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14"/>
  <workbookPr filterPrivacy="1" codeName="ThisWorkbook"/>
  <xr:revisionPtr revIDLastSave="0" documentId="8_{619663B1-3DD6-4CBF-A2F3-185371C39BAE}" xr6:coauthVersionLast="46" xr6:coauthVersionMax="46" xr10:uidLastSave="{00000000-0000-0000-0000-000000000000}"/>
  <bookViews>
    <workbookView xWindow="8710" yWindow="380" windowWidth="10330" windowHeight="9690" tabRatio="910" firstSheet="11" activeTab="11" xr2:uid="{00000000-000D-0000-FFFF-FFFF00000000}"/>
  </bookViews>
  <sheets>
    <sheet name="Cover" sheetId="81" r:id="rId1"/>
    <sheet name="F_Inputs - Reps" sheetId="4" r:id="rId2"/>
    <sheet name="F_Inputs - Reps override" sheetId="37" r:id="rId3"/>
    <sheet name="Inputs - Reps" sheetId="1" r:id="rId4"/>
    <sheet name="Inputs - allowances" sheetId="43" r:id="rId5"/>
    <sheet name="Inputs - adjustments" sheetId="36" r:id="rId6"/>
    <sheet name="F_Inputs" sheetId="42" r:id="rId7"/>
    <sheet name="Non-s185 diversions profile" sheetId="80" r:id="rId8"/>
    <sheet name="SRWRDS allowance profile" sheetId="76" r:id="rId9"/>
    <sheet name="Redetermination cost" sheetId="85" r:id="rId10"/>
    <sheet name="Totex allowances" sheetId="82" r:id="rId11"/>
    <sheet name="ANH" sheetId="39" r:id="rId12"/>
    <sheet name="BRL" sheetId="63" r:id="rId13"/>
    <sheet name="NES" sheetId="47" r:id="rId14"/>
    <sheet name="YKY" sheetId="57" r:id="rId15"/>
    <sheet name="SRN" sheetId="49" r:id="rId16"/>
    <sheet name="SVE" sheetId="50" r:id="rId17"/>
    <sheet name="SWB" sheetId="51" r:id="rId18"/>
    <sheet name="TMS" sheetId="52" r:id="rId19"/>
    <sheet name="UUW" sheetId="53" r:id="rId20"/>
    <sheet name="HDD" sheetId="48" r:id="rId21"/>
    <sheet name="WSH" sheetId="46" r:id="rId22"/>
    <sheet name="WSX" sheetId="54" r:id="rId23"/>
    <sheet name="AFW" sheetId="62" r:id="rId24"/>
    <sheet name="PRT" sheetId="60" r:id="rId25"/>
    <sheet name="SES" sheetId="61" r:id="rId26"/>
    <sheet name="SEW" sheetId="59" r:id="rId27"/>
    <sheet name="SSC" sheetId="58" r:id="rId28"/>
    <sheet name="Outputs" sheetId="5" r:id="rId29"/>
    <sheet name="Outputs - final" sheetId="40" r:id="rId30"/>
    <sheet name="Outputs - Transposed" sheetId="65" r:id="rId31"/>
    <sheet name="F_Outputs" sheetId="64" r:id="rId32"/>
    <sheet name="Reference" sheetId="66" r:id="rId33"/>
    <sheet name="Lookup" sheetId="3" r:id="rId34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2" i="57" l="1"/>
  <c r="F222" i="57"/>
  <c r="H222" i="57"/>
  <c r="E141" i="57"/>
  <c r="D151" i="57"/>
  <c r="F151" i="57"/>
  <c r="H151" i="57"/>
  <c r="D141" i="63" l="1"/>
  <c r="E141" i="63"/>
  <c r="C141" i="63"/>
  <c r="D222" i="39"/>
  <c r="F222" i="39"/>
  <c r="H222" i="39"/>
  <c r="J222" i="39"/>
  <c r="D141" i="39"/>
  <c r="E141" i="39"/>
  <c r="F141" i="39"/>
  <c r="G141" i="39"/>
  <c r="H141" i="39"/>
  <c r="I141" i="39"/>
  <c r="C141" i="39"/>
  <c r="D151" i="39"/>
  <c r="F151" i="39"/>
  <c r="H151" i="39"/>
  <c r="D222" i="47" l="1"/>
  <c r="F222" i="47"/>
  <c r="H222" i="47"/>
  <c r="F181" i="47"/>
  <c r="C141" i="47"/>
  <c r="D141" i="47"/>
  <c r="E141" i="47"/>
  <c r="F141" i="47"/>
  <c r="G141" i="47"/>
  <c r="D151" i="47"/>
  <c r="F151" i="47"/>
  <c r="H151" i="47"/>
  <c r="D12" i="82" l="1"/>
  <c r="E12" i="82"/>
  <c r="F12" i="82"/>
  <c r="P54" i="57" l="1"/>
  <c r="Q54" i="57"/>
  <c r="R54" i="57"/>
  <c r="O54" i="57"/>
  <c r="F54" i="57"/>
  <c r="E54" i="57"/>
  <c r="D54" i="57"/>
  <c r="C54" i="57"/>
  <c r="P54" i="47"/>
  <c r="Q54" i="47"/>
  <c r="R54" i="47"/>
  <c r="O54" i="47"/>
  <c r="F54" i="47"/>
  <c r="E54" i="47"/>
  <c r="D54" i="47"/>
  <c r="C54" i="47"/>
  <c r="P54" i="63"/>
  <c r="O54" i="63"/>
  <c r="D54" i="63"/>
  <c r="C54" i="63"/>
  <c r="P54" i="39"/>
  <c r="Q54" i="39"/>
  <c r="R54" i="39"/>
  <c r="O54" i="39"/>
  <c r="F54" i="39"/>
  <c r="E54" i="39"/>
  <c r="D54" i="39"/>
  <c r="C54" i="39"/>
  <c r="J42" i="82"/>
  <c r="I42" i="82"/>
  <c r="G42" i="82"/>
  <c r="F42" i="82"/>
  <c r="E42" i="82"/>
  <c r="D42" i="82"/>
  <c r="C42" i="82"/>
  <c r="M40" i="82"/>
  <c r="L40" i="82"/>
  <c r="M39" i="82"/>
  <c r="L39" i="82"/>
  <c r="M38" i="82"/>
  <c r="L38" i="82"/>
  <c r="M37" i="82"/>
  <c r="L37" i="82"/>
  <c r="J32" i="82"/>
  <c r="I32" i="82"/>
  <c r="G32" i="82"/>
  <c r="F32" i="82"/>
  <c r="E32" i="82"/>
  <c r="D32" i="82"/>
  <c r="C32" i="82"/>
  <c r="M30" i="82"/>
  <c r="L30" i="82"/>
  <c r="M29" i="82"/>
  <c r="L29" i="82"/>
  <c r="M28" i="82"/>
  <c r="L28" i="82"/>
  <c r="M27" i="82"/>
  <c r="L27" i="82"/>
  <c r="J22" i="82"/>
  <c r="I22" i="82"/>
  <c r="G22" i="82"/>
  <c r="F22" i="82"/>
  <c r="E22" i="82"/>
  <c r="D22" i="82"/>
  <c r="C22" i="82"/>
  <c r="M20" i="82"/>
  <c r="L20" i="82"/>
  <c r="M19" i="82"/>
  <c r="L19" i="82"/>
  <c r="M18" i="82"/>
  <c r="L18" i="82"/>
  <c r="M17" i="82"/>
  <c r="L17" i="82"/>
  <c r="J12" i="82"/>
  <c r="I12" i="82"/>
  <c r="G12" i="82"/>
  <c r="C12" i="82"/>
  <c r="M10" i="82"/>
  <c r="L10" i="82"/>
  <c r="M9" i="82"/>
  <c r="L9" i="82"/>
  <c r="M8" i="82"/>
  <c r="L8" i="82"/>
  <c r="M7" i="82"/>
  <c r="L7" i="82"/>
  <c r="C5" i="81" l="1"/>
  <c r="A1" i="81"/>
  <c r="B26" i="80" l="1"/>
  <c r="C26" i="80"/>
  <c r="D26" i="80"/>
  <c r="E26" i="80"/>
  <c r="F26" i="80"/>
  <c r="G26" i="80"/>
  <c r="H26" i="80"/>
  <c r="I26" i="80"/>
  <c r="J26" i="80"/>
  <c r="K26" i="80"/>
  <c r="L26" i="80"/>
  <c r="B27" i="80"/>
  <c r="C27" i="80"/>
  <c r="D27" i="80"/>
  <c r="E27" i="80"/>
  <c r="F27" i="80"/>
  <c r="G27" i="80"/>
  <c r="H27" i="80"/>
  <c r="I27" i="80"/>
  <c r="J27" i="80"/>
  <c r="K27" i="80"/>
  <c r="L27" i="80"/>
  <c r="B28" i="80"/>
  <c r="C28" i="80"/>
  <c r="D28" i="80"/>
  <c r="E28" i="80"/>
  <c r="F28" i="80"/>
  <c r="G28" i="80"/>
  <c r="H28" i="80"/>
  <c r="I28" i="80"/>
  <c r="J28" i="80"/>
  <c r="K28" i="80"/>
  <c r="L28" i="80"/>
  <c r="B29" i="80"/>
  <c r="C29" i="80"/>
  <c r="D29" i="80"/>
  <c r="E29" i="80"/>
  <c r="F29" i="80"/>
  <c r="G29" i="80"/>
  <c r="H29" i="80"/>
  <c r="I29" i="80"/>
  <c r="J29" i="80"/>
  <c r="K29" i="80"/>
  <c r="L29" i="80"/>
  <c r="C25" i="80"/>
  <c r="D25" i="80"/>
  <c r="E25" i="80"/>
  <c r="F25" i="80"/>
  <c r="G25" i="80"/>
  <c r="H25" i="80"/>
  <c r="I25" i="80"/>
  <c r="J25" i="80"/>
  <c r="K25" i="80"/>
  <c r="L25" i="80"/>
  <c r="B25" i="80"/>
  <c r="K14" i="80" l="1"/>
  <c r="Q11" i="80"/>
  <c r="H576" i="1"/>
  <c r="H577" i="1"/>
  <c r="H578" i="1"/>
  <c r="H579" i="1"/>
  <c r="H580" i="1"/>
  <c r="C13" i="80" l="1"/>
  <c r="F15" i="80"/>
  <c r="E14" i="80"/>
  <c r="D13" i="80"/>
  <c r="R11" i="80"/>
  <c r="L11" i="80"/>
  <c r="I13" i="80"/>
  <c r="P15" i="80"/>
  <c r="O14" i="80"/>
  <c r="J13" i="80"/>
  <c r="B15" i="80"/>
  <c r="N11" i="80"/>
  <c r="M11" i="80"/>
  <c r="H11" i="80"/>
  <c r="G14" i="80"/>
  <c r="R12" i="80"/>
  <c r="B12" i="80"/>
  <c r="D14" i="80"/>
  <c r="Q14" i="80"/>
  <c r="O12" i="80"/>
  <c r="Q15" i="80"/>
  <c r="O13" i="80"/>
  <c r="H12" i="80"/>
  <c r="F13" i="80"/>
  <c r="M13" i="80"/>
  <c r="J14" i="80"/>
  <c r="Q12" i="80"/>
  <c r="P12" i="80"/>
  <c r="B11" i="80"/>
  <c r="C14" i="80"/>
  <c r="N15" i="80"/>
  <c r="M14" i="80"/>
  <c r="L13" i="80"/>
  <c r="K12" i="80"/>
  <c r="J11" i="80"/>
  <c r="M15" i="80"/>
  <c r="L14" i="80"/>
  <c r="K13" i="80"/>
  <c r="J12" i="80"/>
  <c r="I11" i="80"/>
  <c r="O15" i="80"/>
  <c r="D12" i="80"/>
  <c r="H15" i="80"/>
  <c r="R13" i="80"/>
  <c r="I12" i="80"/>
  <c r="M12" i="80"/>
  <c r="E13" i="80"/>
  <c r="E12" i="80"/>
  <c r="K11" i="80"/>
  <c r="E15" i="80"/>
  <c r="K15" i="80"/>
  <c r="F14" i="80"/>
  <c r="Q13" i="80"/>
  <c r="C11" i="80"/>
  <c r="B13" i="80"/>
  <c r="R15" i="80"/>
  <c r="P13" i="80"/>
  <c r="P14" i="80"/>
  <c r="N12" i="80"/>
  <c r="L15" i="80"/>
  <c r="C15" i="80"/>
  <c r="C12" i="80"/>
  <c r="B14" i="80"/>
  <c r="J15" i="80"/>
  <c r="I14" i="80"/>
  <c r="H13" i="80"/>
  <c r="G12" i="80"/>
  <c r="F11" i="80"/>
  <c r="I15" i="80"/>
  <c r="H14" i="80"/>
  <c r="G13" i="80"/>
  <c r="F12" i="80"/>
  <c r="E11" i="80"/>
  <c r="P11" i="80"/>
  <c r="R14" i="80"/>
  <c r="O11" i="80"/>
  <c r="D15" i="80"/>
  <c r="N13" i="80"/>
  <c r="D11" i="80"/>
  <c r="G11" i="80"/>
  <c r="L12" i="80"/>
  <c r="G15" i="80"/>
  <c r="N14" i="80"/>
  <c r="J2159" i="37"/>
  <c r="I2159" i="37"/>
  <c r="H2159" i="37"/>
  <c r="G2159" i="37"/>
  <c r="F2159" i="37"/>
  <c r="M39" i="43" l="1"/>
  <c r="M40" i="43"/>
  <c r="M41" i="43"/>
  <c r="M42" i="43"/>
  <c r="M43" i="43"/>
  <c r="M44" i="43"/>
  <c r="M45" i="43"/>
  <c r="M46" i="43"/>
  <c r="M47" i="43"/>
  <c r="M48" i="43"/>
  <c r="M49" i="43"/>
  <c r="M50" i="43"/>
  <c r="M51" i="43"/>
  <c r="M52" i="43"/>
  <c r="M53" i="43"/>
  <c r="M54" i="43"/>
  <c r="M55" i="43"/>
  <c r="M56" i="43"/>
  <c r="M57" i="43"/>
  <c r="M58" i="43"/>
  <c r="M59" i="43"/>
  <c r="M60" i="43"/>
  <c r="M61" i="43"/>
  <c r="M62" i="43"/>
  <c r="M63" i="43"/>
  <c r="M64" i="43"/>
  <c r="M65" i="43"/>
  <c r="M66" i="43"/>
  <c r="M67" i="43"/>
  <c r="M68" i="43"/>
  <c r="M69" i="43"/>
  <c r="M70" i="43"/>
  <c r="M71" i="43"/>
  <c r="M72" i="43"/>
  <c r="M73" i="43"/>
  <c r="M74" i="43"/>
  <c r="M75" i="43"/>
  <c r="M76" i="43"/>
  <c r="M77" i="43"/>
  <c r="M78" i="43"/>
  <c r="M79" i="43"/>
  <c r="M80" i="43"/>
  <c r="M81" i="43"/>
  <c r="M82" i="43"/>
  <c r="M83" i="43"/>
  <c r="M84" i="43"/>
  <c r="M85" i="43"/>
  <c r="M86" i="43"/>
  <c r="M87" i="43"/>
  <c r="M88" i="43"/>
  <c r="M89" i="43"/>
  <c r="M90" i="43"/>
  <c r="M91" i="43"/>
  <c r="M92" i="43"/>
  <c r="M93" i="43"/>
  <c r="M94" i="43"/>
  <c r="M95" i="43"/>
  <c r="M96" i="43"/>
  <c r="M97" i="43"/>
  <c r="M98" i="43"/>
  <c r="M99" i="43"/>
  <c r="M100" i="43"/>
  <c r="M101" i="43"/>
  <c r="M102" i="43"/>
  <c r="M103" i="43"/>
  <c r="M104" i="43"/>
  <c r="M105" i="43"/>
  <c r="M106" i="43"/>
  <c r="M107" i="43"/>
  <c r="M108" i="43"/>
  <c r="M109" i="43"/>
  <c r="M110" i="43"/>
  <c r="M111" i="43"/>
  <c r="M112" i="43"/>
  <c r="M113" i="43"/>
  <c r="M114" i="43"/>
  <c r="M115" i="43"/>
  <c r="M116" i="43"/>
  <c r="M117" i="43"/>
  <c r="M118" i="43"/>
  <c r="M119" i="43"/>
  <c r="M120" i="43"/>
  <c r="M121" i="43"/>
  <c r="M122" i="43"/>
  <c r="M123" i="43"/>
  <c r="M124" i="43"/>
  <c r="M125" i="43"/>
  <c r="M126" i="43"/>
  <c r="M127" i="43"/>
  <c r="M128" i="43"/>
  <c r="M129" i="43"/>
  <c r="M130" i="43"/>
  <c r="M131" i="43"/>
  <c r="M132" i="43"/>
  <c r="M133" i="43"/>
  <c r="M134" i="43"/>
  <c r="M135" i="43"/>
  <c r="M136" i="43"/>
  <c r="M137" i="43"/>
  <c r="M138" i="43"/>
  <c r="M139" i="43"/>
  <c r="M140" i="43"/>
  <c r="M141" i="43"/>
  <c r="M142" i="43"/>
  <c r="M143" i="43"/>
  <c r="M144" i="43"/>
  <c r="M145" i="43"/>
  <c r="M146" i="43"/>
  <c r="M147" i="43"/>
  <c r="M148" i="43"/>
  <c r="M149" i="43"/>
  <c r="M150" i="43"/>
  <c r="M151" i="43"/>
  <c r="M152" i="43"/>
  <c r="M153" i="43"/>
  <c r="M154" i="43"/>
  <c r="M155" i="43"/>
  <c r="M156" i="43"/>
  <c r="M157" i="43"/>
  <c r="M158" i="43"/>
  <c r="M159" i="43"/>
  <c r="M160" i="43"/>
  <c r="M161" i="43"/>
  <c r="M162" i="43"/>
  <c r="M163" i="43"/>
  <c r="M164" i="43"/>
  <c r="M165" i="43"/>
  <c r="M166" i="43"/>
  <c r="M167" i="43"/>
  <c r="M168" i="43"/>
  <c r="M169" i="43"/>
  <c r="M170" i="43"/>
  <c r="M171" i="43"/>
  <c r="M172" i="43"/>
  <c r="M173" i="43"/>
  <c r="M174" i="43"/>
  <c r="M175" i="43"/>
  <c r="M176" i="43"/>
  <c r="M177" i="43"/>
  <c r="M178" i="43"/>
  <c r="M179" i="43"/>
  <c r="M180" i="43"/>
  <c r="M181" i="43"/>
  <c r="M182" i="43"/>
  <c r="M183" i="43"/>
  <c r="M184" i="43"/>
  <c r="M185" i="43"/>
  <c r="M186" i="43"/>
  <c r="M187" i="43"/>
  <c r="M188" i="43"/>
  <c r="M189" i="43"/>
  <c r="M190" i="43"/>
  <c r="M191" i="43"/>
  <c r="M192" i="43"/>
  <c r="M193" i="43"/>
  <c r="M194" i="43"/>
  <c r="M195" i="43"/>
  <c r="M196" i="43"/>
  <c r="M197" i="43"/>
  <c r="M198" i="43"/>
  <c r="M199" i="43"/>
  <c r="M200" i="43"/>
  <c r="M201" i="43"/>
  <c r="M202" i="43"/>
  <c r="M203" i="43"/>
  <c r="M204" i="43"/>
  <c r="M205" i="43"/>
  <c r="M206" i="43"/>
  <c r="M207" i="43"/>
  <c r="M208" i="43"/>
  <c r="M209" i="43"/>
  <c r="M210" i="43"/>
  <c r="M211" i="43"/>
  <c r="M212" i="43"/>
  <c r="M213" i="43"/>
  <c r="M214" i="43"/>
  <c r="M215" i="43"/>
  <c r="M216" i="43"/>
  <c r="M217" i="43"/>
  <c r="M218" i="43"/>
  <c r="M219" i="43"/>
  <c r="M220" i="43"/>
  <c r="M221" i="43"/>
  <c r="M222" i="43"/>
  <c r="M223" i="43"/>
  <c r="M224" i="43"/>
  <c r="M225" i="43"/>
  <c r="M226" i="43"/>
  <c r="M227" i="43"/>
  <c r="M228" i="43"/>
  <c r="M229" i="43"/>
  <c r="M230" i="43"/>
  <c r="M231" i="43"/>
  <c r="M232" i="43"/>
  <c r="M233" i="43"/>
  <c r="M234" i="43"/>
  <c r="M235" i="43"/>
  <c r="M236" i="43"/>
  <c r="M237" i="43"/>
  <c r="M238" i="43"/>
  <c r="M239" i="43"/>
  <c r="M240" i="43"/>
  <c r="M241" i="43"/>
  <c r="M242" i="43"/>
  <c r="M243" i="43"/>
  <c r="M244" i="43"/>
  <c r="M245" i="43"/>
  <c r="M246" i="43"/>
  <c r="M247" i="43"/>
  <c r="M248" i="43"/>
  <c r="M249" i="43"/>
  <c r="M250" i="43"/>
  <c r="M251" i="43"/>
  <c r="M252" i="43"/>
  <c r="M253" i="43"/>
  <c r="M254" i="43"/>
  <c r="M255" i="43"/>
  <c r="M256" i="43"/>
  <c r="M257" i="43"/>
  <c r="M258" i="43"/>
  <c r="M259" i="43"/>
  <c r="M260" i="43"/>
  <c r="M261" i="43"/>
  <c r="M262" i="43"/>
  <c r="M263" i="43"/>
  <c r="M264" i="43"/>
  <c r="M265" i="43"/>
  <c r="M266" i="43"/>
  <c r="M267" i="43"/>
  <c r="M268" i="43"/>
  <c r="M269" i="43"/>
  <c r="M270" i="43"/>
  <c r="M271" i="43"/>
  <c r="M272" i="43"/>
  <c r="M273" i="43"/>
  <c r="M274" i="43"/>
  <c r="M275" i="43"/>
  <c r="M276" i="43"/>
  <c r="M277" i="43"/>
  <c r="M278" i="43"/>
  <c r="M279" i="43"/>
  <c r="M280" i="43"/>
  <c r="M281" i="43"/>
  <c r="M282" i="43"/>
  <c r="M283" i="43"/>
  <c r="M284" i="43"/>
  <c r="M285" i="43"/>
  <c r="M286" i="43"/>
  <c r="M287" i="43"/>
  <c r="M288" i="43"/>
  <c r="M289" i="43"/>
  <c r="M290" i="43"/>
  <c r="M291" i="43"/>
  <c r="M292" i="43"/>
  <c r="M293" i="43"/>
  <c r="M294" i="43"/>
  <c r="M295" i="43"/>
  <c r="M296" i="43"/>
  <c r="M297" i="43"/>
  <c r="M298" i="43"/>
  <c r="M299" i="43"/>
  <c r="M300" i="43"/>
  <c r="M301" i="43"/>
  <c r="M302" i="43"/>
  <c r="M303" i="43"/>
  <c r="M304" i="43"/>
  <c r="M305" i="43"/>
  <c r="M306" i="43"/>
  <c r="M307" i="43"/>
  <c r="M308" i="43"/>
  <c r="M309" i="43"/>
  <c r="M310" i="43"/>
  <c r="M311" i="43"/>
  <c r="M312" i="43"/>
  <c r="M313" i="43"/>
  <c r="M314" i="43"/>
  <c r="M315" i="43"/>
  <c r="M316" i="43"/>
  <c r="M317" i="43"/>
  <c r="M318" i="43"/>
  <c r="M319" i="43"/>
  <c r="M320" i="43"/>
  <c r="M321" i="43"/>
  <c r="M322" i="43"/>
  <c r="M323" i="43"/>
  <c r="M324" i="43"/>
  <c r="M325" i="43"/>
  <c r="M326" i="43"/>
  <c r="M327" i="43"/>
  <c r="M328" i="43"/>
  <c r="M329" i="43"/>
  <c r="M330" i="43"/>
  <c r="M331" i="43"/>
  <c r="M332" i="43"/>
  <c r="M333" i="43"/>
  <c r="M334" i="43"/>
  <c r="M335" i="43"/>
  <c r="M336" i="43"/>
  <c r="M337" i="43"/>
  <c r="M338" i="43"/>
  <c r="M339" i="43"/>
  <c r="M340" i="43"/>
  <c r="M341" i="43"/>
  <c r="M342" i="43"/>
  <c r="M343" i="43"/>
  <c r="M344" i="43"/>
  <c r="M345" i="43"/>
  <c r="M346" i="43"/>
  <c r="M347" i="43"/>
  <c r="M348" i="43"/>
  <c r="M349" i="43"/>
  <c r="M350" i="43"/>
  <c r="M351" i="43"/>
  <c r="M352" i="43"/>
  <c r="M353" i="43"/>
  <c r="M354" i="43"/>
  <c r="M355" i="43"/>
  <c r="M356" i="43"/>
  <c r="M357" i="43"/>
  <c r="M358" i="43"/>
  <c r="M359" i="43"/>
  <c r="M360" i="43"/>
  <c r="M361" i="43"/>
  <c r="M362" i="43"/>
  <c r="M363" i="43"/>
  <c r="M364" i="43"/>
  <c r="M365" i="43"/>
  <c r="M366" i="43"/>
  <c r="M367" i="43"/>
  <c r="M368" i="43"/>
  <c r="M369" i="43"/>
  <c r="M370" i="43"/>
  <c r="M371" i="43"/>
  <c r="M372" i="43"/>
  <c r="M373" i="43"/>
  <c r="M374" i="43"/>
  <c r="M375" i="43"/>
  <c r="M376" i="43"/>
  <c r="M377" i="43"/>
  <c r="M378" i="43"/>
  <c r="M379" i="43"/>
  <c r="M380" i="43"/>
  <c r="M381" i="43"/>
  <c r="M382" i="43"/>
  <c r="M383" i="43"/>
  <c r="M384" i="43"/>
  <c r="M385" i="43"/>
  <c r="M386" i="43"/>
  <c r="M387" i="43"/>
  <c r="M388" i="43"/>
  <c r="M389" i="43"/>
  <c r="M390" i="43"/>
  <c r="M391" i="43"/>
  <c r="M392" i="43"/>
  <c r="M393" i="43"/>
  <c r="M394" i="43"/>
  <c r="M395" i="43"/>
  <c r="M396" i="43"/>
  <c r="M397" i="43"/>
  <c r="M398" i="43"/>
  <c r="M399" i="43"/>
  <c r="M400" i="43"/>
  <c r="M401" i="43"/>
  <c r="M402" i="43"/>
  <c r="M403" i="43"/>
  <c r="M404" i="43"/>
  <c r="M405" i="43"/>
  <c r="M406" i="43"/>
  <c r="M407" i="43"/>
  <c r="M408" i="43"/>
  <c r="M409" i="43"/>
  <c r="M410" i="43"/>
  <c r="M411" i="43"/>
  <c r="M412" i="43"/>
  <c r="M413" i="43"/>
  <c r="M414" i="43"/>
  <c r="M415" i="43"/>
  <c r="M416" i="43"/>
  <c r="M417" i="43"/>
  <c r="M418" i="43"/>
  <c r="M419" i="43"/>
  <c r="M420" i="43"/>
  <c r="M421" i="43"/>
  <c r="M422" i="43"/>
  <c r="M423" i="43"/>
  <c r="M424" i="43"/>
  <c r="M425" i="43"/>
  <c r="M426" i="43"/>
  <c r="M427" i="43"/>
  <c r="M428" i="43"/>
  <c r="M429" i="43"/>
  <c r="M430" i="43"/>
  <c r="M431" i="43"/>
  <c r="M432" i="43"/>
  <c r="M433" i="43"/>
  <c r="M434" i="43"/>
  <c r="M435" i="43"/>
  <c r="M436" i="43"/>
  <c r="M437" i="43"/>
  <c r="M438" i="43"/>
  <c r="M439" i="43"/>
  <c r="M440" i="43"/>
  <c r="M441" i="43"/>
  <c r="M442" i="43"/>
  <c r="M443" i="43"/>
  <c r="M444" i="43"/>
  <c r="M445" i="43"/>
  <c r="M446" i="43"/>
  <c r="M447" i="43"/>
  <c r="M448" i="43"/>
  <c r="M449" i="43"/>
  <c r="M450" i="43"/>
  <c r="M451" i="43"/>
  <c r="M452" i="43"/>
  <c r="M453" i="43"/>
  <c r="M454" i="43"/>
  <c r="M455" i="43"/>
  <c r="M456" i="43"/>
  <c r="M457" i="43"/>
  <c r="M458" i="43"/>
  <c r="M459" i="43"/>
  <c r="M460" i="43"/>
  <c r="M461" i="43"/>
  <c r="M462" i="43"/>
  <c r="M463" i="43"/>
  <c r="M464" i="43"/>
  <c r="M465" i="43"/>
  <c r="M466" i="43"/>
  <c r="M467" i="43"/>
  <c r="M468" i="43"/>
  <c r="M469" i="43"/>
  <c r="M470" i="43"/>
  <c r="M471" i="43"/>
  <c r="M472" i="43"/>
  <c r="M473" i="43"/>
  <c r="M474" i="43"/>
  <c r="M475" i="43"/>
  <c r="M476" i="43"/>
  <c r="M477" i="43"/>
  <c r="M478" i="43"/>
  <c r="M479" i="43"/>
  <c r="M480" i="43"/>
  <c r="M481" i="43"/>
  <c r="M482" i="43"/>
  <c r="M483" i="43"/>
  <c r="M484" i="43"/>
  <c r="M485" i="43"/>
  <c r="M486" i="43"/>
  <c r="M487" i="43"/>
  <c r="M488" i="43"/>
  <c r="M489" i="43"/>
  <c r="M490" i="43"/>
  <c r="M491" i="43"/>
  <c r="M492" i="43"/>
  <c r="M493" i="43"/>
  <c r="M494" i="43"/>
  <c r="M495" i="43"/>
  <c r="M496" i="43"/>
  <c r="M497" i="43"/>
  <c r="M498" i="43"/>
  <c r="M499" i="43"/>
  <c r="M500" i="43"/>
  <c r="M501" i="43"/>
  <c r="M502" i="43"/>
  <c r="M503" i="43"/>
  <c r="M504" i="43"/>
  <c r="M505" i="43"/>
  <c r="M506" i="43"/>
  <c r="M507" i="43"/>
  <c r="M508" i="43"/>
  <c r="M509" i="43"/>
  <c r="M510" i="43"/>
  <c r="M511" i="43"/>
  <c r="M512" i="43"/>
  <c r="M513" i="43"/>
  <c r="M5" i="43"/>
  <c r="M6" i="43"/>
  <c r="M7" i="43"/>
  <c r="M8" i="43"/>
  <c r="M9" i="43"/>
  <c r="M10" i="43"/>
  <c r="M11" i="43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25" i="43"/>
  <c r="M26" i="43"/>
  <c r="M27" i="43"/>
  <c r="M28" i="43"/>
  <c r="M29" i="43"/>
  <c r="M30" i="43"/>
  <c r="M31" i="43"/>
  <c r="M32" i="43"/>
  <c r="M33" i="43"/>
  <c r="M34" i="43"/>
  <c r="M35" i="43"/>
  <c r="M36" i="43"/>
  <c r="M37" i="43"/>
  <c r="M38" i="43"/>
  <c r="M4" i="43"/>
  <c r="G5" i="43"/>
  <c r="H5" i="43"/>
  <c r="I5" i="43"/>
  <c r="J5" i="43"/>
  <c r="K5" i="43"/>
  <c r="L5" i="43"/>
  <c r="G6" i="43"/>
  <c r="H6" i="43"/>
  <c r="I6" i="43"/>
  <c r="J6" i="43"/>
  <c r="K6" i="43"/>
  <c r="L6" i="43"/>
  <c r="G7" i="43"/>
  <c r="H7" i="43"/>
  <c r="I7" i="43"/>
  <c r="J7" i="43"/>
  <c r="K7" i="43"/>
  <c r="L7" i="43"/>
  <c r="G8" i="43"/>
  <c r="H8" i="43"/>
  <c r="I8" i="43"/>
  <c r="J8" i="43"/>
  <c r="K8" i="43"/>
  <c r="L8" i="43"/>
  <c r="G9" i="43"/>
  <c r="H9" i="43"/>
  <c r="I9" i="43"/>
  <c r="J9" i="43"/>
  <c r="K9" i="43"/>
  <c r="L9" i="43"/>
  <c r="G10" i="43"/>
  <c r="H10" i="43"/>
  <c r="I10" i="43"/>
  <c r="J10" i="43"/>
  <c r="K10" i="43"/>
  <c r="L10" i="43"/>
  <c r="G11" i="43"/>
  <c r="H11" i="43"/>
  <c r="I11" i="43"/>
  <c r="J11" i="43"/>
  <c r="K11" i="43"/>
  <c r="L11" i="43"/>
  <c r="G12" i="43"/>
  <c r="H12" i="43"/>
  <c r="I12" i="43"/>
  <c r="J12" i="43"/>
  <c r="K12" i="43"/>
  <c r="L12" i="43"/>
  <c r="G13" i="43"/>
  <c r="H13" i="43"/>
  <c r="I13" i="43"/>
  <c r="J13" i="43"/>
  <c r="K13" i="43"/>
  <c r="L13" i="43"/>
  <c r="G14" i="43"/>
  <c r="H14" i="43"/>
  <c r="I14" i="43"/>
  <c r="J14" i="43"/>
  <c r="K14" i="43"/>
  <c r="L14" i="43"/>
  <c r="G15" i="43"/>
  <c r="H15" i="43"/>
  <c r="I15" i="43"/>
  <c r="J15" i="43"/>
  <c r="K15" i="43"/>
  <c r="L15" i="43"/>
  <c r="G16" i="43"/>
  <c r="H16" i="43"/>
  <c r="I16" i="43"/>
  <c r="J16" i="43"/>
  <c r="K16" i="43"/>
  <c r="L16" i="43"/>
  <c r="G17" i="43"/>
  <c r="H17" i="43"/>
  <c r="I17" i="43"/>
  <c r="J17" i="43"/>
  <c r="K17" i="43"/>
  <c r="L17" i="43"/>
  <c r="G18" i="43"/>
  <c r="H18" i="43"/>
  <c r="I18" i="43"/>
  <c r="J18" i="43"/>
  <c r="K18" i="43"/>
  <c r="L18" i="43"/>
  <c r="G19" i="43"/>
  <c r="H19" i="43"/>
  <c r="I19" i="43"/>
  <c r="J19" i="43"/>
  <c r="K19" i="43"/>
  <c r="L19" i="43"/>
  <c r="G20" i="43"/>
  <c r="H20" i="43"/>
  <c r="I20" i="43"/>
  <c r="J20" i="43"/>
  <c r="K20" i="43"/>
  <c r="L20" i="43"/>
  <c r="G21" i="43"/>
  <c r="H21" i="43"/>
  <c r="I21" i="43"/>
  <c r="J21" i="43"/>
  <c r="K21" i="43"/>
  <c r="L21" i="43"/>
  <c r="G22" i="43"/>
  <c r="H22" i="43"/>
  <c r="I22" i="43"/>
  <c r="J22" i="43"/>
  <c r="K22" i="43"/>
  <c r="L22" i="43"/>
  <c r="G23" i="43"/>
  <c r="H23" i="43"/>
  <c r="I23" i="43"/>
  <c r="J23" i="43"/>
  <c r="K23" i="43"/>
  <c r="L23" i="43"/>
  <c r="G24" i="43"/>
  <c r="H24" i="43"/>
  <c r="I24" i="43"/>
  <c r="J24" i="43"/>
  <c r="K24" i="43"/>
  <c r="L24" i="43"/>
  <c r="G25" i="43"/>
  <c r="H25" i="43"/>
  <c r="I25" i="43"/>
  <c r="J25" i="43"/>
  <c r="K25" i="43"/>
  <c r="L25" i="43"/>
  <c r="G26" i="43"/>
  <c r="H26" i="43"/>
  <c r="I26" i="43"/>
  <c r="J26" i="43"/>
  <c r="K26" i="43"/>
  <c r="L26" i="43"/>
  <c r="G27" i="43"/>
  <c r="H27" i="43"/>
  <c r="I27" i="43"/>
  <c r="J27" i="43"/>
  <c r="K27" i="43"/>
  <c r="L27" i="43"/>
  <c r="G28" i="43"/>
  <c r="H28" i="43"/>
  <c r="I28" i="43"/>
  <c r="J28" i="43"/>
  <c r="K28" i="43"/>
  <c r="L28" i="43"/>
  <c r="G29" i="43"/>
  <c r="H29" i="43"/>
  <c r="I29" i="43"/>
  <c r="J29" i="43"/>
  <c r="K29" i="43"/>
  <c r="L29" i="43"/>
  <c r="G30" i="43"/>
  <c r="H30" i="43"/>
  <c r="I30" i="43"/>
  <c r="J30" i="43"/>
  <c r="K30" i="43"/>
  <c r="L30" i="43"/>
  <c r="G31" i="43"/>
  <c r="H31" i="43"/>
  <c r="I31" i="43"/>
  <c r="J31" i="43"/>
  <c r="K31" i="43"/>
  <c r="L31" i="43"/>
  <c r="G32" i="43"/>
  <c r="H32" i="43"/>
  <c r="I32" i="43"/>
  <c r="J32" i="43"/>
  <c r="K32" i="43"/>
  <c r="L32" i="43"/>
  <c r="G33" i="43"/>
  <c r="H33" i="43"/>
  <c r="I33" i="43"/>
  <c r="J33" i="43"/>
  <c r="K33" i="43"/>
  <c r="L33" i="43"/>
  <c r="G34" i="43"/>
  <c r="H34" i="43"/>
  <c r="I34" i="43"/>
  <c r="J34" i="43"/>
  <c r="K34" i="43"/>
  <c r="L34" i="43"/>
  <c r="G35" i="43"/>
  <c r="H35" i="43"/>
  <c r="I35" i="43"/>
  <c r="J35" i="43"/>
  <c r="K35" i="43"/>
  <c r="L35" i="43"/>
  <c r="G36" i="43"/>
  <c r="H36" i="43"/>
  <c r="I36" i="43"/>
  <c r="J36" i="43"/>
  <c r="K36" i="43"/>
  <c r="L36" i="43"/>
  <c r="G37" i="43"/>
  <c r="H37" i="43"/>
  <c r="I37" i="43"/>
  <c r="J37" i="43"/>
  <c r="K37" i="43"/>
  <c r="L37" i="43"/>
  <c r="G38" i="43"/>
  <c r="H38" i="43"/>
  <c r="I38" i="43"/>
  <c r="J38" i="43"/>
  <c r="K38" i="43"/>
  <c r="L38" i="43"/>
  <c r="G39" i="43"/>
  <c r="H39" i="43"/>
  <c r="I39" i="43"/>
  <c r="J39" i="43"/>
  <c r="K39" i="43"/>
  <c r="L39" i="43"/>
  <c r="G40" i="43"/>
  <c r="H40" i="43"/>
  <c r="I40" i="43"/>
  <c r="J40" i="43"/>
  <c r="K40" i="43"/>
  <c r="L40" i="43"/>
  <c r="G41" i="43"/>
  <c r="H41" i="43"/>
  <c r="I41" i="43"/>
  <c r="J41" i="43"/>
  <c r="K41" i="43"/>
  <c r="L41" i="43"/>
  <c r="G42" i="43"/>
  <c r="H42" i="43"/>
  <c r="I42" i="43"/>
  <c r="J42" i="43"/>
  <c r="K42" i="43"/>
  <c r="L42" i="43"/>
  <c r="G43" i="43"/>
  <c r="H43" i="43"/>
  <c r="I43" i="43"/>
  <c r="J43" i="43"/>
  <c r="K43" i="43"/>
  <c r="L43" i="43"/>
  <c r="G44" i="43"/>
  <c r="H44" i="43"/>
  <c r="I44" i="43"/>
  <c r="J44" i="43"/>
  <c r="K44" i="43"/>
  <c r="L44" i="43"/>
  <c r="G45" i="43"/>
  <c r="H45" i="43"/>
  <c r="I45" i="43"/>
  <c r="J45" i="43"/>
  <c r="K45" i="43"/>
  <c r="L45" i="43"/>
  <c r="G46" i="43"/>
  <c r="H46" i="43"/>
  <c r="I46" i="43"/>
  <c r="J46" i="43"/>
  <c r="K46" i="43"/>
  <c r="L46" i="43"/>
  <c r="G47" i="43"/>
  <c r="H47" i="43"/>
  <c r="I47" i="43"/>
  <c r="J47" i="43"/>
  <c r="K47" i="43"/>
  <c r="L47" i="43"/>
  <c r="G48" i="43"/>
  <c r="H48" i="43"/>
  <c r="I48" i="43"/>
  <c r="J48" i="43"/>
  <c r="K48" i="43"/>
  <c r="L48" i="43"/>
  <c r="G49" i="43"/>
  <c r="H49" i="43"/>
  <c r="I49" i="43"/>
  <c r="J49" i="43"/>
  <c r="K49" i="43"/>
  <c r="L49" i="43"/>
  <c r="G50" i="43"/>
  <c r="H50" i="43"/>
  <c r="I50" i="43"/>
  <c r="J50" i="43"/>
  <c r="K50" i="43"/>
  <c r="L50" i="43"/>
  <c r="G51" i="43"/>
  <c r="H51" i="43"/>
  <c r="I51" i="43"/>
  <c r="J51" i="43"/>
  <c r="K51" i="43"/>
  <c r="L51" i="43"/>
  <c r="G52" i="43"/>
  <c r="H52" i="43"/>
  <c r="I52" i="43"/>
  <c r="J52" i="43"/>
  <c r="K52" i="43"/>
  <c r="L52" i="43"/>
  <c r="G53" i="43"/>
  <c r="H53" i="43"/>
  <c r="I53" i="43"/>
  <c r="J53" i="43"/>
  <c r="K53" i="43"/>
  <c r="L53" i="43"/>
  <c r="G54" i="43"/>
  <c r="H54" i="43"/>
  <c r="I54" i="43"/>
  <c r="J54" i="43"/>
  <c r="K54" i="43"/>
  <c r="L54" i="43"/>
  <c r="G55" i="43"/>
  <c r="H55" i="43"/>
  <c r="I55" i="43"/>
  <c r="J55" i="43"/>
  <c r="K55" i="43"/>
  <c r="L55" i="43"/>
  <c r="G56" i="43"/>
  <c r="H56" i="43"/>
  <c r="I56" i="43"/>
  <c r="J56" i="43"/>
  <c r="K56" i="43"/>
  <c r="L56" i="43"/>
  <c r="G57" i="43"/>
  <c r="H57" i="43"/>
  <c r="I57" i="43"/>
  <c r="J57" i="43"/>
  <c r="K57" i="43"/>
  <c r="L57" i="43"/>
  <c r="G58" i="43"/>
  <c r="H58" i="43"/>
  <c r="I58" i="43"/>
  <c r="J58" i="43"/>
  <c r="K58" i="43"/>
  <c r="L58" i="43"/>
  <c r="G59" i="43"/>
  <c r="H59" i="43"/>
  <c r="I59" i="43"/>
  <c r="J59" i="43"/>
  <c r="K59" i="43"/>
  <c r="L59" i="43"/>
  <c r="G60" i="43"/>
  <c r="H60" i="43"/>
  <c r="I60" i="43"/>
  <c r="J60" i="43"/>
  <c r="K60" i="43"/>
  <c r="L60" i="43"/>
  <c r="G61" i="43"/>
  <c r="H61" i="43"/>
  <c r="I61" i="43"/>
  <c r="J61" i="43"/>
  <c r="K61" i="43"/>
  <c r="L61" i="43"/>
  <c r="G62" i="43"/>
  <c r="H62" i="43"/>
  <c r="I62" i="43"/>
  <c r="J62" i="43"/>
  <c r="K62" i="43"/>
  <c r="L62" i="43"/>
  <c r="G63" i="43"/>
  <c r="H63" i="43"/>
  <c r="I63" i="43"/>
  <c r="J63" i="43"/>
  <c r="K63" i="43"/>
  <c r="L63" i="43"/>
  <c r="G64" i="43"/>
  <c r="H64" i="43"/>
  <c r="I64" i="43"/>
  <c r="J64" i="43"/>
  <c r="K64" i="43"/>
  <c r="L64" i="43"/>
  <c r="C54" i="48" s="1"/>
  <c r="G65" i="43"/>
  <c r="H65" i="43"/>
  <c r="I65" i="43"/>
  <c r="J65" i="43"/>
  <c r="K65" i="43"/>
  <c r="L65" i="43"/>
  <c r="D54" i="48" s="1"/>
  <c r="G66" i="43"/>
  <c r="H66" i="43"/>
  <c r="I66" i="43"/>
  <c r="J66" i="43"/>
  <c r="K66" i="43"/>
  <c r="L66" i="43"/>
  <c r="E54" i="48" s="1"/>
  <c r="G67" i="43"/>
  <c r="H67" i="43"/>
  <c r="I67" i="43"/>
  <c r="J67" i="43"/>
  <c r="K67" i="43"/>
  <c r="L67" i="43"/>
  <c r="F54" i="48" s="1"/>
  <c r="G68" i="43"/>
  <c r="H68" i="43"/>
  <c r="I68" i="43"/>
  <c r="J68" i="43"/>
  <c r="K68" i="43"/>
  <c r="L68" i="43"/>
  <c r="O54" i="48" s="1"/>
  <c r="G69" i="43"/>
  <c r="H69" i="43"/>
  <c r="I69" i="43"/>
  <c r="J69" i="43"/>
  <c r="K69" i="43"/>
  <c r="L69" i="43"/>
  <c r="P54" i="48" s="1"/>
  <c r="G70" i="43"/>
  <c r="H70" i="43"/>
  <c r="I70" i="43"/>
  <c r="J70" i="43"/>
  <c r="K70" i="43"/>
  <c r="L70" i="43"/>
  <c r="Q54" i="48" s="1"/>
  <c r="G71" i="43"/>
  <c r="H71" i="43"/>
  <c r="I71" i="43"/>
  <c r="J71" i="43"/>
  <c r="K71" i="43"/>
  <c r="L71" i="43"/>
  <c r="R54" i="48" s="1"/>
  <c r="G72" i="43"/>
  <c r="H72" i="43"/>
  <c r="I72" i="43"/>
  <c r="J72" i="43"/>
  <c r="K72" i="43"/>
  <c r="L72" i="43"/>
  <c r="G73" i="43"/>
  <c r="H73" i="43"/>
  <c r="I73" i="43"/>
  <c r="J73" i="43"/>
  <c r="K73" i="43"/>
  <c r="L73" i="43"/>
  <c r="G74" i="43"/>
  <c r="H74" i="43"/>
  <c r="I74" i="43"/>
  <c r="J74" i="43"/>
  <c r="K74" i="43"/>
  <c r="L74" i="43"/>
  <c r="G75" i="43"/>
  <c r="H75" i="43"/>
  <c r="I75" i="43"/>
  <c r="J75" i="43"/>
  <c r="K75" i="43"/>
  <c r="L75" i="43"/>
  <c r="G76" i="43"/>
  <c r="H76" i="43"/>
  <c r="I76" i="43"/>
  <c r="J76" i="43"/>
  <c r="K76" i="43"/>
  <c r="L76" i="43"/>
  <c r="G77" i="43"/>
  <c r="H77" i="43"/>
  <c r="I77" i="43"/>
  <c r="J77" i="43"/>
  <c r="K77" i="43"/>
  <c r="L77" i="43"/>
  <c r="G78" i="43"/>
  <c r="H78" i="43"/>
  <c r="I78" i="43"/>
  <c r="J78" i="43"/>
  <c r="K78" i="43"/>
  <c r="L78" i="43"/>
  <c r="G79" i="43"/>
  <c r="H79" i="43"/>
  <c r="I79" i="43"/>
  <c r="J79" i="43"/>
  <c r="K79" i="43"/>
  <c r="L79" i="43"/>
  <c r="G80" i="43"/>
  <c r="H80" i="43"/>
  <c r="I80" i="43"/>
  <c r="J80" i="43"/>
  <c r="K80" i="43"/>
  <c r="L80" i="43"/>
  <c r="G81" i="43"/>
  <c r="H81" i="43"/>
  <c r="I81" i="43"/>
  <c r="J81" i="43"/>
  <c r="K81" i="43"/>
  <c r="L81" i="43"/>
  <c r="G82" i="43"/>
  <c r="H82" i="43"/>
  <c r="I82" i="43"/>
  <c r="J82" i="43"/>
  <c r="K82" i="43"/>
  <c r="L82" i="43"/>
  <c r="G83" i="43"/>
  <c r="H83" i="43"/>
  <c r="I83" i="43"/>
  <c r="J83" i="43"/>
  <c r="K83" i="43"/>
  <c r="L83" i="43"/>
  <c r="G84" i="43"/>
  <c r="H84" i="43"/>
  <c r="I84" i="43"/>
  <c r="J84" i="43"/>
  <c r="K84" i="43"/>
  <c r="L84" i="43"/>
  <c r="G85" i="43"/>
  <c r="H85" i="43"/>
  <c r="I85" i="43"/>
  <c r="J85" i="43"/>
  <c r="K85" i="43"/>
  <c r="L85" i="43"/>
  <c r="G86" i="43"/>
  <c r="H86" i="43"/>
  <c r="I86" i="43"/>
  <c r="J86" i="43"/>
  <c r="K86" i="43"/>
  <c r="L86" i="43"/>
  <c r="G87" i="43"/>
  <c r="H87" i="43"/>
  <c r="I87" i="43"/>
  <c r="J87" i="43"/>
  <c r="K87" i="43"/>
  <c r="L87" i="43"/>
  <c r="G88" i="43"/>
  <c r="H88" i="43"/>
  <c r="I88" i="43"/>
  <c r="J88" i="43"/>
  <c r="K88" i="43"/>
  <c r="L88" i="43"/>
  <c r="G89" i="43"/>
  <c r="H89" i="43"/>
  <c r="I89" i="43"/>
  <c r="J89" i="43"/>
  <c r="K89" i="43"/>
  <c r="L89" i="43"/>
  <c r="G90" i="43"/>
  <c r="H90" i="43"/>
  <c r="I90" i="43"/>
  <c r="J90" i="43"/>
  <c r="K90" i="43"/>
  <c r="L90" i="43"/>
  <c r="G91" i="43"/>
  <c r="H91" i="43"/>
  <c r="I91" i="43"/>
  <c r="J91" i="43"/>
  <c r="K91" i="43"/>
  <c r="L91" i="43"/>
  <c r="G92" i="43"/>
  <c r="H92" i="43"/>
  <c r="I92" i="43"/>
  <c r="J92" i="43"/>
  <c r="K92" i="43"/>
  <c r="L92" i="43"/>
  <c r="G93" i="43"/>
  <c r="H93" i="43"/>
  <c r="I93" i="43"/>
  <c r="J93" i="43"/>
  <c r="K93" i="43"/>
  <c r="L93" i="43"/>
  <c r="G94" i="43"/>
  <c r="H94" i="43"/>
  <c r="I94" i="43"/>
  <c r="J94" i="43"/>
  <c r="K94" i="43"/>
  <c r="L94" i="43"/>
  <c r="G95" i="43"/>
  <c r="H95" i="43"/>
  <c r="I95" i="43"/>
  <c r="J95" i="43"/>
  <c r="K95" i="43"/>
  <c r="L95" i="43"/>
  <c r="G96" i="43"/>
  <c r="H96" i="43"/>
  <c r="I96" i="43"/>
  <c r="J96" i="43"/>
  <c r="K96" i="43"/>
  <c r="L96" i="43"/>
  <c r="G97" i="43"/>
  <c r="H97" i="43"/>
  <c r="I97" i="43"/>
  <c r="J97" i="43"/>
  <c r="K97" i="43"/>
  <c r="L97" i="43"/>
  <c r="G98" i="43"/>
  <c r="H98" i="43"/>
  <c r="I98" i="43"/>
  <c r="J98" i="43"/>
  <c r="K98" i="43"/>
  <c r="L98" i="43"/>
  <c r="G99" i="43"/>
  <c r="H99" i="43"/>
  <c r="I99" i="43"/>
  <c r="J99" i="43"/>
  <c r="K99" i="43"/>
  <c r="L99" i="43"/>
  <c r="G100" i="43"/>
  <c r="H100" i="43"/>
  <c r="I100" i="43"/>
  <c r="J100" i="43"/>
  <c r="K100" i="43"/>
  <c r="L100" i="43"/>
  <c r="G101" i="43"/>
  <c r="H101" i="43"/>
  <c r="I101" i="43"/>
  <c r="J101" i="43"/>
  <c r="K101" i="43"/>
  <c r="L101" i="43"/>
  <c r="G102" i="43"/>
  <c r="H102" i="43"/>
  <c r="I102" i="43"/>
  <c r="J102" i="43"/>
  <c r="K102" i="43"/>
  <c r="L102" i="43"/>
  <c r="G103" i="43"/>
  <c r="H103" i="43"/>
  <c r="I103" i="43"/>
  <c r="J103" i="43"/>
  <c r="K103" i="43"/>
  <c r="L103" i="43"/>
  <c r="G104" i="43"/>
  <c r="H104" i="43"/>
  <c r="I104" i="43"/>
  <c r="J104" i="43"/>
  <c r="K104" i="43"/>
  <c r="L104" i="43"/>
  <c r="G105" i="43"/>
  <c r="H105" i="43"/>
  <c r="I105" i="43"/>
  <c r="J105" i="43"/>
  <c r="K105" i="43"/>
  <c r="L105" i="43"/>
  <c r="G106" i="43"/>
  <c r="H106" i="43"/>
  <c r="I106" i="43"/>
  <c r="J106" i="43"/>
  <c r="K106" i="43"/>
  <c r="L106" i="43"/>
  <c r="G107" i="43"/>
  <c r="H107" i="43"/>
  <c r="I107" i="43"/>
  <c r="J107" i="43"/>
  <c r="K107" i="43"/>
  <c r="L107" i="43"/>
  <c r="G108" i="43"/>
  <c r="H108" i="43"/>
  <c r="I108" i="43"/>
  <c r="J108" i="43"/>
  <c r="K108" i="43"/>
  <c r="L108" i="43"/>
  <c r="G109" i="43"/>
  <c r="H109" i="43"/>
  <c r="I109" i="43"/>
  <c r="J109" i="43"/>
  <c r="K109" i="43"/>
  <c r="L109" i="43"/>
  <c r="G110" i="43"/>
  <c r="H110" i="43"/>
  <c r="I110" i="43"/>
  <c r="J110" i="43"/>
  <c r="K110" i="43"/>
  <c r="L110" i="43"/>
  <c r="G111" i="43"/>
  <c r="H111" i="43"/>
  <c r="I111" i="43"/>
  <c r="J111" i="43"/>
  <c r="K111" i="43"/>
  <c r="L111" i="43"/>
  <c r="G112" i="43"/>
  <c r="H112" i="43"/>
  <c r="I112" i="43"/>
  <c r="J112" i="43"/>
  <c r="K112" i="43"/>
  <c r="L112" i="43"/>
  <c r="G113" i="43"/>
  <c r="H113" i="43"/>
  <c r="I113" i="43"/>
  <c r="J113" i="43"/>
  <c r="K113" i="43"/>
  <c r="L113" i="43"/>
  <c r="G114" i="43"/>
  <c r="H114" i="43"/>
  <c r="I114" i="43"/>
  <c r="J114" i="43"/>
  <c r="K114" i="43"/>
  <c r="L114" i="43"/>
  <c r="G115" i="43"/>
  <c r="H115" i="43"/>
  <c r="I115" i="43"/>
  <c r="J115" i="43"/>
  <c r="K115" i="43"/>
  <c r="L115" i="43"/>
  <c r="G116" i="43"/>
  <c r="H116" i="43"/>
  <c r="I116" i="43"/>
  <c r="J116" i="43"/>
  <c r="K116" i="43"/>
  <c r="L116" i="43"/>
  <c r="G117" i="43"/>
  <c r="H117" i="43"/>
  <c r="I117" i="43"/>
  <c r="J117" i="43"/>
  <c r="K117" i="43"/>
  <c r="L117" i="43"/>
  <c r="G118" i="43"/>
  <c r="H118" i="43"/>
  <c r="I118" i="43"/>
  <c r="J118" i="43"/>
  <c r="K118" i="43"/>
  <c r="L118" i="43"/>
  <c r="G119" i="43"/>
  <c r="H119" i="43"/>
  <c r="I119" i="43"/>
  <c r="J119" i="43"/>
  <c r="K119" i="43"/>
  <c r="L119" i="43"/>
  <c r="G120" i="43"/>
  <c r="H120" i="43"/>
  <c r="I120" i="43"/>
  <c r="J120" i="43"/>
  <c r="K120" i="43"/>
  <c r="L120" i="43"/>
  <c r="G121" i="43"/>
  <c r="H121" i="43"/>
  <c r="I121" i="43"/>
  <c r="J121" i="43"/>
  <c r="K121" i="43"/>
  <c r="L121" i="43"/>
  <c r="G122" i="43"/>
  <c r="H122" i="43"/>
  <c r="I122" i="43"/>
  <c r="J122" i="43"/>
  <c r="K122" i="43"/>
  <c r="L122" i="43"/>
  <c r="G123" i="43"/>
  <c r="H123" i="43"/>
  <c r="I123" i="43"/>
  <c r="J123" i="43"/>
  <c r="K123" i="43"/>
  <c r="L123" i="43"/>
  <c r="G124" i="43"/>
  <c r="H124" i="43"/>
  <c r="I124" i="43"/>
  <c r="J124" i="43"/>
  <c r="K124" i="43"/>
  <c r="L124" i="43"/>
  <c r="G125" i="43"/>
  <c r="H125" i="43"/>
  <c r="I125" i="43"/>
  <c r="J125" i="43"/>
  <c r="K125" i="43"/>
  <c r="L125" i="43"/>
  <c r="G126" i="43"/>
  <c r="H126" i="43"/>
  <c r="I126" i="43"/>
  <c r="J126" i="43"/>
  <c r="K126" i="43"/>
  <c r="L126" i="43"/>
  <c r="G127" i="43"/>
  <c r="H127" i="43"/>
  <c r="I127" i="43"/>
  <c r="J127" i="43"/>
  <c r="K127" i="43"/>
  <c r="L127" i="43"/>
  <c r="G128" i="43"/>
  <c r="H128" i="43"/>
  <c r="I128" i="43"/>
  <c r="J128" i="43"/>
  <c r="K128" i="43"/>
  <c r="L128" i="43"/>
  <c r="G129" i="43"/>
  <c r="H129" i="43"/>
  <c r="I129" i="43"/>
  <c r="J129" i="43"/>
  <c r="K129" i="43"/>
  <c r="L129" i="43"/>
  <c r="G130" i="43"/>
  <c r="H130" i="43"/>
  <c r="I130" i="43"/>
  <c r="J130" i="43"/>
  <c r="K130" i="43"/>
  <c r="L130" i="43"/>
  <c r="G131" i="43"/>
  <c r="H131" i="43"/>
  <c r="I131" i="43"/>
  <c r="J131" i="43"/>
  <c r="K131" i="43"/>
  <c r="L131" i="43"/>
  <c r="G132" i="43"/>
  <c r="H132" i="43"/>
  <c r="I132" i="43"/>
  <c r="J132" i="43"/>
  <c r="K132" i="43"/>
  <c r="L132" i="43"/>
  <c r="G133" i="43"/>
  <c r="H133" i="43"/>
  <c r="I133" i="43"/>
  <c r="J133" i="43"/>
  <c r="K133" i="43"/>
  <c r="L133" i="43"/>
  <c r="G134" i="43"/>
  <c r="H134" i="43"/>
  <c r="I134" i="43"/>
  <c r="J134" i="43"/>
  <c r="K134" i="43"/>
  <c r="L134" i="43"/>
  <c r="G135" i="43"/>
  <c r="H135" i="43"/>
  <c r="I135" i="43"/>
  <c r="J135" i="43"/>
  <c r="K135" i="43"/>
  <c r="L135" i="43"/>
  <c r="G136" i="43"/>
  <c r="H136" i="43"/>
  <c r="I136" i="43"/>
  <c r="J136" i="43"/>
  <c r="K136" i="43"/>
  <c r="L136" i="43"/>
  <c r="G137" i="43"/>
  <c r="H137" i="43"/>
  <c r="I137" i="43"/>
  <c r="J137" i="43"/>
  <c r="K137" i="43"/>
  <c r="L137" i="43"/>
  <c r="G138" i="43"/>
  <c r="H138" i="43"/>
  <c r="I138" i="43"/>
  <c r="J138" i="43"/>
  <c r="K138" i="43"/>
  <c r="L138" i="43"/>
  <c r="G139" i="43"/>
  <c r="H139" i="43"/>
  <c r="I139" i="43"/>
  <c r="J139" i="43"/>
  <c r="K139" i="43"/>
  <c r="L139" i="43"/>
  <c r="G140" i="43"/>
  <c r="H140" i="43"/>
  <c r="I140" i="43"/>
  <c r="J140" i="43"/>
  <c r="K140" i="43"/>
  <c r="L140" i="43"/>
  <c r="G141" i="43"/>
  <c r="H141" i="43"/>
  <c r="I141" i="43"/>
  <c r="J141" i="43"/>
  <c r="K141" i="43"/>
  <c r="L141" i="43"/>
  <c r="G142" i="43"/>
  <c r="H142" i="43"/>
  <c r="I142" i="43"/>
  <c r="J142" i="43"/>
  <c r="K142" i="43"/>
  <c r="L142" i="43"/>
  <c r="G143" i="43"/>
  <c r="H143" i="43"/>
  <c r="I143" i="43"/>
  <c r="J143" i="43"/>
  <c r="K143" i="43"/>
  <c r="L143" i="43"/>
  <c r="G144" i="43"/>
  <c r="H144" i="43"/>
  <c r="I144" i="43"/>
  <c r="J144" i="43"/>
  <c r="K144" i="43"/>
  <c r="L144" i="43"/>
  <c r="G145" i="43"/>
  <c r="H145" i="43"/>
  <c r="I145" i="43"/>
  <c r="J145" i="43"/>
  <c r="K145" i="43"/>
  <c r="L145" i="43"/>
  <c r="G146" i="43"/>
  <c r="H146" i="43"/>
  <c r="I146" i="43"/>
  <c r="J146" i="43"/>
  <c r="K146" i="43"/>
  <c r="L146" i="43"/>
  <c r="G147" i="43"/>
  <c r="H147" i="43"/>
  <c r="I147" i="43"/>
  <c r="J147" i="43"/>
  <c r="K147" i="43"/>
  <c r="L147" i="43"/>
  <c r="G148" i="43"/>
  <c r="H148" i="43"/>
  <c r="I148" i="43"/>
  <c r="J148" i="43"/>
  <c r="K148" i="43"/>
  <c r="L148" i="43"/>
  <c r="G149" i="43"/>
  <c r="H149" i="43"/>
  <c r="I149" i="43"/>
  <c r="J149" i="43"/>
  <c r="K149" i="43"/>
  <c r="L149" i="43"/>
  <c r="G150" i="43"/>
  <c r="H150" i="43"/>
  <c r="I150" i="43"/>
  <c r="J150" i="43"/>
  <c r="K150" i="43"/>
  <c r="L150" i="43"/>
  <c r="G151" i="43"/>
  <c r="H151" i="43"/>
  <c r="I151" i="43"/>
  <c r="J151" i="43"/>
  <c r="K151" i="43"/>
  <c r="L151" i="43"/>
  <c r="G152" i="43"/>
  <c r="H152" i="43"/>
  <c r="I152" i="43"/>
  <c r="J152" i="43"/>
  <c r="K152" i="43"/>
  <c r="L152" i="43"/>
  <c r="G153" i="43"/>
  <c r="H153" i="43"/>
  <c r="I153" i="43"/>
  <c r="J153" i="43"/>
  <c r="K153" i="43"/>
  <c r="L153" i="43"/>
  <c r="G154" i="43"/>
  <c r="H154" i="43"/>
  <c r="I154" i="43"/>
  <c r="J154" i="43"/>
  <c r="K154" i="43"/>
  <c r="L154" i="43"/>
  <c r="G155" i="43"/>
  <c r="H155" i="43"/>
  <c r="I155" i="43"/>
  <c r="J155" i="43"/>
  <c r="K155" i="43"/>
  <c r="L155" i="43"/>
  <c r="G156" i="43"/>
  <c r="H156" i="43"/>
  <c r="I156" i="43"/>
  <c r="J156" i="43"/>
  <c r="K156" i="43"/>
  <c r="L156" i="43"/>
  <c r="G157" i="43"/>
  <c r="H157" i="43"/>
  <c r="I157" i="43"/>
  <c r="J157" i="43"/>
  <c r="K157" i="43"/>
  <c r="L157" i="43"/>
  <c r="G158" i="43"/>
  <c r="H158" i="43"/>
  <c r="I158" i="43"/>
  <c r="J158" i="43"/>
  <c r="K158" i="43"/>
  <c r="L158" i="43"/>
  <c r="G159" i="43"/>
  <c r="H159" i="43"/>
  <c r="I159" i="43"/>
  <c r="J159" i="43"/>
  <c r="K159" i="43"/>
  <c r="L159" i="43"/>
  <c r="G160" i="43"/>
  <c r="H160" i="43"/>
  <c r="I160" i="43"/>
  <c r="J160" i="43"/>
  <c r="K160" i="43"/>
  <c r="L160" i="43"/>
  <c r="G161" i="43"/>
  <c r="H161" i="43"/>
  <c r="I161" i="43"/>
  <c r="J161" i="43"/>
  <c r="K161" i="43"/>
  <c r="L161" i="43"/>
  <c r="G162" i="43"/>
  <c r="H162" i="43"/>
  <c r="I162" i="43"/>
  <c r="J162" i="43"/>
  <c r="K162" i="43"/>
  <c r="L162" i="43"/>
  <c r="G163" i="43"/>
  <c r="H163" i="43"/>
  <c r="I163" i="43"/>
  <c r="J163" i="43"/>
  <c r="K163" i="43"/>
  <c r="L163" i="43"/>
  <c r="G164" i="43"/>
  <c r="H164" i="43"/>
  <c r="I164" i="43"/>
  <c r="J164" i="43"/>
  <c r="K164" i="43"/>
  <c r="L164" i="43"/>
  <c r="G165" i="43"/>
  <c r="H165" i="43"/>
  <c r="I165" i="43"/>
  <c r="J165" i="43"/>
  <c r="K165" i="43"/>
  <c r="L165" i="43"/>
  <c r="G166" i="43"/>
  <c r="H166" i="43"/>
  <c r="I166" i="43"/>
  <c r="J166" i="43"/>
  <c r="K166" i="43"/>
  <c r="L166" i="43"/>
  <c r="G167" i="43"/>
  <c r="H167" i="43"/>
  <c r="I167" i="43"/>
  <c r="J167" i="43"/>
  <c r="K167" i="43"/>
  <c r="L167" i="43"/>
  <c r="G168" i="43"/>
  <c r="H168" i="43"/>
  <c r="I168" i="43"/>
  <c r="J168" i="43"/>
  <c r="K168" i="43"/>
  <c r="L168" i="43"/>
  <c r="G169" i="43"/>
  <c r="H169" i="43"/>
  <c r="I169" i="43"/>
  <c r="J169" i="43"/>
  <c r="K169" i="43"/>
  <c r="L169" i="43"/>
  <c r="G170" i="43"/>
  <c r="H170" i="43"/>
  <c r="I170" i="43"/>
  <c r="J170" i="43"/>
  <c r="K170" i="43"/>
  <c r="L170" i="43"/>
  <c r="G171" i="43"/>
  <c r="H171" i="43"/>
  <c r="I171" i="43"/>
  <c r="J171" i="43"/>
  <c r="K171" i="43"/>
  <c r="L171" i="43"/>
  <c r="G172" i="43"/>
  <c r="H172" i="43"/>
  <c r="I172" i="43"/>
  <c r="J172" i="43"/>
  <c r="K172" i="43"/>
  <c r="L172" i="43"/>
  <c r="G173" i="43"/>
  <c r="H173" i="43"/>
  <c r="I173" i="43"/>
  <c r="J173" i="43"/>
  <c r="K173" i="43"/>
  <c r="L173" i="43"/>
  <c r="G174" i="43"/>
  <c r="H174" i="43"/>
  <c r="I174" i="43"/>
  <c r="J174" i="43"/>
  <c r="K174" i="43"/>
  <c r="L174" i="43"/>
  <c r="G175" i="43"/>
  <c r="H175" i="43"/>
  <c r="I175" i="43"/>
  <c r="J175" i="43"/>
  <c r="K175" i="43"/>
  <c r="L175" i="43"/>
  <c r="G176" i="43"/>
  <c r="H176" i="43"/>
  <c r="I176" i="43"/>
  <c r="J176" i="43"/>
  <c r="K176" i="43"/>
  <c r="L176" i="43"/>
  <c r="G177" i="43"/>
  <c r="H177" i="43"/>
  <c r="I177" i="43"/>
  <c r="J177" i="43"/>
  <c r="K177" i="43"/>
  <c r="L177" i="43"/>
  <c r="G178" i="43"/>
  <c r="H178" i="43"/>
  <c r="I178" i="43"/>
  <c r="J178" i="43"/>
  <c r="K178" i="43"/>
  <c r="L178" i="43"/>
  <c r="G179" i="43"/>
  <c r="H179" i="43"/>
  <c r="I179" i="43"/>
  <c r="J179" i="43"/>
  <c r="K179" i="43"/>
  <c r="L179" i="43"/>
  <c r="G180" i="43"/>
  <c r="H180" i="43"/>
  <c r="I180" i="43"/>
  <c r="J180" i="43"/>
  <c r="K180" i="43"/>
  <c r="L180" i="43"/>
  <c r="G181" i="43"/>
  <c r="H181" i="43"/>
  <c r="I181" i="43"/>
  <c r="J181" i="43"/>
  <c r="K181" i="43"/>
  <c r="L181" i="43"/>
  <c r="G182" i="43"/>
  <c r="H182" i="43"/>
  <c r="I182" i="43"/>
  <c r="J182" i="43"/>
  <c r="K182" i="43"/>
  <c r="L182" i="43"/>
  <c r="G183" i="43"/>
  <c r="H183" i="43"/>
  <c r="I183" i="43"/>
  <c r="J183" i="43"/>
  <c r="K183" i="43"/>
  <c r="L183" i="43"/>
  <c r="G184" i="43"/>
  <c r="H184" i="43"/>
  <c r="I184" i="43"/>
  <c r="J184" i="43"/>
  <c r="K184" i="43"/>
  <c r="L184" i="43"/>
  <c r="G185" i="43"/>
  <c r="H185" i="43"/>
  <c r="I185" i="43"/>
  <c r="J185" i="43"/>
  <c r="K185" i="43"/>
  <c r="L185" i="43"/>
  <c r="G186" i="43"/>
  <c r="H186" i="43"/>
  <c r="I186" i="43"/>
  <c r="J186" i="43"/>
  <c r="K186" i="43"/>
  <c r="L186" i="43"/>
  <c r="G187" i="43"/>
  <c r="H187" i="43"/>
  <c r="I187" i="43"/>
  <c r="J187" i="43"/>
  <c r="K187" i="43"/>
  <c r="L187" i="43"/>
  <c r="G188" i="43"/>
  <c r="H188" i="43"/>
  <c r="I188" i="43"/>
  <c r="J188" i="43"/>
  <c r="K188" i="43"/>
  <c r="L188" i="43"/>
  <c r="G189" i="43"/>
  <c r="H189" i="43"/>
  <c r="I189" i="43"/>
  <c r="J189" i="43"/>
  <c r="K189" i="43"/>
  <c r="L189" i="43"/>
  <c r="G190" i="43"/>
  <c r="H190" i="43"/>
  <c r="I190" i="43"/>
  <c r="J190" i="43"/>
  <c r="K190" i="43"/>
  <c r="L190" i="43"/>
  <c r="G191" i="43"/>
  <c r="H191" i="43"/>
  <c r="I191" i="43"/>
  <c r="J191" i="43"/>
  <c r="K191" i="43"/>
  <c r="L191" i="43"/>
  <c r="G192" i="43"/>
  <c r="H192" i="43"/>
  <c r="I192" i="43"/>
  <c r="J192" i="43"/>
  <c r="K192" i="43"/>
  <c r="L192" i="43"/>
  <c r="G193" i="43"/>
  <c r="H193" i="43"/>
  <c r="I193" i="43"/>
  <c r="J193" i="43"/>
  <c r="K193" i="43"/>
  <c r="L193" i="43"/>
  <c r="G194" i="43"/>
  <c r="H194" i="43"/>
  <c r="I194" i="43"/>
  <c r="J194" i="43"/>
  <c r="K194" i="43"/>
  <c r="L194" i="43"/>
  <c r="G195" i="43"/>
  <c r="H195" i="43"/>
  <c r="I195" i="43"/>
  <c r="J195" i="43"/>
  <c r="K195" i="43"/>
  <c r="L195" i="43"/>
  <c r="G196" i="43"/>
  <c r="H196" i="43"/>
  <c r="I196" i="43"/>
  <c r="J196" i="43"/>
  <c r="K196" i="43"/>
  <c r="L196" i="43"/>
  <c r="G197" i="43"/>
  <c r="H197" i="43"/>
  <c r="I197" i="43"/>
  <c r="J197" i="43"/>
  <c r="K197" i="43"/>
  <c r="L197" i="43"/>
  <c r="G198" i="43"/>
  <c r="H198" i="43"/>
  <c r="I198" i="43"/>
  <c r="J198" i="43"/>
  <c r="K198" i="43"/>
  <c r="L198" i="43"/>
  <c r="G199" i="43"/>
  <c r="H199" i="43"/>
  <c r="I199" i="43"/>
  <c r="J199" i="43"/>
  <c r="K199" i="43"/>
  <c r="L199" i="43"/>
  <c r="G200" i="43"/>
  <c r="H200" i="43"/>
  <c r="I200" i="43"/>
  <c r="J200" i="43"/>
  <c r="K200" i="43"/>
  <c r="L200" i="43"/>
  <c r="G201" i="43"/>
  <c r="H201" i="43"/>
  <c r="I201" i="43"/>
  <c r="J201" i="43"/>
  <c r="K201" i="43"/>
  <c r="L201" i="43"/>
  <c r="G202" i="43"/>
  <c r="H202" i="43"/>
  <c r="I202" i="43"/>
  <c r="J202" i="43"/>
  <c r="K202" i="43"/>
  <c r="L202" i="43"/>
  <c r="G203" i="43"/>
  <c r="H203" i="43"/>
  <c r="I203" i="43"/>
  <c r="J203" i="43"/>
  <c r="K203" i="43"/>
  <c r="L203" i="43"/>
  <c r="G204" i="43"/>
  <c r="H204" i="43"/>
  <c r="I204" i="43"/>
  <c r="J204" i="43"/>
  <c r="K204" i="43"/>
  <c r="L204" i="43"/>
  <c r="G205" i="43"/>
  <c r="H205" i="43"/>
  <c r="I205" i="43"/>
  <c r="J205" i="43"/>
  <c r="K205" i="43"/>
  <c r="L205" i="43"/>
  <c r="G206" i="43"/>
  <c r="H206" i="43"/>
  <c r="I206" i="43"/>
  <c r="J206" i="43"/>
  <c r="K206" i="43"/>
  <c r="L206" i="43"/>
  <c r="G207" i="43"/>
  <c r="H207" i="43"/>
  <c r="I207" i="43"/>
  <c r="J207" i="43"/>
  <c r="K207" i="43"/>
  <c r="L207" i="43"/>
  <c r="G208" i="43"/>
  <c r="H208" i="43"/>
  <c r="I208" i="43"/>
  <c r="J208" i="43"/>
  <c r="K208" i="43"/>
  <c r="L208" i="43"/>
  <c r="G209" i="43"/>
  <c r="H209" i="43"/>
  <c r="I209" i="43"/>
  <c r="J209" i="43"/>
  <c r="K209" i="43"/>
  <c r="L209" i="43"/>
  <c r="G210" i="43"/>
  <c r="H210" i="43"/>
  <c r="I210" i="43"/>
  <c r="J210" i="43"/>
  <c r="K210" i="43"/>
  <c r="L210" i="43"/>
  <c r="G211" i="43"/>
  <c r="H211" i="43"/>
  <c r="I211" i="43"/>
  <c r="J211" i="43"/>
  <c r="K211" i="43"/>
  <c r="L211" i="43"/>
  <c r="G212" i="43"/>
  <c r="H212" i="43"/>
  <c r="I212" i="43"/>
  <c r="J212" i="43"/>
  <c r="K212" i="43"/>
  <c r="L212" i="43"/>
  <c r="G213" i="43"/>
  <c r="H213" i="43"/>
  <c r="I213" i="43"/>
  <c r="J213" i="43"/>
  <c r="K213" i="43"/>
  <c r="L213" i="43"/>
  <c r="G214" i="43"/>
  <c r="H214" i="43"/>
  <c r="I214" i="43"/>
  <c r="J214" i="43"/>
  <c r="K214" i="43"/>
  <c r="L214" i="43"/>
  <c r="G215" i="43"/>
  <c r="H215" i="43"/>
  <c r="I215" i="43"/>
  <c r="J215" i="43"/>
  <c r="K215" i="43"/>
  <c r="L215" i="43"/>
  <c r="G216" i="43"/>
  <c r="H216" i="43"/>
  <c r="I216" i="43"/>
  <c r="J216" i="43"/>
  <c r="K216" i="43"/>
  <c r="L216" i="43"/>
  <c r="G217" i="43"/>
  <c r="H217" i="43"/>
  <c r="I217" i="43"/>
  <c r="J217" i="43"/>
  <c r="K217" i="43"/>
  <c r="L217" i="43"/>
  <c r="G218" i="43"/>
  <c r="H218" i="43"/>
  <c r="I218" i="43"/>
  <c r="J218" i="43"/>
  <c r="K218" i="43"/>
  <c r="L218" i="43"/>
  <c r="G219" i="43"/>
  <c r="H219" i="43"/>
  <c r="I219" i="43"/>
  <c r="J219" i="43"/>
  <c r="K219" i="43"/>
  <c r="L219" i="43"/>
  <c r="G220" i="43"/>
  <c r="H220" i="43"/>
  <c r="I220" i="43"/>
  <c r="J220" i="43"/>
  <c r="K220" i="43"/>
  <c r="L220" i="43"/>
  <c r="G221" i="43"/>
  <c r="H221" i="43"/>
  <c r="I221" i="43"/>
  <c r="J221" i="43"/>
  <c r="K221" i="43"/>
  <c r="L221" i="43"/>
  <c r="G222" i="43"/>
  <c r="H222" i="43"/>
  <c r="I222" i="43"/>
  <c r="J222" i="43"/>
  <c r="K222" i="43"/>
  <c r="L222" i="43"/>
  <c r="G223" i="43"/>
  <c r="H223" i="43"/>
  <c r="I223" i="43"/>
  <c r="J223" i="43"/>
  <c r="K223" i="43"/>
  <c r="L223" i="43"/>
  <c r="G224" i="43"/>
  <c r="H224" i="43"/>
  <c r="I224" i="43"/>
  <c r="J224" i="43"/>
  <c r="K224" i="43"/>
  <c r="L224" i="43"/>
  <c r="G225" i="43"/>
  <c r="H225" i="43"/>
  <c r="I225" i="43"/>
  <c r="J225" i="43"/>
  <c r="K225" i="43"/>
  <c r="L225" i="43"/>
  <c r="G226" i="43"/>
  <c r="H226" i="43"/>
  <c r="I226" i="43"/>
  <c r="J226" i="43"/>
  <c r="K226" i="43"/>
  <c r="L226" i="43"/>
  <c r="G227" i="43"/>
  <c r="H227" i="43"/>
  <c r="I227" i="43"/>
  <c r="J227" i="43"/>
  <c r="K227" i="43"/>
  <c r="L227" i="43"/>
  <c r="G228" i="43"/>
  <c r="H228" i="43"/>
  <c r="I228" i="43"/>
  <c r="J228" i="43"/>
  <c r="K228" i="43"/>
  <c r="L228" i="43"/>
  <c r="G229" i="43"/>
  <c r="H229" i="43"/>
  <c r="I229" i="43"/>
  <c r="J229" i="43"/>
  <c r="K229" i="43"/>
  <c r="L229" i="43"/>
  <c r="G230" i="43"/>
  <c r="H230" i="43"/>
  <c r="I230" i="43"/>
  <c r="J230" i="43"/>
  <c r="K230" i="43"/>
  <c r="L230" i="43"/>
  <c r="G231" i="43"/>
  <c r="H231" i="43"/>
  <c r="I231" i="43"/>
  <c r="J231" i="43"/>
  <c r="K231" i="43"/>
  <c r="L231" i="43"/>
  <c r="G232" i="43"/>
  <c r="H232" i="43"/>
  <c r="I232" i="43"/>
  <c r="J232" i="43"/>
  <c r="K232" i="43"/>
  <c r="L232" i="43"/>
  <c r="G233" i="43"/>
  <c r="H233" i="43"/>
  <c r="I233" i="43"/>
  <c r="J233" i="43"/>
  <c r="K233" i="43"/>
  <c r="L233" i="43"/>
  <c r="G234" i="43"/>
  <c r="H234" i="43"/>
  <c r="I234" i="43"/>
  <c r="J234" i="43"/>
  <c r="K234" i="43"/>
  <c r="L234" i="43"/>
  <c r="G235" i="43"/>
  <c r="H235" i="43"/>
  <c r="I235" i="43"/>
  <c r="J235" i="43"/>
  <c r="K235" i="43"/>
  <c r="L235" i="43"/>
  <c r="G236" i="43"/>
  <c r="H236" i="43"/>
  <c r="I236" i="43"/>
  <c r="J236" i="43"/>
  <c r="K236" i="43"/>
  <c r="L236" i="43"/>
  <c r="G237" i="43"/>
  <c r="H237" i="43"/>
  <c r="I237" i="43"/>
  <c r="J237" i="43"/>
  <c r="K237" i="43"/>
  <c r="L237" i="43"/>
  <c r="G238" i="43"/>
  <c r="H238" i="43"/>
  <c r="I238" i="43"/>
  <c r="J238" i="43"/>
  <c r="K238" i="43"/>
  <c r="L238" i="43"/>
  <c r="G239" i="43"/>
  <c r="H239" i="43"/>
  <c r="I239" i="43"/>
  <c r="J239" i="43"/>
  <c r="K239" i="43"/>
  <c r="L239" i="43"/>
  <c r="G240" i="43"/>
  <c r="H240" i="43"/>
  <c r="I240" i="43"/>
  <c r="J240" i="43"/>
  <c r="K240" i="43"/>
  <c r="L240" i="43"/>
  <c r="G241" i="43"/>
  <c r="H241" i="43"/>
  <c r="I241" i="43"/>
  <c r="J241" i="43"/>
  <c r="K241" i="43"/>
  <c r="L241" i="43"/>
  <c r="G242" i="43"/>
  <c r="H242" i="43"/>
  <c r="I242" i="43"/>
  <c r="J242" i="43"/>
  <c r="K242" i="43"/>
  <c r="L242" i="43"/>
  <c r="G243" i="43"/>
  <c r="H243" i="43"/>
  <c r="I243" i="43"/>
  <c r="J243" i="43"/>
  <c r="K243" i="43"/>
  <c r="L243" i="43"/>
  <c r="G244" i="43"/>
  <c r="H244" i="43"/>
  <c r="I244" i="43"/>
  <c r="J244" i="43"/>
  <c r="K244" i="43"/>
  <c r="L244" i="43"/>
  <c r="G245" i="43"/>
  <c r="H245" i="43"/>
  <c r="I245" i="43"/>
  <c r="J245" i="43"/>
  <c r="K245" i="43"/>
  <c r="L245" i="43"/>
  <c r="G246" i="43"/>
  <c r="H246" i="43"/>
  <c r="I246" i="43"/>
  <c r="J246" i="43"/>
  <c r="K246" i="43"/>
  <c r="L246" i="43"/>
  <c r="G247" i="43"/>
  <c r="H247" i="43"/>
  <c r="I247" i="43"/>
  <c r="J247" i="43"/>
  <c r="K247" i="43"/>
  <c r="L247" i="43"/>
  <c r="G248" i="43"/>
  <c r="H248" i="43"/>
  <c r="I248" i="43"/>
  <c r="J248" i="43"/>
  <c r="K248" i="43"/>
  <c r="L248" i="43"/>
  <c r="G249" i="43"/>
  <c r="H249" i="43"/>
  <c r="I249" i="43"/>
  <c r="J249" i="43"/>
  <c r="K249" i="43"/>
  <c r="L249" i="43"/>
  <c r="G250" i="43"/>
  <c r="H250" i="43"/>
  <c r="I250" i="43"/>
  <c r="J250" i="43"/>
  <c r="K250" i="43"/>
  <c r="L250" i="43"/>
  <c r="G251" i="43"/>
  <c r="H251" i="43"/>
  <c r="I251" i="43"/>
  <c r="J251" i="43"/>
  <c r="K251" i="43"/>
  <c r="L251" i="43"/>
  <c r="G252" i="43"/>
  <c r="H252" i="43"/>
  <c r="I252" i="43"/>
  <c r="J252" i="43"/>
  <c r="K252" i="43"/>
  <c r="L252" i="43"/>
  <c r="G253" i="43"/>
  <c r="H253" i="43"/>
  <c r="I253" i="43"/>
  <c r="J253" i="43"/>
  <c r="K253" i="43"/>
  <c r="L253" i="43"/>
  <c r="G254" i="43"/>
  <c r="H254" i="43"/>
  <c r="I254" i="43"/>
  <c r="J254" i="43"/>
  <c r="K254" i="43"/>
  <c r="L254" i="43"/>
  <c r="G255" i="43"/>
  <c r="H255" i="43"/>
  <c r="I255" i="43"/>
  <c r="J255" i="43"/>
  <c r="K255" i="43"/>
  <c r="L255" i="43"/>
  <c r="G256" i="43"/>
  <c r="H256" i="43"/>
  <c r="I256" i="43"/>
  <c r="J256" i="43"/>
  <c r="K256" i="43"/>
  <c r="L256" i="43"/>
  <c r="G257" i="43"/>
  <c r="H257" i="43"/>
  <c r="I257" i="43"/>
  <c r="J257" i="43"/>
  <c r="K257" i="43"/>
  <c r="L257" i="43"/>
  <c r="G258" i="43"/>
  <c r="H258" i="43"/>
  <c r="I258" i="43"/>
  <c r="J258" i="43"/>
  <c r="K258" i="43"/>
  <c r="L258" i="43"/>
  <c r="G259" i="43"/>
  <c r="H259" i="43"/>
  <c r="I259" i="43"/>
  <c r="J259" i="43"/>
  <c r="K259" i="43"/>
  <c r="L259" i="43"/>
  <c r="G260" i="43"/>
  <c r="H260" i="43"/>
  <c r="I260" i="43"/>
  <c r="J260" i="43"/>
  <c r="K260" i="43"/>
  <c r="L260" i="43"/>
  <c r="G261" i="43"/>
  <c r="H261" i="43"/>
  <c r="I261" i="43"/>
  <c r="J261" i="43"/>
  <c r="K261" i="43"/>
  <c r="L261" i="43"/>
  <c r="G262" i="43"/>
  <c r="H262" i="43"/>
  <c r="I262" i="43"/>
  <c r="J262" i="43"/>
  <c r="K262" i="43"/>
  <c r="L262" i="43"/>
  <c r="G263" i="43"/>
  <c r="H263" i="43"/>
  <c r="I263" i="43"/>
  <c r="J263" i="43"/>
  <c r="K263" i="43"/>
  <c r="L263" i="43"/>
  <c r="G264" i="43"/>
  <c r="H264" i="43"/>
  <c r="I264" i="43"/>
  <c r="J264" i="43"/>
  <c r="K264" i="43"/>
  <c r="L264" i="43"/>
  <c r="G265" i="43"/>
  <c r="H265" i="43"/>
  <c r="I265" i="43"/>
  <c r="J265" i="43"/>
  <c r="K265" i="43"/>
  <c r="L265" i="43"/>
  <c r="G266" i="43"/>
  <c r="H266" i="43"/>
  <c r="I266" i="43"/>
  <c r="J266" i="43"/>
  <c r="K266" i="43"/>
  <c r="L266" i="43"/>
  <c r="G267" i="43"/>
  <c r="H267" i="43"/>
  <c r="I267" i="43"/>
  <c r="J267" i="43"/>
  <c r="K267" i="43"/>
  <c r="L267" i="43"/>
  <c r="G268" i="43"/>
  <c r="H268" i="43"/>
  <c r="I268" i="43"/>
  <c r="J268" i="43"/>
  <c r="K268" i="43"/>
  <c r="L268" i="43"/>
  <c r="G269" i="43"/>
  <c r="H269" i="43"/>
  <c r="I269" i="43"/>
  <c r="J269" i="43"/>
  <c r="K269" i="43"/>
  <c r="L269" i="43"/>
  <c r="G270" i="43"/>
  <c r="H270" i="43"/>
  <c r="I270" i="43"/>
  <c r="J270" i="43"/>
  <c r="K270" i="43"/>
  <c r="L270" i="43"/>
  <c r="G271" i="43"/>
  <c r="H271" i="43"/>
  <c r="I271" i="43"/>
  <c r="J271" i="43"/>
  <c r="K271" i="43"/>
  <c r="L271" i="43"/>
  <c r="G272" i="43"/>
  <c r="H272" i="43"/>
  <c r="I272" i="43"/>
  <c r="J272" i="43"/>
  <c r="K272" i="43"/>
  <c r="L272" i="43"/>
  <c r="G273" i="43"/>
  <c r="H273" i="43"/>
  <c r="I273" i="43"/>
  <c r="J273" i="43"/>
  <c r="K273" i="43"/>
  <c r="L273" i="43"/>
  <c r="G274" i="43"/>
  <c r="H274" i="43"/>
  <c r="I274" i="43"/>
  <c r="J274" i="43"/>
  <c r="K274" i="43"/>
  <c r="L274" i="43"/>
  <c r="G275" i="43"/>
  <c r="H275" i="43"/>
  <c r="I275" i="43"/>
  <c r="J275" i="43"/>
  <c r="K275" i="43"/>
  <c r="L275" i="43"/>
  <c r="G276" i="43"/>
  <c r="H276" i="43"/>
  <c r="I276" i="43"/>
  <c r="J276" i="43"/>
  <c r="K276" i="43"/>
  <c r="L276" i="43"/>
  <c r="G277" i="43"/>
  <c r="H277" i="43"/>
  <c r="I277" i="43"/>
  <c r="J277" i="43"/>
  <c r="K277" i="43"/>
  <c r="L277" i="43"/>
  <c r="G278" i="43"/>
  <c r="H278" i="43"/>
  <c r="I278" i="43"/>
  <c r="J278" i="43"/>
  <c r="K278" i="43"/>
  <c r="L278" i="43"/>
  <c r="G279" i="43"/>
  <c r="H279" i="43"/>
  <c r="I279" i="43"/>
  <c r="J279" i="43"/>
  <c r="K279" i="43"/>
  <c r="L279" i="43"/>
  <c r="G280" i="43"/>
  <c r="H280" i="43"/>
  <c r="I280" i="43"/>
  <c r="J280" i="43"/>
  <c r="K280" i="43"/>
  <c r="L280" i="43"/>
  <c r="G281" i="43"/>
  <c r="H281" i="43"/>
  <c r="I281" i="43"/>
  <c r="J281" i="43"/>
  <c r="K281" i="43"/>
  <c r="L281" i="43"/>
  <c r="G282" i="43"/>
  <c r="H282" i="43"/>
  <c r="I282" i="43"/>
  <c r="J282" i="43"/>
  <c r="K282" i="43"/>
  <c r="L282" i="43"/>
  <c r="G283" i="43"/>
  <c r="H283" i="43"/>
  <c r="I283" i="43"/>
  <c r="J283" i="43"/>
  <c r="K283" i="43"/>
  <c r="L283" i="43"/>
  <c r="G284" i="43"/>
  <c r="H284" i="43"/>
  <c r="I284" i="43"/>
  <c r="J284" i="43"/>
  <c r="K284" i="43"/>
  <c r="L284" i="43"/>
  <c r="G285" i="43"/>
  <c r="H285" i="43"/>
  <c r="I285" i="43"/>
  <c r="J285" i="43"/>
  <c r="K285" i="43"/>
  <c r="L285" i="43"/>
  <c r="G286" i="43"/>
  <c r="H286" i="43"/>
  <c r="I286" i="43"/>
  <c r="J286" i="43"/>
  <c r="K286" i="43"/>
  <c r="L286" i="43"/>
  <c r="G287" i="43"/>
  <c r="H287" i="43"/>
  <c r="I287" i="43"/>
  <c r="J287" i="43"/>
  <c r="K287" i="43"/>
  <c r="L287" i="43"/>
  <c r="G288" i="43"/>
  <c r="H288" i="43"/>
  <c r="I288" i="43"/>
  <c r="J288" i="43"/>
  <c r="K288" i="43"/>
  <c r="L288" i="43"/>
  <c r="G289" i="43"/>
  <c r="H289" i="43"/>
  <c r="I289" i="43"/>
  <c r="J289" i="43"/>
  <c r="K289" i="43"/>
  <c r="L289" i="43"/>
  <c r="G290" i="43"/>
  <c r="H290" i="43"/>
  <c r="I290" i="43"/>
  <c r="J290" i="43"/>
  <c r="K290" i="43"/>
  <c r="L290" i="43"/>
  <c r="G291" i="43"/>
  <c r="H291" i="43"/>
  <c r="I291" i="43"/>
  <c r="J291" i="43"/>
  <c r="K291" i="43"/>
  <c r="L291" i="43"/>
  <c r="G292" i="43"/>
  <c r="H292" i="43"/>
  <c r="I292" i="43"/>
  <c r="J292" i="43"/>
  <c r="K292" i="43"/>
  <c r="L292" i="43"/>
  <c r="G293" i="43"/>
  <c r="H293" i="43"/>
  <c r="I293" i="43"/>
  <c r="J293" i="43"/>
  <c r="K293" i="43"/>
  <c r="L293" i="43"/>
  <c r="G294" i="43"/>
  <c r="H294" i="43"/>
  <c r="I294" i="43"/>
  <c r="J294" i="43"/>
  <c r="K294" i="43"/>
  <c r="L294" i="43"/>
  <c r="G295" i="43"/>
  <c r="H295" i="43"/>
  <c r="I295" i="43"/>
  <c r="J295" i="43"/>
  <c r="K295" i="43"/>
  <c r="L295" i="43"/>
  <c r="G296" i="43"/>
  <c r="H296" i="43"/>
  <c r="I296" i="43"/>
  <c r="J296" i="43"/>
  <c r="K296" i="43"/>
  <c r="L296" i="43"/>
  <c r="G297" i="43"/>
  <c r="H297" i="43"/>
  <c r="I297" i="43"/>
  <c r="J297" i="43"/>
  <c r="K297" i="43"/>
  <c r="L297" i="43"/>
  <c r="G298" i="43"/>
  <c r="H298" i="43"/>
  <c r="I298" i="43"/>
  <c r="J298" i="43"/>
  <c r="K298" i="43"/>
  <c r="L298" i="43"/>
  <c r="G299" i="43"/>
  <c r="H299" i="43"/>
  <c r="I299" i="43"/>
  <c r="J299" i="43"/>
  <c r="K299" i="43"/>
  <c r="L299" i="43"/>
  <c r="G300" i="43"/>
  <c r="H300" i="43"/>
  <c r="I300" i="43"/>
  <c r="J300" i="43"/>
  <c r="K300" i="43"/>
  <c r="L300" i="43"/>
  <c r="G301" i="43"/>
  <c r="H301" i="43"/>
  <c r="I301" i="43"/>
  <c r="J301" i="43"/>
  <c r="K301" i="43"/>
  <c r="L301" i="43"/>
  <c r="G302" i="43"/>
  <c r="H302" i="43"/>
  <c r="I302" i="43"/>
  <c r="J302" i="43"/>
  <c r="K302" i="43"/>
  <c r="L302" i="43"/>
  <c r="G303" i="43"/>
  <c r="H303" i="43"/>
  <c r="I303" i="43"/>
  <c r="J303" i="43"/>
  <c r="K303" i="43"/>
  <c r="L303" i="43"/>
  <c r="G304" i="43"/>
  <c r="H304" i="43"/>
  <c r="I304" i="43"/>
  <c r="J304" i="43"/>
  <c r="K304" i="43"/>
  <c r="L304" i="43"/>
  <c r="G305" i="43"/>
  <c r="H305" i="43"/>
  <c r="I305" i="43"/>
  <c r="J305" i="43"/>
  <c r="K305" i="43"/>
  <c r="L305" i="43"/>
  <c r="G306" i="43"/>
  <c r="H306" i="43"/>
  <c r="I306" i="43"/>
  <c r="J306" i="43"/>
  <c r="K306" i="43"/>
  <c r="L306" i="43"/>
  <c r="G307" i="43"/>
  <c r="H307" i="43"/>
  <c r="I307" i="43"/>
  <c r="J307" i="43"/>
  <c r="K307" i="43"/>
  <c r="L307" i="43"/>
  <c r="G308" i="43"/>
  <c r="H308" i="43"/>
  <c r="I308" i="43"/>
  <c r="J308" i="43"/>
  <c r="K308" i="43"/>
  <c r="L308" i="43"/>
  <c r="G309" i="43"/>
  <c r="H309" i="43"/>
  <c r="I309" i="43"/>
  <c r="J309" i="43"/>
  <c r="K309" i="43"/>
  <c r="L309" i="43"/>
  <c r="G310" i="43"/>
  <c r="H310" i="43"/>
  <c r="I310" i="43"/>
  <c r="J310" i="43"/>
  <c r="K310" i="43"/>
  <c r="L310" i="43"/>
  <c r="G311" i="43"/>
  <c r="H311" i="43"/>
  <c r="I311" i="43"/>
  <c r="J311" i="43"/>
  <c r="K311" i="43"/>
  <c r="L311" i="43"/>
  <c r="G312" i="43"/>
  <c r="H312" i="43"/>
  <c r="I312" i="43"/>
  <c r="J312" i="43"/>
  <c r="K312" i="43"/>
  <c r="L312" i="43"/>
  <c r="G313" i="43"/>
  <c r="H313" i="43"/>
  <c r="I313" i="43"/>
  <c r="J313" i="43"/>
  <c r="K313" i="43"/>
  <c r="L313" i="43"/>
  <c r="G314" i="43"/>
  <c r="H314" i="43"/>
  <c r="I314" i="43"/>
  <c r="J314" i="43"/>
  <c r="K314" i="43"/>
  <c r="L314" i="43"/>
  <c r="G315" i="43"/>
  <c r="H315" i="43"/>
  <c r="I315" i="43"/>
  <c r="J315" i="43"/>
  <c r="K315" i="43"/>
  <c r="L315" i="43"/>
  <c r="G316" i="43"/>
  <c r="H316" i="43"/>
  <c r="I316" i="43"/>
  <c r="J316" i="43"/>
  <c r="K316" i="43"/>
  <c r="L316" i="43"/>
  <c r="G317" i="43"/>
  <c r="H317" i="43"/>
  <c r="I317" i="43"/>
  <c r="J317" i="43"/>
  <c r="K317" i="43"/>
  <c r="L317" i="43"/>
  <c r="G318" i="43"/>
  <c r="H318" i="43"/>
  <c r="I318" i="43"/>
  <c r="J318" i="43"/>
  <c r="K318" i="43"/>
  <c r="L318" i="43"/>
  <c r="G319" i="43"/>
  <c r="H319" i="43"/>
  <c r="I319" i="43"/>
  <c r="J319" i="43"/>
  <c r="K319" i="43"/>
  <c r="L319" i="43"/>
  <c r="G320" i="43"/>
  <c r="H320" i="43"/>
  <c r="I320" i="43"/>
  <c r="J320" i="43"/>
  <c r="K320" i="43"/>
  <c r="L320" i="43"/>
  <c r="G321" i="43"/>
  <c r="H321" i="43"/>
  <c r="I321" i="43"/>
  <c r="J321" i="43"/>
  <c r="K321" i="43"/>
  <c r="L321" i="43"/>
  <c r="G322" i="43"/>
  <c r="H322" i="43"/>
  <c r="I322" i="43"/>
  <c r="J322" i="43"/>
  <c r="K322" i="43"/>
  <c r="L322" i="43"/>
  <c r="G323" i="43"/>
  <c r="H323" i="43"/>
  <c r="I323" i="43"/>
  <c r="J323" i="43"/>
  <c r="K323" i="43"/>
  <c r="L323" i="43"/>
  <c r="G324" i="43"/>
  <c r="H324" i="43"/>
  <c r="I324" i="43"/>
  <c r="J324" i="43"/>
  <c r="K324" i="43"/>
  <c r="L324" i="43"/>
  <c r="G325" i="43"/>
  <c r="H325" i="43"/>
  <c r="I325" i="43"/>
  <c r="J325" i="43"/>
  <c r="K325" i="43"/>
  <c r="L325" i="43"/>
  <c r="G326" i="43"/>
  <c r="H326" i="43"/>
  <c r="I326" i="43"/>
  <c r="J326" i="43"/>
  <c r="K326" i="43"/>
  <c r="L326" i="43"/>
  <c r="G327" i="43"/>
  <c r="H327" i="43"/>
  <c r="I327" i="43"/>
  <c r="J327" i="43"/>
  <c r="K327" i="43"/>
  <c r="L327" i="43"/>
  <c r="G328" i="43"/>
  <c r="H328" i="43"/>
  <c r="I328" i="43"/>
  <c r="J328" i="43"/>
  <c r="K328" i="43"/>
  <c r="L328" i="43"/>
  <c r="G329" i="43"/>
  <c r="H329" i="43"/>
  <c r="I329" i="43"/>
  <c r="J329" i="43"/>
  <c r="K329" i="43"/>
  <c r="L329" i="43"/>
  <c r="G330" i="43"/>
  <c r="H330" i="43"/>
  <c r="I330" i="43"/>
  <c r="J330" i="43"/>
  <c r="K330" i="43"/>
  <c r="L330" i="43"/>
  <c r="G331" i="43"/>
  <c r="H331" i="43"/>
  <c r="I331" i="43"/>
  <c r="J331" i="43"/>
  <c r="K331" i="43"/>
  <c r="L331" i="43"/>
  <c r="G332" i="43"/>
  <c r="H332" i="43"/>
  <c r="I332" i="43"/>
  <c r="J332" i="43"/>
  <c r="K332" i="43"/>
  <c r="L332" i="43"/>
  <c r="G333" i="43"/>
  <c r="H333" i="43"/>
  <c r="I333" i="43"/>
  <c r="J333" i="43"/>
  <c r="K333" i="43"/>
  <c r="L333" i="43"/>
  <c r="G334" i="43"/>
  <c r="H334" i="43"/>
  <c r="I334" i="43"/>
  <c r="J334" i="43"/>
  <c r="K334" i="43"/>
  <c r="L334" i="43"/>
  <c r="G335" i="43"/>
  <c r="H335" i="43"/>
  <c r="I335" i="43"/>
  <c r="J335" i="43"/>
  <c r="K335" i="43"/>
  <c r="L335" i="43"/>
  <c r="G336" i="43"/>
  <c r="H336" i="43"/>
  <c r="I336" i="43"/>
  <c r="J336" i="43"/>
  <c r="K336" i="43"/>
  <c r="L336" i="43"/>
  <c r="G337" i="43"/>
  <c r="H337" i="43"/>
  <c r="I337" i="43"/>
  <c r="J337" i="43"/>
  <c r="K337" i="43"/>
  <c r="L337" i="43"/>
  <c r="G338" i="43"/>
  <c r="H338" i="43"/>
  <c r="I338" i="43"/>
  <c r="J338" i="43"/>
  <c r="K338" i="43"/>
  <c r="L338" i="43"/>
  <c r="G339" i="43"/>
  <c r="H339" i="43"/>
  <c r="I339" i="43"/>
  <c r="J339" i="43"/>
  <c r="K339" i="43"/>
  <c r="L339" i="43"/>
  <c r="G340" i="43"/>
  <c r="H340" i="43"/>
  <c r="I340" i="43"/>
  <c r="J340" i="43"/>
  <c r="K340" i="43"/>
  <c r="L340" i="43"/>
  <c r="G341" i="43"/>
  <c r="H341" i="43"/>
  <c r="I341" i="43"/>
  <c r="J341" i="43"/>
  <c r="K341" i="43"/>
  <c r="L341" i="43"/>
  <c r="G342" i="43"/>
  <c r="H342" i="43"/>
  <c r="I342" i="43"/>
  <c r="J342" i="43"/>
  <c r="K342" i="43"/>
  <c r="L342" i="43"/>
  <c r="G343" i="43"/>
  <c r="H343" i="43"/>
  <c r="I343" i="43"/>
  <c r="J343" i="43"/>
  <c r="K343" i="43"/>
  <c r="L343" i="43"/>
  <c r="G344" i="43"/>
  <c r="H344" i="43"/>
  <c r="I344" i="43"/>
  <c r="J344" i="43"/>
  <c r="K344" i="43"/>
  <c r="L344" i="43"/>
  <c r="G345" i="43"/>
  <c r="H345" i="43"/>
  <c r="I345" i="43"/>
  <c r="J345" i="43"/>
  <c r="K345" i="43"/>
  <c r="L345" i="43"/>
  <c r="G346" i="43"/>
  <c r="H346" i="43"/>
  <c r="I346" i="43"/>
  <c r="J346" i="43"/>
  <c r="K346" i="43"/>
  <c r="L346" i="43"/>
  <c r="G347" i="43"/>
  <c r="H347" i="43"/>
  <c r="I347" i="43"/>
  <c r="J347" i="43"/>
  <c r="K347" i="43"/>
  <c r="L347" i="43"/>
  <c r="G348" i="43"/>
  <c r="H348" i="43"/>
  <c r="I348" i="43"/>
  <c r="J348" i="43"/>
  <c r="K348" i="43"/>
  <c r="L348" i="43"/>
  <c r="G349" i="43"/>
  <c r="H349" i="43"/>
  <c r="I349" i="43"/>
  <c r="J349" i="43"/>
  <c r="K349" i="43"/>
  <c r="L349" i="43"/>
  <c r="G350" i="43"/>
  <c r="H350" i="43"/>
  <c r="I350" i="43"/>
  <c r="J350" i="43"/>
  <c r="K350" i="43"/>
  <c r="L350" i="43"/>
  <c r="G351" i="43"/>
  <c r="H351" i="43"/>
  <c r="I351" i="43"/>
  <c r="J351" i="43"/>
  <c r="K351" i="43"/>
  <c r="L351" i="43"/>
  <c r="G352" i="43"/>
  <c r="H352" i="43"/>
  <c r="I352" i="43"/>
  <c r="J352" i="43"/>
  <c r="K352" i="43"/>
  <c r="L352" i="43"/>
  <c r="G353" i="43"/>
  <c r="H353" i="43"/>
  <c r="I353" i="43"/>
  <c r="J353" i="43"/>
  <c r="K353" i="43"/>
  <c r="L353" i="43"/>
  <c r="G354" i="43"/>
  <c r="H354" i="43"/>
  <c r="I354" i="43"/>
  <c r="J354" i="43"/>
  <c r="K354" i="43"/>
  <c r="L354" i="43"/>
  <c r="G355" i="43"/>
  <c r="H355" i="43"/>
  <c r="I355" i="43"/>
  <c r="J355" i="43"/>
  <c r="K355" i="43"/>
  <c r="L355" i="43"/>
  <c r="G356" i="43"/>
  <c r="H356" i="43"/>
  <c r="I356" i="43"/>
  <c r="J356" i="43"/>
  <c r="K356" i="43"/>
  <c r="L356" i="43"/>
  <c r="G357" i="43"/>
  <c r="H357" i="43"/>
  <c r="I357" i="43"/>
  <c r="J357" i="43"/>
  <c r="K357" i="43"/>
  <c r="L357" i="43"/>
  <c r="G358" i="43"/>
  <c r="H358" i="43"/>
  <c r="I358" i="43"/>
  <c r="J358" i="43"/>
  <c r="K358" i="43"/>
  <c r="L358" i="43"/>
  <c r="G359" i="43"/>
  <c r="H359" i="43"/>
  <c r="I359" i="43"/>
  <c r="J359" i="43"/>
  <c r="K359" i="43"/>
  <c r="L359" i="43"/>
  <c r="G360" i="43"/>
  <c r="H360" i="43"/>
  <c r="I360" i="43"/>
  <c r="J360" i="43"/>
  <c r="K360" i="43"/>
  <c r="L360" i="43"/>
  <c r="G361" i="43"/>
  <c r="H361" i="43"/>
  <c r="I361" i="43"/>
  <c r="J361" i="43"/>
  <c r="K361" i="43"/>
  <c r="L361" i="43"/>
  <c r="G362" i="43"/>
  <c r="H362" i="43"/>
  <c r="I362" i="43"/>
  <c r="J362" i="43"/>
  <c r="K362" i="43"/>
  <c r="L362" i="43"/>
  <c r="G363" i="43"/>
  <c r="H363" i="43"/>
  <c r="I363" i="43"/>
  <c r="J363" i="43"/>
  <c r="K363" i="43"/>
  <c r="L363" i="43"/>
  <c r="G364" i="43"/>
  <c r="H364" i="43"/>
  <c r="I364" i="43"/>
  <c r="J364" i="43"/>
  <c r="K364" i="43"/>
  <c r="L364" i="43"/>
  <c r="G365" i="43"/>
  <c r="H365" i="43"/>
  <c r="I365" i="43"/>
  <c r="J365" i="43"/>
  <c r="K365" i="43"/>
  <c r="L365" i="43"/>
  <c r="G366" i="43"/>
  <c r="H366" i="43"/>
  <c r="I366" i="43"/>
  <c r="J366" i="43"/>
  <c r="K366" i="43"/>
  <c r="L366" i="43"/>
  <c r="G367" i="43"/>
  <c r="H367" i="43"/>
  <c r="I367" i="43"/>
  <c r="J367" i="43"/>
  <c r="K367" i="43"/>
  <c r="L367" i="43"/>
  <c r="G368" i="43"/>
  <c r="H368" i="43"/>
  <c r="I368" i="43"/>
  <c r="J368" i="43"/>
  <c r="K368" i="43"/>
  <c r="L368" i="43"/>
  <c r="G369" i="43"/>
  <c r="H369" i="43"/>
  <c r="I369" i="43"/>
  <c r="J369" i="43"/>
  <c r="K369" i="43"/>
  <c r="L369" i="43"/>
  <c r="G370" i="43"/>
  <c r="H370" i="43"/>
  <c r="I370" i="43"/>
  <c r="J370" i="43"/>
  <c r="K370" i="43"/>
  <c r="L370" i="43"/>
  <c r="G371" i="43"/>
  <c r="H371" i="43"/>
  <c r="I371" i="43"/>
  <c r="J371" i="43"/>
  <c r="K371" i="43"/>
  <c r="L371" i="43"/>
  <c r="G372" i="43"/>
  <c r="H372" i="43"/>
  <c r="I372" i="43"/>
  <c r="J372" i="43"/>
  <c r="K372" i="43"/>
  <c r="L372" i="43"/>
  <c r="G373" i="43"/>
  <c r="H373" i="43"/>
  <c r="I373" i="43"/>
  <c r="J373" i="43"/>
  <c r="K373" i="43"/>
  <c r="L373" i="43"/>
  <c r="G374" i="43"/>
  <c r="H374" i="43"/>
  <c r="I374" i="43"/>
  <c r="J374" i="43"/>
  <c r="K374" i="43"/>
  <c r="L374" i="43"/>
  <c r="G375" i="43"/>
  <c r="H375" i="43"/>
  <c r="I375" i="43"/>
  <c r="J375" i="43"/>
  <c r="K375" i="43"/>
  <c r="L375" i="43"/>
  <c r="G376" i="43"/>
  <c r="H376" i="43"/>
  <c r="I376" i="43"/>
  <c r="J376" i="43"/>
  <c r="K376" i="43"/>
  <c r="L376" i="43"/>
  <c r="G377" i="43"/>
  <c r="H377" i="43"/>
  <c r="I377" i="43"/>
  <c r="J377" i="43"/>
  <c r="K377" i="43"/>
  <c r="L377" i="43"/>
  <c r="G378" i="43"/>
  <c r="H378" i="43"/>
  <c r="I378" i="43"/>
  <c r="J378" i="43"/>
  <c r="K378" i="43"/>
  <c r="L378" i="43"/>
  <c r="G379" i="43"/>
  <c r="H379" i="43"/>
  <c r="I379" i="43"/>
  <c r="J379" i="43"/>
  <c r="K379" i="43"/>
  <c r="L379" i="43"/>
  <c r="G380" i="43"/>
  <c r="H380" i="43"/>
  <c r="I380" i="43"/>
  <c r="J380" i="43"/>
  <c r="K380" i="43"/>
  <c r="L380" i="43"/>
  <c r="G381" i="43"/>
  <c r="H381" i="43"/>
  <c r="I381" i="43"/>
  <c r="J381" i="43"/>
  <c r="K381" i="43"/>
  <c r="L381" i="43"/>
  <c r="G382" i="43"/>
  <c r="H382" i="43"/>
  <c r="I382" i="43"/>
  <c r="J382" i="43"/>
  <c r="K382" i="43"/>
  <c r="L382" i="43"/>
  <c r="G383" i="43"/>
  <c r="H383" i="43"/>
  <c r="I383" i="43"/>
  <c r="J383" i="43"/>
  <c r="K383" i="43"/>
  <c r="L383" i="43"/>
  <c r="G384" i="43"/>
  <c r="H384" i="43"/>
  <c r="I384" i="43"/>
  <c r="J384" i="43"/>
  <c r="K384" i="43"/>
  <c r="L384" i="43"/>
  <c r="G385" i="43"/>
  <c r="H385" i="43"/>
  <c r="I385" i="43"/>
  <c r="J385" i="43"/>
  <c r="K385" i="43"/>
  <c r="L385" i="43"/>
  <c r="G386" i="43"/>
  <c r="H386" i="43"/>
  <c r="I386" i="43"/>
  <c r="J386" i="43"/>
  <c r="K386" i="43"/>
  <c r="L386" i="43"/>
  <c r="G387" i="43"/>
  <c r="H387" i="43"/>
  <c r="I387" i="43"/>
  <c r="J387" i="43"/>
  <c r="K387" i="43"/>
  <c r="L387" i="43"/>
  <c r="G388" i="43"/>
  <c r="H388" i="43"/>
  <c r="I388" i="43"/>
  <c r="J388" i="43"/>
  <c r="K388" i="43"/>
  <c r="L388" i="43"/>
  <c r="G389" i="43"/>
  <c r="H389" i="43"/>
  <c r="I389" i="43"/>
  <c r="J389" i="43"/>
  <c r="K389" i="43"/>
  <c r="L389" i="43"/>
  <c r="G390" i="43"/>
  <c r="H390" i="43"/>
  <c r="I390" i="43"/>
  <c r="J390" i="43"/>
  <c r="K390" i="43"/>
  <c r="L390" i="43"/>
  <c r="G391" i="43"/>
  <c r="H391" i="43"/>
  <c r="I391" i="43"/>
  <c r="J391" i="43"/>
  <c r="K391" i="43"/>
  <c r="L391" i="43"/>
  <c r="G392" i="43"/>
  <c r="H392" i="43"/>
  <c r="I392" i="43"/>
  <c r="J392" i="43"/>
  <c r="K392" i="43"/>
  <c r="L392" i="43"/>
  <c r="G393" i="43"/>
  <c r="H393" i="43"/>
  <c r="I393" i="43"/>
  <c r="J393" i="43"/>
  <c r="K393" i="43"/>
  <c r="L393" i="43"/>
  <c r="G394" i="43"/>
  <c r="H394" i="43"/>
  <c r="I394" i="43"/>
  <c r="J394" i="43"/>
  <c r="K394" i="43"/>
  <c r="L394" i="43"/>
  <c r="G395" i="43"/>
  <c r="H395" i="43"/>
  <c r="I395" i="43"/>
  <c r="J395" i="43"/>
  <c r="K395" i="43"/>
  <c r="L395" i="43"/>
  <c r="G396" i="43"/>
  <c r="H396" i="43"/>
  <c r="I396" i="43"/>
  <c r="J396" i="43"/>
  <c r="K396" i="43"/>
  <c r="L396" i="43"/>
  <c r="G397" i="43"/>
  <c r="H397" i="43"/>
  <c r="I397" i="43"/>
  <c r="J397" i="43"/>
  <c r="K397" i="43"/>
  <c r="L397" i="43"/>
  <c r="G398" i="43"/>
  <c r="H398" i="43"/>
  <c r="I398" i="43"/>
  <c r="J398" i="43"/>
  <c r="K398" i="43"/>
  <c r="L398" i="43"/>
  <c r="G399" i="43"/>
  <c r="H399" i="43"/>
  <c r="I399" i="43"/>
  <c r="J399" i="43"/>
  <c r="K399" i="43"/>
  <c r="L399" i="43"/>
  <c r="G400" i="43"/>
  <c r="H400" i="43"/>
  <c r="I400" i="43"/>
  <c r="J400" i="43"/>
  <c r="K400" i="43"/>
  <c r="L400" i="43"/>
  <c r="G401" i="43"/>
  <c r="H401" i="43"/>
  <c r="I401" i="43"/>
  <c r="J401" i="43"/>
  <c r="K401" i="43"/>
  <c r="L401" i="43"/>
  <c r="G402" i="43"/>
  <c r="H402" i="43"/>
  <c r="I402" i="43"/>
  <c r="J402" i="43"/>
  <c r="K402" i="43"/>
  <c r="L402" i="43"/>
  <c r="G403" i="43"/>
  <c r="H403" i="43"/>
  <c r="I403" i="43"/>
  <c r="J403" i="43"/>
  <c r="K403" i="43"/>
  <c r="L403" i="43"/>
  <c r="G404" i="43"/>
  <c r="H404" i="43"/>
  <c r="I404" i="43"/>
  <c r="J404" i="43"/>
  <c r="K404" i="43"/>
  <c r="L404" i="43"/>
  <c r="G405" i="43"/>
  <c r="H405" i="43"/>
  <c r="I405" i="43"/>
  <c r="J405" i="43"/>
  <c r="K405" i="43"/>
  <c r="L405" i="43"/>
  <c r="G406" i="43"/>
  <c r="H406" i="43"/>
  <c r="I406" i="43"/>
  <c r="J406" i="43"/>
  <c r="K406" i="43"/>
  <c r="L406" i="43"/>
  <c r="G407" i="43"/>
  <c r="H407" i="43"/>
  <c r="I407" i="43"/>
  <c r="J407" i="43"/>
  <c r="K407" i="43"/>
  <c r="L407" i="43"/>
  <c r="G408" i="43"/>
  <c r="H408" i="43"/>
  <c r="I408" i="43"/>
  <c r="J408" i="43"/>
  <c r="K408" i="43"/>
  <c r="L408" i="43"/>
  <c r="G409" i="43"/>
  <c r="H409" i="43"/>
  <c r="I409" i="43"/>
  <c r="J409" i="43"/>
  <c r="K409" i="43"/>
  <c r="L409" i="43"/>
  <c r="G410" i="43"/>
  <c r="H410" i="43"/>
  <c r="I410" i="43"/>
  <c r="J410" i="43"/>
  <c r="K410" i="43"/>
  <c r="L410" i="43"/>
  <c r="G411" i="43"/>
  <c r="H411" i="43"/>
  <c r="I411" i="43"/>
  <c r="J411" i="43"/>
  <c r="K411" i="43"/>
  <c r="L411" i="43"/>
  <c r="G412" i="43"/>
  <c r="H412" i="43"/>
  <c r="I412" i="43"/>
  <c r="J412" i="43"/>
  <c r="K412" i="43"/>
  <c r="L412" i="43"/>
  <c r="G413" i="43"/>
  <c r="H413" i="43"/>
  <c r="I413" i="43"/>
  <c r="J413" i="43"/>
  <c r="K413" i="43"/>
  <c r="L413" i="43"/>
  <c r="G414" i="43"/>
  <c r="H414" i="43"/>
  <c r="I414" i="43"/>
  <c r="J414" i="43"/>
  <c r="K414" i="43"/>
  <c r="L414" i="43"/>
  <c r="G415" i="43"/>
  <c r="H415" i="43"/>
  <c r="I415" i="43"/>
  <c r="J415" i="43"/>
  <c r="K415" i="43"/>
  <c r="L415" i="43"/>
  <c r="G416" i="43"/>
  <c r="H416" i="43"/>
  <c r="I416" i="43"/>
  <c r="J416" i="43"/>
  <c r="K416" i="43"/>
  <c r="L416" i="43"/>
  <c r="G417" i="43"/>
  <c r="H417" i="43"/>
  <c r="I417" i="43"/>
  <c r="J417" i="43"/>
  <c r="K417" i="43"/>
  <c r="L417" i="43"/>
  <c r="G418" i="43"/>
  <c r="H418" i="43"/>
  <c r="I418" i="43"/>
  <c r="J418" i="43"/>
  <c r="K418" i="43"/>
  <c r="L418" i="43"/>
  <c r="G419" i="43"/>
  <c r="H419" i="43"/>
  <c r="I419" i="43"/>
  <c r="J419" i="43"/>
  <c r="K419" i="43"/>
  <c r="L419" i="43"/>
  <c r="G420" i="43"/>
  <c r="H420" i="43"/>
  <c r="I420" i="43"/>
  <c r="J420" i="43"/>
  <c r="K420" i="43"/>
  <c r="L420" i="43"/>
  <c r="G421" i="43"/>
  <c r="H421" i="43"/>
  <c r="I421" i="43"/>
  <c r="J421" i="43"/>
  <c r="K421" i="43"/>
  <c r="L421" i="43"/>
  <c r="G422" i="43"/>
  <c r="H422" i="43"/>
  <c r="I422" i="43"/>
  <c r="J422" i="43"/>
  <c r="K422" i="43"/>
  <c r="L422" i="43"/>
  <c r="G423" i="43"/>
  <c r="H423" i="43"/>
  <c r="I423" i="43"/>
  <c r="J423" i="43"/>
  <c r="K423" i="43"/>
  <c r="L423" i="43"/>
  <c r="G424" i="43"/>
  <c r="H424" i="43"/>
  <c r="I424" i="43"/>
  <c r="J424" i="43"/>
  <c r="K424" i="43"/>
  <c r="L424" i="43"/>
  <c r="G425" i="43"/>
  <c r="H425" i="43"/>
  <c r="I425" i="43"/>
  <c r="J425" i="43"/>
  <c r="K425" i="43"/>
  <c r="L425" i="43"/>
  <c r="G426" i="43"/>
  <c r="H426" i="43"/>
  <c r="I426" i="43"/>
  <c r="J426" i="43"/>
  <c r="K426" i="43"/>
  <c r="L426" i="43"/>
  <c r="G427" i="43"/>
  <c r="H427" i="43"/>
  <c r="I427" i="43"/>
  <c r="J427" i="43"/>
  <c r="K427" i="43"/>
  <c r="L427" i="43"/>
  <c r="G428" i="43"/>
  <c r="H428" i="43"/>
  <c r="I428" i="43"/>
  <c r="J428" i="43"/>
  <c r="K428" i="43"/>
  <c r="L428" i="43"/>
  <c r="G429" i="43"/>
  <c r="H429" i="43"/>
  <c r="I429" i="43"/>
  <c r="J429" i="43"/>
  <c r="K429" i="43"/>
  <c r="L429" i="43"/>
  <c r="G430" i="43"/>
  <c r="H430" i="43"/>
  <c r="I430" i="43"/>
  <c r="J430" i="43"/>
  <c r="K430" i="43"/>
  <c r="L430" i="43"/>
  <c r="G431" i="43"/>
  <c r="H431" i="43"/>
  <c r="I431" i="43"/>
  <c r="J431" i="43"/>
  <c r="K431" i="43"/>
  <c r="L431" i="43"/>
  <c r="G432" i="43"/>
  <c r="H432" i="43"/>
  <c r="I432" i="43"/>
  <c r="J432" i="43"/>
  <c r="K432" i="43"/>
  <c r="L432" i="43"/>
  <c r="G433" i="43"/>
  <c r="H433" i="43"/>
  <c r="I433" i="43"/>
  <c r="J433" i="43"/>
  <c r="K433" i="43"/>
  <c r="L433" i="43"/>
  <c r="G434" i="43"/>
  <c r="H434" i="43"/>
  <c r="I434" i="43"/>
  <c r="J434" i="43"/>
  <c r="K434" i="43"/>
  <c r="L434" i="43"/>
  <c r="G435" i="43"/>
  <c r="H435" i="43"/>
  <c r="I435" i="43"/>
  <c r="J435" i="43"/>
  <c r="K435" i="43"/>
  <c r="L435" i="43"/>
  <c r="G436" i="43"/>
  <c r="H436" i="43"/>
  <c r="I436" i="43"/>
  <c r="J436" i="43"/>
  <c r="K436" i="43"/>
  <c r="L436" i="43"/>
  <c r="G437" i="43"/>
  <c r="H437" i="43"/>
  <c r="I437" i="43"/>
  <c r="J437" i="43"/>
  <c r="K437" i="43"/>
  <c r="L437" i="43"/>
  <c r="G438" i="43"/>
  <c r="H438" i="43"/>
  <c r="I438" i="43"/>
  <c r="J438" i="43"/>
  <c r="K438" i="43"/>
  <c r="L438" i="43"/>
  <c r="G439" i="43"/>
  <c r="H439" i="43"/>
  <c r="I439" i="43"/>
  <c r="J439" i="43"/>
  <c r="K439" i="43"/>
  <c r="L439" i="43"/>
  <c r="G440" i="43"/>
  <c r="H440" i="43"/>
  <c r="I440" i="43"/>
  <c r="J440" i="43"/>
  <c r="K440" i="43"/>
  <c r="L440" i="43"/>
  <c r="G441" i="43"/>
  <c r="H441" i="43"/>
  <c r="I441" i="43"/>
  <c r="J441" i="43"/>
  <c r="K441" i="43"/>
  <c r="L441" i="43"/>
  <c r="G442" i="43"/>
  <c r="H442" i="43"/>
  <c r="I442" i="43"/>
  <c r="J442" i="43"/>
  <c r="K442" i="43"/>
  <c r="L442" i="43"/>
  <c r="G443" i="43"/>
  <c r="H443" i="43"/>
  <c r="I443" i="43"/>
  <c r="J443" i="43"/>
  <c r="K443" i="43"/>
  <c r="L443" i="43"/>
  <c r="G444" i="43"/>
  <c r="H444" i="43"/>
  <c r="I444" i="43"/>
  <c r="J444" i="43"/>
  <c r="K444" i="43"/>
  <c r="L444" i="43"/>
  <c r="G445" i="43"/>
  <c r="H445" i="43"/>
  <c r="I445" i="43"/>
  <c r="J445" i="43"/>
  <c r="K445" i="43"/>
  <c r="L445" i="43"/>
  <c r="G446" i="43"/>
  <c r="H446" i="43"/>
  <c r="I446" i="43"/>
  <c r="J446" i="43"/>
  <c r="K446" i="43"/>
  <c r="L446" i="43"/>
  <c r="G447" i="43"/>
  <c r="H447" i="43"/>
  <c r="I447" i="43"/>
  <c r="J447" i="43"/>
  <c r="K447" i="43"/>
  <c r="L447" i="43"/>
  <c r="G448" i="43"/>
  <c r="H448" i="43"/>
  <c r="I448" i="43"/>
  <c r="J448" i="43"/>
  <c r="K448" i="43"/>
  <c r="L448" i="43"/>
  <c r="G449" i="43"/>
  <c r="H449" i="43"/>
  <c r="I449" i="43"/>
  <c r="J449" i="43"/>
  <c r="K449" i="43"/>
  <c r="L449" i="43"/>
  <c r="G450" i="43"/>
  <c r="H450" i="43"/>
  <c r="I450" i="43"/>
  <c r="J450" i="43"/>
  <c r="K450" i="43"/>
  <c r="L450" i="43"/>
  <c r="G451" i="43"/>
  <c r="H451" i="43"/>
  <c r="I451" i="43"/>
  <c r="J451" i="43"/>
  <c r="K451" i="43"/>
  <c r="L451" i="43"/>
  <c r="G452" i="43"/>
  <c r="H452" i="43"/>
  <c r="I452" i="43"/>
  <c r="J452" i="43"/>
  <c r="K452" i="43"/>
  <c r="L452" i="43"/>
  <c r="G453" i="43"/>
  <c r="H453" i="43"/>
  <c r="I453" i="43"/>
  <c r="J453" i="43"/>
  <c r="K453" i="43"/>
  <c r="L453" i="43"/>
  <c r="G454" i="43"/>
  <c r="H454" i="43"/>
  <c r="I454" i="43"/>
  <c r="J454" i="43"/>
  <c r="K454" i="43"/>
  <c r="L454" i="43"/>
  <c r="G455" i="43"/>
  <c r="H455" i="43"/>
  <c r="I455" i="43"/>
  <c r="J455" i="43"/>
  <c r="K455" i="43"/>
  <c r="L455" i="43"/>
  <c r="G456" i="43"/>
  <c r="H456" i="43"/>
  <c r="I456" i="43"/>
  <c r="J456" i="43"/>
  <c r="K456" i="43"/>
  <c r="L456" i="43"/>
  <c r="G457" i="43"/>
  <c r="H457" i="43"/>
  <c r="I457" i="43"/>
  <c r="J457" i="43"/>
  <c r="K457" i="43"/>
  <c r="L457" i="43"/>
  <c r="G458" i="43"/>
  <c r="H458" i="43"/>
  <c r="I458" i="43"/>
  <c r="J458" i="43"/>
  <c r="K458" i="43"/>
  <c r="L458" i="43"/>
  <c r="G459" i="43"/>
  <c r="H459" i="43"/>
  <c r="I459" i="43"/>
  <c r="J459" i="43"/>
  <c r="K459" i="43"/>
  <c r="L459" i="43"/>
  <c r="G460" i="43"/>
  <c r="H460" i="43"/>
  <c r="I460" i="43"/>
  <c r="J460" i="43"/>
  <c r="K460" i="43"/>
  <c r="L460" i="43"/>
  <c r="G461" i="43"/>
  <c r="H461" i="43"/>
  <c r="I461" i="43"/>
  <c r="J461" i="43"/>
  <c r="K461" i="43"/>
  <c r="L461" i="43"/>
  <c r="G462" i="43"/>
  <c r="H462" i="43"/>
  <c r="I462" i="43"/>
  <c r="J462" i="43"/>
  <c r="K462" i="43"/>
  <c r="L462" i="43"/>
  <c r="G463" i="43"/>
  <c r="H463" i="43"/>
  <c r="I463" i="43"/>
  <c r="J463" i="43"/>
  <c r="K463" i="43"/>
  <c r="L463" i="43"/>
  <c r="G464" i="43"/>
  <c r="H464" i="43"/>
  <c r="I464" i="43"/>
  <c r="J464" i="43"/>
  <c r="K464" i="43"/>
  <c r="L464" i="43"/>
  <c r="G465" i="43"/>
  <c r="H465" i="43"/>
  <c r="I465" i="43"/>
  <c r="J465" i="43"/>
  <c r="K465" i="43"/>
  <c r="L465" i="43"/>
  <c r="G466" i="43"/>
  <c r="H466" i="43"/>
  <c r="I466" i="43"/>
  <c r="J466" i="43"/>
  <c r="K466" i="43"/>
  <c r="L466" i="43"/>
  <c r="G467" i="43"/>
  <c r="H467" i="43"/>
  <c r="I467" i="43"/>
  <c r="J467" i="43"/>
  <c r="K467" i="43"/>
  <c r="L467" i="43"/>
  <c r="G468" i="43"/>
  <c r="H468" i="43"/>
  <c r="I468" i="43"/>
  <c r="J468" i="43"/>
  <c r="K468" i="43"/>
  <c r="L468" i="43"/>
  <c r="G469" i="43"/>
  <c r="H469" i="43"/>
  <c r="I469" i="43"/>
  <c r="J469" i="43"/>
  <c r="K469" i="43"/>
  <c r="L469" i="43"/>
  <c r="G470" i="43"/>
  <c r="H470" i="43"/>
  <c r="I470" i="43"/>
  <c r="J470" i="43"/>
  <c r="K470" i="43"/>
  <c r="L470" i="43"/>
  <c r="G471" i="43"/>
  <c r="H471" i="43"/>
  <c r="I471" i="43"/>
  <c r="J471" i="43"/>
  <c r="K471" i="43"/>
  <c r="L471" i="43"/>
  <c r="G472" i="43"/>
  <c r="H472" i="43"/>
  <c r="I472" i="43"/>
  <c r="J472" i="43"/>
  <c r="K472" i="43"/>
  <c r="L472" i="43"/>
  <c r="G473" i="43"/>
  <c r="H473" i="43"/>
  <c r="I473" i="43"/>
  <c r="J473" i="43"/>
  <c r="K473" i="43"/>
  <c r="L473" i="43"/>
  <c r="G474" i="43"/>
  <c r="H474" i="43"/>
  <c r="I474" i="43"/>
  <c r="J474" i="43"/>
  <c r="K474" i="43"/>
  <c r="L474" i="43"/>
  <c r="G475" i="43"/>
  <c r="H475" i="43"/>
  <c r="I475" i="43"/>
  <c r="J475" i="43"/>
  <c r="K475" i="43"/>
  <c r="L475" i="43"/>
  <c r="G476" i="43"/>
  <c r="H476" i="43"/>
  <c r="I476" i="43"/>
  <c r="J476" i="43"/>
  <c r="K476" i="43"/>
  <c r="L476" i="43"/>
  <c r="G477" i="43"/>
  <c r="H477" i="43"/>
  <c r="I477" i="43"/>
  <c r="J477" i="43"/>
  <c r="K477" i="43"/>
  <c r="L477" i="43"/>
  <c r="G478" i="43"/>
  <c r="H478" i="43"/>
  <c r="I478" i="43"/>
  <c r="J478" i="43"/>
  <c r="K478" i="43"/>
  <c r="L478" i="43"/>
  <c r="G479" i="43"/>
  <c r="H479" i="43"/>
  <c r="I479" i="43"/>
  <c r="J479" i="43"/>
  <c r="K479" i="43"/>
  <c r="L479" i="43"/>
  <c r="G480" i="43"/>
  <c r="H480" i="43"/>
  <c r="I480" i="43"/>
  <c r="J480" i="43"/>
  <c r="K480" i="43"/>
  <c r="L480" i="43"/>
  <c r="G481" i="43"/>
  <c r="H481" i="43"/>
  <c r="I481" i="43"/>
  <c r="J481" i="43"/>
  <c r="K481" i="43"/>
  <c r="L481" i="43"/>
  <c r="G482" i="43"/>
  <c r="H482" i="43"/>
  <c r="I482" i="43"/>
  <c r="J482" i="43"/>
  <c r="K482" i="43"/>
  <c r="L482" i="43"/>
  <c r="G483" i="43"/>
  <c r="H483" i="43"/>
  <c r="I483" i="43"/>
  <c r="J483" i="43"/>
  <c r="K483" i="43"/>
  <c r="L483" i="43"/>
  <c r="G484" i="43"/>
  <c r="H484" i="43"/>
  <c r="I484" i="43"/>
  <c r="J484" i="43"/>
  <c r="K484" i="43"/>
  <c r="L484" i="43"/>
  <c r="G485" i="43"/>
  <c r="H485" i="43"/>
  <c r="I485" i="43"/>
  <c r="J485" i="43"/>
  <c r="K485" i="43"/>
  <c r="L485" i="43"/>
  <c r="G486" i="43"/>
  <c r="H486" i="43"/>
  <c r="I486" i="43"/>
  <c r="J486" i="43"/>
  <c r="K486" i="43"/>
  <c r="L486" i="43"/>
  <c r="G487" i="43"/>
  <c r="H487" i="43"/>
  <c r="I487" i="43"/>
  <c r="J487" i="43"/>
  <c r="K487" i="43"/>
  <c r="L487" i="43"/>
  <c r="G488" i="43"/>
  <c r="H488" i="43"/>
  <c r="I488" i="43"/>
  <c r="J488" i="43"/>
  <c r="K488" i="43"/>
  <c r="L488" i="43"/>
  <c r="G489" i="43"/>
  <c r="H489" i="43"/>
  <c r="I489" i="43"/>
  <c r="J489" i="43"/>
  <c r="K489" i="43"/>
  <c r="L489" i="43"/>
  <c r="G490" i="43"/>
  <c r="H490" i="43"/>
  <c r="I490" i="43"/>
  <c r="J490" i="43"/>
  <c r="K490" i="43"/>
  <c r="L490" i="43"/>
  <c r="G491" i="43"/>
  <c r="H491" i="43"/>
  <c r="I491" i="43"/>
  <c r="J491" i="43"/>
  <c r="K491" i="43"/>
  <c r="L491" i="43"/>
  <c r="G492" i="43"/>
  <c r="H492" i="43"/>
  <c r="I492" i="43"/>
  <c r="J492" i="43"/>
  <c r="K492" i="43"/>
  <c r="L492" i="43"/>
  <c r="G493" i="43"/>
  <c r="H493" i="43"/>
  <c r="I493" i="43"/>
  <c r="J493" i="43"/>
  <c r="K493" i="43"/>
  <c r="L493" i="43"/>
  <c r="G494" i="43"/>
  <c r="H494" i="43"/>
  <c r="I494" i="43"/>
  <c r="J494" i="43"/>
  <c r="K494" i="43"/>
  <c r="L494" i="43"/>
  <c r="G495" i="43"/>
  <c r="H495" i="43"/>
  <c r="I495" i="43"/>
  <c r="J495" i="43"/>
  <c r="K495" i="43"/>
  <c r="L495" i="43"/>
  <c r="G496" i="43"/>
  <c r="H496" i="43"/>
  <c r="I496" i="43"/>
  <c r="J496" i="43"/>
  <c r="K496" i="43"/>
  <c r="L496" i="43"/>
  <c r="G497" i="43"/>
  <c r="H497" i="43"/>
  <c r="I497" i="43"/>
  <c r="J497" i="43"/>
  <c r="K497" i="43"/>
  <c r="L497" i="43"/>
  <c r="G498" i="43"/>
  <c r="H498" i="43"/>
  <c r="I498" i="43"/>
  <c r="J498" i="43"/>
  <c r="K498" i="43"/>
  <c r="L498" i="43"/>
  <c r="G499" i="43"/>
  <c r="H499" i="43"/>
  <c r="I499" i="43"/>
  <c r="J499" i="43"/>
  <c r="K499" i="43"/>
  <c r="L499" i="43"/>
  <c r="G500" i="43"/>
  <c r="H500" i="43"/>
  <c r="I500" i="43"/>
  <c r="J500" i="43"/>
  <c r="K500" i="43"/>
  <c r="L500" i="43"/>
  <c r="G501" i="43"/>
  <c r="H501" i="43"/>
  <c r="I501" i="43"/>
  <c r="J501" i="43"/>
  <c r="K501" i="43"/>
  <c r="L501" i="43"/>
  <c r="G502" i="43"/>
  <c r="H502" i="43"/>
  <c r="I502" i="43"/>
  <c r="J502" i="43"/>
  <c r="K502" i="43"/>
  <c r="L502" i="43"/>
  <c r="G503" i="43"/>
  <c r="H503" i="43"/>
  <c r="I503" i="43"/>
  <c r="J503" i="43"/>
  <c r="K503" i="43"/>
  <c r="L503" i="43"/>
  <c r="G504" i="43"/>
  <c r="H504" i="43"/>
  <c r="I504" i="43"/>
  <c r="J504" i="43"/>
  <c r="K504" i="43"/>
  <c r="L504" i="43"/>
  <c r="G505" i="43"/>
  <c r="H505" i="43"/>
  <c r="I505" i="43"/>
  <c r="J505" i="43"/>
  <c r="K505" i="43"/>
  <c r="L505" i="43"/>
  <c r="G506" i="43"/>
  <c r="H506" i="43"/>
  <c r="I506" i="43"/>
  <c r="J506" i="43"/>
  <c r="K506" i="43"/>
  <c r="L506" i="43"/>
  <c r="G507" i="43"/>
  <c r="H507" i="43"/>
  <c r="I507" i="43"/>
  <c r="J507" i="43"/>
  <c r="K507" i="43"/>
  <c r="L507" i="43"/>
  <c r="G508" i="43"/>
  <c r="H508" i="43"/>
  <c r="I508" i="43"/>
  <c r="J508" i="43"/>
  <c r="K508" i="43"/>
  <c r="L508" i="43"/>
  <c r="G509" i="43"/>
  <c r="H509" i="43"/>
  <c r="I509" i="43"/>
  <c r="J509" i="43"/>
  <c r="K509" i="43"/>
  <c r="L509" i="43"/>
  <c r="G510" i="43"/>
  <c r="H510" i="43"/>
  <c r="I510" i="43"/>
  <c r="J510" i="43"/>
  <c r="K510" i="43"/>
  <c r="L510" i="43"/>
  <c r="G511" i="43"/>
  <c r="H511" i="43"/>
  <c r="I511" i="43"/>
  <c r="J511" i="43"/>
  <c r="K511" i="43"/>
  <c r="L511" i="43"/>
  <c r="G512" i="43"/>
  <c r="H512" i="43"/>
  <c r="I512" i="43"/>
  <c r="J512" i="43"/>
  <c r="K512" i="43"/>
  <c r="L512" i="43"/>
  <c r="G513" i="43"/>
  <c r="H513" i="43"/>
  <c r="I513" i="43"/>
  <c r="J513" i="43"/>
  <c r="K513" i="43"/>
  <c r="L513" i="43"/>
  <c r="H4" i="43"/>
  <c r="I4" i="43"/>
  <c r="J4" i="43"/>
  <c r="K4" i="43"/>
  <c r="L4" i="43"/>
  <c r="G4" i="43"/>
  <c r="E157" i="54" l="1"/>
  <c r="F157" i="54"/>
  <c r="E158" i="54"/>
  <c r="F158" i="54"/>
  <c r="E159" i="54"/>
  <c r="F159" i="54"/>
  <c r="E160" i="54"/>
  <c r="F160" i="54"/>
  <c r="F156" i="54"/>
  <c r="E156" i="54"/>
  <c r="C157" i="54"/>
  <c r="D157" i="54"/>
  <c r="C158" i="54"/>
  <c r="D158" i="54"/>
  <c r="C159" i="54"/>
  <c r="D159" i="54"/>
  <c r="C160" i="54"/>
  <c r="D160" i="54"/>
  <c r="D156" i="54"/>
  <c r="C156" i="54"/>
  <c r="E157" i="49"/>
  <c r="F157" i="49"/>
  <c r="E158" i="49"/>
  <c r="F158" i="49"/>
  <c r="E159" i="49"/>
  <c r="F159" i="49"/>
  <c r="E160" i="49"/>
  <c r="F160" i="49"/>
  <c r="F156" i="49"/>
  <c r="E156" i="49"/>
  <c r="C157" i="49"/>
  <c r="D157" i="49"/>
  <c r="C158" i="49"/>
  <c r="D158" i="49"/>
  <c r="C159" i="49"/>
  <c r="D159" i="49"/>
  <c r="C160" i="49"/>
  <c r="D160" i="49"/>
  <c r="D156" i="49"/>
  <c r="C156" i="49"/>
  <c r="E177" i="58"/>
  <c r="E178" i="58"/>
  <c r="E179" i="58"/>
  <c r="E180" i="58"/>
  <c r="E176" i="58"/>
  <c r="E177" i="59"/>
  <c r="E178" i="59"/>
  <c r="E179" i="59"/>
  <c r="E180" i="59"/>
  <c r="E176" i="59"/>
  <c r="E177" i="61"/>
  <c r="E178" i="61"/>
  <c r="E179" i="61"/>
  <c r="E180" i="61"/>
  <c r="E176" i="61"/>
  <c r="E177" i="60"/>
  <c r="E178" i="60"/>
  <c r="E179" i="60"/>
  <c r="E180" i="60"/>
  <c r="E176" i="60"/>
  <c r="E177" i="63"/>
  <c r="E178" i="63"/>
  <c r="E179" i="63"/>
  <c r="E180" i="63"/>
  <c r="E176" i="63"/>
  <c r="E181" i="63" s="1"/>
  <c r="E177" i="62"/>
  <c r="E178" i="62"/>
  <c r="E179" i="62"/>
  <c r="E180" i="62"/>
  <c r="E176" i="62"/>
  <c r="G177" i="57"/>
  <c r="G178" i="57"/>
  <c r="G179" i="57"/>
  <c r="G180" i="57"/>
  <c r="G176" i="57"/>
  <c r="G181" i="57" s="1"/>
  <c r="E177" i="57"/>
  <c r="E178" i="57"/>
  <c r="E179" i="57"/>
  <c r="E180" i="57"/>
  <c r="E176" i="57"/>
  <c r="E181" i="57" s="1"/>
  <c r="G177" i="54"/>
  <c r="G178" i="54"/>
  <c r="G179" i="54"/>
  <c r="G180" i="54"/>
  <c r="G176" i="54"/>
  <c r="E177" i="54"/>
  <c r="E178" i="54"/>
  <c r="E179" i="54"/>
  <c r="E180" i="54"/>
  <c r="E176" i="54"/>
  <c r="G177" i="46"/>
  <c r="G178" i="46"/>
  <c r="G179" i="46"/>
  <c r="G180" i="46"/>
  <c r="G176" i="46"/>
  <c r="E177" i="46"/>
  <c r="E178" i="46"/>
  <c r="E179" i="46"/>
  <c r="E180" i="46"/>
  <c r="E176" i="46"/>
  <c r="G177" i="53"/>
  <c r="G178" i="53"/>
  <c r="G179" i="53"/>
  <c r="G180" i="53"/>
  <c r="G176" i="53"/>
  <c r="E177" i="53"/>
  <c r="E178" i="53"/>
  <c r="E179" i="53"/>
  <c r="E180" i="53"/>
  <c r="E176" i="53"/>
  <c r="G177" i="52"/>
  <c r="G178" i="52"/>
  <c r="G179" i="52"/>
  <c r="G180" i="52"/>
  <c r="G176" i="52"/>
  <c r="E177" i="52"/>
  <c r="E178" i="52"/>
  <c r="E179" i="52"/>
  <c r="E180" i="52"/>
  <c r="E176" i="52"/>
  <c r="G177" i="51"/>
  <c r="G178" i="51"/>
  <c r="G179" i="51"/>
  <c r="G180" i="51"/>
  <c r="G176" i="51"/>
  <c r="E177" i="51"/>
  <c r="E178" i="51"/>
  <c r="E179" i="51"/>
  <c r="E180" i="51"/>
  <c r="E176" i="51"/>
  <c r="G177" i="50"/>
  <c r="G178" i="50"/>
  <c r="G179" i="50"/>
  <c r="G180" i="50"/>
  <c r="G176" i="50"/>
  <c r="E177" i="50"/>
  <c r="E178" i="50"/>
  <c r="E179" i="50"/>
  <c r="E180" i="50"/>
  <c r="E176" i="50"/>
  <c r="G177" i="49"/>
  <c r="G178" i="49"/>
  <c r="G179" i="49"/>
  <c r="G180" i="49"/>
  <c r="G176" i="49"/>
  <c r="E177" i="49"/>
  <c r="E178" i="49"/>
  <c r="E179" i="49"/>
  <c r="E180" i="49"/>
  <c r="E176" i="49"/>
  <c r="G177" i="47"/>
  <c r="G178" i="47"/>
  <c r="G179" i="47"/>
  <c r="G180" i="47"/>
  <c r="G176" i="47"/>
  <c r="G181" i="47" s="1"/>
  <c r="E177" i="47"/>
  <c r="E178" i="47"/>
  <c r="E179" i="47"/>
  <c r="E180" i="47"/>
  <c r="E176" i="47"/>
  <c r="E181" i="47" s="1"/>
  <c r="G177" i="48"/>
  <c r="G178" i="48"/>
  <c r="G179" i="48"/>
  <c r="G180" i="48"/>
  <c r="G176" i="48"/>
  <c r="E177" i="48"/>
  <c r="E178" i="48"/>
  <c r="E179" i="48"/>
  <c r="E180" i="48"/>
  <c r="E176" i="48"/>
  <c r="G177" i="39"/>
  <c r="G178" i="39"/>
  <c r="G179" i="39"/>
  <c r="G180" i="39"/>
  <c r="G176" i="39"/>
  <c r="E177" i="39"/>
  <c r="E178" i="39"/>
  <c r="E179" i="39"/>
  <c r="E180" i="39"/>
  <c r="E176" i="39"/>
  <c r="E181" i="39" s="1"/>
  <c r="F157" i="51"/>
  <c r="F158" i="51"/>
  <c r="F159" i="51"/>
  <c r="F160" i="51"/>
  <c r="F156" i="51"/>
  <c r="E157" i="51"/>
  <c r="E158" i="51"/>
  <c r="E159" i="51"/>
  <c r="E160" i="51"/>
  <c r="D157" i="51"/>
  <c r="D158" i="51"/>
  <c r="D159" i="51"/>
  <c r="D160" i="51"/>
  <c r="D156" i="51"/>
  <c r="C157" i="51"/>
  <c r="C158" i="51"/>
  <c r="C159" i="51"/>
  <c r="C160" i="51"/>
  <c r="E156" i="51"/>
  <c r="C156" i="51"/>
  <c r="F157" i="50"/>
  <c r="F158" i="50"/>
  <c r="F159" i="50"/>
  <c r="F160" i="50"/>
  <c r="F156" i="50"/>
  <c r="D157" i="50"/>
  <c r="D158" i="50"/>
  <c r="D159" i="50"/>
  <c r="D160" i="50"/>
  <c r="D156" i="50"/>
  <c r="E156" i="50"/>
  <c r="E157" i="50"/>
  <c r="E158" i="50"/>
  <c r="E159" i="50"/>
  <c r="E160" i="50"/>
  <c r="C157" i="50"/>
  <c r="C158" i="50"/>
  <c r="C159" i="50"/>
  <c r="C160" i="50"/>
  <c r="C156" i="50"/>
  <c r="F160" i="58"/>
  <c r="E160" i="58"/>
  <c r="D160" i="58"/>
  <c r="C160" i="58"/>
  <c r="F159" i="58"/>
  <c r="E159" i="58"/>
  <c r="D159" i="58"/>
  <c r="C159" i="58"/>
  <c r="F158" i="58"/>
  <c r="E158" i="58"/>
  <c r="D158" i="58"/>
  <c r="C158" i="58"/>
  <c r="F157" i="58"/>
  <c r="E157" i="58"/>
  <c r="D157" i="58"/>
  <c r="C157" i="58"/>
  <c r="F156" i="58"/>
  <c r="E156" i="58"/>
  <c r="D156" i="58"/>
  <c r="C156" i="58"/>
  <c r="F160" i="59"/>
  <c r="E160" i="59"/>
  <c r="D160" i="59"/>
  <c r="C160" i="59"/>
  <c r="F159" i="59"/>
  <c r="E159" i="59"/>
  <c r="D159" i="59"/>
  <c r="C159" i="59"/>
  <c r="F158" i="59"/>
  <c r="E158" i="59"/>
  <c r="D158" i="59"/>
  <c r="C158" i="59"/>
  <c r="F157" i="59"/>
  <c r="E157" i="59"/>
  <c r="D157" i="59"/>
  <c r="C157" i="59"/>
  <c r="F156" i="59"/>
  <c r="E156" i="59"/>
  <c r="D156" i="59"/>
  <c r="C156" i="59"/>
  <c r="F160" i="61"/>
  <c r="E160" i="61"/>
  <c r="D160" i="61"/>
  <c r="C160" i="61"/>
  <c r="F159" i="61"/>
  <c r="E159" i="61"/>
  <c r="D159" i="61"/>
  <c r="C159" i="61"/>
  <c r="F158" i="61"/>
  <c r="E158" i="61"/>
  <c r="D158" i="61"/>
  <c r="C158" i="61"/>
  <c r="F157" i="61"/>
  <c r="E157" i="61"/>
  <c r="D157" i="61"/>
  <c r="C157" i="61"/>
  <c r="F156" i="61"/>
  <c r="E156" i="61"/>
  <c r="D156" i="61"/>
  <c r="C156" i="61"/>
  <c r="F160" i="60"/>
  <c r="E160" i="60"/>
  <c r="D160" i="60"/>
  <c r="C160" i="60"/>
  <c r="F159" i="60"/>
  <c r="E159" i="60"/>
  <c r="D159" i="60"/>
  <c r="C159" i="60"/>
  <c r="F158" i="60"/>
  <c r="E158" i="60"/>
  <c r="D158" i="60"/>
  <c r="C158" i="60"/>
  <c r="F157" i="60"/>
  <c r="E157" i="60"/>
  <c r="D157" i="60"/>
  <c r="C157" i="60"/>
  <c r="F156" i="60"/>
  <c r="E156" i="60"/>
  <c r="D156" i="60"/>
  <c r="C156" i="60"/>
  <c r="F160" i="63"/>
  <c r="E160" i="63"/>
  <c r="D160" i="63"/>
  <c r="C160" i="63"/>
  <c r="F159" i="63"/>
  <c r="E159" i="63"/>
  <c r="D159" i="63"/>
  <c r="C159" i="63"/>
  <c r="F158" i="63"/>
  <c r="E158" i="63"/>
  <c r="D158" i="63"/>
  <c r="C158" i="63"/>
  <c r="F157" i="63"/>
  <c r="E157" i="63"/>
  <c r="D157" i="63"/>
  <c r="C157" i="63"/>
  <c r="F156" i="63"/>
  <c r="E156" i="63"/>
  <c r="D156" i="63"/>
  <c r="C156" i="63"/>
  <c r="F160" i="62"/>
  <c r="E160" i="62"/>
  <c r="D160" i="62"/>
  <c r="C160" i="62"/>
  <c r="F159" i="62"/>
  <c r="E159" i="62"/>
  <c r="D159" i="62"/>
  <c r="C159" i="62"/>
  <c r="F158" i="62"/>
  <c r="E158" i="62"/>
  <c r="D158" i="62"/>
  <c r="C158" i="62"/>
  <c r="F157" i="62"/>
  <c r="E157" i="62"/>
  <c r="D157" i="62"/>
  <c r="C157" i="62"/>
  <c r="F156" i="62"/>
  <c r="E156" i="62"/>
  <c r="D156" i="62"/>
  <c r="C156" i="62"/>
  <c r="F160" i="57"/>
  <c r="E160" i="57"/>
  <c r="D160" i="57"/>
  <c r="C160" i="57"/>
  <c r="F159" i="57"/>
  <c r="E159" i="57"/>
  <c r="D159" i="57"/>
  <c r="C159" i="57"/>
  <c r="F158" i="57"/>
  <c r="E158" i="57"/>
  <c r="D158" i="57"/>
  <c r="C158" i="57"/>
  <c r="F157" i="57"/>
  <c r="E157" i="57"/>
  <c r="D157" i="57"/>
  <c r="C157" i="57"/>
  <c r="F156" i="57"/>
  <c r="E156" i="57"/>
  <c r="D156" i="57"/>
  <c r="C156" i="57"/>
  <c r="F160" i="46"/>
  <c r="E160" i="46"/>
  <c r="D160" i="46"/>
  <c r="C160" i="46"/>
  <c r="F159" i="46"/>
  <c r="E159" i="46"/>
  <c r="D159" i="46"/>
  <c r="C159" i="46"/>
  <c r="F158" i="46"/>
  <c r="E158" i="46"/>
  <c r="D158" i="46"/>
  <c r="C158" i="46"/>
  <c r="F157" i="46"/>
  <c r="E157" i="46"/>
  <c r="D157" i="46"/>
  <c r="C157" i="46"/>
  <c r="F156" i="46"/>
  <c r="E156" i="46"/>
  <c r="D156" i="46"/>
  <c r="C156" i="46"/>
  <c r="F160" i="53"/>
  <c r="E160" i="53"/>
  <c r="D160" i="53"/>
  <c r="C160" i="53"/>
  <c r="F159" i="53"/>
  <c r="E159" i="53"/>
  <c r="D159" i="53"/>
  <c r="C159" i="53"/>
  <c r="F158" i="53"/>
  <c r="E158" i="53"/>
  <c r="D158" i="53"/>
  <c r="C158" i="53"/>
  <c r="F157" i="53"/>
  <c r="E157" i="53"/>
  <c r="D157" i="53"/>
  <c r="C157" i="53"/>
  <c r="F156" i="53"/>
  <c r="E156" i="53"/>
  <c r="D156" i="53"/>
  <c r="C156" i="53"/>
  <c r="F160" i="52"/>
  <c r="E160" i="52"/>
  <c r="D160" i="52"/>
  <c r="C160" i="52"/>
  <c r="F159" i="52"/>
  <c r="E159" i="52"/>
  <c r="D159" i="52"/>
  <c r="C159" i="52"/>
  <c r="F158" i="52"/>
  <c r="E158" i="52"/>
  <c r="D158" i="52"/>
  <c r="C158" i="52"/>
  <c r="F157" i="52"/>
  <c r="E157" i="52"/>
  <c r="D157" i="52"/>
  <c r="C157" i="52"/>
  <c r="F156" i="52"/>
  <c r="E156" i="52"/>
  <c r="D156" i="52"/>
  <c r="C156" i="52"/>
  <c r="F160" i="47"/>
  <c r="E160" i="47"/>
  <c r="D160" i="47"/>
  <c r="C160" i="47"/>
  <c r="F159" i="47"/>
  <c r="E159" i="47"/>
  <c r="D159" i="47"/>
  <c r="C159" i="47"/>
  <c r="F158" i="47"/>
  <c r="E158" i="47"/>
  <c r="D158" i="47"/>
  <c r="C158" i="47"/>
  <c r="F157" i="47"/>
  <c r="E157" i="47"/>
  <c r="D157" i="47"/>
  <c r="C157" i="47"/>
  <c r="F156" i="47"/>
  <c r="E156" i="47"/>
  <c r="D156" i="47"/>
  <c r="C156" i="47"/>
  <c r="F160" i="48"/>
  <c r="E160" i="48"/>
  <c r="D160" i="48"/>
  <c r="C160" i="48"/>
  <c r="F159" i="48"/>
  <c r="E159" i="48"/>
  <c r="D159" i="48"/>
  <c r="C159" i="48"/>
  <c r="F158" i="48"/>
  <c r="E158" i="48"/>
  <c r="D158" i="48"/>
  <c r="C158" i="48"/>
  <c r="F157" i="48"/>
  <c r="E157" i="48"/>
  <c r="D157" i="48"/>
  <c r="C157" i="48"/>
  <c r="F156" i="48"/>
  <c r="E156" i="48"/>
  <c r="D156" i="48"/>
  <c r="C156" i="48"/>
  <c r="E167" i="48"/>
  <c r="E168" i="48"/>
  <c r="E169" i="48"/>
  <c r="E170" i="48"/>
  <c r="E167" i="47"/>
  <c r="E168" i="47"/>
  <c r="E169" i="47"/>
  <c r="E170" i="47"/>
  <c r="E167" i="49"/>
  <c r="E168" i="49"/>
  <c r="E169" i="49"/>
  <c r="E170" i="49"/>
  <c r="E167" i="50"/>
  <c r="E168" i="50"/>
  <c r="E169" i="50"/>
  <c r="E170" i="50"/>
  <c r="E167" i="51"/>
  <c r="E168" i="51"/>
  <c r="E169" i="51"/>
  <c r="E170" i="51"/>
  <c r="E167" i="52"/>
  <c r="E168" i="52"/>
  <c r="E169" i="52"/>
  <c r="E170" i="52"/>
  <c r="E167" i="53"/>
  <c r="E168" i="53"/>
  <c r="E169" i="53"/>
  <c r="E170" i="53"/>
  <c r="E167" i="46"/>
  <c r="E168" i="46"/>
  <c r="E169" i="46"/>
  <c r="E170" i="46"/>
  <c r="E167" i="54"/>
  <c r="E168" i="54"/>
  <c r="E169" i="54"/>
  <c r="E170" i="54"/>
  <c r="E167" i="57"/>
  <c r="E168" i="57"/>
  <c r="E169" i="57"/>
  <c r="E170" i="57"/>
  <c r="E167" i="62"/>
  <c r="E168" i="62"/>
  <c r="E169" i="62"/>
  <c r="E170" i="62"/>
  <c r="E167" i="63"/>
  <c r="E168" i="63"/>
  <c r="E169" i="63"/>
  <c r="E170" i="63"/>
  <c r="E167" i="60"/>
  <c r="E168" i="60"/>
  <c r="E169" i="60"/>
  <c r="E170" i="60"/>
  <c r="E167" i="61"/>
  <c r="E168" i="61"/>
  <c r="E169" i="61"/>
  <c r="E170" i="61"/>
  <c r="E167" i="59"/>
  <c r="E168" i="59"/>
  <c r="E169" i="59"/>
  <c r="E170" i="59"/>
  <c r="E167" i="58"/>
  <c r="E168" i="58"/>
  <c r="E169" i="58"/>
  <c r="E170" i="58"/>
  <c r="E167" i="39"/>
  <c r="E168" i="39"/>
  <c r="E169" i="39"/>
  <c r="E170" i="39"/>
  <c r="E166" i="48"/>
  <c r="E166" i="49"/>
  <c r="E166" i="50"/>
  <c r="E166" i="51"/>
  <c r="E166" i="52"/>
  <c r="E166" i="53"/>
  <c r="E166" i="46"/>
  <c r="E166" i="54"/>
  <c r="E166" i="62"/>
  <c r="E166" i="60"/>
  <c r="E166" i="61"/>
  <c r="E166" i="59"/>
  <c r="E166" i="58"/>
  <c r="C167" i="48"/>
  <c r="C168" i="48"/>
  <c r="C169" i="48"/>
  <c r="C170" i="48"/>
  <c r="C167" i="47"/>
  <c r="C168" i="47"/>
  <c r="C169" i="47"/>
  <c r="C170" i="47"/>
  <c r="C167" i="49"/>
  <c r="C168" i="49"/>
  <c r="C169" i="49"/>
  <c r="C170" i="49"/>
  <c r="C167" i="50"/>
  <c r="C168" i="50"/>
  <c r="C169" i="50"/>
  <c r="C170" i="50"/>
  <c r="C167" i="51"/>
  <c r="C168" i="51"/>
  <c r="C169" i="51"/>
  <c r="C170" i="51"/>
  <c r="C167" i="52"/>
  <c r="C168" i="52"/>
  <c r="C169" i="52"/>
  <c r="C170" i="52"/>
  <c r="C167" i="53"/>
  <c r="C168" i="53"/>
  <c r="C169" i="53"/>
  <c r="C170" i="53"/>
  <c r="C167" i="46"/>
  <c r="C168" i="46"/>
  <c r="C169" i="46"/>
  <c r="C170" i="46"/>
  <c r="C167" i="54"/>
  <c r="C168" i="54"/>
  <c r="C169" i="54"/>
  <c r="C170" i="54"/>
  <c r="C167" i="57"/>
  <c r="C168" i="57"/>
  <c r="C169" i="57"/>
  <c r="C170" i="57"/>
  <c r="C167" i="62"/>
  <c r="C168" i="62"/>
  <c r="C169" i="62"/>
  <c r="C170" i="62"/>
  <c r="C167" i="63"/>
  <c r="C168" i="63"/>
  <c r="C169" i="63"/>
  <c r="C170" i="63"/>
  <c r="C167" i="60"/>
  <c r="C168" i="60"/>
  <c r="C169" i="60"/>
  <c r="C170" i="60"/>
  <c r="C167" i="61"/>
  <c r="C168" i="61"/>
  <c r="C169" i="61"/>
  <c r="C170" i="61"/>
  <c r="C167" i="59"/>
  <c r="C168" i="59"/>
  <c r="C169" i="59"/>
  <c r="C170" i="59"/>
  <c r="C167" i="58"/>
  <c r="C168" i="58"/>
  <c r="C169" i="58"/>
  <c r="C170" i="58"/>
  <c r="C167" i="39"/>
  <c r="C168" i="39"/>
  <c r="C169" i="39"/>
  <c r="C170" i="39"/>
  <c r="C166" i="48"/>
  <c r="C166" i="49"/>
  <c r="C166" i="50"/>
  <c r="C166" i="51"/>
  <c r="C166" i="52"/>
  <c r="C166" i="53"/>
  <c r="C166" i="46"/>
  <c r="C166" i="54"/>
  <c r="C166" i="62"/>
  <c r="C166" i="60"/>
  <c r="C166" i="61"/>
  <c r="C166" i="59"/>
  <c r="C166" i="58"/>
  <c r="G54" i="48"/>
  <c r="S54" i="48"/>
  <c r="C156" i="39"/>
  <c r="D157" i="39"/>
  <c r="D158" i="39"/>
  <c r="C158" i="39"/>
  <c r="D159" i="39"/>
  <c r="C159" i="39"/>
  <c r="C160" i="39"/>
  <c r="C157" i="39"/>
  <c r="D156" i="39"/>
  <c r="D160" i="39"/>
  <c r="F157" i="39"/>
  <c r="F159" i="39"/>
  <c r="E156" i="39"/>
  <c r="E158" i="39"/>
  <c r="E160" i="39"/>
  <c r="F156" i="39"/>
  <c r="F158" i="39"/>
  <c r="E159" i="39"/>
  <c r="F160" i="39"/>
  <c r="E157" i="39"/>
  <c r="G582" i="1"/>
  <c r="H582" i="1"/>
  <c r="G583" i="1"/>
  <c r="H583" i="1"/>
  <c r="G584" i="1"/>
  <c r="H584" i="1"/>
  <c r="G585" i="1"/>
  <c r="H585" i="1"/>
  <c r="H581" i="1"/>
  <c r="E161" i="39" l="1"/>
  <c r="D161" i="39"/>
  <c r="C161" i="39"/>
  <c r="Z181" i="61"/>
  <c r="Z181" i="39"/>
  <c r="Z181" i="47"/>
  <c r="Z181" i="50"/>
  <c r="Z181" i="52"/>
  <c r="Z181" i="46"/>
  <c r="Z181" i="57"/>
  <c r="Z181" i="60"/>
  <c r="Z181" i="48"/>
  <c r="Z181" i="49"/>
  <c r="Z181" i="51"/>
  <c r="Z181" i="53"/>
  <c r="Z181" i="54"/>
  <c r="Z181" i="62"/>
  <c r="Z181" i="59"/>
  <c r="Z181" i="63"/>
  <c r="Z181" i="58"/>
  <c r="A4" i="37"/>
  <c r="B6" i="36" l="1"/>
  <c r="C6" i="36"/>
  <c r="D6" i="36"/>
  <c r="E6" i="36"/>
  <c r="F6" i="36"/>
  <c r="G6" i="36"/>
  <c r="H6" i="36"/>
  <c r="I6" i="36"/>
  <c r="J6" i="36"/>
  <c r="K6" i="36"/>
  <c r="B7" i="36"/>
  <c r="C7" i="36"/>
  <c r="D7" i="36"/>
  <c r="E7" i="36"/>
  <c r="F7" i="36"/>
  <c r="G7" i="36"/>
  <c r="H7" i="36"/>
  <c r="I7" i="36"/>
  <c r="J7" i="36"/>
  <c r="K7" i="36"/>
  <c r="B8" i="36"/>
  <c r="C8" i="36"/>
  <c r="D8" i="36"/>
  <c r="E8" i="36"/>
  <c r="F8" i="36"/>
  <c r="G8" i="36"/>
  <c r="H8" i="36"/>
  <c r="I8" i="36"/>
  <c r="J8" i="36"/>
  <c r="K8" i="36"/>
  <c r="B9" i="36"/>
  <c r="C9" i="36"/>
  <c r="D9" i="36"/>
  <c r="E9" i="36"/>
  <c r="F9" i="36"/>
  <c r="G9" i="36"/>
  <c r="H9" i="36"/>
  <c r="I9" i="36"/>
  <c r="J9" i="36"/>
  <c r="K9" i="36"/>
  <c r="B10" i="36"/>
  <c r="C10" i="36"/>
  <c r="D10" i="36"/>
  <c r="E10" i="36"/>
  <c r="F10" i="36"/>
  <c r="G10" i="36"/>
  <c r="H10" i="36"/>
  <c r="I10" i="36"/>
  <c r="J10" i="36"/>
  <c r="K10" i="36"/>
  <c r="B11" i="36"/>
  <c r="C11" i="36"/>
  <c r="D11" i="36"/>
  <c r="E11" i="36"/>
  <c r="F11" i="36"/>
  <c r="G11" i="36"/>
  <c r="H11" i="36"/>
  <c r="I11" i="36"/>
  <c r="J11" i="36"/>
  <c r="K11" i="36"/>
  <c r="B12" i="36"/>
  <c r="C12" i="36"/>
  <c r="D12" i="36"/>
  <c r="E12" i="36"/>
  <c r="F12" i="36"/>
  <c r="G12" i="36"/>
  <c r="H12" i="36"/>
  <c r="I12" i="36"/>
  <c r="J12" i="36"/>
  <c r="K12" i="36"/>
  <c r="B13" i="36"/>
  <c r="C13" i="36"/>
  <c r="D13" i="36"/>
  <c r="E13" i="36"/>
  <c r="F13" i="36"/>
  <c r="G13" i="36"/>
  <c r="H13" i="36"/>
  <c r="I13" i="36"/>
  <c r="J13" i="36"/>
  <c r="K13" i="36"/>
  <c r="B14" i="36"/>
  <c r="C14" i="36"/>
  <c r="D14" i="36"/>
  <c r="E14" i="36"/>
  <c r="F14" i="36"/>
  <c r="G14" i="36"/>
  <c r="H14" i="36"/>
  <c r="I14" i="36"/>
  <c r="J14" i="36"/>
  <c r="K14" i="36"/>
  <c r="B15" i="36"/>
  <c r="C15" i="36"/>
  <c r="D15" i="36"/>
  <c r="E15" i="36"/>
  <c r="F15" i="36"/>
  <c r="G15" i="36"/>
  <c r="H15" i="36"/>
  <c r="I15" i="36"/>
  <c r="J15" i="36"/>
  <c r="K15" i="36"/>
  <c r="B16" i="36"/>
  <c r="C16" i="36"/>
  <c r="D16" i="36"/>
  <c r="E16" i="36"/>
  <c r="F16" i="36"/>
  <c r="G16" i="36"/>
  <c r="H16" i="36"/>
  <c r="I16" i="36"/>
  <c r="J16" i="36"/>
  <c r="K16" i="36"/>
  <c r="B17" i="36"/>
  <c r="C17" i="36"/>
  <c r="D17" i="36"/>
  <c r="E17" i="36"/>
  <c r="F17" i="36"/>
  <c r="G17" i="36"/>
  <c r="H17" i="36"/>
  <c r="I17" i="36"/>
  <c r="J17" i="36"/>
  <c r="K17" i="36"/>
  <c r="B18" i="36"/>
  <c r="C18" i="36"/>
  <c r="D18" i="36"/>
  <c r="E18" i="36"/>
  <c r="F18" i="36"/>
  <c r="G18" i="36"/>
  <c r="H18" i="36"/>
  <c r="I18" i="36"/>
  <c r="J18" i="36"/>
  <c r="K18" i="36"/>
  <c r="B19" i="36"/>
  <c r="C19" i="36"/>
  <c r="D19" i="36"/>
  <c r="E19" i="36"/>
  <c r="F19" i="36"/>
  <c r="G19" i="36"/>
  <c r="H19" i="36"/>
  <c r="I19" i="36"/>
  <c r="J19" i="36"/>
  <c r="K19" i="36"/>
  <c r="B20" i="36"/>
  <c r="C20" i="36"/>
  <c r="D20" i="36"/>
  <c r="E20" i="36"/>
  <c r="F20" i="36"/>
  <c r="G20" i="36"/>
  <c r="H20" i="36"/>
  <c r="I20" i="36"/>
  <c r="J20" i="36"/>
  <c r="K20" i="36"/>
  <c r="B21" i="36"/>
  <c r="C21" i="36"/>
  <c r="D21" i="36"/>
  <c r="E21" i="36"/>
  <c r="F21" i="36"/>
  <c r="G21" i="36"/>
  <c r="H21" i="36"/>
  <c r="I21" i="36"/>
  <c r="J21" i="36"/>
  <c r="K21" i="36"/>
  <c r="C5" i="36"/>
  <c r="D5" i="36"/>
  <c r="E5" i="36"/>
  <c r="F5" i="36"/>
  <c r="G5" i="36"/>
  <c r="H5" i="36"/>
  <c r="I5" i="36"/>
  <c r="J5" i="36"/>
  <c r="K5" i="36"/>
  <c r="B5" i="36"/>
  <c r="P19" i="36"/>
  <c r="P18" i="36"/>
  <c r="P15" i="36"/>
  <c r="P13" i="36"/>
  <c r="P11" i="36"/>
  <c r="P9" i="36"/>
  <c r="P7" i="36"/>
  <c r="P5" i="36"/>
  <c r="N6" i="36"/>
  <c r="O6" i="36"/>
  <c r="P6" i="36"/>
  <c r="Q6" i="36"/>
  <c r="R6" i="36"/>
  <c r="S6" i="36"/>
  <c r="T6" i="36"/>
  <c r="U6" i="36"/>
  <c r="V6" i="36"/>
  <c r="W6" i="36"/>
  <c r="N7" i="36"/>
  <c r="O7" i="36"/>
  <c r="Q7" i="36"/>
  <c r="R7" i="36"/>
  <c r="S7" i="36"/>
  <c r="T7" i="36"/>
  <c r="U7" i="36"/>
  <c r="V7" i="36"/>
  <c r="W7" i="36"/>
  <c r="N8" i="36"/>
  <c r="O8" i="36"/>
  <c r="P8" i="36"/>
  <c r="Q8" i="36"/>
  <c r="R8" i="36"/>
  <c r="S8" i="36"/>
  <c r="T8" i="36"/>
  <c r="U8" i="36"/>
  <c r="V8" i="36"/>
  <c r="W8" i="36"/>
  <c r="N9" i="36"/>
  <c r="O9" i="36"/>
  <c r="Q9" i="36"/>
  <c r="R9" i="36"/>
  <c r="S9" i="36"/>
  <c r="T9" i="36"/>
  <c r="U9" i="36"/>
  <c r="V9" i="36"/>
  <c r="W9" i="36"/>
  <c r="N10" i="36"/>
  <c r="O10" i="36"/>
  <c r="P10" i="36"/>
  <c r="Q10" i="36"/>
  <c r="R10" i="36"/>
  <c r="S10" i="36"/>
  <c r="T10" i="36"/>
  <c r="U10" i="36"/>
  <c r="V10" i="36"/>
  <c r="W10" i="36"/>
  <c r="N11" i="36"/>
  <c r="O11" i="36"/>
  <c r="Q11" i="36"/>
  <c r="R11" i="36"/>
  <c r="S11" i="36"/>
  <c r="T11" i="36"/>
  <c r="U11" i="36"/>
  <c r="V11" i="36"/>
  <c r="W11" i="36"/>
  <c r="N12" i="36"/>
  <c r="O12" i="36"/>
  <c r="P12" i="36"/>
  <c r="Q12" i="36"/>
  <c r="R12" i="36"/>
  <c r="S12" i="36"/>
  <c r="T12" i="36"/>
  <c r="U12" i="36"/>
  <c r="V12" i="36"/>
  <c r="W12" i="36"/>
  <c r="N13" i="36"/>
  <c r="O13" i="36"/>
  <c r="Q13" i="36"/>
  <c r="R13" i="36"/>
  <c r="S13" i="36"/>
  <c r="T13" i="36"/>
  <c r="U13" i="36"/>
  <c r="V13" i="36"/>
  <c r="W13" i="36"/>
  <c r="N14" i="36"/>
  <c r="O14" i="36"/>
  <c r="P14" i="36"/>
  <c r="Q14" i="36"/>
  <c r="R14" i="36"/>
  <c r="S14" i="36"/>
  <c r="T14" i="36"/>
  <c r="U14" i="36"/>
  <c r="V14" i="36"/>
  <c r="W14" i="36"/>
  <c r="N15" i="36"/>
  <c r="O15" i="36"/>
  <c r="Q15" i="36"/>
  <c r="R15" i="36"/>
  <c r="S15" i="36"/>
  <c r="T15" i="36"/>
  <c r="U15" i="36"/>
  <c r="V15" i="36"/>
  <c r="W15" i="36"/>
  <c r="N16" i="36"/>
  <c r="O16" i="36"/>
  <c r="P16" i="36"/>
  <c r="Q16" i="36"/>
  <c r="R16" i="36"/>
  <c r="S16" i="36"/>
  <c r="T16" i="36"/>
  <c r="U16" i="36"/>
  <c r="V16" i="36"/>
  <c r="W16" i="36"/>
  <c r="N17" i="36"/>
  <c r="O17" i="36"/>
  <c r="P17" i="36"/>
  <c r="Q17" i="36"/>
  <c r="R17" i="36"/>
  <c r="S17" i="36"/>
  <c r="T17" i="36"/>
  <c r="U17" i="36"/>
  <c r="V17" i="36"/>
  <c r="W17" i="36"/>
  <c r="N18" i="36"/>
  <c r="O18" i="36"/>
  <c r="Q18" i="36"/>
  <c r="R18" i="36"/>
  <c r="S18" i="36"/>
  <c r="T18" i="36"/>
  <c r="U18" i="36"/>
  <c r="V18" i="36"/>
  <c r="W18" i="36"/>
  <c r="N19" i="36"/>
  <c r="O19" i="36"/>
  <c r="Q19" i="36"/>
  <c r="R19" i="36"/>
  <c r="S19" i="36"/>
  <c r="T19" i="36"/>
  <c r="U19" i="36"/>
  <c r="V19" i="36"/>
  <c r="W19" i="36"/>
  <c r="N20" i="36"/>
  <c r="O20" i="36"/>
  <c r="P20" i="36"/>
  <c r="Q20" i="36"/>
  <c r="R20" i="36"/>
  <c r="S20" i="36"/>
  <c r="T20" i="36"/>
  <c r="U20" i="36"/>
  <c r="V20" i="36"/>
  <c r="W20" i="36"/>
  <c r="N21" i="36"/>
  <c r="O21" i="36"/>
  <c r="P21" i="36"/>
  <c r="Q21" i="36"/>
  <c r="R21" i="36"/>
  <c r="S21" i="36"/>
  <c r="T21" i="36"/>
  <c r="U21" i="36"/>
  <c r="V21" i="36"/>
  <c r="W21" i="36"/>
  <c r="O5" i="36"/>
  <c r="Q5" i="36"/>
  <c r="R5" i="36"/>
  <c r="S5" i="36"/>
  <c r="T5" i="36"/>
  <c r="U5" i="36"/>
  <c r="V5" i="36"/>
  <c r="W5" i="36"/>
  <c r="N5" i="36"/>
  <c r="A5" i="37" l="1"/>
  <c r="B5" i="37"/>
  <c r="C5" i="37"/>
  <c r="D5" i="37"/>
  <c r="E5" i="37"/>
  <c r="A6" i="37"/>
  <c r="B6" i="37"/>
  <c r="C6" i="37"/>
  <c r="D6" i="37"/>
  <c r="E6" i="37"/>
  <c r="A7" i="37"/>
  <c r="B7" i="37"/>
  <c r="C7" i="37"/>
  <c r="D7" i="37"/>
  <c r="E7" i="37"/>
  <c r="A8" i="37"/>
  <c r="B8" i="37"/>
  <c r="C8" i="37"/>
  <c r="D8" i="37"/>
  <c r="E8" i="37"/>
  <c r="A9" i="37"/>
  <c r="B9" i="37"/>
  <c r="C9" i="37"/>
  <c r="D9" i="37"/>
  <c r="E9" i="37"/>
  <c r="A10" i="37"/>
  <c r="B10" i="37"/>
  <c r="C10" i="37"/>
  <c r="D10" i="37"/>
  <c r="E10" i="37"/>
  <c r="A11" i="37"/>
  <c r="B11" i="37"/>
  <c r="C11" i="37"/>
  <c r="D11" i="37"/>
  <c r="E11" i="37"/>
  <c r="A12" i="37"/>
  <c r="B12" i="37"/>
  <c r="C12" i="37"/>
  <c r="D12" i="37"/>
  <c r="E12" i="37"/>
  <c r="A13" i="37"/>
  <c r="B13" i="37"/>
  <c r="C13" i="37"/>
  <c r="D13" i="37"/>
  <c r="E13" i="37"/>
  <c r="A14" i="37"/>
  <c r="B14" i="37"/>
  <c r="C14" i="37"/>
  <c r="D14" i="37"/>
  <c r="E14" i="37"/>
  <c r="A15" i="37"/>
  <c r="B15" i="37"/>
  <c r="C15" i="37"/>
  <c r="D15" i="37"/>
  <c r="E15" i="37"/>
  <c r="A16" i="37"/>
  <c r="B16" i="37"/>
  <c r="C16" i="37"/>
  <c r="D16" i="37"/>
  <c r="E16" i="37"/>
  <c r="A17" i="37"/>
  <c r="B17" i="37"/>
  <c r="C17" i="37"/>
  <c r="D17" i="37"/>
  <c r="E17" i="37"/>
  <c r="A18" i="37"/>
  <c r="B18" i="37"/>
  <c r="C18" i="37"/>
  <c r="D18" i="37"/>
  <c r="E18" i="37"/>
  <c r="A19" i="37"/>
  <c r="B19" i="37"/>
  <c r="C19" i="37"/>
  <c r="D19" i="37"/>
  <c r="E19" i="37"/>
  <c r="A20" i="37"/>
  <c r="B20" i="37"/>
  <c r="C20" i="37"/>
  <c r="D20" i="37"/>
  <c r="E20" i="37"/>
  <c r="A21" i="37"/>
  <c r="B21" i="37"/>
  <c r="C21" i="37"/>
  <c r="D21" i="37"/>
  <c r="E21" i="37"/>
  <c r="A22" i="37"/>
  <c r="B22" i="37"/>
  <c r="C22" i="37"/>
  <c r="D22" i="37"/>
  <c r="E22" i="37"/>
  <c r="A23" i="37"/>
  <c r="B23" i="37"/>
  <c r="C23" i="37"/>
  <c r="D23" i="37"/>
  <c r="E23" i="37"/>
  <c r="A24" i="37"/>
  <c r="B24" i="37"/>
  <c r="C24" i="37"/>
  <c r="D24" i="37"/>
  <c r="E24" i="37"/>
  <c r="A25" i="37"/>
  <c r="B25" i="37"/>
  <c r="C25" i="37"/>
  <c r="D25" i="37"/>
  <c r="E25" i="37"/>
  <c r="A26" i="37"/>
  <c r="B26" i="37"/>
  <c r="C26" i="37"/>
  <c r="D26" i="37"/>
  <c r="E26" i="37"/>
  <c r="A27" i="37"/>
  <c r="B27" i="37"/>
  <c r="C27" i="37"/>
  <c r="D27" i="37"/>
  <c r="E27" i="37"/>
  <c r="A28" i="37"/>
  <c r="B28" i="37"/>
  <c r="C28" i="37"/>
  <c r="D28" i="37"/>
  <c r="E28" i="37"/>
  <c r="A29" i="37"/>
  <c r="B29" i="37"/>
  <c r="C29" i="37"/>
  <c r="D29" i="37"/>
  <c r="E29" i="37"/>
  <c r="A30" i="37"/>
  <c r="B30" i="37"/>
  <c r="C30" i="37"/>
  <c r="D30" i="37"/>
  <c r="E30" i="37"/>
  <c r="A31" i="37"/>
  <c r="B31" i="37"/>
  <c r="C31" i="37"/>
  <c r="D31" i="37"/>
  <c r="E31" i="37"/>
  <c r="A32" i="37"/>
  <c r="B32" i="37"/>
  <c r="C32" i="37"/>
  <c r="D32" i="37"/>
  <c r="E32" i="37"/>
  <c r="A33" i="37"/>
  <c r="B33" i="37"/>
  <c r="C33" i="37"/>
  <c r="D33" i="37"/>
  <c r="E33" i="37"/>
  <c r="A34" i="37"/>
  <c r="B34" i="37"/>
  <c r="C34" i="37"/>
  <c r="D34" i="37"/>
  <c r="E34" i="37"/>
  <c r="A35" i="37"/>
  <c r="B35" i="37"/>
  <c r="C35" i="37"/>
  <c r="D35" i="37"/>
  <c r="E35" i="37"/>
  <c r="A36" i="37"/>
  <c r="B36" i="37"/>
  <c r="C36" i="37"/>
  <c r="D36" i="37"/>
  <c r="E36" i="37"/>
  <c r="A37" i="37"/>
  <c r="B37" i="37"/>
  <c r="C37" i="37"/>
  <c r="D37" i="37"/>
  <c r="E37" i="37"/>
  <c r="A38" i="37"/>
  <c r="B38" i="37"/>
  <c r="C38" i="37"/>
  <c r="D38" i="37"/>
  <c r="E38" i="37"/>
  <c r="A39" i="37"/>
  <c r="B39" i="37"/>
  <c r="C39" i="37"/>
  <c r="D39" i="37"/>
  <c r="E39" i="37"/>
  <c r="A40" i="37"/>
  <c r="B40" i="37"/>
  <c r="C40" i="37"/>
  <c r="D40" i="37"/>
  <c r="E40" i="37"/>
  <c r="A41" i="37"/>
  <c r="B41" i="37"/>
  <c r="C41" i="37"/>
  <c r="D41" i="37"/>
  <c r="E41" i="37"/>
  <c r="A42" i="37"/>
  <c r="B42" i="37"/>
  <c r="C42" i="37"/>
  <c r="D42" i="37"/>
  <c r="E42" i="37"/>
  <c r="A43" i="37"/>
  <c r="B43" i="37"/>
  <c r="C43" i="37"/>
  <c r="D43" i="37"/>
  <c r="E43" i="37"/>
  <c r="A44" i="37"/>
  <c r="B44" i="37"/>
  <c r="C44" i="37"/>
  <c r="D44" i="37"/>
  <c r="E44" i="37"/>
  <c r="A45" i="37"/>
  <c r="B45" i="37"/>
  <c r="C45" i="37"/>
  <c r="D45" i="37"/>
  <c r="E45" i="37"/>
  <c r="A46" i="37"/>
  <c r="B46" i="37"/>
  <c r="C46" i="37"/>
  <c r="D46" i="37"/>
  <c r="E46" i="37"/>
  <c r="A47" i="37"/>
  <c r="B47" i="37"/>
  <c r="C47" i="37"/>
  <c r="D47" i="37"/>
  <c r="E47" i="37"/>
  <c r="A48" i="37"/>
  <c r="B48" i="37"/>
  <c r="C48" i="37"/>
  <c r="D48" i="37"/>
  <c r="E48" i="37"/>
  <c r="A49" i="37"/>
  <c r="B49" i="37"/>
  <c r="C49" i="37"/>
  <c r="D49" i="37"/>
  <c r="E49" i="37"/>
  <c r="A50" i="37"/>
  <c r="B50" i="37"/>
  <c r="C50" i="37"/>
  <c r="D50" i="37"/>
  <c r="E50" i="37"/>
  <c r="A51" i="37"/>
  <c r="B51" i="37"/>
  <c r="C51" i="37"/>
  <c r="D51" i="37"/>
  <c r="E51" i="37"/>
  <c r="A52" i="37"/>
  <c r="B52" i="37"/>
  <c r="C52" i="37"/>
  <c r="D52" i="37"/>
  <c r="E52" i="37"/>
  <c r="A53" i="37"/>
  <c r="B53" i="37"/>
  <c r="C53" i="37"/>
  <c r="D53" i="37"/>
  <c r="E53" i="37"/>
  <c r="A54" i="37"/>
  <c r="B54" i="37"/>
  <c r="C54" i="37"/>
  <c r="D54" i="37"/>
  <c r="E54" i="37"/>
  <c r="A55" i="37"/>
  <c r="B55" i="37"/>
  <c r="C55" i="37"/>
  <c r="D55" i="37"/>
  <c r="E55" i="37"/>
  <c r="A56" i="37"/>
  <c r="B56" i="37"/>
  <c r="C56" i="37"/>
  <c r="D56" i="37"/>
  <c r="E56" i="37"/>
  <c r="A57" i="37"/>
  <c r="B57" i="37"/>
  <c r="C57" i="37"/>
  <c r="D57" i="37"/>
  <c r="E57" i="37"/>
  <c r="A58" i="37"/>
  <c r="B58" i="37"/>
  <c r="C58" i="37"/>
  <c r="D58" i="37"/>
  <c r="E58" i="37"/>
  <c r="A59" i="37"/>
  <c r="B59" i="37"/>
  <c r="C59" i="37"/>
  <c r="D59" i="37"/>
  <c r="E59" i="37"/>
  <c r="A60" i="37"/>
  <c r="B60" i="37"/>
  <c r="C60" i="37"/>
  <c r="D60" i="37"/>
  <c r="E60" i="37"/>
  <c r="A61" i="37"/>
  <c r="B61" i="37"/>
  <c r="C61" i="37"/>
  <c r="D61" i="37"/>
  <c r="E61" i="37"/>
  <c r="A62" i="37"/>
  <c r="B62" i="37"/>
  <c r="C62" i="37"/>
  <c r="D62" i="37"/>
  <c r="E62" i="37"/>
  <c r="A63" i="37"/>
  <c r="B63" i="37"/>
  <c r="C63" i="37"/>
  <c r="D63" i="37"/>
  <c r="E63" i="37"/>
  <c r="A64" i="37"/>
  <c r="B64" i="37"/>
  <c r="C64" i="37"/>
  <c r="D64" i="37"/>
  <c r="E64" i="37"/>
  <c r="A65" i="37"/>
  <c r="B65" i="37"/>
  <c r="C65" i="37"/>
  <c r="D65" i="37"/>
  <c r="E65" i="37"/>
  <c r="A66" i="37"/>
  <c r="B66" i="37"/>
  <c r="C66" i="37"/>
  <c r="D66" i="37"/>
  <c r="E66" i="37"/>
  <c r="A67" i="37"/>
  <c r="B67" i="37"/>
  <c r="C67" i="37"/>
  <c r="D67" i="37"/>
  <c r="E67" i="37"/>
  <c r="A68" i="37"/>
  <c r="B68" i="37"/>
  <c r="C68" i="37"/>
  <c r="D68" i="37"/>
  <c r="E68" i="37"/>
  <c r="A69" i="37"/>
  <c r="B69" i="37"/>
  <c r="C69" i="37"/>
  <c r="D69" i="37"/>
  <c r="E69" i="37"/>
  <c r="A70" i="37"/>
  <c r="B70" i="37"/>
  <c r="C70" i="37"/>
  <c r="D70" i="37"/>
  <c r="E70" i="37"/>
  <c r="A71" i="37"/>
  <c r="B71" i="37"/>
  <c r="C71" i="37"/>
  <c r="D71" i="37"/>
  <c r="E71" i="37"/>
  <c r="A72" i="37"/>
  <c r="B72" i="37"/>
  <c r="C72" i="37"/>
  <c r="D72" i="37"/>
  <c r="E72" i="37"/>
  <c r="A73" i="37"/>
  <c r="B73" i="37"/>
  <c r="C73" i="37"/>
  <c r="D73" i="37"/>
  <c r="E73" i="37"/>
  <c r="A74" i="37"/>
  <c r="B74" i="37"/>
  <c r="C74" i="37"/>
  <c r="D74" i="37"/>
  <c r="E74" i="37"/>
  <c r="A75" i="37"/>
  <c r="B75" i="37"/>
  <c r="C75" i="37"/>
  <c r="D75" i="37"/>
  <c r="E75" i="37"/>
  <c r="A76" i="37"/>
  <c r="B76" i="37"/>
  <c r="C76" i="37"/>
  <c r="D76" i="37"/>
  <c r="E76" i="37"/>
  <c r="A77" i="37"/>
  <c r="B77" i="37"/>
  <c r="C77" i="37"/>
  <c r="D77" i="37"/>
  <c r="E77" i="37"/>
  <c r="A78" i="37"/>
  <c r="B78" i="37"/>
  <c r="C78" i="37"/>
  <c r="D78" i="37"/>
  <c r="E78" i="37"/>
  <c r="A79" i="37"/>
  <c r="B79" i="37"/>
  <c r="C79" i="37"/>
  <c r="D79" i="37"/>
  <c r="E79" i="37"/>
  <c r="A80" i="37"/>
  <c r="B80" i="37"/>
  <c r="C80" i="37"/>
  <c r="D80" i="37"/>
  <c r="E80" i="37"/>
  <c r="A81" i="37"/>
  <c r="B81" i="37"/>
  <c r="C81" i="37"/>
  <c r="D81" i="37"/>
  <c r="E81" i="37"/>
  <c r="A82" i="37"/>
  <c r="B82" i="37"/>
  <c r="C82" i="37"/>
  <c r="D82" i="37"/>
  <c r="E82" i="37"/>
  <c r="A83" i="37"/>
  <c r="B83" i="37"/>
  <c r="C83" i="37"/>
  <c r="D83" i="37"/>
  <c r="E83" i="37"/>
  <c r="A84" i="37"/>
  <c r="B84" i="37"/>
  <c r="C84" i="37"/>
  <c r="D84" i="37"/>
  <c r="E84" i="37"/>
  <c r="A85" i="37"/>
  <c r="B85" i="37"/>
  <c r="C85" i="37"/>
  <c r="D85" i="37"/>
  <c r="E85" i="37"/>
  <c r="A86" i="37"/>
  <c r="B86" i="37"/>
  <c r="C86" i="37"/>
  <c r="D86" i="37"/>
  <c r="E86" i="37"/>
  <c r="A87" i="37"/>
  <c r="B87" i="37"/>
  <c r="C87" i="37"/>
  <c r="D87" i="37"/>
  <c r="E87" i="37"/>
  <c r="A88" i="37"/>
  <c r="B88" i="37"/>
  <c r="C88" i="37"/>
  <c r="D88" i="37"/>
  <c r="E88" i="37"/>
  <c r="A89" i="37"/>
  <c r="B89" i="37"/>
  <c r="C89" i="37"/>
  <c r="D89" i="37"/>
  <c r="E89" i="37"/>
  <c r="A90" i="37"/>
  <c r="B90" i="37"/>
  <c r="C90" i="37"/>
  <c r="D90" i="37"/>
  <c r="E90" i="37"/>
  <c r="A91" i="37"/>
  <c r="B91" i="37"/>
  <c r="C91" i="37"/>
  <c r="D91" i="37"/>
  <c r="E91" i="37"/>
  <c r="A92" i="37"/>
  <c r="B92" i="37"/>
  <c r="C92" i="37"/>
  <c r="D92" i="37"/>
  <c r="E92" i="37"/>
  <c r="A93" i="37"/>
  <c r="B93" i="37"/>
  <c r="C93" i="37"/>
  <c r="D93" i="37"/>
  <c r="E93" i="37"/>
  <c r="A94" i="37"/>
  <c r="B94" i="37"/>
  <c r="C94" i="37"/>
  <c r="D94" i="37"/>
  <c r="E94" i="37"/>
  <c r="A95" i="37"/>
  <c r="B95" i="37"/>
  <c r="C95" i="37"/>
  <c r="D95" i="37"/>
  <c r="E95" i="37"/>
  <c r="A96" i="37"/>
  <c r="B96" i="37"/>
  <c r="C96" i="37"/>
  <c r="D96" i="37"/>
  <c r="E96" i="37"/>
  <c r="A97" i="37"/>
  <c r="B97" i="37"/>
  <c r="C97" i="37"/>
  <c r="D97" i="37"/>
  <c r="E97" i="37"/>
  <c r="A98" i="37"/>
  <c r="B98" i="37"/>
  <c r="C98" i="37"/>
  <c r="D98" i="37"/>
  <c r="E98" i="37"/>
  <c r="A99" i="37"/>
  <c r="B99" i="37"/>
  <c r="C99" i="37"/>
  <c r="D99" i="37"/>
  <c r="E99" i="37"/>
  <c r="A100" i="37"/>
  <c r="B100" i="37"/>
  <c r="C100" i="37"/>
  <c r="D100" i="37"/>
  <c r="E100" i="37"/>
  <c r="A101" i="37"/>
  <c r="B101" i="37"/>
  <c r="C101" i="37"/>
  <c r="D101" i="37"/>
  <c r="E101" i="37"/>
  <c r="A102" i="37"/>
  <c r="B102" i="37"/>
  <c r="C102" i="37"/>
  <c r="D102" i="37"/>
  <c r="E102" i="37"/>
  <c r="A103" i="37"/>
  <c r="B103" i="37"/>
  <c r="C103" i="37"/>
  <c r="D103" i="37"/>
  <c r="E103" i="37"/>
  <c r="A104" i="37"/>
  <c r="B104" i="37"/>
  <c r="C104" i="37"/>
  <c r="D104" i="37"/>
  <c r="E104" i="37"/>
  <c r="A105" i="37"/>
  <c r="B105" i="37"/>
  <c r="C105" i="37"/>
  <c r="D105" i="37"/>
  <c r="E105" i="37"/>
  <c r="A106" i="37"/>
  <c r="B106" i="37"/>
  <c r="C106" i="37"/>
  <c r="D106" i="37"/>
  <c r="E106" i="37"/>
  <c r="A107" i="37"/>
  <c r="B107" i="37"/>
  <c r="C107" i="37"/>
  <c r="D107" i="37"/>
  <c r="E107" i="37"/>
  <c r="A108" i="37"/>
  <c r="B108" i="37"/>
  <c r="C108" i="37"/>
  <c r="D108" i="37"/>
  <c r="E108" i="37"/>
  <c r="A109" i="37"/>
  <c r="B109" i="37"/>
  <c r="C109" i="37"/>
  <c r="D109" i="37"/>
  <c r="E109" i="37"/>
  <c r="A110" i="37"/>
  <c r="B110" i="37"/>
  <c r="C110" i="37"/>
  <c r="D110" i="37"/>
  <c r="E110" i="37"/>
  <c r="A111" i="37"/>
  <c r="B111" i="37"/>
  <c r="C111" i="37"/>
  <c r="D111" i="37"/>
  <c r="E111" i="37"/>
  <c r="A112" i="37"/>
  <c r="B112" i="37"/>
  <c r="C112" i="37"/>
  <c r="D112" i="37"/>
  <c r="E112" i="37"/>
  <c r="A113" i="37"/>
  <c r="B113" i="37"/>
  <c r="C113" i="37"/>
  <c r="D113" i="37"/>
  <c r="E113" i="37"/>
  <c r="A114" i="37"/>
  <c r="B114" i="37"/>
  <c r="C114" i="37"/>
  <c r="D114" i="37"/>
  <c r="E114" i="37"/>
  <c r="A115" i="37"/>
  <c r="B115" i="37"/>
  <c r="C115" i="37"/>
  <c r="D115" i="37"/>
  <c r="E115" i="37"/>
  <c r="A116" i="37"/>
  <c r="B116" i="37"/>
  <c r="C116" i="37"/>
  <c r="D116" i="37"/>
  <c r="E116" i="37"/>
  <c r="A117" i="37"/>
  <c r="B117" i="37"/>
  <c r="C117" i="37"/>
  <c r="D117" i="37"/>
  <c r="E117" i="37"/>
  <c r="A118" i="37"/>
  <c r="B118" i="37"/>
  <c r="C118" i="37"/>
  <c r="D118" i="37"/>
  <c r="E118" i="37"/>
  <c r="A119" i="37"/>
  <c r="B119" i="37"/>
  <c r="C119" i="37"/>
  <c r="D119" i="37"/>
  <c r="E119" i="37"/>
  <c r="A120" i="37"/>
  <c r="B120" i="37"/>
  <c r="C120" i="37"/>
  <c r="D120" i="37"/>
  <c r="E120" i="37"/>
  <c r="A121" i="37"/>
  <c r="B121" i="37"/>
  <c r="C121" i="37"/>
  <c r="D121" i="37"/>
  <c r="E121" i="37"/>
  <c r="A122" i="37"/>
  <c r="B122" i="37"/>
  <c r="C122" i="37"/>
  <c r="D122" i="37"/>
  <c r="E122" i="37"/>
  <c r="A123" i="37"/>
  <c r="B123" i="37"/>
  <c r="C123" i="37"/>
  <c r="D123" i="37"/>
  <c r="E123" i="37"/>
  <c r="A124" i="37"/>
  <c r="B124" i="37"/>
  <c r="C124" i="37"/>
  <c r="D124" i="37"/>
  <c r="E124" i="37"/>
  <c r="A125" i="37"/>
  <c r="B125" i="37"/>
  <c r="C125" i="37"/>
  <c r="D125" i="37"/>
  <c r="E125" i="37"/>
  <c r="A126" i="37"/>
  <c r="B126" i="37"/>
  <c r="C126" i="37"/>
  <c r="D126" i="37"/>
  <c r="E126" i="37"/>
  <c r="A127" i="37"/>
  <c r="B127" i="37"/>
  <c r="C127" i="37"/>
  <c r="D127" i="37"/>
  <c r="E127" i="37"/>
  <c r="A128" i="37"/>
  <c r="B128" i="37"/>
  <c r="C128" i="37"/>
  <c r="D128" i="37"/>
  <c r="E128" i="37"/>
  <c r="A129" i="37"/>
  <c r="B129" i="37"/>
  <c r="C129" i="37"/>
  <c r="D129" i="37"/>
  <c r="E129" i="37"/>
  <c r="A130" i="37"/>
  <c r="B130" i="37"/>
  <c r="C130" i="37"/>
  <c r="D130" i="37"/>
  <c r="E130" i="37"/>
  <c r="A131" i="37"/>
  <c r="B131" i="37"/>
  <c r="C131" i="37"/>
  <c r="D131" i="37"/>
  <c r="E131" i="37"/>
  <c r="A132" i="37"/>
  <c r="B132" i="37"/>
  <c r="C132" i="37"/>
  <c r="D132" i="37"/>
  <c r="E132" i="37"/>
  <c r="A133" i="37"/>
  <c r="B133" i="37"/>
  <c r="C133" i="37"/>
  <c r="D133" i="37"/>
  <c r="E133" i="37"/>
  <c r="A134" i="37"/>
  <c r="B134" i="37"/>
  <c r="C134" i="37"/>
  <c r="D134" i="37"/>
  <c r="E134" i="37"/>
  <c r="A135" i="37"/>
  <c r="B135" i="37"/>
  <c r="C135" i="37"/>
  <c r="D135" i="37"/>
  <c r="E135" i="37"/>
  <c r="A136" i="37"/>
  <c r="B136" i="37"/>
  <c r="C136" i="37"/>
  <c r="D136" i="37"/>
  <c r="E136" i="37"/>
  <c r="A137" i="37"/>
  <c r="B137" i="37"/>
  <c r="C137" i="37"/>
  <c r="D137" i="37"/>
  <c r="E137" i="37"/>
  <c r="A138" i="37"/>
  <c r="B138" i="37"/>
  <c r="C138" i="37"/>
  <c r="D138" i="37"/>
  <c r="E138" i="37"/>
  <c r="A139" i="37"/>
  <c r="B139" i="37"/>
  <c r="C139" i="37"/>
  <c r="D139" i="37"/>
  <c r="E139" i="37"/>
  <c r="A140" i="37"/>
  <c r="B140" i="37"/>
  <c r="C140" i="37"/>
  <c r="D140" i="37"/>
  <c r="E140" i="37"/>
  <c r="A141" i="37"/>
  <c r="B141" i="37"/>
  <c r="C141" i="37"/>
  <c r="D141" i="37"/>
  <c r="E141" i="37"/>
  <c r="A142" i="37"/>
  <c r="B142" i="37"/>
  <c r="C142" i="37"/>
  <c r="D142" i="37"/>
  <c r="E142" i="37"/>
  <c r="A143" i="37"/>
  <c r="B143" i="37"/>
  <c r="C143" i="37"/>
  <c r="D143" i="37"/>
  <c r="E143" i="37"/>
  <c r="A144" i="37"/>
  <c r="B144" i="37"/>
  <c r="C144" i="37"/>
  <c r="D144" i="37"/>
  <c r="E144" i="37"/>
  <c r="A145" i="37"/>
  <c r="B145" i="37"/>
  <c r="C145" i="37"/>
  <c r="D145" i="37"/>
  <c r="E145" i="37"/>
  <c r="A146" i="37"/>
  <c r="B146" i="37"/>
  <c r="C146" i="37"/>
  <c r="D146" i="37"/>
  <c r="E146" i="37"/>
  <c r="A147" i="37"/>
  <c r="B147" i="37"/>
  <c r="C147" i="37"/>
  <c r="D147" i="37"/>
  <c r="E147" i="37"/>
  <c r="A148" i="37"/>
  <c r="B148" i="37"/>
  <c r="C148" i="37"/>
  <c r="D148" i="37"/>
  <c r="E148" i="37"/>
  <c r="A149" i="37"/>
  <c r="B149" i="37"/>
  <c r="C149" i="37"/>
  <c r="D149" i="37"/>
  <c r="E149" i="37"/>
  <c r="A150" i="37"/>
  <c r="B150" i="37"/>
  <c r="C150" i="37"/>
  <c r="D150" i="37"/>
  <c r="E150" i="37"/>
  <c r="A151" i="37"/>
  <c r="B151" i="37"/>
  <c r="C151" i="37"/>
  <c r="D151" i="37"/>
  <c r="E151" i="37"/>
  <c r="A152" i="37"/>
  <c r="B152" i="37"/>
  <c r="C152" i="37"/>
  <c r="D152" i="37"/>
  <c r="E152" i="37"/>
  <c r="A153" i="37"/>
  <c r="B153" i="37"/>
  <c r="C153" i="37"/>
  <c r="D153" i="37"/>
  <c r="E153" i="37"/>
  <c r="A154" i="37"/>
  <c r="B154" i="37"/>
  <c r="C154" i="37"/>
  <c r="D154" i="37"/>
  <c r="E154" i="37"/>
  <c r="A155" i="37"/>
  <c r="B155" i="37"/>
  <c r="C155" i="37"/>
  <c r="D155" i="37"/>
  <c r="E155" i="37"/>
  <c r="A156" i="37"/>
  <c r="B156" i="37"/>
  <c r="C156" i="37"/>
  <c r="D156" i="37"/>
  <c r="E156" i="37"/>
  <c r="A157" i="37"/>
  <c r="B157" i="37"/>
  <c r="C157" i="37"/>
  <c r="D157" i="37"/>
  <c r="E157" i="37"/>
  <c r="A158" i="37"/>
  <c r="B158" i="37"/>
  <c r="C158" i="37"/>
  <c r="D158" i="37"/>
  <c r="E158" i="37"/>
  <c r="A159" i="37"/>
  <c r="B159" i="37"/>
  <c r="C159" i="37"/>
  <c r="D159" i="37"/>
  <c r="E159" i="37"/>
  <c r="A160" i="37"/>
  <c r="B160" i="37"/>
  <c r="C160" i="37"/>
  <c r="D160" i="37"/>
  <c r="E160" i="37"/>
  <c r="A161" i="37"/>
  <c r="B161" i="37"/>
  <c r="C161" i="37"/>
  <c r="D161" i="37"/>
  <c r="E161" i="37"/>
  <c r="A162" i="37"/>
  <c r="B162" i="37"/>
  <c r="C162" i="37"/>
  <c r="D162" i="37"/>
  <c r="E162" i="37"/>
  <c r="A163" i="37"/>
  <c r="B163" i="37"/>
  <c r="C163" i="37"/>
  <c r="D163" i="37"/>
  <c r="E163" i="37"/>
  <c r="A164" i="37"/>
  <c r="B164" i="37"/>
  <c r="C164" i="37"/>
  <c r="D164" i="37"/>
  <c r="E164" i="37"/>
  <c r="A165" i="37"/>
  <c r="B165" i="37"/>
  <c r="C165" i="37"/>
  <c r="D165" i="37"/>
  <c r="E165" i="37"/>
  <c r="A166" i="37"/>
  <c r="B166" i="37"/>
  <c r="C166" i="37"/>
  <c r="D166" i="37"/>
  <c r="E166" i="37"/>
  <c r="A167" i="37"/>
  <c r="B167" i="37"/>
  <c r="C167" i="37"/>
  <c r="D167" i="37"/>
  <c r="E167" i="37"/>
  <c r="A168" i="37"/>
  <c r="B168" i="37"/>
  <c r="C168" i="37"/>
  <c r="D168" i="37"/>
  <c r="E168" i="37"/>
  <c r="A169" i="37"/>
  <c r="B169" i="37"/>
  <c r="C169" i="37"/>
  <c r="D169" i="37"/>
  <c r="E169" i="37"/>
  <c r="A170" i="37"/>
  <c r="B170" i="37"/>
  <c r="C170" i="37"/>
  <c r="D170" i="37"/>
  <c r="E170" i="37"/>
  <c r="A171" i="37"/>
  <c r="B171" i="37"/>
  <c r="C171" i="37"/>
  <c r="D171" i="37"/>
  <c r="E171" i="37"/>
  <c r="A172" i="37"/>
  <c r="B172" i="37"/>
  <c r="C172" i="37"/>
  <c r="D172" i="37"/>
  <c r="E172" i="37"/>
  <c r="A173" i="37"/>
  <c r="B173" i="37"/>
  <c r="C173" i="37"/>
  <c r="D173" i="37"/>
  <c r="E173" i="37"/>
  <c r="A174" i="37"/>
  <c r="B174" i="37"/>
  <c r="C174" i="37"/>
  <c r="D174" i="37"/>
  <c r="E174" i="37"/>
  <c r="A175" i="37"/>
  <c r="B175" i="37"/>
  <c r="C175" i="37"/>
  <c r="D175" i="37"/>
  <c r="E175" i="37"/>
  <c r="A176" i="37"/>
  <c r="B176" i="37"/>
  <c r="C176" i="37"/>
  <c r="D176" i="37"/>
  <c r="E176" i="37"/>
  <c r="A177" i="37"/>
  <c r="B177" i="37"/>
  <c r="C177" i="37"/>
  <c r="D177" i="37"/>
  <c r="E177" i="37"/>
  <c r="A178" i="37"/>
  <c r="B178" i="37"/>
  <c r="C178" i="37"/>
  <c r="D178" i="37"/>
  <c r="E178" i="37"/>
  <c r="A179" i="37"/>
  <c r="B179" i="37"/>
  <c r="C179" i="37"/>
  <c r="D179" i="37"/>
  <c r="E179" i="37"/>
  <c r="A180" i="37"/>
  <c r="B180" i="37"/>
  <c r="C180" i="37"/>
  <c r="D180" i="37"/>
  <c r="E180" i="37"/>
  <c r="A181" i="37"/>
  <c r="B181" i="37"/>
  <c r="C181" i="37"/>
  <c r="D181" i="37"/>
  <c r="E181" i="37"/>
  <c r="A182" i="37"/>
  <c r="B182" i="37"/>
  <c r="C182" i="37"/>
  <c r="D182" i="37"/>
  <c r="E182" i="37"/>
  <c r="A183" i="37"/>
  <c r="B183" i="37"/>
  <c r="C183" i="37"/>
  <c r="D183" i="37"/>
  <c r="E183" i="37"/>
  <c r="A184" i="37"/>
  <c r="B184" i="37"/>
  <c r="C184" i="37"/>
  <c r="D184" i="37"/>
  <c r="E184" i="37"/>
  <c r="A185" i="37"/>
  <c r="B185" i="37"/>
  <c r="C185" i="37"/>
  <c r="D185" i="37"/>
  <c r="E185" i="37"/>
  <c r="A186" i="37"/>
  <c r="B186" i="37"/>
  <c r="C186" i="37"/>
  <c r="D186" i="37"/>
  <c r="E186" i="37"/>
  <c r="A187" i="37"/>
  <c r="B187" i="37"/>
  <c r="C187" i="37"/>
  <c r="D187" i="37"/>
  <c r="E187" i="37"/>
  <c r="A188" i="37"/>
  <c r="B188" i="37"/>
  <c r="C188" i="37"/>
  <c r="D188" i="37"/>
  <c r="E188" i="37"/>
  <c r="A189" i="37"/>
  <c r="B189" i="37"/>
  <c r="C189" i="37"/>
  <c r="D189" i="37"/>
  <c r="E189" i="37"/>
  <c r="A190" i="37"/>
  <c r="B190" i="37"/>
  <c r="C190" i="37"/>
  <c r="D190" i="37"/>
  <c r="E190" i="37"/>
  <c r="A191" i="37"/>
  <c r="B191" i="37"/>
  <c r="C191" i="37"/>
  <c r="D191" i="37"/>
  <c r="E191" i="37"/>
  <c r="A192" i="37"/>
  <c r="B192" i="37"/>
  <c r="C192" i="37"/>
  <c r="D192" i="37"/>
  <c r="E192" i="37"/>
  <c r="A193" i="37"/>
  <c r="B193" i="37"/>
  <c r="C193" i="37"/>
  <c r="D193" i="37"/>
  <c r="E193" i="37"/>
  <c r="A194" i="37"/>
  <c r="B194" i="37"/>
  <c r="C194" i="37"/>
  <c r="D194" i="37"/>
  <c r="E194" i="37"/>
  <c r="A195" i="37"/>
  <c r="B195" i="37"/>
  <c r="C195" i="37"/>
  <c r="D195" i="37"/>
  <c r="E195" i="37"/>
  <c r="A196" i="37"/>
  <c r="B196" i="37"/>
  <c r="C196" i="37"/>
  <c r="D196" i="37"/>
  <c r="E196" i="37"/>
  <c r="A197" i="37"/>
  <c r="B197" i="37"/>
  <c r="C197" i="37"/>
  <c r="D197" i="37"/>
  <c r="E197" i="37"/>
  <c r="A198" i="37"/>
  <c r="B198" i="37"/>
  <c r="C198" i="37"/>
  <c r="D198" i="37"/>
  <c r="E198" i="37"/>
  <c r="A199" i="37"/>
  <c r="B199" i="37"/>
  <c r="C199" i="37"/>
  <c r="D199" i="37"/>
  <c r="E199" i="37"/>
  <c r="A200" i="37"/>
  <c r="B200" i="37"/>
  <c r="C200" i="37"/>
  <c r="D200" i="37"/>
  <c r="E200" i="37"/>
  <c r="A201" i="37"/>
  <c r="B201" i="37"/>
  <c r="C201" i="37"/>
  <c r="D201" i="37"/>
  <c r="E201" i="37"/>
  <c r="A202" i="37"/>
  <c r="B202" i="37"/>
  <c r="C202" i="37"/>
  <c r="D202" i="37"/>
  <c r="E202" i="37"/>
  <c r="A203" i="37"/>
  <c r="B203" i="37"/>
  <c r="C203" i="37"/>
  <c r="D203" i="37"/>
  <c r="E203" i="37"/>
  <c r="A204" i="37"/>
  <c r="B204" i="37"/>
  <c r="C204" i="37"/>
  <c r="D204" i="37"/>
  <c r="E204" i="37"/>
  <c r="A205" i="37"/>
  <c r="B205" i="37"/>
  <c r="C205" i="37"/>
  <c r="D205" i="37"/>
  <c r="E205" i="37"/>
  <c r="A206" i="37"/>
  <c r="B206" i="37"/>
  <c r="C206" i="37"/>
  <c r="D206" i="37"/>
  <c r="E206" i="37"/>
  <c r="A207" i="37"/>
  <c r="B207" i="37"/>
  <c r="C207" i="37"/>
  <c r="D207" i="37"/>
  <c r="E207" i="37"/>
  <c r="A208" i="37"/>
  <c r="B208" i="37"/>
  <c r="C208" i="37"/>
  <c r="D208" i="37"/>
  <c r="E208" i="37"/>
  <c r="A209" i="37"/>
  <c r="B209" i="37"/>
  <c r="C209" i="37"/>
  <c r="D209" i="37"/>
  <c r="E209" i="37"/>
  <c r="A210" i="37"/>
  <c r="B210" i="37"/>
  <c r="C210" i="37"/>
  <c r="D210" i="37"/>
  <c r="E210" i="37"/>
  <c r="A211" i="37"/>
  <c r="B211" i="37"/>
  <c r="C211" i="37"/>
  <c r="D211" i="37"/>
  <c r="E211" i="37"/>
  <c r="A212" i="37"/>
  <c r="B212" i="37"/>
  <c r="C212" i="37"/>
  <c r="D212" i="37"/>
  <c r="E212" i="37"/>
  <c r="A213" i="37"/>
  <c r="B213" i="37"/>
  <c r="C213" i="37"/>
  <c r="D213" i="37"/>
  <c r="E213" i="37"/>
  <c r="A214" i="37"/>
  <c r="B214" i="37"/>
  <c r="C214" i="37"/>
  <c r="D214" i="37"/>
  <c r="E214" i="37"/>
  <c r="A215" i="37"/>
  <c r="B215" i="37"/>
  <c r="C215" i="37"/>
  <c r="D215" i="37"/>
  <c r="E215" i="37"/>
  <c r="A216" i="37"/>
  <c r="B216" i="37"/>
  <c r="C216" i="37"/>
  <c r="D216" i="37"/>
  <c r="E216" i="37"/>
  <c r="A217" i="37"/>
  <c r="B217" i="37"/>
  <c r="C217" i="37"/>
  <c r="D217" i="37"/>
  <c r="E217" i="37"/>
  <c r="A218" i="37"/>
  <c r="B218" i="37"/>
  <c r="C218" i="37"/>
  <c r="D218" i="37"/>
  <c r="E218" i="37"/>
  <c r="A219" i="37"/>
  <c r="B219" i="37"/>
  <c r="C219" i="37"/>
  <c r="D219" i="37"/>
  <c r="E219" i="37"/>
  <c r="A220" i="37"/>
  <c r="B220" i="37"/>
  <c r="C220" i="37"/>
  <c r="D220" i="37"/>
  <c r="E220" i="37"/>
  <c r="A221" i="37"/>
  <c r="B221" i="37"/>
  <c r="C221" i="37"/>
  <c r="D221" i="37"/>
  <c r="E221" i="37"/>
  <c r="A222" i="37"/>
  <c r="B222" i="37"/>
  <c r="C222" i="37"/>
  <c r="D222" i="37"/>
  <c r="E222" i="37"/>
  <c r="A223" i="37"/>
  <c r="B223" i="37"/>
  <c r="C223" i="37"/>
  <c r="D223" i="37"/>
  <c r="E223" i="37"/>
  <c r="A224" i="37"/>
  <c r="B224" i="37"/>
  <c r="C224" i="37"/>
  <c r="D224" i="37"/>
  <c r="E224" i="37"/>
  <c r="A225" i="37"/>
  <c r="B225" i="37"/>
  <c r="C225" i="37"/>
  <c r="D225" i="37"/>
  <c r="E225" i="37"/>
  <c r="A226" i="37"/>
  <c r="B226" i="37"/>
  <c r="C226" i="37"/>
  <c r="D226" i="37"/>
  <c r="E226" i="37"/>
  <c r="A227" i="37"/>
  <c r="B227" i="37"/>
  <c r="C227" i="37"/>
  <c r="D227" i="37"/>
  <c r="E227" i="37"/>
  <c r="A228" i="37"/>
  <c r="B228" i="37"/>
  <c r="C228" i="37"/>
  <c r="D228" i="37"/>
  <c r="E228" i="37"/>
  <c r="A229" i="37"/>
  <c r="B229" i="37"/>
  <c r="C229" i="37"/>
  <c r="D229" i="37"/>
  <c r="E229" i="37"/>
  <c r="A230" i="37"/>
  <c r="B230" i="37"/>
  <c r="C230" i="37"/>
  <c r="D230" i="37"/>
  <c r="E230" i="37"/>
  <c r="A231" i="37"/>
  <c r="B231" i="37"/>
  <c r="C231" i="37"/>
  <c r="D231" i="37"/>
  <c r="E231" i="37"/>
  <c r="A232" i="37"/>
  <c r="B232" i="37"/>
  <c r="C232" i="37"/>
  <c r="D232" i="37"/>
  <c r="E232" i="37"/>
  <c r="A233" i="37"/>
  <c r="B233" i="37"/>
  <c r="C233" i="37"/>
  <c r="D233" i="37"/>
  <c r="E233" i="37"/>
  <c r="A234" i="37"/>
  <c r="B234" i="37"/>
  <c r="C234" i="37"/>
  <c r="D234" i="37"/>
  <c r="E234" i="37"/>
  <c r="A235" i="37"/>
  <c r="B235" i="37"/>
  <c r="C235" i="37"/>
  <c r="D235" i="37"/>
  <c r="E235" i="37"/>
  <c r="A236" i="37"/>
  <c r="B236" i="37"/>
  <c r="C236" i="37"/>
  <c r="D236" i="37"/>
  <c r="E236" i="37"/>
  <c r="A237" i="37"/>
  <c r="B237" i="37"/>
  <c r="C237" i="37"/>
  <c r="D237" i="37"/>
  <c r="E237" i="37"/>
  <c r="A238" i="37"/>
  <c r="B238" i="37"/>
  <c r="C238" i="37"/>
  <c r="D238" i="37"/>
  <c r="E238" i="37"/>
  <c r="A239" i="37"/>
  <c r="B239" i="37"/>
  <c r="C239" i="37"/>
  <c r="D239" i="37"/>
  <c r="E239" i="37"/>
  <c r="A240" i="37"/>
  <c r="B240" i="37"/>
  <c r="C240" i="37"/>
  <c r="D240" i="37"/>
  <c r="E240" i="37"/>
  <c r="A241" i="37"/>
  <c r="B241" i="37"/>
  <c r="C241" i="37"/>
  <c r="D241" i="37"/>
  <c r="E241" i="37"/>
  <c r="A242" i="37"/>
  <c r="B242" i="37"/>
  <c r="C242" i="37"/>
  <c r="D242" i="37"/>
  <c r="E242" i="37"/>
  <c r="A243" i="37"/>
  <c r="B243" i="37"/>
  <c r="C243" i="37"/>
  <c r="D243" i="37"/>
  <c r="E243" i="37"/>
  <c r="A244" i="37"/>
  <c r="B244" i="37"/>
  <c r="C244" i="37"/>
  <c r="D244" i="37"/>
  <c r="E244" i="37"/>
  <c r="A245" i="37"/>
  <c r="B245" i="37"/>
  <c r="C245" i="37"/>
  <c r="D245" i="37"/>
  <c r="E245" i="37"/>
  <c r="A246" i="37"/>
  <c r="B246" i="37"/>
  <c r="C246" i="37"/>
  <c r="D246" i="37"/>
  <c r="E246" i="37"/>
  <c r="A247" i="37"/>
  <c r="B247" i="37"/>
  <c r="C247" i="37"/>
  <c r="D247" i="37"/>
  <c r="E247" i="37"/>
  <c r="A248" i="37"/>
  <c r="B248" i="37"/>
  <c r="C248" i="37"/>
  <c r="D248" i="37"/>
  <c r="E248" i="37"/>
  <c r="A249" i="37"/>
  <c r="B249" i="37"/>
  <c r="C249" i="37"/>
  <c r="D249" i="37"/>
  <c r="E249" i="37"/>
  <c r="A250" i="37"/>
  <c r="B250" i="37"/>
  <c r="C250" i="37"/>
  <c r="D250" i="37"/>
  <c r="E250" i="37"/>
  <c r="A251" i="37"/>
  <c r="B251" i="37"/>
  <c r="C251" i="37"/>
  <c r="D251" i="37"/>
  <c r="E251" i="37"/>
  <c r="A252" i="37"/>
  <c r="B252" i="37"/>
  <c r="C252" i="37"/>
  <c r="D252" i="37"/>
  <c r="E252" i="37"/>
  <c r="A253" i="37"/>
  <c r="B253" i="37"/>
  <c r="C253" i="37"/>
  <c r="D253" i="37"/>
  <c r="E253" i="37"/>
  <c r="A254" i="37"/>
  <c r="B254" i="37"/>
  <c r="C254" i="37"/>
  <c r="D254" i="37"/>
  <c r="E254" i="37"/>
  <c r="A255" i="37"/>
  <c r="B255" i="37"/>
  <c r="C255" i="37"/>
  <c r="D255" i="37"/>
  <c r="E255" i="37"/>
  <c r="A256" i="37"/>
  <c r="B256" i="37"/>
  <c r="C256" i="37"/>
  <c r="D256" i="37"/>
  <c r="E256" i="37"/>
  <c r="A257" i="37"/>
  <c r="B257" i="37"/>
  <c r="C257" i="37"/>
  <c r="D257" i="37"/>
  <c r="E257" i="37"/>
  <c r="A258" i="37"/>
  <c r="B258" i="37"/>
  <c r="C258" i="37"/>
  <c r="D258" i="37"/>
  <c r="E258" i="37"/>
  <c r="A259" i="37"/>
  <c r="B259" i="37"/>
  <c r="C259" i="37"/>
  <c r="D259" i="37"/>
  <c r="E259" i="37"/>
  <c r="A260" i="37"/>
  <c r="B260" i="37"/>
  <c r="C260" i="37"/>
  <c r="D260" i="37"/>
  <c r="E260" i="37"/>
  <c r="A261" i="37"/>
  <c r="B261" i="37"/>
  <c r="C261" i="37"/>
  <c r="D261" i="37"/>
  <c r="E261" i="37"/>
  <c r="A262" i="37"/>
  <c r="B262" i="37"/>
  <c r="C262" i="37"/>
  <c r="D262" i="37"/>
  <c r="E262" i="37"/>
  <c r="A263" i="37"/>
  <c r="B263" i="37"/>
  <c r="C263" i="37"/>
  <c r="D263" i="37"/>
  <c r="E263" i="37"/>
  <c r="A264" i="37"/>
  <c r="B264" i="37"/>
  <c r="C264" i="37"/>
  <c r="D264" i="37"/>
  <c r="E264" i="37"/>
  <c r="A265" i="37"/>
  <c r="B265" i="37"/>
  <c r="C265" i="37"/>
  <c r="D265" i="37"/>
  <c r="E265" i="37"/>
  <c r="A266" i="37"/>
  <c r="B266" i="37"/>
  <c r="C266" i="37"/>
  <c r="D266" i="37"/>
  <c r="E266" i="37"/>
  <c r="A267" i="37"/>
  <c r="B267" i="37"/>
  <c r="C267" i="37"/>
  <c r="D267" i="37"/>
  <c r="E267" i="37"/>
  <c r="A268" i="37"/>
  <c r="B268" i="37"/>
  <c r="C268" i="37"/>
  <c r="D268" i="37"/>
  <c r="E268" i="37"/>
  <c r="A269" i="37"/>
  <c r="B269" i="37"/>
  <c r="C269" i="37"/>
  <c r="D269" i="37"/>
  <c r="E269" i="37"/>
  <c r="A270" i="37"/>
  <c r="B270" i="37"/>
  <c r="C270" i="37"/>
  <c r="D270" i="37"/>
  <c r="E270" i="37"/>
  <c r="A271" i="37"/>
  <c r="B271" i="37"/>
  <c r="C271" i="37"/>
  <c r="D271" i="37"/>
  <c r="E271" i="37"/>
  <c r="A272" i="37"/>
  <c r="B272" i="37"/>
  <c r="C272" i="37"/>
  <c r="D272" i="37"/>
  <c r="E272" i="37"/>
  <c r="A273" i="37"/>
  <c r="B273" i="37"/>
  <c r="C273" i="37"/>
  <c r="D273" i="37"/>
  <c r="E273" i="37"/>
  <c r="A274" i="37"/>
  <c r="B274" i="37"/>
  <c r="C274" i="37"/>
  <c r="D274" i="37"/>
  <c r="E274" i="37"/>
  <c r="A275" i="37"/>
  <c r="B275" i="37"/>
  <c r="C275" i="37"/>
  <c r="D275" i="37"/>
  <c r="E275" i="37"/>
  <c r="A276" i="37"/>
  <c r="B276" i="37"/>
  <c r="C276" i="37"/>
  <c r="D276" i="37"/>
  <c r="E276" i="37"/>
  <c r="A277" i="37"/>
  <c r="B277" i="37"/>
  <c r="C277" i="37"/>
  <c r="D277" i="37"/>
  <c r="E277" i="37"/>
  <c r="A278" i="37"/>
  <c r="B278" i="37"/>
  <c r="C278" i="37"/>
  <c r="D278" i="37"/>
  <c r="E278" i="37"/>
  <c r="A279" i="37"/>
  <c r="B279" i="37"/>
  <c r="C279" i="37"/>
  <c r="D279" i="37"/>
  <c r="E279" i="37"/>
  <c r="A280" i="37"/>
  <c r="B280" i="37"/>
  <c r="C280" i="37"/>
  <c r="D280" i="37"/>
  <c r="E280" i="37"/>
  <c r="A281" i="37"/>
  <c r="B281" i="37"/>
  <c r="C281" i="37"/>
  <c r="D281" i="37"/>
  <c r="E281" i="37"/>
  <c r="A282" i="37"/>
  <c r="B282" i="37"/>
  <c r="C282" i="37"/>
  <c r="D282" i="37"/>
  <c r="E282" i="37"/>
  <c r="A283" i="37"/>
  <c r="B283" i="37"/>
  <c r="C283" i="37"/>
  <c r="D283" i="37"/>
  <c r="E283" i="37"/>
  <c r="A284" i="37"/>
  <c r="B284" i="37"/>
  <c r="C284" i="37"/>
  <c r="D284" i="37"/>
  <c r="E284" i="37"/>
  <c r="A285" i="37"/>
  <c r="B285" i="37"/>
  <c r="C285" i="37"/>
  <c r="D285" i="37"/>
  <c r="E285" i="37"/>
  <c r="A286" i="37"/>
  <c r="B286" i="37"/>
  <c r="C286" i="37"/>
  <c r="D286" i="37"/>
  <c r="E286" i="37"/>
  <c r="A287" i="37"/>
  <c r="B287" i="37"/>
  <c r="C287" i="37"/>
  <c r="D287" i="37"/>
  <c r="E287" i="37"/>
  <c r="A288" i="37"/>
  <c r="B288" i="37"/>
  <c r="C288" i="37"/>
  <c r="D288" i="37"/>
  <c r="E288" i="37"/>
  <c r="A289" i="37"/>
  <c r="B289" i="37"/>
  <c r="C289" i="37"/>
  <c r="D289" i="37"/>
  <c r="E289" i="37"/>
  <c r="A290" i="37"/>
  <c r="B290" i="37"/>
  <c r="C290" i="37"/>
  <c r="D290" i="37"/>
  <c r="E290" i="37"/>
  <c r="A291" i="37"/>
  <c r="B291" i="37"/>
  <c r="C291" i="37"/>
  <c r="D291" i="37"/>
  <c r="E291" i="37"/>
  <c r="A292" i="37"/>
  <c r="B292" i="37"/>
  <c r="C292" i="37"/>
  <c r="D292" i="37"/>
  <c r="E292" i="37"/>
  <c r="A293" i="37"/>
  <c r="B293" i="37"/>
  <c r="C293" i="37"/>
  <c r="D293" i="37"/>
  <c r="E293" i="37"/>
  <c r="A294" i="37"/>
  <c r="B294" i="37"/>
  <c r="C294" i="37"/>
  <c r="D294" i="37"/>
  <c r="E294" i="37"/>
  <c r="A295" i="37"/>
  <c r="B295" i="37"/>
  <c r="C295" i="37"/>
  <c r="D295" i="37"/>
  <c r="E295" i="37"/>
  <c r="A296" i="37"/>
  <c r="B296" i="37"/>
  <c r="C296" i="37"/>
  <c r="D296" i="37"/>
  <c r="E296" i="37"/>
  <c r="A297" i="37"/>
  <c r="B297" i="37"/>
  <c r="C297" i="37"/>
  <c r="D297" i="37"/>
  <c r="E297" i="37"/>
  <c r="A298" i="37"/>
  <c r="B298" i="37"/>
  <c r="C298" i="37"/>
  <c r="D298" i="37"/>
  <c r="E298" i="37"/>
  <c r="A299" i="37"/>
  <c r="B299" i="37"/>
  <c r="C299" i="37"/>
  <c r="D299" i="37"/>
  <c r="E299" i="37"/>
  <c r="A300" i="37"/>
  <c r="B300" i="37"/>
  <c r="C300" i="37"/>
  <c r="D300" i="37"/>
  <c r="E300" i="37"/>
  <c r="A301" i="37"/>
  <c r="B301" i="37"/>
  <c r="C301" i="37"/>
  <c r="D301" i="37"/>
  <c r="E301" i="37"/>
  <c r="A302" i="37"/>
  <c r="B302" i="37"/>
  <c r="C302" i="37"/>
  <c r="D302" i="37"/>
  <c r="E302" i="37"/>
  <c r="A303" i="37"/>
  <c r="B303" i="37"/>
  <c r="C303" i="37"/>
  <c r="D303" i="37"/>
  <c r="E303" i="37"/>
  <c r="A304" i="37"/>
  <c r="B304" i="37"/>
  <c r="C304" i="37"/>
  <c r="D304" i="37"/>
  <c r="E304" i="37"/>
  <c r="A305" i="37"/>
  <c r="B305" i="37"/>
  <c r="C305" i="37"/>
  <c r="D305" i="37"/>
  <c r="E305" i="37"/>
  <c r="A306" i="37"/>
  <c r="B306" i="37"/>
  <c r="C306" i="37"/>
  <c r="D306" i="37"/>
  <c r="E306" i="37"/>
  <c r="A307" i="37"/>
  <c r="B307" i="37"/>
  <c r="C307" i="37"/>
  <c r="D307" i="37"/>
  <c r="E307" i="37"/>
  <c r="A308" i="37"/>
  <c r="B308" i="37"/>
  <c r="C308" i="37"/>
  <c r="D308" i="37"/>
  <c r="E308" i="37"/>
  <c r="A309" i="37"/>
  <c r="B309" i="37"/>
  <c r="C309" i="37"/>
  <c r="D309" i="37"/>
  <c r="E309" i="37"/>
  <c r="A310" i="37"/>
  <c r="B310" i="37"/>
  <c r="C310" i="37"/>
  <c r="D310" i="37"/>
  <c r="E310" i="37"/>
  <c r="A311" i="37"/>
  <c r="B311" i="37"/>
  <c r="C311" i="37"/>
  <c r="D311" i="37"/>
  <c r="E311" i="37"/>
  <c r="A312" i="37"/>
  <c r="B312" i="37"/>
  <c r="C312" i="37"/>
  <c r="D312" i="37"/>
  <c r="E312" i="37"/>
  <c r="A313" i="37"/>
  <c r="B313" i="37"/>
  <c r="C313" i="37"/>
  <c r="D313" i="37"/>
  <c r="E313" i="37"/>
  <c r="A314" i="37"/>
  <c r="B314" i="37"/>
  <c r="C314" i="37"/>
  <c r="D314" i="37"/>
  <c r="E314" i="37"/>
  <c r="A315" i="37"/>
  <c r="B315" i="37"/>
  <c r="C315" i="37"/>
  <c r="D315" i="37"/>
  <c r="E315" i="37"/>
  <c r="A316" i="37"/>
  <c r="B316" i="37"/>
  <c r="C316" i="37"/>
  <c r="D316" i="37"/>
  <c r="E316" i="37"/>
  <c r="A317" i="37"/>
  <c r="B317" i="37"/>
  <c r="C317" i="37"/>
  <c r="D317" i="37"/>
  <c r="E317" i="37"/>
  <c r="A318" i="37"/>
  <c r="B318" i="37"/>
  <c r="C318" i="37"/>
  <c r="D318" i="37"/>
  <c r="E318" i="37"/>
  <c r="A319" i="37"/>
  <c r="B319" i="37"/>
  <c r="C319" i="37"/>
  <c r="D319" i="37"/>
  <c r="E319" i="37"/>
  <c r="A320" i="37"/>
  <c r="B320" i="37"/>
  <c r="C320" i="37"/>
  <c r="D320" i="37"/>
  <c r="E320" i="37"/>
  <c r="A321" i="37"/>
  <c r="B321" i="37"/>
  <c r="C321" i="37"/>
  <c r="D321" i="37"/>
  <c r="E321" i="37"/>
  <c r="A322" i="37"/>
  <c r="B322" i="37"/>
  <c r="C322" i="37"/>
  <c r="D322" i="37"/>
  <c r="E322" i="37"/>
  <c r="A323" i="37"/>
  <c r="B323" i="37"/>
  <c r="C323" i="37"/>
  <c r="D323" i="37"/>
  <c r="E323" i="37"/>
  <c r="A324" i="37"/>
  <c r="B324" i="37"/>
  <c r="C324" i="37"/>
  <c r="D324" i="37"/>
  <c r="E324" i="37"/>
  <c r="A325" i="37"/>
  <c r="B325" i="37"/>
  <c r="C325" i="37"/>
  <c r="D325" i="37"/>
  <c r="E325" i="37"/>
  <c r="A326" i="37"/>
  <c r="B326" i="37"/>
  <c r="C326" i="37"/>
  <c r="D326" i="37"/>
  <c r="E326" i="37"/>
  <c r="A327" i="37"/>
  <c r="B327" i="37"/>
  <c r="C327" i="37"/>
  <c r="D327" i="37"/>
  <c r="E327" i="37"/>
  <c r="A328" i="37"/>
  <c r="B328" i="37"/>
  <c r="C328" i="37"/>
  <c r="D328" i="37"/>
  <c r="E328" i="37"/>
  <c r="A329" i="37"/>
  <c r="B329" i="37"/>
  <c r="C329" i="37"/>
  <c r="D329" i="37"/>
  <c r="E329" i="37"/>
  <c r="A330" i="37"/>
  <c r="B330" i="37"/>
  <c r="C330" i="37"/>
  <c r="D330" i="37"/>
  <c r="E330" i="37"/>
  <c r="A331" i="37"/>
  <c r="B331" i="37"/>
  <c r="C331" i="37"/>
  <c r="D331" i="37"/>
  <c r="E331" i="37"/>
  <c r="A332" i="37"/>
  <c r="B332" i="37"/>
  <c r="C332" i="37"/>
  <c r="D332" i="37"/>
  <c r="E332" i="37"/>
  <c r="A333" i="37"/>
  <c r="B333" i="37"/>
  <c r="C333" i="37"/>
  <c r="D333" i="37"/>
  <c r="E333" i="37"/>
  <c r="A334" i="37"/>
  <c r="B334" i="37"/>
  <c r="C334" i="37"/>
  <c r="D334" i="37"/>
  <c r="E334" i="37"/>
  <c r="A335" i="37"/>
  <c r="B335" i="37"/>
  <c r="C335" i="37"/>
  <c r="D335" i="37"/>
  <c r="E335" i="37"/>
  <c r="A336" i="37"/>
  <c r="B336" i="37"/>
  <c r="C336" i="37"/>
  <c r="D336" i="37"/>
  <c r="E336" i="37"/>
  <c r="A337" i="37"/>
  <c r="B337" i="37"/>
  <c r="C337" i="37"/>
  <c r="D337" i="37"/>
  <c r="E337" i="37"/>
  <c r="A338" i="37"/>
  <c r="B338" i="37"/>
  <c r="C338" i="37"/>
  <c r="D338" i="37"/>
  <c r="E338" i="37"/>
  <c r="A339" i="37"/>
  <c r="B339" i="37"/>
  <c r="C339" i="37"/>
  <c r="D339" i="37"/>
  <c r="E339" i="37"/>
  <c r="A340" i="37"/>
  <c r="B340" i="37"/>
  <c r="C340" i="37"/>
  <c r="D340" i="37"/>
  <c r="E340" i="37"/>
  <c r="A341" i="37"/>
  <c r="B341" i="37"/>
  <c r="C341" i="37"/>
  <c r="D341" i="37"/>
  <c r="E341" i="37"/>
  <c r="A342" i="37"/>
  <c r="B342" i="37"/>
  <c r="C342" i="37"/>
  <c r="D342" i="37"/>
  <c r="E342" i="37"/>
  <c r="A343" i="37"/>
  <c r="B343" i="37"/>
  <c r="C343" i="37"/>
  <c r="D343" i="37"/>
  <c r="E343" i="37"/>
  <c r="A344" i="37"/>
  <c r="B344" i="37"/>
  <c r="C344" i="37"/>
  <c r="D344" i="37"/>
  <c r="E344" i="37"/>
  <c r="A345" i="37"/>
  <c r="B345" i="37"/>
  <c r="C345" i="37"/>
  <c r="D345" i="37"/>
  <c r="E345" i="37"/>
  <c r="A346" i="37"/>
  <c r="B346" i="37"/>
  <c r="C346" i="37"/>
  <c r="D346" i="37"/>
  <c r="E346" i="37"/>
  <c r="A347" i="37"/>
  <c r="B347" i="37"/>
  <c r="C347" i="37"/>
  <c r="D347" i="37"/>
  <c r="E347" i="37"/>
  <c r="A348" i="37"/>
  <c r="B348" i="37"/>
  <c r="C348" i="37"/>
  <c r="D348" i="37"/>
  <c r="E348" i="37"/>
  <c r="A349" i="37"/>
  <c r="B349" i="37"/>
  <c r="C349" i="37"/>
  <c r="D349" i="37"/>
  <c r="E349" i="37"/>
  <c r="A350" i="37"/>
  <c r="B350" i="37"/>
  <c r="C350" i="37"/>
  <c r="D350" i="37"/>
  <c r="E350" i="37"/>
  <c r="A351" i="37"/>
  <c r="B351" i="37"/>
  <c r="C351" i="37"/>
  <c r="D351" i="37"/>
  <c r="E351" i="37"/>
  <c r="A352" i="37"/>
  <c r="B352" i="37"/>
  <c r="C352" i="37"/>
  <c r="D352" i="37"/>
  <c r="E352" i="37"/>
  <c r="A353" i="37"/>
  <c r="B353" i="37"/>
  <c r="C353" i="37"/>
  <c r="D353" i="37"/>
  <c r="E353" i="37"/>
  <c r="A354" i="37"/>
  <c r="B354" i="37"/>
  <c r="C354" i="37"/>
  <c r="D354" i="37"/>
  <c r="E354" i="37"/>
  <c r="A355" i="37"/>
  <c r="B355" i="37"/>
  <c r="C355" i="37"/>
  <c r="D355" i="37"/>
  <c r="E355" i="37"/>
  <c r="A356" i="37"/>
  <c r="B356" i="37"/>
  <c r="C356" i="37"/>
  <c r="D356" i="37"/>
  <c r="E356" i="37"/>
  <c r="A357" i="37"/>
  <c r="B357" i="37"/>
  <c r="C357" i="37"/>
  <c r="D357" i="37"/>
  <c r="E357" i="37"/>
  <c r="A358" i="37"/>
  <c r="B358" i="37"/>
  <c r="C358" i="37"/>
  <c r="D358" i="37"/>
  <c r="E358" i="37"/>
  <c r="A359" i="37"/>
  <c r="B359" i="37"/>
  <c r="C359" i="37"/>
  <c r="D359" i="37"/>
  <c r="E359" i="37"/>
  <c r="A360" i="37"/>
  <c r="B360" i="37"/>
  <c r="C360" i="37"/>
  <c r="D360" i="37"/>
  <c r="E360" i="37"/>
  <c r="A361" i="37"/>
  <c r="B361" i="37"/>
  <c r="C361" i="37"/>
  <c r="D361" i="37"/>
  <c r="E361" i="37"/>
  <c r="A362" i="37"/>
  <c r="B362" i="37"/>
  <c r="C362" i="37"/>
  <c r="D362" i="37"/>
  <c r="E362" i="37"/>
  <c r="A363" i="37"/>
  <c r="B363" i="37"/>
  <c r="C363" i="37"/>
  <c r="D363" i="37"/>
  <c r="E363" i="37"/>
  <c r="A364" i="37"/>
  <c r="B364" i="37"/>
  <c r="C364" i="37"/>
  <c r="D364" i="37"/>
  <c r="E364" i="37"/>
  <c r="A365" i="37"/>
  <c r="B365" i="37"/>
  <c r="C365" i="37"/>
  <c r="D365" i="37"/>
  <c r="E365" i="37"/>
  <c r="A366" i="37"/>
  <c r="B366" i="37"/>
  <c r="C366" i="37"/>
  <c r="D366" i="37"/>
  <c r="E366" i="37"/>
  <c r="A367" i="37"/>
  <c r="B367" i="37"/>
  <c r="C367" i="37"/>
  <c r="D367" i="37"/>
  <c r="E367" i="37"/>
  <c r="A368" i="37"/>
  <c r="B368" i="37"/>
  <c r="C368" i="37"/>
  <c r="D368" i="37"/>
  <c r="E368" i="37"/>
  <c r="A369" i="37"/>
  <c r="B369" i="37"/>
  <c r="C369" i="37"/>
  <c r="D369" i="37"/>
  <c r="E369" i="37"/>
  <c r="A370" i="37"/>
  <c r="B370" i="37"/>
  <c r="C370" i="37"/>
  <c r="D370" i="37"/>
  <c r="E370" i="37"/>
  <c r="A371" i="37"/>
  <c r="B371" i="37"/>
  <c r="C371" i="37"/>
  <c r="D371" i="37"/>
  <c r="E371" i="37"/>
  <c r="A372" i="37"/>
  <c r="B372" i="37"/>
  <c r="C372" i="37"/>
  <c r="D372" i="37"/>
  <c r="E372" i="37"/>
  <c r="A373" i="37"/>
  <c r="B373" i="37"/>
  <c r="C373" i="37"/>
  <c r="D373" i="37"/>
  <c r="E373" i="37"/>
  <c r="A374" i="37"/>
  <c r="B374" i="37"/>
  <c r="C374" i="37"/>
  <c r="D374" i="37"/>
  <c r="E374" i="37"/>
  <c r="A375" i="37"/>
  <c r="B375" i="37"/>
  <c r="C375" i="37"/>
  <c r="D375" i="37"/>
  <c r="E375" i="37"/>
  <c r="A376" i="37"/>
  <c r="B376" i="37"/>
  <c r="C376" i="37"/>
  <c r="D376" i="37"/>
  <c r="E376" i="37"/>
  <c r="A377" i="37"/>
  <c r="B377" i="37"/>
  <c r="C377" i="37"/>
  <c r="D377" i="37"/>
  <c r="E377" i="37"/>
  <c r="A378" i="37"/>
  <c r="B378" i="37"/>
  <c r="C378" i="37"/>
  <c r="D378" i="37"/>
  <c r="E378" i="37"/>
  <c r="A379" i="37"/>
  <c r="B379" i="37"/>
  <c r="C379" i="37"/>
  <c r="D379" i="37"/>
  <c r="E379" i="37"/>
  <c r="A380" i="37"/>
  <c r="B380" i="37"/>
  <c r="C380" i="37"/>
  <c r="D380" i="37"/>
  <c r="E380" i="37"/>
  <c r="A381" i="37"/>
  <c r="B381" i="37"/>
  <c r="C381" i="37"/>
  <c r="D381" i="37"/>
  <c r="E381" i="37"/>
  <c r="A382" i="37"/>
  <c r="B382" i="37"/>
  <c r="C382" i="37"/>
  <c r="D382" i="37"/>
  <c r="E382" i="37"/>
  <c r="A383" i="37"/>
  <c r="B383" i="37"/>
  <c r="C383" i="37"/>
  <c r="D383" i="37"/>
  <c r="E383" i="37"/>
  <c r="A384" i="37"/>
  <c r="B384" i="37"/>
  <c r="C384" i="37"/>
  <c r="D384" i="37"/>
  <c r="E384" i="37"/>
  <c r="A385" i="37"/>
  <c r="B385" i="37"/>
  <c r="C385" i="37"/>
  <c r="D385" i="37"/>
  <c r="E385" i="37"/>
  <c r="A386" i="37"/>
  <c r="B386" i="37"/>
  <c r="C386" i="37"/>
  <c r="D386" i="37"/>
  <c r="E386" i="37"/>
  <c r="A387" i="37"/>
  <c r="B387" i="37"/>
  <c r="C387" i="37"/>
  <c r="D387" i="37"/>
  <c r="E387" i="37"/>
  <c r="A388" i="37"/>
  <c r="B388" i="37"/>
  <c r="C388" i="37"/>
  <c r="D388" i="37"/>
  <c r="E388" i="37"/>
  <c r="A389" i="37"/>
  <c r="B389" i="37"/>
  <c r="C389" i="37"/>
  <c r="D389" i="37"/>
  <c r="E389" i="37"/>
  <c r="A390" i="37"/>
  <c r="B390" i="37"/>
  <c r="C390" i="37"/>
  <c r="D390" i="37"/>
  <c r="E390" i="37"/>
  <c r="A391" i="37"/>
  <c r="B391" i="37"/>
  <c r="C391" i="37"/>
  <c r="D391" i="37"/>
  <c r="E391" i="37"/>
  <c r="A392" i="37"/>
  <c r="B392" i="37"/>
  <c r="C392" i="37"/>
  <c r="D392" i="37"/>
  <c r="E392" i="37"/>
  <c r="A393" i="37"/>
  <c r="B393" i="37"/>
  <c r="C393" i="37"/>
  <c r="D393" i="37"/>
  <c r="E393" i="37"/>
  <c r="A394" i="37"/>
  <c r="B394" i="37"/>
  <c r="C394" i="37"/>
  <c r="D394" i="37"/>
  <c r="E394" i="37"/>
  <c r="A395" i="37"/>
  <c r="B395" i="37"/>
  <c r="C395" i="37"/>
  <c r="D395" i="37"/>
  <c r="E395" i="37"/>
  <c r="A396" i="37"/>
  <c r="B396" i="37"/>
  <c r="C396" i="37"/>
  <c r="D396" i="37"/>
  <c r="E396" i="37"/>
  <c r="A397" i="37"/>
  <c r="B397" i="37"/>
  <c r="C397" i="37"/>
  <c r="D397" i="37"/>
  <c r="E397" i="37"/>
  <c r="A398" i="37"/>
  <c r="B398" i="37"/>
  <c r="C398" i="37"/>
  <c r="D398" i="37"/>
  <c r="E398" i="37"/>
  <c r="A399" i="37"/>
  <c r="B399" i="37"/>
  <c r="C399" i="37"/>
  <c r="D399" i="37"/>
  <c r="E399" i="37"/>
  <c r="A400" i="37"/>
  <c r="B400" i="37"/>
  <c r="C400" i="37"/>
  <c r="D400" i="37"/>
  <c r="E400" i="37"/>
  <c r="A401" i="37"/>
  <c r="B401" i="37"/>
  <c r="C401" i="37"/>
  <c r="D401" i="37"/>
  <c r="E401" i="37"/>
  <c r="A402" i="37"/>
  <c r="B402" i="37"/>
  <c r="C402" i="37"/>
  <c r="D402" i="37"/>
  <c r="E402" i="37"/>
  <c r="A403" i="37"/>
  <c r="B403" i="37"/>
  <c r="C403" i="37"/>
  <c r="D403" i="37"/>
  <c r="E403" i="37"/>
  <c r="A404" i="37"/>
  <c r="B404" i="37"/>
  <c r="C404" i="37"/>
  <c r="D404" i="37"/>
  <c r="E404" i="37"/>
  <c r="A405" i="37"/>
  <c r="B405" i="37"/>
  <c r="C405" i="37"/>
  <c r="D405" i="37"/>
  <c r="E405" i="37"/>
  <c r="A406" i="37"/>
  <c r="B406" i="37"/>
  <c r="C406" i="37"/>
  <c r="D406" i="37"/>
  <c r="E406" i="37"/>
  <c r="A407" i="37"/>
  <c r="B407" i="37"/>
  <c r="C407" i="37"/>
  <c r="D407" i="37"/>
  <c r="E407" i="37"/>
  <c r="A408" i="37"/>
  <c r="B408" i="37"/>
  <c r="C408" i="37"/>
  <c r="D408" i="37"/>
  <c r="E408" i="37"/>
  <c r="A409" i="37"/>
  <c r="B409" i="37"/>
  <c r="C409" i="37"/>
  <c r="D409" i="37"/>
  <c r="E409" i="37"/>
  <c r="A410" i="37"/>
  <c r="B410" i="37"/>
  <c r="C410" i="37"/>
  <c r="D410" i="37"/>
  <c r="E410" i="37"/>
  <c r="A411" i="37"/>
  <c r="B411" i="37"/>
  <c r="C411" i="37"/>
  <c r="D411" i="37"/>
  <c r="E411" i="37"/>
  <c r="A412" i="37"/>
  <c r="B412" i="37"/>
  <c r="C412" i="37"/>
  <c r="D412" i="37"/>
  <c r="E412" i="37"/>
  <c r="A413" i="37"/>
  <c r="B413" i="37"/>
  <c r="C413" i="37"/>
  <c r="D413" i="37"/>
  <c r="E413" i="37"/>
  <c r="A414" i="37"/>
  <c r="B414" i="37"/>
  <c r="C414" i="37"/>
  <c r="D414" i="37"/>
  <c r="E414" i="37"/>
  <c r="A415" i="37"/>
  <c r="B415" i="37"/>
  <c r="C415" i="37"/>
  <c r="D415" i="37"/>
  <c r="E415" i="37"/>
  <c r="A416" i="37"/>
  <c r="B416" i="37"/>
  <c r="C416" i="37"/>
  <c r="D416" i="37"/>
  <c r="E416" i="37"/>
  <c r="A417" i="37"/>
  <c r="B417" i="37"/>
  <c r="C417" i="37"/>
  <c r="D417" i="37"/>
  <c r="E417" i="37"/>
  <c r="A418" i="37"/>
  <c r="B418" i="37"/>
  <c r="C418" i="37"/>
  <c r="D418" i="37"/>
  <c r="E418" i="37"/>
  <c r="A419" i="37"/>
  <c r="B419" i="37"/>
  <c r="C419" i="37"/>
  <c r="D419" i="37"/>
  <c r="E419" i="37"/>
  <c r="A420" i="37"/>
  <c r="B420" i="37"/>
  <c r="C420" i="37"/>
  <c r="D420" i="37"/>
  <c r="E420" i="37"/>
  <c r="A421" i="37"/>
  <c r="B421" i="37"/>
  <c r="C421" i="37"/>
  <c r="D421" i="37"/>
  <c r="E421" i="37"/>
  <c r="A422" i="37"/>
  <c r="B422" i="37"/>
  <c r="C422" i="37"/>
  <c r="D422" i="37"/>
  <c r="E422" i="37"/>
  <c r="A423" i="37"/>
  <c r="B423" i="37"/>
  <c r="C423" i="37"/>
  <c r="D423" i="37"/>
  <c r="E423" i="37"/>
  <c r="A424" i="37"/>
  <c r="B424" i="37"/>
  <c r="C424" i="37"/>
  <c r="D424" i="37"/>
  <c r="E424" i="37"/>
  <c r="A425" i="37"/>
  <c r="B425" i="37"/>
  <c r="C425" i="37"/>
  <c r="D425" i="37"/>
  <c r="E425" i="37"/>
  <c r="A426" i="37"/>
  <c r="B426" i="37"/>
  <c r="C426" i="37"/>
  <c r="D426" i="37"/>
  <c r="E426" i="37"/>
  <c r="A427" i="37"/>
  <c r="B427" i="37"/>
  <c r="C427" i="37"/>
  <c r="D427" i="37"/>
  <c r="E427" i="37"/>
  <c r="A428" i="37"/>
  <c r="B428" i="37"/>
  <c r="C428" i="37"/>
  <c r="D428" i="37"/>
  <c r="E428" i="37"/>
  <c r="A429" i="37"/>
  <c r="B429" i="37"/>
  <c r="C429" i="37"/>
  <c r="D429" i="37"/>
  <c r="E429" i="37"/>
  <c r="A430" i="37"/>
  <c r="B430" i="37"/>
  <c r="C430" i="37"/>
  <c r="D430" i="37"/>
  <c r="E430" i="37"/>
  <c r="A431" i="37"/>
  <c r="B431" i="37"/>
  <c r="C431" i="37"/>
  <c r="D431" i="37"/>
  <c r="E431" i="37"/>
  <c r="A432" i="37"/>
  <c r="B432" i="37"/>
  <c r="C432" i="37"/>
  <c r="D432" i="37"/>
  <c r="E432" i="37"/>
  <c r="A433" i="37"/>
  <c r="B433" i="37"/>
  <c r="C433" i="37"/>
  <c r="D433" i="37"/>
  <c r="E433" i="37"/>
  <c r="A434" i="37"/>
  <c r="B434" i="37"/>
  <c r="C434" i="37"/>
  <c r="D434" i="37"/>
  <c r="E434" i="37"/>
  <c r="A435" i="37"/>
  <c r="B435" i="37"/>
  <c r="C435" i="37"/>
  <c r="D435" i="37"/>
  <c r="E435" i="37"/>
  <c r="A436" i="37"/>
  <c r="B436" i="37"/>
  <c r="C436" i="37"/>
  <c r="D436" i="37"/>
  <c r="E436" i="37"/>
  <c r="A437" i="37"/>
  <c r="B437" i="37"/>
  <c r="C437" i="37"/>
  <c r="D437" i="37"/>
  <c r="E437" i="37"/>
  <c r="A438" i="37"/>
  <c r="B438" i="37"/>
  <c r="C438" i="37"/>
  <c r="D438" i="37"/>
  <c r="E438" i="37"/>
  <c r="A439" i="37"/>
  <c r="B439" i="37"/>
  <c r="C439" i="37"/>
  <c r="D439" i="37"/>
  <c r="E439" i="37"/>
  <c r="A440" i="37"/>
  <c r="B440" i="37"/>
  <c r="C440" i="37"/>
  <c r="D440" i="37"/>
  <c r="E440" i="37"/>
  <c r="A441" i="37"/>
  <c r="B441" i="37"/>
  <c r="C441" i="37"/>
  <c r="D441" i="37"/>
  <c r="E441" i="37"/>
  <c r="A442" i="37"/>
  <c r="B442" i="37"/>
  <c r="C442" i="37"/>
  <c r="D442" i="37"/>
  <c r="E442" i="37"/>
  <c r="A443" i="37"/>
  <c r="B443" i="37"/>
  <c r="C443" i="37"/>
  <c r="D443" i="37"/>
  <c r="E443" i="37"/>
  <c r="A444" i="37"/>
  <c r="B444" i="37"/>
  <c r="C444" i="37"/>
  <c r="D444" i="37"/>
  <c r="E444" i="37"/>
  <c r="A445" i="37"/>
  <c r="B445" i="37"/>
  <c r="C445" i="37"/>
  <c r="D445" i="37"/>
  <c r="E445" i="37"/>
  <c r="A446" i="37"/>
  <c r="B446" i="37"/>
  <c r="C446" i="37"/>
  <c r="D446" i="37"/>
  <c r="E446" i="37"/>
  <c r="A447" i="37"/>
  <c r="B447" i="37"/>
  <c r="C447" i="37"/>
  <c r="D447" i="37"/>
  <c r="E447" i="37"/>
  <c r="A448" i="37"/>
  <c r="B448" i="37"/>
  <c r="C448" i="37"/>
  <c r="D448" i="37"/>
  <c r="E448" i="37"/>
  <c r="A449" i="37"/>
  <c r="B449" i="37"/>
  <c r="C449" i="37"/>
  <c r="D449" i="37"/>
  <c r="E449" i="37"/>
  <c r="A450" i="37"/>
  <c r="B450" i="37"/>
  <c r="C450" i="37"/>
  <c r="D450" i="37"/>
  <c r="E450" i="37"/>
  <c r="A451" i="37"/>
  <c r="B451" i="37"/>
  <c r="C451" i="37"/>
  <c r="D451" i="37"/>
  <c r="E451" i="37"/>
  <c r="A452" i="37"/>
  <c r="B452" i="37"/>
  <c r="C452" i="37"/>
  <c r="D452" i="37"/>
  <c r="E452" i="37"/>
  <c r="A453" i="37"/>
  <c r="B453" i="37"/>
  <c r="C453" i="37"/>
  <c r="D453" i="37"/>
  <c r="E453" i="37"/>
  <c r="A454" i="37"/>
  <c r="B454" i="37"/>
  <c r="C454" i="37"/>
  <c r="D454" i="37"/>
  <c r="E454" i="37"/>
  <c r="A455" i="37"/>
  <c r="B455" i="37"/>
  <c r="C455" i="37"/>
  <c r="D455" i="37"/>
  <c r="E455" i="37"/>
  <c r="A456" i="37"/>
  <c r="B456" i="37"/>
  <c r="C456" i="37"/>
  <c r="D456" i="37"/>
  <c r="E456" i="37"/>
  <c r="A457" i="37"/>
  <c r="B457" i="37"/>
  <c r="C457" i="37"/>
  <c r="D457" i="37"/>
  <c r="E457" i="37"/>
  <c r="A458" i="37"/>
  <c r="B458" i="37"/>
  <c r="C458" i="37"/>
  <c r="D458" i="37"/>
  <c r="E458" i="37"/>
  <c r="A459" i="37"/>
  <c r="B459" i="37"/>
  <c r="C459" i="37"/>
  <c r="D459" i="37"/>
  <c r="E459" i="37"/>
  <c r="A460" i="37"/>
  <c r="B460" i="37"/>
  <c r="C460" i="37"/>
  <c r="D460" i="37"/>
  <c r="E460" i="37"/>
  <c r="A461" i="37"/>
  <c r="B461" i="37"/>
  <c r="C461" i="37"/>
  <c r="D461" i="37"/>
  <c r="E461" i="37"/>
  <c r="A462" i="37"/>
  <c r="B462" i="37"/>
  <c r="C462" i="37"/>
  <c r="D462" i="37"/>
  <c r="E462" i="37"/>
  <c r="A463" i="37"/>
  <c r="B463" i="37"/>
  <c r="C463" i="37"/>
  <c r="D463" i="37"/>
  <c r="E463" i="37"/>
  <c r="A464" i="37"/>
  <c r="B464" i="37"/>
  <c r="C464" i="37"/>
  <c r="D464" i="37"/>
  <c r="E464" i="37"/>
  <c r="A465" i="37"/>
  <c r="B465" i="37"/>
  <c r="C465" i="37"/>
  <c r="D465" i="37"/>
  <c r="E465" i="37"/>
  <c r="A466" i="37"/>
  <c r="B466" i="37"/>
  <c r="C466" i="37"/>
  <c r="D466" i="37"/>
  <c r="E466" i="37"/>
  <c r="A467" i="37"/>
  <c r="B467" i="37"/>
  <c r="C467" i="37"/>
  <c r="D467" i="37"/>
  <c r="E467" i="37"/>
  <c r="A468" i="37"/>
  <c r="B468" i="37"/>
  <c r="C468" i="37"/>
  <c r="D468" i="37"/>
  <c r="E468" i="37"/>
  <c r="A469" i="37"/>
  <c r="B469" i="37"/>
  <c r="C469" i="37"/>
  <c r="D469" i="37"/>
  <c r="E469" i="37"/>
  <c r="A470" i="37"/>
  <c r="B470" i="37"/>
  <c r="C470" i="37"/>
  <c r="D470" i="37"/>
  <c r="E470" i="37"/>
  <c r="A471" i="37"/>
  <c r="B471" i="37"/>
  <c r="C471" i="37"/>
  <c r="D471" i="37"/>
  <c r="E471" i="37"/>
  <c r="A472" i="37"/>
  <c r="B472" i="37"/>
  <c r="C472" i="37"/>
  <c r="D472" i="37"/>
  <c r="E472" i="37"/>
  <c r="A473" i="37"/>
  <c r="B473" i="37"/>
  <c r="C473" i="37"/>
  <c r="D473" i="37"/>
  <c r="E473" i="37"/>
  <c r="A474" i="37"/>
  <c r="B474" i="37"/>
  <c r="C474" i="37"/>
  <c r="D474" i="37"/>
  <c r="E474" i="37"/>
  <c r="A475" i="37"/>
  <c r="B475" i="37"/>
  <c r="C475" i="37"/>
  <c r="D475" i="37"/>
  <c r="E475" i="37"/>
  <c r="A476" i="37"/>
  <c r="B476" i="37"/>
  <c r="C476" i="37"/>
  <c r="D476" i="37"/>
  <c r="E476" i="37"/>
  <c r="A477" i="37"/>
  <c r="B477" i="37"/>
  <c r="C477" i="37"/>
  <c r="D477" i="37"/>
  <c r="E477" i="37"/>
  <c r="A478" i="37"/>
  <c r="B478" i="37"/>
  <c r="C478" i="37"/>
  <c r="D478" i="37"/>
  <c r="E478" i="37"/>
  <c r="A479" i="37"/>
  <c r="B479" i="37"/>
  <c r="C479" i="37"/>
  <c r="D479" i="37"/>
  <c r="E479" i="37"/>
  <c r="A480" i="37"/>
  <c r="B480" i="37"/>
  <c r="C480" i="37"/>
  <c r="D480" i="37"/>
  <c r="E480" i="37"/>
  <c r="A481" i="37"/>
  <c r="B481" i="37"/>
  <c r="C481" i="37"/>
  <c r="D481" i="37"/>
  <c r="E481" i="37"/>
  <c r="A482" i="37"/>
  <c r="B482" i="37"/>
  <c r="C482" i="37"/>
  <c r="D482" i="37"/>
  <c r="E482" i="37"/>
  <c r="A483" i="37"/>
  <c r="B483" i="37"/>
  <c r="C483" i="37"/>
  <c r="D483" i="37"/>
  <c r="E483" i="37"/>
  <c r="A484" i="37"/>
  <c r="B484" i="37"/>
  <c r="C484" i="37"/>
  <c r="D484" i="37"/>
  <c r="E484" i="37"/>
  <c r="A485" i="37"/>
  <c r="B485" i="37"/>
  <c r="C485" i="37"/>
  <c r="D485" i="37"/>
  <c r="E485" i="37"/>
  <c r="A486" i="37"/>
  <c r="B486" i="37"/>
  <c r="C486" i="37"/>
  <c r="D486" i="37"/>
  <c r="E486" i="37"/>
  <c r="A487" i="37"/>
  <c r="B487" i="37"/>
  <c r="C487" i="37"/>
  <c r="D487" i="37"/>
  <c r="E487" i="37"/>
  <c r="A488" i="37"/>
  <c r="B488" i="37"/>
  <c r="C488" i="37"/>
  <c r="D488" i="37"/>
  <c r="E488" i="37"/>
  <c r="A489" i="37"/>
  <c r="B489" i="37"/>
  <c r="C489" i="37"/>
  <c r="D489" i="37"/>
  <c r="E489" i="37"/>
  <c r="A490" i="37"/>
  <c r="B490" i="37"/>
  <c r="C490" i="37"/>
  <c r="D490" i="37"/>
  <c r="E490" i="37"/>
  <c r="A491" i="37"/>
  <c r="B491" i="37"/>
  <c r="C491" i="37"/>
  <c r="D491" i="37"/>
  <c r="E491" i="37"/>
  <c r="A492" i="37"/>
  <c r="B492" i="37"/>
  <c r="C492" i="37"/>
  <c r="D492" i="37"/>
  <c r="E492" i="37"/>
  <c r="A493" i="37"/>
  <c r="B493" i="37"/>
  <c r="C493" i="37"/>
  <c r="D493" i="37"/>
  <c r="E493" i="37"/>
  <c r="A494" i="37"/>
  <c r="B494" i="37"/>
  <c r="C494" i="37"/>
  <c r="D494" i="37"/>
  <c r="E494" i="37"/>
  <c r="A495" i="37"/>
  <c r="B495" i="37"/>
  <c r="C495" i="37"/>
  <c r="D495" i="37"/>
  <c r="E495" i="37"/>
  <c r="A496" i="37"/>
  <c r="B496" i="37"/>
  <c r="C496" i="37"/>
  <c r="D496" i="37"/>
  <c r="E496" i="37"/>
  <c r="A497" i="37"/>
  <c r="B497" i="37"/>
  <c r="C497" i="37"/>
  <c r="D497" i="37"/>
  <c r="E497" i="37"/>
  <c r="A498" i="37"/>
  <c r="B498" i="37"/>
  <c r="C498" i="37"/>
  <c r="D498" i="37"/>
  <c r="E498" i="37"/>
  <c r="A499" i="37"/>
  <c r="B499" i="37"/>
  <c r="C499" i="37"/>
  <c r="D499" i="37"/>
  <c r="E499" i="37"/>
  <c r="A500" i="37"/>
  <c r="B500" i="37"/>
  <c r="C500" i="37"/>
  <c r="D500" i="37"/>
  <c r="E500" i="37"/>
  <c r="A501" i="37"/>
  <c r="B501" i="37"/>
  <c r="C501" i="37"/>
  <c r="D501" i="37"/>
  <c r="E501" i="37"/>
  <c r="A502" i="37"/>
  <c r="B502" i="37"/>
  <c r="C502" i="37"/>
  <c r="D502" i="37"/>
  <c r="E502" i="37"/>
  <c r="A503" i="37"/>
  <c r="B503" i="37"/>
  <c r="C503" i="37"/>
  <c r="D503" i="37"/>
  <c r="E503" i="37"/>
  <c r="A504" i="37"/>
  <c r="B504" i="37"/>
  <c r="C504" i="37"/>
  <c r="D504" i="37"/>
  <c r="E504" i="37"/>
  <c r="A505" i="37"/>
  <c r="B505" i="37"/>
  <c r="C505" i="37"/>
  <c r="D505" i="37"/>
  <c r="E505" i="37"/>
  <c r="A506" i="37"/>
  <c r="B506" i="37"/>
  <c r="C506" i="37"/>
  <c r="D506" i="37"/>
  <c r="E506" i="37"/>
  <c r="A507" i="37"/>
  <c r="B507" i="37"/>
  <c r="C507" i="37"/>
  <c r="D507" i="37"/>
  <c r="E507" i="37"/>
  <c r="A508" i="37"/>
  <c r="B508" i="37"/>
  <c r="C508" i="37"/>
  <c r="D508" i="37"/>
  <c r="E508" i="37"/>
  <c r="A509" i="37"/>
  <c r="B509" i="37"/>
  <c r="C509" i="37"/>
  <c r="D509" i="37"/>
  <c r="E509" i="37"/>
  <c r="A510" i="37"/>
  <c r="B510" i="37"/>
  <c r="C510" i="37"/>
  <c r="D510" i="37"/>
  <c r="E510" i="37"/>
  <c r="A511" i="37"/>
  <c r="B511" i="37"/>
  <c r="C511" i="37"/>
  <c r="D511" i="37"/>
  <c r="E511" i="37"/>
  <c r="A512" i="37"/>
  <c r="B512" i="37"/>
  <c r="C512" i="37"/>
  <c r="D512" i="37"/>
  <c r="E512" i="37"/>
  <c r="A513" i="37"/>
  <c r="B513" i="37"/>
  <c r="C513" i="37"/>
  <c r="D513" i="37"/>
  <c r="E513" i="37"/>
  <c r="A514" i="37"/>
  <c r="B514" i="37"/>
  <c r="C514" i="37"/>
  <c r="D514" i="37"/>
  <c r="E514" i="37"/>
  <c r="A515" i="37"/>
  <c r="B515" i="37"/>
  <c r="C515" i="37"/>
  <c r="D515" i="37"/>
  <c r="E515" i="37"/>
  <c r="A516" i="37"/>
  <c r="B516" i="37"/>
  <c r="C516" i="37"/>
  <c r="D516" i="37"/>
  <c r="E516" i="37"/>
  <c r="A517" i="37"/>
  <c r="B517" i="37"/>
  <c r="C517" i="37"/>
  <c r="D517" i="37"/>
  <c r="E517" i="37"/>
  <c r="A518" i="37"/>
  <c r="B518" i="37"/>
  <c r="C518" i="37"/>
  <c r="D518" i="37"/>
  <c r="E518" i="37"/>
  <c r="A519" i="37"/>
  <c r="B519" i="37"/>
  <c r="C519" i="37"/>
  <c r="D519" i="37"/>
  <c r="E519" i="37"/>
  <c r="A520" i="37"/>
  <c r="B520" i="37"/>
  <c r="C520" i="37"/>
  <c r="D520" i="37"/>
  <c r="E520" i="37"/>
  <c r="A521" i="37"/>
  <c r="B521" i="37"/>
  <c r="C521" i="37"/>
  <c r="D521" i="37"/>
  <c r="E521" i="37"/>
  <c r="A522" i="37"/>
  <c r="B522" i="37"/>
  <c r="C522" i="37"/>
  <c r="D522" i="37"/>
  <c r="E522" i="37"/>
  <c r="A523" i="37"/>
  <c r="B523" i="37"/>
  <c r="C523" i="37"/>
  <c r="D523" i="37"/>
  <c r="E523" i="37"/>
  <c r="A524" i="37"/>
  <c r="B524" i="37"/>
  <c r="C524" i="37"/>
  <c r="D524" i="37"/>
  <c r="E524" i="37"/>
  <c r="A525" i="37"/>
  <c r="B525" i="37"/>
  <c r="C525" i="37"/>
  <c r="D525" i="37"/>
  <c r="E525" i="37"/>
  <c r="A526" i="37"/>
  <c r="B526" i="37"/>
  <c r="C526" i="37"/>
  <c r="D526" i="37"/>
  <c r="E526" i="37"/>
  <c r="A527" i="37"/>
  <c r="B527" i="37"/>
  <c r="C527" i="37"/>
  <c r="D527" i="37"/>
  <c r="E527" i="37"/>
  <c r="A528" i="37"/>
  <c r="B528" i="37"/>
  <c r="C528" i="37"/>
  <c r="D528" i="37"/>
  <c r="E528" i="37"/>
  <c r="A529" i="37"/>
  <c r="B529" i="37"/>
  <c r="C529" i="37"/>
  <c r="D529" i="37"/>
  <c r="E529" i="37"/>
  <c r="A530" i="37"/>
  <c r="B530" i="37"/>
  <c r="C530" i="37"/>
  <c r="D530" i="37"/>
  <c r="E530" i="37"/>
  <c r="A531" i="37"/>
  <c r="B531" i="37"/>
  <c r="C531" i="37"/>
  <c r="D531" i="37"/>
  <c r="E531" i="37"/>
  <c r="A532" i="37"/>
  <c r="B532" i="37"/>
  <c r="C532" i="37"/>
  <c r="D532" i="37"/>
  <c r="E532" i="37"/>
  <c r="A533" i="37"/>
  <c r="B533" i="37"/>
  <c r="C533" i="37"/>
  <c r="D533" i="37"/>
  <c r="E533" i="37"/>
  <c r="A534" i="37"/>
  <c r="B534" i="37"/>
  <c r="C534" i="37"/>
  <c r="D534" i="37"/>
  <c r="E534" i="37"/>
  <c r="A535" i="37"/>
  <c r="B535" i="37"/>
  <c r="C535" i="37"/>
  <c r="D535" i="37"/>
  <c r="E535" i="37"/>
  <c r="A536" i="37"/>
  <c r="B536" i="37"/>
  <c r="C536" i="37"/>
  <c r="D536" i="37"/>
  <c r="E536" i="37"/>
  <c r="A537" i="37"/>
  <c r="B537" i="37"/>
  <c r="C537" i="37"/>
  <c r="D537" i="37"/>
  <c r="E537" i="37"/>
  <c r="A538" i="37"/>
  <c r="B538" i="37"/>
  <c r="C538" i="37"/>
  <c r="D538" i="37"/>
  <c r="E538" i="37"/>
  <c r="A539" i="37"/>
  <c r="B539" i="37"/>
  <c r="C539" i="37"/>
  <c r="D539" i="37"/>
  <c r="E539" i="37"/>
  <c r="A540" i="37"/>
  <c r="B540" i="37"/>
  <c r="C540" i="37"/>
  <c r="D540" i="37"/>
  <c r="E540" i="37"/>
  <c r="A541" i="37"/>
  <c r="B541" i="37"/>
  <c r="C541" i="37"/>
  <c r="D541" i="37"/>
  <c r="E541" i="37"/>
  <c r="A542" i="37"/>
  <c r="B542" i="37"/>
  <c r="C542" i="37"/>
  <c r="D542" i="37"/>
  <c r="E542" i="37"/>
  <c r="A543" i="37"/>
  <c r="B543" i="37"/>
  <c r="C543" i="37"/>
  <c r="D543" i="37"/>
  <c r="E543" i="37"/>
  <c r="A544" i="37"/>
  <c r="B544" i="37"/>
  <c r="C544" i="37"/>
  <c r="D544" i="37"/>
  <c r="E544" i="37"/>
  <c r="A545" i="37"/>
  <c r="B545" i="37"/>
  <c r="C545" i="37"/>
  <c r="D545" i="37"/>
  <c r="E545" i="37"/>
  <c r="A546" i="37"/>
  <c r="B546" i="37"/>
  <c r="C546" i="37"/>
  <c r="D546" i="37"/>
  <c r="E546" i="37"/>
  <c r="A547" i="37"/>
  <c r="B547" i="37"/>
  <c r="C547" i="37"/>
  <c r="D547" i="37"/>
  <c r="E547" i="37"/>
  <c r="A548" i="37"/>
  <c r="B548" i="37"/>
  <c r="C548" i="37"/>
  <c r="D548" i="37"/>
  <c r="E548" i="37"/>
  <c r="A549" i="37"/>
  <c r="B549" i="37"/>
  <c r="C549" i="37"/>
  <c r="D549" i="37"/>
  <c r="E549" i="37"/>
  <c r="A550" i="37"/>
  <c r="B550" i="37"/>
  <c r="C550" i="37"/>
  <c r="D550" i="37"/>
  <c r="E550" i="37"/>
  <c r="A551" i="37"/>
  <c r="B551" i="37"/>
  <c r="C551" i="37"/>
  <c r="D551" i="37"/>
  <c r="E551" i="37"/>
  <c r="A552" i="37"/>
  <c r="B552" i="37"/>
  <c r="C552" i="37"/>
  <c r="D552" i="37"/>
  <c r="E552" i="37"/>
  <c r="A553" i="37"/>
  <c r="B553" i="37"/>
  <c r="C553" i="37"/>
  <c r="D553" i="37"/>
  <c r="E553" i="37"/>
  <c r="A554" i="37"/>
  <c r="B554" i="37"/>
  <c r="C554" i="37"/>
  <c r="D554" i="37"/>
  <c r="E554" i="37"/>
  <c r="A555" i="37"/>
  <c r="B555" i="37"/>
  <c r="C555" i="37"/>
  <c r="D555" i="37"/>
  <c r="E555" i="37"/>
  <c r="A556" i="37"/>
  <c r="B556" i="37"/>
  <c r="C556" i="37"/>
  <c r="D556" i="37"/>
  <c r="E556" i="37"/>
  <c r="A557" i="37"/>
  <c r="B557" i="37"/>
  <c r="C557" i="37"/>
  <c r="D557" i="37"/>
  <c r="E557" i="37"/>
  <c r="A558" i="37"/>
  <c r="B558" i="37"/>
  <c r="C558" i="37"/>
  <c r="D558" i="37"/>
  <c r="E558" i="37"/>
  <c r="A559" i="37"/>
  <c r="B559" i="37"/>
  <c r="C559" i="37"/>
  <c r="D559" i="37"/>
  <c r="E559" i="37"/>
  <c r="A560" i="37"/>
  <c r="B560" i="37"/>
  <c r="C560" i="37"/>
  <c r="D560" i="37"/>
  <c r="E560" i="37"/>
  <c r="A561" i="37"/>
  <c r="B561" i="37"/>
  <c r="C561" i="37"/>
  <c r="D561" i="37"/>
  <c r="E561" i="37"/>
  <c r="A562" i="37"/>
  <c r="B562" i="37"/>
  <c r="C562" i="37"/>
  <c r="D562" i="37"/>
  <c r="E562" i="37"/>
  <c r="A563" i="37"/>
  <c r="B563" i="37"/>
  <c r="C563" i="37"/>
  <c r="D563" i="37"/>
  <c r="E563" i="37"/>
  <c r="A564" i="37"/>
  <c r="B564" i="37"/>
  <c r="C564" i="37"/>
  <c r="D564" i="37"/>
  <c r="E564" i="37"/>
  <c r="A565" i="37"/>
  <c r="B565" i="37"/>
  <c r="C565" i="37"/>
  <c r="D565" i="37"/>
  <c r="E565" i="37"/>
  <c r="A566" i="37"/>
  <c r="B566" i="37"/>
  <c r="C566" i="37"/>
  <c r="D566" i="37"/>
  <c r="E566" i="37"/>
  <c r="A567" i="37"/>
  <c r="B567" i="37"/>
  <c r="C567" i="37"/>
  <c r="D567" i="37"/>
  <c r="E567" i="37"/>
  <c r="A568" i="37"/>
  <c r="B568" i="37"/>
  <c r="C568" i="37"/>
  <c r="D568" i="37"/>
  <c r="E568" i="37"/>
  <c r="A569" i="37"/>
  <c r="B569" i="37"/>
  <c r="C569" i="37"/>
  <c r="D569" i="37"/>
  <c r="E569" i="37"/>
  <c r="A570" i="37"/>
  <c r="B570" i="37"/>
  <c r="C570" i="37"/>
  <c r="D570" i="37"/>
  <c r="E570" i="37"/>
  <c r="A571" i="37"/>
  <c r="B571" i="37"/>
  <c r="C571" i="37"/>
  <c r="D571" i="37"/>
  <c r="E571" i="37"/>
  <c r="A572" i="37"/>
  <c r="B572" i="37"/>
  <c r="C572" i="37"/>
  <c r="D572" i="37"/>
  <c r="E572" i="37"/>
  <c r="A573" i="37"/>
  <c r="B573" i="37"/>
  <c r="C573" i="37"/>
  <c r="D573" i="37"/>
  <c r="E573" i="37"/>
  <c r="A574" i="37"/>
  <c r="B574" i="37"/>
  <c r="C574" i="37"/>
  <c r="D574" i="37"/>
  <c r="E574" i="37"/>
  <c r="A575" i="37"/>
  <c r="B575" i="37"/>
  <c r="C575" i="37"/>
  <c r="D575" i="37"/>
  <c r="E575" i="37"/>
  <c r="A576" i="37"/>
  <c r="B576" i="37"/>
  <c r="C576" i="37"/>
  <c r="D576" i="37"/>
  <c r="E576" i="37"/>
  <c r="A577" i="37"/>
  <c r="B577" i="37"/>
  <c r="C577" i="37"/>
  <c r="D577" i="37"/>
  <c r="E577" i="37"/>
  <c r="A578" i="37"/>
  <c r="B578" i="37"/>
  <c r="C578" i="37"/>
  <c r="D578" i="37"/>
  <c r="E578" i="37"/>
  <c r="A579" i="37"/>
  <c r="B579" i="37"/>
  <c r="C579" i="37"/>
  <c r="D579" i="37"/>
  <c r="E579" i="37"/>
  <c r="A580" i="37"/>
  <c r="B580" i="37"/>
  <c r="C580" i="37"/>
  <c r="D580" i="37"/>
  <c r="E580" i="37"/>
  <c r="A581" i="37"/>
  <c r="B581" i="37"/>
  <c r="C581" i="37"/>
  <c r="D581" i="37"/>
  <c r="E581" i="37"/>
  <c r="A582" i="37"/>
  <c r="B582" i="37"/>
  <c r="C582" i="37"/>
  <c r="D582" i="37"/>
  <c r="E582" i="37"/>
  <c r="A583" i="37"/>
  <c r="B583" i="37"/>
  <c r="C583" i="37"/>
  <c r="D583" i="37"/>
  <c r="E583" i="37"/>
  <c r="A584" i="37"/>
  <c r="B584" i="37"/>
  <c r="C584" i="37"/>
  <c r="D584" i="37"/>
  <c r="E584" i="37"/>
  <c r="A585" i="37"/>
  <c r="B585" i="37"/>
  <c r="C585" i="37"/>
  <c r="D585" i="37"/>
  <c r="E585" i="37"/>
  <c r="A586" i="37"/>
  <c r="B586" i="37"/>
  <c r="C586" i="37"/>
  <c r="D586" i="37"/>
  <c r="E586" i="37"/>
  <c r="A587" i="37"/>
  <c r="B587" i="37"/>
  <c r="C587" i="37"/>
  <c r="D587" i="37"/>
  <c r="E587" i="37"/>
  <c r="A588" i="37"/>
  <c r="B588" i="37"/>
  <c r="C588" i="37"/>
  <c r="D588" i="37"/>
  <c r="E588" i="37"/>
  <c r="A589" i="37"/>
  <c r="B589" i="37"/>
  <c r="C589" i="37"/>
  <c r="D589" i="37"/>
  <c r="E589" i="37"/>
  <c r="A590" i="37"/>
  <c r="B590" i="37"/>
  <c r="C590" i="37"/>
  <c r="D590" i="37"/>
  <c r="E590" i="37"/>
  <c r="A591" i="37"/>
  <c r="B591" i="37"/>
  <c r="C591" i="37"/>
  <c r="D591" i="37"/>
  <c r="E591" i="37"/>
  <c r="A592" i="37"/>
  <c r="B592" i="37"/>
  <c r="C592" i="37"/>
  <c r="D592" i="37"/>
  <c r="E592" i="37"/>
  <c r="A593" i="37"/>
  <c r="B593" i="37"/>
  <c r="C593" i="37"/>
  <c r="D593" i="37"/>
  <c r="E593" i="37"/>
  <c r="A594" i="37"/>
  <c r="B594" i="37"/>
  <c r="C594" i="37"/>
  <c r="D594" i="37"/>
  <c r="E594" i="37"/>
  <c r="A595" i="37"/>
  <c r="B595" i="37"/>
  <c r="C595" i="37"/>
  <c r="D595" i="37"/>
  <c r="E595" i="37"/>
  <c r="A596" i="37"/>
  <c r="B596" i="37"/>
  <c r="C596" i="37"/>
  <c r="D596" i="37"/>
  <c r="E596" i="37"/>
  <c r="A597" i="37"/>
  <c r="B597" i="37"/>
  <c r="C597" i="37"/>
  <c r="D597" i="37"/>
  <c r="E597" i="37"/>
  <c r="A598" i="37"/>
  <c r="B598" i="37"/>
  <c r="C598" i="37"/>
  <c r="D598" i="37"/>
  <c r="E598" i="37"/>
  <c r="A599" i="37"/>
  <c r="B599" i="37"/>
  <c r="C599" i="37"/>
  <c r="D599" i="37"/>
  <c r="E599" i="37"/>
  <c r="A600" i="37"/>
  <c r="B600" i="37"/>
  <c r="C600" i="37"/>
  <c r="D600" i="37"/>
  <c r="E600" i="37"/>
  <c r="A601" i="37"/>
  <c r="B601" i="37"/>
  <c r="C601" i="37"/>
  <c r="D601" i="37"/>
  <c r="E601" i="37"/>
  <c r="A602" i="37"/>
  <c r="B602" i="37"/>
  <c r="C602" i="37"/>
  <c r="D602" i="37"/>
  <c r="E602" i="37"/>
  <c r="A603" i="37"/>
  <c r="B603" i="37"/>
  <c r="C603" i="37"/>
  <c r="D603" i="37"/>
  <c r="E603" i="37"/>
  <c r="A604" i="37"/>
  <c r="B604" i="37"/>
  <c r="C604" i="37"/>
  <c r="D604" i="37"/>
  <c r="E604" i="37"/>
  <c r="A605" i="37"/>
  <c r="B605" i="37"/>
  <c r="C605" i="37"/>
  <c r="D605" i="37"/>
  <c r="E605" i="37"/>
  <c r="A606" i="37"/>
  <c r="B606" i="37"/>
  <c r="C606" i="37"/>
  <c r="D606" i="37"/>
  <c r="E606" i="37"/>
  <c r="A607" i="37"/>
  <c r="B607" i="37"/>
  <c r="C607" i="37"/>
  <c r="D607" i="37"/>
  <c r="E607" i="37"/>
  <c r="A608" i="37"/>
  <c r="B608" i="37"/>
  <c r="C608" i="37"/>
  <c r="D608" i="37"/>
  <c r="E608" i="37"/>
  <c r="A609" i="37"/>
  <c r="B609" i="37"/>
  <c r="C609" i="37"/>
  <c r="D609" i="37"/>
  <c r="E609" i="37"/>
  <c r="A610" i="37"/>
  <c r="B610" i="37"/>
  <c r="C610" i="37"/>
  <c r="D610" i="37"/>
  <c r="E610" i="37"/>
  <c r="A611" i="37"/>
  <c r="B611" i="37"/>
  <c r="C611" i="37"/>
  <c r="D611" i="37"/>
  <c r="E611" i="37"/>
  <c r="A612" i="37"/>
  <c r="B612" i="37"/>
  <c r="C612" i="37"/>
  <c r="D612" i="37"/>
  <c r="E612" i="37"/>
  <c r="A613" i="37"/>
  <c r="B613" i="37"/>
  <c r="C613" i="37"/>
  <c r="D613" i="37"/>
  <c r="E613" i="37"/>
  <c r="A614" i="37"/>
  <c r="B614" i="37"/>
  <c r="C614" i="37"/>
  <c r="D614" i="37"/>
  <c r="E614" i="37"/>
  <c r="A615" i="37"/>
  <c r="B615" i="37"/>
  <c r="C615" i="37"/>
  <c r="D615" i="37"/>
  <c r="E615" i="37"/>
  <c r="A616" i="37"/>
  <c r="B616" i="37"/>
  <c r="C616" i="37"/>
  <c r="D616" i="37"/>
  <c r="E616" i="37"/>
  <c r="A617" i="37"/>
  <c r="B617" i="37"/>
  <c r="C617" i="37"/>
  <c r="D617" i="37"/>
  <c r="E617" i="37"/>
  <c r="A618" i="37"/>
  <c r="B618" i="37"/>
  <c r="C618" i="37"/>
  <c r="D618" i="37"/>
  <c r="E618" i="37"/>
  <c r="A619" i="37"/>
  <c r="B619" i="37"/>
  <c r="C619" i="37"/>
  <c r="D619" i="37"/>
  <c r="E619" i="37"/>
  <c r="A620" i="37"/>
  <c r="B620" i="37"/>
  <c r="C620" i="37"/>
  <c r="D620" i="37"/>
  <c r="E620" i="37"/>
  <c r="A621" i="37"/>
  <c r="B621" i="37"/>
  <c r="C621" i="37"/>
  <c r="D621" i="37"/>
  <c r="E621" i="37"/>
  <c r="A622" i="37"/>
  <c r="B622" i="37"/>
  <c r="C622" i="37"/>
  <c r="D622" i="37"/>
  <c r="E622" i="37"/>
  <c r="A623" i="37"/>
  <c r="B623" i="37"/>
  <c r="C623" i="37"/>
  <c r="D623" i="37"/>
  <c r="E623" i="37"/>
  <c r="A624" i="37"/>
  <c r="B624" i="37"/>
  <c r="C624" i="37"/>
  <c r="D624" i="37"/>
  <c r="E624" i="37"/>
  <c r="A625" i="37"/>
  <c r="B625" i="37"/>
  <c r="C625" i="37"/>
  <c r="D625" i="37"/>
  <c r="E625" i="37"/>
  <c r="A626" i="37"/>
  <c r="B626" i="37"/>
  <c r="C626" i="37"/>
  <c r="D626" i="37"/>
  <c r="E626" i="37"/>
  <c r="A627" i="37"/>
  <c r="B627" i="37"/>
  <c r="C627" i="37"/>
  <c r="D627" i="37"/>
  <c r="E627" i="37"/>
  <c r="A628" i="37"/>
  <c r="B628" i="37"/>
  <c r="C628" i="37"/>
  <c r="D628" i="37"/>
  <c r="E628" i="37"/>
  <c r="A629" i="37"/>
  <c r="B629" i="37"/>
  <c r="C629" i="37"/>
  <c r="D629" i="37"/>
  <c r="E629" i="37"/>
  <c r="A630" i="37"/>
  <c r="B630" i="37"/>
  <c r="C630" i="37"/>
  <c r="D630" i="37"/>
  <c r="E630" i="37"/>
  <c r="A631" i="37"/>
  <c r="B631" i="37"/>
  <c r="C631" i="37"/>
  <c r="D631" i="37"/>
  <c r="E631" i="37"/>
  <c r="A632" i="37"/>
  <c r="B632" i="37"/>
  <c r="C632" i="37"/>
  <c r="D632" i="37"/>
  <c r="E632" i="37"/>
  <c r="A633" i="37"/>
  <c r="B633" i="37"/>
  <c r="C633" i="37"/>
  <c r="D633" i="37"/>
  <c r="E633" i="37"/>
  <c r="A634" i="37"/>
  <c r="B634" i="37"/>
  <c r="C634" i="37"/>
  <c r="D634" i="37"/>
  <c r="E634" i="37"/>
  <c r="A635" i="37"/>
  <c r="B635" i="37"/>
  <c r="C635" i="37"/>
  <c r="D635" i="37"/>
  <c r="E635" i="37"/>
  <c r="A636" i="37"/>
  <c r="B636" i="37"/>
  <c r="C636" i="37"/>
  <c r="D636" i="37"/>
  <c r="E636" i="37"/>
  <c r="A637" i="37"/>
  <c r="B637" i="37"/>
  <c r="C637" i="37"/>
  <c r="D637" i="37"/>
  <c r="E637" i="37"/>
  <c r="A638" i="37"/>
  <c r="B638" i="37"/>
  <c r="C638" i="37"/>
  <c r="D638" i="37"/>
  <c r="E638" i="37"/>
  <c r="A639" i="37"/>
  <c r="B639" i="37"/>
  <c r="C639" i="37"/>
  <c r="D639" i="37"/>
  <c r="E639" i="37"/>
  <c r="A640" i="37"/>
  <c r="B640" i="37"/>
  <c r="C640" i="37"/>
  <c r="D640" i="37"/>
  <c r="E640" i="37"/>
  <c r="A641" i="37"/>
  <c r="B641" i="37"/>
  <c r="C641" i="37"/>
  <c r="D641" i="37"/>
  <c r="E641" i="37"/>
  <c r="A642" i="37"/>
  <c r="B642" i="37"/>
  <c r="C642" i="37"/>
  <c r="D642" i="37"/>
  <c r="E642" i="37"/>
  <c r="A643" i="37"/>
  <c r="B643" i="37"/>
  <c r="C643" i="37"/>
  <c r="D643" i="37"/>
  <c r="E643" i="37"/>
  <c r="A644" i="37"/>
  <c r="B644" i="37"/>
  <c r="C644" i="37"/>
  <c r="D644" i="37"/>
  <c r="E644" i="37"/>
  <c r="A645" i="37"/>
  <c r="B645" i="37"/>
  <c r="C645" i="37"/>
  <c r="D645" i="37"/>
  <c r="E645" i="37"/>
  <c r="A646" i="37"/>
  <c r="B646" i="37"/>
  <c r="C646" i="37"/>
  <c r="D646" i="37"/>
  <c r="E646" i="37"/>
  <c r="A647" i="37"/>
  <c r="B647" i="37"/>
  <c r="C647" i="37"/>
  <c r="D647" i="37"/>
  <c r="E647" i="37"/>
  <c r="A648" i="37"/>
  <c r="B648" i="37"/>
  <c r="C648" i="37"/>
  <c r="D648" i="37"/>
  <c r="E648" i="37"/>
  <c r="A649" i="37"/>
  <c r="B649" i="37"/>
  <c r="C649" i="37"/>
  <c r="D649" i="37"/>
  <c r="E649" i="37"/>
  <c r="A650" i="37"/>
  <c r="B650" i="37"/>
  <c r="C650" i="37"/>
  <c r="D650" i="37"/>
  <c r="E650" i="37"/>
  <c r="A651" i="37"/>
  <c r="B651" i="37"/>
  <c r="C651" i="37"/>
  <c r="D651" i="37"/>
  <c r="E651" i="37"/>
  <c r="A652" i="37"/>
  <c r="B652" i="37"/>
  <c r="C652" i="37"/>
  <c r="D652" i="37"/>
  <c r="E652" i="37"/>
  <c r="A653" i="37"/>
  <c r="B653" i="37"/>
  <c r="C653" i="37"/>
  <c r="D653" i="37"/>
  <c r="E653" i="37"/>
  <c r="A654" i="37"/>
  <c r="B654" i="37"/>
  <c r="C654" i="37"/>
  <c r="D654" i="37"/>
  <c r="E654" i="37"/>
  <c r="A655" i="37"/>
  <c r="B655" i="37"/>
  <c r="C655" i="37"/>
  <c r="D655" i="37"/>
  <c r="E655" i="37"/>
  <c r="A656" i="37"/>
  <c r="B656" i="37"/>
  <c r="C656" i="37"/>
  <c r="D656" i="37"/>
  <c r="E656" i="37"/>
  <c r="A657" i="37"/>
  <c r="B657" i="37"/>
  <c r="C657" i="37"/>
  <c r="D657" i="37"/>
  <c r="E657" i="37"/>
  <c r="A658" i="37"/>
  <c r="B658" i="37"/>
  <c r="C658" i="37"/>
  <c r="D658" i="37"/>
  <c r="E658" i="37"/>
  <c r="A659" i="37"/>
  <c r="B659" i="37"/>
  <c r="C659" i="37"/>
  <c r="D659" i="37"/>
  <c r="E659" i="37"/>
  <c r="A660" i="37"/>
  <c r="B660" i="37"/>
  <c r="C660" i="37"/>
  <c r="D660" i="37"/>
  <c r="E660" i="37"/>
  <c r="A661" i="37"/>
  <c r="B661" i="37"/>
  <c r="C661" i="37"/>
  <c r="D661" i="37"/>
  <c r="E661" i="37"/>
  <c r="A662" i="37"/>
  <c r="B662" i="37"/>
  <c r="C662" i="37"/>
  <c r="D662" i="37"/>
  <c r="E662" i="37"/>
  <c r="A663" i="37"/>
  <c r="B663" i="37"/>
  <c r="C663" i="37"/>
  <c r="D663" i="37"/>
  <c r="E663" i="37"/>
  <c r="A664" i="37"/>
  <c r="B664" i="37"/>
  <c r="C664" i="37"/>
  <c r="D664" i="37"/>
  <c r="E664" i="37"/>
  <c r="A665" i="37"/>
  <c r="B665" i="37"/>
  <c r="C665" i="37"/>
  <c r="D665" i="37"/>
  <c r="E665" i="37"/>
  <c r="A666" i="37"/>
  <c r="B666" i="37"/>
  <c r="C666" i="37"/>
  <c r="D666" i="37"/>
  <c r="E666" i="37"/>
  <c r="A667" i="37"/>
  <c r="B667" i="37"/>
  <c r="C667" i="37"/>
  <c r="D667" i="37"/>
  <c r="E667" i="37"/>
  <c r="A668" i="37"/>
  <c r="B668" i="37"/>
  <c r="C668" i="37"/>
  <c r="D668" i="37"/>
  <c r="E668" i="37"/>
  <c r="A669" i="37"/>
  <c r="B669" i="37"/>
  <c r="C669" i="37"/>
  <c r="D669" i="37"/>
  <c r="E669" i="37"/>
  <c r="A670" i="37"/>
  <c r="B670" i="37"/>
  <c r="C670" i="37"/>
  <c r="D670" i="37"/>
  <c r="E670" i="37"/>
  <c r="A671" i="37"/>
  <c r="B671" i="37"/>
  <c r="C671" i="37"/>
  <c r="D671" i="37"/>
  <c r="E671" i="37"/>
  <c r="A672" i="37"/>
  <c r="B672" i="37"/>
  <c r="C672" i="37"/>
  <c r="D672" i="37"/>
  <c r="E672" i="37"/>
  <c r="A673" i="37"/>
  <c r="B673" i="37"/>
  <c r="C673" i="37"/>
  <c r="D673" i="37"/>
  <c r="E673" i="37"/>
  <c r="A674" i="37"/>
  <c r="B674" i="37"/>
  <c r="C674" i="37"/>
  <c r="D674" i="37"/>
  <c r="E674" i="37"/>
  <c r="A675" i="37"/>
  <c r="B675" i="37"/>
  <c r="C675" i="37"/>
  <c r="D675" i="37"/>
  <c r="E675" i="37"/>
  <c r="A676" i="37"/>
  <c r="B676" i="37"/>
  <c r="C676" i="37"/>
  <c r="D676" i="37"/>
  <c r="E676" i="37"/>
  <c r="A677" i="37"/>
  <c r="B677" i="37"/>
  <c r="C677" i="37"/>
  <c r="D677" i="37"/>
  <c r="E677" i="37"/>
  <c r="A678" i="37"/>
  <c r="B678" i="37"/>
  <c r="C678" i="37"/>
  <c r="D678" i="37"/>
  <c r="E678" i="37"/>
  <c r="A679" i="37"/>
  <c r="B679" i="37"/>
  <c r="C679" i="37"/>
  <c r="D679" i="37"/>
  <c r="E679" i="37"/>
  <c r="A680" i="37"/>
  <c r="B680" i="37"/>
  <c r="C680" i="37"/>
  <c r="D680" i="37"/>
  <c r="E680" i="37"/>
  <c r="A681" i="37"/>
  <c r="B681" i="37"/>
  <c r="C681" i="37"/>
  <c r="D681" i="37"/>
  <c r="E681" i="37"/>
  <c r="A682" i="37"/>
  <c r="B682" i="37"/>
  <c r="C682" i="37"/>
  <c r="D682" i="37"/>
  <c r="E682" i="37"/>
  <c r="A683" i="37"/>
  <c r="B683" i="37"/>
  <c r="C683" i="37"/>
  <c r="D683" i="37"/>
  <c r="E683" i="37"/>
  <c r="A684" i="37"/>
  <c r="B684" i="37"/>
  <c r="C684" i="37"/>
  <c r="D684" i="37"/>
  <c r="E684" i="37"/>
  <c r="A685" i="37"/>
  <c r="B685" i="37"/>
  <c r="C685" i="37"/>
  <c r="D685" i="37"/>
  <c r="E685" i="37"/>
  <c r="A686" i="37"/>
  <c r="B686" i="37"/>
  <c r="C686" i="37"/>
  <c r="D686" i="37"/>
  <c r="E686" i="37"/>
  <c r="A687" i="37"/>
  <c r="B687" i="37"/>
  <c r="C687" i="37"/>
  <c r="D687" i="37"/>
  <c r="E687" i="37"/>
  <c r="A688" i="37"/>
  <c r="B688" i="37"/>
  <c r="C688" i="37"/>
  <c r="D688" i="37"/>
  <c r="E688" i="37"/>
  <c r="A689" i="37"/>
  <c r="B689" i="37"/>
  <c r="C689" i="37"/>
  <c r="D689" i="37"/>
  <c r="E689" i="37"/>
  <c r="A690" i="37"/>
  <c r="B690" i="37"/>
  <c r="C690" i="37"/>
  <c r="D690" i="37"/>
  <c r="E690" i="37"/>
  <c r="A691" i="37"/>
  <c r="B691" i="37"/>
  <c r="C691" i="37"/>
  <c r="D691" i="37"/>
  <c r="E691" i="37"/>
  <c r="A692" i="37"/>
  <c r="B692" i="37"/>
  <c r="C692" i="37"/>
  <c r="D692" i="37"/>
  <c r="E692" i="37"/>
  <c r="A693" i="37"/>
  <c r="B693" i="37"/>
  <c r="C693" i="37"/>
  <c r="D693" i="37"/>
  <c r="E693" i="37"/>
  <c r="A694" i="37"/>
  <c r="B694" i="37"/>
  <c r="C694" i="37"/>
  <c r="D694" i="37"/>
  <c r="E694" i="37"/>
  <c r="A695" i="37"/>
  <c r="B695" i="37"/>
  <c r="C695" i="37"/>
  <c r="D695" i="37"/>
  <c r="E695" i="37"/>
  <c r="A696" i="37"/>
  <c r="B696" i="37"/>
  <c r="C696" i="37"/>
  <c r="D696" i="37"/>
  <c r="E696" i="37"/>
  <c r="A697" i="37"/>
  <c r="B697" i="37"/>
  <c r="C697" i="37"/>
  <c r="D697" i="37"/>
  <c r="E697" i="37"/>
  <c r="A698" i="37"/>
  <c r="B698" i="37"/>
  <c r="C698" i="37"/>
  <c r="D698" i="37"/>
  <c r="E698" i="37"/>
  <c r="A699" i="37"/>
  <c r="B699" i="37"/>
  <c r="C699" i="37"/>
  <c r="D699" i="37"/>
  <c r="E699" i="37"/>
  <c r="A700" i="37"/>
  <c r="B700" i="37"/>
  <c r="C700" i="37"/>
  <c r="D700" i="37"/>
  <c r="E700" i="37"/>
  <c r="A701" i="37"/>
  <c r="B701" i="37"/>
  <c r="C701" i="37"/>
  <c r="D701" i="37"/>
  <c r="E701" i="37"/>
  <c r="A702" i="37"/>
  <c r="B702" i="37"/>
  <c r="C702" i="37"/>
  <c r="D702" i="37"/>
  <c r="E702" i="37"/>
  <c r="A703" i="37"/>
  <c r="B703" i="37"/>
  <c r="C703" i="37"/>
  <c r="D703" i="37"/>
  <c r="E703" i="37"/>
  <c r="A704" i="37"/>
  <c r="B704" i="37"/>
  <c r="C704" i="37"/>
  <c r="D704" i="37"/>
  <c r="E704" i="37"/>
  <c r="A705" i="37"/>
  <c r="B705" i="37"/>
  <c r="C705" i="37"/>
  <c r="D705" i="37"/>
  <c r="E705" i="37"/>
  <c r="A706" i="37"/>
  <c r="B706" i="37"/>
  <c r="C706" i="37"/>
  <c r="D706" i="37"/>
  <c r="E706" i="37"/>
  <c r="A707" i="37"/>
  <c r="B707" i="37"/>
  <c r="C707" i="37"/>
  <c r="D707" i="37"/>
  <c r="E707" i="37"/>
  <c r="A708" i="37"/>
  <c r="B708" i="37"/>
  <c r="C708" i="37"/>
  <c r="D708" i="37"/>
  <c r="E708" i="37"/>
  <c r="A709" i="37"/>
  <c r="B709" i="37"/>
  <c r="C709" i="37"/>
  <c r="D709" i="37"/>
  <c r="E709" i="37"/>
  <c r="A710" i="37"/>
  <c r="B710" i="37"/>
  <c r="C710" i="37"/>
  <c r="D710" i="37"/>
  <c r="E710" i="37"/>
  <c r="A711" i="37"/>
  <c r="B711" i="37"/>
  <c r="C711" i="37"/>
  <c r="D711" i="37"/>
  <c r="E711" i="37"/>
  <c r="A712" i="37"/>
  <c r="B712" i="37"/>
  <c r="C712" i="37"/>
  <c r="D712" i="37"/>
  <c r="E712" i="37"/>
  <c r="A713" i="37"/>
  <c r="B713" i="37"/>
  <c r="C713" i="37"/>
  <c r="D713" i="37"/>
  <c r="E713" i="37"/>
  <c r="A714" i="37"/>
  <c r="B714" i="37"/>
  <c r="C714" i="37"/>
  <c r="D714" i="37"/>
  <c r="E714" i="37"/>
  <c r="A715" i="37"/>
  <c r="B715" i="37"/>
  <c r="C715" i="37"/>
  <c r="D715" i="37"/>
  <c r="E715" i="37"/>
  <c r="A716" i="37"/>
  <c r="B716" i="37"/>
  <c r="C716" i="37"/>
  <c r="D716" i="37"/>
  <c r="E716" i="37"/>
  <c r="A717" i="37"/>
  <c r="B717" i="37"/>
  <c r="C717" i="37"/>
  <c r="D717" i="37"/>
  <c r="E717" i="37"/>
  <c r="A718" i="37"/>
  <c r="B718" i="37"/>
  <c r="C718" i="37"/>
  <c r="D718" i="37"/>
  <c r="E718" i="37"/>
  <c r="A719" i="37"/>
  <c r="B719" i="37"/>
  <c r="C719" i="37"/>
  <c r="D719" i="37"/>
  <c r="E719" i="37"/>
  <c r="A720" i="37"/>
  <c r="B720" i="37"/>
  <c r="C720" i="37"/>
  <c r="D720" i="37"/>
  <c r="E720" i="37"/>
  <c r="A721" i="37"/>
  <c r="B721" i="37"/>
  <c r="C721" i="37"/>
  <c r="D721" i="37"/>
  <c r="E721" i="37"/>
  <c r="A722" i="37"/>
  <c r="B722" i="37"/>
  <c r="C722" i="37"/>
  <c r="D722" i="37"/>
  <c r="E722" i="37"/>
  <c r="A723" i="37"/>
  <c r="B723" i="37"/>
  <c r="C723" i="37"/>
  <c r="D723" i="37"/>
  <c r="E723" i="37"/>
  <c r="A724" i="37"/>
  <c r="B724" i="37"/>
  <c r="C724" i="37"/>
  <c r="D724" i="37"/>
  <c r="E724" i="37"/>
  <c r="A725" i="37"/>
  <c r="B725" i="37"/>
  <c r="C725" i="37"/>
  <c r="D725" i="37"/>
  <c r="E725" i="37"/>
  <c r="A726" i="37"/>
  <c r="B726" i="37"/>
  <c r="C726" i="37"/>
  <c r="D726" i="37"/>
  <c r="E726" i="37"/>
  <c r="A727" i="37"/>
  <c r="B727" i="37"/>
  <c r="C727" i="37"/>
  <c r="D727" i="37"/>
  <c r="E727" i="37"/>
  <c r="A728" i="37"/>
  <c r="B728" i="37"/>
  <c r="C728" i="37"/>
  <c r="D728" i="37"/>
  <c r="E728" i="37"/>
  <c r="A729" i="37"/>
  <c r="B729" i="37"/>
  <c r="C729" i="37"/>
  <c r="D729" i="37"/>
  <c r="E729" i="37"/>
  <c r="A730" i="37"/>
  <c r="B730" i="37"/>
  <c r="C730" i="37"/>
  <c r="D730" i="37"/>
  <c r="E730" i="37"/>
  <c r="A731" i="37"/>
  <c r="B731" i="37"/>
  <c r="C731" i="37"/>
  <c r="D731" i="37"/>
  <c r="E731" i="37"/>
  <c r="A732" i="37"/>
  <c r="B732" i="37"/>
  <c r="C732" i="37"/>
  <c r="D732" i="37"/>
  <c r="E732" i="37"/>
  <c r="A733" i="37"/>
  <c r="B733" i="37"/>
  <c r="C733" i="37"/>
  <c r="D733" i="37"/>
  <c r="E733" i="37"/>
  <c r="A734" i="37"/>
  <c r="B734" i="37"/>
  <c r="C734" i="37"/>
  <c r="D734" i="37"/>
  <c r="E734" i="37"/>
  <c r="A735" i="37"/>
  <c r="B735" i="37"/>
  <c r="C735" i="37"/>
  <c r="D735" i="37"/>
  <c r="E735" i="37"/>
  <c r="A736" i="37"/>
  <c r="B736" i="37"/>
  <c r="C736" i="37"/>
  <c r="D736" i="37"/>
  <c r="E736" i="37"/>
  <c r="A737" i="37"/>
  <c r="B737" i="37"/>
  <c r="C737" i="37"/>
  <c r="D737" i="37"/>
  <c r="E737" i="37"/>
  <c r="A738" i="37"/>
  <c r="B738" i="37"/>
  <c r="C738" i="37"/>
  <c r="D738" i="37"/>
  <c r="E738" i="37"/>
  <c r="A739" i="37"/>
  <c r="B739" i="37"/>
  <c r="C739" i="37"/>
  <c r="D739" i="37"/>
  <c r="E739" i="37"/>
  <c r="A740" i="37"/>
  <c r="B740" i="37"/>
  <c r="C740" i="37"/>
  <c r="D740" i="37"/>
  <c r="E740" i="37"/>
  <c r="A741" i="37"/>
  <c r="B741" i="37"/>
  <c r="C741" i="37"/>
  <c r="D741" i="37"/>
  <c r="E741" i="37"/>
  <c r="A742" i="37"/>
  <c r="B742" i="37"/>
  <c r="C742" i="37"/>
  <c r="D742" i="37"/>
  <c r="E742" i="37"/>
  <c r="A743" i="37"/>
  <c r="B743" i="37"/>
  <c r="C743" i="37"/>
  <c r="D743" i="37"/>
  <c r="E743" i="37"/>
  <c r="A744" i="37"/>
  <c r="B744" i="37"/>
  <c r="C744" i="37"/>
  <c r="D744" i="37"/>
  <c r="E744" i="37"/>
  <c r="A745" i="37"/>
  <c r="B745" i="37"/>
  <c r="C745" i="37"/>
  <c r="D745" i="37"/>
  <c r="E745" i="37"/>
  <c r="A746" i="37"/>
  <c r="B746" i="37"/>
  <c r="C746" i="37"/>
  <c r="D746" i="37"/>
  <c r="E746" i="37"/>
  <c r="A747" i="37"/>
  <c r="B747" i="37"/>
  <c r="C747" i="37"/>
  <c r="D747" i="37"/>
  <c r="E747" i="37"/>
  <c r="A748" i="37"/>
  <c r="B748" i="37"/>
  <c r="C748" i="37"/>
  <c r="D748" i="37"/>
  <c r="E748" i="37"/>
  <c r="A749" i="37"/>
  <c r="B749" i="37"/>
  <c r="C749" i="37"/>
  <c r="D749" i="37"/>
  <c r="E749" i="37"/>
  <c r="A750" i="37"/>
  <c r="B750" i="37"/>
  <c r="C750" i="37"/>
  <c r="D750" i="37"/>
  <c r="E750" i="37"/>
  <c r="A751" i="37"/>
  <c r="B751" i="37"/>
  <c r="C751" i="37"/>
  <c r="D751" i="37"/>
  <c r="E751" i="37"/>
  <c r="A752" i="37"/>
  <c r="B752" i="37"/>
  <c r="C752" i="37"/>
  <c r="D752" i="37"/>
  <c r="E752" i="37"/>
  <c r="A753" i="37"/>
  <c r="B753" i="37"/>
  <c r="C753" i="37"/>
  <c r="D753" i="37"/>
  <c r="E753" i="37"/>
  <c r="A754" i="37"/>
  <c r="B754" i="37"/>
  <c r="C754" i="37"/>
  <c r="D754" i="37"/>
  <c r="E754" i="37"/>
  <c r="A755" i="37"/>
  <c r="B755" i="37"/>
  <c r="C755" i="37"/>
  <c r="D755" i="37"/>
  <c r="E755" i="37"/>
  <c r="A756" i="37"/>
  <c r="B756" i="37"/>
  <c r="C756" i="37"/>
  <c r="D756" i="37"/>
  <c r="E756" i="37"/>
  <c r="A757" i="37"/>
  <c r="B757" i="37"/>
  <c r="C757" i="37"/>
  <c r="D757" i="37"/>
  <c r="E757" i="37"/>
  <c r="A758" i="37"/>
  <c r="B758" i="37"/>
  <c r="C758" i="37"/>
  <c r="D758" i="37"/>
  <c r="E758" i="37"/>
  <c r="A759" i="37"/>
  <c r="B759" i="37"/>
  <c r="C759" i="37"/>
  <c r="D759" i="37"/>
  <c r="E759" i="37"/>
  <c r="A760" i="37"/>
  <c r="B760" i="37"/>
  <c r="C760" i="37"/>
  <c r="D760" i="37"/>
  <c r="E760" i="37"/>
  <c r="A761" i="37"/>
  <c r="B761" i="37"/>
  <c r="C761" i="37"/>
  <c r="D761" i="37"/>
  <c r="E761" i="37"/>
  <c r="A762" i="37"/>
  <c r="B762" i="37"/>
  <c r="C762" i="37"/>
  <c r="D762" i="37"/>
  <c r="E762" i="37"/>
  <c r="A763" i="37"/>
  <c r="B763" i="37"/>
  <c r="C763" i="37"/>
  <c r="D763" i="37"/>
  <c r="E763" i="37"/>
  <c r="A764" i="37"/>
  <c r="B764" i="37"/>
  <c r="C764" i="37"/>
  <c r="D764" i="37"/>
  <c r="E764" i="37"/>
  <c r="A765" i="37"/>
  <c r="B765" i="37"/>
  <c r="C765" i="37"/>
  <c r="D765" i="37"/>
  <c r="E765" i="37"/>
  <c r="A766" i="37"/>
  <c r="B766" i="37"/>
  <c r="C766" i="37"/>
  <c r="D766" i="37"/>
  <c r="E766" i="37"/>
  <c r="A767" i="37"/>
  <c r="B767" i="37"/>
  <c r="C767" i="37"/>
  <c r="D767" i="37"/>
  <c r="E767" i="37"/>
  <c r="A768" i="37"/>
  <c r="B768" i="37"/>
  <c r="C768" i="37"/>
  <c r="D768" i="37"/>
  <c r="E768" i="37"/>
  <c r="A769" i="37"/>
  <c r="B769" i="37"/>
  <c r="C769" i="37"/>
  <c r="D769" i="37"/>
  <c r="E769" i="37"/>
  <c r="A770" i="37"/>
  <c r="B770" i="37"/>
  <c r="C770" i="37"/>
  <c r="D770" i="37"/>
  <c r="E770" i="37"/>
  <c r="A771" i="37"/>
  <c r="B771" i="37"/>
  <c r="C771" i="37"/>
  <c r="D771" i="37"/>
  <c r="E771" i="37"/>
  <c r="A772" i="37"/>
  <c r="B772" i="37"/>
  <c r="C772" i="37"/>
  <c r="D772" i="37"/>
  <c r="E772" i="37"/>
  <c r="A773" i="37"/>
  <c r="B773" i="37"/>
  <c r="C773" i="37"/>
  <c r="D773" i="37"/>
  <c r="E773" i="37"/>
  <c r="A774" i="37"/>
  <c r="B774" i="37"/>
  <c r="C774" i="37"/>
  <c r="D774" i="37"/>
  <c r="E774" i="37"/>
  <c r="A775" i="37"/>
  <c r="B775" i="37"/>
  <c r="C775" i="37"/>
  <c r="D775" i="37"/>
  <c r="E775" i="37"/>
  <c r="A776" i="37"/>
  <c r="B776" i="37"/>
  <c r="C776" i="37"/>
  <c r="D776" i="37"/>
  <c r="E776" i="37"/>
  <c r="A777" i="37"/>
  <c r="B777" i="37"/>
  <c r="C777" i="37"/>
  <c r="D777" i="37"/>
  <c r="E777" i="37"/>
  <c r="A778" i="37"/>
  <c r="B778" i="37"/>
  <c r="C778" i="37"/>
  <c r="D778" i="37"/>
  <c r="E778" i="37"/>
  <c r="A779" i="37"/>
  <c r="B779" i="37"/>
  <c r="C779" i="37"/>
  <c r="D779" i="37"/>
  <c r="E779" i="37"/>
  <c r="A780" i="37"/>
  <c r="B780" i="37"/>
  <c r="C780" i="37"/>
  <c r="D780" i="37"/>
  <c r="E780" i="37"/>
  <c r="A781" i="37"/>
  <c r="B781" i="37"/>
  <c r="C781" i="37"/>
  <c r="D781" i="37"/>
  <c r="E781" i="37"/>
  <c r="A782" i="37"/>
  <c r="B782" i="37"/>
  <c r="C782" i="37"/>
  <c r="D782" i="37"/>
  <c r="E782" i="37"/>
  <c r="A783" i="37"/>
  <c r="B783" i="37"/>
  <c r="C783" i="37"/>
  <c r="D783" i="37"/>
  <c r="E783" i="37"/>
  <c r="A784" i="37"/>
  <c r="B784" i="37"/>
  <c r="C784" i="37"/>
  <c r="D784" i="37"/>
  <c r="E784" i="37"/>
  <c r="A785" i="37"/>
  <c r="B785" i="37"/>
  <c r="C785" i="37"/>
  <c r="D785" i="37"/>
  <c r="E785" i="37"/>
  <c r="A786" i="37"/>
  <c r="B786" i="37"/>
  <c r="C786" i="37"/>
  <c r="D786" i="37"/>
  <c r="E786" i="37"/>
  <c r="A787" i="37"/>
  <c r="B787" i="37"/>
  <c r="C787" i="37"/>
  <c r="D787" i="37"/>
  <c r="E787" i="37"/>
  <c r="A788" i="37"/>
  <c r="B788" i="37"/>
  <c r="C788" i="37"/>
  <c r="D788" i="37"/>
  <c r="E788" i="37"/>
  <c r="A789" i="37"/>
  <c r="B789" i="37"/>
  <c r="C789" i="37"/>
  <c r="D789" i="37"/>
  <c r="E789" i="37"/>
  <c r="A790" i="37"/>
  <c r="B790" i="37"/>
  <c r="C790" i="37"/>
  <c r="D790" i="37"/>
  <c r="E790" i="37"/>
  <c r="A791" i="37"/>
  <c r="B791" i="37"/>
  <c r="C791" i="37"/>
  <c r="D791" i="37"/>
  <c r="E791" i="37"/>
  <c r="A792" i="37"/>
  <c r="B792" i="37"/>
  <c r="C792" i="37"/>
  <c r="D792" i="37"/>
  <c r="E792" i="37"/>
  <c r="A793" i="37"/>
  <c r="B793" i="37"/>
  <c r="C793" i="37"/>
  <c r="D793" i="37"/>
  <c r="E793" i="37"/>
  <c r="A794" i="37"/>
  <c r="B794" i="37"/>
  <c r="C794" i="37"/>
  <c r="D794" i="37"/>
  <c r="E794" i="37"/>
  <c r="A795" i="37"/>
  <c r="B795" i="37"/>
  <c r="C795" i="37"/>
  <c r="D795" i="37"/>
  <c r="E795" i="37"/>
  <c r="A796" i="37"/>
  <c r="B796" i="37"/>
  <c r="C796" i="37"/>
  <c r="D796" i="37"/>
  <c r="E796" i="37"/>
  <c r="A797" i="37"/>
  <c r="B797" i="37"/>
  <c r="C797" i="37"/>
  <c r="D797" i="37"/>
  <c r="E797" i="37"/>
  <c r="A798" i="37"/>
  <c r="B798" i="37"/>
  <c r="C798" i="37"/>
  <c r="D798" i="37"/>
  <c r="E798" i="37"/>
  <c r="A799" i="37"/>
  <c r="B799" i="37"/>
  <c r="C799" i="37"/>
  <c r="D799" i="37"/>
  <c r="E799" i="37"/>
  <c r="A800" i="37"/>
  <c r="B800" i="37"/>
  <c r="C800" i="37"/>
  <c r="D800" i="37"/>
  <c r="E800" i="37"/>
  <c r="A801" i="37"/>
  <c r="B801" i="37"/>
  <c r="C801" i="37"/>
  <c r="D801" i="37"/>
  <c r="E801" i="37"/>
  <c r="A802" i="37"/>
  <c r="B802" i="37"/>
  <c r="C802" i="37"/>
  <c r="D802" i="37"/>
  <c r="E802" i="37"/>
  <c r="A803" i="37"/>
  <c r="B803" i="37"/>
  <c r="C803" i="37"/>
  <c r="D803" i="37"/>
  <c r="E803" i="37"/>
  <c r="A804" i="37"/>
  <c r="B804" i="37"/>
  <c r="C804" i="37"/>
  <c r="D804" i="37"/>
  <c r="E804" i="37"/>
  <c r="A805" i="37"/>
  <c r="B805" i="37"/>
  <c r="C805" i="37"/>
  <c r="D805" i="37"/>
  <c r="E805" i="37"/>
  <c r="A806" i="37"/>
  <c r="B806" i="37"/>
  <c r="C806" i="37"/>
  <c r="D806" i="37"/>
  <c r="E806" i="37"/>
  <c r="A807" i="37"/>
  <c r="B807" i="37"/>
  <c r="C807" i="37"/>
  <c r="D807" i="37"/>
  <c r="E807" i="37"/>
  <c r="A808" i="37"/>
  <c r="B808" i="37"/>
  <c r="C808" i="37"/>
  <c r="D808" i="37"/>
  <c r="E808" i="37"/>
  <c r="A809" i="37"/>
  <c r="B809" i="37"/>
  <c r="C809" i="37"/>
  <c r="D809" i="37"/>
  <c r="E809" i="37"/>
  <c r="A810" i="37"/>
  <c r="B810" i="37"/>
  <c r="C810" i="37"/>
  <c r="D810" i="37"/>
  <c r="E810" i="37"/>
  <c r="A811" i="37"/>
  <c r="B811" i="37"/>
  <c r="C811" i="37"/>
  <c r="D811" i="37"/>
  <c r="E811" i="37"/>
  <c r="A812" i="37"/>
  <c r="B812" i="37"/>
  <c r="C812" i="37"/>
  <c r="D812" i="37"/>
  <c r="E812" i="37"/>
  <c r="A813" i="37"/>
  <c r="B813" i="37"/>
  <c r="C813" i="37"/>
  <c r="D813" i="37"/>
  <c r="E813" i="37"/>
  <c r="A814" i="37"/>
  <c r="B814" i="37"/>
  <c r="C814" i="37"/>
  <c r="D814" i="37"/>
  <c r="E814" i="37"/>
  <c r="A815" i="37"/>
  <c r="B815" i="37"/>
  <c r="C815" i="37"/>
  <c r="D815" i="37"/>
  <c r="E815" i="37"/>
  <c r="A816" i="37"/>
  <c r="B816" i="37"/>
  <c r="C816" i="37"/>
  <c r="D816" i="37"/>
  <c r="E816" i="37"/>
  <c r="A817" i="37"/>
  <c r="B817" i="37"/>
  <c r="C817" i="37"/>
  <c r="D817" i="37"/>
  <c r="E817" i="37"/>
  <c r="A818" i="37"/>
  <c r="B818" i="37"/>
  <c r="C818" i="37"/>
  <c r="D818" i="37"/>
  <c r="E818" i="37"/>
  <c r="A819" i="37"/>
  <c r="B819" i="37"/>
  <c r="C819" i="37"/>
  <c r="D819" i="37"/>
  <c r="E819" i="37"/>
  <c r="A820" i="37"/>
  <c r="B820" i="37"/>
  <c r="C820" i="37"/>
  <c r="D820" i="37"/>
  <c r="E820" i="37"/>
  <c r="A821" i="37"/>
  <c r="B821" i="37"/>
  <c r="C821" i="37"/>
  <c r="D821" i="37"/>
  <c r="E821" i="37"/>
  <c r="A822" i="37"/>
  <c r="B822" i="37"/>
  <c r="C822" i="37"/>
  <c r="D822" i="37"/>
  <c r="E822" i="37"/>
  <c r="A823" i="37"/>
  <c r="B823" i="37"/>
  <c r="C823" i="37"/>
  <c r="D823" i="37"/>
  <c r="E823" i="37"/>
  <c r="A824" i="37"/>
  <c r="B824" i="37"/>
  <c r="C824" i="37"/>
  <c r="D824" i="37"/>
  <c r="E824" i="37"/>
  <c r="A825" i="37"/>
  <c r="B825" i="37"/>
  <c r="C825" i="37"/>
  <c r="D825" i="37"/>
  <c r="E825" i="37"/>
  <c r="A826" i="37"/>
  <c r="B826" i="37"/>
  <c r="C826" i="37"/>
  <c r="D826" i="37"/>
  <c r="E826" i="37"/>
  <c r="A827" i="37"/>
  <c r="B827" i="37"/>
  <c r="C827" i="37"/>
  <c r="D827" i="37"/>
  <c r="E827" i="37"/>
  <c r="A828" i="37"/>
  <c r="B828" i="37"/>
  <c r="C828" i="37"/>
  <c r="D828" i="37"/>
  <c r="E828" i="37"/>
  <c r="A829" i="37"/>
  <c r="B829" i="37"/>
  <c r="C829" i="37"/>
  <c r="D829" i="37"/>
  <c r="E829" i="37"/>
  <c r="A830" i="37"/>
  <c r="B830" i="37"/>
  <c r="C830" i="37"/>
  <c r="D830" i="37"/>
  <c r="E830" i="37"/>
  <c r="A831" i="37"/>
  <c r="B831" i="37"/>
  <c r="C831" i="37"/>
  <c r="D831" i="37"/>
  <c r="E831" i="37"/>
  <c r="A832" i="37"/>
  <c r="B832" i="37"/>
  <c r="C832" i="37"/>
  <c r="D832" i="37"/>
  <c r="E832" i="37"/>
  <c r="A833" i="37"/>
  <c r="B833" i="37"/>
  <c r="C833" i="37"/>
  <c r="D833" i="37"/>
  <c r="E833" i="37"/>
  <c r="A834" i="37"/>
  <c r="B834" i="37"/>
  <c r="C834" i="37"/>
  <c r="D834" i="37"/>
  <c r="E834" i="37"/>
  <c r="A835" i="37"/>
  <c r="B835" i="37"/>
  <c r="C835" i="37"/>
  <c r="D835" i="37"/>
  <c r="E835" i="37"/>
  <c r="A836" i="37"/>
  <c r="B836" i="37"/>
  <c r="C836" i="37"/>
  <c r="D836" i="37"/>
  <c r="E836" i="37"/>
  <c r="A837" i="37"/>
  <c r="B837" i="37"/>
  <c r="C837" i="37"/>
  <c r="D837" i="37"/>
  <c r="E837" i="37"/>
  <c r="A838" i="37"/>
  <c r="B838" i="37"/>
  <c r="C838" i="37"/>
  <c r="D838" i="37"/>
  <c r="E838" i="37"/>
  <c r="A839" i="37"/>
  <c r="B839" i="37"/>
  <c r="C839" i="37"/>
  <c r="D839" i="37"/>
  <c r="E839" i="37"/>
  <c r="A840" i="37"/>
  <c r="B840" i="37"/>
  <c r="C840" i="37"/>
  <c r="D840" i="37"/>
  <c r="E840" i="37"/>
  <c r="A841" i="37"/>
  <c r="B841" i="37"/>
  <c r="C841" i="37"/>
  <c r="D841" i="37"/>
  <c r="E841" i="37"/>
  <c r="A842" i="37"/>
  <c r="B842" i="37"/>
  <c r="C842" i="37"/>
  <c r="D842" i="37"/>
  <c r="E842" i="37"/>
  <c r="A843" i="37"/>
  <c r="B843" i="37"/>
  <c r="C843" i="37"/>
  <c r="D843" i="37"/>
  <c r="E843" i="37"/>
  <c r="A844" i="37"/>
  <c r="B844" i="37"/>
  <c r="C844" i="37"/>
  <c r="D844" i="37"/>
  <c r="E844" i="37"/>
  <c r="A845" i="37"/>
  <c r="B845" i="37"/>
  <c r="C845" i="37"/>
  <c r="D845" i="37"/>
  <c r="E845" i="37"/>
  <c r="A846" i="37"/>
  <c r="B846" i="37"/>
  <c r="C846" i="37"/>
  <c r="D846" i="37"/>
  <c r="E846" i="37"/>
  <c r="A847" i="37"/>
  <c r="B847" i="37"/>
  <c r="C847" i="37"/>
  <c r="D847" i="37"/>
  <c r="E847" i="37"/>
  <c r="A848" i="37"/>
  <c r="B848" i="37"/>
  <c r="C848" i="37"/>
  <c r="D848" i="37"/>
  <c r="E848" i="37"/>
  <c r="A849" i="37"/>
  <c r="B849" i="37"/>
  <c r="C849" i="37"/>
  <c r="D849" i="37"/>
  <c r="E849" i="37"/>
  <c r="A850" i="37"/>
  <c r="B850" i="37"/>
  <c r="C850" i="37"/>
  <c r="D850" i="37"/>
  <c r="E850" i="37"/>
  <c r="A851" i="37"/>
  <c r="B851" i="37"/>
  <c r="C851" i="37"/>
  <c r="D851" i="37"/>
  <c r="E851" i="37"/>
  <c r="A852" i="37"/>
  <c r="B852" i="37"/>
  <c r="C852" i="37"/>
  <c r="D852" i="37"/>
  <c r="E852" i="37"/>
  <c r="A853" i="37"/>
  <c r="B853" i="37"/>
  <c r="C853" i="37"/>
  <c r="D853" i="37"/>
  <c r="E853" i="37"/>
  <c r="A854" i="37"/>
  <c r="B854" i="37"/>
  <c r="C854" i="37"/>
  <c r="D854" i="37"/>
  <c r="E854" i="37"/>
  <c r="A855" i="37"/>
  <c r="B855" i="37"/>
  <c r="C855" i="37"/>
  <c r="D855" i="37"/>
  <c r="E855" i="37"/>
  <c r="A856" i="37"/>
  <c r="B856" i="37"/>
  <c r="C856" i="37"/>
  <c r="D856" i="37"/>
  <c r="E856" i="37"/>
  <c r="A857" i="37"/>
  <c r="B857" i="37"/>
  <c r="C857" i="37"/>
  <c r="D857" i="37"/>
  <c r="E857" i="37"/>
  <c r="A858" i="37"/>
  <c r="B858" i="37"/>
  <c r="C858" i="37"/>
  <c r="D858" i="37"/>
  <c r="E858" i="37"/>
  <c r="A859" i="37"/>
  <c r="B859" i="37"/>
  <c r="C859" i="37"/>
  <c r="D859" i="37"/>
  <c r="E859" i="37"/>
  <c r="A860" i="37"/>
  <c r="B860" i="37"/>
  <c r="C860" i="37"/>
  <c r="D860" i="37"/>
  <c r="E860" i="37"/>
  <c r="A861" i="37"/>
  <c r="B861" i="37"/>
  <c r="C861" i="37"/>
  <c r="D861" i="37"/>
  <c r="E861" i="37"/>
  <c r="A862" i="37"/>
  <c r="B862" i="37"/>
  <c r="C862" i="37"/>
  <c r="D862" i="37"/>
  <c r="E862" i="37"/>
  <c r="A863" i="37"/>
  <c r="B863" i="37"/>
  <c r="C863" i="37"/>
  <c r="D863" i="37"/>
  <c r="E863" i="37"/>
  <c r="A864" i="37"/>
  <c r="B864" i="37"/>
  <c r="C864" i="37"/>
  <c r="D864" i="37"/>
  <c r="E864" i="37"/>
  <c r="A865" i="37"/>
  <c r="B865" i="37"/>
  <c r="C865" i="37"/>
  <c r="D865" i="37"/>
  <c r="E865" i="37"/>
  <c r="A866" i="37"/>
  <c r="B866" i="37"/>
  <c r="C866" i="37"/>
  <c r="D866" i="37"/>
  <c r="E866" i="37"/>
  <c r="A867" i="37"/>
  <c r="B867" i="37"/>
  <c r="C867" i="37"/>
  <c r="D867" i="37"/>
  <c r="E867" i="37"/>
  <c r="A868" i="37"/>
  <c r="B868" i="37"/>
  <c r="C868" i="37"/>
  <c r="D868" i="37"/>
  <c r="E868" i="37"/>
  <c r="A869" i="37"/>
  <c r="B869" i="37"/>
  <c r="C869" i="37"/>
  <c r="D869" i="37"/>
  <c r="E869" i="37"/>
  <c r="A870" i="37"/>
  <c r="B870" i="37"/>
  <c r="C870" i="37"/>
  <c r="D870" i="37"/>
  <c r="E870" i="37"/>
  <c r="A871" i="37"/>
  <c r="B871" i="37"/>
  <c r="C871" i="37"/>
  <c r="D871" i="37"/>
  <c r="E871" i="37"/>
  <c r="A872" i="37"/>
  <c r="B872" i="37"/>
  <c r="C872" i="37"/>
  <c r="D872" i="37"/>
  <c r="E872" i="37"/>
  <c r="A873" i="37"/>
  <c r="B873" i="37"/>
  <c r="C873" i="37"/>
  <c r="D873" i="37"/>
  <c r="E873" i="37"/>
  <c r="A874" i="37"/>
  <c r="B874" i="37"/>
  <c r="C874" i="37"/>
  <c r="D874" i="37"/>
  <c r="E874" i="37"/>
  <c r="A875" i="37"/>
  <c r="B875" i="37"/>
  <c r="C875" i="37"/>
  <c r="D875" i="37"/>
  <c r="E875" i="37"/>
  <c r="A876" i="37"/>
  <c r="B876" i="37"/>
  <c r="C876" i="37"/>
  <c r="D876" i="37"/>
  <c r="E876" i="37"/>
  <c r="A877" i="37"/>
  <c r="B877" i="37"/>
  <c r="C877" i="37"/>
  <c r="D877" i="37"/>
  <c r="E877" i="37"/>
  <c r="A878" i="37"/>
  <c r="B878" i="37"/>
  <c r="C878" i="37"/>
  <c r="D878" i="37"/>
  <c r="E878" i="37"/>
  <c r="A879" i="37"/>
  <c r="B879" i="37"/>
  <c r="C879" i="37"/>
  <c r="D879" i="37"/>
  <c r="E879" i="37"/>
  <c r="A880" i="37"/>
  <c r="B880" i="37"/>
  <c r="C880" i="37"/>
  <c r="D880" i="37"/>
  <c r="E880" i="37"/>
  <c r="A881" i="37"/>
  <c r="B881" i="37"/>
  <c r="C881" i="37"/>
  <c r="D881" i="37"/>
  <c r="E881" i="37"/>
  <c r="A882" i="37"/>
  <c r="B882" i="37"/>
  <c r="C882" i="37"/>
  <c r="D882" i="37"/>
  <c r="E882" i="37"/>
  <c r="A883" i="37"/>
  <c r="B883" i="37"/>
  <c r="C883" i="37"/>
  <c r="D883" i="37"/>
  <c r="E883" i="37"/>
  <c r="A884" i="37"/>
  <c r="B884" i="37"/>
  <c r="C884" i="37"/>
  <c r="D884" i="37"/>
  <c r="E884" i="37"/>
  <c r="A885" i="37"/>
  <c r="B885" i="37"/>
  <c r="C885" i="37"/>
  <c r="D885" i="37"/>
  <c r="E885" i="37"/>
  <c r="A886" i="37"/>
  <c r="B886" i="37"/>
  <c r="C886" i="37"/>
  <c r="D886" i="37"/>
  <c r="E886" i="37"/>
  <c r="A887" i="37"/>
  <c r="B887" i="37"/>
  <c r="C887" i="37"/>
  <c r="D887" i="37"/>
  <c r="E887" i="37"/>
  <c r="A888" i="37"/>
  <c r="B888" i="37"/>
  <c r="C888" i="37"/>
  <c r="D888" i="37"/>
  <c r="E888" i="37"/>
  <c r="A889" i="37"/>
  <c r="B889" i="37"/>
  <c r="C889" i="37"/>
  <c r="D889" i="37"/>
  <c r="E889" i="37"/>
  <c r="A890" i="37"/>
  <c r="B890" i="37"/>
  <c r="C890" i="37"/>
  <c r="D890" i="37"/>
  <c r="E890" i="37"/>
  <c r="A891" i="37"/>
  <c r="B891" i="37"/>
  <c r="C891" i="37"/>
  <c r="D891" i="37"/>
  <c r="E891" i="37"/>
  <c r="A892" i="37"/>
  <c r="B892" i="37"/>
  <c r="C892" i="37"/>
  <c r="D892" i="37"/>
  <c r="E892" i="37"/>
  <c r="A893" i="37"/>
  <c r="B893" i="37"/>
  <c r="C893" i="37"/>
  <c r="D893" i="37"/>
  <c r="E893" i="37"/>
  <c r="A894" i="37"/>
  <c r="B894" i="37"/>
  <c r="C894" i="37"/>
  <c r="D894" i="37"/>
  <c r="E894" i="37"/>
  <c r="A895" i="37"/>
  <c r="B895" i="37"/>
  <c r="C895" i="37"/>
  <c r="D895" i="37"/>
  <c r="E895" i="37"/>
  <c r="A896" i="37"/>
  <c r="B896" i="37"/>
  <c r="C896" i="37"/>
  <c r="D896" i="37"/>
  <c r="E896" i="37"/>
  <c r="A897" i="37"/>
  <c r="B897" i="37"/>
  <c r="C897" i="37"/>
  <c r="D897" i="37"/>
  <c r="E897" i="37"/>
  <c r="A898" i="37"/>
  <c r="B898" i="37"/>
  <c r="C898" i="37"/>
  <c r="D898" i="37"/>
  <c r="E898" i="37"/>
  <c r="A899" i="37"/>
  <c r="B899" i="37"/>
  <c r="C899" i="37"/>
  <c r="D899" i="37"/>
  <c r="E899" i="37"/>
  <c r="A900" i="37"/>
  <c r="B900" i="37"/>
  <c r="C900" i="37"/>
  <c r="D900" i="37"/>
  <c r="E900" i="37"/>
  <c r="A901" i="37"/>
  <c r="B901" i="37"/>
  <c r="C901" i="37"/>
  <c r="D901" i="37"/>
  <c r="E901" i="37"/>
  <c r="A902" i="37"/>
  <c r="B902" i="37"/>
  <c r="C902" i="37"/>
  <c r="D902" i="37"/>
  <c r="E902" i="37"/>
  <c r="A903" i="37"/>
  <c r="B903" i="37"/>
  <c r="C903" i="37"/>
  <c r="D903" i="37"/>
  <c r="E903" i="37"/>
  <c r="A904" i="37"/>
  <c r="B904" i="37"/>
  <c r="C904" i="37"/>
  <c r="D904" i="37"/>
  <c r="E904" i="37"/>
  <c r="A905" i="37"/>
  <c r="B905" i="37"/>
  <c r="C905" i="37"/>
  <c r="D905" i="37"/>
  <c r="E905" i="37"/>
  <c r="A906" i="37"/>
  <c r="B906" i="37"/>
  <c r="C906" i="37"/>
  <c r="D906" i="37"/>
  <c r="E906" i="37"/>
  <c r="A907" i="37"/>
  <c r="B907" i="37"/>
  <c r="C907" i="37"/>
  <c r="D907" i="37"/>
  <c r="E907" i="37"/>
  <c r="A908" i="37"/>
  <c r="B908" i="37"/>
  <c r="C908" i="37"/>
  <c r="D908" i="37"/>
  <c r="E908" i="37"/>
  <c r="A909" i="37"/>
  <c r="B909" i="37"/>
  <c r="C909" i="37"/>
  <c r="D909" i="37"/>
  <c r="E909" i="37"/>
  <c r="A910" i="37"/>
  <c r="B910" i="37"/>
  <c r="C910" i="37"/>
  <c r="D910" i="37"/>
  <c r="E910" i="37"/>
  <c r="A911" i="37"/>
  <c r="B911" i="37"/>
  <c r="C911" i="37"/>
  <c r="D911" i="37"/>
  <c r="E911" i="37"/>
  <c r="A912" i="37"/>
  <c r="B912" i="37"/>
  <c r="C912" i="37"/>
  <c r="D912" i="37"/>
  <c r="E912" i="37"/>
  <c r="A913" i="37"/>
  <c r="B913" i="37"/>
  <c r="C913" i="37"/>
  <c r="D913" i="37"/>
  <c r="E913" i="37"/>
  <c r="A914" i="37"/>
  <c r="B914" i="37"/>
  <c r="C914" i="37"/>
  <c r="D914" i="37"/>
  <c r="E914" i="37"/>
  <c r="A915" i="37"/>
  <c r="B915" i="37"/>
  <c r="C915" i="37"/>
  <c r="D915" i="37"/>
  <c r="E915" i="37"/>
  <c r="A916" i="37"/>
  <c r="B916" i="37"/>
  <c r="C916" i="37"/>
  <c r="D916" i="37"/>
  <c r="E916" i="37"/>
  <c r="A917" i="37"/>
  <c r="B917" i="37"/>
  <c r="C917" i="37"/>
  <c r="D917" i="37"/>
  <c r="E917" i="37"/>
  <c r="A918" i="37"/>
  <c r="B918" i="37"/>
  <c r="C918" i="37"/>
  <c r="D918" i="37"/>
  <c r="E918" i="37"/>
  <c r="A919" i="37"/>
  <c r="B919" i="37"/>
  <c r="C919" i="37"/>
  <c r="D919" i="37"/>
  <c r="E919" i="37"/>
  <c r="A920" i="37"/>
  <c r="B920" i="37"/>
  <c r="C920" i="37"/>
  <c r="D920" i="37"/>
  <c r="E920" i="37"/>
  <c r="A921" i="37"/>
  <c r="B921" i="37"/>
  <c r="C921" i="37"/>
  <c r="D921" i="37"/>
  <c r="E921" i="37"/>
  <c r="A922" i="37"/>
  <c r="B922" i="37"/>
  <c r="C922" i="37"/>
  <c r="D922" i="37"/>
  <c r="E922" i="37"/>
  <c r="A923" i="37"/>
  <c r="B923" i="37"/>
  <c r="C923" i="37"/>
  <c r="D923" i="37"/>
  <c r="E923" i="37"/>
  <c r="A924" i="37"/>
  <c r="B924" i="37"/>
  <c r="C924" i="37"/>
  <c r="D924" i="37"/>
  <c r="E924" i="37"/>
  <c r="A925" i="37"/>
  <c r="B925" i="37"/>
  <c r="C925" i="37"/>
  <c r="D925" i="37"/>
  <c r="E925" i="37"/>
  <c r="A926" i="37"/>
  <c r="B926" i="37"/>
  <c r="C926" i="37"/>
  <c r="D926" i="37"/>
  <c r="E926" i="37"/>
  <c r="A927" i="37"/>
  <c r="B927" i="37"/>
  <c r="C927" i="37"/>
  <c r="D927" i="37"/>
  <c r="E927" i="37"/>
  <c r="A928" i="37"/>
  <c r="B928" i="37"/>
  <c r="C928" i="37"/>
  <c r="D928" i="37"/>
  <c r="E928" i="37"/>
  <c r="A929" i="37"/>
  <c r="B929" i="37"/>
  <c r="C929" i="37"/>
  <c r="D929" i="37"/>
  <c r="E929" i="37"/>
  <c r="A930" i="37"/>
  <c r="B930" i="37"/>
  <c r="C930" i="37"/>
  <c r="D930" i="37"/>
  <c r="E930" i="37"/>
  <c r="A931" i="37"/>
  <c r="B931" i="37"/>
  <c r="C931" i="37"/>
  <c r="D931" i="37"/>
  <c r="E931" i="37"/>
  <c r="A932" i="37"/>
  <c r="B932" i="37"/>
  <c r="C932" i="37"/>
  <c r="D932" i="37"/>
  <c r="E932" i="37"/>
  <c r="A933" i="37"/>
  <c r="B933" i="37"/>
  <c r="C933" i="37"/>
  <c r="D933" i="37"/>
  <c r="E933" i="37"/>
  <c r="A934" i="37"/>
  <c r="B934" i="37"/>
  <c r="C934" i="37"/>
  <c r="D934" i="37"/>
  <c r="E934" i="37"/>
  <c r="A935" i="37"/>
  <c r="B935" i="37"/>
  <c r="C935" i="37"/>
  <c r="D935" i="37"/>
  <c r="E935" i="37"/>
  <c r="A936" i="37"/>
  <c r="B936" i="37"/>
  <c r="C936" i="37"/>
  <c r="D936" i="37"/>
  <c r="E936" i="37"/>
  <c r="A937" i="37"/>
  <c r="B937" i="37"/>
  <c r="C937" i="37"/>
  <c r="D937" i="37"/>
  <c r="E937" i="37"/>
  <c r="A938" i="37"/>
  <c r="B938" i="37"/>
  <c r="C938" i="37"/>
  <c r="D938" i="37"/>
  <c r="E938" i="37"/>
  <c r="A939" i="37"/>
  <c r="B939" i="37"/>
  <c r="C939" i="37"/>
  <c r="D939" i="37"/>
  <c r="E939" i="37"/>
  <c r="A940" i="37"/>
  <c r="B940" i="37"/>
  <c r="C940" i="37"/>
  <c r="D940" i="37"/>
  <c r="E940" i="37"/>
  <c r="A941" i="37"/>
  <c r="B941" i="37"/>
  <c r="C941" i="37"/>
  <c r="D941" i="37"/>
  <c r="E941" i="37"/>
  <c r="A942" i="37"/>
  <c r="B942" i="37"/>
  <c r="C942" i="37"/>
  <c r="D942" i="37"/>
  <c r="E942" i="37"/>
  <c r="A943" i="37"/>
  <c r="B943" i="37"/>
  <c r="C943" i="37"/>
  <c r="D943" i="37"/>
  <c r="E943" i="37"/>
  <c r="A944" i="37"/>
  <c r="B944" i="37"/>
  <c r="C944" i="37"/>
  <c r="D944" i="37"/>
  <c r="E944" i="37"/>
  <c r="A945" i="37"/>
  <c r="B945" i="37"/>
  <c r="C945" i="37"/>
  <c r="D945" i="37"/>
  <c r="E945" i="37"/>
  <c r="A946" i="37"/>
  <c r="B946" i="37"/>
  <c r="C946" i="37"/>
  <c r="D946" i="37"/>
  <c r="E946" i="37"/>
  <c r="A947" i="37"/>
  <c r="B947" i="37"/>
  <c r="C947" i="37"/>
  <c r="D947" i="37"/>
  <c r="E947" i="37"/>
  <c r="A948" i="37"/>
  <c r="B948" i="37"/>
  <c r="C948" i="37"/>
  <c r="D948" i="37"/>
  <c r="E948" i="37"/>
  <c r="A949" i="37"/>
  <c r="B949" i="37"/>
  <c r="C949" i="37"/>
  <c r="D949" i="37"/>
  <c r="E949" i="37"/>
  <c r="A950" i="37"/>
  <c r="B950" i="37"/>
  <c r="C950" i="37"/>
  <c r="D950" i="37"/>
  <c r="E950" i="37"/>
  <c r="A951" i="37"/>
  <c r="B951" i="37"/>
  <c r="C951" i="37"/>
  <c r="D951" i="37"/>
  <c r="E951" i="37"/>
  <c r="A952" i="37"/>
  <c r="B952" i="37"/>
  <c r="C952" i="37"/>
  <c r="D952" i="37"/>
  <c r="E952" i="37"/>
  <c r="A953" i="37"/>
  <c r="B953" i="37"/>
  <c r="C953" i="37"/>
  <c r="D953" i="37"/>
  <c r="E953" i="37"/>
  <c r="A954" i="37"/>
  <c r="B954" i="37"/>
  <c r="C954" i="37"/>
  <c r="D954" i="37"/>
  <c r="E954" i="37"/>
  <c r="A955" i="37"/>
  <c r="B955" i="37"/>
  <c r="C955" i="37"/>
  <c r="D955" i="37"/>
  <c r="E955" i="37"/>
  <c r="A956" i="37"/>
  <c r="B956" i="37"/>
  <c r="C956" i="37"/>
  <c r="D956" i="37"/>
  <c r="E956" i="37"/>
  <c r="A957" i="37"/>
  <c r="B957" i="37"/>
  <c r="C957" i="37"/>
  <c r="D957" i="37"/>
  <c r="E957" i="37"/>
  <c r="A958" i="37"/>
  <c r="B958" i="37"/>
  <c r="C958" i="37"/>
  <c r="D958" i="37"/>
  <c r="E958" i="37"/>
  <c r="A959" i="37"/>
  <c r="B959" i="37"/>
  <c r="C959" i="37"/>
  <c r="D959" i="37"/>
  <c r="E959" i="37"/>
  <c r="A960" i="37"/>
  <c r="B960" i="37"/>
  <c r="C960" i="37"/>
  <c r="D960" i="37"/>
  <c r="E960" i="37"/>
  <c r="A961" i="37"/>
  <c r="B961" i="37"/>
  <c r="C961" i="37"/>
  <c r="D961" i="37"/>
  <c r="E961" i="37"/>
  <c r="A962" i="37"/>
  <c r="B962" i="37"/>
  <c r="C962" i="37"/>
  <c r="D962" i="37"/>
  <c r="E962" i="37"/>
  <c r="A963" i="37"/>
  <c r="B963" i="37"/>
  <c r="C963" i="37"/>
  <c r="D963" i="37"/>
  <c r="E963" i="37"/>
  <c r="A964" i="37"/>
  <c r="B964" i="37"/>
  <c r="C964" i="37"/>
  <c r="D964" i="37"/>
  <c r="E964" i="37"/>
  <c r="A965" i="37"/>
  <c r="B965" i="37"/>
  <c r="C965" i="37"/>
  <c r="D965" i="37"/>
  <c r="E965" i="37"/>
  <c r="A966" i="37"/>
  <c r="B966" i="37"/>
  <c r="C966" i="37"/>
  <c r="D966" i="37"/>
  <c r="E966" i="37"/>
  <c r="A967" i="37"/>
  <c r="B967" i="37"/>
  <c r="C967" i="37"/>
  <c r="D967" i="37"/>
  <c r="E967" i="37"/>
  <c r="A968" i="37"/>
  <c r="B968" i="37"/>
  <c r="C968" i="37"/>
  <c r="D968" i="37"/>
  <c r="E968" i="37"/>
  <c r="A969" i="37"/>
  <c r="B969" i="37"/>
  <c r="C969" i="37"/>
  <c r="D969" i="37"/>
  <c r="E969" i="37"/>
  <c r="A970" i="37"/>
  <c r="B970" i="37"/>
  <c r="C970" i="37"/>
  <c r="D970" i="37"/>
  <c r="E970" i="37"/>
  <c r="A971" i="37"/>
  <c r="B971" i="37"/>
  <c r="C971" i="37"/>
  <c r="D971" i="37"/>
  <c r="E971" i="37"/>
  <c r="A972" i="37"/>
  <c r="B972" i="37"/>
  <c r="C972" i="37"/>
  <c r="D972" i="37"/>
  <c r="E972" i="37"/>
  <c r="A973" i="37"/>
  <c r="B973" i="37"/>
  <c r="C973" i="37"/>
  <c r="D973" i="37"/>
  <c r="E973" i="37"/>
  <c r="A974" i="37"/>
  <c r="B974" i="37"/>
  <c r="C974" i="37"/>
  <c r="D974" i="37"/>
  <c r="E974" i="37"/>
  <c r="A975" i="37"/>
  <c r="B975" i="37"/>
  <c r="C975" i="37"/>
  <c r="D975" i="37"/>
  <c r="E975" i="37"/>
  <c r="A976" i="37"/>
  <c r="B976" i="37"/>
  <c r="C976" i="37"/>
  <c r="D976" i="37"/>
  <c r="E976" i="37"/>
  <c r="A977" i="37"/>
  <c r="B977" i="37"/>
  <c r="C977" i="37"/>
  <c r="D977" i="37"/>
  <c r="E977" i="37"/>
  <c r="A978" i="37"/>
  <c r="B978" i="37"/>
  <c r="C978" i="37"/>
  <c r="D978" i="37"/>
  <c r="E978" i="37"/>
  <c r="A979" i="37"/>
  <c r="B979" i="37"/>
  <c r="C979" i="37"/>
  <c r="D979" i="37"/>
  <c r="E979" i="37"/>
  <c r="A980" i="37"/>
  <c r="B980" i="37"/>
  <c r="C980" i="37"/>
  <c r="D980" i="37"/>
  <c r="E980" i="37"/>
  <c r="A981" i="37"/>
  <c r="B981" i="37"/>
  <c r="C981" i="37"/>
  <c r="D981" i="37"/>
  <c r="E981" i="37"/>
  <c r="A982" i="37"/>
  <c r="B982" i="37"/>
  <c r="C982" i="37"/>
  <c r="D982" i="37"/>
  <c r="E982" i="37"/>
  <c r="A983" i="37"/>
  <c r="B983" i="37"/>
  <c r="C983" i="37"/>
  <c r="D983" i="37"/>
  <c r="E983" i="37"/>
  <c r="A984" i="37"/>
  <c r="B984" i="37"/>
  <c r="C984" i="37"/>
  <c r="D984" i="37"/>
  <c r="E984" i="37"/>
  <c r="A985" i="37"/>
  <c r="B985" i="37"/>
  <c r="C985" i="37"/>
  <c r="D985" i="37"/>
  <c r="E985" i="37"/>
  <c r="A986" i="37"/>
  <c r="B986" i="37"/>
  <c r="C986" i="37"/>
  <c r="D986" i="37"/>
  <c r="E986" i="37"/>
  <c r="A987" i="37"/>
  <c r="B987" i="37"/>
  <c r="C987" i="37"/>
  <c r="D987" i="37"/>
  <c r="E987" i="37"/>
  <c r="A988" i="37"/>
  <c r="B988" i="37"/>
  <c r="C988" i="37"/>
  <c r="D988" i="37"/>
  <c r="E988" i="37"/>
  <c r="A989" i="37"/>
  <c r="B989" i="37"/>
  <c r="C989" i="37"/>
  <c r="D989" i="37"/>
  <c r="E989" i="37"/>
  <c r="A990" i="37"/>
  <c r="B990" i="37"/>
  <c r="C990" i="37"/>
  <c r="D990" i="37"/>
  <c r="E990" i="37"/>
  <c r="A991" i="37"/>
  <c r="B991" i="37"/>
  <c r="C991" i="37"/>
  <c r="D991" i="37"/>
  <c r="E991" i="37"/>
  <c r="A992" i="37"/>
  <c r="B992" i="37"/>
  <c r="C992" i="37"/>
  <c r="D992" i="37"/>
  <c r="E992" i="37"/>
  <c r="A993" i="37"/>
  <c r="B993" i="37"/>
  <c r="C993" i="37"/>
  <c r="D993" i="37"/>
  <c r="E993" i="37"/>
  <c r="A994" i="37"/>
  <c r="B994" i="37"/>
  <c r="C994" i="37"/>
  <c r="D994" i="37"/>
  <c r="E994" i="37"/>
  <c r="A995" i="37"/>
  <c r="B995" i="37"/>
  <c r="C995" i="37"/>
  <c r="D995" i="37"/>
  <c r="E995" i="37"/>
  <c r="A996" i="37"/>
  <c r="B996" i="37"/>
  <c r="C996" i="37"/>
  <c r="D996" i="37"/>
  <c r="E996" i="37"/>
  <c r="A997" i="37"/>
  <c r="B997" i="37"/>
  <c r="C997" i="37"/>
  <c r="D997" i="37"/>
  <c r="E997" i="37"/>
  <c r="A998" i="37"/>
  <c r="B998" i="37"/>
  <c r="C998" i="37"/>
  <c r="D998" i="37"/>
  <c r="E998" i="37"/>
  <c r="A999" i="37"/>
  <c r="B999" i="37"/>
  <c r="C999" i="37"/>
  <c r="D999" i="37"/>
  <c r="E999" i="37"/>
  <c r="A1000" i="37"/>
  <c r="B1000" i="37"/>
  <c r="C1000" i="37"/>
  <c r="D1000" i="37"/>
  <c r="E1000" i="37"/>
  <c r="A1001" i="37"/>
  <c r="B1001" i="37"/>
  <c r="C1001" i="37"/>
  <c r="D1001" i="37"/>
  <c r="E1001" i="37"/>
  <c r="A1002" i="37"/>
  <c r="B1002" i="37"/>
  <c r="C1002" i="37"/>
  <c r="D1002" i="37"/>
  <c r="E1002" i="37"/>
  <c r="A1003" i="37"/>
  <c r="B1003" i="37"/>
  <c r="C1003" i="37"/>
  <c r="D1003" i="37"/>
  <c r="E1003" i="37"/>
  <c r="A1004" i="37"/>
  <c r="B1004" i="37"/>
  <c r="C1004" i="37"/>
  <c r="D1004" i="37"/>
  <c r="E1004" i="37"/>
  <c r="A1005" i="37"/>
  <c r="B1005" i="37"/>
  <c r="C1005" i="37"/>
  <c r="D1005" i="37"/>
  <c r="E1005" i="37"/>
  <c r="A1006" i="37"/>
  <c r="B1006" i="37"/>
  <c r="C1006" i="37"/>
  <c r="D1006" i="37"/>
  <c r="E1006" i="37"/>
  <c r="A1007" i="37"/>
  <c r="B1007" i="37"/>
  <c r="C1007" i="37"/>
  <c r="D1007" i="37"/>
  <c r="E1007" i="37"/>
  <c r="A1008" i="37"/>
  <c r="B1008" i="37"/>
  <c r="C1008" i="37"/>
  <c r="D1008" i="37"/>
  <c r="E1008" i="37"/>
  <c r="A1009" i="37"/>
  <c r="B1009" i="37"/>
  <c r="C1009" i="37"/>
  <c r="D1009" i="37"/>
  <c r="E1009" i="37"/>
  <c r="A1010" i="37"/>
  <c r="B1010" i="37"/>
  <c r="C1010" i="37"/>
  <c r="D1010" i="37"/>
  <c r="E1010" i="37"/>
  <c r="A1011" i="37"/>
  <c r="B1011" i="37"/>
  <c r="C1011" i="37"/>
  <c r="D1011" i="37"/>
  <c r="E1011" i="37"/>
  <c r="A1012" i="37"/>
  <c r="B1012" i="37"/>
  <c r="C1012" i="37"/>
  <c r="D1012" i="37"/>
  <c r="E1012" i="37"/>
  <c r="A1013" i="37"/>
  <c r="B1013" i="37"/>
  <c r="C1013" i="37"/>
  <c r="D1013" i="37"/>
  <c r="E1013" i="37"/>
  <c r="A1014" i="37"/>
  <c r="B1014" i="37"/>
  <c r="C1014" i="37"/>
  <c r="D1014" i="37"/>
  <c r="E1014" i="37"/>
  <c r="A1015" i="37"/>
  <c r="B1015" i="37"/>
  <c r="C1015" i="37"/>
  <c r="D1015" i="37"/>
  <c r="E1015" i="37"/>
  <c r="A1016" i="37"/>
  <c r="B1016" i="37"/>
  <c r="C1016" i="37"/>
  <c r="D1016" i="37"/>
  <c r="E1016" i="37"/>
  <c r="A1017" i="37"/>
  <c r="B1017" i="37"/>
  <c r="C1017" i="37"/>
  <c r="D1017" i="37"/>
  <c r="E1017" i="37"/>
  <c r="A1018" i="37"/>
  <c r="B1018" i="37"/>
  <c r="C1018" i="37"/>
  <c r="D1018" i="37"/>
  <c r="E1018" i="37"/>
  <c r="A1019" i="37"/>
  <c r="B1019" i="37"/>
  <c r="C1019" i="37"/>
  <c r="D1019" i="37"/>
  <c r="E1019" i="37"/>
  <c r="A1020" i="37"/>
  <c r="B1020" i="37"/>
  <c r="C1020" i="37"/>
  <c r="D1020" i="37"/>
  <c r="E1020" i="37"/>
  <c r="A1021" i="37"/>
  <c r="B1021" i="37"/>
  <c r="C1021" i="37"/>
  <c r="D1021" i="37"/>
  <c r="E1021" i="37"/>
  <c r="A1022" i="37"/>
  <c r="B1022" i="37"/>
  <c r="C1022" i="37"/>
  <c r="D1022" i="37"/>
  <c r="E1022" i="37"/>
  <c r="A1023" i="37"/>
  <c r="B1023" i="37"/>
  <c r="C1023" i="37"/>
  <c r="D1023" i="37"/>
  <c r="E1023" i="37"/>
  <c r="A1024" i="37"/>
  <c r="B1024" i="37"/>
  <c r="C1024" i="37"/>
  <c r="D1024" i="37"/>
  <c r="E1024" i="37"/>
  <c r="A1025" i="37"/>
  <c r="B1025" i="37"/>
  <c r="C1025" i="37"/>
  <c r="D1025" i="37"/>
  <c r="E1025" i="37"/>
  <c r="A1026" i="37"/>
  <c r="B1026" i="37"/>
  <c r="C1026" i="37"/>
  <c r="D1026" i="37"/>
  <c r="E1026" i="37"/>
  <c r="A1027" i="37"/>
  <c r="B1027" i="37"/>
  <c r="C1027" i="37"/>
  <c r="D1027" i="37"/>
  <c r="E1027" i="37"/>
  <c r="A1028" i="37"/>
  <c r="B1028" i="37"/>
  <c r="C1028" i="37"/>
  <c r="D1028" i="37"/>
  <c r="E1028" i="37"/>
  <c r="A1029" i="37"/>
  <c r="B1029" i="37"/>
  <c r="C1029" i="37"/>
  <c r="D1029" i="37"/>
  <c r="E1029" i="37"/>
  <c r="A1030" i="37"/>
  <c r="B1030" i="37"/>
  <c r="C1030" i="37"/>
  <c r="D1030" i="37"/>
  <c r="E1030" i="37"/>
  <c r="A1031" i="37"/>
  <c r="B1031" i="37"/>
  <c r="C1031" i="37"/>
  <c r="D1031" i="37"/>
  <c r="E1031" i="37"/>
  <c r="A1032" i="37"/>
  <c r="B1032" i="37"/>
  <c r="C1032" i="37"/>
  <c r="D1032" i="37"/>
  <c r="E1032" i="37"/>
  <c r="A1033" i="37"/>
  <c r="B1033" i="37"/>
  <c r="C1033" i="37"/>
  <c r="D1033" i="37"/>
  <c r="E1033" i="37"/>
  <c r="A1034" i="37"/>
  <c r="B1034" i="37"/>
  <c r="C1034" i="37"/>
  <c r="D1034" i="37"/>
  <c r="E1034" i="37"/>
  <c r="A1035" i="37"/>
  <c r="B1035" i="37"/>
  <c r="C1035" i="37"/>
  <c r="D1035" i="37"/>
  <c r="E1035" i="37"/>
  <c r="A1036" i="37"/>
  <c r="B1036" i="37"/>
  <c r="C1036" i="37"/>
  <c r="D1036" i="37"/>
  <c r="E1036" i="37"/>
  <c r="A1037" i="37"/>
  <c r="B1037" i="37"/>
  <c r="C1037" i="37"/>
  <c r="D1037" i="37"/>
  <c r="E1037" i="37"/>
  <c r="A1038" i="37"/>
  <c r="B1038" i="37"/>
  <c r="C1038" i="37"/>
  <c r="D1038" i="37"/>
  <c r="E1038" i="37"/>
  <c r="A1039" i="37"/>
  <c r="B1039" i="37"/>
  <c r="C1039" i="37"/>
  <c r="D1039" i="37"/>
  <c r="E1039" i="37"/>
  <c r="A1040" i="37"/>
  <c r="B1040" i="37"/>
  <c r="C1040" i="37"/>
  <c r="D1040" i="37"/>
  <c r="E1040" i="37"/>
  <c r="A1041" i="37"/>
  <c r="B1041" i="37"/>
  <c r="C1041" i="37"/>
  <c r="D1041" i="37"/>
  <c r="E1041" i="37"/>
  <c r="A1042" i="37"/>
  <c r="B1042" i="37"/>
  <c r="C1042" i="37"/>
  <c r="D1042" i="37"/>
  <c r="E1042" i="37"/>
  <c r="A1043" i="37"/>
  <c r="B1043" i="37"/>
  <c r="C1043" i="37"/>
  <c r="D1043" i="37"/>
  <c r="E1043" i="37"/>
  <c r="A1044" i="37"/>
  <c r="B1044" i="37"/>
  <c r="C1044" i="37"/>
  <c r="D1044" i="37"/>
  <c r="E1044" i="37"/>
  <c r="A1045" i="37"/>
  <c r="B1045" i="37"/>
  <c r="C1045" i="37"/>
  <c r="D1045" i="37"/>
  <c r="E1045" i="37"/>
  <c r="A1046" i="37"/>
  <c r="B1046" i="37"/>
  <c r="C1046" i="37"/>
  <c r="D1046" i="37"/>
  <c r="E1046" i="37"/>
  <c r="A1047" i="37"/>
  <c r="B1047" i="37"/>
  <c r="C1047" i="37"/>
  <c r="D1047" i="37"/>
  <c r="E1047" i="37"/>
  <c r="A1048" i="37"/>
  <c r="B1048" i="37"/>
  <c r="C1048" i="37"/>
  <c r="D1048" i="37"/>
  <c r="E1048" i="37"/>
  <c r="A1049" i="37"/>
  <c r="B1049" i="37"/>
  <c r="C1049" i="37"/>
  <c r="D1049" i="37"/>
  <c r="E1049" i="37"/>
  <c r="A1050" i="37"/>
  <c r="B1050" i="37"/>
  <c r="C1050" i="37"/>
  <c r="D1050" i="37"/>
  <c r="E1050" i="37"/>
  <c r="A1051" i="37"/>
  <c r="B1051" i="37"/>
  <c r="C1051" i="37"/>
  <c r="D1051" i="37"/>
  <c r="E1051" i="37"/>
  <c r="A1052" i="37"/>
  <c r="B1052" i="37"/>
  <c r="C1052" i="37"/>
  <c r="D1052" i="37"/>
  <c r="E1052" i="37"/>
  <c r="A1053" i="37"/>
  <c r="B1053" i="37"/>
  <c r="C1053" i="37"/>
  <c r="D1053" i="37"/>
  <c r="E1053" i="37"/>
  <c r="A1054" i="37"/>
  <c r="B1054" i="37"/>
  <c r="C1054" i="37"/>
  <c r="D1054" i="37"/>
  <c r="E1054" i="37"/>
  <c r="A1055" i="37"/>
  <c r="B1055" i="37"/>
  <c r="C1055" i="37"/>
  <c r="D1055" i="37"/>
  <c r="E1055" i="37"/>
  <c r="A1056" i="37"/>
  <c r="B1056" i="37"/>
  <c r="C1056" i="37"/>
  <c r="D1056" i="37"/>
  <c r="E1056" i="37"/>
  <c r="A1057" i="37"/>
  <c r="B1057" i="37"/>
  <c r="C1057" i="37"/>
  <c r="D1057" i="37"/>
  <c r="E1057" i="37"/>
  <c r="A1058" i="37"/>
  <c r="B1058" i="37"/>
  <c r="C1058" i="37"/>
  <c r="D1058" i="37"/>
  <c r="E1058" i="37"/>
  <c r="A1059" i="37"/>
  <c r="B1059" i="37"/>
  <c r="C1059" i="37"/>
  <c r="D1059" i="37"/>
  <c r="E1059" i="37"/>
  <c r="A1060" i="37"/>
  <c r="B1060" i="37"/>
  <c r="C1060" i="37"/>
  <c r="D1060" i="37"/>
  <c r="E1060" i="37"/>
  <c r="A1061" i="37"/>
  <c r="B1061" i="37"/>
  <c r="C1061" i="37"/>
  <c r="D1061" i="37"/>
  <c r="E1061" i="37"/>
  <c r="A1062" i="37"/>
  <c r="B1062" i="37"/>
  <c r="C1062" i="37"/>
  <c r="D1062" i="37"/>
  <c r="E1062" i="37"/>
  <c r="A1063" i="37"/>
  <c r="B1063" i="37"/>
  <c r="C1063" i="37"/>
  <c r="D1063" i="37"/>
  <c r="E1063" i="37"/>
  <c r="A1064" i="37"/>
  <c r="B1064" i="37"/>
  <c r="C1064" i="37"/>
  <c r="D1064" i="37"/>
  <c r="E1064" i="37"/>
  <c r="A1065" i="37"/>
  <c r="B1065" i="37"/>
  <c r="C1065" i="37"/>
  <c r="D1065" i="37"/>
  <c r="E1065" i="37"/>
  <c r="A1066" i="37"/>
  <c r="B1066" i="37"/>
  <c r="C1066" i="37"/>
  <c r="D1066" i="37"/>
  <c r="E1066" i="37"/>
  <c r="A1067" i="37"/>
  <c r="B1067" i="37"/>
  <c r="C1067" i="37"/>
  <c r="D1067" i="37"/>
  <c r="E1067" i="37"/>
  <c r="A1068" i="37"/>
  <c r="B1068" i="37"/>
  <c r="C1068" i="37"/>
  <c r="D1068" i="37"/>
  <c r="E1068" i="37"/>
  <c r="A1069" i="37"/>
  <c r="B1069" i="37"/>
  <c r="C1069" i="37"/>
  <c r="D1069" i="37"/>
  <c r="E1069" i="37"/>
  <c r="A1070" i="37"/>
  <c r="B1070" i="37"/>
  <c r="C1070" i="37"/>
  <c r="D1070" i="37"/>
  <c r="E1070" i="37"/>
  <c r="A1071" i="37"/>
  <c r="B1071" i="37"/>
  <c r="C1071" i="37"/>
  <c r="D1071" i="37"/>
  <c r="E1071" i="37"/>
  <c r="A1072" i="37"/>
  <c r="B1072" i="37"/>
  <c r="C1072" i="37"/>
  <c r="D1072" i="37"/>
  <c r="E1072" i="37"/>
  <c r="A1073" i="37"/>
  <c r="B1073" i="37"/>
  <c r="C1073" i="37"/>
  <c r="D1073" i="37"/>
  <c r="E1073" i="37"/>
  <c r="A1074" i="37"/>
  <c r="B1074" i="37"/>
  <c r="C1074" i="37"/>
  <c r="D1074" i="37"/>
  <c r="E1074" i="37"/>
  <c r="A1075" i="37"/>
  <c r="B1075" i="37"/>
  <c r="C1075" i="37"/>
  <c r="D1075" i="37"/>
  <c r="E1075" i="37"/>
  <c r="A1076" i="37"/>
  <c r="B1076" i="37"/>
  <c r="C1076" i="37"/>
  <c r="D1076" i="37"/>
  <c r="E1076" i="37"/>
  <c r="A1077" i="37"/>
  <c r="B1077" i="37"/>
  <c r="C1077" i="37"/>
  <c r="D1077" i="37"/>
  <c r="E1077" i="37"/>
  <c r="A1078" i="37"/>
  <c r="B1078" i="37"/>
  <c r="C1078" i="37"/>
  <c r="D1078" i="37"/>
  <c r="E1078" i="37"/>
  <c r="A1079" i="37"/>
  <c r="B1079" i="37"/>
  <c r="C1079" i="37"/>
  <c r="D1079" i="37"/>
  <c r="E1079" i="37"/>
  <c r="A1080" i="37"/>
  <c r="B1080" i="37"/>
  <c r="C1080" i="37"/>
  <c r="D1080" i="37"/>
  <c r="E1080" i="37"/>
  <c r="A1081" i="37"/>
  <c r="B1081" i="37"/>
  <c r="C1081" i="37"/>
  <c r="D1081" i="37"/>
  <c r="E1081" i="37"/>
  <c r="A1082" i="37"/>
  <c r="B1082" i="37"/>
  <c r="C1082" i="37"/>
  <c r="D1082" i="37"/>
  <c r="E1082" i="37"/>
  <c r="A1083" i="37"/>
  <c r="B1083" i="37"/>
  <c r="C1083" i="37"/>
  <c r="D1083" i="37"/>
  <c r="E1083" i="37"/>
  <c r="A1084" i="37"/>
  <c r="B1084" i="37"/>
  <c r="C1084" i="37"/>
  <c r="D1084" i="37"/>
  <c r="E1084" i="37"/>
  <c r="A1085" i="37"/>
  <c r="B1085" i="37"/>
  <c r="C1085" i="37"/>
  <c r="D1085" i="37"/>
  <c r="E1085" i="37"/>
  <c r="A1086" i="37"/>
  <c r="B1086" i="37"/>
  <c r="C1086" i="37"/>
  <c r="D1086" i="37"/>
  <c r="E1086" i="37"/>
  <c r="A1087" i="37"/>
  <c r="B1087" i="37"/>
  <c r="C1087" i="37"/>
  <c r="D1087" i="37"/>
  <c r="E1087" i="37"/>
  <c r="A1088" i="37"/>
  <c r="B1088" i="37"/>
  <c r="C1088" i="37"/>
  <c r="D1088" i="37"/>
  <c r="E1088" i="37"/>
  <c r="A1089" i="37"/>
  <c r="B1089" i="37"/>
  <c r="C1089" i="37"/>
  <c r="D1089" i="37"/>
  <c r="E1089" i="37"/>
  <c r="A1090" i="37"/>
  <c r="B1090" i="37"/>
  <c r="C1090" i="37"/>
  <c r="D1090" i="37"/>
  <c r="E1090" i="37"/>
  <c r="A1091" i="37"/>
  <c r="B1091" i="37"/>
  <c r="C1091" i="37"/>
  <c r="D1091" i="37"/>
  <c r="E1091" i="37"/>
  <c r="A1092" i="37"/>
  <c r="B1092" i="37"/>
  <c r="C1092" i="37"/>
  <c r="D1092" i="37"/>
  <c r="E1092" i="37"/>
  <c r="A1093" i="37"/>
  <c r="B1093" i="37"/>
  <c r="C1093" i="37"/>
  <c r="D1093" i="37"/>
  <c r="E1093" i="37"/>
  <c r="A1094" i="37"/>
  <c r="B1094" i="37"/>
  <c r="C1094" i="37"/>
  <c r="D1094" i="37"/>
  <c r="E1094" i="37"/>
  <c r="A1095" i="37"/>
  <c r="B1095" i="37"/>
  <c r="C1095" i="37"/>
  <c r="D1095" i="37"/>
  <c r="E1095" i="37"/>
  <c r="A1096" i="37"/>
  <c r="B1096" i="37"/>
  <c r="C1096" i="37"/>
  <c r="D1096" i="37"/>
  <c r="E1096" i="37"/>
  <c r="A1097" i="37"/>
  <c r="B1097" i="37"/>
  <c r="C1097" i="37"/>
  <c r="D1097" i="37"/>
  <c r="E1097" i="37"/>
  <c r="A1098" i="37"/>
  <c r="B1098" i="37"/>
  <c r="C1098" i="37"/>
  <c r="D1098" i="37"/>
  <c r="E1098" i="37"/>
  <c r="A1099" i="37"/>
  <c r="B1099" i="37"/>
  <c r="C1099" i="37"/>
  <c r="D1099" i="37"/>
  <c r="E1099" i="37"/>
  <c r="A1100" i="37"/>
  <c r="B1100" i="37"/>
  <c r="C1100" i="37"/>
  <c r="D1100" i="37"/>
  <c r="E1100" i="37"/>
  <c r="A1101" i="37"/>
  <c r="B1101" i="37"/>
  <c r="C1101" i="37"/>
  <c r="D1101" i="37"/>
  <c r="E1101" i="37"/>
  <c r="A1102" i="37"/>
  <c r="B1102" i="37"/>
  <c r="C1102" i="37"/>
  <c r="D1102" i="37"/>
  <c r="E1102" i="37"/>
  <c r="A1103" i="37"/>
  <c r="B1103" i="37"/>
  <c r="C1103" i="37"/>
  <c r="D1103" i="37"/>
  <c r="E1103" i="37"/>
  <c r="A1104" i="37"/>
  <c r="B1104" i="37"/>
  <c r="C1104" i="37"/>
  <c r="D1104" i="37"/>
  <c r="E1104" i="37"/>
  <c r="A1105" i="37"/>
  <c r="B1105" i="37"/>
  <c r="C1105" i="37"/>
  <c r="D1105" i="37"/>
  <c r="E1105" i="37"/>
  <c r="A1106" i="37"/>
  <c r="B1106" i="37"/>
  <c r="C1106" i="37"/>
  <c r="D1106" i="37"/>
  <c r="E1106" i="37"/>
  <c r="A1107" i="37"/>
  <c r="B1107" i="37"/>
  <c r="C1107" i="37"/>
  <c r="D1107" i="37"/>
  <c r="E1107" i="37"/>
  <c r="A1108" i="37"/>
  <c r="B1108" i="37"/>
  <c r="C1108" i="37"/>
  <c r="D1108" i="37"/>
  <c r="E1108" i="37"/>
  <c r="A1109" i="37"/>
  <c r="B1109" i="37"/>
  <c r="C1109" i="37"/>
  <c r="D1109" i="37"/>
  <c r="E1109" i="37"/>
  <c r="A1110" i="37"/>
  <c r="B1110" i="37"/>
  <c r="C1110" i="37"/>
  <c r="D1110" i="37"/>
  <c r="E1110" i="37"/>
  <c r="A1111" i="37"/>
  <c r="B1111" i="37"/>
  <c r="C1111" i="37"/>
  <c r="D1111" i="37"/>
  <c r="E1111" i="37"/>
  <c r="A1112" i="37"/>
  <c r="B1112" i="37"/>
  <c r="C1112" i="37"/>
  <c r="D1112" i="37"/>
  <c r="E1112" i="37"/>
  <c r="A1113" i="37"/>
  <c r="B1113" i="37"/>
  <c r="C1113" i="37"/>
  <c r="D1113" i="37"/>
  <c r="E1113" i="37"/>
  <c r="A1114" i="37"/>
  <c r="B1114" i="37"/>
  <c r="C1114" i="37"/>
  <c r="D1114" i="37"/>
  <c r="E1114" i="37"/>
  <c r="A1115" i="37"/>
  <c r="B1115" i="37"/>
  <c r="C1115" i="37"/>
  <c r="D1115" i="37"/>
  <c r="E1115" i="37"/>
  <c r="A1116" i="37"/>
  <c r="B1116" i="37"/>
  <c r="C1116" i="37"/>
  <c r="D1116" i="37"/>
  <c r="E1116" i="37"/>
  <c r="A1117" i="37"/>
  <c r="B1117" i="37"/>
  <c r="C1117" i="37"/>
  <c r="D1117" i="37"/>
  <c r="E1117" i="37"/>
  <c r="A1118" i="37"/>
  <c r="B1118" i="37"/>
  <c r="C1118" i="37"/>
  <c r="D1118" i="37"/>
  <c r="E1118" i="37"/>
  <c r="A1119" i="37"/>
  <c r="B1119" i="37"/>
  <c r="C1119" i="37"/>
  <c r="D1119" i="37"/>
  <c r="E1119" i="37"/>
  <c r="A1120" i="37"/>
  <c r="B1120" i="37"/>
  <c r="C1120" i="37"/>
  <c r="D1120" i="37"/>
  <c r="E1120" i="37"/>
  <c r="A1121" i="37"/>
  <c r="B1121" i="37"/>
  <c r="C1121" i="37"/>
  <c r="D1121" i="37"/>
  <c r="E1121" i="37"/>
  <c r="A1122" i="37"/>
  <c r="B1122" i="37"/>
  <c r="C1122" i="37"/>
  <c r="D1122" i="37"/>
  <c r="E1122" i="37"/>
  <c r="A1123" i="37"/>
  <c r="B1123" i="37"/>
  <c r="C1123" i="37"/>
  <c r="D1123" i="37"/>
  <c r="E1123" i="37"/>
  <c r="A1124" i="37"/>
  <c r="B1124" i="37"/>
  <c r="C1124" i="37"/>
  <c r="D1124" i="37"/>
  <c r="E1124" i="37"/>
  <c r="A1125" i="37"/>
  <c r="B1125" i="37"/>
  <c r="C1125" i="37"/>
  <c r="D1125" i="37"/>
  <c r="E1125" i="37"/>
  <c r="A1126" i="37"/>
  <c r="B1126" i="37"/>
  <c r="C1126" i="37"/>
  <c r="D1126" i="37"/>
  <c r="E1126" i="37"/>
  <c r="A1127" i="37"/>
  <c r="B1127" i="37"/>
  <c r="C1127" i="37"/>
  <c r="D1127" i="37"/>
  <c r="E1127" i="37"/>
  <c r="A1128" i="37"/>
  <c r="B1128" i="37"/>
  <c r="C1128" i="37"/>
  <c r="D1128" i="37"/>
  <c r="E1128" i="37"/>
  <c r="A1129" i="37"/>
  <c r="B1129" i="37"/>
  <c r="C1129" i="37"/>
  <c r="D1129" i="37"/>
  <c r="E1129" i="37"/>
  <c r="A1130" i="37"/>
  <c r="B1130" i="37"/>
  <c r="C1130" i="37"/>
  <c r="D1130" i="37"/>
  <c r="E1130" i="37"/>
  <c r="A1131" i="37"/>
  <c r="B1131" i="37"/>
  <c r="C1131" i="37"/>
  <c r="D1131" i="37"/>
  <c r="E1131" i="37"/>
  <c r="A1132" i="37"/>
  <c r="B1132" i="37"/>
  <c r="C1132" i="37"/>
  <c r="D1132" i="37"/>
  <c r="E1132" i="37"/>
  <c r="A1133" i="37"/>
  <c r="B1133" i="37"/>
  <c r="C1133" i="37"/>
  <c r="D1133" i="37"/>
  <c r="E1133" i="37"/>
  <c r="A1134" i="37"/>
  <c r="B1134" i="37"/>
  <c r="C1134" i="37"/>
  <c r="D1134" i="37"/>
  <c r="E1134" i="37"/>
  <c r="A1135" i="37"/>
  <c r="B1135" i="37"/>
  <c r="C1135" i="37"/>
  <c r="D1135" i="37"/>
  <c r="E1135" i="37"/>
  <c r="A1136" i="37"/>
  <c r="B1136" i="37"/>
  <c r="C1136" i="37"/>
  <c r="D1136" i="37"/>
  <c r="E1136" i="37"/>
  <c r="A1137" i="37"/>
  <c r="B1137" i="37"/>
  <c r="C1137" i="37"/>
  <c r="D1137" i="37"/>
  <c r="E1137" i="37"/>
  <c r="A1138" i="37"/>
  <c r="B1138" i="37"/>
  <c r="C1138" i="37"/>
  <c r="D1138" i="37"/>
  <c r="E1138" i="37"/>
  <c r="A1139" i="37"/>
  <c r="B1139" i="37"/>
  <c r="C1139" i="37"/>
  <c r="D1139" i="37"/>
  <c r="E1139" i="37"/>
  <c r="A1140" i="37"/>
  <c r="B1140" i="37"/>
  <c r="C1140" i="37"/>
  <c r="D1140" i="37"/>
  <c r="E1140" i="37"/>
  <c r="A1141" i="37"/>
  <c r="B1141" i="37"/>
  <c r="C1141" i="37"/>
  <c r="D1141" i="37"/>
  <c r="E1141" i="37"/>
  <c r="A1142" i="37"/>
  <c r="B1142" i="37"/>
  <c r="C1142" i="37"/>
  <c r="D1142" i="37"/>
  <c r="E1142" i="37"/>
  <c r="A1143" i="37"/>
  <c r="B1143" i="37"/>
  <c r="C1143" i="37"/>
  <c r="D1143" i="37"/>
  <c r="E1143" i="37"/>
  <c r="A1144" i="37"/>
  <c r="B1144" i="37"/>
  <c r="C1144" i="37"/>
  <c r="D1144" i="37"/>
  <c r="E1144" i="37"/>
  <c r="A1145" i="37"/>
  <c r="B1145" i="37"/>
  <c r="C1145" i="37"/>
  <c r="D1145" i="37"/>
  <c r="E1145" i="37"/>
  <c r="A1146" i="37"/>
  <c r="B1146" i="37"/>
  <c r="C1146" i="37"/>
  <c r="D1146" i="37"/>
  <c r="E1146" i="37"/>
  <c r="A1147" i="37"/>
  <c r="B1147" i="37"/>
  <c r="C1147" i="37"/>
  <c r="D1147" i="37"/>
  <c r="E1147" i="37"/>
  <c r="A1148" i="37"/>
  <c r="B1148" i="37"/>
  <c r="C1148" i="37"/>
  <c r="D1148" i="37"/>
  <c r="E1148" i="37"/>
  <c r="A1149" i="37"/>
  <c r="B1149" i="37"/>
  <c r="C1149" i="37"/>
  <c r="D1149" i="37"/>
  <c r="E1149" i="37"/>
  <c r="A1150" i="37"/>
  <c r="B1150" i="37"/>
  <c r="C1150" i="37"/>
  <c r="D1150" i="37"/>
  <c r="E1150" i="37"/>
  <c r="A1151" i="37"/>
  <c r="B1151" i="37"/>
  <c r="C1151" i="37"/>
  <c r="D1151" i="37"/>
  <c r="E1151" i="37"/>
  <c r="A1152" i="37"/>
  <c r="B1152" i="37"/>
  <c r="C1152" i="37"/>
  <c r="D1152" i="37"/>
  <c r="E1152" i="37"/>
  <c r="A1153" i="37"/>
  <c r="B1153" i="37"/>
  <c r="C1153" i="37"/>
  <c r="D1153" i="37"/>
  <c r="E1153" i="37"/>
  <c r="A1154" i="37"/>
  <c r="B1154" i="37"/>
  <c r="C1154" i="37"/>
  <c r="D1154" i="37"/>
  <c r="E1154" i="37"/>
  <c r="A1155" i="37"/>
  <c r="B1155" i="37"/>
  <c r="C1155" i="37"/>
  <c r="D1155" i="37"/>
  <c r="E1155" i="37"/>
  <c r="A1156" i="37"/>
  <c r="B1156" i="37"/>
  <c r="C1156" i="37"/>
  <c r="D1156" i="37"/>
  <c r="E1156" i="37"/>
  <c r="A1157" i="37"/>
  <c r="B1157" i="37"/>
  <c r="C1157" i="37"/>
  <c r="D1157" i="37"/>
  <c r="E1157" i="37"/>
  <c r="A1158" i="37"/>
  <c r="B1158" i="37"/>
  <c r="C1158" i="37"/>
  <c r="D1158" i="37"/>
  <c r="E1158" i="37"/>
  <c r="A1159" i="37"/>
  <c r="B1159" i="37"/>
  <c r="C1159" i="37"/>
  <c r="D1159" i="37"/>
  <c r="E1159" i="37"/>
  <c r="A1160" i="37"/>
  <c r="B1160" i="37"/>
  <c r="C1160" i="37"/>
  <c r="D1160" i="37"/>
  <c r="E1160" i="37"/>
  <c r="A1161" i="37"/>
  <c r="B1161" i="37"/>
  <c r="C1161" i="37"/>
  <c r="D1161" i="37"/>
  <c r="E1161" i="37"/>
  <c r="A1162" i="37"/>
  <c r="B1162" i="37"/>
  <c r="C1162" i="37"/>
  <c r="D1162" i="37"/>
  <c r="E1162" i="37"/>
  <c r="A1163" i="37"/>
  <c r="B1163" i="37"/>
  <c r="C1163" i="37"/>
  <c r="D1163" i="37"/>
  <c r="E1163" i="37"/>
  <c r="A1164" i="37"/>
  <c r="B1164" i="37"/>
  <c r="C1164" i="37"/>
  <c r="D1164" i="37"/>
  <c r="E1164" i="37"/>
  <c r="A1165" i="37"/>
  <c r="B1165" i="37"/>
  <c r="C1165" i="37"/>
  <c r="D1165" i="37"/>
  <c r="E1165" i="37"/>
  <c r="A1166" i="37"/>
  <c r="B1166" i="37"/>
  <c r="C1166" i="37"/>
  <c r="D1166" i="37"/>
  <c r="E1166" i="37"/>
  <c r="A1167" i="37"/>
  <c r="B1167" i="37"/>
  <c r="C1167" i="37"/>
  <c r="D1167" i="37"/>
  <c r="E1167" i="37"/>
  <c r="A1168" i="37"/>
  <c r="B1168" i="37"/>
  <c r="C1168" i="37"/>
  <c r="D1168" i="37"/>
  <c r="E1168" i="37"/>
  <c r="A1169" i="37"/>
  <c r="B1169" i="37"/>
  <c r="C1169" i="37"/>
  <c r="D1169" i="37"/>
  <c r="E1169" i="37"/>
  <c r="A1170" i="37"/>
  <c r="B1170" i="37"/>
  <c r="C1170" i="37"/>
  <c r="D1170" i="37"/>
  <c r="E1170" i="37"/>
  <c r="A1171" i="37"/>
  <c r="B1171" i="37"/>
  <c r="C1171" i="37"/>
  <c r="D1171" i="37"/>
  <c r="E1171" i="37"/>
  <c r="A1172" i="37"/>
  <c r="B1172" i="37"/>
  <c r="C1172" i="37"/>
  <c r="D1172" i="37"/>
  <c r="E1172" i="37"/>
  <c r="A1173" i="37"/>
  <c r="B1173" i="37"/>
  <c r="C1173" i="37"/>
  <c r="D1173" i="37"/>
  <c r="E1173" i="37"/>
  <c r="A1174" i="37"/>
  <c r="B1174" i="37"/>
  <c r="C1174" i="37"/>
  <c r="D1174" i="37"/>
  <c r="E1174" i="37"/>
  <c r="A1175" i="37"/>
  <c r="B1175" i="37"/>
  <c r="C1175" i="37"/>
  <c r="D1175" i="37"/>
  <c r="E1175" i="37"/>
  <c r="A1176" i="37"/>
  <c r="B1176" i="37"/>
  <c r="C1176" i="37"/>
  <c r="D1176" i="37"/>
  <c r="E1176" i="37"/>
  <c r="A1177" i="37"/>
  <c r="B1177" i="37"/>
  <c r="C1177" i="37"/>
  <c r="D1177" i="37"/>
  <c r="E1177" i="37"/>
  <c r="A1178" i="37"/>
  <c r="B1178" i="37"/>
  <c r="C1178" i="37"/>
  <c r="D1178" i="37"/>
  <c r="E1178" i="37"/>
  <c r="A1179" i="37"/>
  <c r="B1179" i="37"/>
  <c r="C1179" i="37"/>
  <c r="D1179" i="37"/>
  <c r="E1179" i="37"/>
  <c r="A1180" i="37"/>
  <c r="B1180" i="37"/>
  <c r="C1180" i="37"/>
  <c r="D1180" i="37"/>
  <c r="E1180" i="37"/>
  <c r="A1181" i="37"/>
  <c r="B1181" i="37"/>
  <c r="C1181" i="37"/>
  <c r="D1181" i="37"/>
  <c r="E1181" i="37"/>
  <c r="A1182" i="37"/>
  <c r="B1182" i="37"/>
  <c r="C1182" i="37"/>
  <c r="D1182" i="37"/>
  <c r="E1182" i="37"/>
  <c r="A1183" i="37"/>
  <c r="B1183" i="37"/>
  <c r="C1183" i="37"/>
  <c r="D1183" i="37"/>
  <c r="E1183" i="37"/>
  <c r="A1184" i="37"/>
  <c r="B1184" i="37"/>
  <c r="C1184" i="37"/>
  <c r="D1184" i="37"/>
  <c r="E1184" i="37"/>
  <c r="A1185" i="37"/>
  <c r="B1185" i="37"/>
  <c r="C1185" i="37"/>
  <c r="D1185" i="37"/>
  <c r="E1185" i="37"/>
  <c r="A1186" i="37"/>
  <c r="B1186" i="37"/>
  <c r="C1186" i="37"/>
  <c r="D1186" i="37"/>
  <c r="E1186" i="37"/>
  <c r="A1187" i="37"/>
  <c r="B1187" i="37"/>
  <c r="C1187" i="37"/>
  <c r="D1187" i="37"/>
  <c r="E1187" i="37"/>
  <c r="A1188" i="37"/>
  <c r="B1188" i="37"/>
  <c r="C1188" i="37"/>
  <c r="D1188" i="37"/>
  <c r="E1188" i="37"/>
  <c r="A1189" i="37"/>
  <c r="B1189" i="37"/>
  <c r="C1189" i="37"/>
  <c r="D1189" i="37"/>
  <c r="E1189" i="37"/>
  <c r="A1190" i="37"/>
  <c r="B1190" i="37"/>
  <c r="C1190" i="37"/>
  <c r="D1190" i="37"/>
  <c r="E1190" i="37"/>
  <c r="A1191" i="37"/>
  <c r="B1191" i="37"/>
  <c r="C1191" i="37"/>
  <c r="D1191" i="37"/>
  <c r="E1191" i="37"/>
  <c r="A1192" i="37"/>
  <c r="B1192" i="37"/>
  <c r="C1192" i="37"/>
  <c r="D1192" i="37"/>
  <c r="E1192" i="37"/>
  <c r="A1193" i="37"/>
  <c r="B1193" i="37"/>
  <c r="C1193" i="37"/>
  <c r="D1193" i="37"/>
  <c r="E1193" i="37"/>
  <c r="A1194" i="37"/>
  <c r="B1194" i="37"/>
  <c r="C1194" i="37"/>
  <c r="D1194" i="37"/>
  <c r="E1194" i="37"/>
  <c r="A1195" i="37"/>
  <c r="B1195" i="37"/>
  <c r="C1195" i="37"/>
  <c r="D1195" i="37"/>
  <c r="E1195" i="37"/>
  <c r="A1196" i="37"/>
  <c r="B1196" i="37"/>
  <c r="C1196" i="37"/>
  <c r="D1196" i="37"/>
  <c r="E1196" i="37"/>
  <c r="A1197" i="37"/>
  <c r="B1197" i="37"/>
  <c r="C1197" i="37"/>
  <c r="D1197" i="37"/>
  <c r="E1197" i="37"/>
  <c r="A1198" i="37"/>
  <c r="B1198" i="37"/>
  <c r="C1198" i="37"/>
  <c r="D1198" i="37"/>
  <c r="E1198" i="37"/>
  <c r="A1199" i="37"/>
  <c r="B1199" i="37"/>
  <c r="C1199" i="37"/>
  <c r="D1199" i="37"/>
  <c r="E1199" i="37"/>
  <c r="A1200" i="37"/>
  <c r="B1200" i="37"/>
  <c r="C1200" i="37"/>
  <c r="D1200" i="37"/>
  <c r="E1200" i="37"/>
  <c r="A1201" i="37"/>
  <c r="B1201" i="37"/>
  <c r="C1201" i="37"/>
  <c r="D1201" i="37"/>
  <c r="E1201" i="37"/>
  <c r="A1202" i="37"/>
  <c r="B1202" i="37"/>
  <c r="C1202" i="37"/>
  <c r="D1202" i="37"/>
  <c r="E1202" i="37"/>
  <c r="A1203" i="37"/>
  <c r="B1203" i="37"/>
  <c r="C1203" i="37"/>
  <c r="D1203" i="37"/>
  <c r="E1203" i="37"/>
  <c r="A1204" i="37"/>
  <c r="B1204" i="37"/>
  <c r="C1204" i="37"/>
  <c r="D1204" i="37"/>
  <c r="E1204" i="37"/>
  <c r="A1205" i="37"/>
  <c r="B1205" i="37"/>
  <c r="C1205" i="37"/>
  <c r="D1205" i="37"/>
  <c r="E1205" i="37"/>
  <c r="A1206" i="37"/>
  <c r="B1206" i="37"/>
  <c r="C1206" i="37"/>
  <c r="D1206" i="37"/>
  <c r="E1206" i="37"/>
  <c r="A1207" i="37"/>
  <c r="B1207" i="37"/>
  <c r="C1207" i="37"/>
  <c r="D1207" i="37"/>
  <c r="E1207" i="37"/>
  <c r="A1208" i="37"/>
  <c r="B1208" i="37"/>
  <c r="C1208" i="37"/>
  <c r="D1208" i="37"/>
  <c r="E1208" i="37"/>
  <c r="A1209" i="37"/>
  <c r="B1209" i="37"/>
  <c r="C1209" i="37"/>
  <c r="D1209" i="37"/>
  <c r="E1209" i="37"/>
  <c r="A1210" i="37"/>
  <c r="B1210" i="37"/>
  <c r="C1210" i="37"/>
  <c r="D1210" i="37"/>
  <c r="E1210" i="37"/>
  <c r="A1211" i="37"/>
  <c r="B1211" i="37"/>
  <c r="C1211" i="37"/>
  <c r="D1211" i="37"/>
  <c r="E1211" i="37"/>
  <c r="A1212" i="37"/>
  <c r="B1212" i="37"/>
  <c r="C1212" i="37"/>
  <c r="D1212" i="37"/>
  <c r="E1212" i="37"/>
  <c r="A1213" i="37"/>
  <c r="B1213" i="37"/>
  <c r="C1213" i="37"/>
  <c r="D1213" i="37"/>
  <c r="E1213" i="37"/>
  <c r="A1214" i="37"/>
  <c r="B1214" i="37"/>
  <c r="C1214" i="37"/>
  <c r="D1214" i="37"/>
  <c r="E1214" i="37"/>
  <c r="A1215" i="37"/>
  <c r="B1215" i="37"/>
  <c r="C1215" i="37"/>
  <c r="D1215" i="37"/>
  <c r="E1215" i="37"/>
  <c r="A1216" i="37"/>
  <c r="B1216" i="37"/>
  <c r="C1216" i="37"/>
  <c r="D1216" i="37"/>
  <c r="E1216" i="37"/>
  <c r="A1217" i="37"/>
  <c r="B1217" i="37"/>
  <c r="C1217" i="37"/>
  <c r="D1217" i="37"/>
  <c r="E1217" i="37"/>
  <c r="A1218" i="37"/>
  <c r="B1218" i="37"/>
  <c r="C1218" i="37"/>
  <c r="D1218" i="37"/>
  <c r="E1218" i="37"/>
  <c r="A1219" i="37"/>
  <c r="B1219" i="37"/>
  <c r="C1219" i="37"/>
  <c r="D1219" i="37"/>
  <c r="E1219" i="37"/>
  <c r="A1220" i="37"/>
  <c r="B1220" i="37"/>
  <c r="C1220" i="37"/>
  <c r="D1220" i="37"/>
  <c r="E1220" i="37"/>
  <c r="A1221" i="37"/>
  <c r="B1221" i="37"/>
  <c r="C1221" i="37"/>
  <c r="D1221" i="37"/>
  <c r="E1221" i="37"/>
  <c r="A1222" i="37"/>
  <c r="B1222" i="37"/>
  <c r="C1222" i="37"/>
  <c r="D1222" i="37"/>
  <c r="E1222" i="37"/>
  <c r="A1223" i="37"/>
  <c r="B1223" i="37"/>
  <c r="C1223" i="37"/>
  <c r="D1223" i="37"/>
  <c r="E1223" i="37"/>
  <c r="A1224" i="37"/>
  <c r="B1224" i="37"/>
  <c r="C1224" i="37"/>
  <c r="D1224" i="37"/>
  <c r="E1224" i="37"/>
  <c r="A1225" i="37"/>
  <c r="B1225" i="37"/>
  <c r="C1225" i="37"/>
  <c r="D1225" i="37"/>
  <c r="E1225" i="37"/>
  <c r="A1226" i="37"/>
  <c r="B1226" i="37"/>
  <c r="C1226" i="37"/>
  <c r="D1226" i="37"/>
  <c r="E1226" i="37"/>
  <c r="A1227" i="37"/>
  <c r="B1227" i="37"/>
  <c r="C1227" i="37"/>
  <c r="D1227" i="37"/>
  <c r="E1227" i="37"/>
  <c r="A1228" i="37"/>
  <c r="B1228" i="37"/>
  <c r="C1228" i="37"/>
  <c r="D1228" i="37"/>
  <c r="E1228" i="37"/>
  <c r="A1229" i="37"/>
  <c r="B1229" i="37"/>
  <c r="C1229" i="37"/>
  <c r="D1229" i="37"/>
  <c r="E1229" i="37"/>
  <c r="A1230" i="37"/>
  <c r="B1230" i="37"/>
  <c r="C1230" i="37"/>
  <c r="D1230" i="37"/>
  <c r="E1230" i="37"/>
  <c r="A1231" i="37"/>
  <c r="B1231" i="37"/>
  <c r="C1231" i="37"/>
  <c r="D1231" i="37"/>
  <c r="E1231" i="37"/>
  <c r="A1232" i="37"/>
  <c r="B1232" i="37"/>
  <c r="C1232" i="37"/>
  <c r="D1232" i="37"/>
  <c r="E1232" i="37"/>
  <c r="A1233" i="37"/>
  <c r="B1233" i="37"/>
  <c r="C1233" i="37"/>
  <c r="D1233" i="37"/>
  <c r="E1233" i="37"/>
  <c r="A1234" i="37"/>
  <c r="B1234" i="37"/>
  <c r="C1234" i="37"/>
  <c r="D1234" i="37"/>
  <c r="E1234" i="37"/>
  <c r="A1235" i="37"/>
  <c r="B1235" i="37"/>
  <c r="C1235" i="37"/>
  <c r="D1235" i="37"/>
  <c r="E1235" i="37"/>
  <c r="A1236" i="37"/>
  <c r="B1236" i="37"/>
  <c r="C1236" i="37"/>
  <c r="D1236" i="37"/>
  <c r="E1236" i="37"/>
  <c r="A1237" i="37"/>
  <c r="B1237" i="37"/>
  <c r="C1237" i="37"/>
  <c r="D1237" i="37"/>
  <c r="E1237" i="37"/>
  <c r="A1238" i="37"/>
  <c r="B1238" i="37"/>
  <c r="C1238" i="37"/>
  <c r="D1238" i="37"/>
  <c r="E1238" i="37"/>
  <c r="A1239" i="37"/>
  <c r="B1239" i="37"/>
  <c r="C1239" i="37"/>
  <c r="D1239" i="37"/>
  <c r="E1239" i="37"/>
  <c r="A1240" i="37"/>
  <c r="B1240" i="37"/>
  <c r="C1240" i="37"/>
  <c r="D1240" i="37"/>
  <c r="E1240" i="37"/>
  <c r="A1241" i="37"/>
  <c r="B1241" i="37"/>
  <c r="C1241" i="37"/>
  <c r="D1241" i="37"/>
  <c r="E1241" i="37"/>
  <c r="A1242" i="37"/>
  <c r="B1242" i="37"/>
  <c r="C1242" i="37"/>
  <c r="D1242" i="37"/>
  <c r="E1242" i="37"/>
  <c r="A1243" i="37"/>
  <c r="B1243" i="37"/>
  <c r="C1243" i="37"/>
  <c r="D1243" i="37"/>
  <c r="E1243" i="37"/>
  <c r="A1244" i="37"/>
  <c r="B1244" i="37"/>
  <c r="C1244" i="37"/>
  <c r="D1244" i="37"/>
  <c r="E1244" i="37"/>
  <c r="A1245" i="37"/>
  <c r="B1245" i="37"/>
  <c r="C1245" i="37"/>
  <c r="D1245" i="37"/>
  <c r="E1245" i="37"/>
  <c r="A1246" i="37"/>
  <c r="B1246" i="37"/>
  <c r="C1246" i="37"/>
  <c r="D1246" i="37"/>
  <c r="E1246" i="37"/>
  <c r="A1247" i="37"/>
  <c r="B1247" i="37"/>
  <c r="C1247" i="37"/>
  <c r="D1247" i="37"/>
  <c r="E1247" i="37"/>
  <c r="A1248" i="37"/>
  <c r="B1248" i="37"/>
  <c r="C1248" i="37"/>
  <c r="D1248" i="37"/>
  <c r="E1248" i="37"/>
  <c r="A1249" i="37"/>
  <c r="B1249" i="37"/>
  <c r="C1249" i="37"/>
  <c r="D1249" i="37"/>
  <c r="E1249" i="37"/>
  <c r="A1250" i="37"/>
  <c r="B1250" i="37"/>
  <c r="C1250" i="37"/>
  <c r="D1250" i="37"/>
  <c r="E1250" i="37"/>
  <c r="A1251" i="37"/>
  <c r="B1251" i="37"/>
  <c r="C1251" i="37"/>
  <c r="D1251" i="37"/>
  <c r="E1251" i="37"/>
  <c r="A1252" i="37"/>
  <c r="B1252" i="37"/>
  <c r="C1252" i="37"/>
  <c r="D1252" i="37"/>
  <c r="E1252" i="37"/>
  <c r="A1253" i="37"/>
  <c r="B1253" i="37"/>
  <c r="C1253" i="37"/>
  <c r="D1253" i="37"/>
  <c r="E1253" i="37"/>
  <c r="A1254" i="37"/>
  <c r="B1254" i="37"/>
  <c r="C1254" i="37"/>
  <c r="D1254" i="37"/>
  <c r="E1254" i="37"/>
  <c r="A1255" i="37"/>
  <c r="B1255" i="37"/>
  <c r="C1255" i="37"/>
  <c r="D1255" i="37"/>
  <c r="E1255" i="37"/>
  <c r="A1256" i="37"/>
  <c r="B1256" i="37"/>
  <c r="C1256" i="37"/>
  <c r="D1256" i="37"/>
  <c r="E1256" i="37"/>
  <c r="A1257" i="37"/>
  <c r="B1257" i="37"/>
  <c r="C1257" i="37"/>
  <c r="D1257" i="37"/>
  <c r="E1257" i="37"/>
  <c r="A1258" i="37"/>
  <c r="B1258" i="37"/>
  <c r="C1258" i="37"/>
  <c r="D1258" i="37"/>
  <c r="E1258" i="37"/>
  <c r="A1259" i="37"/>
  <c r="B1259" i="37"/>
  <c r="C1259" i="37"/>
  <c r="D1259" i="37"/>
  <c r="E1259" i="37"/>
  <c r="A1260" i="37"/>
  <c r="B1260" i="37"/>
  <c r="C1260" i="37"/>
  <c r="D1260" i="37"/>
  <c r="E1260" i="37"/>
  <c r="A1261" i="37"/>
  <c r="B1261" i="37"/>
  <c r="C1261" i="37"/>
  <c r="D1261" i="37"/>
  <c r="E1261" i="37"/>
  <c r="A1262" i="37"/>
  <c r="B1262" i="37"/>
  <c r="C1262" i="37"/>
  <c r="D1262" i="37"/>
  <c r="E1262" i="37"/>
  <c r="A1263" i="37"/>
  <c r="B1263" i="37"/>
  <c r="C1263" i="37"/>
  <c r="D1263" i="37"/>
  <c r="E1263" i="37"/>
  <c r="A1264" i="37"/>
  <c r="B1264" i="37"/>
  <c r="C1264" i="37"/>
  <c r="D1264" i="37"/>
  <c r="E1264" i="37"/>
  <c r="A1265" i="37"/>
  <c r="B1265" i="37"/>
  <c r="C1265" i="37"/>
  <c r="D1265" i="37"/>
  <c r="E1265" i="37"/>
  <c r="A1266" i="37"/>
  <c r="B1266" i="37"/>
  <c r="C1266" i="37"/>
  <c r="D1266" i="37"/>
  <c r="E1266" i="37"/>
  <c r="A1267" i="37"/>
  <c r="B1267" i="37"/>
  <c r="C1267" i="37"/>
  <c r="D1267" i="37"/>
  <c r="E1267" i="37"/>
  <c r="A1268" i="37"/>
  <c r="B1268" i="37"/>
  <c r="C1268" i="37"/>
  <c r="D1268" i="37"/>
  <c r="E1268" i="37"/>
  <c r="A1269" i="37"/>
  <c r="B1269" i="37"/>
  <c r="C1269" i="37"/>
  <c r="D1269" i="37"/>
  <c r="E1269" i="37"/>
  <c r="A1270" i="37"/>
  <c r="B1270" i="37"/>
  <c r="C1270" i="37"/>
  <c r="D1270" i="37"/>
  <c r="E1270" i="37"/>
  <c r="A1271" i="37"/>
  <c r="B1271" i="37"/>
  <c r="C1271" i="37"/>
  <c r="D1271" i="37"/>
  <c r="E1271" i="37"/>
  <c r="A1272" i="37"/>
  <c r="B1272" i="37"/>
  <c r="C1272" i="37"/>
  <c r="D1272" i="37"/>
  <c r="E1272" i="37"/>
  <c r="A1273" i="37"/>
  <c r="B1273" i="37"/>
  <c r="C1273" i="37"/>
  <c r="D1273" i="37"/>
  <c r="E1273" i="37"/>
  <c r="A1274" i="37"/>
  <c r="B1274" i="37"/>
  <c r="C1274" i="37"/>
  <c r="D1274" i="37"/>
  <c r="E1274" i="37"/>
  <c r="A1275" i="37"/>
  <c r="B1275" i="37"/>
  <c r="C1275" i="37"/>
  <c r="D1275" i="37"/>
  <c r="E1275" i="37"/>
  <c r="A1276" i="37"/>
  <c r="B1276" i="37"/>
  <c r="C1276" i="37"/>
  <c r="D1276" i="37"/>
  <c r="E1276" i="37"/>
  <c r="A1277" i="37"/>
  <c r="B1277" i="37"/>
  <c r="C1277" i="37"/>
  <c r="D1277" i="37"/>
  <c r="E1277" i="37"/>
  <c r="A1278" i="37"/>
  <c r="B1278" i="37"/>
  <c r="C1278" i="37"/>
  <c r="D1278" i="37"/>
  <c r="E1278" i="37"/>
  <c r="A1279" i="37"/>
  <c r="B1279" i="37"/>
  <c r="C1279" i="37"/>
  <c r="D1279" i="37"/>
  <c r="E1279" i="37"/>
  <c r="A1280" i="37"/>
  <c r="B1280" i="37"/>
  <c r="C1280" i="37"/>
  <c r="D1280" i="37"/>
  <c r="E1280" i="37"/>
  <c r="A1281" i="37"/>
  <c r="B1281" i="37"/>
  <c r="C1281" i="37"/>
  <c r="D1281" i="37"/>
  <c r="E1281" i="37"/>
  <c r="A1282" i="37"/>
  <c r="B1282" i="37"/>
  <c r="C1282" i="37"/>
  <c r="D1282" i="37"/>
  <c r="E1282" i="37"/>
  <c r="A1283" i="37"/>
  <c r="B1283" i="37"/>
  <c r="C1283" i="37"/>
  <c r="D1283" i="37"/>
  <c r="E1283" i="37"/>
  <c r="A1284" i="37"/>
  <c r="B1284" i="37"/>
  <c r="C1284" i="37"/>
  <c r="D1284" i="37"/>
  <c r="E1284" i="37"/>
  <c r="A1285" i="37"/>
  <c r="B1285" i="37"/>
  <c r="C1285" i="37"/>
  <c r="D1285" i="37"/>
  <c r="E1285" i="37"/>
  <c r="A1286" i="37"/>
  <c r="B1286" i="37"/>
  <c r="C1286" i="37"/>
  <c r="D1286" i="37"/>
  <c r="E1286" i="37"/>
  <c r="A1287" i="37"/>
  <c r="B1287" i="37"/>
  <c r="C1287" i="37"/>
  <c r="D1287" i="37"/>
  <c r="E1287" i="37"/>
  <c r="A1288" i="37"/>
  <c r="B1288" i="37"/>
  <c r="C1288" i="37"/>
  <c r="D1288" i="37"/>
  <c r="E1288" i="37"/>
  <c r="A1289" i="37"/>
  <c r="B1289" i="37"/>
  <c r="C1289" i="37"/>
  <c r="D1289" i="37"/>
  <c r="E1289" i="37"/>
  <c r="A1290" i="37"/>
  <c r="B1290" i="37"/>
  <c r="C1290" i="37"/>
  <c r="D1290" i="37"/>
  <c r="E1290" i="37"/>
  <c r="A1291" i="37"/>
  <c r="B1291" i="37"/>
  <c r="C1291" i="37"/>
  <c r="D1291" i="37"/>
  <c r="E1291" i="37"/>
  <c r="A1292" i="37"/>
  <c r="B1292" i="37"/>
  <c r="C1292" i="37"/>
  <c r="D1292" i="37"/>
  <c r="E1292" i="37"/>
  <c r="A1293" i="37"/>
  <c r="B1293" i="37"/>
  <c r="C1293" i="37"/>
  <c r="D1293" i="37"/>
  <c r="E1293" i="37"/>
  <c r="A1294" i="37"/>
  <c r="B1294" i="37"/>
  <c r="C1294" i="37"/>
  <c r="D1294" i="37"/>
  <c r="E1294" i="37"/>
  <c r="A1295" i="37"/>
  <c r="B1295" i="37"/>
  <c r="C1295" i="37"/>
  <c r="D1295" i="37"/>
  <c r="E1295" i="37"/>
  <c r="A1296" i="37"/>
  <c r="B1296" i="37"/>
  <c r="C1296" i="37"/>
  <c r="D1296" i="37"/>
  <c r="E1296" i="37"/>
  <c r="A1297" i="37"/>
  <c r="B1297" i="37"/>
  <c r="C1297" i="37"/>
  <c r="D1297" i="37"/>
  <c r="E1297" i="37"/>
  <c r="A1298" i="37"/>
  <c r="B1298" i="37"/>
  <c r="C1298" i="37"/>
  <c r="D1298" i="37"/>
  <c r="E1298" i="37"/>
  <c r="A1299" i="37"/>
  <c r="B1299" i="37"/>
  <c r="C1299" i="37"/>
  <c r="D1299" i="37"/>
  <c r="E1299" i="37"/>
  <c r="A1300" i="37"/>
  <c r="B1300" i="37"/>
  <c r="C1300" i="37"/>
  <c r="D1300" i="37"/>
  <c r="E1300" i="37"/>
  <c r="A1301" i="37"/>
  <c r="B1301" i="37"/>
  <c r="C1301" i="37"/>
  <c r="D1301" i="37"/>
  <c r="E1301" i="37"/>
  <c r="A1302" i="37"/>
  <c r="B1302" i="37"/>
  <c r="C1302" i="37"/>
  <c r="D1302" i="37"/>
  <c r="E1302" i="37"/>
  <c r="A1303" i="37"/>
  <c r="B1303" i="37"/>
  <c r="C1303" i="37"/>
  <c r="D1303" i="37"/>
  <c r="E1303" i="37"/>
  <c r="A1304" i="37"/>
  <c r="B1304" i="37"/>
  <c r="C1304" i="37"/>
  <c r="D1304" i="37"/>
  <c r="E1304" i="37"/>
  <c r="A1305" i="37"/>
  <c r="B1305" i="37"/>
  <c r="C1305" i="37"/>
  <c r="D1305" i="37"/>
  <c r="E1305" i="37"/>
  <c r="A1306" i="37"/>
  <c r="B1306" i="37"/>
  <c r="C1306" i="37"/>
  <c r="D1306" i="37"/>
  <c r="E1306" i="37"/>
  <c r="A1307" i="37"/>
  <c r="B1307" i="37"/>
  <c r="C1307" i="37"/>
  <c r="D1307" i="37"/>
  <c r="E1307" i="37"/>
  <c r="A1308" i="37"/>
  <c r="B1308" i="37"/>
  <c r="C1308" i="37"/>
  <c r="D1308" i="37"/>
  <c r="E1308" i="37"/>
  <c r="A1309" i="37"/>
  <c r="B1309" i="37"/>
  <c r="C1309" i="37"/>
  <c r="D1309" i="37"/>
  <c r="E1309" i="37"/>
  <c r="A1310" i="37"/>
  <c r="B1310" i="37"/>
  <c r="C1310" i="37"/>
  <c r="D1310" i="37"/>
  <c r="E1310" i="37"/>
  <c r="A1311" i="37"/>
  <c r="B1311" i="37"/>
  <c r="C1311" i="37"/>
  <c r="D1311" i="37"/>
  <c r="E1311" i="37"/>
  <c r="A1312" i="37"/>
  <c r="B1312" i="37"/>
  <c r="C1312" i="37"/>
  <c r="D1312" i="37"/>
  <c r="E1312" i="37"/>
  <c r="A1313" i="37"/>
  <c r="B1313" i="37"/>
  <c r="C1313" i="37"/>
  <c r="D1313" i="37"/>
  <c r="E1313" i="37"/>
  <c r="A1314" i="37"/>
  <c r="B1314" i="37"/>
  <c r="C1314" i="37"/>
  <c r="D1314" i="37"/>
  <c r="E1314" i="37"/>
  <c r="A1315" i="37"/>
  <c r="B1315" i="37"/>
  <c r="C1315" i="37"/>
  <c r="D1315" i="37"/>
  <c r="E1315" i="37"/>
  <c r="A1316" i="37"/>
  <c r="B1316" i="37"/>
  <c r="C1316" i="37"/>
  <c r="D1316" i="37"/>
  <c r="E1316" i="37"/>
  <c r="A1317" i="37"/>
  <c r="B1317" i="37"/>
  <c r="C1317" i="37"/>
  <c r="D1317" i="37"/>
  <c r="E1317" i="37"/>
  <c r="A1318" i="37"/>
  <c r="B1318" i="37"/>
  <c r="C1318" i="37"/>
  <c r="D1318" i="37"/>
  <c r="E1318" i="37"/>
  <c r="A1319" i="37"/>
  <c r="B1319" i="37"/>
  <c r="C1319" i="37"/>
  <c r="D1319" i="37"/>
  <c r="E1319" i="37"/>
  <c r="A1320" i="37"/>
  <c r="B1320" i="37"/>
  <c r="C1320" i="37"/>
  <c r="D1320" i="37"/>
  <c r="E1320" i="37"/>
  <c r="A1321" i="37"/>
  <c r="B1321" i="37"/>
  <c r="C1321" i="37"/>
  <c r="D1321" i="37"/>
  <c r="E1321" i="37"/>
  <c r="A1322" i="37"/>
  <c r="B1322" i="37"/>
  <c r="C1322" i="37"/>
  <c r="D1322" i="37"/>
  <c r="E1322" i="37"/>
  <c r="A1323" i="37"/>
  <c r="B1323" i="37"/>
  <c r="C1323" i="37"/>
  <c r="D1323" i="37"/>
  <c r="E1323" i="37"/>
  <c r="A1324" i="37"/>
  <c r="B1324" i="37"/>
  <c r="C1324" i="37"/>
  <c r="D1324" i="37"/>
  <c r="E1324" i="37"/>
  <c r="A1325" i="37"/>
  <c r="B1325" i="37"/>
  <c r="C1325" i="37"/>
  <c r="D1325" i="37"/>
  <c r="E1325" i="37"/>
  <c r="A1326" i="37"/>
  <c r="B1326" i="37"/>
  <c r="C1326" i="37"/>
  <c r="D1326" i="37"/>
  <c r="E1326" i="37"/>
  <c r="A1327" i="37"/>
  <c r="B1327" i="37"/>
  <c r="C1327" i="37"/>
  <c r="D1327" i="37"/>
  <c r="E1327" i="37"/>
  <c r="A1328" i="37"/>
  <c r="B1328" i="37"/>
  <c r="C1328" i="37"/>
  <c r="D1328" i="37"/>
  <c r="E1328" i="37"/>
  <c r="A1329" i="37"/>
  <c r="B1329" i="37"/>
  <c r="C1329" i="37"/>
  <c r="D1329" i="37"/>
  <c r="E1329" i="37"/>
  <c r="A1330" i="37"/>
  <c r="B1330" i="37"/>
  <c r="C1330" i="37"/>
  <c r="D1330" i="37"/>
  <c r="E1330" i="37"/>
  <c r="A1331" i="37"/>
  <c r="B1331" i="37"/>
  <c r="C1331" i="37"/>
  <c r="D1331" i="37"/>
  <c r="E1331" i="37"/>
  <c r="A1332" i="37"/>
  <c r="B1332" i="37"/>
  <c r="C1332" i="37"/>
  <c r="D1332" i="37"/>
  <c r="E1332" i="37"/>
  <c r="A1333" i="37"/>
  <c r="B1333" i="37"/>
  <c r="C1333" i="37"/>
  <c r="D1333" i="37"/>
  <c r="E1333" i="37"/>
  <c r="A1334" i="37"/>
  <c r="B1334" i="37"/>
  <c r="C1334" i="37"/>
  <c r="D1334" i="37"/>
  <c r="E1334" i="37"/>
  <c r="A1335" i="37"/>
  <c r="B1335" i="37"/>
  <c r="C1335" i="37"/>
  <c r="D1335" i="37"/>
  <c r="E1335" i="37"/>
  <c r="A1336" i="37"/>
  <c r="B1336" i="37"/>
  <c r="C1336" i="37"/>
  <c r="D1336" i="37"/>
  <c r="E1336" i="37"/>
  <c r="A1337" i="37"/>
  <c r="B1337" i="37"/>
  <c r="C1337" i="37"/>
  <c r="D1337" i="37"/>
  <c r="E1337" i="37"/>
  <c r="A1338" i="37"/>
  <c r="B1338" i="37"/>
  <c r="C1338" i="37"/>
  <c r="D1338" i="37"/>
  <c r="E1338" i="37"/>
  <c r="A1339" i="37"/>
  <c r="B1339" i="37"/>
  <c r="C1339" i="37"/>
  <c r="D1339" i="37"/>
  <c r="E1339" i="37"/>
  <c r="A1340" i="37"/>
  <c r="B1340" i="37"/>
  <c r="C1340" i="37"/>
  <c r="D1340" i="37"/>
  <c r="E1340" i="37"/>
  <c r="A1341" i="37"/>
  <c r="B1341" i="37"/>
  <c r="C1341" i="37"/>
  <c r="D1341" i="37"/>
  <c r="E1341" i="37"/>
  <c r="A1342" i="37"/>
  <c r="B1342" i="37"/>
  <c r="C1342" i="37"/>
  <c r="D1342" i="37"/>
  <c r="E1342" i="37"/>
  <c r="A1343" i="37"/>
  <c r="B1343" i="37"/>
  <c r="C1343" i="37"/>
  <c r="D1343" i="37"/>
  <c r="E1343" i="37"/>
  <c r="A1344" i="37"/>
  <c r="B1344" i="37"/>
  <c r="C1344" i="37"/>
  <c r="D1344" i="37"/>
  <c r="E1344" i="37"/>
  <c r="A1345" i="37"/>
  <c r="B1345" i="37"/>
  <c r="C1345" i="37"/>
  <c r="D1345" i="37"/>
  <c r="E1345" i="37"/>
  <c r="A1346" i="37"/>
  <c r="B1346" i="37"/>
  <c r="C1346" i="37"/>
  <c r="D1346" i="37"/>
  <c r="E1346" i="37"/>
  <c r="A1347" i="37"/>
  <c r="B1347" i="37"/>
  <c r="C1347" i="37"/>
  <c r="D1347" i="37"/>
  <c r="E1347" i="37"/>
  <c r="A1348" i="37"/>
  <c r="B1348" i="37"/>
  <c r="C1348" i="37"/>
  <c r="D1348" i="37"/>
  <c r="E1348" i="37"/>
  <c r="A1349" i="37"/>
  <c r="B1349" i="37"/>
  <c r="C1349" i="37"/>
  <c r="D1349" i="37"/>
  <c r="E1349" i="37"/>
  <c r="A1350" i="37"/>
  <c r="B1350" i="37"/>
  <c r="C1350" i="37"/>
  <c r="D1350" i="37"/>
  <c r="E1350" i="37"/>
  <c r="A1351" i="37"/>
  <c r="B1351" i="37"/>
  <c r="C1351" i="37"/>
  <c r="D1351" i="37"/>
  <c r="E1351" i="37"/>
  <c r="A1352" i="37"/>
  <c r="B1352" i="37"/>
  <c r="C1352" i="37"/>
  <c r="D1352" i="37"/>
  <c r="E1352" i="37"/>
  <c r="A1353" i="37"/>
  <c r="B1353" i="37"/>
  <c r="C1353" i="37"/>
  <c r="D1353" i="37"/>
  <c r="E1353" i="37"/>
  <c r="A1354" i="37"/>
  <c r="B1354" i="37"/>
  <c r="C1354" i="37"/>
  <c r="D1354" i="37"/>
  <c r="E1354" i="37"/>
  <c r="A1355" i="37"/>
  <c r="B1355" i="37"/>
  <c r="C1355" i="37"/>
  <c r="D1355" i="37"/>
  <c r="E1355" i="37"/>
  <c r="A1356" i="37"/>
  <c r="B1356" i="37"/>
  <c r="C1356" i="37"/>
  <c r="D1356" i="37"/>
  <c r="E1356" i="37"/>
  <c r="A1357" i="37"/>
  <c r="B1357" i="37"/>
  <c r="C1357" i="37"/>
  <c r="D1357" i="37"/>
  <c r="E1357" i="37"/>
  <c r="A1358" i="37"/>
  <c r="B1358" i="37"/>
  <c r="C1358" i="37"/>
  <c r="D1358" i="37"/>
  <c r="E1358" i="37"/>
  <c r="A1359" i="37"/>
  <c r="B1359" i="37"/>
  <c r="C1359" i="37"/>
  <c r="D1359" i="37"/>
  <c r="E1359" i="37"/>
  <c r="A1360" i="37"/>
  <c r="B1360" i="37"/>
  <c r="C1360" i="37"/>
  <c r="D1360" i="37"/>
  <c r="E1360" i="37"/>
  <c r="A1361" i="37"/>
  <c r="B1361" i="37"/>
  <c r="C1361" i="37"/>
  <c r="D1361" i="37"/>
  <c r="E1361" i="37"/>
  <c r="A1362" i="37"/>
  <c r="B1362" i="37"/>
  <c r="C1362" i="37"/>
  <c r="D1362" i="37"/>
  <c r="E1362" i="37"/>
  <c r="A1363" i="37"/>
  <c r="B1363" i="37"/>
  <c r="C1363" i="37"/>
  <c r="D1363" i="37"/>
  <c r="E1363" i="37"/>
  <c r="A1364" i="37"/>
  <c r="B1364" i="37"/>
  <c r="C1364" i="37"/>
  <c r="D1364" i="37"/>
  <c r="E1364" i="37"/>
  <c r="A1365" i="37"/>
  <c r="B1365" i="37"/>
  <c r="C1365" i="37"/>
  <c r="D1365" i="37"/>
  <c r="E1365" i="37"/>
  <c r="A1366" i="37"/>
  <c r="B1366" i="37"/>
  <c r="C1366" i="37"/>
  <c r="D1366" i="37"/>
  <c r="E1366" i="37"/>
  <c r="A1367" i="37"/>
  <c r="B1367" i="37"/>
  <c r="C1367" i="37"/>
  <c r="D1367" i="37"/>
  <c r="E1367" i="37"/>
  <c r="A1368" i="37"/>
  <c r="B1368" i="37"/>
  <c r="C1368" i="37"/>
  <c r="D1368" i="37"/>
  <c r="E1368" i="37"/>
  <c r="A1369" i="37"/>
  <c r="B1369" i="37"/>
  <c r="C1369" i="37"/>
  <c r="D1369" i="37"/>
  <c r="E1369" i="37"/>
  <c r="A1370" i="37"/>
  <c r="B1370" i="37"/>
  <c r="C1370" i="37"/>
  <c r="D1370" i="37"/>
  <c r="E1370" i="37"/>
  <c r="A1371" i="37"/>
  <c r="B1371" i="37"/>
  <c r="C1371" i="37"/>
  <c r="D1371" i="37"/>
  <c r="E1371" i="37"/>
  <c r="A1372" i="37"/>
  <c r="B1372" i="37"/>
  <c r="C1372" i="37"/>
  <c r="D1372" i="37"/>
  <c r="E1372" i="37"/>
  <c r="A1373" i="37"/>
  <c r="B1373" i="37"/>
  <c r="C1373" i="37"/>
  <c r="D1373" i="37"/>
  <c r="E1373" i="37"/>
  <c r="A1374" i="37"/>
  <c r="B1374" i="37"/>
  <c r="C1374" i="37"/>
  <c r="D1374" i="37"/>
  <c r="E1374" i="37"/>
  <c r="A1375" i="37"/>
  <c r="B1375" i="37"/>
  <c r="C1375" i="37"/>
  <c r="D1375" i="37"/>
  <c r="E1375" i="37"/>
  <c r="A1376" i="37"/>
  <c r="B1376" i="37"/>
  <c r="C1376" i="37"/>
  <c r="D1376" i="37"/>
  <c r="E1376" i="37"/>
  <c r="A1377" i="37"/>
  <c r="B1377" i="37"/>
  <c r="C1377" i="37"/>
  <c r="D1377" i="37"/>
  <c r="E1377" i="37"/>
  <c r="A1378" i="37"/>
  <c r="B1378" i="37"/>
  <c r="C1378" i="37"/>
  <c r="D1378" i="37"/>
  <c r="E1378" i="37"/>
  <c r="A1379" i="37"/>
  <c r="B1379" i="37"/>
  <c r="C1379" i="37"/>
  <c r="D1379" i="37"/>
  <c r="E1379" i="37"/>
  <c r="A1380" i="37"/>
  <c r="B1380" i="37"/>
  <c r="C1380" i="37"/>
  <c r="D1380" i="37"/>
  <c r="E1380" i="37"/>
  <c r="A1381" i="37"/>
  <c r="B1381" i="37"/>
  <c r="C1381" i="37"/>
  <c r="D1381" i="37"/>
  <c r="E1381" i="37"/>
  <c r="A1382" i="37"/>
  <c r="B1382" i="37"/>
  <c r="C1382" i="37"/>
  <c r="D1382" i="37"/>
  <c r="E1382" i="37"/>
  <c r="A1383" i="37"/>
  <c r="B1383" i="37"/>
  <c r="C1383" i="37"/>
  <c r="D1383" i="37"/>
  <c r="E1383" i="37"/>
  <c r="A1384" i="37"/>
  <c r="B1384" i="37"/>
  <c r="C1384" i="37"/>
  <c r="D1384" i="37"/>
  <c r="E1384" i="37"/>
  <c r="A1385" i="37"/>
  <c r="B1385" i="37"/>
  <c r="C1385" i="37"/>
  <c r="D1385" i="37"/>
  <c r="E1385" i="37"/>
  <c r="A1386" i="37"/>
  <c r="B1386" i="37"/>
  <c r="C1386" i="37"/>
  <c r="D1386" i="37"/>
  <c r="E1386" i="37"/>
  <c r="A1387" i="37"/>
  <c r="B1387" i="37"/>
  <c r="C1387" i="37"/>
  <c r="D1387" i="37"/>
  <c r="E1387" i="37"/>
  <c r="A1388" i="37"/>
  <c r="B1388" i="37"/>
  <c r="C1388" i="37"/>
  <c r="D1388" i="37"/>
  <c r="E1388" i="37"/>
  <c r="A1389" i="37"/>
  <c r="B1389" i="37"/>
  <c r="C1389" i="37"/>
  <c r="D1389" i="37"/>
  <c r="E1389" i="37"/>
  <c r="A1390" i="37"/>
  <c r="B1390" i="37"/>
  <c r="C1390" i="37"/>
  <c r="D1390" i="37"/>
  <c r="E1390" i="37"/>
  <c r="A1391" i="37"/>
  <c r="B1391" i="37"/>
  <c r="C1391" i="37"/>
  <c r="D1391" i="37"/>
  <c r="E1391" i="37"/>
  <c r="A1392" i="37"/>
  <c r="B1392" i="37"/>
  <c r="C1392" i="37"/>
  <c r="D1392" i="37"/>
  <c r="E1392" i="37"/>
  <c r="A1393" i="37"/>
  <c r="B1393" i="37"/>
  <c r="C1393" i="37"/>
  <c r="D1393" i="37"/>
  <c r="E1393" i="37"/>
  <c r="A1394" i="37"/>
  <c r="B1394" i="37"/>
  <c r="C1394" i="37"/>
  <c r="D1394" i="37"/>
  <c r="E1394" i="37"/>
  <c r="A1395" i="37"/>
  <c r="B1395" i="37"/>
  <c r="C1395" i="37"/>
  <c r="D1395" i="37"/>
  <c r="E1395" i="37"/>
  <c r="A1396" i="37"/>
  <c r="B1396" i="37"/>
  <c r="C1396" i="37"/>
  <c r="D1396" i="37"/>
  <c r="E1396" i="37"/>
  <c r="A1397" i="37"/>
  <c r="B1397" i="37"/>
  <c r="C1397" i="37"/>
  <c r="D1397" i="37"/>
  <c r="E1397" i="37"/>
  <c r="A1398" i="37"/>
  <c r="B1398" i="37"/>
  <c r="C1398" i="37"/>
  <c r="D1398" i="37"/>
  <c r="E1398" i="37"/>
  <c r="A1399" i="37"/>
  <c r="B1399" i="37"/>
  <c r="C1399" i="37"/>
  <c r="D1399" i="37"/>
  <c r="E1399" i="37"/>
  <c r="A1400" i="37"/>
  <c r="B1400" i="37"/>
  <c r="C1400" i="37"/>
  <c r="D1400" i="37"/>
  <c r="E1400" i="37"/>
  <c r="A1401" i="37"/>
  <c r="B1401" i="37"/>
  <c r="C1401" i="37"/>
  <c r="D1401" i="37"/>
  <c r="E1401" i="37"/>
  <c r="A1402" i="37"/>
  <c r="B1402" i="37"/>
  <c r="C1402" i="37"/>
  <c r="D1402" i="37"/>
  <c r="E1402" i="37"/>
  <c r="A1403" i="37"/>
  <c r="B1403" i="37"/>
  <c r="C1403" i="37"/>
  <c r="D1403" i="37"/>
  <c r="E1403" i="37"/>
  <c r="A1404" i="37"/>
  <c r="B1404" i="37"/>
  <c r="C1404" i="37"/>
  <c r="D1404" i="37"/>
  <c r="E1404" i="37"/>
  <c r="A1405" i="37"/>
  <c r="B1405" i="37"/>
  <c r="C1405" i="37"/>
  <c r="D1405" i="37"/>
  <c r="E1405" i="37"/>
  <c r="A1406" i="37"/>
  <c r="B1406" i="37"/>
  <c r="C1406" i="37"/>
  <c r="D1406" i="37"/>
  <c r="E1406" i="37"/>
  <c r="A1407" i="37"/>
  <c r="B1407" i="37"/>
  <c r="C1407" i="37"/>
  <c r="D1407" i="37"/>
  <c r="E1407" i="37"/>
  <c r="A1408" i="37"/>
  <c r="B1408" i="37"/>
  <c r="C1408" i="37"/>
  <c r="D1408" i="37"/>
  <c r="E1408" i="37"/>
  <c r="A1409" i="37"/>
  <c r="B1409" i="37"/>
  <c r="C1409" i="37"/>
  <c r="D1409" i="37"/>
  <c r="E1409" i="37"/>
  <c r="A1410" i="37"/>
  <c r="B1410" i="37"/>
  <c r="C1410" i="37"/>
  <c r="D1410" i="37"/>
  <c r="E1410" i="37"/>
  <c r="A1411" i="37"/>
  <c r="B1411" i="37"/>
  <c r="C1411" i="37"/>
  <c r="D1411" i="37"/>
  <c r="E1411" i="37"/>
  <c r="A1412" i="37"/>
  <c r="B1412" i="37"/>
  <c r="C1412" i="37"/>
  <c r="D1412" i="37"/>
  <c r="E1412" i="37"/>
  <c r="A1413" i="37"/>
  <c r="B1413" i="37"/>
  <c r="C1413" i="37"/>
  <c r="D1413" i="37"/>
  <c r="E1413" i="37"/>
  <c r="A1414" i="37"/>
  <c r="B1414" i="37"/>
  <c r="C1414" i="37"/>
  <c r="D1414" i="37"/>
  <c r="E1414" i="37"/>
  <c r="A1415" i="37"/>
  <c r="B1415" i="37"/>
  <c r="C1415" i="37"/>
  <c r="D1415" i="37"/>
  <c r="E1415" i="37"/>
  <c r="A1416" i="37"/>
  <c r="B1416" i="37"/>
  <c r="C1416" i="37"/>
  <c r="D1416" i="37"/>
  <c r="E1416" i="37"/>
  <c r="A1417" i="37"/>
  <c r="B1417" i="37"/>
  <c r="C1417" i="37"/>
  <c r="D1417" i="37"/>
  <c r="E1417" i="37"/>
  <c r="A1418" i="37"/>
  <c r="B1418" i="37"/>
  <c r="C1418" i="37"/>
  <c r="D1418" i="37"/>
  <c r="E1418" i="37"/>
  <c r="A1419" i="37"/>
  <c r="B1419" i="37"/>
  <c r="C1419" i="37"/>
  <c r="D1419" i="37"/>
  <c r="E1419" i="37"/>
  <c r="A1420" i="37"/>
  <c r="B1420" i="37"/>
  <c r="C1420" i="37"/>
  <c r="D1420" i="37"/>
  <c r="E1420" i="37"/>
  <c r="A1421" i="37"/>
  <c r="B1421" i="37"/>
  <c r="C1421" i="37"/>
  <c r="D1421" i="37"/>
  <c r="E1421" i="37"/>
  <c r="A1422" i="37"/>
  <c r="B1422" i="37"/>
  <c r="C1422" i="37"/>
  <c r="D1422" i="37"/>
  <c r="E1422" i="37"/>
  <c r="A1423" i="37"/>
  <c r="B1423" i="37"/>
  <c r="C1423" i="37"/>
  <c r="D1423" i="37"/>
  <c r="E1423" i="37"/>
  <c r="A1424" i="37"/>
  <c r="B1424" i="37"/>
  <c r="C1424" i="37"/>
  <c r="D1424" i="37"/>
  <c r="E1424" i="37"/>
  <c r="A1425" i="37"/>
  <c r="B1425" i="37"/>
  <c r="C1425" i="37"/>
  <c r="D1425" i="37"/>
  <c r="E1425" i="37"/>
  <c r="A1426" i="37"/>
  <c r="B1426" i="37"/>
  <c r="C1426" i="37"/>
  <c r="D1426" i="37"/>
  <c r="E1426" i="37"/>
  <c r="A1427" i="37"/>
  <c r="B1427" i="37"/>
  <c r="C1427" i="37"/>
  <c r="D1427" i="37"/>
  <c r="E1427" i="37"/>
  <c r="A1428" i="37"/>
  <c r="B1428" i="37"/>
  <c r="C1428" i="37"/>
  <c r="D1428" i="37"/>
  <c r="E1428" i="37"/>
  <c r="A1429" i="37"/>
  <c r="B1429" i="37"/>
  <c r="C1429" i="37"/>
  <c r="D1429" i="37"/>
  <c r="E1429" i="37"/>
  <c r="A1430" i="37"/>
  <c r="B1430" i="37"/>
  <c r="C1430" i="37"/>
  <c r="D1430" i="37"/>
  <c r="E1430" i="37"/>
  <c r="A1431" i="37"/>
  <c r="B1431" i="37"/>
  <c r="C1431" i="37"/>
  <c r="D1431" i="37"/>
  <c r="E1431" i="37"/>
  <c r="A1432" i="37"/>
  <c r="B1432" i="37"/>
  <c r="C1432" i="37"/>
  <c r="D1432" i="37"/>
  <c r="E1432" i="37"/>
  <c r="A1433" i="37"/>
  <c r="B1433" i="37"/>
  <c r="C1433" i="37"/>
  <c r="D1433" i="37"/>
  <c r="E1433" i="37"/>
  <c r="A1434" i="37"/>
  <c r="B1434" i="37"/>
  <c r="C1434" i="37"/>
  <c r="D1434" i="37"/>
  <c r="E1434" i="37"/>
  <c r="A1435" i="37"/>
  <c r="B1435" i="37"/>
  <c r="C1435" i="37"/>
  <c r="D1435" i="37"/>
  <c r="E1435" i="37"/>
  <c r="A1436" i="37"/>
  <c r="B1436" i="37"/>
  <c r="C1436" i="37"/>
  <c r="D1436" i="37"/>
  <c r="E1436" i="37"/>
  <c r="A1437" i="37"/>
  <c r="B1437" i="37"/>
  <c r="C1437" i="37"/>
  <c r="D1437" i="37"/>
  <c r="E1437" i="37"/>
  <c r="A1438" i="37"/>
  <c r="B1438" i="37"/>
  <c r="C1438" i="37"/>
  <c r="D1438" i="37"/>
  <c r="E1438" i="37"/>
  <c r="A1439" i="37"/>
  <c r="B1439" i="37"/>
  <c r="C1439" i="37"/>
  <c r="D1439" i="37"/>
  <c r="E1439" i="37"/>
  <c r="A1440" i="37"/>
  <c r="B1440" i="37"/>
  <c r="C1440" i="37"/>
  <c r="D1440" i="37"/>
  <c r="E1440" i="37"/>
  <c r="A1441" i="37"/>
  <c r="B1441" i="37"/>
  <c r="C1441" i="37"/>
  <c r="D1441" i="37"/>
  <c r="E1441" i="37"/>
  <c r="A1442" i="37"/>
  <c r="B1442" i="37"/>
  <c r="C1442" i="37"/>
  <c r="D1442" i="37"/>
  <c r="E1442" i="37"/>
  <c r="A1443" i="37"/>
  <c r="B1443" i="37"/>
  <c r="C1443" i="37"/>
  <c r="D1443" i="37"/>
  <c r="E1443" i="37"/>
  <c r="A1444" i="37"/>
  <c r="B1444" i="37"/>
  <c r="C1444" i="37"/>
  <c r="D1444" i="37"/>
  <c r="E1444" i="37"/>
  <c r="A1445" i="37"/>
  <c r="B1445" i="37"/>
  <c r="C1445" i="37"/>
  <c r="D1445" i="37"/>
  <c r="E1445" i="37"/>
  <c r="A1446" i="37"/>
  <c r="B1446" i="37"/>
  <c r="C1446" i="37"/>
  <c r="D1446" i="37"/>
  <c r="E1446" i="37"/>
  <c r="A1447" i="37"/>
  <c r="B1447" i="37"/>
  <c r="C1447" i="37"/>
  <c r="D1447" i="37"/>
  <c r="E1447" i="37"/>
  <c r="A1448" i="37"/>
  <c r="B1448" i="37"/>
  <c r="C1448" i="37"/>
  <c r="D1448" i="37"/>
  <c r="E1448" i="37"/>
  <c r="A1449" i="37"/>
  <c r="B1449" i="37"/>
  <c r="C1449" i="37"/>
  <c r="D1449" i="37"/>
  <c r="E1449" i="37"/>
  <c r="A1450" i="37"/>
  <c r="B1450" i="37"/>
  <c r="C1450" i="37"/>
  <c r="D1450" i="37"/>
  <c r="E1450" i="37"/>
  <c r="A1451" i="37"/>
  <c r="B1451" i="37"/>
  <c r="C1451" i="37"/>
  <c r="D1451" i="37"/>
  <c r="E1451" i="37"/>
  <c r="A1452" i="37"/>
  <c r="B1452" i="37"/>
  <c r="C1452" i="37"/>
  <c r="D1452" i="37"/>
  <c r="E1452" i="37"/>
  <c r="A1453" i="37"/>
  <c r="B1453" i="37"/>
  <c r="C1453" i="37"/>
  <c r="D1453" i="37"/>
  <c r="E1453" i="37"/>
  <c r="A1454" i="37"/>
  <c r="B1454" i="37"/>
  <c r="C1454" i="37"/>
  <c r="D1454" i="37"/>
  <c r="E1454" i="37"/>
  <c r="A1455" i="37"/>
  <c r="B1455" i="37"/>
  <c r="C1455" i="37"/>
  <c r="D1455" i="37"/>
  <c r="E1455" i="37"/>
  <c r="A1456" i="37"/>
  <c r="B1456" i="37"/>
  <c r="C1456" i="37"/>
  <c r="D1456" i="37"/>
  <c r="E1456" i="37"/>
  <c r="A1457" i="37"/>
  <c r="B1457" i="37"/>
  <c r="C1457" i="37"/>
  <c r="D1457" i="37"/>
  <c r="E1457" i="37"/>
  <c r="A1458" i="37"/>
  <c r="B1458" i="37"/>
  <c r="C1458" i="37"/>
  <c r="D1458" i="37"/>
  <c r="E1458" i="37"/>
  <c r="A1459" i="37"/>
  <c r="B1459" i="37"/>
  <c r="C1459" i="37"/>
  <c r="D1459" i="37"/>
  <c r="E1459" i="37"/>
  <c r="A1460" i="37"/>
  <c r="B1460" i="37"/>
  <c r="C1460" i="37"/>
  <c r="D1460" i="37"/>
  <c r="E1460" i="37"/>
  <c r="A1461" i="37"/>
  <c r="B1461" i="37"/>
  <c r="C1461" i="37"/>
  <c r="D1461" i="37"/>
  <c r="E1461" i="37"/>
  <c r="A1462" i="37"/>
  <c r="B1462" i="37"/>
  <c r="C1462" i="37"/>
  <c r="D1462" i="37"/>
  <c r="E1462" i="37"/>
  <c r="A1463" i="37"/>
  <c r="B1463" i="37"/>
  <c r="C1463" i="37"/>
  <c r="D1463" i="37"/>
  <c r="E1463" i="37"/>
  <c r="A1464" i="37"/>
  <c r="B1464" i="37"/>
  <c r="C1464" i="37"/>
  <c r="D1464" i="37"/>
  <c r="E1464" i="37"/>
  <c r="A1465" i="37"/>
  <c r="B1465" i="37"/>
  <c r="C1465" i="37"/>
  <c r="D1465" i="37"/>
  <c r="E1465" i="37"/>
  <c r="A1466" i="37"/>
  <c r="B1466" i="37"/>
  <c r="C1466" i="37"/>
  <c r="D1466" i="37"/>
  <c r="E1466" i="37"/>
  <c r="A1467" i="37"/>
  <c r="B1467" i="37"/>
  <c r="C1467" i="37"/>
  <c r="D1467" i="37"/>
  <c r="E1467" i="37"/>
  <c r="A1468" i="37"/>
  <c r="B1468" i="37"/>
  <c r="C1468" i="37"/>
  <c r="D1468" i="37"/>
  <c r="E1468" i="37"/>
  <c r="A1469" i="37"/>
  <c r="B1469" i="37"/>
  <c r="C1469" i="37"/>
  <c r="D1469" i="37"/>
  <c r="E1469" i="37"/>
  <c r="A1470" i="37"/>
  <c r="B1470" i="37"/>
  <c r="C1470" i="37"/>
  <c r="D1470" i="37"/>
  <c r="E1470" i="37"/>
  <c r="A1471" i="37"/>
  <c r="B1471" i="37"/>
  <c r="C1471" i="37"/>
  <c r="D1471" i="37"/>
  <c r="E1471" i="37"/>
  <c r="A1472" i="37"/>
  <c r="B1472" i="37"/>
  <c r="C1472" i="37"/>
  <c r="D1472" i="37"/>
  <c r="E1472" i="37"/>
  <c r="A1473" i="37"/>
  <c r="B1473" i="37"/>
  <c r="C1473" i="37"/>
  <c r="D1473" i="37"/>
  <c r="E1473" i="37"/>
  <c r="A1474" i="37"/>
  <c r="B1474" i="37"/>
  <c r="C1474" i="37"/>
  <c r="D1474" i="37"/>
  <c r="E1474" i="37"/>
  <c r="A1475" i="37"/>
  <c r="B1475" i="37"/>
  <c r="C1475" i="37"/>
  <c r="D1475" i="37"/>
  <c r="E1475" i="37"/>
  <c r="A1476" i="37"/>
  <c r="B1476" i="37"/>
  <c r="C1476" i="37"/>
  <c r="D1476" i="37"/>
  <c r="E1476" i="37"/>
  <c r="A1477" i="37"/>
  <c r="B1477" i="37"/>
  <c r="C1477" i="37"/>
  <c r="D1477" i="37"/>
  <c r="E1477" i="37"/>
  <c r="A1478" i="37"/>
  <c r="B1478" i="37"/>
  <c r="C1478" i="37"/>
  <c r="D1478" i="37"/>
  <c r="E1478" i="37"/>
  <c r="A1479" i="37"/>
  <c r="B1479" i="37"/>
  <c r="C1479" i="37"/>
  <c r="D1479" i="37"/>
  <c r="E1479" i="37"/>
  <c r="A1480" i="37"/>
  <c r="B1480" i="37"/>
  <c r="C1480" i="37"/>
  <c r="D1480" i="37"/>
  <c r="E1480" i="37"/>
  <c r="A1481" i="37"/>
  <c r="B1481" i="37"/>
  <c r="C1481" i="37"/>
  <c r="D1481" i="37"/>
  <c r="E1481" i="37"/>
  <c r="A1482" i="37"/>
  <c r="B1482" i="37"/>
  <c r="C1482" i="37"/>
  <c r="D1482" i="37"/>
  <c r="E1482" i="37"/>
  <c r="A1483" i="37"/>
  <c r="B1483" i="37"/>
  <c r="C1483" i="37"/>
  <c r="D1483" i="37"/>
  <c r="E1483" i="37"/>
  <c r="A1484" i="37"/>
  <c r="B1484" i="37"/>
  <c r="C1484" i="37"/>
  <c r="D1484" i="37"/>
  <c r="E1484" i="37"/>
  <c r="A1485" i="37"/>
  <c r="B1485" i="37"/>
  <c r="C1485" i="37"/>
  <c r="D1485" i="37"/>
  <c r="E1485" i="37"/>
  <c r="A1486" i="37"/>
  <c r="B1486" i="37"/>
  <c r="C1486" i="37"/>
  <c r="D1486" i="37"/>
  <c r="E1486" i="37"/>
  <c r="A1487" i="37"/>
  <c r="B1487" i="37"/>
  <c r="C1487" i="37"/>
  <c r="D1487" i="37"/>
  <c r="E1487" i="37"/>
  <c r="A1488" i="37"/>
  <c r="B1488" i="37"/>
  <c r="C1488" i="37"/>
  <c r="D1488" i="37"/>
  <c r="E1488" i="37"/>
  <c r="A1489" i="37"/>
  <c r="B1489" i="37"/>
  <c r="C1489" i="37"/>
  <c r="D1489" i="37"/>
  <c r="E1489" i="37"/>
  <c r="A1490" i="37"/>
  <c r="B1490" i="37"/>
  <c r="C1490" i="37"/>
  <c r="D1490" i="37"/>
  <c r="E1490" i="37"/>
  <c r="A1491" i="37"/>
  <c r="B1491" i="37"/>
  <c r="C1491" i="37"/>
  <c r="D1491" i="37"/>
  <c r="E1491" i="37"/>
  <c r="A1492" i="37"/>
  <c r="B1492" i="37"/>
  <c r="C1492" i="37"/>
  <c r="D1492" i="37"/>
  <c r="E1492" i="37"/>
  <c r="A1493" i="37"/>
  <c r="B1493" i="37"/>
  <c r="C1493" i="37"/>
  <c r="D1493" i="37"/>
  <c r="E1493" i="37"/>
  <c r="A1494" i="37"/>
  <c r="B1494" i="37"/>
  <c r="C1494" i="37"/>
  <c r="D1494" i="37"/>
  <c r="E1494" i="37"/>
  <c r="A1495" i="37"/>
  <c r="B1495" i="37"/>
  <c r="C1495" i="37"/>
  <c r="D1495" i="37"/>
  <c r="E1495" i="37"/>
  <c r="A1496" i="37"/>
  <c r="B1496" i="37"/>
  <c r="C1496" i="37"/>
  <c r="D1496" i="37"/>
  <c r="E1496" i="37"/>
  <c r="A1497" i="37"/>
  <c r="B1497" i="37"/>
  <c r="C1497" i="37"/>
  <c r="D1497" i="37"/>
  <c r="E1497" i="37"/>
  <c r="A1498" i="37"/>
  <c r="B1498" i="37"/>
  <c r="C1498" i="37"/>
  <c r="D1498" i="37"/>
  <c r="E1498" i="37"/>
  <c r="A1499" i="37"/>
  <c r="B1499" i="37"/>
  <c r="C1499" i="37"/>
  <c r="D1499" i="37"/>
  <c r="E1499" i="37"/>
  <c r="A1500" i="37"/>
  <c r="B1500" i="37"/>
  <c r="C1500" i="37"/>
  <c r="D1500" i="37"/>
  <c r="E1500" i="37"/>
  <c r="A1501" i="37"/>
  <c r="B1501" i="37"/>
  <c r="C1501" i="37"/>
  <c r="D1501" i="37"/>
  <c r="E1501" i="37"/>
  <c r="A1502" i="37"/>
  <c r="B1502" i="37"/>
  <c r="C1502" i="37"/>
  <c r="D1502" i="37"/>
  <c r="E1502" i="37"/>
  <c r="A1503" i="37"/>
  <c r="B1503" i="37"/>
  <c r="C1503" i="37"/>
  <c r="D1503" i="37"/>
  <c r="E1503" i="37"/>
  <c r="A1504" i="37"/>
  <c r="B1504" i="37"/>
  <c r="C1504" i="37"/>
  <c r="D1504" i="37"/>
  <c r="E1504" i="37"/>
  <c r="A1505" i="37"/>
  <c r="B1505" i="37"/>
  <c r="C1505" i="37"/>
  <c r="D1505" i="37"/>
  <c r="E1505" i="37"/>
  <c r="A1506" i="37"/>
  <c r="B1506" i="37"/>
  <c r="C1506" i="37"/>
  <c r="D1506" i="37"/>
  <c r="E1506" i="37"/>
  <c r="A1507" i="37"/>
  <c r="B1507" i="37"/>
  <c r="C1507" i="37"/>
  <c r="D1507" i="37"/>
  <c r="E1507" i="37"/>
  <c r="A1508" i="37"/>
  <c r="B1508" i="37"/>
  <c r="C1508" i="37"/>
  <c r="D1508" i="37"/>
  <c r="E1508" i="37"/>
  <c r="A1509" i="37"/>
  <c r="B1509" i="37"/>
  <c r="C1509" i="37"/>
  <c r="D1509" i="37"/>
  <c r="E1509" i="37"/>
  <c r="A1510" i="37"/>
  <c r="B1510" i="37"/>
  <c r="C1510" i="37"/>
  <c r="D1510" i="37"/>
  <c r="E1510" i="37"/>
  <c r="A1511" i="37"/>
  <c r="B1511" i="37"/>
  <c r="C1511" i="37"/>
  <c r="D1511" i="37"/>
  <c r="E1511" i="37"/>
  <c r="A1512" i="37"/>
  <c r="B1512" i="37"/>
  <c r="C1512" i="37"/>
  <c r="D1512" i="37"/>
  <c r="E1512" i="37"/>
  <c r="A1513" i="37"/>
  <c r="B1513" i="37"/>
  <c r="C1513" i="37"/>
  <c r="D1513" i="37"/>
  <c r="E1513" i="37"/>
  <c r="A1514" i="37"/>
  <c r="B1514" i="37"/>
  <c r="C1514" i="37"/>
  <c r="D1514" i="37"/>
  <c r="E1514" i="37"/>
  <c r="A1515" i="37"/>
  <c r="B1515" i="37"/>
  <c r="C1515" i="37"/>
  <c r="D1515" i="37"/>
  <c r="E1515" i="37"/>
  <c r="A1516" i="37"/>
  <c r="B1516" i="37"/>
  <c r="C1516" i="37"/>
  <c r="D1516" i="37"/>
  <c r="E1516" i="37"/>
  <c r="A1517" i="37"/>
  <c r="B1517" i="37"/>
  <c r="C1517" i="37"/>
  <c r="D1517" i="37"/>
  <c r="E1517" i="37"/>
  <c r="A1518" i="37"/>
  <c r="B1518" i="37"/>
  <c r="C1518" i="37"/>
  <c r="D1518" i="37"/>
  <c r="E1518" i="37"/>
  <c r="A1519" i="37"/>
  <c r="B1519" i="37"/>
  <c r="C1519" i="37"/>
  <c r="D1519" i="37"/>
  <c r="E1519" i="37"/>
  <c r="A1520" i="37"/>
  <c r="B1520" i="37"/>
  <c r="C1520" i="37"/>
  <c r="D1520" i="37"/>
  <c r="E1520" i="37"/>
  <c r="A1521" i="37"/>
  <c r="B1521" i="37"/>
  <c r="C1521" i="37"/>
  <c r="D1521" i="37"/>
  <c r="E1521" i="37"/>
  <c r="A1522" i="37"/>
  <c r="B1522" i="37"/>
  <c r="C1522" i="37"/>
  <c r="D1522" i="37"/>
  <c r="E1522" i="37"/>
  <c r="A1523" i="37"/>
  <c r="B1523" i="37"/>
  <c r="C1523" i="37"/>
  <c r="D1523" i="37"/>
  <c r="E1523" i="37"/>
  <c r="A1524" i="37"/>
  <c r="B1524" i="37"/>
  <c r="C1524" i="37"/>
  <c r="D1524" i="37"/>
  <c r="E1524" i="37"/>
  <c r="A1525" i="37"/>
  <c r="B1525" i="37"/>
  <c r="C1525" i="37"/>
  <c r="D1525" i="37"/>
  <c r="E1525" i="37"/>
  <c r="A1526" i="37"/>
  <c r="B1526" i="37"/>
  <c r="C1526" i="37"/>
  <c r="D1526" i="37"/>
  <c r="E1526" i="37"/>
  <c r="A1527" i="37"/>
  <c r="B1527" i="37"/>
  <c r="C1527" i="37"/>
  <c r="D1527" i="37"/>
  <c r="E1527" i="37"/>
  <c r="A1528" i="37"/>
  <c r="B1528" i="37"/>
  <c r="C1528" i="37"/>
  <c r="D1528" i="37"/>
  <c r="E1528" i="37"/>
  <c r="A1529" i="37"/>
  <c r="B1529" i="37"/>
  <c r="C1529" i="37"/>
  <c r="D1529" i="37"/>
  <c r="E1529" i="37"/>
  <c r="A1530" i="37"/>
  <c r="B1530" i="37"/>
  <c r="C1530" i="37"/>
  <c r="D1530" i="37"/>
  <c r="E1530" i="37"/>
  <c r="A1531" i="37"/>
  <c r="B1531" i="37"/>
  <c r="C1531" i="37"/>
  <c r="D1531" i="37"/>
  <c r="E1531" i="37"/>
  <c r="A1532" i="37"/>
  <c r="B1532" i="37"/>
  <c r="C1532" i="37"/>
  <c r="D1532" i="37"/>
  <c r="E1532" i="37"/>
  <c r="A1533" i="37"/>
  <c r="B1533" i="37"/>
  <c r="C1533" i="37"/>
  <c r="D1533" i="37"/>
  <c r="E1533" i="37"/>
  <c r="A1534" i="37"/>
  <c r="B1534" i="37"/>
  <c r="C1534" i="37"/>
  <c r="D1534" i="37"/>
  <c r="E1534" i="37"/>
  <c r="A1535" i="37"/>
  <c r="B1535" i="37"/>
  <c r="C1535" i="37"/>
  <c r="D1535" i="37"/>
  <c r="E1535" i="37"/>
  <c r="A1536" i="37"/>
  <c r="B1536" i="37"/>
  <c r="C1536" i="37"/>
  <c r="D1536" i="37"/>
  <c r="E1536" i="37"/>
  <c r="A1537" i="37"/>
  <c r="B1537" i="37"/>
  <c r="C1537" i="37"/>
  <c r="D1537" i="37"/>
  <c r="E1537" i="37"/>
  <c r="A1538" i="37"/>
  <c r="B1538" i="37"/>
  <c r="C1538" i="37"/>
  <c r="D1538" i="37"/>
  <c r="E1538" i="37"/>
  <c r="A1539" i="37"/>
  <c r="B1539" i="37"/>
  <c r="C1539" i="37"/>
  <c r="D1539" i="37"/>
  <c r="E1539" i="37"/>
  <c r="A1540" i="37"/>
  <c r="B1540" i="37"/>
  <c r="C1540" i="37"/>
  <c r="D1540" i="37"/>
  <c r="E1540" i="37"/>
  <c r="A1541" i="37"/>
  <c r="B1541" i="37"/>
  <c r="C1541" i="37"/>
  <c r="D1541" i="37"/>
  <c r="E1541" i="37"/>
  <c r="A1542" i="37"/>
  <c r="B1542" i="37"/>
  <c r="C1542" i="37"/>
  <c r="D1542" i="37"/>
  <c r="E1542" i="37"/>
  <c r="A1543" i="37"/>
  <c r="B1543" i="37"/>
  <c r="C1543" i="37"/>
  <c r="D1543" i="37"/>
  <c r="E1543" i="37"/>
  <c r="A1544" i="37"/>
  <c r="B1544" i="37"/>
  <c r="C1544" i="37"/>
  <c r="D1544" i="37"/>
  <c r="E1544" i="37"/>
  <c r="A1545" i="37"/>
  <c r="B1545" i="37"/>
  <c r="C1545" i="37"/>
  <c r="D1545" i="37"/>
  <c r="E1545" i="37"/>
  <c r="A1546" i="37"/>
  <c r="B1546" i="37"/>
  <c r="C1546" i="37"/>
  <c r="D1546" i="37"/>
  <c r="E1546" i="37"/>
  <c r="A1547" i="37"/>
  <c r="B1547" i="37"/>
  <c r="C1547" i="37"/>
  <c r="D1547" i="37"/>
  <c r="E1547" i="37"/>
  <c r="A1548" i="37"/>
  <c r="B1548" i="37"/>
  <c r="C1548" i="37"/>
  <c r="D1548" i="37"/>
  <c r="E1548" i="37"/>
  <c r="A1549" i="37"/>
  <c r="B1549" i="37"/>
  <c r="C1549" i="37"/>
  <c r="D1549" i="37"/>
  <c r="E1549" i="37"/>
  <c r="A1550" i="37"/>
  <c r="B1550" i="37"/>
  <c r="C1550" i="37"/>
  <c r="D1550" i="37"/>
  <c r="E1550" i="37"/>
  <c r="A1551" i="37"/>
  <c r="B1551" i="37"/>
  <c r="C1551" i="37"/>
  <c r="D1551" i="37"/>
  <c r="E1551" i="37"/>
  <c r="A1552" i="37"/>
  <c r="B1552" i="37"/>
  <c r="C1552" i="37"/>
  <c r="D1552" i="37"/>
  <c r="E1552" i="37"/>
  <c r="A1553" i="37"/>
  <c r="B1553" i="37"/>
  <c r="C1553" i="37"/>
  <c r="D1553" i="37"/>
  <c r="E1553" i="37"/>
  <c r="A1554" i="37"/>
  <c r="B1554" i="37"/>
  <c r="C1554" i="37"/>
  <c r="D1554" i="37"/>
  <c r="E1554" i="37"/>
  <c r="A1555" i="37"/>
  <c r="B1555" i="37"/>
  <c r="C1555" i="37"/>
  <c r="D1555" i="37"/>
  <c r="E1555" i="37"/>
  <c r="A1556" i="37"/>
  <c r="B1556" i="37"/>
  <c r="C1556" i="37"/>
  <c r="D1556" i="37"/>
  <c r="E1556" i="37"/>
  <c r="A1557" i="37"/>
  <c r="B1557" i="37"/>
  <c r="C1557" i="37"/>
  <c r="D1557" i="37"/>
  <c r="E1557" i="37"/>
  <c r="A1558" i="37"/>
  <c r="B1558" i="37"/>
  <c r="C1558" i="37"/>
  <c r="D1558" i="37"/>
  <c r="E1558" i="37"/>
  <c r="A1559" i="37"/>
  <c r="B1559" i="37"/>
  <c r="C1559" i="37"/>
  <c r="D1559" i="37"/>
  <c r="E1559" i="37"/>
  <c r="A1560" i="37"/>
  <c r="B1560" i="37"/>
  <c r="C1560" i="37"/>
  <c r="D1560" i="37"/>
  <c r="E1560" i="37"/>
  <c r="A1561" i="37"/>
  <c r="B1561" i="37"/>
  <c r="C1561" i="37"/>
  <c r="D1561" i="37"/>
  <c r="E1561" i="37"/>
  <c r="A1562" i="37"/>
  <c r="B1562" i="37"/>
  <c r="C1562" i="37"/>
  <c r="D1562" i="37"/>
  <c r="E1562" i="37"/>
  <c r="A1563" i="37"/>
  <c r="B1563" i="37"/>
  <c r="C1563" i="37"/>
  <c r="D1563" i="37"/>
  <c r="E1563" i="37"/>
  <c r="A1564" i="37"/>
  <c r="B1564" i="37"/>
  <c r="C1564" i="37"/>
  <c r="D1564" i="37"/>
  <c r="E1564" i="37"/>
  <c r="A1565" i="37"/>
  <c r="B1565" i="37"/>
  <c r="C1565" i="37"/>
  <c r="D1565" i="37"/>
  <c r="E1565" i="37"/>
  <c r="A1566" i="37"/>
  <c r="B1566" i="37"/>
  <c r="C1566" i="37"/>
  <c r="D1566" i="37"/>
  <c r="E1566" i="37"/>
  <c r="A1567" i="37"/>
  <c r="B1567" i="37"/>
  <c r="C1567" i="37"/>
  <c r="D1567" i="37"/>
  <c r="E1567" i="37"/>
  <c r="A1568" i="37"/>
  <c r="B1568" i="37"/>
  <c r="C1568" i="37"/>
  <c r="D1568" i="37"/>
  <c r="E1568" i="37"/>
  <c r="A1569" i="37"/>
  <c r="B1569" i="37"/>
  <c r="C1569" i="37"/>
  <c r="D1569" i="37"/>
  <c r="E1569" i="37"/>
  <c r="A1570" i="37"/>
  <c r="B1570" i="37"/>
  <c r="C1570" i="37"/>
  <c r="D1570" i="37"/>
  <c r="E1570" i="37"/>
  <c r="A1571" i="37"/>
  <c r="B1571" i="37"/>
  <c r="C1571" i="37"/>
  <c r="D1571" i="37"/>
  <c r="E1571" i="37"/>
  <c r="A1572" i="37"/>
  <c r="B1572" i="37"/>
  <c r="C1572" i="37"/>
  <c r="D1572" i="37"/>
  <c r="E1572" i="37"/>
  <c r="A1573" i="37"/>
  <c r="B1573" i="37"/>
  <c r="C1573" i="37"/>
  <c r="D1573" i="37"/>
  <c r="E1573" i="37"/>
  <c r="A1574" i="37"/>
  <c r="B1574" i="37"/>
  <c r="C1574" i="37"/>
  <c r="D1574" i="37"/>
  <c r="E1574" i="37"/>
  <c r="A1575" i="37"/>
  <c r="B1575" i="37"/>
  <c r="C1575" i="37"/>
  <c r="D1575" i="37"/>
  <c r="E1575" i="37"/>
  <c r="A1576" i="37"/>
  <c r="B1576" i="37"/>
  <c r="C1576" i="37"/>
  <c r="D1576" i="37"/>
  <c r="E1576" i="37"/>
  <c r="A1577" i="37"/>
  <c r="B1577" i="37"/>
  <c r="C1577" i="37"/>
  <c r="D1577" i="37"/>
  <c r="E1577" i="37"/>
  <c r="A1578" i="37"/>
  <c r="B1578" i="37"/>
  <c r="C1578" i="37"/>
  <c r="D1578" i="37"/>
  <c r="E1578" i="37"/>
  <c r="A1579" i="37"/>
  <c r="B1579" i="37"/>
  <c r="C1579" i="37"/>
  <c r="D1579" i="37"/>
  <c r="E1579" i="37"/>
  <c r="A1580" i="37"/>
  <c r="B1580" i="37"/>
  <c r="C1580" i="37"/>
  <c r="D1580" i="37"/>
  <c r="E1580" i="37"/>
  <c r="A1581" i="37"/>
  <c r="B1581" i="37"/>
  <c r="C1581" i="37"/>
  <c r="D1581" i="37"/>
  <c r="E1581" i="37"/>
  <c r="A1582" i="37"/>
  <c r="B1582" i="37"/>
  <c r="C1582" i="37"/>
  <c r="D1582" i="37"/>
  <c r="E1582" i="37"/>
  <c r="A1583" i="37"/>
  <c r="B1583" i="37"/>
  <c r="C1583" i="37"/>
  <c r="D1583" i="37"/>
  <c r="E1583" i="37"/>
  <c r="A1584" i="37"/>
  <c r="B1584" i="37"/>
  <c r="C1584" i="37"/>
  <c r="D1584" i="37"/>
  <c r="E1584" i="37"/>
  <c r="A1585" i="37"/>
  <c r="B1585" i="37"/>
  <c r="C1585" i="37"/>
  <c r="D1585" i="37"/>
  <c r="E1585" i="37"/>
  <c r="A1586" i="37"/>
  <c r="B1586" i="37"/>
  <c r="C1586" i="37"/>
  <c r="D1586" i="37"/>
  <c r="E1586" i="37"/>
  <c r="A1587" i="37"/>
  <c r="B1587" i="37"/>
  <c r="C1587" i="37"/>
  <c r="D1587" i="37"/>
  <c r="E1587" i="37"/>
  <c r="A1588" i="37"/>
  <c r="B1588" i="37"/>
  <c r="C1588" i="37"/>
  <c r="D1588" i="37"/>
  <c r="E1588" i="37"/>
  <c r="A1589" i="37"/>
  <c r="B1589" i="37"/>
  <c r="C1589" i="37"/>
  <c r="D1589" i="37"/>
  <c r="E1589" i="37"/>
  <c r="A1590" i="37"/>
  <c r="B1590" i="37"/>
  <c r="C1590" i="37"/>
  <c r="D1590" i="37"/>
  <c r="E1590" i="37"/>
  <c r="A1591" i="37"/>
  <c r="B1591" i="37"/>
  <c r="C1591" i="37"/>
  <c r="D1591" i="37"/>
  <c r="E1591" i="37"/>
  <c r="A1592" i="37"/>
  <c r="B1592" i="37"/>
  <c r="C1592" i="37"/>
  <c r="D1592" i="37"/>
  <c r="E1592" i="37"/>
  <c r="A1593" i="37"/>
  <c r="B1593" i="37"/>
  <c r="C1593" i="37"/>
  <c r="D1593" i="37"/>
  <c r="E1593" i="37"/>
  <c r="A1594" i="37"/>
  <c r="B1594" i="37"/>
  <c r="C1594" i="37"/>
  <c r="D1594" i="37"/>
  <c r="E1594" i="37"/>
  <c r="A1595" i="37"/>
  <c r="B1595" i="37"/>
  <c r="C1595" i="37"/>
  <c r="D1595" i="37"/>
  <c r="E1595" i="37"/>
  <c r="A1596" i="37"/>
  <c r="B1596" i="37"/>
  <c r="C1596" i="37"/>
  <c r="D1596" i="37"/>
  <c r="E1596" i="37"/>
  <c r="A1597" i="37"/>
  <c r="B1597" i="37"/>
  <c r="C1597" i="37"/>
  <c r="D1597" i="37"/>
  <c r="E1597" i="37"/>
  <c r="A1598" i="37"/>
  <c r="B1598" i="37"/>
  <c r="C1598" i="37"/>
  <c r="D1598" i="37"/>
  <c r="E1598" i="37"/>
  <c r="A1599" i="37"/>
  <c r="B1599" i="37"/>
  <c r="C1599" i="37"/>
  <c r="D1599" i="37"/>
  <c r="E1599" i="37"/>
  <c r="A1600" i="37"/>
  <c r="B1600" i="37"/>
  <c r="C1600" i="37"/>
  <c r="D1600" i="37"/>
  <c r="E1600" i="37"/>
  <c r="A1601" i="37"/>
  <c r="B1601" i="37"/>
  <c r="C1601" i="37"/>
  <c r="D1601" i="37"/>
  <c r="E1601" i="37"/>
  <c r="A1602" i="37"/>
  <c r="B1602" i="37"/>
  <c r="C1602" i="37"/>
  <c r="D1602" i="37"/>
  <c r="E1602" i="37"/>
  <c r="A1603" i="37"/>
  <c r="B1603" i="37"/>
  <c r="C1603" i="37"/>
  <c r="D1603" i="37"/>
  <c r="E1603" i="37"/>
  <c r="A1604" i="37"/>
  <c r="B1604" i="37"/>
  <c r="C1604" i="37"/>
  <c r="D1604" i="37"/>
  <c r="E1604" i="37"/>
  <c r="A1605" i="37"/>
  <c r="B1605" i="37"/>
  <c r="C1605" i="37"/>
  <c r="D1605" i="37"/>
  <c r="E1605" i="37"/>
  <c r="A1606" i="37"/>
  <c r="B1606" i="37"/>
  <c r="C1606" i="37"/>
  <c r="D1606" i="37"/>
  <c r="E1606" i="37"/>
  <c r="A1607" i="37"/>
  <c r="B1607" i="37"/>
  <c r="C1607" i="37"/>
  <c r="D1607" i="37"/>
  <c r="E1607" i="37"/>
  <c r="A1608" i="37"/>
  <c r="B1608" i="37"/>
  <c r="C1608" i="37"/>
  <c r="D1608" i="37"/>
  <c r="E1608" i="37"/>
  <c r="A1609" i="37"/>
  <c r="B1609" i="37"/>
  <c r="C1609" i="37"/>
  <c r="D1609" i="37"/>
  <c r="E1609" i="37"/>
  <c r="A1610" i="37"/>
  <c r="B1610" i="37"/>
  <c r="C1610" i="37"/>
  <c r="D1610" i="37"/>
  <c r="E1610" i="37"/>
  <c r="A1611" i="37"/>
  <c r="B1611" i="37"/>
  <c r="C1611" i="37"/>
  <c r="D1611" i="37"/>
  <c r="E1611" i="37"/>
  <c r="A1612" i="37"/>
  <c r="B1612" i="37"/>
  <c r="C1612" i="37"/>
  <c r="D1612" i="37"/>
  <c r="E1612" i="37"/>
  <c r="A1613" i="37"/>
  <c r="B1613" i="37"/>
  <c r="C1613" i="37"/>
  <c r="D1613" i="37"/>
  <c r="E1613" i="37"/>
  <c r="A1614" i="37"/>
  <c r="B1614" i="37"/>
  <c r="C1614" i="37"/>
  <c r="D1614" i="37"/>
  <c r="E1614" i="37"/>
  <c r="A1615" i="37"/>
  <c r="B1615" i="37"/>
  <c r="C1615" i="37"/>
  <c r="D1615" i="37"/>
  <c r="E1615" i="37"/>
  <c r="A1616" i="37"/>
  <c r="B1616" i="37"/>
  <c r="C1616" i="37"/>
  <c r="D1616" i="37"/>
  <c r="E1616" i="37"/>
  <c r="A1617" i="37"/>
  <c r="B1617" i="37"/>
  <c r="C1617" i="37"/>
  <c r="D1617" i="37"/>
  <c r="E1617" i="37"/>
  <c r="A1618" i="37"/>
  <c r="B1618" i="37"/>
  <c r="C1618" i="37"/>
  <c r="D1618" i="37"/>
  <c r="E1618" i="37"/>
  <c r="A1619" i="37"/>
  <c r="B1619" i="37"/>
  <c r="C1619" i="37"/>
  <c r="D1619" i="37"/>
  <c r="E1619" i="37"/>
  <c r="A1620" i="37"/>
  <c r="B1620" i="37"/>
  <c r="C1620" i="37"/>
  <c r="D1620" i="37"/>
  <c r="E1620" i="37"/>
  <c r="A1621" i="37"/>
  <c r="B1621" i="37"/>
  <c r="C1621" i="37"/>
  <c r="D1621" i="37"/>
  <c r="E1621" i="37"/>
  <c r="A1622" i="37"/>
  <c r="B1622" i="37"/>
  <c r="C1622" i="37"/>
  <c r="D1622" i="37"/>
  <c r="E1622" i="37"/>
  <c r="A1623" i="37"/>
  <c r="B1623" i="37"/>
  <c r="C1623" i="37"/>
  <c r="D1623" i="37"/>
  <c r="E1623" i="37"/>
  <c r="A1624" i="37"/>
  <c r="B1624" i="37"/>
  <c r="C1624" i="37"/>
  <c r="D1624" i="37"/>
  <c r="E1624" i="37"/>
  <c r="A1625" i="37"/>
  <c r="B1625" i="37"/>
  <c r="C1625" i="37"/>
  <c r="D1625" i="37"/>
  <c r="E1625" i="37"/>
  <c r="A1626" i="37"/>
  <c r="B1626" i="37"/>
  <c r="C1626" i="37"/>
  <c r="D1626" i="37"/>
  <c r="E1626" i="37"/>
  <c r="A1627" i="37"/>
  <c r="B1627" i="37"/>
  <c r="C1627" i="37"/>
  <c r="D1627" i="37"/>
  <c r="E1627" i="37"/>
  <c r="A1628" i="37"/>
  <c r="B1628" i="37"/>
  <c r="C1628" i="37"/>
  <c r="D1628" i="37"/>
  <c r="E1628" i="37"/>
  <c r="A1629" i="37"/>
  <c r="B1629" i="37"/>
  <c r="C1629" i="37"/>
  <c r="D1629" i="37"/>
  <c r="E1629" i="37"/>
  <c r="A1630" i="37"/>
  <c r="B1630" i="37"/>
  <c r="C1630" i="37"/>
  <c r="D1630" i="37"/>
  <c r="E1630" i="37"/>
  <c r="A1631" i="37"/>
  <c r="B1631" i="37"/>
  <c r="C1631" i="37"/>
  <c r="D1631" i="37"/>
  <c r="E1631" i="37"/>
  <c r="A1632" i="37"/>
  <c r="B1632" i="37"/>
  <c r="C1632" i="37"/>
  <c r="D1632" i="37"/>
  <c r="E1632" i="37"/>
  <c r="A1633" i="37"/>
  <c r="B1633" i="37"/>
  <c r="C1633" i="37"/>
  <c r="D1633" i="37"/>
  <c r="E1633" i="37"/>
  <c r="A1634" i="37"/>
  <c r="B1634" i="37"/>
  <c r="C1634" i="37"/>
  <c r="D1634" i="37"/>
  <c r="E1634" i="37"/>
  <c r="A1635" i="37"/>
  <c r="B1635" i="37"/>
  <c r="C1635" i="37"/>
  <c r="D1635" i="37"/>
  <c r="E1635" i="37"/>
  <c r="A1636" i="37"/>
  <c r="B1636" i="37"/>
  <c r="C1636" i="37"/>
  <c r="D1636" i="37"/>
  <c r="E1636" i="37"/>
  <c r="A1637" i="37"/>
  <c r="B1637" i="37"/>
  <c r="C1637" i="37"/>
  <c r="D1637" i="37"/>
  <c r="E1637" i="37"/>
  <c r="A1638" i="37"/>
  <c r="B1638" i="37"/>
  <c r="C1638" i="37"/>
  <c r="D1638" i="37"/>
  <c r="E1638" i="37"/>
  <c r="A1639" i="37"/>
  <c r="B1639" i="37"/>
  <c r="C1639" i="37"/>
  <c r="D1639" i="37"/>
  <c r="E1639" i="37"/>
  <c r="A1640" i="37"/>
  <c r="B1640" i="37"/>
  <c r="C1640" i="37"/>
  <c r="D1640" i="37"/>
  <c r="E1640" i="37"/>
  <c r="A1641" i="37"/>
  <c r="B1641" i="37"/>
  <c r="C1641" i="37"/>
  <c r="D1641" i="37"/>
  <c r="E1641" i="37"/>
  <c r="A1642" i="37"/>
  <c r="B1642" i="37"/>
  <c r="C1642" i="37"/>
  <c r="D1642" i="37"/>
  <c r="E1642" i="37"/>
  <c r="A1643" i="37"/>
  <c r="B1643" i="37"/>
  <c r="C1643" i="37"/>
  <c r="D1643" i="37"/>
  <c r="E1643" i="37"/>
  <c r="A1644" i="37"/>
  <c r="B1644" i="37"/>
  <c r="C1644" i="37"/>
  <c r="D1644" i="37"/>
  <c r="E1644" i="37"/>
  <c r="A1645" i="37"/>
  <c r="B1645" i="37"/>
  <c r="C1645" i="37"/>
  <c r="D1645" i="37"/>
  <c r="E1645" i="37"/>
  <c r="A1646" i="37"/>
  <c r="B1646" i="37"/>
  <c r="C1646" i="37"/>
  <c r="D1646" i="37"/>
  <c r="E1646" i="37"/>
  <c r="A1647" i="37"/>
  <c r="B1647" i="37"/>
  <c r="C1647" i="37"/>
  <c r="D1647" i="37"/>
  <c r="E1647" i="37"/>
  <c r="A1648" i="37"/>
  <c r="B1648" i="37"/>
  <c r="C1648" i="37"/>
  <c r="D1648" i="37"/>
  <c r="E1648" i="37"/>
  <c r="A1649" i="37"/>
  <c r="B1649" i="37"/>
  <c r="C1649" i="37"/>
  <c r="D1649" i="37"/>
  <c r="E1649" i="37"/>
  <c r="A1650" i="37"/>
  <c r="B1650" i="37"/>
  <c r="C1650" i="37"/>
  <c r="D1650" i="37"/>
  <c r="E1650" i="37"/>
  <c r="A1651" i="37"/>
  <c r="B1651" i="37"/>
  <c r="C1651" i="37"/>
  <c r="D1651" i="37"/>
  <c r="E1651" i="37"/>
  <c r="A1652" i="37"/>
  <c r="B1652" i="37"/>
  <c r="C1652" i="37"/>
  <c r="D1652" i="37"/>
  <c r="E1652" i="37"/>
  <c r="A1653" i="37"/>
  <c r="B1653" i="37"/>
  <c r="C1653" i="37"/>
  <c r="D1653" i="37"/>
  <c r="E1653" i="37"/>
  <c r="A1654" i="37"/>
  <c r="B1654" i="37"/>
  <c r="C1654" i="37"/>
  <c r="D1654" i="37"/>
  <c r="E1654" i="37"/>
  <c r="A1655" i="37"/>
  <c r="B1655" i="37"/>
  <c r="C1655" i="37"/>
  <c r="D1655" i="37"/>
  <c r="E1655" i="37"/>
  <c r="A1656" i="37"/>
  <c r="B1656" i="37"/>
  <c r="C1656" i="37"/>
  <c r="D1656" i="37"/>
  <c r="E1656" i="37"/>
  <c r="A1657" i="37"/>
  <c r="B1657" i="37"/>
  <c r="C1657" i="37"/>
  <c r="D1657" i="37"/>
  <c r="E1657" i="37"/>
  <c r="A1658" i="37"/>
  <c r="B1658" i="37"/>
  <c r="C1658" i="37"/>
  <c r="D1658" i="37"/>
  <c r="E1658" i="37"/>
  <c r="A1659" i="37"/>
  <c r="B1659" i="37"/>
  <c r="C1659" i="37"/>
  <c r="D1659" i="37"/>
  <c r="E1659" i="37"/>
  <c r="A1660" i="37"/>
  <c r="B1660" i="37"/>
  <c r="C1660" i="37"/>
  <c r="D1660" i="37"/>
  <c r="E1660" i="37"/>
  <c r="A1661" i="37"/>
  <c r="B1661" i="37"/>
  <c r="C1661" i="37"/>
  <c r="D1661" i="37"/>
  <c r="E1661" i="37"/>
  <c r="A1662" i="37"/>
  <c r="B1662" i="37"/>
  <c r="C1662" i="37"/>
  <c r="D1662" i="37"/>
  <c r="E1662" i="37"/>
  <c r="A1663" i="37"/>
  <c r="B1663" i="37"/>
  <c r="C1663" i="37"/>
  <c r="D1663" i="37"/>
  <c r="E1663" i="37"/>
  <c r="A1664" i="37"/>
  <c r="B1664" i="37"/>
  <c r="C1664" i="37"/>
  <c r="D1664" i="37"/>
  <c r="E1664" i="37"/>
  <c r="A1665" i="37"/>
  <c r="B1665" i="37"/>
  <c r="C1665" i="37"/>
  <c r="D1665" i="37"/>
  <c r="E1665" i="37"/>
  <c r="A1666" i="37"/>
  <c r="B1666" i="37"/>
  <c r="C1666" i="37"/>
  <c r="D1666" i="37"/>
  <c r="E1666" i="37"/>
  <c r="A1667" i="37"/>
  <c r="B1667" i="37"/>
  <c r="C1667" i="37"/>
  <c r="D1667" i="37"/>
  <c r="E1667" i="37"/>
  <c r="A1668" i="37"/>
  <c r="B1668" i="37"/>
  <c r="C1668" i="37"/>
  <c r="D1668" i="37"/>
  <c r="E1668" i="37"/>
  <c r="A1669" i="37"/>
  <c r="B1669" i="37"/>
  <c r="C1669" i="37"/>
  <c r="D1669" i="37"/>
  <c r="E1669" i="37"/>
  <c r="A1670" i="37"/>
  <c r="B1670" i="37"/>
  <c r="C1670" i="37"/>
  <c r="D1670" i="37"/>
  <c r="E1670" i="37"/>
  <c r="A1671" i="37"/>
  <c r="B1671" i="37"/>
  <c r="C1671" i="37"/>
  <c r="D1671" i="37"/>
  <c r="E1671" i="37"/>
  <c r="A1672" i="37"/>
  <c r="B1672" i="37"/>
  <c r="C1672" i="37"/>
  <c r="D1672" i="37"/>
  <c r="E1672" i="37"/>
  <c r="A1673" i="37"/>
  <c r="B1673" i="37"/>
  <c r="C1673" i="37"/>
  <c r="D1673" i="37"/>
  <c r="E1673" i="37"/>
  <c r="A1674" i="37"/>
  <c r="B1674" i="37"/>
  <c r="C1674" i="37"/>
  <c r="D1674" i="37"/>
  <c r="E1674" i="37"/>
  <c r="A1675" i="37"/>
  <c r="B1675" i="37"/>
  <c r="C1675" i="37"/>
  <c r="D1675" i="37"/>
  <c r="E1675" i="37"/>
  <c r="A1676" i="37"/>
  <c r="B1676" i="37"/>
  <c r="C1676" i="37"/>
  <c r="D1676" i="37"/>
  <c r="E1676" i="37"/>
  <c r="A1677" i="37"/>
  <c r="B1677" i="37"/>
  <c r="C1677" i="37"/>
  <c r="D1677" i="37"/>
  <c r="E1677" i="37"/>
  <c r="A1678" i="37"/>
  <c r="B1678" i="37"/>
  <c r="C1678" i="37"/>
  <c r="D1678" i="37"/>
  <c r="E1678" i="37"/>
  <c r="A1679" i="37"/>
  <c r="B1679" i="37"/>
  <c r="C1679" i="37"/>
  <c r="D1679" i="37"/>
  <c r="E1679" i="37"/>
  <c r="A1680" i="37"/>
  <c r="B1680" i="37"/>
  <c r="C1680" i="37"/>
  <c r="D1680" i="37"/>
  <c r="E1680" i="37"/>
  <c r="A1681" i="37"/>
  <c r="B1681" i="37"/>
  <c r="C1681" i="37"/>
  <c r="D1681" i="37"/>
  <c r="E1681" i="37"/>
  <c r="A1682" i="37"/>
  <c r="B1682" i="37"/>
  <c r="C1682" i="37"/>
  <c r="D1682" i="37"/>
  <c r="E1682" i="37"/>
  <c r="A1683" i="37"/>
  <c r="B1683" i="37"/>
  <c r="C1683" i="37"/>
  <c r="D1683" i="37"/>
  <c r="E1683" i="37"/>
  <c r="A1684" i="37"/>
  <c r="B1684" i="37"/>
  <c r="C1684" i="37"/>
  <c r="D1684" i="37"/>
  <c r="E1684" i="37"/>
  <c r="A1685" i="37"/>
  <c r="B1685" i="37"/>
  <c r="C1685" i="37"/>
  <c r="D1685" i="37"/>
  <c r="E1685" i="37"/>
  <c r="A1686" i="37"/>
  <c r="B1686" i="37"/>
  <c r="C1686" i="37"/>
  <c r="D1686" i="37"/>
  <c r="E1686" i="37"/>
  <c r="A1687" i="37"/>
  <c r="B1687" i="37"/>
  <c r="C1687" i="37"/>
  <c r="D1687" i="37"/>
  <c r="E1687" i="37"/>
  <c r="A1688" i="37"/>
  <c r="B1688" i="37"/>
  <c r="C1688" i="37"/>
  <c r="D1688" i="37"/>
  <c r="E1688" i="37"/>
  <c r="A1689" i="37"/>
  <c r="B1689" i="37"/>
  <c r="C1689" i="37"/>
  <c r="D1689" i="37"/>
  <c r="E1689" i="37"/>
  <c r="A1690" i="37"/>
  <c r="B1690" i="37"/>
  <c r="C1690" i="37"/>
  <c r="D1690" i="37"/>
  <c r="E1690" i="37"/>
  <c r="A1691" i="37"/>
  <c r="B1691" i="37"/>
  <c r="C1691" i="37"/>
  <c r="D1691" i="37"/>
  <c r="E1691" i="37"/>
  <c r="A1692" i="37"/>
  <c r="B1692" i="37"/>
  <c r="C1692" i="37"/>
  <c r="D1692" i="37"/>
  <c r="E1692" i="37"/>
  <c r="A1693" i="37"/>
  <c r="B1693" i="37"/>
  <c r="C1693" i="37"/>
  <c r="D1693" i="37"/>
  <c r="E1693" i="37"/>
  <c r="A1694" i="37"/>
  <c r="B1694" i="37"/>
  <c r="C1694" i="37"/>
  <c r="D1694" i="37"/>
  <c r="E1694" i="37"/>
  <c r="A1695" i="37"/>
  <c r="B1695" i="37"/>
  <c r="C1695" i="37"/>
  <c r="D1695" i="37"/>
  <c r="E1695" i="37"/>
  <c r="A1696" i="37"/>
  <c r="B1696" i="37"/>
  <c r="C1696" i="37"/>
  <c r="D1696" i="37"/>
  <c r="E1696" i="37"/>
  <c r="A1697" i="37"/>
  <c r="B1697" i="37"/>
  <c r="C1697" i="37"/>
  <c r="D1697" i="37"/>
  <c r="E1697" i="37"/>
  <c r="A1698" i="37"/>
  <c r="B1698" i="37"/>
  <c r="C1698" i="37"/>
  <c r="D1698" i="37"/>
  <c r="E1698" i="37"/>
  <c r="A1699" i="37"/>
  <c r="B1699" i="37"/>
  <c r="C1699" i="37"/>
  <c r="D1699" i="37"/>
  <c r="E1699" i="37"/>
  <c r="A1700" i="37"/>
  <c r="B1700" i="37"/>
  <c r="C1700" i="37"/>
  <c r="D1700" i="37"/>
  <c r="E1700" i="37"/>
  <c r="A1701" i="37"/>
  <c r="B1701" i="37"/>
  <c r="C1701" i="37"/>
  <c r="D1701" i="37"/>
  <c r="E1701" i="37"/>
  <c r="A1702" i="37"/>
  <c r="B1702" i="37"/>
  <c r="C1702" i="37"/>
  <c r="D1702" i="37"/>
  <c r="E1702" i="37"/>
  <c r="A1703" i="37"/>
  <c r="B1703" i="37"/>
  <c r="C1703" i="37"/>
  <c r="D1703" i="37"/>
  <c r="E1703" i="37"/>
  <c r="A1704" i="37"/>
  <c r="B1704" i="37"/>
  <c r="C1704" i="37"/>
  <c r="D1704" i="37"/>
  <c r="E1704" i="37"/>
  <c r="A1705" i="37"/>
  <c r="B1705" i="37"/>
  <c r="C1705" i="37"/>
  <c r="D1705" i="37"/>
  <c r="E1705" i="37"/>
  <c r="A1706" i="37"/>
  <c r="B1706" i="37"/>
  <c r="C1706" i="37"/>
  <c r="D1706" i="37"/>
  <c r="E1706" i="37"/>
  <c r="A1707" i="37"/>
  <c r="B1707" i="37"/>
  <c r="C1707" i="37"/>
  <c r="D1707" i="37"/>
  <c r="E1707" i="37"/>
  <c r="A1708" i="37"/>
  <c r="B1708" i="37"/>
  <c r="C1708" i="37"/>
  <c r="D1708" i="37"/>
  <c r="E1708" i="37"/>
  <c r="A1709" i="37"/>
  <c r="B1709" i="37"/>
  <c r="C1709" i="37"/>
  <c r="D1709" i="37"/>
  <c r="E1709" i="37"/>
  <c r="A1710" i="37"/>
  <c r="B1710" i="37"/>
  <c r="C1710" i="37"/>
  <c r="D1710" i="37"/>
  <c r="E1710" i="37"/>
  <c r="A1711" i="37"/>
  <c r="B1711" i="37"/>
  <c r="C1711" i="37"/>
  <c r="D1711" i="37"/>
  <c r="E1711" i="37"/>
  <c r="A1712" i="37"/>
  <c r="B1712" i="37"/>
  <c r="C1712" i="37"/>
  <c r="D1712" i="37"/>
  <c r="E1712" i="37"/>
  <c r="A1713" i="37"/>
  <c r="B1713" i="37"/>
  <c r="C1713" i="37"/>
  <c r="D1713" i="37"/>
  <c r="E1713" i="37"/>
  <c r="A1714" i="37"/>
  <c r="B1714" i="37"/>
  <c r="C1714" i="37"/>
  <c r="D1714" i="37"/>
  <c r="E1714" i="37"/>
  <c r="A1715" i="37"/>
  <c r="B1715" i="37"/>
  <c r="C1715" i="37"/>
  <c r="D1715" i="37"/>
  <c r="E1715" i="37"/>
  <c r="A1716" i="37"/>
  <c r="B1716" i="37"/>
  <c r="C1716" i="37"/>
  <c r="D1716" i="37"/>
  <c r="E1716" i="37"/>
  <c r="A1717" i="37"/>
  <c r="B1717" i="37"/>
  <c r="C1717" i="37"/>
  <c r="D1717" i="37"/>
  <c r="E1717" i="37"/>
  <c r="A1718" i="37"/>
  <c r="B1718" i="37"/>
  <c r="C1718" i="37"/>
  <c r="D1718" i="37"/>
  <c r="E1718" i="37"/>
  <c r="A1719" i="37"/>
  <c r="B1719" i="37"/>
  <c r="C1719" i="37"/>
  <c r="D1719" i="37"/>
  <c r="E1719" i="37"/>
  <c r="A1720" i="37"/>
  <c r="B1720" i="37"/>
  <c r="C1720" i="37"/>
  <c r="D1720" i="37"/>
  <c r="E1720" i="37"/>
  <c r="A1721" i="37"/>
  <c r="B1721" i="37"/>
  <c r="C1721" i="37"/>
  <c r="D1721" i="37"/>
  <c r="E1721" i="37"/>
  <c r="A1722" i="37"/>
  <c r="B1722" i="37"/>
  <c r="C1722" i="37"/>
  <c r="D1722" i="37"/>
  <c r="E1722" i="37"/>
  <c r="A1723" i="37"/>
  <c r="B1723" i="37"/>
  <c r="C1723" i="37"/>
  <c r="D1723" i="37"/>
  <c r="E1723" i="37"/>
  <c r="A1724" i="37"/>
  <c r="B1724" i="37"/>
  <c r="C1724" i="37"/>
  <c r="D1724" i="37"/>
  <c r="E1724" i="37"/>
  <c r="A1725" i="37"/>
  <c r="B1725" i="37"/>
  <c r="C1725" i="37"/>
  <c r="D1725" i="37"/>
  <c r="E1725" i="37"/>
  <c r="A1726" i="37"/>
  <c r="B1726" i="37"/>
  <c r="C1726" i="37"/>
  <c r="D1726" i="37"/>
  <c r="E1726" i="37"/>
  <c r="A1727" i="37"/>
  <c r="B1727" i="37"/>
  <c r="C1727" i="37"/>
  <c r="D1727" i="37"/>
  <c r="E1727" i="37"/>
  <c r="A1728" i="37"/>
  <c r="B1728" i="37"/>
  <c r="C1728" i="37"/>
  <c r="D1728" i="37"/>
  <c r="E1728" i="37"/>
  <c r="A1729" i="37"/>
  <c r="B1729" i="37"/>
  <c r="C1729" i="37"/>
  <c r="D1729" i="37"/>
  <c r="E1729" i="37"/>
  <c r="A1730" i="37"/>
  <c r="B1730" i="37"/>
  <c r="C1730" i="37"/>
  <c r="D1730" i="37"/>
  <c r="E1730" i="37"/>
  <c r="A1731" i="37"/>
  <c r="B1731" i="37"/>
  <c r="C1731" i="37"/>
  <c r="D1731" i="37"/>
  <c r="E1731" i="37"/>
  <c r="A1732" i="37"/>
  <c r="B1732" i="37"/>
  <c r="C1732" i="37"/>
  <c r="D1732" i="37"/>
  <c r="E1732" i="37"/>
  <c r="A1733" i="37"/>
  <c r="B1733" i="37"/>
  <c r="C1733" i="37"/>
  <c r="D1733" i="37"/>
  <c r="E1733" i="37"/>
  <c r="A1734" i="37"/>
  <c r="B1734" i="37"/>
  <c r="C1734" i="37"/>
  <c r="D1734" i="37"/>
  <c r="E1734" i="37"/>
  <c r="A1735" i="37"/>
  <c r="B1735" i="37"/>
  <c r="C1735" i="37"/>
  <c r="D1735" i="37"/>
  <c r="E1735" i="37"/>
  <c r="A1736" i="37"/>
  <c r="B1736" i="37"/>
  <c r="C1736" i="37"/>
  <c r="D1736" i="37"/>
  <c r="E1736" i="37"/>
  <c r="A1737" i="37"/>
  <c r="B1737" i="37"/>
  <c r="C1737" i="37"/>
  <c r="D1737" i="37"/>
  <c r="E1737" i="37"/>
  <c r="A1738" i="37"/>
  <c r="B1738" i="37"/>
  <c r="C1738" i="37"/>
  <c r="D1738" i="37"/>
  <c r="E1738" i="37"/>
  <c r="A1739" i="37"/>
  <c r="B1739" i="37"/>
  <c r="C1739" i="37"/>
  <c r="D1739" i="37"/>
  <c r="E1739" i="37"/>
  <c r="A1740" i="37"/>
  <c r="B1740" i="37"/>
  <c r="C1740" i="37"/>
  <c r="D1740" i="37"/>
  <c r="E1740" i="37"/>
  <c r="A1741" i="37"/>
  <c r="B1741" i="37"/>
  <c r="C1741" i="37"/>
  <c r="D1741" i="37"/>
  <c r="E1741" i="37"/>
  <c r="A1742" i="37"/>
  <c r="B1742" i="37"/>
  <c r="C1742" i="37"/>
  <c r="D1742" i="37"/>
  <c r="E1742" i="37"/>
  <c r="A1743" i="37"/>
  <c r="B1743" i="37"/>
  <c r="C1743" i="37"/>
  <c r="D1743" i="37"/>
  <c r="E1743" i="37"/>
  <c r="A1744" i="37"/>
  <c r="B1744" i="37"/>
  <c r="C1744" i="37"/>
  <c r="D1744" i="37"/>
  <c r="E1744" i="37"/>
  <c r="A1745" i="37"/>
  <c r="B1745" i="37"/>
  <c r="C1745" i="37"/>
  <c r="D1745" i="37"/>
  <c r="E1745" i="37"/>
  <c r="A1746" i="37"/>
  <c r="B1746" i="37"/>
  <c r="C1746" i="37"/>
  <c r="D1746" i="37"/>
  <c r="E1746" i="37"/>
  <c r="A1747" i="37"/>
  <c r="B1747" i="37"/>
  <c r="C1747" i="37"/>
  <c r="D1747" i="37"/>
  <c r="E1747" i="37"/>
  <c r="A1748" i="37"/>
  <c r="B1748" i="37"/>
  <c r="C1748" i="37"/>
  <c r="D1748" i="37"/>
  <c r="E1748" i="37"/>
  <c r="A1749" i="37"/>
  <c r="B1749" i="37"/>
  <c r="C1749" i="37"/>
  <c r="D1749" i="37"/>
  <c r="E1749" i="37"/>
  <c r="A1750" i="37"/>
  <c r="B1750" i="37"/>
  <c r="C1750" i="37"/>
  <c r="D1750" i="37"/>
  <c r="E1750" i="37"/>
  <c r="A1751" i="37"/>
  <c r="B1751" i="37"/>
  <c r="C1751" i="37"/>
  <c r="D1751" i="37"/>
  <c r="E1751" i="37"/>
  <c r="A1752" i="37"/>
  <c r="B1752" i="37"/>
  <c r="C1752" i="37"/>
  <c r="D1752" i="37"/>
  <c r="E1752" i="37"/>
  <c r="A1753" i="37"/>
  <c r="B1753" i="37"/>
  <c r="C1753" i="37"/>
  <c r="D1753" i="37"/>
  <c r="E1753" i="37"/>
  <c r="A1754" i="37"/>
  <c r="B1754" i="37"/>
  <c r="C1754" i="37"/>
  <c r="D1754" i="37"/>
  <c r="E1754" i="37"/>
  <c r="A1755" i="37"/>
  <c r="B1755" i="37"/>
  <c r="C1755" i="37"/>
  <c r="D1755" i="37"/>
  <c r="E1755" i="37"/>
  <c r="A1756" i="37"/>
  <c r="B1756" i="37"/>
  <c r="C1756" i="37"/>
  <c r="D1756" i="37"/>
  <c r="E1756" i="37"/>
  <c r="A1757" i="37"/>
  <c r="B1757" i="37"/>
  <c r="C1757" i="37"/>
  <c r="D1757" i="37"/>
  <c r="E1757" i="37"/>
  <c r="A1758" i="37"/>
  <c r="B1758" i="37"/>
  <c r="C1758" i="37"/>
  <c r="D1758" i="37"/>
  <c r="E1758" i="37"/>
  <c r="A1759" i="37"/>
  <c r="B1759" i="37"/>
  <c r="C1759" i="37"/>
  <c r="D1759" i="37"/>
  <c r="E1759" i="37"/>
  <c r="A1760" i="37"/>
  <c r="B1760" i="37"/>
  <c r="C1760" i="37"/>
  <c r="D1760" i="37"/>
  <c r="E1760" i="37"/>
  <c r="A1761" i="37"/>
  <c r="B1761" i="37"/>
  <c r="C1761" i="37"/>
  <c r="D1761" i="37"/>
  <c r="E1761" i="37"/>
  <c r="A1762" i="37"/>
  <c r="B1762" i="37"/>
  <c r="C1762" i="37"/>
  <c r="D1762" i="37"/>
  <c r="E1762" i="37"/>
  <c r="A1763" i="37"/>
  <c r="B1763" i="37"/>
  <c r="C1763" i="37"/>
  <c r="D1763" i="37"/>
  <c r="E1763" i="37"/>
  <c r="A1764" i="37"/>
  <c r="B1764" i="37"/>
  <c r="C1764" i="37"/>
  <c r="D1764" i="37"/>
  <c r="E1764" i="37"/>
  <c r="A1765" i="37"/>
  <c r="B1765" i="37"/>
  <c r="C1765" i="37"/>
  <c r="D1765" i="37"/>
  <c r="E1765" i="37"/>
  <c r="A1766" i="37"/>
  <c r="B1766" i="37"/>
  <c r="C1766" i="37"/>
  <c r="D1766" i="37"/>
  <c r="E1766" i="37"/>
  <c r="A1767" i="37"/>
  <c r="B1767" i="37"/>
  <c r="C1767" i="37"/>
  <c r="D1767" i="37"/>
  <c r="E1767" i="37"/>
  <c r="A1768" i="37"/>
  <c r="B1768" i="37"/>
  <c r="C1768" i="37"/>
  <c r="D1768" i="37"/>
  <c r="E1768" i="37"/>
  <c r="A1769" i="37"/>
  <c r="B1769" i="37"/>
  <c r="C1769" i="37"/>
  <c r="D1769" i="37"/>
  <c r="E1769" i="37"/>
  <c r="A1770" i="37"/>
  <c r="B1770" i="37"/>
  <c r="C1770" i="37"/>
  <c r="D1770" i="37"/>
  <c r="E1770" i="37"/>
  <c r="A1771" i="37"/>
  <c r="B1771" i="37"/>
  <c r="C1771" i="37"/>
  <c r="D1771" i="37"/>
  <c r="E1771" i="37"/>
  <c r="A1772" i="37"/>
  <c r="B1772" i="37"/>
  <c r="C1772" i="37"/>
  <c r="D1772" i="37"/>
  <c r="E1772" i="37"/>
  <c r="A1773" i="37"/>
  <c r="B1773" i="37"/>
  <c r="C1773" i="37"/>
  <c r="D1773" i="37"/>
  <c r="E1773" i="37"/>
  <c r="A1774" i="37"/>
  <c r="B1774" i="37"/>
  <c r="C1774" i="37"/>
  <c r="D1774" i="37"/>
  <c r="E1774" i="37"/>
  <c r="A1775" i="37"/>
  <c r="B1775" i="37"/>
  <c r="C1775" i="37"/>
  <c r="D1775" i="37"/>
  <c r="E1775" i="37"/>
  <c r="A1776" i="37"/>
  <c r="B1776" i="37"/>
  <c r="C1776" i="37"/>
  <c r="D1776" i="37"/>
  <c r="E1776" i="37"/>
  <c r="A1777" i="37"/>
  <c r="B1777" i="37"/>
  <c r="C1777" i="37"/>
  <c r="D1777" i="37"/>
  <c r="E1777" i="37"/>
  <c r="A1778" i="37"/>
  <c r="B1778" i="37"/>
  <c r="C1778" i="37"/>
  <c r="D1778" i="37"/>
  <c r="E1778" i="37"/>
  <c r="A1779" i="37"/>
  <c r="B1779" i="37"/>
  <c r="C1779" i="37"/>
  <c r="D1779" i="37"/>
  <c r="E1779" i="37"/>
  <c r="A1780" i="37"/>
  <c r="B1780" i="37"/>
  <c r="C1780" i="37"/>
  <c r="D1780" i="37"/>
  <c r="E1780" i="37"/>
  <c r="A1781" i="37"/>
  <c r="B1781" i="37"/>
  <c r="C1781" i="37"/>
  <c r="D1781" i="37"/>
  <c r="E1781" i="37"/>
  <c r="A1782" i="37"/>
  <c r="B1782" i="37"/>
  <c r="C1782" i="37"/>
  <c r="D1782" i="37"/>
  <c r="E1782" i="37"/>
  <c r="A1783" i="37"/>
  <c r="B1783" i="37"/>
  <c r="C1783" i="37"/>
  <c r="D1783" i="37"/>
  <c r="E1783" i="37"/>
  <c r="A1784" i="37"/>
  <c r="B1784" i="37"/>
  <c r="C1784" i="37"/>
  <c r="D1784" i="37"/>
  <c r="E1784" i="37"/>
  <c r="A1785" i="37"/>
  <c r="B1785" i="37"/>
  <c r="C1785" i="37"/>
  <c r="D1785" i="37"/>
  <c r="E1785" i="37"/>
  <c r="A1786" i="37"/>
  <c r="B1786" i="37"/>
  <c r="C1786" i="37"/>
  <c r="D1786" i="37"/>
  <c r="E1786" i="37"/>
  <c r="A1787" i="37"/>
  <c r="B1787" i="37"/>
  <c r="C1787" i="37"/>
  <c r="D1787" i="37"/>
  <c r="E1787" i="37"/>
  <c r="A1788" i="37"/>
  <c r="B1788" i="37"/>
  <c r="C1788" i="37"/>
  <c r="D1788" i="37"/>
  <c r="E1788" i="37"/>
  <c r="A1789" i="37"/>
  <c r="B1789" i="37"/>
  <c r="C1789" i="37"/>
  <c r="D1789" i="37"/>
  <c r="E1789" i="37"/>
  <c r="A1790" i="37"/>
  <c r="B1790" i="37"/>
  <c r="C1790" i="37"/>
  <c r="D1790" i="37"/>
  <c r="E1790" i="37"/>
  <c r="A1791" i="37"/>
  <c r="B1791" i="37"/>
  <c r="C1791" i="37"/>
  <c r="D1791" i="37"/>
  <c r="E1791" i="37"/>
  <c r="A1792" i="37"/>
  <c r="B1792" i="37"/>
  <c r="C1792" i="37"/>
  <c r="D1792" i="37"/>
  <c r="E1792" i="37"/>
  <c r="A1793" i="37"/>
  <c r="B1793" i="37"/>
  <c r="C1793" i="37"/>
  <c r="D1793" i="37"/>
  <c r="E1793" i="37"/>
  <c r="A1794" i="37"/>
  <c r="B1794" i="37"/>
  <c r="C1794" i="37"/>
  <c r="D1794" i="37"/>
  <c r="E1794" i="37"/>
  <c r="A1795" i="37"/>
  <c r="B1795" i="37"/>
  <c r="C1795" i="37"/>
  <c r="D1795" i="37"/>
  <c r="E1795" i="37"/>
  <c r="A1796" i="37"/>
  <c r="B1796" i="37"/>
  <c r="C1796" i="37"/>
  <c r="D1796" i="37"/>
  <c r="E1796" i="37"/>
  <c r="A1797" i="37"/>
  <c r="B1797" i="37"/>
  <c r="C1797" i="37"/>
  <c r="D1797" i="37"/>
  <c r="E1797" i="37"/>
  <c r="A1798" i="37"/>
  <c r="B1798" i="37"/>
  <c r="C1798" i="37"/>
  <c r="D1798" i="37"/>
  <c r="E1798" i="37"/>
  <c r="A1799" i="37"/>
  <c r="B1799" i="37"/>
  <c r="C1799" i="37"/>
  <c r="D1799" i="37"/>
  <c r="E1799" i="37"/>
  <c r="A1800" i="37"/>
  <c r="B1800" i="37"/>
  <c r="C1800" i="37"/>
  <c r="D1800" i="37"/>
  <c r="E1800" i="37"/>
  <c r="A1801" i="37"/>
  <c r="B1801" i="37"/>
  <c r="C1801" i="37"/>
  <c r="D1801" i="37"/>
  <c r="E1801" i="37"/>
  <c r="A1802" i="37"/>
  <c r="B1802" i="37"/>
  <c r="C1802" i="37"/>
  <c r="D1802" i="37"/>
  <c r="E1802" i="37"/>
  <c r="A1803" i="37"/>
  <c r="B1803" i="37"/>
  <c r="C1803" i="37"/>
  <c r="D1803" i="37"/>
  <c r="E1803" i="37"/>
  <c r="A1804" i="37"/>
  <c r="B1804" i="37"/>
  <c r="C1804" i="37"/>
  <c r="D1804" i="37"/>
  <c r="E1804" i="37"/>
  <c r="A1805" i="37"/>
  <c r="B1805" i="37"/>
  <c r="C1805" i="37"/>
  <c r="D1805" i="37"/>
  <c r="E1805" i="37"/>
  <c r="A1806" i="37"/>
  <c r="B1806" i="37"/>
  <c r="C1806" i="37"/>
  <c r="D1806" i="37"/>
  <c r="E1806" i="37"/>
  <c r="A1807" i="37"/>
  <c r="B1807" i="37"/>
  <c r="C1807" i="37"/>
  <c r="D1807" i="37"/>
  <c r="E1807" i="37"/>
  <c r="A1808" i="37"/>
  <c r="B1808" i="37"/>
  <c r="C1808" i="37"/>
  <c r="D1808" i="37"/>
  <c r="E1808" i="37"/>
  <c r="A1809" i="37"/>
  <c r="B1809" i="37"/>
  <c r="C1809" i="37"/>
  <c r="D1809" i="37"/>
  <c r="E1809" i="37"/>
  <c r="A1810" i="37"/>
  <c r="B1810" i="37"/>
  <c r="C1810" i="37"/>
  <c r="D1810" i="37"/>
  <c r="E1810" i="37"/>
  <c r="A1811" i="37"/>
  <c r="B1811" i="37"/>
  <c r="C1811" i="37"/>
  <c r="D1811" i="37"/>
  <c r="E1811" i="37"/>
  <c r="A1812" i="37"/>
  <c r="B1812" i="37"/>
  <c r="C1812" i="37"/>
  <c r="D1812" i="37"/>
  <c r="E1812" i="37"/>
  <c r="A1813" i="37"/>
  <c r="B1813" i="37"/>
  <c r="C1813" i="37"/>
  <c r="D1813" i="37"/>
  <c r="E1813" i="37"/>
  <c r="A1814" i="37"/>
  <c r="B1814" i="37"/>
  <c r="C1814" i="37"/>
  <c r="D1814" i="37"/>
  <c r="E1814" i="37"/>
  <c r="A1815" i="37"/>
  <c r="B1815" i="37"/>
  <c r="C1815" i="37"/>
  <c r="D1815" i="37"/>
  <c r="E1815" i="37"/>
  <c r="A1816" i="37"/>
  <c r="B1816" i="37"/>
  <c r="C1816" i="37"/>
  <c r="D1816" i="37"/>
  <c r="E1816" i="37"/>
  <c r="A1817" i="37"/>
  <c r="B1817" i="37"/>
  <c r="C1817" i="37"/>
  <c r="D1817" i="37"/>
  <c r="E1817" i="37"/>
  <c r="A1818" i="37"/>
  <c r="B1818" i="37"/>
  <c r="C1818" i="37"/>
  <c r="D1818" i="37"/>
  <c r="E1818" i="37"/>
  <c r="A1819" i="37"/>
  <c r="B1819" i="37"/>
  <c r="C1819" i="37"/>
  <c r="D1819" i="37"/>
  <c r="E1819" i="37"/>
  <c r="A1820" i="37"/>
  <c r="B1820" i="37"/>
  <c r="C1820" i="37"/>
  <c r="D1820" i="37"/>
  <c r="E1820" i="37"/>
  <c r="A1821" i="37"/>
  <c r="B1821" i="37"/>
  <c r="C1821" i="37"/>
  <c r="D1821" i="37"/>
  <c r="E1821" i="37"/>
  <c r="A1822" i="37"/>
  <c r="B1822" i="37"/>
  <c r="C1822" i="37"/>
  <c r="D1822" i="37"/>
  <c r="E1822" i="37"/>
  <c r="A1823" i="37"/>
  <c r="B1823" i="37"/>
  <c r="C1823" i="37"/>
  <c r="D1823" i="37"/>
  <c r="E1823" i="37"/>
  <c r="A1824" i="37"/>
  <c r="B1824" i="37"/>
  <c r="C1824" i="37"/>
  <c r="D1824" i="37"/>
  <c r="E1824" i="37"/>
  <c r="A1825" i="37"/>
  <c r="B1825" i="37"/>
  <c r="C1825" i="37"/>
  <c r="D1825" i="37"/>
  <c r="E1825" i="37"/>
  <c r="A1826" i="37"/>
  <c r="B1826" i="37"/>
  <c r="C1826" i="37"/>
  <c r="D1826" i="37"/>
  <c r="E1826" i="37"/>
  <c r="A1827" i="37"/>
  <c r="B1827" i="37"/>
  <c r="C1827" i="37"/>
  <c r="D1827" i="37"/>
  <c r="E1827" i="37"/>
  <c r="A1828" i="37"/>
  <c r="B1828" i="37"/>
  <c r="C1828" i="37"/>
  <c r="D1828" i="37"/>
  <c r="E1828" i="37"/>
  <c r="A1829" i="37"/>
  <c r="B1829" i="37"/>
  <c r="C1829" i="37"/>
  <c r="D1829" i="37"/>
  <c r="E1829" i="37"/>
  <c r="A1830" i="37"/>
  <c r="B1830" i="37"/>
  <c r="C1830" i="37"/>
  <c r="D1830" i="37"/>
  <c r="E1830" i="37"/>
  <c r="A1831" i="37"/>
  <c r="B1831" i="37"/>
  <c r="C1831" i="37"/>
  <c r="D1831" i="37"/>
  <c r="E1831" i="37"/>
  <c r="A1832" i="37"/>
  <c r="B1832" i="37"/>
  <c r="C1832" i="37"/>
  <c r="D1832" i="37"/>
  <c r="E1832" i="37"/>
  <c r="A1833" i="37"/>
  <c r="B1833" i="37"/>
  <c r="C1833" i="37"/>
  <c r="D1833" i="37"/>
  <c r="E1833" i="37"/>
  <c r="A1834" i="37"/>
  <c r="B1834" i="37"/>
  <c r="C1834" i="37"/>
  <c r="D1834" i="37"/>
  <c r="E1834" i="37"/>
  <c r="A1835" i="37"/>
  <c r="B1835" i="37"/>
  <c r="C1835" i="37"/>
  <c r="D1835" i="37"/>
  <c r="E1835" i="37"/>
  <c r="A1836" i="37"/>
  <c r="B1836" i="37"/>
  <c r="C1836" i="37"/>
  <c r="D1836" i="37"/>
  <c r="E1836" i="37"/>
  <c r="A1837" i="37"/>
  <c r="B1837" i="37"/>
  <c r="C1837" i="37"/>
  <c r="D1837" i="37"/>
  <c r="E1837" i="37"/>
  <c r="A1838" i="37"/>
  <c r="B1838" i="37"/>
  <c r="C1838" i="37"/>
  <c r="D1838" i="37"/>
  <c r="E1838" i="37"/>
  <c r="A1839" i="37"/>
  <c r="B1839" i="37"/>
  <c r="C1839" i="37"/>
  <c r="D1839" i="37"/>
  <c r="E1839" i="37"/>
  <c r="A1840" i="37"/>
  <c r="B1840" i="37"/>
  <c r="C1840" i="37"/>
  <c r="D1840" i="37"/>
  <c r="E1840" i="37"/>
  <c r="A1841" i="37"/>
  <c r="B1841" i="37"/>
  <c r="C1841" i="37"/>
  <c r="D1841" i="37"/>
  <c r="E1841" i="37"/>
  <c r="A1842" i="37"/>
  <c r="B1842" i="37"/>
  <c r="C1842" i="37"/>
  <c r="D1842" i="37"/>
  <c r="E1842" i="37"/>
  <c r="A1843" i="37"/>
  <c r="B1843" i="37"/>
  <c r="C1843" i="37"/>
  <c r="D1843" i="37"/>
  <c r="E1843" i="37"/>
  <c r="A1844" i="37"/>
  <c r="B1844" i="37"/>
  <c r="C1844" i="37"/>
  <c r="D1844" i="37"/>
  <c r="E1844" i="37"/>
  <c r="A1845" i="37"/>
  <c r="B1845" i="37"/>
  <c r="C1845" i="37"/>
  <c r="D1845" i="37"/>
  <c r="E1845" i="37"/>
  <c r="A1846" i="37"/>
  <c r="B1846" i="37"/>
  <c r="C1846" i="37"/>
  <c r="D1846" i="37"/>
  <c r="E1846" i="37"/>
  <c r="A1847" i="37"/>
  <c r="B1847" i="37"/>
  <c r="C1847" i="37"/>
  <c r="D1847" i="37"/>
  <c r="E1847" i="37"/>
  <c r="A1848" i="37"/>
  <c r="B1848" i="37"/>
  <c r="C1848" i="37"/>
  <c r="D1848" i="37"/>
  <c r="E1848" i="37"/>
  <c r="A1849" i="37"/>
  <c r="B1849" i="37"/>
  <c r="C1849" i="37"/>
  <c r="D1849" i="37"/>
  <c r="E1849" i="37"/>
  <c r="A1850" i="37"/>
  <c r="B1850" i="37"/>
  <c r="C1850" i="37"/>
  <c r="D1850" i="37"/>
  <c r="E1850" i="37"/>
  <c r="A1851" i="37"/>
  <c r="B1851" i="37"/>
  <c r="C1851" i="37"/>
  <c r="D1851" i="37"/>
  <c r="E1851" i="37"/>
  <c r="A1852" i="37"/>
  <c r="B1852" i="37"/>
  <c r="C1852" i="37"/>
  <c r="D1852" i="37"/>
  <c r="E1852" i="37"/>
  <c r="A1853" i="37"/>
  <c r="B1853" i="37"/>
  <c r="C1853" i="37"/>
  <c r="D1853" i="37"/>
  <c r="E1853" i="37"/>
  <c r="A1854" i="37"/>
  <c r="B1854" i="37"/>
  <c r="C1854" i="37"/>
  <c r="D1854" i="37"/>
  <c r="E1854" i="37"/>
  <c r="A1855" i="37"/>
  <c r="B1855" i="37"/>
  <c r="C1855" i="37"/>
  <c r="D1855" i="37"/>
  <c r="E1855" i="37"/>
  <c r="A1856" i="37"/>
  <c r="B1856" i="37"/>
  <c r="C1856" i="37"/>
  <c r="D1856" i="37"/>
  <c r="E1856" i="37"/>
  <c r="A1857" i="37"/>
  <c r="B1857" i="37"/>
  <c r="C1857" i="37"/>
  <c r="D1857" i="37"/>
  <c r="E1857" i="37"/>
  <c r="A1858" i="37"/>
  <c r="B1858" i="37"/>
  <c r="C1858" i="37"/>
  <c r="D1858" i="37"/>
  <c r="E1858" i="37"/>
  <c r="A1859" i="37"/>
  <c r="B1859" i="37"/>
  <c r="C1859" i="37"/>
  <c r="D1859" i="37"/>
  <c r="E1859" i="37"/>
  <c r="A1860" i="37"/>
  <c r="B1860" i="37"/>
  <c r="C1860" i="37"/>
  <c r="D1860" i="37"/>
  <c r="E1860" i="37"/>
  <c r="A1861" i="37"/>
  <c r="B1861" i="37"/>
  <c r="C1861" i="37"/>
  <c r="D1861" i="37"/>
  <c r="E1861" i="37"/>
  <c r="A1862" i="37"/>
  <c r="B1862" i="37"/>
  <c r="C1862" i="37"/>
  <c r="D1862" i="37"/>
  <c r="E1862" i="37"/>
  <c r="A1863" i="37"/>
  <c r="B1863" i="37"/>
  <c r="C1863" i="37"/>
  <c r="D1863" i="37"/>
  <c r="E1863" i="37"/>
  <c r="A1864" i="37"/>
  <c r="B1864" i="37"/>
  <c r="C1864" i="37"/>
  <c r="D1864" i="37"/>
  <c r="E1864" i="37"/>
  <c r="A1865" i="37"/>
  <c r="B1865" i="37"/>
  <c r="C1865" i="37"/>
  <c r="D1865" i="37"/>
  <c r="E1865" i="37"/>
  <c r="A1866" i="37"/>
  <c r="B1866" i="37"/>
  <c r="C1866" i="37"/>
  <c r="D1866" i="37"/>
  <c r="E1866" i="37"/>
  <c r="A1867" i="37"/>
  <c r="B1867" i="37"/>
  <c r="C1867" i="37"/>
  <c r="D1867" i="37"/>
  <c r="E1867" i="37"/>
  <c r="A1868" i="37"/>
  <c r="B1868" i="37"/>
  <c r="C1868" i="37"/>
  <c r="D1868" i="37"/>
  <c r="E1868" i="37"/>
  <c r="A1869" i="37"/>
  <c r="B1869" i="37"/>
  <c r="C1869" i="37"/>
  <c r="D1869" i="37"/>
  <c r="E1869" i="37"/>
  <c r="A1870" i="37"/>
  <c r="B1870" i="37"/>
  <c r="C1870" i="37"/>
  <c r="D1870" i="37"/>
  <c r="E1870" i="37"/>
  <c r="A1871" i="37"/>
  <c r="B1871" i="37"/>
  <c r="C1871" i="37"/>
  <c r="D1871" i="37"/>
  <c r="E1871" i="37"/>
  <c r="A1872" i="37"/>
  <c r="B1872" i="37"/>
  <c r="C1872" i="37"/>
  <c r="D1872" i="37"/>
  <c r="E1872" i="37"/>
  <c r="A1873" i="37"/>
  <c r="B1873" i="37"/>
  <c r="C1873" i="37"/>
  <c r="D1873" i="37"/>
  <c r="E1873" i="37"/>
  <c r="A1874" i="37"/>
  <c r="B1874" i="37"/>
  <c r="C1874" i="37"/>
  <c r="D1874" i="37"/>
  <c r="E1874" i="37"/>
  <c r="A1875" i="37"/>
  <c r="B1875" i="37"/>
  <c r="C1875" i="37"/>
  <c r="D1875" i="37"/>
  <c r="E1875" i="37"/>
  <c r="A1876" i="37"/>
  <c r="B1876" i="37"/>
  <c r="C1876" i="37"/>
  <c r="D1876" i="37"/>
  <c r="E1876" i="37"/>
  <c r="A1877" i="37"/>
  <c r="B1877" i="37"/>
  <c r="C1877" i="37"/>
  <c r="D1877" i="37"/>
  <c r="E1877" i="37"/>
  <c r="A1878" i="37"/>
  <c r="B1878" i="37"/>
  <c r="C1878" i="37"/>
  <c r="D1878" i="37"/>
  <c r="E1878" i="37"/>
  <c r="A1879" i="37"/>
  <c r="B1879" i="37"/>
  <c r="C1879" i="37"/>
  <c r="D1879" i="37"/>
  <c r="E1879" i="37"/>
  <c r="A1880" i="37"/>
  <c r="B1880" i="37"/>
  <c r="C1880" i="37"/>
  <c r="D1880" i="37"/>
  <c r="E1880" i="37"/>
  <c r="A1881" i="37"/>
  <c r="B1881" i="37"/>
  <c r="C1881" i="37"/>
  <c r="D1881" i="37"/>
  <c r="E1881" i="37"/>
  <c r="A1882" i="37"/>
  <c r="B1882" i="37"/>
  <c r="C1882" i="37"/>
  <c r="D1882" i="37"/>
  <c r="E1882" i="37"/>
  <c r="A1883" i="37"/>
  <c r="B1883" i="37"/>
  <c r="C1883" i="37"/>
  <c r="D1883" i="37"/>
  <c r="E1883" i="37"/>
  <c r="A1884" i="37"/>
  <c r="B1884" i="37"/>
  <c r="C1884" i="37"/>
  <c r="D1884" i="37"/>
  <c r="E1884" i="37"/>
  <c r="A1885" i="37"/>
  <c r="B1885" i="37"/>
  <c r="C1885" i="37"/>
  <c r="D1885" i="37"/>
  <c r="E1885" i="37"/>
  <c r="A1886" i="37"/>
  <c r="B1886" i="37"/>
  <c r="C1886" i="37"/>
  <c r="D1886" i="37"/>
  <c r="E1886" i="37"/>
  <c r="A1887" i="37"/>
  <c r="B1887" i="37"/>
  <c r="C1887" i="37"/>
  <c r="D1887" i="37"/>
  <c r="E1887" i="37"/>
  <c r="A1888" i="37"/>
  <c r="B1888" i="37"/>
  <c r="C1888" i="37"/>
  <c r="D1888" i="37"/>
  <c r="E1888" i="37"/>
  <c r="A1889" i="37"/>
  <c r="B1889" i="37"/>
  <c r="C1889" i="37"/>
  <c r="D1889" i="37"/>
  <c r="E1889" i="37"/>
  <c r="A1890" i="37"/>
  <c r="B1890" i="37"/>
  <c r="C1890" i="37"/>
  <c r="D1890" i="37"/>
  <c r="E1890" i="37"/>
  <c r="A1891" i="37"/>
  <c r="B1891" i="37"/>
  <c r="C1891" i="37"/>
  <c r="D1891" i="37"/>
  <c r="E1891" i="37"/>
  <c r="A1892" i="37"/>
  <c r="B1892" i="37"/>
  <c r="C1892" i="37"/>
  <c r="D1892" i="37"/>
  <c r="E1892" i="37"/>
  <c r="A1893" i="37"/>
  <c r="B1893" i="37"/>
  <c r="C1893" i="37"/>
  <c r="D1893" i="37"/>
  <c r="E1893" i="37"/>
  <c r="A1894" i="37"/>
  <c r="B1894" i="37"/>
  <c r="C1894" i="37"/>
  <c r="D1894" i="37"/>
  <c r="E1894" i="37"/>
  <c r="A1895" i="37"/>
  <c r="B1895" i="37"/>
  <c r="C1895" i="37"/>
  <c r="D1895" i="37"/>
  <c r="E1895" i="37"/>
  <c r="A1896" i="37"/>
  <c r="B1896" i="37"/>
  <c r="C1896" i="37"/>
  <c r="D1896" i="37"/>
  <c r="E1896" i="37"/>
  <c r="A1897" i="37"/>
  <c r="B1897" i="37"/>
  <c r="C1897" i="37"/>
  <c r="D1897" i="37"/>
  <c r="E1897" i="37"/>
  <c r="A1898" i="37"/>
  <c r="B1898" i="37"/>
  <c r="C1898" i="37"/>
  <c r="D1898" i="37"/>
  <c r="E1898" i="37"/>
  <c r="A1899" i="37"/>
  <c r="B1899" i="37"/>
  <c r="C1899" i="37"/>
  <c r="D1899" i="37"/>
  <c r="E1899" i="37"/>
  <c r="A1900" i="37"/>
  <c r="B1900" i="37"/>
  <c r="C1900" i="37"/>
  <c r="D1900" i="37"/>
  <c r="E1900" i="37"/>
  <c r="A1901" i="37"/>
  <c r="B1901" i="37"/>
  <c r="C1901" i="37"/>
  <c r="D1901" i="37"/>
  <c r="E1901" i="37"/>
  <c r="A1902" i="37"/>
  <c r="B1902" i="37"/>
  <c r="C1902" i="37"/>
  <c r="D1902" i="37"/>
  <c r="E1902" i="37"/>
  <c r="A1903" i="37"/>
  <c r="B1903" i="37"/>
  <c r="C1903" i="37"/>
  <c r="D1903" i="37"/>
  <c r="E1903" i="37"/>
  <c r="A1904" i="37"/>
  <c r="B1904" i="37"/>
  <c r="C1904" i="37"/>
  <c r="D1904" i="37"/>
  <c r="E1904" i="37"/>
  <c r="A1905" i="37"/>
  <c r="B1905" i="37"/>
  <c r="C1905" i="37"/>
  <c r="D1905" i="37"/>
  <c r="E1905" i="37"/>
  <c r="A1906" i="37"/>
  <c r="B1906" i="37"/>
  <c r="C1906" i="37"/>
  <c r="D1906" i="37"/>
  <c r="E1906" i="37"/>
  <c r="A1907" i="37"/>
  <c r="B1907" i="37"/>
  <c r="C1907" i="37"/>
  <c r="D1907" i="37"/>
  <c r="E1907" i="37"/>
  <c r="A1908" i="37"/>
  <c r="B1908" i="37"/>
  <c r="C1908" i="37"/>
  <c r="D1908" i="37"/>
  <c r="E1908" i="37"/>
  <c r="A1909" i="37"/>
  <c r="B1909" i="37"/>
  <c r="C1909" i="37"/>
  <c r="D1909" i="37"/>
  <c r="E1909" i="37"/>
  <c r="A1910" i="37"/>
  <c r="B1910" i="37"/>
  <c r="C1910" i="37"/>
  <c r="D1910" i="37"/>
  <c r="E1910" i="37"/>
  <c r="A1911" i="37"/>
  <c r="B1911" i="37"/>
  <c r="C1911" i="37"/>
  <c r="D1911" i="37"/>
  <c r="E1911" i="37"/>
  <c r="A1912" i="37"/>
  <c r="B1912" i="37"/>
  <c r="C1912" i="37"/>
  <c r="D1912" i="37"/>
  <c r="E1912" i="37"/>
  <c r="A1913" i="37"/>
  <c r="B1913" i="37"/>
  <c r="C1913" i="37"/>
  <c r="D1913" i="37"/>
  <c r="E1913" i="37"/>
  <c r="A1914" i="37"/>
  <c r="B1914" i="37"/>
  <c r="C1914" i="37"/>
  <c r="D1914" i="37"/>
  <c r="E1914" i="37"/>
  <c r="A1915" i="37"/>
  <c r="B1915" i="37"/>
  <c r="C1915" i="37"/>
  <c r="D1915" i="37"/>
  <c r="E1915" i="37"/>
  <c r="A1916" i="37"/>
  <c r="B1916" i="37"/>
  <c r="C1916" i="37"/>
  <c r="D1916" i="37"/>
  <c r="E1916" i="37"/>
  <c r="A1917" i="37"/>
  <c r="B1917" i="37"/>
  <c r="C1917" i="37"/>
  <c r="D1917" i="37"/>
  <c r="E1917" i="37"/>
  <c r="A1918" i="37"/>
  <c r="B1918" i="37"/>
  <c r="C1918" i="37"/>
  <c r="D1918" i="37"/>
  <c r="E1918" i="37"/>
  <c r="A1919" i="37"/>
  <c r="B1919" i="37"/>
  <c r="C1919" i="37"/>
  <c r="D1919" i="37"/>
  <c r="E1919" i="37"/>
  <c r="A1920" i="37"/>
  <c r="B1920" i="37"/>
  <c r="C1920" i="37"/>
  <c r="D1920" i="37"/>
  <c r="E1920" i="37"/>
  <c r="A1921" i="37"/>
  <c r="B1921" i="37"/>
  <c r="C1921" i="37"/>
  <c r="D1921" i="37"/>
  <c r="E1921" i="37"/>
  <c r="A1922" i="37"/>
  <c r="B1922" i="37"/>
  <c r="C1922" i="37"/>
  <c r="D1922" i="37"/>
  <c r="E1922" i="37"/>
  <c r="A1923" i="37"/>
  <c r="B1923" i="37"/>
  <c r="C1923" i="37"/>
  <c r="D1923" i="37"/>
  <c r="E1923" i="37"/>
  <c r="A1924" i="37"/>
  <c r="B1924" i="37"/>
  <c r="C1924" i="37"/>
  <c r="D1924" i="37"/>
  <c r="E1924" i="37"/>
  <c r="A1925" i="37"/>
  <c r="B1925" i="37"/>
  <c r="C1925" i="37"/>
  <c r="D1925" i="37"/>
  <c r="E1925" i="37"/>
  <c r="A1926" i="37"/>
  <c r="B1926" i="37"/>
  <c r="C1926" i="37"/>
  <c r="D1926" i="37"/>
  <c r="E1926" i="37"/>
  <c r="A1927" i="37"/>
  <c r="B1927" i="37"/>
  <c r="C1927" i="37"/>
  <c r="D1927" i="37"/>
  <c r="E1927" i="37"/>
  <c r="A1928" i="37"/>
  <c r="B1928" i="37"/>
  <c r="C1928" i="37"/>
  <c r="D1928" i="37"/>
  <c r="E1928" i="37"/>
  <c r="A1929" i="37"/>
  <c r="B1929" i="37"/>
  <c r="C1929" i="37"/>
  <c r="D1929" i="37"/>
  <c r="E1929" i="37"/>
  <c r="A1930" i="37"/>
  <c r="B1930" i="37"/>
  <c r="C1930" i="37"/>
  <c r="D1930" i="37"/>
  <c r="E1930" i="37"/>
  <c r="A1931" i="37"/>
  <c r="B1931" i="37"/>
  <c r="C1931" i="37"/>
  <c r="D1931" i="37"/>
  <c r="E1931" i="37"/>
  <c r="A1932" i="37"/>
  <c r="B1932" i="37"/>
  <c r="C1932" i="37"/>
  <c r="D1932" i="37"/>
  <c r="E1932" i="37"/>
  <c r="A1933" i="37"/>
  <c r="B1933" i="37"/>
  <c r="C1933" i="37"/>
  <c r="D1933" i="37"/>
  <c r="E1933" i="37"/>
  <c r="A1934" i="37"/>
  <c r="B1934" i="37"/>
  <c r="C1934" i="37"/>
  <c r="D1934" i="37"/>
  <c r="E1934" i="37"/>
  <c r="A1935" i="37"/>
  <c r="B1935" i="37"/>
  <c r="C1935" i="37"/>
  <c r="D1935" i="37"/>
  <c r="E1935" i="37"/>
  <c r="A1936" i="37"/>
  <c r="B1936" i="37"/>
  <c r="C1936" i="37"/>
  <c r="D1936" i="37"/>
  <c r="E1936" i="37"/>
  <c r="A1937" i="37"/>
  <c r="B1937" i="37"/>
  <c r="C1937" i="37"/>
  <c r="D1937" i="37"/>
  <c r="E1937" i="37"/>
  <c r="A1938" i="37"/>
  <c r="B1938" i="37"/>
  <c r="C1938" i="37"/>
  <c r="D1938" i="37"/>
  <c r="E1938" i="37"/>
  <c r="A1939" i="37"/>
  <c r="B1939" i="37"/>
  <c r="C1939" i="37"/>
  <c r="D1939" i="37"/>
  <c r="E1939" i="37"/>
  <c r="A1940" i="37"/>
  <c r="B1940" i="37"/>
  <c r="C1940" i="37"/>
  <c r="D1940" i="37"/>
  <c r="E1940" i="37"/>
  <c r="A1941" i="37"/>
  <c r="B1941" i="37"/>
  <c r="C1941" i="37"/>
  <c r="D1941" i="37"/>
  <c r="E1941" i="37"/>
  <c r="A1942" i="37"/>
  <c r="B1942" i="37"/>
  <c r="C1942" i="37"/>
  <c r="D1942" i="37"/>
  <c r="E1942" i="37"/>
  <c r="A1943" i="37"/>
  <c r="B1943" i="37"/>
  <c r="C1943" i="37"/>
  <c r="D1943" i="37"/>
  <c r="E1943" i="37"/>
  <c r="A1944" i="37"/>
  <c r="B1944" i="37"/>
  <c r="C1944" i="37"/>
  <c r="D1944" i="37"/>
  <c r="E1944" i="37"/>
  <c r="A1945" i="37"/>
  <c r="B1945" i="37"/>
  <c r="C1945" i="37"/>
  <c r="D1945" i="37"/>
  <c r="E1945" i="37"/>
  <c r="A1946" i="37"/>
  <c r="B1946" i="37"/>
  <c r="C1946" i="37"/>
  <c r="D1946" i="37"/>
  <c r="E1946" i="37"/>
  <c r="A1947" i="37"/>
  <c r="B1947" i="37"/>
  <c r="C1947" i="37"/>
  <c r="D1947" i="37"/>
  <c r="E1947" i="37"/>
  <c r="A1948" i="37"/>
  <c r="B1948" i="37"/>
  <c r="C1948" i="37"/>
  <c r="D1948" i="37"/>
  <c r="E1948" i="37"/>
  <c r="A1949" i="37"/>
  <c r="B1949" i="37"/>
  <c r="C1949" i="37"/>
  <c r="D1949" i="37"/>
  <c r="E1949" i="37"/>
  <c r="A1950" i="37"/>
  <c r="B1950" i="37"/>
  <c r="C1950" i="37"/>
  <c r="D1950" i="37"/>
  <c r="E1950" i="37"/>
  <c r="A1951" i="37"/>
  <c r="B1951" i="37"/>
  <c r="C1951" i="37"/>
  <c r="D1951" i="37"/>
  <c r="E1951" i="37"/>
  <c r="A1952" i="37"/>
  <c r="B1952" i="37"/>
  <c r="C1952" i="37"/>
  <c r="D1952" i="37"/>
  <c r="E1952" i="37"/>
  <c r="A1953" i="37"/>
  <c r="B1953" i="37"/>
  <c r="C1953" i="37"/>
  <c r="D1953" i="37"/>
  <c r="E1953" i="37"/>
  <c r="A1954" i="37"/>
  <c r="B1954" i="37"/>
  <c r="C1954" i="37"/>
  <c r="D1954" i="37"/>
  <c r="E1954" i="37"/>
  <c r="A1955" i="37"/>
  <c r="B1955" i="37"/>
  <c r="C1955" i="37"/>
  <c r="D1955" i="37"/>
  <c r="E1955" i="37"/>
  <c r="A1956" i="37"/>
  <c r="B1956" i="37"/>
  <c r="C1956" i="37"/>
  <c r="D1956" i="37"/>
  <c r="E1956" i="37"/>
  <c r="A1957" i="37"/>
  <c r="B1957" i="37"/>
  <c r="C1957" i="37"/>
  <c r="D1957" i="37"/>
  <c r="E1957" i="37"/>
  <c r="A1958" i="37"/>
  <c r="B1958" i="37"/>
  <c r="C1958" i="37"/>
  <c r="D1958" i="37"/>
  <c r="E1958" i="37"/>
  <c r="A1959" i="37"/>
  <c r="B1959" i="37"/>
  <c r="C1959" i="37"/>
  <c r="D1959" i="37"/>
  <c r="E1959" i="37"/>
  <c r="A1960" i="37"/>
  <c r="B1960" i="37"/>
  <c r="C1960" i="37"/>
  <c r="D1960" i="37"/>
  <c r="E1960" i="37"/>
  <c r="A1961" i="37"/>
  <c r="B1961" i="37"/>
  <c r="C1961" i="37"/>
  <c r="D1961" i="37"/>
  <c r="E1961" i="37"/>
  <c r="A1962" i="37"/>
  <c r="B1962" i="37"/>
  <c r="C1962" i="37"/>
  <c r="D1962" i="37"/>
  <c r="E1962" i="37"/>
  <c r="A1963" i="37"/>
  <c r="B1963" i="37"/>
  <c r="C1963" i="37"/>
  <c r="D1963" i="37"/>
  <c r="E1963" i="37"/>
  <c r="A1964" i="37"/>
  <c r="B1964" i="37"/>
  <c r="C1964" i="37"/>
  <c r="D1964" i="37"/>
  <c r="E1964" i="37"/>
  <c r="A1965" i="37"/>
  <c r="B1965" i="37"/>
  <c r="C1965" i="37"/>
  <c r="D1965" i="37"/>
  <c r="E1965" i="37"/>
  <c r="A1966" i="37"/>
  <c r="B1966" i="37"/>
  <c r="C1966" i="37"/>
  <c r="D1966" i="37"/>
  <c r="E1966" i="37"/>
  <c r="A1967" i="37"/>
  <c r="B1967" i="37"/>
  <c r="C1967" i="37"/>
  <c r="D1967" i="37"/>
  <c r="E1967" i="37"/>
  <c r="A1968" i="37"/>
  <c r="B1968" i="37"/>
  <c r="C1968" i="37"/>
  <c r="D1968" i="37"/>
  <c r="E1968" i="37"/>
  <c r="A1969" i="37"/>
  <c r="B1969" i="37"/>
  <c r="C1969" i="37"/>
  <c r="D1969" i="37"/>
  <c r="E1969" i="37"/>
  <c r="A1970" i="37"/>
  <c r="B1970" i="37"/>
  <c r="C1970" i="37"/>
  <c r="D1970" i="37"/>
  <c r="E1970" i="37"/>
  <c r="A1971" i="37"/>
  <c r="B1971" i="37"/>
  <c r="C1971" i="37"/>
  <c r="D1971" i="37"/>
  <c r="E1971" i="37"/>
  <c r="A1972" i="37"/>
  <c r="B1972" i="37"/>
  <c r="C1972" i="37"/>
  <c r="D1972" i="37"/>
  <c r="E1972" i="37"/>
  <c r="A1973" i="37"/>
  <c r="B1973" i="37"/>
  <c r="C1973" i="37"/>
  <c r="D1973" i="37"/>
  <c r="E1973" i="37"/>
  <c r="A1974" i="37"/>
  <c r="B1974" i="37"/>
  <c r="C1974" i="37"/>
  <c r="D1974" i="37"/>
  <c r="E1974" i="37"/>
  <c r="A1975" i="37"/>
  <c r="B1975" i="37"/>
  <c r="C1975" i="37"/>
  <c r="D1975" i="37"/>
  <c r="E1975" i="37"/>
  <c r="A1976" i="37"/>
  <c r="B1976" i="37"/>
  <c r="C1976" i="37"/>
  <c r="D1976" i="37"/>
  <c r="E1976" i="37"/>
  <c r="A1977" i="37"/>
  <c r="B1977" i="37"/>
  <c r="C1977" i="37"/>
  <c r="D1977" i="37"/>
  <c r="E1977" i="37"/>
  <c r="A1978" i="37"/>
  <c r="B1978" i="37"/>
  <c r="C1978" i="37"/>
  <c r="D1978" i="37"/>
  <c r="E1978" i="37"/>
  <c r="A1979" i="37"/>
  <c r="B1979" i="37"/>
  <c r="C1979" i="37"/>
  <c r="D1979" i="37"/>
  <c r="E1979" i="37"/>
  <c r="A1980" i="37"/>
  <c r="B1980" i="37"/>
  <c r="C1980" i="37"/>
  <c r="D1980" i="37"/>
  <c r="E1980" i="37"/>
  <c r="A1981" i="37"/>
  <c r="B1981" i="37"/>
  <c r="C1981" i="37"/>
  <c r="D1981" i="37"/>
  <c r="E1981" i="37"/>
  <c r="A1982" i="37"/>
  <c r="B1982" i="37"/>
  <c r="C1982" i="37"/>
  <c r="D1982" i="37"/>
  <c r="E1982" i="37"/>
  <c r="A1983" i="37"/>
  <c r="B1983" i="37"/>
  <c r="C1983" i="37"/>
  <c r="D1983" i="37"/>
  <c r="E1983" i="37"/>
  <c r="A1984" i="37"/>
  <c r="B1984" i="37"/>
  <c r="C1984" i="37"/>
  <c r="D1984" i="37"/>
  <c r="E1984" i="37"/>
  <c r="A1985" i="37"/>
  <c r="B1985" i="37"/>
  <c r="C1985" i="37"/>
  <c r="D1985" i="37"/>
  <c r="E1985" i="37"/>
  <c r="A1986" i="37"/>
  <c r="B1986" i="37"/>
  <c r="C1986" i="37"/>
  <c r="D1986" i="37"/>
  <c r="E1986" i="37"/>
  <c r="A1987" i="37"/>
  <c r="B1987" i="37"/>
  <c r="C1987" i="37"/>
  <c r="D1987" i="37"/>
  <c r="E1987" i="37"/>
  <c r="A1988" i="37"/>
  <c r="B1988" i="37"/>
  <c r="C1988" i="37"/>
  <c r="D1988" i="37"/>
  <c r="E1988" i="37"/>
  <c r="A1989" i="37"/>
  <c r="B1989" i="37"/>
  <c r="C1989" i="37"/>
  <c r="D1989" i="37"/>
  <c r="E1989" i="37"/>
  <c r="A1990" i="37"/>
  <c r="B1990" i="37"/>
  <c r="C1990" i="37"/>
  <c r="D1990" i="37"/>
  <c r="E1990" i="37"/>
  <c r="A1991" i="37"/>
  <c r="B1991" i="37"/>
  <c r="C1991" i="37"/>
  <c r="D1991" i="37"/>
  <c r="E1991" i="37"/>
  <c r="A1992" i="37"/>
  <c r="B1992" i="37"/>
  <c r="C1992" i="37"/>
  <c r="D1992" i="37"/>
  <c r="E1992" i="37"/>
  <c r="A1993" i="37"/>
  <c r="B1993" i="37"/>
  <c r="C1993" i="37"/>
  <c r="D1993" i="37"/>
  <c r="E1993" i="37"/>
  <c r="A1994" i="37"/>
  <c r="B1994" i="37"/>
  <c r="C1994" i="37"/>
  <c r="D1994" i="37"/>
  <c r="E1994" i="37"/>
  <c r="A1995" i="37"/>
  <c r="B1995" i="37"/>
  <c r="C1995" i="37"/>
  <c r="D1995" i="37"/>
  <c r="E1995" i="37"/>
  <c r="A1996" i="37"/>
  <c r="B1996" i="37"/>
  <c r="C1996" i="37"/>
  <c r="D1996" i="37"/>
  <c r="E1996" i="37"/>
  <c r="A1997" i="37"/>
  <c r="B1997" i="37"/>
  <c r="C1997" i="37"/>
  <c r="D1997" i="37"/>
  <c r="E1997" i="37"/>
  <c r="A1998" i="37"/>
  <c r="B1998" i="37"/>
  <c r="C1998" i="37"/>
  <c r="D1998" i="37"/>
  <c r="E1998" i="37"/>
  <c r="A1999" i="37"/>
  <c r="B1999" i="37"/>
  <c r="C1999" i="37"/>
  <c r="D1999" i="37"/>
  <c r="E1999" i="37"/>
  <c r="A2000" i="37"/>
  <c r="B2000" i="37"/>
  <c r="C2000" i="37"/>
  <c r="D2000" i="37"/>
  <c r="E2000" i="37"/>
  <c r="A2001" i="37"/>
  <c r="B2001" i="37"/>
  <c r="C2001" i="37"/>
  <c r="D2001" i="37"/>
  <c r="E2001" i="37"/>
  <c r="A2002" i="37"/>
  <c r="B2002" i="37"/>
  <c r="C2002" i="37"/>
  <c r="D2002" i="37"/>
  <c r="E2002" i="37"/>
  <c r="A2003" i="37"/>
  <c r="B2003" i="37"/>
  <c r="C2003" i="37"/>
  <c r="D2003" i="37"/>
  <c r="E2003" i="37"/>
  <c r="A2004" i="37"/>
  <c r="B2004" i="37"/>
  <c r="C2004" i="37"/>
  <c r="D2004" i="37"/>
  <c r="E2004" i="37"/>
  <c r="A2005" i="37"/>
  <c r="B2005" i="37"/>
  <c r="C2005" i="37"/>
  <c r="D2005" i="37"/>
  <c r="E2005" i="37"/>
  <c r="A2006" i="37"/>
  <c r="B2006" i="37"/>
  <c r="C2006" i="37"/>
  <c r="D2006" i="37"/>
  <c r="E2006" i="37"/>
  <c r="A2007" i="37"/>
  <c r="B2007" i="37"/>
  <c r="C2007" i="37"/>
  <c r="D2007" i="37"/>
  <c r="E2007" i="37"/>
  <c r="A2008" i="37"/>
  <c r="B2008" i="37"/>
  <c r="C2008" i="37"/>
  <c r="D2008" i="37"/>
  <c r="E2008" i="37"/>
  <c r="A2009" i="37"/>
  <c r="B2009" i="37"/>
  <c r="C2009" i="37"/>
  <c r="D2009" i="37"/>
  <c r="E2009" i="37"/>
  <c r="A2010" i="37"/>
  <c r="B2010" i="37"/>
  <c r="C2010" i="37"/>
  <c r="D2010" i="37"/>
  <c r="E2010" i="37"/>
  <c r="A2011" i="37"/>
  <c r="B2011" i="37"/>
  <c r="C2011" i="37"/>
  <c r="D2011" i="37"/>
  <c r="E2011" i="37"/>
  <c r="A2012" i="37"/>
  <c r="B2012" i="37"/>
  <c r="C2012" i="37"/>
  <c r="D2012" i="37"/>
  <c r="E2012" i="37"/>
  <c r="A2013" i="37"/>
  <c r="B2013" i="37"/>
  <c r="C2013" i="37"/>
  <c r="D2013" i="37"/>
  <c r="E2013" i="37"/>
  <c r="A2014" i="37"/>
  <c r="B2014" i="37"/>
  <c r="C2014" i="37"/>
  <c r="D2014" i="37"/>
  <c r="E2014" i="37"/>
  <c r="A2015" i="37"/>
  <c r="B2015" i="37"/>
  <c r="C2015" i="37"/>
  <c r="D2015" i="37"/>
  <c r="E2015" i="37"/>
  <c r="A2016" i="37"/>
  <c r="B2016" i="37"/>
  <c r="C2016" i="37"/>
  <c r="D2016" i="37"/>
  <c r="E2016" i="37"/>
  <c r="A2017" i="37"/>
  <c r="B2017" i="37"/>
  <c r="C2017" i="37"/>
  <c r="D2017" i="37"/>
  <c r="E2017" i="37"/>
  <c r="A2018" i="37"/>
  <c r="B2018" i="37"/>
  <c r="C2018" i="37"/>
  <c r="D2018" i="37"/>
  <c r="E2018" i="37"/>
  <c r="A2019" i="37"/>
  <c r="B2019" i="37"/>
  <c r="C2019" i="37"/>
  <c r="D2019" i="37"/>
  <c r="E2019" i="37"/>
  <c r="A2020" i="37"/>
  <c r="B2020" i="37"/>
  <c r="C2020" i="37"/>
  <c r="D2020" i="37"/>
  <c r="E2020" i="37"/>
  <c r="A2021" i="37"/>
  <c r="B2021" i="37"/>
  <c r="C2021" i="37"/>
  <c r="D2021" i="37"/>
  <c r="E2021" i="37"/>
  <c r="A2022" i="37"/>
  <c r="B2022" i="37"/>
  <c r="C2022" i="37"/>
  <c r="D2022" i="37"/>
  <c r="E2022" i="37"/>
  <c r="A2023" i="37"/>
  <c r="B2023" i="37"/>
  <c r="C2023" i="37"/>
  <c r="D2023" i="37"/>
  <c r="E2023" i="37"/>
  <c r="A2024" i="37"/>
  <c r="B2024" i="37"/>
  <c r="C2024" i="37"/>
  <c r="D2024" i="37"/>
  <c r="E2024" i="37"/>
  <c r="A2025" i="37"/>
  <c r="B2025" i="37"/>
  <c r="C2025" i="37"/>
  <c r="D2025" i="37"/>
  <c r="E2025" i="37"/>
  <c r="A2026" i="37"/>
  <c r="B2026" i="37"/>
  <c r="C2026" i="37"/>
  <c r="D2026" i="37"/>
  <c r="E2026" i="37"/>
  <c r="A2027" i="37"/>
  <c r="B2027" i="37"/>
  <c r="C2027" i="37"/>
  <c r="D2027" i="37"/>
  <c r="E2027" i="37"/>
  <c r="A2028" i="37"/>
  <c r="B2028" i="37"/>
  <c r="C2028" i="37"/>
  <c r="D2028" i="37"/>
  <c r="E2028" i="37"/>
  <c r="A2029" i="37"/>
  <c r="B2029" i="37"/>
  <c r="C2029" i="37"/>
  <c r="D2029" i="37"/>
  <c r="E2029" i="37"/>
  <c r="A2030" i="37"/>
  <c r="B2030" i="37"/>
  <c r="C2030" i="37"/>
  <c r="D2030" i="37"/>
  <c r="E2030" i="37"/>
  <c r="A2031" i="37"/>
  <c r="B2031" i="37"/>
  <c r="C2031" i="37"/>
  <c r="D2031" i="37"/>
  <c r="E2031" i="37"/>
  <c r="A2032" i="37"/>
  <c r="B2032" i="37"/>
  <c r="C2032" i="37"/>
  <c r="D2032" i="37"/>
  <c r="E2032" i="37"/>
  <c r="A2033" i="37"/>
  <c r="B2033" i="37"/>
  <c r="C2033" i="37"/>
  <c r="D2033" i="37"/>
  <c r="E2033" i="37"/>
  <c r="A2034" i="37"/>
  <c r="B2034" i="37"/>
  <c r="C2034" i="37"/>
  <c r="D2034" i="37"/>
  <c r="E2034" i="37"/>
  <c r="A2035" i="37"/>
  <c r="B2035" i="37"/>
  <c r="C2035" i="37"/>
  <c r="D2035" i="37"/>
  <c r="E2035" i="37"/>
  <c r="A2036" i="37"/>
  <c r="B2036" i="37"/>
  <c r="C2036" i="37"/>
  <c r="D2036" i="37"/>
  <c r="E2036" i="37"/>
  <c r="A2037" i="37"/>
  <c r="B2037" i="37"/>
  <c r="C2037" i="37"/>
  <c r="D2037" i="37"/>
  <c r="E2037" i="37"/>
  <c r="A2038" i="37"/>
  <c r="B2038" i="37"/>
  <c r="C2038" i="37"/>
  <c r="D2038" i="37"/>
  <c r="E2038" i="37"/>
  <c r="A2039" i="37"/>
  <c r="B2039" i="37"/>
  <c r="C2039" i="37"/>
  <c r="D2039" i="37"/>
  <c r="E2039" i="37"/>
  <c r="A2040" i="37"/>
  <c r="B2040" i="37"/>
  <c r="C2040" i="37"/>
  <c r="D2040" i="37"/>
  <c r="E2040" i="37"/>
  <c r="A2041" i="37"/>
  <c r="B2041" i="37"/>
  <c r="C2041" i="37"/>
  <c r="D2041" i="37"/>
  <c r="E2041" i="37"/>
  <c r="A2042" i="37"/>
  <c r="B2042" i="37"/>
  <c r="C2042" i="37"/>
  <c r="D2042" i="37"/>
  <c r="E2042" i="37"/>
  <c r="A2043" i="37"/>
  <c r="B2043" i="37"/>
  <c r="C2043" i="37"/>
  <c r="D2043" i="37"/>
  <c r="E2043" i="37"/>
  <c r="A2044" i="37"/>
  <c r="B2044" i="37"/>
  <c r="C2044" i="37"/>
  <c r="D2044" i="37"/>
  <c r="E2044" i="37"/>
  <c r="A2045" i="37"/>
  <c r="B2045" i="37"/>
  <c r="C2045" i="37"/>
  <c r="D2045" i="37"/>
  <c r="E2045" i="37"/>
  <c r="A2046" i="37"/>
  <c r="B2046" i="37"/>
  <c r="C2046" i="37"/>
  <c r="D2046" i="37"/>
  <c r="E2046" i="37"/>
  <c r="A2047" i="37"/>
  <c r="B2047" i="37"/>
  <c r="C2047" i="37"/>
  <c r="D2047" i="37"/>
  <c r="E2047" i="37"/>
  <c r="A2048" i="37"/>
  <c r="B2048" i="37"/>
  <c r="C2048" i="37"/>
  <c r="D2048" i="37"/>
  <c r="E2048" i="37"/>
  <c r="A2049" i="37"/>
  <c r="B2049" i="37"/>
  <c r="C2049" i="37"/>
  <c r="D2049" i="37"/>
  <c r="E2049" i="37"/>
  <c r="A2050" i="37"/>
  <c r="B2050" i="37"/>
  <c r="C2050" i="37"/>
  <c r="D2050" i="37"/>
  <c r="E2050" i="37"/>
  <c r="A2051" i="37"/>
  <c r="B2051" i="37"/>
  <c r="C2051" i="37"/>
  <c r="D2051" i="37"/>
  <c r="E2051" i="37"/>
  <c r="A2052" i="37"/>
  <c r="B2052" i="37"/>
  <c r="C2052" i="37"/>
  <c r="D2052" i="37"/>
  <c r="E2052" i="37"/>
  <c r="A2053" i="37"/>
  <c r="B2053" i="37"/>
  <c r="C2053" i="37"/>
  <c r="D2053" i="37"/>
  <c r="E2053" i="37"/>
  <c r="A2054" i="37"/>
  <c r="B2054" i="37"/>
  <c r="C2054" i="37"/>
  <c r="D2054" i="37"/>
  <c r="E2054" i="37"/>
  <c r="A2055" i="37"/>
  <c r="B2055" i="37"/>
  <c r="C2055" i="37"/>
  <c r="D2055" i="37"/>
  <c r="E2055" i="37"/>
  <c r="A2056" i="37"/>
  <c r="B2056" i="37"/>
  <c r="C2056" i="37"/>
  <c r="D2056" i="37"/>
  <c r="E2056" i="37"/>
  <c r="A2057" i="37"/>
  <c r="B2057" i="37"/>
  <c r="C2057" i="37"/>
  <c r="D2057" i="37"/>
  <c r="E2057" i="37"/>
  <c r="A2058" i="37"/>
  <c r="B2058" i="37"/>
  <c r="C2058" i="37"/>
  <c r="D2058" i="37"/>
  <c r="E2058" i="37"/>
  <c r="A2059" i="37"/>
  <c r="B2059" i="37"/>
  <c r="C2059" i="37"/>
  <c r="D2059" i="37"/>
  <c r="E2059" i="37"/>
  <c r="A2060" i="37"/>
  <c r="B2060" i="37"/>
  <c r="C2060" i="37"/>
  <c r="D2060" i="37"/>
  <c r="E2060" i="37"/>
  <c r="A2061" i="37"/>
  <c r="B2061" i="37"/>
  <c r="C2061" i="37"/>
  <c r="D2061" i="37"/>
  <c r="E2061" i="37"/>
  <c r="A2062" i="37"/>
  <c r="B2062" i="37"/>
  <c r="C2062" i="37"/>
  <c r="D2062" i="37"/>
  <c r="E2062" i="37"/>
  <c r="A2063" i="37"/>
  <c r="B2063" i="37"/>
  <c r="C2063" i="37"/>
  <c r="D2063" i="37"/>
  <c r="E2063" i="37"/>
  <c r="A2064" i="37"/>
  <c r="B2064" i="37"/>
  <c r="C2064" i="37"/>
  <c r="D2064" i="37"/>
  <c r="E2064" i="37"/>
  <c r="A2065" i="37"/>
  <c r="B2065" i="37"/>
  <c r="C2065" i="37"/>
  <c r="D2065" i="37"/>
  <c r="E2065" i="37"/>
  <c r="A2066" i="37"/>
  <c r="B2066" i="37"/>
  <c r="C2066" i="37"/>
  <c r="D2066" i="37"/>
  <c r="E2066" i="37"/>
  <c r="A2067" i="37"/>
  <c r="B2067" i="37"/>
  <c r="C2067" i="37"/>
  <c r="D2067" i="37"/>
  <c r="E2067" i="37"/>
  <c r="A2068" i="37"/>
  <c r="B2068" i="37"/>
  <c r="C2068" i="37"/>
  <c r="D2068" i="37"/>
  <c r="E2068" i="37"/>
  <c r="A2069" i="37"/>
  <c r="B2069" i="37"/>
  <c r="C2069" i="37"/>
  <c r="D2069" i="37"/>
  <c r="E2069" i="37"/>
  <c r="A2070" i="37"/>
  <c r="B2070" i="37"/>
  <c r="C2070" i="37"/>
  <c r="D2070" i="37"/>
  <c r="E2070" i="37"/>
  <c r="A2071" i="37"/>
  <c r="B2071" i="37"/>
  <c r="C2071" i="37"/>
  <c r="D2071" i="37"/>
  <c r="E2071" i="37"/>
  <c r="A2072" i="37"/>
  <c r="B2072" i="37"/>
  <c r="C2072" i="37"/>
  <c r="D2072" i="37"/>
  <c r="E2072" i="37"/>
  <c r="A2073" i="37"/>
  <c r="B2073" i="37"/>
  <c r="C2073" i="37"/>
  <c r="D2073" i="37"/>
  <c r="E2073" i="37"/>
  <c r="A2074" i="37"/>
  <c r="B2074" i="37"/>
  <c r="C2074" i="37"/>
  <c r="D2074" i="37"/>
  <c r="E2074" i="37"/>
  <c r="A2075" i="37"/>
  <c r="B2075" i="37"/>
  <c r="C2075" i="37"/>
  <c r="D2075" i="37"/>
  <c r="E2075" i="37"/>
  <c r="A2076" i="37"/>
  <c r="B2076" i="37"/>
  <c r="C2076" i="37"/>
  <c r="D2076" i="37"/>
  <c r="E2076" i="37"/>
  <c r="A2077" i="37"/>
  <c r="B2077" i="37"/>
  <c r="C2077" i="37"/>
  <c r="D2077" i="37"/>
  <c r="E2077" i="37"/>
  <c r="A2078" i="37"/>
  <c r="B2078" i="37"/>
  <c r="C2078" i="37"/>
  <c r="D2078" i="37"/>
  <c r="E2078" i="37"/>
  <c r="A2079" i="37"/>
  <c r="B2079" i="37"/>
  <c r="C2079" i="37"/>
  <c r="D2079" i="37"/>
  <c r="E2079" i="37"/>
  <c r="A2080" i="37"/>
  <c r="B2080" i="37"/>
  <c r="C2080" i="37"/>
  <c r="D2080" i="37"/>
  <c r="E2080" i="37"/>
  <c r="A2081" i="37"/>
  <c r="B2081" i="37"/>
  <c r="C2081" i="37"/>
  <c r="D2081" i="37"/>
  <c r="E2081" i="37"/>
  <c r="A2082" i="37"/>
  <c r="B2082" i="37"/>
  <c r="C2082" i="37"/>
  <c r="D2082" i="37"/>
  <c r="E2082" i="37"/>
  <c r="A2083" i="37"/>
  <c r="B2083" i="37"/>
  <c r="C2083" i="37"/>
  <c r="D2083" i="37"/>
  <c r="E2083" i="37"/>
  <c r="A2084" i="37"/>
  <c r="B2084" i="37"/>
  <c r="C2084" i="37"/>
  <c r="D2084" i="37"/>
  <c r="E2084" i="37"/>
  <c r="A2085" i="37"/>
  <c r="B2085" i="37"/>
  <c r="C2085" i="37"/>
  <c r="D2085" i="37"/>
  <c r="E2085" i="37"/>
  <c r="A2086" i="37"/>
  <c r="B2086" i="37"/>
  <c r="C2086" i="37"/>
  <c r="D2086" i="37"/>
  <c r="E2086" i="37"/>
  <c r="A2087" i="37"/>
  <c r="B2087" i="37"/>
  <c r="C2087" i="37"/>
  <c r="D2087" i="37"/>
  <c r="E2087" i="37"/>
  <c r="A2088" i="37"/>
  <c r="B2088" i="37"/>
  <c r="C2088" i="37"/>
  <c r="D2088" i="37"/>
  <c r="E2088" i="37"/>
  <c r="A2089" i="37"/>
  <c r="B2089" i="37"/>
  <c r="C2089" i="37"/>
  <c r="D2089" i="37"/>
  <c r="E2089" i="37"/>
  <c r="A2090" i="37"/>
  <c r="B2090" i="37"/>
  <c r="C2090" i="37"/>
  <c r="D2090" i="37"/>
  <c r="E2090" i="37"/>
  <c r="A2091" i="37"/>
  <c r="B2091" i="37"/>
  <c r="C2091" i="37"/>
  <c r="D2091" i="37"/>
  <c r="E2091" i="37"/>
  <c r="A2092" i="37"/>
  <c r="B2092" i="37"/>
  <c r="C2092" i="37"/>
  <c r="D2092" i="37"/>
  <c r="E2092" i="37"/>
  <c r="A2093" i="37"/>
  <c r="B2093" i="37"/>
  <c r="C2093" i="37"/>
  <c r="D2093" i="37"/>
  <c r="E2093" i="37"/>
  <c r="A2094" i="37"/>
  <c r="B2094" i="37"/>
  <c r="C2094" i="37"/>
  <c r="D2094" i="37"/>
  <c r="E2094" i="37"/>
  <c r="A2095" i="37"/>
  <c r="B2095" i="37"/>
  <c r="C2095" i="37"/>
  <c r="D2095" i="37"/>
  <c r="E2095" i="37"/>
  <c r="A2096" i="37"/>
  <c r="B2096" i="37"/>
  <c r="C2096" i="37"/>
  <c r="D2096" i="37"/>
  <c r="E2096" i="37"/>
  <c r="A2097" i="37"/>
  <c r="B2097" i="37"/>
  <c r="C2097" i="37"/>
  <c r="D2097" i="37"/>
  <c r="E2097" i="37"/>
  <c r="A2098" i="37"/>
  <c r="B2098" i="37"/>
  <c r="C2098" i="37"/>
  <c r="D2098" i="37"/>
  <c r="E2098" i="37"/>
  <c r="A2099" i="37"/>
  <c r="B2099" i="37"/>
  <c r="C2099" i="37"/>
  <c r="D2099" i="37"/>
  <c r="E2099" i="37"/>
  <c r="A2100" i="37"/>
  <c r="B2100" i="37"/>
  <c r="C2100" i="37"/>
  <c r="D2100" i="37"/>
  <c r="E2100" i="37"/>
  <c r="A2101" i="37"/>
  <c r="B2101" i="37"/>
  <c r="C2101" i="37"/>
  <c r="D2101" i="37"/>
  <c r="E2101" i="37"/>
  <c r="A2102" i="37"/>
  <c r="B2102" i="37"/>
  <c r="C2102" i="37"/>
  <c r="D2102" i="37"/>
  <c r="E2102" i="37"/>
  <c r="A2103" i="37"/>
  <c r="B2103" i="37"/>
  <c r="C2103" i="37"/>
  <c r="D2103" i="37"/>
  <c r="E2103" i="37"/>
  <c r="A2104" i="37"/>
  <c r="B2104" i="37"/>
  <c r="C2104" i="37"/>
  <c r="D2104" i="37"/>
  <c r="E2104" i="37"/>
  <c r="A2105" i="37"/>
  <c r="B2105" i="37"/>
  <c r="C2105" i="37"/>
  <c r="D2105" i="37"/>
  <c r="E2105" i="37"/>
  <c r="A2106" i="37"/>
  <c r="B2106" i="37"/>
  <c r="C2106" i="37"/>
  <c r="D2106" i="37"/>
  <c r="E2106" i="37"/>
  <c r="A2107" i="37"/>
  <c r="B2107" i="37"/>
  <c r="C2107" i="37"/>
  <c r="D2107" i="37"/>
  <c r="E2107" i="37"/>
  <c r="A2108" i="37"/>
  <c r="B2108" i="37"/>
  <c r="C2108" i="37"/>
  <c r="D2108" i="37"/>
  <c r="E2108" i="37"/>
  <c r="A2109" i="37"/>
  <c r="B2109" i="37"/>
  <c r="C2109" i="37"/>
  <c r="D2109" i="37"/>
  <c r="E2109" i="37"/>
  <c r="A2110" i="37"/>
  <c r="B2110" i="37"/>
  <c r="C2110" i="37"/>
  <c r="D2110" i="37"/>
  <c r="E2110" i="37"/>
  <c r="A2111" i="37"/>
  <c r="B2111" i="37"/>
  <c r="C2111" i="37"/>
  <c r="D2111" i="37"/>
  <c r="E2111" i="37"/>
  <c r="A2112" i="37"/>
  <c r="B2112" i="37"/>
  <c r="C2112" i="37"/>
  <c r="D2112" i="37"/>
  <c r="E2112" i="37"/>
  <c r="A2113" i="37"/>
  <c r="B2113" i="37"/>
  <c r="C2113" i="37"/>
  <c r="D2113" i="37"/>
  <c r="E2113" i="37"/>
  <c r="A2114" i="37"/>
  <c r="B2114" i="37"/>
  <c r="C2114" i="37"/>
  <c r="D2114" i="37"/>
  <c r="E2114" i="37"/>
  <c r="A2115" i="37"/>
  <c r="B2115" i="37"/>
  <c r="C2115" i="37"/>
  <c r="D2115" i="37"/>
  <c r="E2115" i="37"/>
  <c r="A2116" i="37"/>
  <c r="B2116" i="37"/>
  <c r="C2116" i="37"/>
  <c r="D2116" i="37"/>
  <c r="E2116" i="37"/>
  <c r="A2117" i="37"/>
  <c r="B2117" i="37"/>
  <c r="C2117" i="37"/>
  <c r="D2117" i="37"/>
  <c r="E2117" i="37"/>
  <c r="A2118" i="37"/>
  <c r="B2118" i="37"/>
  <c r="C2118" i="37"/>
  <c r="D2118" i="37"/>
  <c r="E2118" i="37"/>
  <c r="A2119" i="37"/>
  <c r="B2119" i="37"/>
  <c r="C2119" i="37"/>
  <c r="D2119" i="37"/>
  <c r="E2119" i="37"/>
  <c r="A2120" i="37"/>
  <c r="B2120" i="37"/>
  <c r="C2120" i="37"/>
  <c r="D2120" i="37"/>
  <c r="E2120" i="37"/>
  <c r="A2121" i="37"/>
  <c r="B2121" i="37"/>
  <c r="C2121" i="37"/>
  <c r="D2121" i="37"/>
  <c r="E2121" i="37"/>
  <c r="A2122" i="37"/>
  <c r="B2122" i="37"/>
  <c r="C2122" i="37"/>
  <c r="D2122" i="37"/>
  <c r="E2122" i="37"/>
  <c r="A2123" i="37"/>
  <c r="B2123" i="37"/>
  <c r="C2123" i="37"/>
  <c r="D2123" i="37"/>
  <c r="E2123" i="37"/>
  <c r="A2124" i="37"/>
  <c r="B2124" i="37"/>
  <c r="C2124" i="37"/>
  <c r="D2124" i="37"/>
  <c r="E2124" i="37"/>
  <c r="A2125" i="37"/>
  <c r="B2125" i="37"/>
  <c r="C2125" i="37"/>
  <c r="D2125" i="37"/>
  <c r="E2125" i="37"/>
  <c r="A2126" i="37"/>
  <c r="B2126" i="37"/>
  <c r="C2126" i="37"/>
  <c r="D2126" i="37"/>
  <c r="E2126" i="37"/>
  <c r="A2127" i="37"/>
  <c r="B2127" i="37"/>
  <c r="C2127" i="37"/>
  <c r="D2127" i="37"/>
  <c r="E2127" i="37"/>
  <c r="A2128" i="37"/>
  <c r="B2128" i="37"/>
  <c r="C2128" i="37"/>
  <c r="D2128" i="37"/>
  <c r="E2128" i="37"/>
  <c r="A2129" i="37"/>
  <c r="B2129" i="37"/>
  <c r="C2129" i="37"/>
  <c r="D2129" i="37"/>
  <c r="E2129" i="37"/>
  <c r="A2130" i="37"/>
  <c r="B2130" i="37"/>
  <c r="C2130" i="37"/>
  <c r="D2130" i="37"/>
  <c r="E2130" i="37"/>
  <c r="A2131" i="37"/>
  <c r="B2131" i="37"/>
  <c r="C2131" i="37"/>
  <c r="D2131" i="37"/>
  <c r="E2131" i="37"/>
  <c r="A2132" i="37"/>
  <c r="B2132" i="37"/>
  <c r="C2132" i="37"/>
  <c r="D2132" i="37"/>
  <c r="E2132" i="37"/>
  <c r="A2133" i="37"/>
  <c r="B2133" i="37"/>
  <c r="C2133" i="37"/>
  <c r="D2133" i="37"/>
  <c r="E2133" i="37"/>
  <c r="A2134" i="37"/>
  <c r="B2134" i="37"/>
  <c r="C2134" i="37"/>
  <c r="D2134" i="37"/>
  <c r="E2134" i="37"/>
  <c r="A2135" i="37"/>
  <c r="B2135" i="37"/>
  <c r="C2135" i="37"/>
  <c r="D2135" i="37"/>
  <c r="E2135" i="37"/>
  <c r="A2136" i="37"/>
  <c r="B2136" i="37"/>
  <c r="C2136" i="37"/>
  <c r="D2136" i="37"/>
  <c r="E2136" i="37"/>
  <c r="A2137" i="37"/>
  <c r="B2137" i="37"/>
  <c r="C2137" i="37"/>
  <c r="D2137" i="37"/>
  <c r="E2137" i="37"/>
  <c r="A2138" i="37"/>
  <c r="B2138" i="37"/>
  <c r="C2138" i="37"/>
  <c r="D2138" i="37"/>
  <c r="E2138" i="37"/>
  <c r="A2139" i="37"/>
  <c r="B2139" i="37"/>
  <c r="C2139" i="37"/>
  <c r="D2139" i="37"/>
  <c r="E2139" i="37"/>
  <c r="A2140" i="37"/>
  <c r="B2140" i="37"/>
  <c r="C2140" i="37"/>
  <c r="D2140" i="37"/>
  <c r="E2140" i="37"/>
  <c r="A2141" i="37"/>
  <c r="B2141" i="37"/>
  <c r="C2141" i="37"/>
  <c r="D2141" i="37"/>
  <c r="E2141" i="37"/>
  <c r="A2142" i="37"/>
  <c r="B2142" i="37"/>
  <c r="C2142" i="37"/>
  <c r="D2142" i="37"/>
  <c r="E2142" i="37"/>
  <c r="A2143" i="37"/>
  <c r="B2143" i="37"/>
  <c r="C2143" i="37"/>
  <c r="D2143" i="37"/>
  <c r="E2143" i="37"/>
  <c r="A2144" i="37"/>
  <c r="B2144" i="37"/>
  <c r="C2144" i="37"/>
  <c r="D2144" i="37"/>
  <c r="E2144" i="37"/>
  <c r="A2145" i="37"/>
  <c r="B2145" i="37"/>
  <c r="C2145" i="37"/>
  <c r="D2145" i="37"/>
  <c r="E2145" i="37"/>
  <c r="A2146" i="37"/>
  <c r="B2146" i="37"/>
  <c r="C2146" i="37"/>
  <c r="D2146" i="37"/>
  <c r="E2146" i="37"/>
  <c r="A2147" i="37"/>
  <c r="B2147" i="37"/>
  <c r="C2147" i="37"/>
  <c r="D2147" i="37"/>
  <c r="E2147" i="37"/>
  <c r="A2148" i="37"/>
  <c r="B2148" i="37"/>
  <c r="C2148" i="37"/>
  <c r="D2148" i="37"/>
  <c r="E2148" i="37"/>
  <c r="A2149" i="37"/>
  <c r="B2149" i="37"/>
  <c r="C2149" i="37"/>
  <c r="D2149" i="37"/>
  <c r="E2149" i="37"/>
  <c r="A2150" i="37"/>
  <c r="B2150" i="37"/>
  <c r="C2150" i="37"/>
  <c r="D2150" i="37"/>
  <c r="E2150" i="37"/>
  <c r="A2151" i="37"/>
  <c r="B2151" i="37"/>
  <c r="C2151" i="37"/>
  <c r="D2151" i="37"/>
  <c r="E2151" i="37"/>
  <c r="A2152" i="37"/>
  <c r="B2152" i="37"/>
  <c r="C2152" i="37"/>
  <c r="D2152" i="37"/>
  <c r="E2152" i="37"/>
  <c r="A2153" i="37"/>
  <c r="B2153" i="37"/>
  <c r="C2153" i="37"/>
  <c r="D2153" i="37"/>
  <c r="E2153" i="37"/>
  <c r="A2154" i="37"/>
  <c r="B2154" i="37"/>
  <c r="C2154" i="37"/>
  <c r="D2154" i="37"/>
  <c r="E2154" i="37"/>
  <c r="A2155" i="37"/>
  <c r="B2155" i="37"/>
  <c r="C2155" i="37"/>
  <c r="D2155" i="37"/>
  <c r="E2155" i="37"/>
  <c r="A2156" i="37"/>
  <c r="B2156" i="37"/>
  <c r="C2156" i="37"/>
  <c r="D2156" i="37"/>
  <c r="E2156" i="37"/>
  <c r="A2157" i="37"/>
  <c r="B2157" i="37"/>
  <c r="C2157" i="37"/>
  <c r="D2157" i="37"/>
  <c r="E2157" i="37"/>
  <c r="A2158" i="37"/>
  <c r="B2158" i="37"/>
  <c r="C2158" i="37"/>
  <c r="D2158" i="37"/>
  <c r="E2158" i="37"/>
  <c r="A2159" i="37"/>
  <c r="B2159" i="37"/>
  <c r="C2159" i="37"/>
  <c r="D2159" i="37"/>
  <c r="E2159" i="37"/>
  <c r="A2160" i="37"/>
  <c r="B2160" i="37"/>
  <c r="C2160" i="37"/>
  <c r="D2160" i="37"/>
  <c r="E2160" i="37"/>
  <c r="A2161" i="37"/>
  <c r="B2161" i="37"/>
  <c r="C2161" i="37"/>
  <c r="D2161" i="37"/>
  <c r="E2161" i="37"/>
  <c r="A2162" i="37"/>
  <c r="B2162" i="37"/>
  <c r="C2162" i="37"/>
  <c r="D2162" i="37"/>
  <c r="E2162" i="37"/>
  <c r="A2163" i="37"/>
  <c r="B2163" i="37"/>
  <c r="C2163" i="37"/>
  <c r="D2163" i="37"/>
  <c r="E2163" i="37"/>
  <c r="A2164" i="37"/>
  <c r="B2164" i="37"/>
  <c r="C2164" i="37"/>
  <c r="D2164" i="37"/>
  <c r="E2164" i="37"/>
  <c r="A2165" i="37"/>
  <c r="B2165" i="37"/>
  <c r="C2165" i="37"/>
  <c r="D2165" i="37"/>
  <c r="E2165" i="37"/>
  <c r="A2166" i="37"/>
  <c r="B2166" i="37"/>
  <c r="C2166" i="37"/>
  <c r="D2166" i="37"/>
  <c r="E2166" i="37"/>
  <c r="A2167" i="37"/>
  <c r="B2167" i="37"/>
  <c r="C2167" i="37"/>
  <c r="D2167" i="37"/>
  <c r="E2167" i="37"/>
  <c r="A2168" i="37"/>
  <c r="B2168" i="37"/>
  <c r="C2168" i="37"/>
  <c r="D2168" i="37"/>
  <c r="E2168" i="37"/>
  <c r="A2169" i="37"/>
  <c r="B2169" i="37"/>
  <c r="C2169" i="37"/>
  <c r="D2169" i="37"/>
  <c r="E2169" i="37"/>
  <c r="A2170" i="37"/>
  <c r="B2170" i="37"/>
  <c r="C2170" i="37"/>
  <c r="D2170" i="37"/>
  <c r="E2170" i="37"/>
  <c r="A2171" i="37"/>
  <c r="B2171" i="37"/>
  <c r="C2171" i="37"/>
  <c r="D2171" i="37"/>
  <c r="E2171" i="37"/>
  <c r="A2172" i="37"/>
  <c r="B2172" i="37"/>
  <c r="C2172" i="37"/>
  <c r="D2172" i="37"/>
  <c r="E2172" i="37"/>
  <c r="A2173" i="37"/>
  <c r="B2173" i="37"/>
  <c r="C2173" i="37"/>
  <c r="D2173" i="37"/>
  <c r="E2173" i="37"/>
  <c r="A2174" i="37"/>
  <c r="B2174" i="37"/>
  <c r="C2174" i="37"/>
  <c r="D2174" i="37"/>
  <c r="E2174" i="37"/>
  <c r="A2175" i="37"/>
  <c r="B2175" i="37"/>
  <c r="C2175" i="37"/>
  <c r="D2175" i="37"/>
  <c r="E2175" i="37"/>
  <c r="A2176" i="37"/>
  <c r="B2176" i="37"/>
  <c r="C2176" i="37"/>
  <c r="D2176" i="37"/>
  <c r="E2176" i="37"/>
  <c r="A2177" i="37"/>
  <c r="B2177" i="37"/>
  <c r="C2177" i="37"/>
  <c r="D2177" i="37"/>
  <c r="E2177" i="37"/>
  <c r="A2178" i="37"/>
  <c r="B2178" i="37"/>
  <c r="C2178" i="37"/>
  <c r="D2178" i="37"/>
  <c r="E2178" i="37"/>
  <c r="A2179" i="37"/>
  <c r="B2179" i="37"/>
  <c r="C2179" i="37"/>
  <c r="D2179" i="37"/>
  <c r="E2179" i="37"/>
  <c r="A2180" i="37"/>
  <c r="B2180" i="37"/>
  <c r="C2180" i="37"/>
  <c r="D2180" i="37"/>
  <c r="E2180" i="37"/>
  <c r="A2181" i="37"/>
  <c r="B2181" i="37"/>
  <c r="C2181" i="37"/>
  <c r="D2181" i="37"/>
  <c r="E2181" i="37"/>
  <c r="A2182" i="37"/>
  <c r="B2182" i="37"/>
  <c r="C2182" i="37"/>
  <c r="D2182" i="37"/>
  <c r="E2182" i="37"/>
  <c r="A2183" i="37"/>
  <c r="B2183" i="37"/>
  <c r="C2183" i="37"/>
  <c r="D2183" i="37"/>
  <c r="E2183" i="37"/>
  <c r="A2184" i="37"/>
  <c r="B2184" i="37"/>
  <c r="C2184" i="37"/>
  <c r="D2184" i="37"/>
  <c r="E2184" i="37"/>
  <c r="A2185" i="37"/>
  <c r="B2185" i="37"/>
  <c r="C2185" i="37"/>
  <c r="D2185" i="37"/>
  <c r="E2185" i="37"/>
  <c r="A2186" i="37"/>
  <c r="B2186" i="37"/>
  <c r="C2186" i="37"/>
  <c r="D2186" i="37"/>
  <c r="E2186" i="37"/>
  <c r="A2187" i="37"/>
  <c r="B2187" i="37"/>
  <c r="C2187" i="37"/>
  <c r="D2187" i="37"/>
  <c r="E2187" i="37"/>
  <c r="A2188" i="37"/>
  <c r="B2188" i="37"/>
  <c r="C2188" i="37"/>
  <c r="D2188" i="37"/>
  <c r="E2188" i="37"/>
  <c r="A2189" i="37"/>
  <c r="B2189" i="37"/>
  <c r="C2189" i="37"/>
  <c r="D2189" i="37"/>
  <c r="E2189" i="37"/>
  <c r="A2190" i="37"/>
  <c r="B2190" i="37"/>
  <c r="C2190" i="37"/>
  <c r="D2190" i="37"/>
  <c r="E2190" i="37"/>
  <c r="A2191" i="37"/>
  <c r="B2191" i="37"/>
  <c r="C2191" i="37"/>
  <c r="D2191" i="37"/>
  <c r="E2191" i="37"/>
  <c r="A2192" i="37"/>
  <c r="B2192" i="37"/>
  <c r="C2192" i="37"/>
  <c r="D2192" i="37"/>
  <c r="E2192" i="37"/>
  <c r="A2193" i="37"/>
  <c r="B2193" i="37"/>
  <c r="C2193" i="37"/>
  <c r="D2193" i="37"/>
  <c r="E2193" i="37"/>
  <c r="A2194" i="37"/>
  <c r="B2194" i="37"/>
  <c r="C2194" i="37"/>
  <c r="D2194" i="37"/>
  <c r="E2194" i="37"/>
  <c r="A2195" i="37"/>
  <c r="B2195" i="37"/>
  <c r="C2195" i="37"/>
  <c r="D2195" i="37"/>
  <c r="E2195" i="37"/>
  <c r="A2196" i="37"/>
  <c r="B2196" i="37"/>
  <c r="C2196" i="37"/>
  <c r="D2196" i="37"/>
  <c r="E2196" i="37"/>
  <c r="A2197" i="37"/>
  <c r="B2197" i="37"/>
  <c r="C2197" i="37"/>
  <c r="D2197" i="37"/>
  <c r="E2197" i="37"/>
  <c r="A2198" i="37"/>
  <c r="B2198" i="37"/>
  <c r="C2198" i="37"/>
  <c r="D2198" i="37"/>
  <c r="E2198" i="37"/>
  <c r="A2199" i="37"/>
  <c r="B2199" i="37"/>
  <c r="C2199" i="37"/>
  <c r="D2199" i="37"/>
  <c r="E2199" i="37"/>
  <c r="A2200" i="37"/>
  <c r="B2200" i="37"/>
  <c r="C2200" i="37"/>
  <c r="D2200" i="37"/>
  <c r="E2200" i="37"/>
  <c r="A2201" i="37"/>
  <c r="B2201" i="37"/>
  <c r="C2201" i="37"/>
  <c r="D2201" i="37"/>
  <c r="E2201" i="37"/>
  <c r="A2202" i="37"/>
  <c r="B2202" i="37"/>
  <c r="C2202" i="37"/>
  <c r="D2202" i="37"/>
  <c r="E2202" i="37"/>
  <c r="A2203" i="37"/>
  <c r="B2203" i="37"/>
  <c r="C2203" i="37"/>
  <c r="D2203" i="37"/>
  <c r="E2203" i="37"/>
  <c r="A2204" i="37"/>
  <c r="B2204" i="37"/>
  <c r="C2204" i="37"/>
  <c r="D2204" i="37"/>
  <c r="E2204" i="37"/>
  <c r="A2205" i="37"/>
  <c r="B2205" i="37"/>
  <c r="C2205" i="37"/>
  <c r="D2205" i="37"/>
  <c r="E2205" i="37"/>
  <c r="A2206" i="37"/>
  <c r="B2206" i="37"/>
  <c r="C2206" i="37"/>
  <c r="D2206" i="37"/>
  <c r="E2206" i="37"/>
  <c r="A2207" i="37"/>
  <c r="B2207" i="37"/>
  <c r="C2207" i="37"/>
  <c r="D2207" i="37"/>
  <c r="E2207" i="37"/>
  <c r="A2208" i="37"/>
  <c r="B2208" i="37"/>
  <c r="C2208" i="37"/>
  <c r="D2208" i="37"/>
  <c r="E2208" i="37"/>
  <c r="A2209" i="37"/>
  <c r="B2209" i="37"/>
  <c r="C2209" i="37"/>
  <c r="D2209" i="37"/>
  <c r="E2209" i="37"/>
  <c r="A2210" i="37"/>
  <c r="B2210" i="37"/>
  <c r="C2210" i="37"/>
  <c r="D2210" i="37"/>
  <c r="E2210" i="37"/>
  <c r="A2211" i="37"/>
  <c r="B2211" i="37"/>
  <c r="C2211" i="37"/>
  <c r="D2211" i="37"/>
  <c r="E2211" i="37"/>
  <c r="A2212" i="37"/>
  <c r="B2212" i="37"/>
  <c r="C2212" i="37"/>
  <c r="D2212" i="37"/>
  <c r="E2212" i="37"/>
  <c r="A2213" i="37"/>
  <c r="B2213" i="37"/>
  <c r="C2213" i="37"/>
  <c r="D2213" i="37"/>
  <c r="E2213" i="37"/>
  <c r="A2214" i="37"/>
  <c r="B2214" i="37"/>
  <c r="C2214" i="37"/>
  <c r="D2214" i="37"/>
  <c r="E2214" i="37"/>
  <c r="A2215" i="37"/>
  <c r="B2215" i="37"/>
  <c r="C2215" i="37"/>
  <c r="D2215" i="37"/>
  <c r="E2215" i="37"/>
  <c r="A2216" i="37"/>
  <c r="B2216" i="37"/>
  <c r="C2216" i="37"/>
  <c r="D2216" i="37"/>
  <c r="E2216" i="37"/>
  <c r="A2217" i="37"/>
  <c r="B2217" i="37"/>
  <c r="C2217" i="37"/>
  <c r="D2217" i="37"/>
  <c r="E2217" i="37"/>
  <c r="A2218" i="37"/>
  <c r="B2218" i="37"/>
  <c r="C2218" i="37"/>
  <c r="D2218" i="37"/>
  <c r="E2218" i="37"/>
  <c r="A2219" i="37"/>
  <c r="B2219" i="37"/>
  <c r="C2219" i="37"/>
  <c r="D2219" i="37"/>
  <c r="E2219" i="37"/>
  <c r="A2220" i="37"/>
  <c r="B2220" i="37"/>
  <c r="C2220" i="37"/>
  <c r="D2220" i="37"/>
  <c r="E2220" i="37"/>
  <c r="A2221" i="37"/>
  <c r="B2221" i="37"/>
  <c r="C2221" i="37"/>
  <c r="D2221" i="37"/>
  <c r="E2221" i="37"/>
  <c r="A2222" i="37"/>
  <c r="B2222" i="37"/>
  <c r="C2222" i="37"/>
  <c r="D2222" i="37"/>
  <c r="E2222" i="37"/>
  <c r="A2223" i="37"/>
  <c r="B2223" i="37"/>
  <c r="C2223" i="37"/>
  <c r="D2223" i="37"/>
  <c r="E2223" i="37"/>
  <c r="A2224" i="37"/>
  <c r="B2224" i="37"/>
  <c r="C2224" i="37"/>
  <c r="D2224" i="37"/>
  <c r="E2224" i="37"/>
  <c r="A2225" i="37"/>
  <c r="B2225" i="37"/>
  <c r="C2225" i="37"/>
  <c r="D2225" i="37"/>
  <c r="E2225" i="37"/>
  <c r="A2226" i="37"/>
  <c r="B2226" i="37"/>
  <c r="C2226" i="37"/>
  <c r="D2226" i="37"/>
  <c r="E2226" i="37"/>
  <c r="A2227" i="37"/>
  <c r="B2227" i="37"/>
  <c r="C2227" i="37"/>
  <c r="D2227" i="37"/>
  <c r="E2227" i="37"/>
  <c r="A2228" i="37"/>
  <c r="B2228" i="37"/>
  <c r="C2228" i="37"/>
  <c r="D2228" i="37"/>
  <c r="E2228" i="37"/>
  <c r="A2229" i="37"/>
  <c r="B2229" i="37"/>
  <c r="C2229" i="37"/>
  <c r="D2229" i="37"/>
  <c r="E2229" i="37"/>
  <c r="A2230" i="37"/>
  <c r="B2230" i="37"/>
  <c r="C2230" i="37"/>
  <c r="D2230" i="37"/>
  <c r="E2230" i="37"/>
  <c r="A2231" i="37"/>
  <c r="B2231" i="37"/>
  <c r="C2231" i="37"/>
  <c r="D2231" i="37"/>
  <c r="E2231" i="37"/>
  <c r="A2232" i="37"/>
  <c r="B2232" i="37"/>
  <c r="C2232" i="37"/>
  <c r="D2232" i="37"/>
  <c r="E2232" i="37"/>
  <c r="A2233" i="37"/>
  <c r="B2233" i="37"/>
  <c r="C2233" i="37"/>
  <c r="D2233" i="37"/>
  <c r="E2233" i="37"/>
  <c r="A2234" i="37"/>
  <c r="B2234" i="37"/>
  <c r="C2234" i="37"/>
  <c r="D2234" i="37"/>
  <c r="E2234" i="37"/>
  <c r="A2235" i="37"/>
  <c r="B2235" i="37"/>
  <c r="C2235" i="37"/>
  <c r="D2235" i="37"/>
  <c r="E2235" i="37"/>
  <c r="A2236" i="37"/>
  <c r="B2236" i="37"/>
  <c r="C2236" i="37"/>
  <c r="D2236" i="37"/>
  <c r="E2236" i="37"/>
  <c r="A2237" i="37"/>
  <c r="B2237" i="37"/>
  <c r="C2237" i="37"/>
  <c r="D2237" i="37"/>
  <c r="E2237" i="37"/>
  <c r="A2238" i="37"/>
  <c r="B2238" i="37"/>
  <c r="C2238" i="37"/>
  <c r="D2238" i="37"/>
  <c r="E2238" i="37"/>
  <c r="A2239" i="37"/>
  <c r="B2239" i="37"/>
  <c r="C2239" i="37"/>
  <c r="D2239" i="37"/>
  <c r="E2239" i="37"/>
  <c r="A2240" i="37"/>
  <c r="B2240" i="37"/>
  <c r="C2240" i="37"/>
  <c r="D2240" i="37"/>
  <c r="E2240" i="37"/>
  <c r="A2241" i="37"/>
  <c r="B2241" i="37"/>
  <c r="C2241" i="37"/>
  <c r="D2241" i="37"/>
  <c r="E2241" i="37"/>
  <c r="A2242" i="37"/>
  <c r="B2242" i="37"/>
  <c r="C2242" i="37"/>
  <c r="D2242" i="37"/>
  <c r="E2242" i="37"/>
  <c r="A2243" i="37"/>
  <c r="B2243" i="37"/>
  <c r="C2243" i="37"/>
  <c r="D2243" i="37"/>
  <c r="E2243" i="37"/>
  <c r="A2244" i="37"/>
  <c r="B2244" i="37"/>
  <c r="C2244" i="37"/>
  <c r="D2244" i="37"/>
  <c r="E2244" i="37"/>
  <c r="A2245" i="37"/>
  <c r="B2245" i="37"/>
  <c r="C2245" i="37"/>
  <c r="D2245" i="37"/>
  <c r="E2245" i="37"/>
  <c r="A2246" i="37"/>
  <c r="B2246" i="37"/>
  <c r="C2246" i="37"/>
  <c r="D2246" i="37"/>
  <c r="E2246" i="37"/>
  <c r="A2247" i="37"/>
  <c r="B2247" i="37"/>
  <c r="C2247" i="37"/>
  <c r="D2247" i="37"/>
  <c r="E2247" i="37"/>
  <c r="B4" i="37"/>
  <c r="C4" i="37"/>
  <c r="D4" i="37"/>
  <c r="E4" i="37"/>
  <c r="S54" i="52" l="1"/>
  <c r="J207" i="64" l="1"/>
  <c r="I207" i="64"/>
  <c r="H207" i="64"/>
  <c r="G207" i="64"/>
  <c r="F207" i="64"/>
  <c r="J206" i="64"/>
  <c r="I206" i="64"/>
  <c r="H206" i="64"/>
  <c r="G206" i="64"/>
  <c r="F206" i="64"/>
  <c r="A206" i="64"/>
  <c r="A207" i="64" s="1"/>
  <c r="J195" i="64"/>
  <c r="I195" i="64"/>
  <c r="H195" i="64"/>
  <c r="G195" i="64"/>
  <c r="F195" i="64"/>
  <c r="J194" i="64"/>
  <c r="I194" i="64"/>
  <c r="H194" i="64"/>
  <c r="G194" i="64"/>
  <c r="F194" i="64"/>
  <c r="A194" i="64"/>
  <c r="A195" i="64" s="1"/>
  <c r="J183" i="64"/>
  <c r="I183" i="64"/>
  <c r="H183" i="64"/>
  <c r="G183" i="64"/>
  <c r="F183" i="64"/>
  <c r="J182" i="64"/>
  <c r="I182" i="64"/>
  <c r="H182" i="64"/>
  <c r="G182" i="64"/>
  <c r="F182" i="64"/>
  <c r="A182" i="64"/>
  <c r="A183" i="64" s="1"/>
  <c r="J171" i="64"/>
  <c r="I171" i="64"/>
  <c r="H171" i="64"/>
  <c r="G171" i="64"/>
  <c r="F171" i="64"/>
  <c r="J170" i="64"/>
  <c r="I170" i="64"/>
  <c r="H170" i="64"/>
  <c r="G170" i="64"/>
  <c r="F170" i="64"/>
  <c r="A170" i="64"/>
  <c r="A171" i="64" s="1"/>
  <c r="J159" i="64"/>
  <c r="I159" i="64"/>
  <c r="H159" i="64"/>
  <c r="G159" i="64"/>
  <c r="F159" i="64"/>
  <c r="J158" i="64"/>
  <c r="I158" i="64"/>
  <c r="H158" i="64"/>
  <c r="G158" i="64"/>
  <c r="F158" i="64"/>
  <c r="A158" i="64"/>
  <c r="A159" i="64" s="1"/>
  <c r="J147" i="64"/>
  <c r="I147" i="64"/>
  <c r="H147" i="64"/>
  <c r="G147" i="64"/>
  <c r="F147" i="64"/>
  <c r="J146" i="64"/>
  <c r="I146" i="64"/>
  <c r="H146" i="64"/>
  <c r="G146" i="64"/>
  <c r="F146" i="64"/>
  <c r="A146" i="64"/>
  <c r="A147" i="64" s="1"/>
  <c r="J135" i="64"/>
  <c r="I135" i="64"/>
  <c r="H135" i="64"/>
  <c r="G135" i="64"/>
  <c r="F135" i="64"/>
  <c r="J134" i="64"/>
  <c r="I134" i="64"/>
  <c r="H134" i="64"/>
  <c r="G134" i="64"/>
  <c r="F134" i="64"/>
  <c r="A134" i="64"/>
  <c r="A135" i="64" s="1"/>
  <c r="J123" i="64"/>
  <c r="I123" i="64"/>
  <c r="H123" i="64"/>
  <c r="G123" i="64"/>
  <c r="F123" i="64"/>
  <c r="J122" i="64"/>
  <c r="I122" i="64"/>
  <c r="H122" i="64"/>
  <c r="G122" i="64"/>
  <c r="F122" i="64"/>
  <c r="A122" i="64"/>
  <c r="A123" i="64" s="1"/>
  <c r="J111" i="64"/>
  <c r="I111" i="64"/>
  <c r="H111" i="64"/>
  <c r="G111" i="64"/>
  <c r="F111" i="64"/>
  <c r="J110" i="64"/>
  <c r="I110" i="64"/>
  <c r="H110" i="64"/>
  <c r="G110" i="64"/>
  <c r="F110" i="64"/>
  <c r="A110" i="64"/>
  <c r="A111" i="64" s="1"/>
  <c r="J99" i="64"/>
  <c r="I99" i="64"/>
  <c r="H99" i="64"/>
  <c r="G99" i="64"/>
  <c r="F99" i="64"/>
  <c r="J98" i="64"/>
  <c r="I98" i="64"/>
  <c r="H98" i="64"/>
  <c r="G98" i="64"/>
  <c r="F98" i="64"/>
  <c r="A98" i="64"/>
  <c r="A99" i="64" s="1"/>
  <c r="J87" i="64"/>
  <c r="I87" i="64"/>
  <c r="H87" i="64"/>
  <c r="G87" i="64"/>
  <c r="F87" i="64"/>
  <c r="J86" i="64"/>
  <c r="I86" i="64"/>
  <c r="H86" i="64"/>
  <c r="G86" i="64"/>
  <c r="F86" i="64"/>
  <c r="A86" i="64"/>
  <c r="A87" i="64" s="1"/>
  <c r="J75" i="64"/>
  <c r="I75" i="64"/>
  <c r="H75" i="64"/>
  <c r="G75" i="64"/>
  <c r="F75" i="64"/>
  <c r="J74" i="64"/>
  <c r="I74" i="64"/>
  <c r="H74" i="64"/>
  <c r="G74" i="64"/>
  <c r="F74" i="64"/>
  <c r="A74" i="64"/>
  <c r="A75" i="64" s="1"/>
  <c r="J63" i="64"/>
  <c r="I63" i="64"/>
  <c r="H63" i="64"/>
  <c r="G63" i="64"/>
  <c r="F63" i="64"/>
  <c r="J62" i="64"/>
  <c r="I62" i="64"/>
  <c r="H62" i="64"/>
  <c r="G62" i="64"/>
  <c r="F62" i="64"/>
  <c r="A62" i="64"/>
  <c r="A63" i="64" s="1"/>
  <c r="J51" i="64"/>
  <c r="I51" i="64"/>
  <c r="H51" i="64"/>
  <c r="G51" i="64"/>
  <c r="F51" i="64"/>
  <c r="J50" i="64"/>
  <c r="I50" i="64"/>
  <c r="H50" i="64"/>
  <c r="G50" i="64"/>
  <c r="F50" i="64"/>
  <c r="A50" i="64"/>
  <c r="A51" i="64" s="1"/>
  <c r="J39" i="64"/>
  <c r="I39" i="64"/>
  <c r="H39" i="64"/>
  <c r="G39" i="64"/>
  <c r="F39" i="64"/>
  <c r="J38" i="64"/>
  <c r="I38" i="64"/>
  <c r="H38" i="64"/>
  <c r="G38" i="64"/>
  <c r="F38" i="64"/>
  <c r="A38" i="64"/>
  <c r="A39" i="64" s="1"/>
  <c r="J27" i="64"/>
  <c r="I27" i="64"/>
  <c r="H27" i="64"/>
  <c r="G27" i="64"/>
  <c r="F27" i="64"/>
  <c r="J26" i="64"/>
  <c r="I26" i="64"/>
  <c r="H26" i="64"/>
  <c r="G26" i="64"/>
  <c r="F26" i="64"/>
  <c r="A26" i="64"/>
  <c r="A27" i="64" s="1"/>
  <c r="J15" i="64"/>
  <c r="I15" i="64"/>
  <c r="H15" i="64"/>
  <c r="G15" i="64"/>
  <c r="F15" i="64"/>
  <c r="G14" i="64" l="1"/>
  <c r="H14" i="64"/>
  <c r="I14" i="64"/>
  <c r="J14" i="64"/>
  <c r="F14" i="64"/>
  <c r="A14" i="64" l="1"/>
  <c r="A15" i="64" s="1"/>
  <c r="N75" i="63" l="1"/>
  <c r="B75" i="63"/>
  <c r="N74" i="63"/>
  <c r="B74" i="63"/>
  <c r="N73" i="63"/>
  <c r="B73" i="63"/>
  <c r="N72" i="63"/>
  <c r="B72" i="63"/>
  <c r="N71" i="63"/>
  <c r="B71" i="63"/>
  <c r="N75" i="62"/>
  <c r="B75" i="62"/>
  <c r="N74" i="62"/>
  <c r="B74" i="62"/>
  <c r="N73" i="62"/>
  <c r="B73" i="62"/>
  <c r="N72" i="62"/>
  <c r="B72" i="62"/>
  <c r="N71" i="62"/>
  <c r="B71" i="62"/>
  <c r="N75" i="61"/>
  <c r="B75" i="61"/>
  <c r="N74" i="61"/>
  <c r="B74" i="61"/>
  <c r="N73" i="61"/>
  <c r="B73" i="61"/>
  <c r="N72" i="61"/>
  <c r="B72" i="61"/>
  <c r="N71" i="61"/>
  <c r="B71" i="61"/>
  <c r="N75" i="60"/>
  <c r="B75" i="60"/>
  <c r="N74" i="60"/>
  <c r="B74" i="60"/>
  <c r="N73" i="60"/>
  <c r="B73" i="60"/>
  <c r="N72" i="60"/>
  <c r="B72" i="60"/>
  <c r="N71" i="60"/>
  <c r="B71" i="60"/>
  <c r="N75" i="59"/>
  <c r="B75" i="59"/>
  <c r="N74" i="59"/>
  <c r="B74" i="59"/>
  <c r="N73" i="59"/>
  <c r="B73" i="59"/>
  <c r="N72" i="59"/>
  <c r="B72" i="59"/>
  <c r="N71" i="59"/>
  <c r="B71" i="59"/>
  <c r="N75" i="58"/>
  <c r="B75" i="58"/>
  <c r="N74" i="58"/>
  <c r="B74" i="58"/>
  <c r="N73" i="58"/>
  <c r="B73" i="58"/>
  <c r="N72" i="58"/>
  <c r="B72" i="58"/>
  <c r="N71" i="58"/>
  <c r="B71" i="58"/>
  <c r="N75" i="57"/>
  <c r="B75" i="57"/>
  <c r="N74" i="57"/>
  <c r="B74" i="57"/>
  <c r="N73" i="57"/>
  <c r="B73" i="57"/>
  <c r="N72" i="57"/>
  <c r="B72" i="57"/>
  <c r="N71" i="57"/>
  <c r="B71" i="57"/>
  <c r="N75" i="54"/>
  <c r="B75" i="54"/>
  <c r="N74" i="54"/>
  <c r="B74" i="54"/>
  <c r="N73" i="54"/>
  <c r="B73" i="54"/>
  <c r="N72" i="54"/>
  <c r="B72" i="54"/>
  <c r="N71" i="54"/>
  <c r="B71" i="54"/>
  <c r="N75" i="53"/>
  <c r="B75" i="53"/>
  <c r="N74" i="53"/>
  <c r="B74" i="53"/>
  <c r="N73" i="53"/>
  <c r="B73" i="53"/>
  <c r="N72" i="53"/>
  <c r="B72" i="53"/>
  <c r="N71" i="53"/>
  <c r="B71" i="53"/>
  <c r="N75" i="52"/>
  <c r="B75" i="52"/>
  <c r="N74" i="52"/>
  <c r="B74" i="52"/>
  <c r="N73" i="52"/>
  <c r="B73" i="52"/>
  <c r="N72" i="52"/>
  <c r="B72" i="52"/>
  <c r="N71" i="52"/>
  <c r="B71" i="52"/>
  <c r="N75" i="51" l="1"/>
  <c r="B75" i="51"/>
  <c r="N74" i="51"/>
  <c r="B74" i="51"/>
  <c r="N73" i="51"/>
  <c r="B73" i="51"/>
  <c r="N72" i="51"/>
  <c r="B72" i="51"/>
  <c r="N71" i="51"/>
  <c r="B71" i="51"/>
  <c r="N75" i="50"/>
  <c r="B75" i="50"/>
  <c r="N74" i="50"/>
  <c r="B74" i="50"/>
  <c r="N73" i="50"/>
  <c r="B73" i="50"/>
  <c r="N72" i="50"/>
  <c r="B72" i="50"/>
  <c r="N71" i="50"/>
  <c r="B71" i="50"/>
  <c r="N75" i="49"/>
  <c r="B75" i="49"/>
  <c r="N74" i="49"/>
  <c r="B74" i="49"/>
  <c r="N73" i="49"/>
  <c r="B73" i="49"/>
  <c r="N72" i="49"/>
  <c r="B72" i="49"/>
  <c r="N71" i="49"/>
  <c r="B71" i="49"/>
  <c r="N75" i="48"/>
  <c r="B75" i="48"/>
  <c r="N74" i="48"/>
  <c r="B74" i="48"/>
  <c r="N73" i="48"/>
  <c r="B73" i="48"/>
  <c r="N72" i="48"/>
  <c r="B72" i="48"/>
  <c r="N71" i="48"/>
  <c r="B71" i="48"/>
  <c r="N75" i="47"/>
  <c r="B75" i="47"/>
  <c r="N74" i="47"/>
  <c r="B74" i="47"/>
  <c r="N73" i="47"/>
  <c r="B73" i="47"/>
  <c r="N72" i="47"/>
  <c r="B72" i="47"/>
  <c r="N71" i="47"/>
  <c r="B71" i="47"/>
  <c r="N75" i="46"/>
  <c r="B75" i="46"/>
  <c r="N74" i="46"/>
  <c r="B74" i="46"/>
  <c r="N73" i="46"/>
  <c r="B73" i="46"/>
  <c r="N72" i="46"/>
  <c r="B72" i="46"/>
  <c r="N71" i="46"/>
  <c r="B71" i="46"/>
  <c r="C147" i="57" l="1"/>
  <c r="E149" i="57"/>
  <c r="G147" i="57"/>
  <c r="I149" i="57"/>
  <c r="K147" i="57"/>
  <c r="C220" i="57"/>
  <c r="E218" i="57"/>
  <c r="G220" i="57"/>
  <c r="I218" i="57"/>
  <c r="C54" i="62"/>
  <c r="C64" i="62" s="1"/>
  <c r="C80" i="62" s="1"/>
  <c r="E54" i="62"/>
  <c r="E64" i="62" s="1"/>
  <c r="E80" i="62" s="1"/>
  <c r="O54" i="62"/>
  <c r="O64" i="62" s="1"/>
  <c r="O80" i="62" s="1"/>
  <c r="Q54" i="62"/>
  <c r="Q64" i="62" s="1"/>
  <c r="Q80" i="62" s="1"/>
  <c r="C147" i="62"/>
  <c r="E149" i="62"/>
  <c r="G147" i="62"/>
  <c r="I149" i="62"/>
  <c r="K147" i="62"/>
  <c r="C220" i="62"/>
  <c r="E218" i="62"/>
  <c r="G220" i="62"/>
  <c r="I218" i="62"/>
  <c r="C64" i="63"/>
  <c r="C80" i="63" s="1"/>
  <c r="E54" i="63"/>
  <c r="E64" i="63" s="1"/>
  <c r="E80" i="63" s="1"/>
  <c r="O64" i="63"/>
  <c r="O80" i="63" s="1"/>
  <c r="Q54" i="63"/>
  <c r="Q64" i="63" s="1"/>
  <c r="Q80" i="63" s="1"/>
  <c r="C147" i="63"/>
  <c r="E149" i="63"/>
  <c r="G147" i="63"/>
  <c r="I149" i="63"/>
  <c r="K147" i="63"/>
  <c r="C220" i="63"/>
  <c r="E218" i="63"/>
  <c r="G220" i="63"/>
  <c r="I218" i="63"/>
  <c r="C54" i="60"/>
  <c r="C64" i="60" s="1"/>
  <c r="C80" i="60" s="1"/>
  <c r="E54" i="60"/>
  <c r="E64" i="60" s="1"/>
  <c r="E80" i="60" s="1"/>
  <c r="O54" i="60"/>
  <c r="O64" i="60" s="1"/>
  <c r="O80" i="60" s="1"/>
  <c r="Q54" i="60"/>
  <c r="Q64" i="60" s="1"/>
  <c r="Q80" i="60" s="1"/>
  <c r="C147" i="60"/>
  <c r="E149" i="60"/>
  <c r="G147" i="60"/>
  <c r="I149" i="60"/>
  <c r="K147" i="60"/>
  <c r="C220" i="60"/>
  <c r="E218" i="60"/>
  <c r="G220" i="60"/>
  <c r="I218" i="60"/>
  <c r="C54" i="59"/>
  <c r="C64" i="59" s="1"/>
  <c r="C80" i="59" s="1"/>
  <c r="E54" i="59"/>
  <c r="E64" i="59" s="1"/>
  <c r="E80" i="59" s="1"/>
  <c r="O54" i="59"/>
  <c r="O64" i="59" s="1"/>
  <c r="O80" i="59" s="1"/>
  <c r="Q54" i="59"/>
  <c r="Q64" i="59" s="1"/>
  <c r="Q80" i="59" s="1"/>
  <c r="C147" i="59"/>
  <c r="E149" i="59"/>
  <c r="G147" i="59"/>
  <c r="I149" i="59"/>
  <c r="K147" i="59"/>
  <c r="C220" i="59"/>
  <c r="E218" i="59"/>
  <c r="G220" i="59"/>
  <c r="I218" i="59"/>
  <c r="C54" i="58"/>
  <c r="C64" i="58" s="1"/>
  <c r="C80" i="58" s="1"/>
  <c r="E54" i="58"/>
  <c r="E64" i="58" s="1"/>
  <c r="E80" i="58" s="1"/>
  <c r="O54" i="58"/>
  <c r="O64" i="58" s="1"/>
  <c r="O80" i="58" s="1"/>
  <c r="Q54" i="58"/>
  <c r="Q64" i="58" s="1"/>
  <c r="Q80" i="58" s="1"/>
  <c r="C147" i="58"/>
  <c r="E149" i="58"/>
  <c r="G147" i="58"/>
  <c r="I149" i="58"/>
  <c r="K147" i="58"/>
  <c r="C220" i="58"/>
  <c r="E218" i="58"/>
  <c r="G220" i="58"/>
  <c r="I218" i="58"/>
  <c r="C54" i="61"/>
  <c r="C64" i="61" s="1"/>
  <c r="C80" i="61" s="1"/>
  <c r="E54" i="61"/>
  <c r="E64" i="61" s="1"/>
  <c r="E80" i="61" s="1"/>
  <c r="O54" i="61"/>
  <c r="O64" i="61" s="1"/>
  <c r="O80" i="61" s="1"/>
  <c r="Q54" i="61"/>
  <c r="Q64" i="61" s="1"/>
  <c r="Q80" i="61" s="1"/>
  <c r="C147" i="61"/>
  <c r="E149" i="61"/>
  <c r="G147" i="61"/>
  <c r="I149" i="61"/>
  <c r="K147" i="61"/>
  <c r="C220" i="61"/>
  <c r="E218" i="61"/>
  <c r="G220" i="61"/>
  <c r="I218" i="61"/>
  <c r="Q64" i="57" l="1"/>
  <c r="Q80" i="57" s="1"/>
  <c r="E64" i="57"/>
  <c r="E80" i="57" s="1"/>
  <c r="I218" i="54"/>
  <c r="E218" i="54"/>
  <c r="K147" i="54"/>
  <c r="I149" i="54"/>
  <c r="E149" i="54"/>
  <c r="C147" i="54"/>
  <c r="Q54" i="54"/>
  <c r="Q64" i="54" s="1"/>
  <c r="Q80" i="54" s="1"/>
  <c r="O54" i="54"/>
  <c r="O64" i="54" s="1"/>
  <c r="O80" i="54" s="1"/>
  <c r="C54" i="54"/>
  <c r="C64" i="54" s="1"/>
  <c r="C80" i="54" s="1"/>
  <c r="I218" i="53"/>
  <c r="G220" i="53"/>
  <c r="E218" i="53"/>
  <c r="G147" i="53"/>
  <c r="C147" i="53"/>
  <c r="O54" i="53"/>
  <c r="O64" i="53" s="1"/>
  <c r="O80" i="53" s="1"/>
  <c r="C54" i="53"/>
  <c r="C64" i="53" s="1"/>
  <c r="C80" i="53" s="1"/>
  <c r="G220" i="52"/>
  <c r="C220" i="52"/>
  <c r="I149" i="52"/>
  <c r="E149" i="52"/>
  <c r="Q54" i="52"/>
  <c r="Q64" i="52" s="1"/>
  <c r="Q80" i="52" s="1"/>
  <c r="C54" i="52"/>
  <c r="C64" i="52" s="1"/>
  <c r="C80" i="52" s="1"/>
  <c r="C54" i="49"/>
  <c r="C64" i="49" s="1"/>
  <c r="C80" i="49" s="1"/>
  <c r="I218" i="51"/>
  <c r="E218" i="51"/>
  <c r="K147" i="51"/>
  <c r="I149" i="51"/>
  <c r="E149" i="51"/>
  <c r="Q54" i="51"/>
  <c r="Q64" i="51" s="1"/>
  <c r="Q80" i="51" s="1"/>
  <c r="E54" i="51"/>
  <c r="E64" i="51" s="1"/>
  <c r="E80" i="51" s="1"/>
  <c r="G220" i="50"/>
  <c r="C220" i="50"/>
  <c r="Q54" i="50"/>
  <c r="Q64" i="50" s="1"/>
  <c r="Q80" i="50" s="1"/>
  <c r="K147" i="47"/>
  <c r="G147" i="47"/>
  <c r="C64" i="47"/>
  <c r="C80" i="47" s="1"/>
  <c r="E149" i="48"/>
  <c r="G220" i="46"/>
  <c r="C220" i="46"/>
  <c r="C147" i="46"/>
  <c r="I218" i="39"/>
  <c r="O64" i="57"/>
  <c r="O80" i="57" s="1"/>
  <c r="C64" i="57"/>
  <c r="C80" i="57" s="1"/>
  <c r="G220" i="54"/>
  <c r="C220" i="54"/>
  <c r="G147" i="54"/>
  <c r="E54" i="54"/>
  <c r="E64" i="54" s="1"/>
  <c r="E80" i="54" s="1"/>
  <c r="C220" i="53"/>
  <c r="K147" i="53"/>
  <c r="I149" i="53"/>
  <c r="E149" i="53"/>
  <c r="Q54" i="53"/>
  <c r="Q64" i="53" s="1"/>
  <c r="Q80" i="53" s="1"/>
  <c r="E54" i="53"/>
  <c r="E64" i="53" s="1"/>
  <c r="E80" i="53" s="1"/>
  <c r="I218" i="52"/>
  <c r="E218" i="52"/>
  <c r="K147" i="52"/>
  <c r="G147" i="52"/>
  <c r="C147" i="52"/>
  <c r="O54" i="52"/>
  <c r="O64" i="52" s="1"/>
  <c r="O80" i="52" s="1"/>
  <c r="E54" i="52"/>
  <c r="E64" i="52" s="1"/>
  <c r="E80" i="52" s="1"/>
  <c r="I218" i="49"/>
  <c r="G220" i="49"/>
  <c r="E218" i="49"/>
  <c r="C220" i="49"/>
  <c r="K147" i="49"/>
  <c r="I149" i="49"/>
  <c r="G147" i="49"/>
  <c r="E149" i="49"/>
  <c r="C147" i="49"/>
  <c r="Q54" i="49"/>
  <c r="Q64" i="49" s="1"/>
  <c r="Q80" i="49" s="1"/>
  <c r="O54" i="49"/>
  <c r="O64" i="49" s="1"/>
  <c r="O80" i="49" s="1"/>
  <c r="E54" i="49"/>
  <c r="E64" i="49" s="1"/>
  <c r="E80" i="49" s="1"/>
  <c r="G220" i="51"/>
  <c r="C220" i="51"/>
  <c r="G147" i="51"/>
  <c r="C147" i="51"/>
  <c r="O54" i="51"/>
  <c r="O64" i="51" s="1"/>
  <c r="O80" i="51" s="1"/>
  <c r="C54" i="51"/>
  <c r="C64" i="51" s="1"/>
  <c r="C80" i="51" s="1"/>
  <c r="I218" i="50"/>
  <c r="E218" i="50"/>
  <c r="K147" i="50"/>
  <c r="I149" i="50"/>
  <c r="G147" i="50"/>
  <c r="E149" i="50"/>
  <c r="C147" i="50"/>
  <c r="O54" i="50"/>
  <c r="O64" i="50" s="1"/>
  <c r="O80" i="50" s="1"/>
  <c r="E54" i="50"/>
  <c r="E64" i="50" s="1"/>
  <c r="E80" i="50" s="1"/>
  <c r="C54" i="50"/>
  <c r="C64" i="50" s="1"/>
  <c r="C80" i="50" s="1"/>
  <c r="I218" i="47"/>
  <c r="G220" i="47"/>
  <c r="E218" i="47"/>
  <c r="C220" i="47"/>
  <c r="I149" i="47"/>
  <c r="E149" i="47"/>
  <c r="C147" i="47"/>
  <c r="Q64" i="47"/>
  <c r="Q80" i="47" s="1"/>
  <c r="O64" i="47"/>
  <c r="O80" i="47" s="1"/>
  <c r="E64" i="47"/>
  <c r="E80" i="47" s="1"/>
  <c r="I218" i="48"/>
  <c r="G220" i="48"/>
  <c r="E218" i="48"/>
  <c r="C220" i="48"/>
  <c r="K147" i="48"/>
  <c r="I149" i="48"/>
  <c r="G147" i="48"/>
  <c r="C147" i="48"/>
  <c r="Q64" i="48"/>
  <c r="Q80" i="48" s="1"/>
  <c r="O64" i="48"/>
  <c r="O80" i="48" s="1"/>
  <c r="E64" i="48"/>
  <c r="E80" i="48" s="1"/>
  <c r="C64" i="48"/>
  <c r="C80" i="48" s="1"/>
  <c r="I218" i="46"/>
  <c r="E218" i="46"/>
  <c r="K147" i="46"/>
  <c r="I149" i="46"/>
  <c r="G147" i="46"/>
  <c r="E149" i="46"/>
  <c r="Q54" i="46"/>
  <c r="Q64" i="46" s="1"/>
  <c r="Q80" i="46" s="1"/>
  <c r="O54" i="46"/>
  <c r="O64" i="46" s="1"/>
  <c r="O80" i="46" s="1"/>
  <c r="E54" i="46"/>
  <c r="E64" i="46" s="1"/>
  <c r="E80" i="46" s="1"/>
  <c r="C54" i="46"/>
  <c r="C64" i="46" s="1"/>
  <c r="C80" i="46" s="1"/>
  <c r="G220" i="39"/>
  <c r="E218" i="39"/>
  <c r="C220" i="39"/>
  <c r="K147" i="39"/>
  <c r="I149" i="39"/>
  <c r="G147" i="39"/>
  <c r="E149" i="39"/>
  <c r="C147" i="39"/>
  <c r="K220" i="63"/>
  <c r="S54" i="63"/>
  <c r="S64" i="63" s="1"/>
  <c r="S80" i="63" s="1"/>
  <c r="K219" i="62"/>
  <c r="G54" i="62"/>
  <c r="G64" i="62" s="1"/>
  <c r="G80" i="62" s="1"/>
  <c r="K218" i="61"/>
  <c r="K221" i="60"/>
  <c r="K217" i="60"/>
  <c r="K218" i="59"/>
  <c r="K221" i="58"/>
  <c r="K217" i="58"/>
  <c r="K218" i="57"/>
  <c r="K220" i="54"/>
  <c r="S54" i="54"/>
  <c r="S64" i="54" s="1"/>
  <c r="S80" i="54" s="1"/>
  <c r="K221" i="53"/>
  <c r="K217" i="53"/>
  <c r="K221" i="52"/>
  <c r="K217" i="52"/>
  <c r="S54" i="53"/>
  <c r="S64" i="53" s="1"/>
  <c r="S80" i="53" s="1"/>
  <c r="K220" i="52"/>
  <c r="K217" i="63"/>
  <c r="K218" i="60"/>
  <c r="K219" i="59"/>
  <c r="K218" i="58"/>
  <c r="K219" i="57"/>
  <c r="K221" i="54"/>
  <c r="K219" i="63"/>
  <c r="G54" i="63"/>
  <c r="G64" i="63" s="1"/>
  <c r="G80" i="63" s="1"/>
  <c r="K218" i="62"/>
  <c r="K221" i="61"/>
  <c r="K217" i="61"/>
  <c r="K220" i="60"/>
  <c r="S54" i="60"/>
  <c r="S64" i="60" s="1"/>
  <c r="S80" i="60" s="1"/>
  <c r="K221" i="59"/>
  <c r="K217" i="59"/>
  <c r="K220" i="58"/>
  <c r="S54" i="58"/>
  <c r="S64" i="58" s="1"/>
  <c r="S80" i="58" s="1"/>
  <c r="K221" i="57"/>
  <c r="K217" i="57"/>
  <c r="K219" i="54"/>
  <c r="G54" i="54"/>
  <c r="G64" i="54" s="1"/>
  <c r="G80" i="54" s="1"/>
  <c r="K220" i="53"/>
  <c r="K218" i="52"/>
  <c r="K218" i="63"/>
  <c r="K221" i="62"/>
  <c r="K217" i="62"/>
  <c r="K220" i="61"/>
  <c r="S54" i="61"/>
  <c r="S64" i="61" s="1"/>
  <c r="S80" i="61" s="1"/>
  <c r="K219" i="60"/>
  <c r="G54" i="60"/>
  <c r="G64" i="60" s="1"/>
  <c r="G80" i="60" s="1"/>
  <c r="K220" i="59"/>
  <c r="S54" i="59"/>
  <c r="S64" i="59" s="1"/>
  <c r="S80" i="59" s="1"/>
  <c r="K219" i="58"/>
  <c r="G54" i="58"/>
  <c r="G64" i="58" s="1"/>
  <c r="G80" i="58" s="1"/>
  <c r="K220" i="57"/>
  <c r="S54" i="57"/>
  <c r="S64" i="57" s="1"/>
  <c r="S80" i="57" s="1"/>
  <c r="K218" i="54"/>
  <c r="K219" i="53"/>
  <c r="G54" i="53"/>
  <c r="G64" i="53" s="1"/>
  <c r="G80" i="53" s="1"/>
  <c r="K219" i="52"/>
  <c r="G54" i="52"/>
  <c r="G64" i="52" s="1"/>
  <c r="G80" i="52" s="1"/>
  <c r="K221" i="63"/>
  <c r="K220" i="62"/>
  <c r="S54" i="62"/>
  <c r="S64" i="62" s="1"/>
  <c r="S80" i="62" s="1"/>
  <c r="K219" i="61"/>
  <c r="G54" i="61"/>
  <c r="G64" i="61" s="1"/>
  <c r="G80" i="61" s="1"/>
  <c r="G54" i="59"/>
  <c r="G64" i="59" s="1"/>
  <c r="G80" i="59" s="1"/>
  <c r="G54" i="57"/>
  <c r="G64" i="57" s="1"/>
  <c r="G80" i="57" s="1"/>
  <c r="K217" i="54"/>
  <c r="K218" i="53"/>
  <c r="K219" i="51"/>
  <c r="G54" i="51"/>
  <c r="G64" i="51" s="1"/>
  <c r="G80" i="51" s="1"/>
  <c r="K220" i="50"/>
  <c r="S54" i="50"/>
  <c r="S64" i="50" s="1"/>
  <c r="S80" i="50" s="1"/>
  <c r="K221" i="49"/>
  <c r="K217" i="49"/>
  <c r="K218" i="48"/>
  <c r="K219" i="47"/>
  <c r="G54" i="47"/>
  <c r="G64" i="47" s="1"/>
  <c r="G80" i="47" s="1"/>
  <c r="K220" i="46"/>
  <c r="S54" i="46"/>
  <c r="S64" i="46" s="1"/>
  <c r="S80" i="46" s="1"/>
  <c r="K220" i="48"/>
  <c r="S64" i="48"/>
  <c r="S80" i="48" s="1"/>
  <c r="K218" i="46"/>
  <c r="S54" i="51"/>
  <c r="S64" i="51" s="1"/>
  <c r="S80" i="51" s="1"/>
  <c r="K221" i="50"/>
  <c r="G64" i="48"/>
  <c r="G80" i="48" s="1"/>
  <c r="K220" i="47"/>
  <c r="K221" i="46"/>
  <c r="K218" i="51"/>
  <c r="K219" i="50"/>
  <c r="G54" i="50"/>
  <c r="G64" i="50" s="1"/>
  <c r="G80" i="50" s="1"/>
  <c r="K220" i="49"/>
  <c r="S54" i="49"/>
  <c r="S64" i="49" s="1"/>
  <c r="S80" i="49" s="1"/>
  <c r="K221" i="48"/>
  <c r="K217" i="48"/>
  <c r="K218" i="47"/>
  <c r="K219" i="46"/>
  <c r="G54" i="46"/>
  <c r="G64" i="46" s="1"/>
  <c r="G80" i="46" s="1"/>
  <c r="G54" i="49"/>
  <c r="G64" i="49" s="1"/>
  <c r="G80" i="49" s="1"/>
  <c r="K221" i="47"/>
  <c r="K220" i="51"/>
  <c r="K217" i="50"/>
  <c r="K219" i="48"/>
  <c r="S54" i="47"/>
  <c r="S64" i="47" s="1"/>
  <c r="S80" i="47" s="1"/>
  <c r="K217" i="46"/>
  <c r="K221" i="51"/>
  <c r="K217" i="51"/>
  <c r="K218" i="50"/>
  <c r="K219" i="49"/>
  <c r="K217" i="47"/>
  <c r="K218" i="49"/>
  <c r="K219" i="39"/>
  <c r="K217" i="39"/>
  <c r="K218" i="39"/>
  <c r="K221" i="39"/>
  <c r="K220" i="39"/>
  <c r="S54" i="39"/>
  <c r="G54" i="39"/>
  <c r="G219" i="61"/>
  <c r="C219" i="61"/>
  <c r="K146" i="61"/>
  <c r="G146" i="61"/>
  <c r="C146" i="61"/>
  <c r="I221" i="58"/>
  <c r="G219" i="58"/>
  <c r="E217" i="58"/>
  <c r="K150" i="58"/>
  <c r="G150" i="58"/>
  <c r="E148" i="58"/>
  <c r="C146" i="58"/>
  <c r="I217" i="59"/>
  <c r="E217" i="59"/>
  <c r="K146" i="59"/>
  <c r="G146" i="59"/>
  <c r="C150" i="59"/>
  <c r="I221" i="60"/>
  <c r="E221" i="60"/>
  <c r="C219" i="60"/>
  <c r="K146" i="60"/>
  <c r="G146" i="60"/>
  <c r="C146" i="60"/>
  <c r="I221" i="63"/>
  <c r="G219" i="63"/>
  <c r="E217" i="63"/>
  <c r="K150" i="63"/>
  <c r="I148" i="63"/>
  <c r="G146" i="63"/>
  <c r="E148" i="63"/>
  <c r="C146" i="63"/>
  <c r="I217" i="61"/>
  <c r="E221" i="61"/>
  <c r="K150" i="61"/>
  <c r="I148" i="61"/>
  <c r="G150" i="61"/>
  <c r="C150" i="61"/>
  <c r="I217" i="58"/>
  <c r="E221" i="58"/>
  <c r="C219" i="58"/>
  <c r="K146" i="58"/>
  <c r="I148" i="58"/>
  <c r="G146" i="58"/>
  <c r="C150" i="58"/>
  <c r="I221" i="59"/>
  <c r="E221" i="59"/>
  <c r="C219" i="59"/>
  <c r="I148" i="59"/>
  <c r="E148" i="59"/>
  <c r="C146" i="59"/>
  <c r="G219" i="60"/>
  <c r="E217" i="60"/>
  <c r="K150" i="60"/>
  <c r="I148" i="60"/>
  <c r="G150" i="60"/>
  <c r="C150" i="60"/>
  <c r="I217" i="63"/>
  <c r="E221" i="63"/>
  <c r="C219" i="63"/>
  <c r="K146" i="63"/>
  <c r="G150" i="63"/>
  <c r="C150" i="63"/>
  <c r="I221" i="61"/>
  <c r="E217" i="61"/>
  <c r="E148" i="61"/>
  <c r="G219" i="59"/>
  <c r="K150" i="59"/>
  <c r="G150" i="59"/>
  <c r="I217" i="60"/>
  <c r="E148" i="60"/>
  <c r="I221" i="62"/>
  <c r="E221" i="62"/>
  <c r="C219" i="62"/>
  <c r="K146" i="62"/>
  <c r="G150" i="62"/>
  <c r="E148" i="62"/>
  <c r="C146" i="62"/>
  <c r="I221" i="57"/>
  <c r="G219" i="57"/>
  <c r="E217" i="57"/>
  <c r="K146" i="57"/>
  <c r="G150" i="57"/>
  <c r="C150" i="57"/>
  <c r="G219" i="54"/>
  <c r="C219" i="54"/>
  <c r="I148" i="54"/>
  <c r="E148" i="54"/>
  <c r="C146" i="54"/>
  <c r="G219" i="53"/>
  <c r="E217" i="53"/>
  <c r="C219" i="53"/>
  <c r="K146" i="53"/>
  <c r="G150" i="53"/>
  <c r="G146" i="53"/>
  <c r="E148" i="53"/>
  <c r="C150" i="53"/>
  <c r="C146" i="53"/>
  <c r="I221" i="52"/>
  <c r="I217" i="52"/>
  <c r="G219" i="52"/>
  <c r="E221" i="52"/>
  <c r="E217" i="52"/>
  <c r="C219" i="52"/>
  <c r="K150" i="52"/>
  <c r="K146" i="52"/>
  <c r="I148" i="52"/>
  <c r="G150" i="52"/>
  <c r="G146" i="52"/>
  <c r="E148" i="52"/>
  <c r="C150" i="52"/>
  <c r="C146" i="52"/>
  <c r="I221" i="49"/>
  <c r="I217" i="49"/>
  <c r="G219" i="49"/>
  <c r="E221" i="49"/>
  <c r="E217" i="49"/>
  <c r="C219" i="49"/>
  <c r="K150" i="49"/>
  <c r="K146" i="49"/>
  <c r="I148" i="49"/>
  <c r="G150" i="49"/>
  <c r="G146" i="49"/>
  <c r="E148" i="49"/>
  <c r="C150" i="49"/>
  <c r="C146" i="49"/>
  <c r="I221" i="51"/>
  <c r="I217" i="51"/>
  <c r="G219" i="51"/>
  <c r="E221" i="51"/>
  <c r="E217" i="51"/>
  <c r="C219" i="51"/>
  <c r="K150" i="51"/>
  <c r="K146" i="51"/>
  <c r="I148" i="51"/>
  <c r="G150" i="51"/>
  <c r="G146" i="51"/>
  <c r="E148" i="51"/>
  <c r="C150" i="51"/>
  <c r="C146" i="51"/>
  <c r="I221" i="50"/>
  <c r="I217" i="50"/>
  <c r="G219" i="50"/>
  <c r="E221" i="50"/>
  <c r="E217" i="50"/>
  <c r="C219" i="50"/>
  <c r="K150" i="50"/>
  <c r="K146" i="50"/>
  <c r="I148" i="50"/>
  <c r="G150" i="50"/>
  <c r="G146" i="50"/>
  <c r="E148" i="50"/>
  <c r="C150" i="50"/>
  <c r="C146" i="50"/>
  <c r="I221" i="47"/>
  <c r="I217" i="47"/>
  <c r="G219" i="47"/>
  <c r="E221" i="47"/>
  <c r="E217" i="47"/>
  <c r="C219" i="47"/>
  <c r="K150" i="47"/>
  <c r="K146" i="47"/>
  <c r="I148" i="47"/>
  <c r="G150" i="47"/>
  <c r="G146" i="47"/>
  <c r="E148" i="47"/>
  <c r="C150" i="47"/>
  <c r="C146" i="47"/>
  <c r="I221" i="48"/>
  <c r="I217" i="48"/>
  <c r="G219" i="48"/>
  <c r="E221" i="48"/>
  <c r="E217" i="48"/>
  <c r="C219" i="48"/>
  <c r="K150" i="48"/>
  <c r="K146" i="48"/>
  <c r="I148" i="48"/>
  <c r="G150" i="48"/>
  <c r="G146" i="48"/>
  <c r="E148" i="48"/>
  <c r="C150" i="48"/>
  <c r="C146" i="48"/>
  <c r="I221" i="46"/>
  <c r="I217" i="46"/>
  <c r="G219" i="46"/>
  <c r="E221" i="46"/>
  <c r="E217" i="46"/>
  <c r="C219" i="46"/>
  <c r="K150" i="46"/>
  <c r="K146" i="46"/>
  <c r="I148" i="46"/>
  <c r="G150" i="46"/>
  <c r="G146" i="46"/>
  <c r="E148" i="46"/>
  <c r="C150" i="46"/>
  <c r="C146" i="46"/>
  <c r="I221" i="39"/>
  <c r="I217" i="39"/>
  <c r="G219" i="39"/>
  <c r="E221" i="39"/>
  <c r="E217" i="39"/>
  <c r="C219" i="39"/>
  <c r="K150" i="39"/>
  <c r="K146" i="39"/>
  <c r="I148" i="39"/>
  <c r="G150" i="39"/>
  <c r="G146" i="39"/>
  <c r="E148" i="39"/>
  <c r="C150" i="39"/>
  <c r="C146" i="39"/>
  <c r="K150" i="57"/>
  <c r="E148" i="57"/>
  <c r="I217" i="54"/>
  <c r="E217" i="54"/>
  <c r="K146" i="54"/>
  <c r="G146" i="54"/>
  <c r="I217" i="53"/>
  <c r="I148" i="53"/>
  <c r="E220" i="61"/>
  <c r="K149" i="61"/>
  <c r="G149" i="61"/>
  <c r="C149" i="61"/>
  <c r="F54" i="61"/>
  <c r="F64" i="61" s="1"/>
  <c r="F80" i="61" s="1"/>
  <c r="I220" i="58"/>
  <c r="C218" i="58"/>
  <c r="I147" i="58"/>
  <c r="E147" i="58"/>
  <c r="P54" i="58"/>
  <c r="P64" i="58" s="1"/>
  <c r="P80" i="58" s="1"/>
  <c r="D54" i="58"/>
  <c r="D64" i="58" s="1"/>
  <c r="D80" i="58" s="1"/>
  <c r="F54" i="59"/>
  <c r="F64" i="59" s="1"/>
  <c r="F80" i="59" s="1"/>
  <c r="G218" i="60"/>
  <c r="C218" i="60"/>
  <c r="E147" i="60"/>
  <c r="P64" i="63"/>
  <c r="P80" i="63" s="1"/>
  <c r="D64" i="63"/>
  <c r="D80" i="63" s="1"/>
  <c r="G218" i="62"/>
  <c r="K149" i="62"/>
  <c r="G149" i="62"/>
  <c r="C149" i="62"/>
  <c r="P54" i="62"/>
  <c r="P64" i="62" s="1"/>
  <c r="P80" i="62" s="1"/>
  <c r="D54" i="62"/>
  <c r="D64" i="62" s="1"/>
  <c r="D80" i="62" s="1"/>
  <c r="I220" i="57"/>
  <c r="E220" i="57"/>
  <c r="C218" i="57"/>
  <c r="K149" i="57"/>
  <c r="I147" i="57"/>
  <c r="G149" i="57"/>
  <c r="E147" i="57"/>
  <c r="C149" i="57"/>
  <c r="R64" i="57"/>
  <c r="R80" i="57" s="1"/>
  <c r="P64" i="57"/>
  <c r="P80" i="57" s="1"/>
  <c r="F64" i="57"/>
  <c r="F80" i="57" s="1"/>
  <c r="D64" i="57"/>
  <c r="D80" i="57" s="1"/>
  <c r="I220" i="54"/>
  <c r="G218" i="54"/>
  <c r="E220" i="54"/>
  <c r="C218" i="54"/>
  <c r="K149" i="54"/>
  <c r="I147" i="54"/>
  <c r="G149" i="54"/>
  <c r="E147" i="54"/>
  <c r="C149" i="54"/>
  <c r="R54" i="54"/>
  <c r="R64" i="54" s="1"/>
  <c r="R80" i="54" s="1"/>
  <c r="P54" i="54"/>
  <c r="P64" i="54" s="1"/>
  <c r="P80" i="54" s="1"/>
  <c r="F54" i="54"/>
  <c r="F64" i="54" s="1"/>
  <c r="F80" i="54" s="1"/>
  <c r="D54" i="54"/>
  <c r="D64" i="54" s="1"/>
  <c r="D80" i="54" s="1"/>
  <c r="I220" i="53"/>
  <c r="G218" i="53"/>
  <c r="E220" i="53"/>
  <c r="C218" i="53"/>
  <c r="K149" i="53"/>
  <c r="I147" i="53"/>
  <c r="G149" i="53"/>
  <c r="E147" i="53"/>
  <c r="C149" i="53"/>
  <c r="I217" i="62"/>
  <c r="G219" i="62"/>
  <c r="E217" i="62"/>
  <c r="K150" i="62"/>
  <c r="I148" i="62"/>
  <c r="G146" i="62"/>
  <c r="C150" i="62"/>
  <c r="I217" i="57"/>
  <c r="E221" i="57"/>
  <c r="C219" i="57"/>
  <c r="I148" i="57"/>
  <c r="G146" i="57"/>
  <c r="C146" i="57"/>
  <c r="I221" i="54"/>
  <c r="E221" i="54"/>
  <c r="K150" i="54"/>
  <c r="G150" i="54"/>
  <c r="C150" i="54"/>
  <c r="I221" i="53"/>
  <c r="E221" i="53"/>
  <c r="K150" i="53"/>
  <c r="I220" i="61"/>
  <c r="G218" i="61"/>
  <c r="C218" i="61"/>
  <c r="I147" i="61"/>
  <c r="E147" i="61"/>
  <c r="R54" i="61"/>
  <c r="R64" i="61" s="1"/>
  <c r="R80" i="61" s="1"/>
  <c r="P54" i="61"/>
  <c r="P64" i="61" s="1"/>
  <c r="P80" i="61" s="1"/>
  <c r="D54" i="61"/>
  <c r="D64" i="61" s="1"/>
  <c r="D80" i="61" s="1"/>
  <c r="G218" i="58"/>
  <c r="E220" i="58"/>
  <c r="K149" i="58"/>
  <c r="G149" i="58"/>
  <c r="C149" i="58"/>
  <c r="R54" i="58"/>
  <c r="R64" i="58" s="1"/>
  <c r="R80" i="58" s="1"/>
  <c r="F54" i="58"/>
  <c r="F64" i="58" s="1"/>
  <c r="F80" i="58" s="1"/>
  <c r="I220" i="59"/>
  <c r="G218" i="59"/>
  <c r="E220" i="59"/>
  <c r="C218" i="59"/>
  <c r="K149" i="59"/>
  <c r="I147" i="59"/>
  <c r="G149" i="59"/>
  <c r="E147" i="59"/>
  <c r="C149" i="59"/>
  <c r="R54" i="59"/>
  <c r="R64" i="59" s="1"/>
  <c r="R80" i="59" s="1"/>
  <c r="P54" i="59"/>
  <c r="P64" i="59" s="1"/>
  <c r="P80" i="59" s="1"/>
  <c r="D54" i="59"/>
  <c r="D64" i="59" s="1"/>
  <c r="D80" i="59" s="1"/>
  <c r="I220" i="60"/>
  <c r="E220" i="60"/>
  <c r="K149" i="60"/>
  <c r="I147" i="60"/>
  <c r="G149" i="60"/>
  <c r="C149" i="60"/>
  <c r="R54" i="60"/>
  <c r="R64" i="60" s="1"/>
  <c r="R80" i="60" s="1"/>
  <c r="P54" i="60"/>
  <c r="P64" i="60" s="1"/>
  <c r="P80" i="60" s="1"/>
  <c r="F54" i="60"/>
  <c r="F64" i="60" s="1"/>
  <c r="F80" i="60" s="1"/>
  <c r="D54" i="60"/>
  <c r="D64" i="60" s="1"/>
  <c r="D80" i="60" s="1"/>
  <c r="I220" i="63"/>
  <c r="G218" i="63"/>
  <c r="E220" i="63"/>
  <c r="C218" i="63"/>
  <c r="K149" i="63"/>
  <c r="I147" i="63"/>
  <c r="G149" i="63"/>
  <c r="E147" i="63"/>
  <c r="C149" i="63"/>
  <c r="R54" i="63"/>
  <c r="R64" i="63" s="1"/>
  <c r="R80" i="63" s="1"/>
  <c r="F54" i="63"/>
  <c r="F64" i="63" s="1"/>
  <c r="F80" i="63" s="1"/>
  <c r="I220" i="62"/>
  <c r="E220" i="62"/>
  <c r="C218" i="62"/>
  <c r="I147" i="62"/>
  <c r="E147" i="62"/>
  <c r="R54" i="62"/>
  <c r="R64" i="62" s="1"/>
  <c r="R80" i="62" s="1"/>
  <c r="F54" i="62"/>
  <c r="F64" i="62" s="1"/>
  <c r="F80" i="62" s="1"/>
  <c r="G218" i="57"/>
  <c r="I219" i="61"/>
  <c r="G221" i="61"/>
  <c r="G217" i="61"/>
  <c r="E219" i="61"/>
  <c r="C221" i="61"/>
  <c r="C217" i="61"/>
  <c r="K148" i="61"/>
  <c r="I150" i="61"/>
  <c r="I146" i="61"/>
  <c r="G148" i="61"/>
  <c r="E150" i="61"/>
  <c r="E146" i="61"/>
  <c r="C148" i="61"/>
  <c r="I219" i="58"/>
  <c r="G221" i="58"/>
  <c r="G217" i="58"/>
  <c r="E219" i="58"/>
  <c r="C221" i="58"/>
  <c r="C217" i="58"/>
  <c r="K148" i="58"/>
  <c r="I150" i="58"/>
  <c r="I146" i="58"/>
  <c r="G148" i="58"/>
  <c r="E150" i="58"/>
  <c r="E146" i="58"/>
  <c r="C148" i="58"/>
  <c r="I219" i="59"/>
  <c r="G221" i="59"/>
  <c r="G217" i="59"/>
  <c r="E219" i="59"/>
  <c r="C221" i="59"/>
  <c r="C217" i="59"/>
  <c r="K148" i="59"/>
  <c r="I150" i="59"/>
  <c r="I146" i="59"/>
  <c r="G148" i="59"/>
  <c r="E150" i="59"/>
  <c r="E146" i="59"/>
  <c r="C148" i="59"/>
  <c r="I219" i="60"/>
  <c r="G221" i="60"/>
  <c r="G217" i="60"/>
  <c r="E219" i="60"/>
  <c r="C221" i="60"/>
  <c r="C217" i="60"/>
  <c r="K148" i="60"/>
  <c r="I150" i="60"/>
  <c r="I146" i="60"/>
  <c r="G148" i="60"/>
  <c r="E150" i="60"/>
  <c r="E146" i="60"/>
  <c r="C148" i="60"/>
  <c r="I219" i="63"/>
  <c r="G221" i="63"/>
  <c r="G217" i="63"/>
  <c r="E219" i="63"/>
  <c r="C221" i="63"/>
  <c r="C217" i="63"/>
  <c r="K148" i="63"/>
  <c r="I150" i="63"/>
  <c r="I146" i="63"/>
  <c r="G148" i="63"/>
  <c r="E150" i="63"/>
  <c r="E146" i="63"/>
  <c r="C148" i="63"/>
  <c r="I219" i="62"/>
  <c r="G221" i="62"/>
  <c r="G217" i="62"/>
  <c r="E219" i="62"/>
  <c r="C221" i="62"/>
  <c r="C217" i="62"/>
  <c r="K148" i="62"/>
  <c r="I150" i="62"/>
  <c r="I146" i="62"/>
  <c r="G148" i="62"/>
  <c r="E150" i="62"/>
  <c r="E146" i="62"/>
  <c r="C148" i="62"/>
  <c r="I219" i="57"/>
  <c r="G221" i="57"/>
  <c r="G217" i="57"/>
  <c r="G222" i="57" s="1"/>
  <c r="E219" i="57"/>
  <c r="C221" i="57"/>
  <c r="C217" i="57"/>
  <c r="C222" i="57" s="1"/>
  <c r="K148" i="57"/>
  <c r="I150" i="57"/>
  <c r="I146" i="57"/>
  <c r="I151" i="57" s="1"/>
  <c r="G148" i="57"/>
  <c r="E150" i="57"/>
  <c r="E146" i="57"/>
  <c r="E151" i="57" s="1"/>
  <c r="C148" i="57"/>
  <c r="I219" i="54"/>
  <c r="G221" i="54"/>
  <c r="G217" i="54"/>
  <c r="E219" i="54"/>
  <c r="C221" i="54"/>
  <c r="C217" i="54"/>
  <c r="K148" i="54"/>
  <c r="I150" i="54"/>
  <c r="I146" i="54"/>
  <c r="G148" i="54"/>
  <c r="E150" i="54"/>
  <c r="E146" i="54"/>
  <c r="C148" i="54"/>
  <c r="I219" i="53"/>
  <c r="G221" i="53"/>
  <c r="G217" i="53"/>
  <c r="E219" i="53"/>
  <c r="C221" i="53"/>
  <c r="C217" i="53"/>
  <c r="K148" i="53"/>
  <c r="I150" i="53"/>
  <c r="I146" i="53"/>
  <c r="G148" i="53"/>
  <c r="E150" i="53"/>
  <c r="E146" i="53"/>
  <c r="C148" i="53"/>
  <c r="R54" i="53"/>
  <c r="R64" i="53" s="1"/>
  <c r="R80" i="53" s="1"/>
  <c r="P54" i="53"/>
  <c r="P64" i="53" s="1"/>
  <c r="P80" i="53" s="1"/>
  <c r="F54" i="53"/>
  <c r="F64" i="53" s="1"/>
  <c r="F80" i="53" s="1"/>
  <c r="D54" i="53"/>
  <c r="D64" i="53" s="1"/>
  <c r="D80" i="53" s="1"/>
  <c r="I220" i="52"/>
  <c r="G218" i="52"/>
  <c r="E220" i="52"/>
  <c r="C218" i="52"/>
  <c r="K149" i="52"/>
  <c r="I147" i="52"/>
  <c r="G149" i="52"/>
  <c r="E147" i="52"/>
  <c r="C149" i="52"/>
  <c r="R54" i="52"/>
  <c r="R64" i="52" s="1"/>
  <c r="R80" i="52" s="1"/>
  <c r="P54" i="52"/>
  <c r="P64" i="52" s="1"/>
  <c r="P80" i="52" s="1"/>
  <c r="F54" i="52"/>
  <c r="F64" i="52" s="1"/>
  <c r="F80" i="52" s="1"/>
  <c r="D54" i="52"/>
  <c r="D64" i="52" s="1"/>
  <c r="D80" i="52" s="1"/>
  <c r="I220" i="49"/>
  <c r="G218" i="49"/>
  <c r="E220" i="49"/>
  <c r="C218" i="49"/>
  <c r="K149" i="49"/>
  <c r="I147" i="49"/>
  <c r="G149" i="49"/>
  <c r="E147" i="49"/>
  <c r="C149" i="49"/>
  <c r="R54" i="49"/>
  <c r="R64" i="49" s="1"/>
  <c r="R80" i="49" s="1"/>
  <c r="P54" i="49"/>
  <c r="P64" i="49" s="1"/>
  <c r="P80" i="49" s="1"/>
  <c r="F54" i="49"/>
  <c r="F64" i="49" s="1"/>
  <c r="F80" i="49" s="1"/>
  <c r="D54" i="49"/>
  <c r="D64" i="49" s="1"/>
  <c r="D80" i="49" s="1"/>
  <c r="I220" i="51"/>
  <c r="G218" i="51"/>
  <c r="E220" i="51"/>
  <c r="C218" i="51"/>
  <c r="K149" i="51"/>
  <c r="I147" i="51"/>
  <c r="G149" i="51"/>
  <c r="E147" i="51"/>
  <c r="C149" i="51"/>
  <c r="R54" i="51"/>
  <c r="R64" i="51" s="1"/>
  <c r="R80" i="51" s="1"/>
  <c r="P54" i="51"/>
  <c r="P64" i="51" s="1"/>
  <c r="P80" i="51" s="1"/>
  <c r="F54" i="51"/>
  <c r="F64" i="51" s="1"/>
  <c r="F80" i="51" s="1"/>
  <c r="D54" i="51"/>
  <c r="D64" i="51" s="1"/>
  <c r="D80" i="51" s="1"/>
  <c r="I220" i="50"/>
  <c r="G218" i="50"/>
  <c r="E220" i="50"/>
  <c r="C218" i="50"/>
  <c r="K149" i="50"/>
  <c r="I147" i="50"/>
  <c r="G149" i="50"/>
  <c r="E147" i="50"/>
  <c r="C149" i="50"/>
  <c r="R54" i="50"/>
  <c r="R64" i="50" s="1"/>
  <c r="R80" i="50" s="1"/>
  <c r="P54" i="50"/>
  <c r="P64" i="50" s="1"/>
  <c r="P80" i="50" s="1"/>
  <c r="F54" i="50"/>
  <c r="F64" i="50" s="1"/>
  <c r="F80" i="50" s="1"/>
  <c r="D54" i="50"/>
  <c r="D64" i="50" s="1"/>
  <c r="D80" i="50" s="1"/>
  <c r="I220" i="47"/>
  <c r="G218" i="47"/>
  <c r="E220" i="47"/>
  <c r="C218" i="47"/>
  <c r="K149" i="47"/>
  <c r="I147" i="47"/>
  <c r="G149" i="47"/>
  <c r="E147" i="47"/>
  <c r="C149" i="47"/>
  <c r="R64" i="47"/>
  <c r="R80" i="47" s="1"/>
  <c r="P64" i="47"/>
  <c r="P80" i="47" s="1"/>
  <c r="F64" i="47"/>
  <c r="F80" i="47" s="1"/>
  <c r="D64" i="47"/>
  <c r="D80" i="47" s="1"/>
  <c r="I220" i="48"/>
  <c r="G218" i="48"/>
  <c r="E220" i="48"/>
  <c r="C218" i="48"/>
  <c r="K149" i="48"/>
  <c r="I147" i="48"/>
  <c r="G149" i="48"/>
  <c r="E147" i="48"/>
  <c r="C149" i="48"/>
  <c r="R64" i="48"/>
  <c r="R80" i="48" s="1"/>
  <c r="P64" i="48"/>
  <c r="P80" i="48" s="1"/>
  <c r="F64" i="48"/>
  <c r="F80" i="48" s="1"/>
  <c r="D64" i="48"/>
  <c r="D80" i="48" s="1"/>
  <c r="I220" i="46"/>
  <c r="G218" i="46"/>
  <c r="E220" i="46"/>
  <c r="C218" i="46"/>
  <c r="K149" i="46"/>
  <c r="I147" i="46"/>
  <c r="G149" i="46"/>
  <c r="E147" i="46"/>
  <c r="C149" i="46"/>
  <c r="R54" i="46"/>
  <c r="R64" i="46" s="1"/>
  <c r="R80" i="46" s="1"/>
  <c r="P54" i="46"/>
  <c r="P64" i="46" s="1"/>
  <c r="P80" i="46" s="1"/>
  <c r="F54" i="46"/>
  <c r="F64" i="46" s="1"/>
  <c r="F80" i="46" s="1"/>
  <c r="D54" i="46"/>
  <c r="D64" i="46" s="1"/>
  <c r="D80" i="46" s="1"/>
  <c r="I220" i="39"/>
  <c r="G218" i="39"/>
  <c r="E220" i="39"/>
  <c r="C218" i="39"/>
  <c r="K149" i="39"/>
  <c r="I147" i="39"/>
  <c r="G149" i="39"/>
  <c r="E147" i="39"/>
  <c r="C149" i="39"/>
  <c r="I219" i="52"/>
  <c r="G221" i="52"/>
  <c r="G217" i="52"/>
  <c r="E219" i="52"/>
  <c r="C221" i="52"/>
  <c r="C217" i="52"/>
  <c r="K148" i="52"/>
  <c r="I150" i="52"/>
  <c r="I146" i="52"/>
  <c r="G148" i="52"/>
  <c r="E150" i="52"/>
  <c r="E146" i="52"/>
  <c r="C148" i="52"/>
  <c r="I219" i="49"/>
  <c r="G221" i="49"/>
  <c r="G217" i="49"/>
  <c r="E219" i="49"/>
  <c r="C221" i="49"/>
  <c r="C217" i="49"/>
  <c r="K148" i="49"/>
  <c r="I150" i="49"/>
  <c r="I146" i="49"/>
  <c r="G148" i="49"/>
  <c r="E150" i="49"/>
  <c r="E146" i="49"/>
  <c r="C148" i="49"/>
  <c r="I219" i="51"/>
  <c r="G221" i="51"/>
  <c r="G217" i="51"/>
  <c r="E219" i="51"/>
  <c r="C221" i="51"/>
  <c r="C217" i="51"/>
  <c r="K148" i="51"/>
  <c r="I150" i="51"/>
  <c r="I146" i="51"/>
  <c r="G148" i="51"/>
  <c r="E150" i="51"/>
  <c r="E146" i="51"/>
  <c r="C148" i="51"/>
  <c r="I219" i="50"/>
  <c r="G221" i="50"/>
  <c r="G217" i="50"/>
  <c r="E219" i="50"/>
  <c r="C221" i="50"/>
  <c r="C217" i="50"/>
  <c r="K148" i="50"/>
  <c r="I150" i="50"/>
  <c r="I146" i="50"/>
  <c r="G148" i="50"/>
  <c r="E150" i="50"/>
  <c r="E146" i="50"/>
  <c r="C148" i="50"/>
  <c r="I219" i="47"/>
  <c r="G221" i="47"/>
  <c r="G217" i="47"/>
  <c r="G222" i="47" s="1"/>
  <c r="E219" i="47"/>
  <c r="C221" i="47"/>
  <c r="C217" i="47"/>
  <c r="C222" i="47" s="1"/>
  <c r="K148" i="47"/>
  <c r="I150" i="47"/>
  <c r="I146" i="47"/>
  <c r="G148" i="47"/>
  <c r="E150" i="47"/>
  <c r="E146" i="47"/>
  <c r="C148" i="47"/>
  <c r="I219" i="48"/>
  <c r="G221" i="48"/>
  <c r="G217" i="48"/>
  <c r="E219" i="48"/>
  <c r="C221" i="48"/>
  <c r="C217" i="48"/>
  <c r="K148" i="48"/>
  <c r="I150" i="48"/>
  <c r="I146" i="48"/>
  <c r="G148" i="48"/>
  <c r="E150" i="48"/>
  <c r="E146" i="48"/>
  <c r="C148" i="48"/>
  <c r="I219" i="46"/>
  <c r="G221" i="46"/>
  <c r="G217" i="46"/>
  <c r="E219" i="46"/>
  <c r="C221" i="46"/>
  <c r="C217" i="46"/>
  <c r="K148" i="46"/>
  <c r="I150" i="46"/>
  <c r="I146" i="46"/>
  <c r="G148" i="46"/>
  <c r="E150" i="46"/>
  <c r="E146" i="46"/>
  <c r="C148" i="46"/>
  <c r="I219" i="39"/>
  <c r="G221" i="39"/>
  <c r="G217" i="39"/>
  <c r="G222" i="39" s="1"/>
  <c r="E219" i="39"/>
  <c r="C221" i="39"/>
  <c r="C217" i="39"/>
  <c r="C222" i="39" s="1"/>
  <c r="K148" i="39"/>
  <c r="I150" i="39"/>
  <c r="I146" i="39"/>
  <c r="I151" i="39" s="1"/>
  <c r="G148" i="39"/>
  <c r="E150" i="39"/>
  <c r="E146" i="39"/>
  <c r="E151" i="39" s="1"/>
  <c r="C148" i="39"/>
  <c r="C151" i="57" l="1"/>
  <c r="G151" i="57"/>
  <c r="I222" i="57"/>
  <c r="C151" i="39"/>
  <c r="G151" i="39"/>
  <c r="E222" i="39"/>
  <c r="I222" i="39"/>
  <c r="E222" i="47"/>
  <c r="I222" i="47"/>
  <c r="E222" i="57"/>
  <c r="E151" i="47"/>
  <c r="G151" i="47"/>
  <c r="C151" i="47"/>
  <c r="I151" i="47"/>
  <c r="Z171" i="60"/>
  <c r="Z171" i="58"/>
  <c r="Z151" i="58"/>
  <c r="Z151" i="54"/>
  <c r="Z151" i="59"/>
  <c r="Z151" i="61"/>
  <c r="Z171" i="53"/>
  <c r="Z151" i="49"/>
  <c r="Z171" i="46"/>
  <c r="Z151" i="50"/>
  <c r="Z151" i="48"/>
  <c r="Z171" i="50"/>
  <c r="Z171" i="52"/>
  <c r="Z151" i="53"/>
  <c r="Z171" i="54"/>
  <c r="Z151" i="57"/>
  <c r="Z151" i="63"/>
  <c r="Z151" i="60"/>
  <c r="Z171" i="59"/>
  <c r="Z171" i="61"/>
  <c r="Z171" i="62"/>
  <c r="Z151" i="46"/>
  <c r="Z151" i="47"/>
  <c r="Z171" i="51"/>
  <c r="Z171" i="49"/>
  <c r="Z151" i="52"/>
  <c r="Z151" i="62"/>
  <c r="Z151" i="51"/>
  <c r="Z161" i="47"/>
  <c r="Z161" i="52"/>
  <c r="Z161" i="57"/>
  <c r="Z161" i="60"/>
  <c r="Z161" i="48"/>
  <c r="Z161" i="51"/>
  <c r="Z161" i="59"/>
  <c r="Z161" i="58"/>
  <c r="Z161" i="61"/>
  <c r="Z161" i="50"/>
  <c r="Z161" i="54"/>
  <c r="Z161" i="63"/>
  <c r="Z161" i="46"/>
  <c r="Z161" i="49"/>
  <c r="Z161" i="53"/>
  <c r="Z161" i="62"/>
  <c r="Z161" i="39" l="1"/>
  <c r="Z151" i="39"/>
  <c r="N75" i="39"/>
  <c r="B75" i="39"/>
  <c r="N74" i="39"/>
  <c r="B74" i="39"/>
  <c r="N73" i="39"/>
  <c r="B73" i="39"/>
  <c r="N72" i="39"/>
  <c r="B72" i="39"/>
  <c r="N71" i="39"/>
  <c r="B71" i="39"/>
  <c r="R64" i="39"/>
  <c r="R80" i="39" s="1"/>
  <c r="Q64" i="39"/>
  <c r="Q80" i="39" s="1"/>
  <c r="P64" i="39"/>
  <c r="P80" i="39" s="1"/>
  <c r="O64" i="39"/>
  <c r="O80" i="39" s="1"/>
  <c r="F64" i="39"/>
  <c r="F80" i="39" s="1"/>
  <c r="E64" i="39"/>
  <c r="E80" i="39" s="1"/>
  <c r="D64" i="39"/>
  <c r="D80" i="39" s="1"/>
  <c r="C64" i="39"/>
  <c r="C80" i="39" s="1"/>
  <c r="S64" i="39"/>
  <c r="S80" i="39" s="1"/>
  <c r="G64" i="39"/>
  <c r="G80" i="39" s="1"/>
  <c r="G5" i="1" l="1"/>
  <c r="H5" i="1"/>
  <c r="I5" i="1"/>
  <c r="J5" i="1"/>
  <c r="K5" i="1"/>
  <c r="G6" i="1"/>
  <c r="H6" i="1"/>
  <c r="I6" i="1"/>
  <c r="J6" i="1"/>
  <c r="K6" i="1"/>
  <c r="G7" i="1"/>
  <c r="H7" i="1"/>
  <c r="I7" i="1"/>
  <c r="J7" i="1"/>
  <c r="K7" i="1"/>
  <c r="G8" i="1"/>
  <c r="H8" i="1"/>
  <c r="I8" i="1"/>
  <c r="J8" i="1"/>
  <c r="K8" i="1"/>
  <c r="G9" i="1"/>
  <c r="H9" i="1"/>
  <c r="I9" i="1"/>
  <c r="J9" i="1"/>
  <c r="K9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I14" i="1"/>
  <c r="J14" i="1"/>
  <c r="K14" i="1"/>
  <c r="G15" i="1"/>
  <c r="H15" i="1"/>
  <c r="I15" i="1"/>
  <c r="J15" i="1"/>
  <c r="K15" i="1"/>
  <c r="G16" i="1"/>
  <c r="H16" i="1"/>
  <c r="I16" i="1"/>
  <c r="J16" i="1"/>
  <c r="K16" i="1"/>
  <c r="G17" i="1"/>
  <c r="H17" i="1"/>
  <c r="I17" i="1"/>
  <c r="J17" i="1"/>
  <c r="K17" i="1"/>
  <c r="G18" i="1"/>
  <c r="H18" i="1"/>
  <c r="I18" i="1"/>
  <c r="J18" i="1"/>
  <c r="K18" i="1"/>
  <c r="G19" i="1"/>
  <c r="H19" i="1"/>
  <c r="I19" i="1"/>
  <c r="J19" i="1"/>
  <c r="K19" i="1"/>
  <c r="G20" i="1"/>
  <c r="H20" i="1"/>
  <c r="I20" i="1"/>
  <c r="J20" i="1"/>
  <c r="K20" i="1"/>
  <c r="G21" i="1"/>
  <c r="H21" i="1"/>
  <c r="I21" i="1"/>
  <c r="J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25" i="1"/>
  <c r="H25" i="1"/>
  <c r="I25" i="1"/>
  <c r="J25" i="1"/>
  <c r="K25" i="1"/>
  <c r="G26" i="1"/>
  <c r="H26" i="1"/>
  <c r="I26" i="1"/>
  <c r="J26" i="1"/>
  <c r="K26" i="1"/>
  <c r="G27" i="1"/>
  <c r="H27" i="1"/>
  <c r="I27" i="1"/>
  <c r="J27" i="1"/>
  <c r="K27" i="1"/>
  <c r="G28" i="1"/>
  <c r="H28" i="1"/>
  <c r="I28" i="1"/>
  <c r="J28" i="1"/>
  <c r="K28" i="1"/>
  <c r="G29" i="1"/>
  <c r="H29" i="1"/>
  <c r="I29" i="1"/>
  <c r="J29" i="1"/>
  <c r="K29" i="1"/>
  <c r="G30" i="1"/>
  <c r="H30" i="1"/>
  <c r="I30" i="1"/>
  <c r="J30" i="1"/>
  <c r="K30" i="1"/>
  <c r="G31" i="1"/>
  <c r="H31" i="1"/>
  <c r="I31" i="1"/>
  <c r="J31" i="1"/>
  <c r="K31" i="1"/>
  <c r="G32" i="1"/>
  <c r="H32" i="1"/>
  <c r="I32" i="1"/>
  <c r="J32" i="1"/>
  <c r="K32" i="1"/>
  <c r="G33" i="1"/>
  <c r="H33" i="1"/>
  <c r="I33" i="1"/>
  <c r="J33" i="1"/>
  <c r="K33" i="1"/>
  <c r="G34" i="1"/>
  <c r="H34" i="1"/>
  <c r="I34" i="1"/>
  <c r="J34" i="1"/>
  <c r="K34" i="1"/>
  <c r="G35" i="1"/>
  <c r="H35" i="1"/>
  <c r="I35" i="1"/>
  <c r="J35" i="1"/>
  <c r="K35" i="1"/>
  <c r="G36" i="1"/>
  <c r="H36" i="1"/>
  <c r="I36" i="1"/>
  <c r="J36" i="1"/>
  <c r="K36" i="1"/>
  <c r="G37" i="1"/>
  <c r="H37" i="1"/>
  <c r="I37" i="1"/>
  <c r="J37" i="1"/>
  <c r="K37" i="1"/>
  <c r="G38" i="1"/>
  <c r="H38" i="1"/>
  <c r="I38" i="1"/>
  <c r="J38" i="1"/>
  <c r="K38" i="1"/>
  <c r="G39" i="1"/>
  <c r="H39" i="1"/>
  <c r="I39" i="1"/>
  <c r="J39" i="1"/>
  <c r="K39" i="1"/>
  <c r="G40" i="1"/>
  <c r="H40" i="1"/>
  <c r="I40" i="1"/>
  <c r="J40" i="1"/>
  <c r="K40" i="1"/>
  <c r="G41" i="1"/>
  <c r="H41" i="1"/>
  <c r="I41" i="1"/>
  <c r="J41" i="1"/>
  <c r="K41" i="1"/>
  <c r="G42" i="1"/>
  <c r="H42" i="1"/>
  <c r="I42" i="1"/>
  <c r="J42" i="1"/>
  <c r="K42" i="1"/>
  <c r="G43" i="1"/>
  <c r="H43" i="1"/>
  <c r="I43" i="1"/>
  <c r="J43" i="1"/>
  <c r="K43" i="1"/>
  <c r="G44" i="1"/>
  <c r="H44" i="1"/>
  <c r="I44" i="1"/>
  <c r="J44" i="1"/>
  <c r="K44" i="1"/>
  <c r="G45" i="1"/>
  <c r="H45" i="1"/>
  <c r="I45" i="1"/>
  <c r="J45" i="1"/>
  <c r="K45" i="1"/>
  <c r="G46" i="1"/>
  <c r="H46" i="1"/>
  <c r="I46" i="1"/>
  <c r="J46" i="1"/>
  <c r="K46" i="1"/>
  <c r="G47" i="1"/>
  <c r="H47" i="1"/>
  <c r="I47" i="1"/>
  <c r="J47" i="1"/>
  <c r="K47" i="1"/>
  <c r="G48" i="1"/>
  <c r="H48" i="1"/>
  <c r="I48" i="1"/>
  <c r="J48" i="1"/>
  <c r="K48" i="1"/>
  <c r="G49" i="1"/>
  <c r="H49" i="1"/>
  <c r="I49" i="1"/>
  <c r="J49" i="1"/>
  <c r="K49" i="1"/>
  <c r="G50" i="1"/>
  <c r="H50" i="1"/>
  <c r="I50" i="1"/>
  <c r="J50" i="1"/>
  <c r="K50" i="1"/>
  <c r="G51" i="1"/>
  <c r="H51" i="1"/>
  <c r="I51" i="1"/>
  <c r="J51" i="1"/>
  <c r="K51" i="1"/>
  <c r="G52" i="1"/>
  <c r="H52" i="1"/>
  <c r="I52" i="1"/>
  <c r="J52" i="1"/>
  <c r="K52" i="1"/>
  <c r="G53" i="1"/>
  <c r="H53" i="1"/>
  <c r="I53" i="1"/>
  <c r="J53" i="1"/>
  <c r="K53" i="1"/>
  <c r="G54" i="1"/>
  <c r="H54" i="1"/>
  <c r="I54" i="1"/>
  <c r="J54" i="1"/>
  <c r="K54" i="1"/>
  <c r="G55" i="1"/>
  <c r="H55" i="1"/>
  <c r="I55" i="1"/>
  <c r="J55" i="1"/>
  <c r="K55" i="1"/>
  <c r="G56" i="1"/>
  <c r="H56" i="1"/>
  <c r="I56" i="1"/>
  <c r="J56" i="1"/>
  <c r="K56" i="1"/>
  <c r="G57" i="1"/>
  <c r="H57" i="1"/>
  <c r="I57" i="1"/>
  <c r="J57" i="1"/>
  <c r="K57" i="1"/>
  <c r="G58" i="1"/>
  <c r="H58" i="1"/>
  <c r="I58" i="1"/>
  <c r="J58" i="1"/>
  <c r="K58" i="1"/>
  <c r="G59" i="1"/>
  <c r="H59" i="1"/>
  <c r="I59" i="1"/>
  <c r="J59" i="1"/>
  <c r="K59" i="1"/>
  <c r="G60" i="1"/>
  <c r="H60" i="1"/>
  <c r="I60" i="1"/>
  <c r="J60" i="1"/>
  <c r="K60" i="1"/>
  <c r="G61" i="1"/>
  <c r="H61" i="1"/>
  <c r="I61" i="1"/>
  <c r="J61" i="1"/>
  <c r="K61" i="1"/>
  <c r="G62" i="1"/>
  <c r="H62" i="1"/>
  <c r="I62" i="1"/>
  <c r="J62" i="1"/>
  <c r="K62" i="1"/>
  <c r="G63" i="1"/>
  <c r="H63" i="1"/>
  <c r="I63" i="1"/>
  <c r="J63" i="1"/>
  <c r="K63" i="1"/>
  <c r="G64" i="1"/>
  <c r="H64" i="1"/>
  <c r="I64" i="1"/>
  <c r="J64" i="1"/>
  <c r="K64" i="1"/>
  <c r="G65" i="1"/>
  <c r="H65" i="1"/>
  <c r="I65" i="1"/>
  <c r="J65" i="1"/>
  <c r="K65" i="1"/>
  <c r="G66" i="1"/>
  <c r="H66" i="1"/>
  <c r="I66" i="1"/>
  <c r="J66" i="1"/>
  <c r="K66" i="1"/>
  <c r="G67" i="1"/>
  <c r="H67" i="1"/>
  <c r="I67" i="1"/>
  <c r="J67" i="1"/>
  <c r="K67" i="1"/>
  <c r="G68" i="1"/>
  <c r="H68" i="1"/>
  <c r="I68" i="1"/>
  <c r="J68" i="1"/>
  <c r="K68" i="1"/>
  <c r="G69" i="1"/>
  <c r="H69" i="1"/>
  <c r="I69" i="1"/>
  <c r="J69" i="1"/>
  <c r="K69" i="1"/>
  <c r="G70" i="1"/>
  <c r="H70" i="1"/>
  <c r="I70" i="1"/>
  <c r="J70" i="1"/>
  <c r="K70" i="1"/>
  <c r="G71" i="1"/>
  <c r="H71" i="1"/>
  <c r="I71" i="1"/>
  <c r="J71" i="1"/>
  <c r="K71" i="1"/>
  <c r="G72" i="1"/>
  <c r="H72" i="1"/>
  <c r="I72" i="1"/>
  <c r="J72" i="1"/>
  <c r="K72" i="1"/>
  <c r="G73" i="1"/>
  <c r="H73" i="1"/>
  <c r="I73" i="1"/>
  <c r="J73" i="1"/>
  <c r="K73" i="1"/>
  <c r="G74" i="1"/>
  <c r="H74" i="1"/>
  <c r="I74" i="1"/>
  <c r="J74" i="1"/>
  <c r="K74" i="1"/>
  <c r="G75" i="1"/>
  <c r="H75" i="1"/>
  <c r="I75" i="1"/>
  <c r="J75" i="1"/>
  <c r="K75" i="1"/>
  <c r="G76" i="1"/>
  <c r="H76" i="1"/>
  <c r="I76" i="1"/>
  <c r="J76" i="1"/>
  <c r="K76" i="1"/>
  <c r="G77" i="1"/>
  <c r="H77" i="1"/>
  <c r="I77" i="1"/>
  <c r="J77" i="1"/>
  <c r="K77" i="1"/>
  <c r="G78" i="1"/>
  <c r="H78" i="1"/>
  <c r="I78" i="1"/>
  <c r="J78" i="1"/>
  <c r="K78" i="1"/>
  <c r="G79" i="1"/>
  <c r="H79" i="1"/>
  <c r="I79" i="1"/>
  <c r="J79" i="1"/>
  <c r="K79" i="1"/>
  <c r="G80" i="1"/>
  <c r="H80" i="1"/>
  <c r="I80" i="1"/>
  <c r="J80" i="1"/>
  <c r="K80" i="1"/>
  <c r="G81" i="1"/>
  <c r="H81" i="1"/>
  <c r="I81" i="1"/>
  <c r="J81" i="1"/>
  <c r="K81" i="1"/>
  <c r="G82" i="1"/>
  <c r="H82" i="1"/>
  <c r="I82" i="1"/>
  <c r="J82" i="1"/>
  <c r="K82" i="1"/>
  <c r="G83" i="1"/>
  <c r="H83" i="1"/>
  <c r="I83" i="1"/>
  <c r="J83" i="1"/>
  <c r="K83" i="1"/>
  <c r="G84" i="1"/>
  <c r="H84" i="1"/>
  <c r="I84" i="1"/>
  <c r="J84" i="1"/>
  <c r="K84" i="1"/>
  <c r="G85" i="1"/>
  <c r="H85" i="1"/>
  <c r="I85" i="1"/>
  <c r="J85" i="1"/>
  <c r="K85" i="1"/>
  <c r="G86" i="1"/>
  <c r="H86" i="1"/>
  <c r="I86" i="1"/>
  <c r="J86" i="1"/>
  <c r="K86" i="1"/>
  <c r="G87" i="1"/>
  <c r="H87" i="1"/>
  <c r="I87" i="1"/>
  <c r="J87" i="1"/>
  <c r="K87" i="1"/>
  <c r="G88" i="1"/>
  <c r="H88" i="1"/>
  <c r="I88" i="1"/>
  <c r="J88" i="1"/>
  <c r="K88" i="1"/>
  <c r="G89" i="1"/>
  <c r="H89" i="1"/>
  <c r="I89" i="1"/>
  <c r="J89" i="1"/>
  <c r="K89" i="1"/>
  <c r="G90" i="1"/>
  <c r="H90" i="1"/>
  <c r="I90" i="1"/>
  <c r="J90" i="1"/>
  <c r="K90" i="1"/>
  <c r="G91" i="1"/>
  <c r="H91" i="1"/>
  <c r="I91" i="1"/>
  <c r="J91" i="1"/>
  <c r="K91" i="1"/>
  <c r="G92" i="1"/>
  <c r="H92" i="1"/>
  <c r="I92" i="1"/>
  <c r="J92" i="1"/>
  <c r="K92" i="1"/>
  <c r="G93" i="1"/>
  <c r="H93" i="1"/>
  <c r="I93" i="1"/>
  <c r="J93" i="1"/>
  <c r="K93" i="1"/>
  <c r="G94" i="1"/>
  <c r="H94" i="1"/>
  <c r="I94" i="1"/>
  <c r="J94" i="1"/>
  <c r="K94" i="1"/>
  <c r="G95" i="1"/>
  <c r="H95" i="1"/>
  <c r="I95" i="1"/>
  <c r="J95" i="1"/>
  <c r="K95" i="1"/>
  <c r="G96" i="1"/>
  <c r="H96" i="1"/>
  <c r="I96" i="1"/>
  <c r="J96" i="1"/>
  <c r="K96" i="1"/>
  <c r="G97" i="1"/>
  <c r="H97" i="1"/>
  <c r="I97" i="1"/>
  <c r="J97" i="1"/>
  <c r="K97" i="1"/>
  <c r="G98" i="1"/>
  <c r="H98" i="1"/>
  <c r="I98" i="1"/>
  <c r="J98" i="1"/>
  <c r="K98" i="1"/>
  <c r="G99" i="1"/>
  <c r="H99" i="1"/>
  <c r="I99" i="1"/>
  <c r="J99" i="1"/>
  <c r="K99" i="1"/>
  <c r="G100" i="1"/>
  <c r="H100" i="1"/>
  <c r="I100" i="1"/>
  <c r="J100" i="1"/>
  <c r="K100" i="1"/>
  <c r="G101" i="1"/>
  <c r="H101" i="1"/>
  <c r="I101" i="1"/>
  <c r="J101" i="1"/>
  <c r="K101" i="1"/>
  <c r="G102" i="1"/>
  <c r="H102" i="1"/>
  <c r="I102" i="1"/>
  <c r="J102" i="1"/>
  <c r="K102" i="1"/>
  <c r="G103" i="1"/>
  <c r="H103" i="1"/>
  <c r="I103" i="1"/>
  <c r="J103" i="1"/>
  <c r="K103" i="1"/>
  <c r="G104" i="1"/>
  <c r="H104" i="1"/>
  <c r="I104" i="1"/>
  <c r="J104" i="1"/>
  <c r="K104" i="1"/>
  <c r="G105" i="1"/>
  <c r="H105" i="1"/>
  <c r="I105" i="1"/>
  <c r="J105" i="1"/>
  <c r="K105" i="1"/>
  <c r="G106" i="1"/>
  <c r="H106" i="1"/>
  <c r="I106" i="1"/>
  <c r="J106" i="1"/>
  <c r="K106" i="1"/>
  <c r="G107" i="1"/>
  <c r="H107" i="1"/>
  <c r="I107" i="1"/>
  <c r="J107" i="1"/>
  <c r="K107" i="1"/>
  <c r="G108" i="1"/>
  <c r="H108" i="1"/>
  <c r="I108" i="1"/>
  <c r="J108" i="1"/>
  <c r="K108" i="1"/>
  <c r="G109" i="1"/>
  <c r="H109" i="1"/>
  <c r="I109" i="1"/>
  <c r="J109" i="1"/>
  <c r="K109" i="1"/>
  <c r="G110" i="1"/>
  <c r="H110" i="1"/>
  <c r="I110" i="1"/>
  <c r="J110" i="1"/>
  <c r="K110" i="1"/>
  <c r="G111" i="1"/>
  <c r="H111" i="1"/>
  <c r="I111" i="1"/>
  <c r="J111" i="1"/>
  <c r="K111" i="1"/>
  <c r="G112" i="1"/>
  <c r="H112" i="1"/>
  <c r="I112" i="1"/>
  <c r="J112" i="1"/>
  <c r="K112" i="1"/>
  <c r="G113" i="1"/>
  <c r="H113" i="1"/>
  <c r="I113" i="1"/>
  <c r="J113" i="1"/>
  <c r="K113" i="1"/>
  <c r="G114" i="1"/>
  <c r="H114" i="1"/>
  <c r="I114" i="1"/>
  <c r="J114" i="1"/>
  <c r="K114" i="1"/>
  <c r="G115" i="1"/>
  <c r="H115" i="1"/>
  <c r="I115" i="1"/>
  <c r="J115" i="1"/>
  <c r="K115" i="1"/>
  <c r="G116" i="1"/>
  <c r="H116" i="1"/>
  <c r="I116" i="1"/>
  <c r="J116" i="1"/>
  <c r="K116" i="1"/>
  <c r="G117" i="1"/>
  <c r="H117" i="1"/>
  <c r="I117" i="1"/>
  <c r="J117" i="1"/>
  <c r="K117" i="1"/>
  <c r="G118" i="1"/>
  <c r="H118" i="1"/>
  <c r="I118" i="1"/>
  <c r="J118" i="1"/>
  <c r="K118" i="1"/>
  <c r="G119" i="1"/>
  <c r="H119" i="1"/>
  <c r="I119" i="1"/>
  <c r="J119" i="1"/>
  <c r="K119" i="1"/>
  <c r="G120" i="1"/>
  <c r="H120" i="1"/>
  <c r="I120" i="1"/>
  <c r="J120" i="1"/>
  <c r="K120" i="1"/>
  <c r="G121" i="1"/>
  <c r="H121" i="1"/>
  <c r="I121" i="1"/>
  <c r="J121" i="1"/>
  <c r="K121" i="1"/>
  <c r="G122" i="1"/>
  <c r="H122" i="1"/>
  <c r="I122" i="1"/>
  <c r="J122" i="1"/>
  <c r="K122" i="1"/>
  <c r="G123" i="1"/>
  <c r="H123" i="1"/>
  <c r="I123" i="1"/>
  <c r="J123" i="1"/>
  <c r="K123" i="1"/>
  <c r="G124" i="1"/>
  <c r="H124" i="1"/>
  <c r="I124" i="1"/>
  <c r="J124" i="1"/>
  <c r="K124" i="1"/>
  <c r="G125" i="1"/>
  <c r="H125" i="1"/>
  <c r="I125" i="1"/>
  <c r="J125" i="1"/>
  <c r="K125" i="1"/>
  <c r="G126" i="1"/>
  <c r="H126" i="1"/>
  <c r="I126" i="1"/>
  <c r="J126" i="1"/>
  <c r="K126" i="1"/>
  <c r="G127" i="1"/>
  <c r="H127" i="1"/>
  <c r="I127" i="1"/>
  <c r="J127" i="1"/>
  <c r="K127" i="1"/>
  <c r="G128" i="1"/>
  <c r="H128" i="1"/>
  <c r="I128" i="1"/>
  <c r="J128" i="1"/>
  <c r="K128" i="1"/>
  <c r="G129" i="1"/>
  <c r="H129" i="1"/>
  <c r="I129" i="1"/>
  <c r="J129" i="1"/>
  <c r="K129" i="1"/>
  <c r="G130" i="1"/>
  <c r="H130" i="1"/>
  <c r="I130" i="1"/>
  <c r="J130" i="1"/>
  <c r="K130" i="1"/>
  <c r="G131" i="1"/>
  <c r="H131" i="1"/>
  <c r="I131" i="1"/>
  <c r="J131" i="1"/>
  <c r="K131" i="1"/>
  <c r="G132" i="1"/>
  <c r="H132" i="1"/>
  <c r="I132" i="1"/>
  <c r="J132" i="1"/>
  <c r="K132" i="1"/>
  <c r="G133" i="1"/>
  <c r="H133" i="1"/>
  <c r="I133" i="1"/>
  <c r="J133" i="1"/>
  <c r="K133" i="1"/>
  <c r="G134" i="1"/>
  <c r="H134" i="1"/>
  <c r="I134" i="1"/>
  <c r="J134" i="1"/>
  <c r="K134" i="1"/>
  <c r="G135" i="1"/>
  <c r="H135" i="1"/>
  <c r="I135" i="1"/>
  <c r="J135" i="1"/>
  <c r="K135" i="1"/>
  <c r="G136" i="1"/>
  <c r="H136" i="1"/>
  <c r="I136" i="1"/>
  <c r="J136" i="1"/>
  <c r="K136" i="1"/>
  <c r="G137" i="1"/>
  <c r="H137" i="1"/>
  <c r="I137" i="1"/>
  <c r="J137" i="1"/>
  <c r="K137" i="1"/>
  <c r="G138" i="1"/>
  <c r="H138" i="1"/>
  <c r="I138" i="1"/>
  <c r="J138" i="1"/>
  <c r="K138" i="1"/>
  <c r="G139" i="1"/>
  <c r="H139" i="1"/>
  <c r="I139" i="1"/>
  <c r="J139" i="1"/>
  <c r="K139" i="1"/>
  <c r="G140" i="1"/>
  <c r="H140" i="1"/>
  <c r="I140" i="1"/>
  <c r="J140" i="1"/>
  <c r="K140" i="1"/>
  <c r="G141" i="1"/>
  <c r="H141" i="1"/>
  <c r="I141" i="1"/>
  <c r="J141" i="1"/>
  <c r="K141" i="1"/>
  <c r="G142" i="1"/>
  <c r="H142" i="1"/>
  <c r="I142" i="1"/>
  <c r="J142" i="1"/>
  <c r="K142" i="1"/>
  <c r="G143" i="1"/>
  <c r="H143" i="1"/>
  <c r="I143" i="1"/>
  <c r="J143" i="1"/>
  <c r="K143" i="1"/>
  <c r="G144" i="1"/>
  <c r="H144" i="1"/>
  <c r="I144" i="1"/>
  <c r="J144" i="1"/>
  <c r="K144" i="1"/>
  <c r="G145" i="1"/>
  <c r="H145" i="1"/>
  <c r="I145" i="1"/>
  <c r="J145" i="1"/>
  <c r="K145" i="1"/>
  <c r="G146" i="1"/>
  <c r="H146" i="1"/>
  <c r="I146" i="1"/>
  <c r="J146" i="1"/>
  <c r="K146" i="1"/>
  <c r="G147" i="1"/>
  <c r="H147" i="1"/>
  <c r="I147" i="1"/>
  <c r="J147" i="1"/>
  <c r="K147" i="1"/>
  <c r="G148" i="1"/>
  <c r="H148" i="1"/>
  <c r="I148" i="1"/>
  <c r="J148" i="1"/>
  <c r="K148" i="1"/>
  <c r="G149" i="1"/>
  <c r="H149" i="1"/>
  <c r="I149" i="1"/>
  <c r="J149" i="1"/>
  <c r="K149" i="1"/>
  <c r="G150" i="1"/>
  <c r="H150" i="1"/>
  <c r="I150" i="1"/>
  <c r="J150" i="1"/>
  <c r="K150" i="1"/>
  <c r="G151" i="1"/>
  <c r="H151" i="1"/>
  <c r="I151" i="1"/>
  <c r="J151" i="1"/>
  <c r="K151" i="1"/>
  <c r="G152" i="1"/>
  <c r="H152" i="1"/>
  <c r="I152" i="1"/>
  <c r="J152" i="1"/>
  <c r="K152" i="1"/>
  <c r="G153" i="1"/>
  <c r="H153" i="1"/>
  <c r="I153" i="1"/>
  <c r="J153" i="1"/>
  <c r="K153" i="1"/>
  <c r="G154" i="1"/>
  <c r="H154" i="1"/>
  <c r="I154" i="1"/>
  <c r="J154" i="1"/>
  <c r="K154" i="1"/>
  <c r="G155" i="1"/>
  <c r="H155" i="1"/>
  <c r="I155" i="1"/>
  <c r="J155" i="1"/>
  <c r="K155" i="1"/>
  <c r="G156" i="1"/>
  <c r="H156" i="1"/>
  <c r="I156" i="1"/>
  <c r="J156" i="1"/>
  <c r="K156" i="1"/>
  <c r="G157" i="1"/>
  <c r="H157" i="1"/>
  <c r="I157" i="1"/>
  <c r="J157" i="1"/>
  <c r="K157" i="1"/>
  <c r="G158" i="1"/>
  <c r="H158" i="1"/>
  <c r="I158" i="1"/>
  <c r="J158" i="1"/>
  <c r="K158" i="1"/>
  <c r="G159" i="1"/>
  <c r="H159" i="1"/>
  <c r="I159" i="1"/>
  <c r="J159" i="1"/>
  <c r="K159" i="1"/>
  <c r="G160" i="1"/>
  <c r="H160" i="1"/>
  <c r="I160" i="1"/>
  <c r="J160" i="1"/>
  <c r="K160" i="1"/>
  <c r="G161" i="1"/>
  <c r="H161" i="1"/>
  <c r="I161" i="1"/>
  <c r="J161" i="1"/>
  <c r="K161" i="1"/>
  <c r="G162" i="1"/>
  <c r="H162" i="1"/>
  <c r="I162" i="1"/>
  <c r="J162" i="1"/>
  <c r="K162" i="1"/>
  <c r="G163" i="1"/>
  <c r="H163" i="1"/>
  <c r="I163" i="1"/>
  <c r="J163" i="1"/>
  <c r="K163" i="1"/>
  <c r="G164" i="1"/>
  <c r="H164" i="1"/>
  <c r="I164" i="1"/>
  <c r="J164" i="1"/>
  <c r="K164" i="1"/>
  <c r="G165" i="1"/>
  <c r="H165" i="1"/>
  <c r="I165" i="1"/>
  <c r="J165" i="1"/>
  <c r="K165" i="1"/>
  <c r="G166" i="1"/>
  <c r="H166" i="1"/>
  <c r="I166" i="1"/>
  <c r="J166" i="1"/>
  <c r="K166" i="1"/>
  <c r="G167" i="1"/>
  <c r="H167" i="1"/>
  <c r="I167" i="1"/>
  <c r="J167" i="1"/>
  <c r="K167" i="1"/>
  <c r="G168" i="1"/>
  <c r="H168" i="1"/>
  <c r="I168" i="1"/>
  <c r="J168" i="1"/>
  <c r="K168" i="1"/>
  <c r="G169" i="1"/>
  <c r="H169" i="1"/>
  <c r="I169" i="1"/>
  <c r="J169" i="1"/>
  <c r="K169" i="1"/>
  <c r="G170" i="1"/>
  <c r="H170" i="1"/>
  <c r="I170" i="1"/>
  <c r="J170" i="1"/>
  <c r="K170" i="1"/>
  <c r="G171" i="1"/>
  <c r="H171" i="1"/>
  <c r="I171" i="1"/>
  <c r="J171" i="1"/>
  <c r="K171" i="1"/>
  <c r="G172" i="1"/>
  <c r="H172" i="1"/>
  <c r="I172" i="1"/>
  <c r="J172" i="1"/>
  <c r="K172" i="1"/>
  <c r="G173" i="1"/>
  <c r="H173" i="1"/>
  <c r="I173" i="1"/>
  <c r="J173" i="1"/>
  <c r="K173" i="1"/>
  <c r="G174" i="1"/>
  <c r="H174" i="1"/>
  <c r="I174" i="1"/>
  <c r="J174" i="1"/>
  <c r="K174" i="1"/>
  <c r="G175" i="1"/>
  <c r="H175" i="1"/>
  <c r="I175" i="1"/>
  <c r="J175" i="1"/>
  <c r="K175" i="1"/>
  <c r="G176" i="1"/>
  <c r="H176" i="1"/>
  <c r="I176" i="1"/>
  <c r="J176" i="1"/>
  <c r="K176" i="1"/>
  <c r="G177" i="1"/>
  <c r="H177" i="1"/>
  <c r="I177" i="1"/>
  <c r="J177" i="1"/>
  <c r="K177" i="1"/>
  <c r="G178" i="1"/>
  <c r="H178" i="1"/>
  <c r="I178" i="1"/>
  <c r="J178" i="1"/>
  <c r="K178" i="1"/>
  <c r="G179" i="1"/>
  <c r="H179" i="1"/>
  <c r="I179" i="1"/>
  <c r="J179" i="1"/>
  <c r="K179" i="1"/>
  <c r="G180" i="1"/>
  <c r="H180" i="1"/>
  <c r="I180" i="1"/>
  <c r="J180" i="1"/>
  <c r="K180" i="1"/>
  <c r="G181" i="1"/>
  <c r="H181" i="1"/>
  <c r="I181" i="1"/>
  <c r="J181" i="1"/>
  <c r="K181" i="1"/>
  <c r="G182" i="1"/>
  <c r="H182" i="1"/>
  <c r="I182" i="1"/>
  <c r="J182" i="1"/>
  <c r="K182" i="1"/>
  <c r="G183" i="1"/>
  <c r="H183" i="1"/>
  <c r="I183" i="1"/>
  <c r="J183" i="1"/>
  <c r="K183" i="1"/>
  <c r="G184" i="1"/>
  <c r="H184" i="1"/>
  <c r="I184" i="1"/>
  <c r="J184" i="1"/>
  <c r="K184" i="1"/>
  <c r="G185" i="1"/>
  <c r="H185" i="1"/>
  <c r="I185" i="1"/>
  <c r="J185" i="1"/>
  <c r="K185" i="1"/>
  <c r="G186" i="1"/>
  <c r="H186" i="1"/>
  <c r="I186" i="1"/>
  <c r="J186" i="1"/>
  <c r="K186" i="1"/>
  <c r="G187" i="1"/>
  <c r="H187" i="1"/>
  <c r="I187" i="1"/>
  <c r="J187" i="1"/>
  <c r="K187" i="1"/>
  <c r="G188" i="1"/>
  <c r="H188" i="1"/>
  <c r="I188" i="1"/>
  <c r="J188" i="1"/>
  <c r="K188" i="1"/>
  <c r="G189" i="1"/>
  <c r="H189" i="1"/>
  <c r="I189" i="1"/>
  <c r="J189" i="1"/>
  <c r="K189" i="1"/>
  <c r="G190" i="1"/>
  <c r="H190" i="1"/>
  <c r="I190" i="1"/>
  <c r="J190" i="1"/>
  <c r="K190" i="1"/>
  <c r="G191" i="1"/>
  <c r="H191" i="1"/>
  <c r="I191" i="1"/>
  <c r="J191" i="1"/>
  <c r="K191" i="1"/>
  <c r="G192" i="1"/>
  <c r="H192" i="1"/>
  <c r="I192" i="1"/>
  <c r="J192" i="1"/>
  <c r="K192" i="1"/>
  <c r="G193" i="1"/>
  <c r="H193" i="1"/>
  <c r="I193" i="1"/>
  <c r="J193" i="1"/>
  <c r="K193" i="1"/>
  <c r="G194" i="1"/>
  <c r="H194" i="1"/>
  <c r="I194" i="1"/>
  <c r="J194" i="1"/>
  <c r="K194" i="1"/>
  <c r="G195" i="1"/>
  <c r="H195" i="1"/>
  <c r="I195" i="1"/>
  <c r="J195" i="1"/>
  <c r="K195" i="1"/>
  <c r="G196" i="1"/>
  <c r="H196" i="1"/>
  <c r="I196" i="1"/>
  <c r="J196" i="1"/>
  <c r="K196" i="1"/>
  <c r="G197" i="1"/>
  <c r="H197" i="1"/>
  <c r="I197" i="1"/>
  <c r="J197" i="1"/>
  <c r="K197" i="1"/>
  <c r="G198" i="1"/>
  <c r="H198" i="1"/>
  <c r="I198" i="1"/>
  <c r="J198" i="1"/>
  <c r="K198" i="1"/>
  <c r="G199" i="1"/>
  <c r="H199" i="1"/>
  <c r="I199" i="1"/>
  <c r="J199" i="1"/>
  <c r="K199" i="1"/>
  <c r="G200" i="1"/>
  <c r="H200" i="1"/>
  <c r="I200" i="1"/>
  <c r="J200" i="1"/>
  <c r="K200" i="1"/>
  <c r="G201" i="1"/>
  <c r="H201" i="1"/>
  <c r="I201" i="1"/>
  <c r="J201" i="1"/>
  <c r="K201" i="1"/>
  <c r="G202" i="1"/>
  <c r="H202" i="1"/>
  <c r="I202" i="1"/>
  <c r="J202" i="1"/>
  <c r="K202" i="1"/>
  <c r="G203" i="1"/>
  <c r="H203" i="1"/>
  <c r="I203" i="1"/>
  <c r="J203" i="1"/>
  <c r="K203" i="1"/>
  <c r="G204" i="1"/>
  <c r="H204" i="1"/>
  <c r="I204" i="1"/>
  <c r="J204" i="1"/>
  <c r="K204" i="1"/>
  <c r="G205" i="1"/>
  <c r="H205" i="1"/>
  <c r="I205" i="1"/>
  <c r="J205" i="1"/>
  <c r="K205" i="1"/>
  <c r="G206" i="1"/>
  <c r="H206" i="1"/>
  <c r="I206" i="1"/>
  <c r="J206" i="1"/>
  <c r="K206" i="1"/>
  <c r="G207" i="1"/>
  <c r="H207" i="1"/>
  <c r="I207" i="1"/>
  <c r="J207" i="1"/>
  <c r="K207" i="1"/>
  <c r="G208" i="1"/>
  <c r="H208" i="1"/>
  <c r="I208" i="1"/>
  <c r="J208" i="1"/>
  <c r="K208" i="1"/>
  <c r="G209" i="1"/>
  <c r="H209" i="1"/>
  <c r="I209" i="1"/>
  <c r="J209" i="1"/>
  <c r="K209" i="1"/>
  <c r="G210" i="1"/>
  <c r="H210" i="1"/>
  <c r="I210" i="1"/>
  <c r="J210" i="1"/>
  <c r="K210" i="1"/>
  <c r="G211" i="1"/>
  <c r="H211" i="1"/>
  <c r="I211" i="1"/>
  <c r="J211" i="1"/>
  <c r="K211" i="1"/>
  <c r="G212" i="1"/>
  <c r="H212" i="1"/>
  <c r="I212" i="1"/>
  <c r="J212" i="1"/>
  <c r="K212" i="1"/>
  <c r="G213" i="1"/>
  <c r="H213" i="1"/>
  <c r="I213" i="1"/>
  <c r="J213" i="1"/>
  <c r="K213" i="1"/>
  <c r="G214" i="1"/>
  <c r="H214" i="1"/>
  <c r="I214" i="1"/>
  <c r="J214" i="1"/>
  <c r="K214" i="1"/>
  <c r="G215" i="1"/>
  <c r="H215" i="1"/>
  <c r="I215" i="1"/>
  <c r="J215" i="1"/>
  <c r="K215" i="1"/>
  <c r="G216" i="1"/>
  <c r="H216" i="1"/>
  <c r="I216" i="1"/>
  <c r="J216" i="1"/>
  <c r="K216" i="1"/>
  <c r="G217" i="1"/>
  <c r="H217" i="1"/>
  <c r="I217" i="1"/>
  <c r="J217" i="1"/>
  <c r="K217" i="1"/>
  <c r="G218" i="1"/>
  <c r="H218" i="1"/>
  <c r="I218" i="1"/>
  <c r="J218" i="1"/>
  <c r="K218" i="1"/>
  <c r="G219" i="1"/>
  <c r="H219" i="1"/>
  <c r="I219" i="1"/>
  <c r="J219" i="1"/>
  <c r="K219" i="1"/>
  <c r="G220" i="1"/>
  <c r="H220" i="1"/>
  <c r="I220" i="1"/>
  <c r="J220" i="1"/>
  <c r="K220" i="1"/>
  <c r="G221" i="1"/>
  <c r="H221" i="1"/>
  <c r="I221" i="1"/>
  <c r="J221" i="1"/>
  <c r="K221" i="1"/>
  <c r="G222" i="1"/>
  <c r="H222" i="1"/>
  <c r="I222" i="1"/>
  <c r="J222" i="1"/>
  <c r="K222" i="1"/>
  <c r="G223" i="1"/>
  <c r="H223" i="1"/>
  <c r="I223" i="1"/>
  <c r="J223" i="1"/>
  <c r="K223" i="1"/>
  <c r="G224" i="1"/>
  <c r="H224" i="1"/>
  <c r="I224" i="1"/>
  <c r="J224" i="1"/>
  <c r="K224" i="1"/>
  <c r="G225" i="1"/>
  <c r="H225" i="1"/>
  <c r="I225" i="1"/>
  <c r="J225" i="1"/>
  <c r="K225" i="1"/>
  <c r="G226" i="1"/>
  <c r="H226" i="1"/>
  <c r="I226" i="1"/>
  <c r="J226" i="1"/>
  <c r="K226" i="1"/>
  <c r="G227" i="1"/>
  <c r="H227" i="1"/>
  <c r="I227" i="1"/>
  <c r="J227" i="1"/>
  <c r="K227" i="1"/>
  <c r="G228" i="1"/>
  <c r="H228" i="1"/>
  <c r="I228" i="1"/>
  <c r="J228" i="1"/>
  <c r="K228" i="1"/>
  <c r="G229" i="1"/>
  <c r="H229" i="1"/>
  <c r="I229" i="1"/>
  <c r="J229" i="1"/>
  <c r="K229" i="1"/>
  <c r="G230" i="1"/>
  <c r="H230" i="1"/>
  <c r="I230" i="1"/>
  <c r="J230" i="1"/>
  <c r="K230" i="1"/>
  <c r="G231" i="1"/>
  <c r="H231" i="1"/>
  <c r="I231" i="1"/>
  <c r="J231" i="1"/>
  <c r="K231" i="1"/>
  <c r="G232" i="1"/>
  <c r="H232" i="1"/>
  <c r="I232" i="1"/>
  <c r="J232" i="1"/>
  <c r="K232" i="1"/>
  <c r="G233" i="1"/>
  <c r="H233" i="1"/>
  <c r="I233" i="1"/>
  <c r="J233" i="1"/>
  <c r="K233" i="1"/>
  <c r="G234" i="1"/>
  <c r="H234" i="1"/>
  <c r="I234" i="1"/>
  <c r="J234" i="1"/>
  <c r="K234" i="1"/>
  <c r="G235" i="1"/>
  <c r="H235" i="1"/>
  <c r="I235" i="1"/>
  <c r="J235" i="1"/>
  <c r="K235" i="1"/>
  <c r="G236" i="1"/>
  <c r="H236" i="1"/>
  <c r="I236" i="1"/>
  <c r="J236" i="1"/>
  <c r="K236" i="1"/>
  <c r="G237" i="1"/>
  <c r="H237" i="1"/>
  <c r="I237" i="1"/>
  <c r="J237" i="1"/>
  <c r="K237" i="1"/>
  <c r="G238" i="1"/>
  <c r="H238" i="1"/>
  <c r="I238" i="1"/>
  <c r="J238" i="1"/>
  <c r="K238" i="1"/>
  <c r="G239" i="1"/>
  <c r="H239" i="1"/>
  <c r="I239" i="1"/>
  <c r="J239" i="1"/>
  <c r="K239" i="1"/>
  <c r="G240" i="1"/>
  <c r="H240" i="1"/>
  <c r="I240" i="1"/>
  <c r="J240" i="1"/>
  <c r="K240" i="1"/>
  <c r="G241" i="1"/>
  <c r="H241" i="1"/>
  <c r="I241" i="1"/>
  <c r="J241" i="1"/>
  <c r="K241" i="1"/>
  <c r="G242" i="1"/>
  <c r="H242" i="1"/>
  <c r="I242" i="1"/>
  <c r="J242" i="1"/>
  <c r="K242" i="1"/>
  <c r="G243" i="1"/>
  <c r="H243" i="1"/>
  <c r="I243" i="1"/>
  <c r="J243" i="1"/>
  <c r="K243" i="1"/>
  <c r="G244" i="1"/>
  <c r="H244" i="1"/>
  <c r="I244" i="1"/>
  <c r="J244" i="1"/>
  <c r="K244" i="1"/>
  <c r="G245" i="1"/>
  <c r="H245" i="1"/>
  <c r="I245" i="1"/>
  <c r="J245" i="1"/>
  <c r="K245" i="1"/>
  <c r="G246" i="1"/>
  <c r="H246" i="1"/>
  <c r="I246" i="1"/>
  <c r="J246" i="1"/>
  <c r="K246" i="1"/>
  <c r="G247" i="1"/>
  <c r="H247" i="1"/>
  <c r="I247" i="1"/>
  <c r="J247" i="1"/>
  <c r="K247" i="1"/>
  <c r="G248" i="1"/>
  <c r="H248" i="1"/>
  <c r="I248" i="1"/>
  <c r="J248" i="1"/>
  <c r="K248" i="1"/>
  <c r="G249" i="1"/>
  <c r="H249" i="1"/>
  <c r="I249" i="1"/>
  <c r="J249" i="1"/>
  <c r="K249" i="1"/>
  <c r="G250" i="1"/>
  <c r="H250" i="1"/>
  <c r="I250" i="1"/>
  <c r="J250" i="1"/>
  <c r="K250" i="1"/>
  <c r="G251" i="1"/>
  <c r="H251" i="1"/>
  <c r="I251" i="1"/>
  <c r="J251" i="1"/>
  <c r="K251" i="1"/>
  <c r="G252" i="1"/>
  <c r="H252" i="1"/>
  <c r="I252" i="1"/>
  <c r="J252" i="1"/>
  <c r="K252" i="1"/>
  <c r="G253" i="1"/>
  <c r="H253" i="1"/>
  <c r="I253" i="1"/>
  <c r="J253" i="1"/>
  <c r="K253" i="1"/>
  <c r="G254" i="1"/>
  <c r="H254" i="1"/>
  <c r="I254" i="1"/>
  <c r="J254" i="1"/>
  <c r="K254" i="1"/>
  <c r="G255" i="1"/>
  <c r="H255" i="1"/>
  <c r="I255" i="1"/>
  <c r="J255" i="1"/>
  <c r="K255" i="1"/>
  <c r="G256" i="1"/>
  <c r="H256" i="1"/>
  <c r="I256" i="1"/>
  <c r="J256" i="1"/>
  <c r="K256" i="1"/>
  <c r="G257" i="1"/>
  <c r="H257" i="1"/>
  <c r="I257" i="1"/>
  <c r="J257" i="1"/>
  <c r="K257" i="1"/>
  <c r="G258" i="1"/>
  <c r="H258" i="1"/>
  <c r="I258" i="1"/>
  <c r="J258" i="1"/>
  <c r="K258" i="1"/>
  <c r="G259" i="1"/>
  <c r="H259" i="1"/>
  <c r="I259" i="1"/>
  <c r="J259" i="1"/>
  <c r="K259" i="1"/>
  <c r="G260" i="1"/>
  <c r="H260" i="1"/>
  <c r="I260" i="1"/>
  <c r="J260" i="1"/>
  <c r="K260" i="1"/>
  <c r="G261" i="1"/>
  <c r="H261" i="1"/>
  <c r="I261" i="1"/>
  <c r="J261" i="1"/>
  <c r="K261" i="1"/>
  <c r="G262" i="1"/>
  <c r="H262" i="1"/>
  <c r="I262" i="1"/>
  <c r="J262" i="1"/>
  <c r="K262" i="1"/>
  <c r="G263" i="1"/>
  <c r="H263" i="1"/>
  <c r="I263" i="1"/>
  <c r="J263" i="1"/>
  <c r="K263" i="1"/>
  <c r="G264" i="1"/>
  <c r="H264" i="1"/>
  <c r="I264" i="1"/>
  <c r="J264" i="1"/>
  <c r="K264" i="1"/>
  <c r="G265" i="1"/>
  <c r="H265" i="1"/>
  <c r="I265" i="1"/>
  <c r="J265" i="1"/>
  <c r="K265" i="1"/>
  <c r="G266" i="1"/>
  <c r="H266" i="1"/>
  <c r="I266" i="1"/>
  <c r="J266" i="1"/>
  <c r="K266" i="1"/>
  <c r="G267" i="1"/>
  <c r="H267" i="1"/>
  <c r="I267" i="1"/>
  <c r="J267" i="1"/>
  <c r="K267" i="1"/>
  <c r="G268" i="1"/>
  <c r="H268" i="1"/>
  <c r="I268" i="1"/>
  <c r="J268" i="1"/>
  <c r="K268" i="1"/>
  <c r="G269" i="1"/>
  <c r="H269" i="1"/>
  <c r="I269" i="1"/>
  <c r="J269" i="1"/>
  <c r="K269" i="1"/>
  <c r="G270" i="1"/>
  <c r="H270" i="1"/>
  <c r="I270" i="1"/>
  <c r="J270" i="1"/>
  <c r="K270" i="1"/>
  <c r="G271" i="1"/>
  <c r="H271" i="1"/>
  <c r="I271" i="1"/>
  <c r="J271" i="1"/>
  <c r="K271" i="1"/>
  <c r="G272" i="1"/>
  <c r="H272" i="1"/>
  <c r="I272" i="1"/>
  <c r="J272" i="1"/>
  <c r="K272" i="1"/>
  <c r="G273" i="1"/>
  <c r="H273" i="1"/>
  <c r="I273" i="1"/>
  <c r="J273" i="1"/>
  <c r="K273" i="1"/>
  <c r="G274" i="1"/>
  <c r="H274" i="1"/>
  <c r="I274" i="1"/>
  <c r="J274" i="1"/>
  <c r="K274" i="1"/>
  <c r="G275" i="1"/>
  <c r="H275" i="1"/>
  <c r="I275" i="1"/>
  <c r="J275" i="1"/>
  <c r="K275" i="1"/>
  <c r="G276" i="1"/>
  <c r="H276" i="1"/>
  <c r="I276" i="1"/>
  <c r="J276" i="1"/>
  <c r="K276" i="1"/>
  <c r="G277" i="1"/>
  <c r="H277" i="1"/>
  <c r="I277" i="1"/>
  <c r="J277" i="1"/>
  <c r="K277" i="1"/>
  <c r="G278" i="1"/>
  <c r="H278" i="1"/>
  <c r="I278" i="1"/>
  <c r="J278" i="1"/>
  <c r="K278" i="1"/>
  <c r="G279" i="1"/>
  <c r="H279" i="1"/>
  <c r="I279" i="1"/>
  <c r="J279" i="1"/>
  <c r="K279" i="1"/>
  <c r="G280" i="1"/>
  <c r="H280" i="1"/>
  <c r="I280" i="1"/>
  <c r="J280" i="1"/>
  <c r="K280" i="1"/>
  <c r="G281" i="1"/>
  <c r="H281" i="1"/>
  <c r="I281" i="1"/>
  <c r="J281" i="1"/>
  <c r="K281" i="1"/>
  <c r="G282" i="1"/>
  <c r="H282" i="1"/>
  <c r="I282" i="1"/>
  <c r="J282" i="1"/>
  <c r="K282" i="1"/>
  <c r="G283" i="1"/>
  <c r="H283" i="1"/>
  <c r="I283" i="1"/>
  <c r="J283" i="1"/>
  <c r="K283" i="1"/>
  <c r="G284" i="1"/>
  <c r="H284" i="1"/>
  <c r="I284" i="1"/>
  <c r="J284" i="1"/>
  <c r="K284" i="1"/>
  <c r="G285" i="1"/>
  <c r="H285" i="1"/>
  <c r="I285" i="1"/>
  <c r="J285" i="1"/>
  <c r="K285" i="1"/>
  <c r="G286" i="1"/>
  <c r="H286" i="1"/>
  <c r="I286" i="1"/>
  <c r="J286" i="1"/>
  <c r="K286" i="1"/>
  <c r="G287" i="1"/>
  <c r="H287" i="1"/>
  <c r="I287" i="1"/>
  <c r="J287" i="1"/>
  <c r="K287" i="1"/>
  <c r="G288" i="1"/>
  <c r="H288" i="1"/>
  <c r="I288" i="1"/>
  <c r="J288" i="1"/>
  <c r="K288" i="1"/>
  <c r="G289" i="1"/>
  <c r="H289" i="1"/>
  <c r="I289" i="1"/>
  <c r="J289" i="1"/>
  <c r="K289" i="1"/>
  <c r="G290" i="1"/>
  <c r="H290" i="1"/>
  <c r="I290" i="1"/>
  <c r="J290" i="1"/>
  <c r="K290" i="1"/>
  <c r="G291" i="1"/>
  <c r="H291" i="1"/>
  <c r="I291" i="1"/>
  <c r="J291" i="1"/>
  <c r="K291" i="1"/>
  <c r="G292" i="1"/>
  <c r="H292" i="1"/>
  <c r="I292" i="1"/>
  <c r="J292" i="1"/>
  <c r="K292" i="1"/>
  <c r="G293" i="1"/>
  <c r="H293" i="1"/>
  <c r="I293" i="1"/>
  <c r="J293" i="1"/>
  <c r="K293" i="1"/>
  <c r="G294" i="1"/>
  <c r="H294" i="1"/>
  <c r="I294" i="1"/>
  <c r="J294" i="1"/>
  <c r="K294" i="1"/>
  <c r="G295" i="1"/>
  <c r="H295" i="1"/>
  <c r="I295" i="1"/>
  <c r="J295" i="1"/>
  <c r="K295" i="1"/>
  <c r="G296" i="1"/>
  <c r="H296" i="1"/>
  <c r="I296" i="1"/>
  <c r="J296" i="1"/>
  <c r="K296" i="1"/>
  <c r="G297" i="1"/>
  <c r="H297" i="1"/>
  <c r="I297" i="1"/>
  <c r="J297" i="1"/>
  <c r="K297" i="1"/>
  <c r="G298" i="1"/>
  <c r="H298" i="1"/>
  <c r="I298" i="1"/>
  <c r="J298" i="1"/>
  <c r="K298" i="1"/>
  <c r="G299" i="1"/>
  <c r="H299" i="1"/>
  <c r="I299" i="1"/>
  <c r="J299" i="1"/>
  <c r="K299" i="1"/>
  <c r="G300" i="1"/>
  <c r="H300" i="1"/>
  <c r="I300" i="1"/>
  <c r="J300" i="1"/>
  <c r="K300" i="1"/>
  <c r="G301" i="1"/>
  <c r="H301" i="1"/>
  <c r="I301" i="1"/>
  <c r="J301" i="1"/>
  <c r="K301" i="1"/>
  <c r="G302" i="1"/>
  <c r="H302" i="1"/>
  <c r="I302" i="1"/>
  <c r="J302" i="1"/>
  <c r="K302" i="1"/>
  <c r="G303" i="1"/>
  <c r="H303" i="1"/>
  <c r="I303" i="1"/>
  <c r="J303" i="1"/>
  <c r="K303" i="1"/>
  <c r="G304" i="1"/>
  <c r="H304" i="1"/>
  <c r="I304" i="1"/>
  <c r="J304" i="1"/>
  <c r="K304" i="1"/>
  <c r="G305" i="1"/>
  <c r="H305" i="1"/>
  <c r="I305" i="1"/>
  <c r="J305" i="1"/>
  <c r="K305" i="1"/>
  <c r="G306" i="1"/>
  <c r="H306" i="1"/>
  <c r="I306" i="1"/>
  <c r="J306" i="1"/>
  <c r="K306" i="1"/>
  <c r="G307" i="1"/>
  <c r="H307" i="1"/>
  <c r="I307" i="1"/>
  <c r="J307" i="1"/>
  <c r="K307" i="1"/>
  <c r="G308" i="1"/>
  <c r="H308" i="1"/>
  <c r="I308" i="1"/>
  <c r="J308" i="1"/>
  <c r="K308" i="1"/>
  <c r="G309" i="1"/>
  <c r="H309" i="1"/>
  <c r="I309" i="1"/>
  <c r="J309" i="1"/>
  <c r="K309" i="1"/>
  <c r="G310" i="1"/>
  <c r="H310" i="1"/>
  <c r="I310" i="1"/>
  <c r="J310" i="1"/>
  <c r="K310" i="1"/>
  <c r="G311" i="1"/>
  <c r="H311" i="1"/>
  <c r="I311" i="1"/>
  <c r="J311" i="1"/>
  <c r="K311" i="1"/>
  <c r="G312" i="1"/>
  <c r="H312" i="1"/>
  <c r="I312" i="1"/>
  <c r="J312" i="1"/>
  <c r="K312" i="1"/>
  <c r="G313" i="1"/>
  <c r="H313" i="1"/>
  <c r="I313" i="1"/>
  <c r="J313" i="1"/>
  <c r="K313" i="1"/>
  <c r="G314" i="1"/>
  <c r="H314" i="1"/>
  <c r="I314" i="1"/>
  <c r="J314" i="1"/>
  <c r="K314" i="1"/>
  <c r="G315" i="1"/>
  <c r="H315" i="1"/>
  <c r="I315" i="1"/>
  <c r="J315" i="1"/>
  <c r="K315" i="1"/>
  <c r="G316" i="1"/>
  <c r="H316" i="1"/>
  <c r="I316" i="1"/>
  <c r="J316" i="1"/>
  <c r="K316" i="1"/>
  <c r="G317" i="1"/>
  <c r="H317" i="1"/>
  <c r="I317" i="1"/>
  <c r="J317" i="1"/>
  <c r="K317" i="1"/>
  <c r="G318" i="1"/>
  <c r="H318" i="1"/>
  <c r="I318" i="1"/>
  <c r="J318" i="1"/>
  <c r="K318" i="1"/>
  <c r="G319" i="1"/>
  <c r="H319" i="1"/>
  <c r="I319" i="1"/>
  <c r="J319" i="1"/>
  <c r="K319" i="1"/>
  <c r="G320" i="1"/>
  <c r="H320" i="1"/>
  <c r="I320" i="1"/>
  <c r="J320" i="1"/>
  <c r="K320" i="1"/>
  <c r="G321" i="1"/>
  <c r="H321" i="1"/>
  <c r="I321" i="1"/>
  <c r="J321" i="1"/>
  <c r="K321" i="1"/>
  <c r="G322" i="1"/>
  <c r="H322" i="1"/>
  <c r="I322" i="1"/>
  <c r="J322" i="1"/>
  <c r="K322" i="1"/>
  <c r="G323" i="1"/>
  <c r="H323" i="1"/>
  <c r="I323" i="1"/>
  <c r="J323" i="1"/>
  <c r="K323" i="1"/>
  <c r="G324" i="1"/>
  <c r="H324" i="1"/>
  <c r="I324" i="1"/>
  <c r="J324" i="1"/>
  <c r="K324" i="1"/>
  <c r="G325" i="1"/>
  <c r="H325" i="1"/>
  <c r="I325" i="1"/>
  <c r="J325" i="1"/>
  <c r="K325" i="1"/>
  <c r="G326" i="1"/>
  <c r="H326" i="1"/>
  <c r="I326" i="1"/>
  <c r="J326" i="1"/>
  <c r="K326" i="1"/>
  <c r="G327" i="1"/>
  <c r="H327" i="1"/>
  <c r="I327" i="1"/>
  <c r="J327" i="1"/>
  <c r="K327" i="1"/>
  <c r="G328" i="1"/>
  <c r="H328" i="1"/>
  <c r="I328" i="1"/>
  <c r="J328" i="1"/>
  <c r="K328" i="1"/>
  <c r="G329" i="1"/>
  <c r="H329" i="1"/>
  <c r="I329" i="1"/>
  <c r="J329" i="1"/>
  <c r="K329" i="1"/>
  <c r="G330" i="1"/>
  <c r="H330" i="1"/>
  <c r="I330" i="1"/>
  <c r="J330" i="1"/>
  <c r="K330" i="1"/>
  <c r="G331" i="1"/>
  <c r="H331" i="1"/>
  <c r="I331" i="1"/>
  <c r="J331" i="1"/>
  <c r="K331" i="1"/>
  <c r="G332" i="1"/>
  <c r="H332" i="1"/>
  <c r="I332" i="1"/>
  <c r="J332" i="1"/>
  <c r="K332" i="1"/>
  <c r="G333" i="1"/>
  <c r="H333" i="1"/>
  <c r="I333" i="1"/>
  <c r="J333" i="1"/>
  <c r="K333" i="1"/>
  <c r="G334" i="1"/>
  <c r="H334" i="1"/>
  <c r="I334" i="1"/>
  <c r="J334" i="1"/>
  <c r="K334" i="1"/>
  <c r="G335" i="1"/>
  <c r="H335" i="1"/>
  <c r="I335" i="1"/>
  <c r="J335" i="1"/>
  <c r="K335" i="1"/>
  <c r="G336" i="1"/>
  <c r="H336" i="1"/>
  <c r="I336" i="1"/>
  <c r="J336" i="1"/>
  <c r="K336" i="1"/>
  <c r="G337" i="1"/>
  <c r="H337" i="1"/>
  <c r="I337" i="1"/>
  <c r="J337" i="1"/>
  <c r="K337" i="1"/>
  <c r="G338" i="1"/>
  <c r="H338" i="1"/>
  <c r="I338" i="1"/>
  <c r="J338" i="1"/>
  <c r="K338" i="1"/>
  <c r="G339" i="1"/>
  <c r="H339" i="1"/>
  <c r="I339" i="1"/>
  <c r="J339" i="1"/>
  <c r="K339" i="1"/>
  <c r="G340" i="1"/>
  <c r="H340" i="1"/>
  <c r="I340" i="1"/>
  <c r="J340" i="1"/>
  <c r="K340" i="1"/>
  <c r="G341" i="1"/>
  <c r="H341" i="1"/>
  <c r="I341" i="1"/>
  <c r="J341" i="1"/>
  <c r="K341" i="1"/>
  <c r="G342" i="1"/>
  <c r="H342" i="1"/>
  <c r="I342" i="1"/>
  <c r="J342" i="1"/>
  <c r="K342" i="1"/>
  <c r="G343" i="1"/>
  <c r="H343" i="1"/>
  <c r="I343" i="1"/>
  <c r="J343" i="1"/>
  <c r="K343" i="1"/>
  <c r="G344" i="1"/>
  <c r="H344" i="1"/>
  <c r="I344" i="1"/>
  <c r="J344" i="1"/>
  <c r="K344" i="1"/>
  <c r="G345" i="1"/>
  <c r="H345" i="1"/>
  <c r="I345" i="1"/>
  <c r="J345" i="1"/>
  <c r="K345" i="1"/>
  <c r="G346" i="1"/>
  <c r="H346" i="1"/>
  <c r="I346" i="1"/>
  <c r="J346" i="1"/>
  <c r="K346" i="1"/>
  <c r="G347" i="1"/>
  <c r="H347" i="1"/>
  <c r="I347" i="1"/>
  <c r="J347" i="1"/>
  <c r="K347" i="1"/>
  <c r="G348" i="1"/>
  <c r="H348" i="1"/>
  <c r="I348" i="1"/>
  <c r="J348" i="1"/>
  <c r="K348" i="1"/>
  <c r="G349" i="1"/>
  <c r="H349" i="1"/>
  <c r="I349" i="1"/>
  <c r="J349" i="1"/>
  <c r="K349" i="1"/>
  <c r="G350" i="1"/>
  <c r="H350" i="1"/>
  <c r="I350" i="1"/>
  <c r="J350" i="1"/>
  <c r="K350" i="1"/>
  <c r="G351" i="1"/>
  <c r="H351" i="1"/>
  <c r="I351" i="1"/>
  <c r="J351" i="1"/>
  <c r="K351" i="1"/>
  <c r="G352" i="1"/>
  <c r="H352" i="1"/>
  <c r="I352" i="1"/>
  <c r="J352" i="1"/>
  <c r="K352" i="1"/>
  <c r="G353" i="1"/>
  <c r="H353" i="1"/>
  <c r="I353" i="1"/>
  <c r="J353" i="1"/>
  <c r="K353" i="1"/>
  <c r="G354" i="1"/>
  <c r="H354" i="1"/>
  <c r="I354" i="1"/>
  <c r="J354" i="1"/>
  <c r="K354" i="1"/>
  <c r="G355" i="1"/>
  <c r="H355" i="1"/>
  <c r="I355" i="1"/>
  <c r="J355" i="1"/>
  <c r="K355" i="1"/>
  <c r="G356" i="1"/>
  <c r="H356" i="1"/>
  <c r="I356" i="1"/>
  <c r="J356" i="1"/>
  <c r="K356" i="1"/>
  <c r="G357" i="1"/>
  <c r="H357" i="1"/>
  <c r="I357" i="1"/>
  <c r="J357" i="1"/>
  <c r="K357" i="1"/>
  <c r="G358" i="1"/>
  <c r="H358" i="1"/>
  <c r="I358" i="1"/>
  <c r="J358" i="1"/>
  <c r="K358" i="1"/>
  <c r="G359" i="1"/>
  <c r="H359" i="1"/>
  <c r="I359" i="1"/>
  <c r="J359" i="1"/>
  <c r="K359" i="1"/>
  <c r="G360" i="1"/>
  <c r="H360" i="1"/>
  <c r="I360" i="1"/>
  <c r="J360" i="1"/>
  <c r="K360" i="1"/>
  <c r="G361" i="1"/>
  <c r="H361" i="1"/>
  <c r="I361" i="1"/>
  <c r="J361" i="1"/>
  <c r="K361" i="1"/>
  <c r="G362" i="1"/>
  <c r="H362" i="1"/>
  <c r="I362" i="1"/>
  <c r="J362" i="1"/>
  <c r="K362" i="1"/>
  <c r="G363" i="1"/>
  <c r="H363" i="1"/>
  <c r="I363" i="1"/>
  <c r="J363" i="1"/>
  <c r="K363" i="1"/>
  <c r="G364" i="1"/>
  <c r="H364" i="1"/>
  <c r="I364" i="1"/>
  <c r="J364" i="1"/>
  <c r="K364" i="1"/>
  <c r="G365" i="1"/>
  <c r="H365" i="1"/>
  <c r="I365" i="1"/>
  <c r="J365" i="1"/>
  <c r="K365" i="1"/>
  <c r="G366" i="1"/>
  <c r="H366" i="1"/>
  <c r="I366" i="1"/>
  <c r="J366" i="1"/>
  <c r="K366" i="1"/>
  <c r="G367" i="1"/>
  <c r="H367" i="1"/>
  <c r="I367" i="1"/>
  <c r="J367" i="1"/>
  <c r="K367" i="1"/>
  <c r="G368" i="1"/>
  <c r="H368" i="1"/>
  <c r="I368" i="1"/>
  <c r="J368" i="1"/>
  <c r="K368" i="1"/>
  <c r="G369" i="1"/>
  <c r="H369" i="1"/>
  <c r="I369" i="1"/>
  <c r="J369" i="1"/>
  <c r="K369" i="1"/>
  <c r="G370" i="1"/>
  <c r="H370" i="1"/>
  <c r="I370" i="1"/>
  <c r="J370" i="1"/>
  <c r="K370" i="1"/>
  <c r="G371" i="1"/>
  <c r="H371" i="1"/>
  <c r="I371" i="1"/>
  <c r="J371" i="1"/>
  <c r="K371" i="1"/>
  <c r="G372" i="1"/>
  <c r="H372" i="1"/>
  <c r="I372" i="1"/>
  <c r="J372" i="1"/>
  <c r="K372" i="1"/>
  <c r="G373" i="1"/>
  <c r="H373" i="1"/>
  <c r="I373" i="1"/>
  <c r="J373" i="1"/>
  <c r="K373" i="1"/>
  <c r="G374" i="1"/>
  <c r="H374" i="1"/>
  <c r="I374" i="1"/>
  <c r="J374" i="1"/>
  <c r="K374" i="1"/>
  <c r="G375" i="1"/>
  <c r="H375" i="1"/>
  <c r="I375" i="1"/>
  <c r="J375" i="1"/>
  <c r="K375" i="1"/>
  <c r="G376" i="1"/>
  <c r="H376" i="1"/>
  <c r="I376" i="1"/>
  <c r="J376" i="1"/>
  <c r="K376" i="1"/>
  <c r="G377" i="1"/>
  <c r="H377" i="1"/>
  <c r="I377" i="1"/>
  <c r="J377" i="1"/>
  <c r="K377" i="1"/>
  <c r="G378" i="1"/>
  <c r="H378" i="1"/>
  <c r="I378" i="1"/>
  <c r="J378" i="1"/>
  <c r="K378" i="1"/>
  <c r="G379" i="1"/>
  <c r="H379" i="1"/>
  <c r="I379" i="1"/>
  <c r="J379" i="1"/>
  <c r="K379" i="1"/>
  <c r="G380" i="1"/>
  <c r="H380" i="1"/>
  <c r="I380" i="1"/>
  <c r="J380" i="1"/>
  <c r="K380" i="1"/>
  <c r="G381" i="1"/>
  <c r="H381" i="1"/>
  <c r="I381" i="1"/>
  <c r="J381" i="1"/>
  <c r="K381" i="1"/>
  <c r="G382" i="1"/>
  <c r="H382" i="1"/>
  <c r="I382" i="1"/>
  <c r="J382" i="1"/>
  <c r="K382" i="1"/>
  <c r="G383" i="1"/>
  <c r="H383" i="1"/>
  <c r="I383" i="1"/>
  <c r="J383" i="1"/>
  <c r="K383" i="1"/>
  <c r="G384" i="1"/>
  <c r="H384" i="1"/>
  <c r="I384" i="1"/>
  <c r="J384" i="1"/>
  <c r="K384" i="1"/>
  <c r="G385" i="1"/>
  <c r="H385" i="1"/>
  <c r="I385" i="1"/>
  <c r="J385" i="1"/>
  <c r="K385" i="1"/>
  <c r="G386" i="1"/>
  <c r="H386" i="1"/>
  <c r="I386" i="1"/>
  <c r="J386" i="1"/>
  <c r="K386" i="1"/>
  <c r="G387" i="1"/>
  <c r="H387" i="1"/>
  <c r="I387" i="1"/>
  <c r="J387" i="1"/>
  <c r="K387" i="1"/>
  <c r="G388" i="1"/>
  <c r="H388" i="1"/>
  <c r="I388" i="1"/>
  <c r="J388" i="1"/>
  <c r="K388" i="1"/>
  <c r="G389" i="1"/>
  <c r="H389" i="1"/>
  <c r="I389" i="1"/>
  <c r="J389" i="1"/>
  <c r="K389" i="1"/>
  <c r="G390" i="1"/>
  <c r="H390" i="1"/>
  <c r="I390" i="1"/>
  <c r="J390" i="1"/>
  <c r="K390" i="1"/>
  <c r="G391" i="1"/>
  <c r="H391" i="1"/>
  <c r="I391" i="1"/>
  <c r="J391" i="1"/>
  <c r="K391" i="1"/>
  <c r="G392" i="1"/>
  <c r="H392" i="1"/>
  <c r="I392" i="1"/>
  <c r="J392" i="1"/>
  <c r="K392" i="1"/>
  <c r="G393" i="1"/>
  <c r="H393" i="1"/>
  <c r="I393" i="1"/>
  <c r="J393" i="1"/>
  <c r="K393" i="1"/>
  <c r="G394" i="1"/>
  <c r="H394" i="1"/>
  <c r="I394" i="1"/>
  <c r="J394" i="1"/>
  <c r="K394" i="1"/>
  <c r="G395" i="1"/>
  <c r="H395" i="1"/>
  <c r="I395" i="1"/>
  <c r="J395" i="1"/>
  <c r="K395" i="1"/>
  <c r="G396" i="1"/>
  <c r="H396" i="1"/>
  <c r="I396" i="1"/>
  <c r="J396" i="1"/>
  <c r="K396" i="1"/>
  <c r="G397" i="1"/>
  <c r="H397" i="1"/>
  <c r="I397" i="1"/>
  <c r="J397" i="1"/>
  <c r="K397" i="1"/>
  <c r="G398" i="1"/>
  <c r="H398" i="1"/>
  <c r="I398" i="1"/>
  <c r="J398" i="1"/>
  <c r="K398" i="1"/>
  <c r="G399" i="1"/>
  <c r="H399" i="1"/>
  <c r="I399" i="1"/>
  <c r="J399" i="1"/>
  <c r="K399" i="1"/>
  <c r="G400" i="1"/>
  <c r="H400" i="1"/>
  <c r="I400" i="1"/>
  <c r="J400" i="1"/>
  <c r="K400" i="1"/>
  <c r="G401" i="1"/>
  <c r="H401" i="1"/>
  <c r="I401" i="1"/>
  <c r="J401" i="1"/>
  <c r="K401" i="1"/>
  <c r="G402" i="1"/>
  <c r="H402" i="1"/>
  <c r="I402" i="1"/>
  <c r="J402" i="1"/>
  <c r="K402" i="1"/>
  <c r="G403" i="1"/>
  <c r="H403" i="1"/>
  <c r="I403" i="1"/>
  <c r="J403" i="1"/>
  <c r="K403" i="1"/>
  <c r="G404" i="1"/>
  <c r="H404" i="1"/>
  <c r="I404" i="1"/>
  <c r="J404" i="1"/>
  <c r="K404" i="1"/>
  <c r="G405" i="1"/>
  <c r="H405" i="1"/>
  <c r="I405" i="1"/>
  <c r="J405" i="1"/>
  <c r="K405" i="1"/>
  <c r="G406" i="1"/>
  <c r="H406" i="1"/>
  <c r="I406" i="1"/>
  <c r="J406" i="1"/>
  <c r="K406" i="1"/>
  <c r="G407" i="1"/>
  <c r="H407" i="1"/>
  <c r="I407" i="1"/>
  <c r="J407" i="1"/>
  <c r="K407" i="1"/>
  <c r="G408" i="1"/>
  <c r="H408" i="1"/>
  <c r="I408" i="1"/>
  <c r="J408" i="1"/>
  <c r="K408" i="1"/>
  <c r="G409" i="1"/>
  <c r="H409" i="1"/>
  <c r="I409" i="1"/>
  <c r="J409" i="1"/>
  <c r="K409" i="1"/>
  <c r="G410" i="1"/>
  <c r="H410" i="1"/>
  <c r="I410" i="1"/>
  <c r="J410" i="1"/>
  <c r="K410" i="1"/>
  <c r="G411" i="1"/>
  <c r="H411" i="1"/>
  <c r="I411" i="1"/>
  <c r="J411" i="1"/>
  <c r="K411" i="1"/>
  <c r="G412" i="1"/>
  <c r="H412" i="1"/>
  <c r="I412" i="1"/>
  <c r="J412" i="1"/>
  <c r="K412" i="1"/>
  <c r="G413" i="1"/>
  <c r="H413" i="1"/>
  <c r="I413" i="1"/>
  <c r="J413" i="1"/>
  <c r="K413" i="1"/>
  <c r="G414" i="1"/>
  <c r="H414" i="1"/>
  <c r="I414" i="1"/>
  <c r="J414" i="1"/>
  <c r="K414" i="1"/>
  <c r="G415" i="1"/>
  <c r="H415" i="1"/>
  <c r="I415" i="1"/>
  <c r="J415" i="1"/>
  <c r="K415" i="1"/>
  <c r="G416" i="1"/>
  <c r="H416" i="1"/>
  <c r="I416" i="1"/>
  <c r="J416" i="1"/>
  <c r="K416" i="1"/>
  <c r="G417" i="1"/>
  <c r="H417" i="1"/>
  <c r="I417" i="1"/>
  <c r="J417" i="1"/>
  <c r="K417" i="1"/>
  <c r="G418" i="1"/>
  <c r="H418" i="1"/>
  <c r="I418" i="1"/>
  <c r="J418" i="1"/>
  <c r="K418" i="1"/>
  <c r="G419" i="1"/>
  <c r="H419" i="1"/>
  <c r="I419" i="1"/>
  <c r="J419" i="1"/>
  <c r="K419" i="1"/>
  <c r="G420" i="1"/>
  <c r="H420" i="1"/>
  <c r="I420" i="1"/>
  <c r="J420" i="1"/>
  <c r="K420" i="1"/>
  <c r="G421" i="1"/>
  <c r="H421" i="1"/>
  <c r="I421" i="1"/>
  <c r="J421" i="1"/>
  <c r="K421" i="1"/>
  <c r="G422" i="1"/>
  <c r="H422" i="1"/>
  <c r="I422" i="1"/>
  <c r="J422" i="1"/>
  <c r="K422" i="1"/>
  <c r="G423" i="1"/>
  <c r="H423" i="1"/>
  <c r="I423" i="1"/>
  <c r="J423" i="1"/>
  <c r="K423" i="1"/>
  <c r="G424" i="1"/>
  <c r="H424" i="1"/>
  <c r="I424" i="1"/>
  <c r="J424" i="1"/>
  <c r="K424" i="1"/>
  <c r="G425" i="1"/>
  <c r="H425" i="1"/>
  <c r="I425" i="1"/>
  <c r="J425" i="1"/>
  <c r="K425" i="1"/>
  <c r="G426" i="1"/>
  <c r="H426" i="1"/>
  <c r="I426" i="1"/>
  <c r="J426" i="1"/>
  <c r="K426" i="1"/>
  <c r="G427" i="1"/>
  <c r="H427" i="1"/>
  <c r="I427" i="1"/>
  <c r="J427" i="1"/>
  <c r="K427" i="1"/>
  <c r="G428" i="1"/>
  <c r="H428" i="1"/>
  <c r="I428" i="1"/>
  <c r="J428" i="1"/>
  <c r="K428" i="1"/>
  <c r="G429" i="1"/>
  <c r="H429" i="1"/>
  <c r="I429" i="1"/>
  <c r="J429" i="1"/>
  <c r="K429" i="1"/>
  <c r="G430" i="1"/>
  <c r="H430" i="1"/>
  <c r="I430" i="1"/>
  <c r="J430" i="1"/>
  <c r="K430" i="1"/>
  <c r="G431" i="1"/>
  <c r="H431" i="1"/>
  <c r="I431" i="1"/>
  <c r="J431" i="1"/>
  <c r="K431" i="1"/>
  <c r="G432" i="1"/>
  <c r="H432" i="1"/>
  <c r="I432" i="1"/>
  <c r="J432" i="1"/>
  <c r="K432" i="1"/>
  <c r="G433" i="1"/>
  <c r="H433" i="1"/>
  <c r="I433" i="1"/>
  <c r="J433" i="1"/>
  <c r="K433" i="1"/>
  <c r="G434" i="1"/>
  <c r="H434" i="1"/>
  <c r="I434" i="1"/>
  <c r="J434" i="1"/>
  <c r="K434" i="1"/>
  <c r="G435" i="1"/>
  <c r="H435" i="1"/>
  <c r="I435" i="1"/>
  <c r="J435" i="1"/>
  <c r="K435" i="1"/>
  <c r="G436" i="1"/>
  <c r="H436" i="1"/>
  <c r="I436" i="1"/>
  <c r="J436" i="1"/>
  <c r="K436" i="1"/>
  <c r="G437" i="1"/>
  <c r="H437" i="1"/>
  <c r="I437" i="1"/>
  <c r="J437" i="1"/>
  <c r="K437" i="1"/>
  <c r="G438" i="1"/>
  <c r="H438" i="1"/>
  <c r="I438" i="1"/>
  <c r="J438" i="1"/>
  <c r="K438" i="1"/>
  <c r="G439" i="1"/>
  <c r="H439" i="1"/>
  <c r="I439" i="1"/>
  <c r="J439" i="1"/>
  <c r="K439" i="1"/>
  <c r="G440" i="1"/>
  <c r="H440" i="1"/>
  <c r="I440" i="1"/>
  <c r="J440" i="1"/>
  <c r="K440" i="1"/>
  <c r="G441" i="1"/>
  <c r="H441" i="1"/>
  <c r="I441" i="1"/>
  <c r="J441" i="1"/>
  <c r="K441" i="1"/>
  <c r="G442" i="1"/>
  <c r="H442" i="1"/>
  <c r="I442" i="1"/>
  <c r="J442" i="1"/>
  <c r="K442" i="1"/>
  <c r="G443" i="1"/>
  <c r="H443" i="1"/>
  <c r="I443" i="1"/>
  <c r="J443" i="1"/>
  <c r="K443" i="1"/>
  <c r="G444" i="1"/>
  <c r="H444" i="1"/>
  <c r="I444" i="1"/>
  <c r="J444" i="1"/>
  <c r="K444" i="1"/>
  <c r="G445" i="1"/>
  <c r="H445" i="1"/>
  <c r="I445" i="1"/>
  <c r="J445" i="1"/>
  <c r="K445" i="1"/>
  <c r="G446" i="1"/>
  <c r="H446" i="1"/>
  <c r="I446" i="1"/>
  <c r="J446" i="1"/>
  <c r="K446" i="1"/>
  <c r="G447" i="1"/>
  <c r="H447" i="1"/>
  <c r="I447" i="1"/>
  <c r="J447" i="1"/>
  <c r="K447" i="1"/>
  <c r="G448" i="1"/>
  <c r="H448" i="1"/>
  <c r="I448" i="1"/>
  <c r="J448" i="1"/>
  <c r="K448" i="1"/>
  <c r="G449" i="1"/>
  <c r="H449" i="1"/>
  <c r="I449" i="1"/>
  <c r="J449" i="1"/>
  <c r="K449" i="1"/>
  <c r="G450" i="1"/>
  <c r="H450" i="1"/>
  <c r="I450" i="1"/>
  <c r="J450" i="1"/>
  <c r="K450" i="1"/>
  <c r="G451" i="1"/>
  <c r="H451" i="1"/>
  <c r="I451" i="1"/>
  <c r="J451" i="1"/>
  <c r="K451" i="1"/>
  <c r="G452" i="1"/>
  <c r="H452" i="1"/>
  <c r="I452" i="1"/>
  <c r="J452" i="1"/>
  <c r="K452" i="1"/>
  <c r="G453" i="1"/>
  <c r="H453" i="1"/>
  <c r="I453" i="1"/>
  <c r="J453" i="1"/>
  <c r="K453" i="1"/>
  <c r="G454" i="1"/>
  <c r="H454" i="1"/>
  <c r="I454" i="1"/>
  <c r="J454" i="1"/>
  <c r="K454" i="1"/>
  <c r="G455" i="1"/>
  <c r="H455" i="1"/>
  <c r="I455" i="1"/>
  <c r="J455" i="1"/>
  <c r="K455" i="1"/>
  <c r="G456" i="1"/>
  <c r="H456" i="1"/>
  <c r="I456" i="1"/>
  <c r="J456" i="1"/>
  <c r="K456" i="1"/>
  <c r="G457" i="1"/>
  <c r="H457" i="1"/>
  <c r="I457" i="1"/>
  <c r="J457" i="1"/>
  <c r="K457" i="1"/>
  <c r="G458" i="1"/>
  <c r="H458" i="1"/>
  <c r="I458" i="1"/>
  <c r="J458" i="1"/>
  <c r="K458" i="1"/>
  <c r="G459" i="1"/>
  <c r="H459" i="1"/>
  <c r="I459" i="1"/>
  <c r="J459" i="1"/>
  <c r="K459" i="1"/>
  <c r="G460" i="1"/>
  <c r="H460" i="1"/>
  <c r="I460" i="1"/>
  <c r="J460" i="1"/>
  <c r="K460" i="1"/>
  <c r="G461" i="1"/>
  <c r="H461" i="1"/>
  <c r="I461" i="1"/>
  <c r="J461" i="1"/>
  <c r="K461" i="1"/>
  <c r="G462" i="1"/>
  <c r="H462" i="1"/>
  <c r="I462" i="1"/>
  <c r="J462" i="1"/>
  <c r="K462" i="1"/>
  <c r="G463" i="1"/>
  <c r="H463" i="1"/>
  <c r="I463" i="1"/>
  <c r="J463" i="1"/>
  <c r="K463" i="1"/>
  <c r="G464" i="1"/>
  <c r="H464" i="1"/>
  <c r="I464" i="1"/>
  <c r="J464" i="1"/>
  <c r="K464" i="1"/>
  <c r="G465" i="1"/>
  <c r="H465" i="1"/>
  <c r="I465" i="1"/>
  <c r="J465" i="1"/>
  <c r="K465" i="1"/>
  <c r="G466" i="1"/>
  <c r="H466" i="1"/>
  <c r="I466" i="1"/>
  <c r="J466" i="1"/>
  <c r="K466" i="1"/>
  <c r="G467" i="1"/>
  <c r="H467" i="1"/>
  <c r="I467" i="1"/>
  <c r="J467" i="1"/>
  <c r="K467" i="1"/>
  <c r="G468" i="1"/>
  <c r="H468" i="1"/>
  <c r="I468" i="1"/>
  <c r="J468" i="1"/>
  <c r="K468" i="1"/>
  <c r="G469" i="1"/>
  <c r="H469" i="1"/>
  <c r="I469" i="1"/>
  <c r="J469" i="1"/>
  <c r="K469" i="1"/>
  <c r="G470" i="1"/>
  <c r="H470" i="1"/>
  <c r="I470" i="1"/>
  <c r="J470" i="1"/>
  <c r="K470" i="1"/>
  <c r="G471" i="1"/>
  <c r="H471" i="1"/>
  <c r="I471" i="1"/>
  <c r="J471" i="1"/>
  <c r="K471" i="1"/>
  <c r="G472" i="1"/>
  <c r="H472" i="1"/>
  <c r="I472" i="1"/>
  <c r="J472" i="1"/>
  <c r="K472" i="1"/>
  <c r="G473" i="1"/>
  <c r="H473" i="1"/>
  <c r="I473" i="1"/>
  <c r="J473" i="1"/>
  <c r="K473" i="1"/>
  <c r="G474" i="1"/>
  <c r="H474" i="1"/>
  <c r="I474" i="1"/>
  <c r="J474" i="1"/>
  <c r="K474" i="1"/>
  <c r="G475" i="1"/>
  <c r="H475" i="1"/>
  <c r="I475" i="1"/>
  <c r="J475" i="1"/>
  <c r="K475" i="1"/>
  <c r="G476" i="1"/>
  <c r="H476" i="1"/>
  <c r="I476" i="1"/>
  <c r="J476" i="1"/>
  <c r="K476" i="1"/>
  <c r="G477" i="1"/>
  <c r="H477" i="1"/>
  <c r="I477" i="1"/>
  <c r="J477" i="1"/>
  <c r="K477" i="1"/>
  <c r="G478" i="1"/>
  <c r="H478" i="1"/>
  <c r="I478" i="1"/>
  <c r="J478" i="1"/>
  <c r="K478" i="1"/>
  <c r="G479" i="1"/>
  <c r="H479" i="1"/>
  <c r="I479" i="1"/>
  <c r="J479" i="1"/>
  <c r="K479" i="1"/>
  <c r="G480" i="1"/>
  <c r="H480" i="1"/>
  <c r="I480" i="1"/>
  <c r="J480" i="1"/>
  <c r="K480" i="1"/>
  <c r="G481" i="1"/>
  <c r="H481" i="1"/>
  <c r="I481" i="1"/>
  <c r="J481" i="1"/>
  <c r="K481" i="1"/>
  <c r="G482" i="1"/>
  <c r="H482" i="1"/>
  <c r="I482" i="1"/>
  <c r="J482" i="1"/>
  <c r="K482" i="1"/>
  <c r="G483" i="1"/>
  <c r="H483" i="1"/>
  <c r="I483" i="1"/>
  <c r="J483" i="1"/>
  <c r="K483" i="1"/>
  <c r="G484" i="1"/>
  <c r="H484" i="1"/>
  <c r="I484" i="1"/>
  <c r="J484" i="1"/>
  <c r="K484" i="1"/>
  <c r="G485" i="1"/>
  <c r="H485" i="1"/>
  <c r="I485" i="1"/>
  <c r="J485" i="1"/>
  <c r="K485" i="1"/>
  <c r="G486" i="1"/>
  <c r="H486" i="1"/>
  <c r="I486" i="1"/>
  <c r="J486" i="1"/>
  <c r="K486" i="1"/>
  <c r="G487" i="1"/>
  <c r="H487" i="1"/>
  <c r="I487" i="1"/>
  <c r="J487" i="1"/>
  <c r="K487" i="1"/>
  <c r="G488" i="1"/>
  <c r="H488" i="1"/>
  <c r="I488" i="1"/>
  <c r="J488" i="1"/>
  <c r="K488" i="1"/>
  <c r="G489" i="1"/>
  <c r="H489" i="1"/>
  <c r="I489" i="1"/>
  <c r="J489" i="1"/>
  <c r="K489" i="1"/>
  <c r="G490" i="1"/>
  <c r="H490" i="1"/>
  <c r="I490" i="1"/>
  <c r="J490" i="1"/>
  <c r="K490" i="1"/>
  <c r="G491" i="1"/>
  <c r="H491" i="1"/>
  <c r="I491" i="1"/>
  <c r="J491" i="1"/>
  <c r="K491" i="1"/>
  <c r="G492" i="1"/>
  <c r="H492" i="1"/>
  <c r="I492" i="1"/>
  <c r="J492" i="1"/>
  <c r="K492" i="1"/>
  <c r="G493" i="1"/>
  <c r="H493" i="1"/>
  <c r="I493" i="1"/>
  <c r="J493" i="1"/>
  <c r="K493" i="1"/>
  <c r="G494" i="1"/>
  <c r="H494" i="1"/>
  <c r="I494" i="1"/>
  <c r="J494" i="1"/>
  <c r="K494" i="1"/>
  <c r="G495" i="1"/>
  <c r="H495" i="1"/>
  <c r="I495" i="1"/>
  <c r="J495" i="1"/>
  <c r="K495" i="1"/>
  <c r="G496" i="1"/>
  <c r="H496" i="1"/>
  <c r="I496" i="1"/>
  <c r="J496" i="1"/>
  <c r="K496" i="1"/>
  <c r="G497" i="1"/>
  <c r="H497" i="1"/>
  <c r="I497" i="1"/>
  <c r="J497" i="1"/>
  <c r="K497" i="1"/>
  <c r="G498" i="1"/>
  <c r="H498" i="1"/>
  <c r="I498" i="1"/>
  <c r="J498" i="1"/>
  <c r="K498" i="1"/>
  <c r="G499" i="1"/>
  <c r="H499" i="1"/>
  <c r="I499" i="1"/>
  <c r="J499" i="1"/>
  <c r="K499" i="1"/>
  <c r="G500" i="1"/>
  <c r="H500" i="1"/>
  <c r="I500" i="1"/>
  <c r="J500" i="1"/>
  <c r="K500" i="1"/>
  <c r="G501" i="1"/>
  <c r="H501" i="1"/>
  <c r="I501" i="1"/>
  <c r="J501" i="1"/>
  <c r="K501" i="1"/>
  <c r="G502" i="1"/>
  <c r="H502" i="1"/>
  <c r="I502" i="1"/>
  <c r="J502" i="1"/>
  <c r="K502" i="1"/>
  <c r="G503" i="1"/>
  <c r="H503" i="1"/>
  <c r="I503" i="1"/>
  <c r="J503" i="1"/>
  <c r="K503" i="1"/>
  <c r="G504" i="1"/>
  <c r="H504" i="1"/>
  <c r="I504" i="1"/>
  <c r="J504" i="1"/>
  <c r="K504" i="1"/>
  <c r="G505" i="1"/>
  <c r="H505" i="1"/>
  <c r="I505" i="1"/>
  <c r="J505" i="1"/>
  <c r="K505" i="1"/>
  <c r="G506" i="1"/>
  <c r="H506" i="1"/>
  <c r="I506" i="1"/>
  <c r="J506" i="1"/>
  <c r="K506" i="1"/>
  <c r="G507" i="1"/>
  <c r="H507" i="1"/>
  <c r="I507" i="1"/>
  <c r="J507" i="1"/>
  <c r="K507" i="1"/>
  <c r="G508" i="1"/>
  <c r="H508" i="1"/>
  <c r="I508" i="1"/>
  <c r="J508" i="1"/>
  <c r="K508" i="1"/>
  <c r="G509" i="1"/>
  <c r="H509" i="1"/>
  <c r="I509" i="1"/>
  <c r="J509" i="1"/>
  <c r="K509" i="1"/>
  <c r="G510" i="1"/>
  <c r="H510" i="1"/>
  <c r="I510" i="1"/>
  <c r="J510" i="1"/>
  <c r="K510" i="1"/>
  <c r="G511" i="1"/>
  <c r="H511" i="1"/>
  <c r="I511" i="1"/>
  <c r="J511" i="1"/>
  <c r="K511" i="1"/>
  <c r="G512" i="1"/>
  <c r="H512" i="1"/>
  <c r="I512" i="1"/>
  <c r="J512" i="1"/>
  <c r="K512" i="1"/>
  <c r="G513" i="1"/>
  <c r="H513" i="1"/>
  <c r="I513" i="1"/>
  <c r="J513" i="1"/>
  <c r="K513" i="1"/>
  <c r="G514" i="1"/>
  <c r="H514" i="1"/>
  <c r="I514" i="1"/>
  <c r="J514" i="1"/>
  <c r="K514" i="1"/>
  <c r="G515" i="1"/>
  <c r="H515" i="1"/>
  <c r="I515" i="1"/>
  <c r="J515" i="1"/>
  <c r="K515" i="1"/>
  <c r="G516" i="1"/>
  <c r="H516" i="1"/>
  <c r="I516" i="1"/>
  <c r="J516" i="1"/>
  <c r="K516" i="1"/>
  <c r="G517" i="1"/>
  <c r="H517" i="1"/>
  <c r="I517" i="1"/>
  <c r="J517" i="1"/>
  <c r="K517" i="1"/>
  <c r="G518" i="1"/>
  <c r="H518" i="1"/>
  <c r="I518" i="1"/>
  <c r="J518" i="1"/>
  <c r="K518" i="1"/>
  <c r="G519" i="1"/>
  <c r="H519" i="1"/>
  <c r="I519" i="1"/>
  <c r="J519" i="1"/>
  <c r="K519" i="1"/>
  <c r="G520" i="1"/>
  <c r="H520" i="1"/>
  <c r="I520" i="1"/>
  <c r="J520" i="1"/>
  <c r="K520" i="1"/>
  <c r="G521" i="1"/>
  <c r="H521" i="1"/>
  <c r="I521" i="1"/>
  <c r="J521" i="1"/>
  <c r="K521" i="1"/>
  <c r="G522" i="1"/>
  <c r="H522" i="1"/>
  <c r="I522" i="1"/>
  <c r="J522" i="1"/>
  <c r="K522" i="1"/>
  <c r="G523" i="1"/>
  <c r="H523" i="1"/>
  <c r="I523" i="1"/>
  <c r="J523" i="1"/>
  <c r="K523" i="1"/>
  <c r="G524" i="1"/>
  <c r="H524" i="1"/>
  <c r="I524" i="1"/>
  <c r="J524" i="1"/>
  <c r="K524" i="1"/>
  <c r="G525" i="1"/>
  <c r="H525" i="1"/>
  <c r="I525" i="1"/>
  <c r="J525" i="1"/>
  <c r="K525" i="1"/>
  <c r="G526" i="1"/>
  <c r="H526" i="1"/>
  <c r="I526" i="1"/>
  <c r="J526" i="1"/>
  <c r="K526" i="1"/>
  <c r="G527" i="1"/>
  <c r="H527" i="1"/>
  <c r="I527" i="1"/>
  <c r="J527" i="1"/>
  <c r="K527" i="1"/>
  <c r="G528" i="1"/>
  <c r="H528" i="1"/>
  <c r="I528" i="1"/>
  <c r="J528" i="1"/>
  <c r="K528" i="1"/>
  <c r="G529" i="1"/>
  <c r="H529" i="1"/>
  <c r="I529" i="1"/>
  <c r="J529" i="1"/>
  <c r="K529" i="1"/>
  <c r="G530" i="1"/>
  <c r="H530" i="1"/>
  <c r="I530" i="1"/>
  <c r="J530" i="1"/>
  <c r="K530" i="1"/>
  <c r="G531" i="1"/>
  <c r="H531" i="1"/>
  <c r="I531" i="1"/>
  <c r="J531" i="1"/>
  <c r="K531" i="1"/>
  <c r="G532" i="1"/>
  <c r="H532" i="1"/>
  <c r="I532" i="1"/>
  <c r="J532" i="1"/>
  <c r="K532" i="1"/>
  <c r="G533" i="1"/>
  <c r="H533" i="1"/>
  <c r="I533" i="1"/>
  <c r="J533" i="1"/>
  <c r="K533" i="1"/>
  <c r="G534" i="1"/>
  <c r="H534" i="1"/>
  <c r="I534" i="1"/>
  <c r="J534" i="1"/>
  <c r="K534" i="1"/>
  <c r="G535" i="1"/>
  <c r="H535" i="1"/>
  <c r="I535" i="1"/>
  <c r="J535" i="1"/>
  <c r="K535" i="1"/>
  <c r="G536" i="1"/>
  <c r="H536" i="1"/>
  <c r="I536" i="1"/>
  <c r="J536" i="1"/>
  <c r="K536" i="1"/>
  <c r="G537" i="1"/>
  <c r="H537" i="1"/>
  <c r="I537" i="1"/>
  <c r="J537" i="1"/>
  <c r="K537" i="1"/>
  <c r="G538" i="1"/>
  <c r="H538" i="1"/>
  <c r="I538" i="1"/>
  <c r="J538" i="1"/>
  <c r="K538" i="1"/>
  <c r="G539" i="1"/>
  <c r="H539" i="1"/>
  <c r="I539" i="1"/>
  <c r="J539" i="1"/>
  <c r="K539" i="1"/>
  <c r="G540" i="1"/>
  <c r="H540" i="1"/>
  <c r="I540" i="1"/>
  <c r="J540" i="1"/>
  <c r="K540" i="1"/>
  <c r="G541" i="1"/>
  <c r="H541" i="1"/>
  <c r="I541" i="1"/>
  <c r="J541" i="1"/>
  <c r="K541" i="1"/>
  <c r="G542" i="1"/>
  <c r="H542" i="1"/>
  <c r="I542" i="1"/>
  <c r="J542" i="1"/>
  <c r="K542" i="1"/>
  <c r="G543" i="1"/>
  <c r="H543" i="1"/>
  <c r="I543" i="1"/>
  <c r="J543" i="1"/>
  <c r="K543" i="1"/>
  <c r="G544" i="1"/>
  <c r="H544" i="1"/>
  <c r="I544" i="1"/>
  <c r="J544" i="1"/>
  <c r="K544" i="1"/>
  <c r="G545" i="1"/>
  <c r="H545" i="1"/>
  <c r="I545" i="1"/>
  <c r="J545" i="1"/>
  <c r="K545" i="1"/>
  <c r="G546" i="1"/>
  <c r="H546" i="1"/>
  <c r="I546" i="1"/>
  <c r="J546" i="1"/>
  <c r="K546" i="1"/>
  <c r="G547" i="1"/>
  <c r="H547" i="1"/>
  <c r="I547" i="1"/>
  <c r="J547" i="1"/>
  <c r="K547" i="1"/>
  <c r="G548" i="1"/>
  <c r="H548" i="1"/>
  <c r="I548" i="1"/>
  <c r="J548" i="1"/>
  <c r="K548" i="1"/>
  <c r="G549" i="1"/>
  <c r="H549" i="1"/>
  <c r="I549" i="1"/>
  <c r="J549" i="1"/>
  <c r="K549" i="1"/>
  <c r="G550" i="1"/>
  <c r="H550" i="1"/>
  <c r="I550" i="1"/>
  <c r="J550" i="1"/>
  <c r="K550" i="1"/>
  <c r="G551" i="1"/>
  <c r="H551" i="1"/>
  <c r="I551" i="1"/>
  <c r="J551" i="1"/>
  <c r="K551" i="1"/>
  <c r="G552" i="1"/>
  <c r="H552" i="1"/>
  <c r="I552" i="1"/>
  <c r="J552" i="1"/>
  <c r="K552" i="1"/>
  <c r="G553" i="1"/>
  <c r="H553" i="1"/>
  <c r="I553" i="1"/>
  <c r="J553" i="1"/>
  <c r="K553" i="1"/>
  <c r="G554" i="1"/>
  <c r="H554" i="1"/>
  <c r="I554" i="1"/>
  <c r="J554" i="1"/>
  <c r="K554" i="1"/>
  <c r="G555" i="1"/>
  <c r="H555" i="1"/>
  <c r="I555" i="1"/>
  <c r="J555" i="1"/>
  <c r="K555" i="1"/>
  <c r="G556" i="1"/>
  <c r="H556" i="1"/>
  <c r="I556" i="1"/>
  <c r="J556" i="1"/>
  <c r="K556" i="1"/>
  <c r="G557" i="1"/>
  <c r="H557" i="1"/>
  <c r="I557" i="1"/>
  <c r="J557" i="1"/>
  <c r="K557" i="1"/>
  <c r="G558" i="1"/>
  <c r="H558" i="1"/>
  <c r="I558" i="1"/>
  <c r="J558" i="1"/>
  <c r="K558" i="1"/>
  <c r="G559" i="1"/>
  <c r="H559" i="1"/>
  <c r="I559" i="1"/>
  <c r="J559" i="1"/>
  <c r="K559" i="1"/>
  <c r="G560" i="1"/>
  <c r="H560" i="1"/>
  <c r="I560" i="1"/>
  <c r="J560" i="1"/>
  <c r="K560" i="1"/>
  <c r="G561" i="1"/>
  <c r="H561" i="1"/>
  <c r="I561" i="1"/>
  <c r="J561" i="1"/>
  <c r="K561" i="1"/>
  <c r="G562" i="1"/>
  <c r="H562" i="1"/>
  <c r="I562" i="1"/>
  <c r="J562" i="1"/>
  <c r="K562" i="1"/>
  <c r="G563" i="1"/>
  <c r="H563" i="1"/>
  <c r="I563" i="1"/>
  <c r="J563" i="1"/>
  <c r="K563" i="1"/>
  <c r="G564" i="1"/>
  <c r="H564" i="1"/>
  <c r="I564" i="1"/>
  <c r="J564" i="1"/>
  <c r="K564" i="1"/>
  <c r="G565" i="1"/>
  <c r="H565" i="1"/>
  <c r="I565" i="1"/>
  <c r="J565" i="1"/>
  <c r="K565" i="1"/>
  <c r="G566" i="1"/>
  <c r="H566" i="1"/>
  <c r="I566" i="1"/>
  <c r="J566" i="1"/>
  <c r="K566" i="1"/>
  <c r="G567" i="1"/>
  <c r="H567" i="1"/>
  <c r="I567" i="1"/>
  <c r="J567" i="1"/>
  <c r="K567" i="1"/>
  <c r="G568" i="1"/>
  <c r="H568" i="1"/>
  <c r="I568" i="1"/>
  <c r="J568" i="1"/>
  <c r="K568" i="1"/>
  <c r="G569" i="1"/>
  <c r="H569" i="1"/>
  <c r="I569" i="1"/>
  <c r="J569" i="1"/>
  <c r="K569" i="1"/>
  <c r="G570" i="1"/>
  <c r="H570" i="1"/>
  <c r="I570" i="1"/>
  <c r="J570" i="1"/>
  <c r="K570" i="1"/>
  <c r="G571" i="1"/>
  <c r="H571" i="1"/>
  <c r="I571" i="1"/>
  <c r="J571" i="1"/>
  <c r="K571" i="1"/>
  <c r="G572" i="1"/>
  <c r="H572" i="1"/>
  <c r="I572" i="1"/>
  <c r="J572" i="1"/>
  <c r="K572" i="1"/>
  <c r="G573" i="1"/>
  <c r="H573" i="1"/>
  <c r="I573" i="1"/>
  <c r="J573" i="1"/>
  <c r="K573" i="1"/>
  <c r="G574" i="1"/>
  <c r="H574" i="1"/>
  <c r="I574" i="1"/>
  <c r="J574" i="1"/>
  <c r="K574" i="1"/>
  <c r="G575" i="1"/>
  <c r="H575" i="1"/>
  <c r="I575" i="1"/>
  <c r="J575" i="1"/>
  <c r="K575" i="1"/>
  <c r="G576" i="1"/>
  <c r="I576" i="1"/>
  <c r="J576" i="1"/>
  <c r="K576" i="1"/>
  <c r="G577" i="1"/>
  <c r="I577" i="1"/>
  <c r="J577" i="1"/>
  <c r="K577" i="1"/>
  <c r="G578" i="1"/>
  <c r="I578" i="1"/>
  <c r="J578" i="1"/>
  <c r="K578" i="1"/>
  <c r="G579" i="1"/>
  <c r="I579" i="1"/>
  <c r="J579" i="1"/>
  <c r="K579" i="1"/>
  <c r="G580" i="1"/>
  <c r="I580" i="1"/>
  <c r="J580" i="1"/>
  <c r="K580" i="1"/>
  <c r="G581" i="1"/>
  <c r="I581" i="1"/>
  <c r="J581" i="1"/>
  <c r="K581" i="1"/>
  <c r="I582" i="1"/>
  <c r="J582" i="1"/>
  <c r="K582" i="1"/>
  <c r="I583" i="1"/>
  <c r="J583" i="1"/>
  <c r="K583" i="1"/>
  <c r="I584" i="1"/>
  <c r="J584" i="1"/>
  <c r="K584" i="1"/>
  <c r="I585" i="1"/>
  <c r="J585" i="1"/>
  <c r="K585" i="1"/>
  <c r="G586" i="1"/>
  <c r="H586" i="1"/>
  <c r="I586" i="1"/>
  <c r="J586" i="1"/>
  <c r="K586" i="1"/>
  <c r="G587" i="1"/>
  <c r="H587" i="1"/>
  <c r="I587" i="1"/>
  <c r="J587" i="1"/>
  <c r="K587" i="1"/>
  <c r="G588" i="1"/>
  <c r="H588" i="1"/>
  <c r="I588" i="1"/>
  <c r="J588" i="1"/>
  <c r="K588" i="1"/>
  <c r="G589" i="1"/>
  <c r="H589" i="1"/>
  <c r="I589" i="1"/>
  <c r="J589" i="1"/>
  <c r="K589" i="1"/>
  <c r="G590" i="1"/>
  <c r="H590" i="1"/>
  <c r="I590" i="1"/>
  <c r="J590" i="1"/>
  <c r="K590" i="1"/>
  <c r="G591" i="1"/>
  <c r="H591" i="1"/>
  <c r="I591" i="1"/>
  <c r="J591" i="1"/>
  <c r="K591" i="1"/>
  <c r="G592" i="1"/>
  <c r="H592" i="1"/>
  <c r="I592" i="1"/>
  <c r="J592" i="1"/>
  <c r="K592" i="1"/>
  <c r="G593" i="1"/>
  <c r="H593" i="1"/>
  <c r="I593" i="1"/>
  <c r="J593" i="1"/>
  <c r="K593" i="1"/>
  <c r="G594" i="1"/>
  <c r="H594" i="1"/>
  <c r="I594" i="1"/>
  <c r="J594" i="1"/>
  <c r="K594" i="1"/>
  <c r="G595" i="1"/>
  <c r="H595" i="1"/>
  <c r="I595" i="1"/>
  <c r="J595" i="1"/>
  <c r="K595" i="1"/>
  <c r="G596" i="1"/>
  <c r="H596" i="1"/>
  <c r="I596" i="1"/>
  <c r="J596" i="1"/>
  <c r="K596" i="1"/>
  <c r="G597" i="1"/>
  <c r="H597" i="1"/>
  <c r="I597" i="1"/>
  <c r="J597" i="1"/>
  <c r="K597" i="1"/>
  <c r="G598" i="1"/>
  <c r="H598" i="1"/>
  <c r="I598" i="1"/>
  <c r="J598" i="1"/>
  <c r="K598" i="1"/>
  <c r="G599" i="1"/>
  <c r="H599" i="1"/>
  <c r="I599" i="1"/>
  <c r="J599" i="1"/>
  <c r="K599" i="1"/>
  <c r="G600" i="1"/>
  <c r="H600" i="1"/>
  <c r="I600" i="1"/>
  <c r="J600" i="1"/>
  <c r="K600" i="1"/>
  <c r="G601" i="1"/>
  <c r="H601" i="1"/>
  <c r="I601" i="1"/>
  <c r="J601" i="1"/>
  <c r="K601" i="1"/>
  <c r="G602" i="1"/>
  <c r="H602" i="1"/>
  <c r="I602" i="1"/>
  <c r="J602" i="1"/>
  <c r="K602" i="1"/>
  <c r="G603" i="1"/>
  <c r="H603" i="1"/>
  <c r="I603" i="1"/>
  <c r="J603" i="1"/>
  <c r="K603" i="1"/>
  <c r="G604" i="1"/>
  <c r="H604" i="1"/>
  <c r="I604" i="1"/>
  <c r="J604" i="1"/>
  <c r="K604" i="1"/>
  <c r="G605" i="1"/>
  <c r="H605" i="1"/>
  <c r="I605" i="1"/>
  <c r="J605" i="1"/>
  <c r="K605" i="1"/>
  <c r="G606" i="1"/>
  <c r="H606" i="1"/>
  <c r="I606" i="1"/>
  <c r="J606" i="1"/>
  <c r="K606" i="1"/>
  <c r="G607" i="1"/>
  <c r="H607" i="1"/>
  <c r="I607" i="1"/>
  <c r="J607" i="1"/>
  <c r="K607" i="1"/>
  <c r="G608" i="1"/>
  <c r="H608" i="1"/>
  <c r="I608" i="1"/>
  <c r="J608" i="1"/>
  <c r="K608" i="1"/>
  <c r="G609" i="1"/>
  <c r="H609" i="1"/>
  <c r="I609" i="1"/>
  <c r="J609" i="1"/>
  <c r="K609" i="1"/>
  <c r="G610" i="1"/>
  <c r="H610" i="1"/>
  <c r="I610" i="1"/>
  <c r="J610" i="1"/>
  <c r="K610" i="1"/>
  <c r="G611" i="1"/>
  <c r="H611" i="1"/>
  <c r="I611" i="1"/>
  <c r="J611" i="1"/>
  <c r="K611" i="1"/>
  <c r="G612" i="1"/>
  <c r="H612" i="1"/>
  <c r="I612" i="1"/>
  <c r="J612" i="1"/>
  <c r="K612" i="1"/>
  <c r="G613" i="1"/>
  <c r="H613" i="1"/>
  <c r="I613" i="1"/>
  <c r="J613" i="1"/>
  <c r="K613" i="1"/>
  <c r="G614" i="1"/>
  <c r="H614" i="1"/>
  <c r="I614" i="1"/>
  <c r="J614" i="1"/>
  <c r="K614" i="1"/>
  <c r="G615" i="1"/>
  <c r="H615" i="1"/>
  <c r="I615" i="1"/>
  <c r="J615" i="1"/>
  <c r="K615" i="1"/>
  <c r="G616" i="1"/>
  <c r="H616" i="1"/>
  <c r="I616" i="1"/>
  <c r="J616" i="1"/>
  <c r="K616" i="1"/>
  <c r="G617" i="1"/>
  <c r="H617" i="1"/>
  <c r="I617" i="1"/>
  <c r="J617" i="1"/>
  <c r="K617" i="1"/>
  <c r="G618" i="1"/>
  <c r="H618" i="1"/>
  <c r="I618" i="1"/>
  <c r="J618" i="1"/>
  <c r="K618" i="1"/>
  <c r="G619" i="1"/>
  <c r="H619" i="1"/>
  <c r="I619" i="1"/>
  <c r="J619" i="1"/>
  <c r="K619" i="1"/>
  <c r="G620" i="1"/>
  <c r="H620" i="1"/>
  <c r="I620" i="1"/>
  <c r="J620" i="1"/>
  <c r="K620" i="1"/>
  <c r="G621" i="1"/>
  <c r="H621" i="1"/>
  <c r="I621" i="1"/>
  <c r="J621" i="1"/>
  <c r="K621" i="1"/>
  <c r="G622" i="1"/>
  <c r="H622" i="1"/>
  <c r="I622" i="1"/>
  <c r="J622" i="1"/>
  <c r="K622" i="1"/>
  <c r="G623" i="1"/>
  <c r="H623" i="1"/>
  <c r="I623" i="1"/>
  <c r="J623" i="1"/>
  <c r="K623" i="1"/>
  <c r="G624" i="1"/>
  <c r="H624" i="1"/>
  <c r="I624" i="1"/>
  <c r="J624" i="1"/>
  <c r="K624" i="1"/>
  <c r="G625" i="1"/>
  <c r="H625" i="1"/>
  <c r="I625" i="1"/>
  <c r="J625" i="1"/>
  <c r="K625" i="1"/>
  <c r="G626" i="1"/>
  <c r="H626" i="1"/>
  <c r="I626" i="1"/>
  <c r="J626" i="1"/>
  <c r="K626" i="1"/>
  <c r="G627" i="1"/>
  <c r="H627" i="1"/>
  <c r="I627" i="1"/>
  <c r="J627" i="1"/>
  <c r="K627" i="1"/>
  <c r="G628" i="1"/>
  <c r="H628" i="1"/>
  <c r="I628" i="1"/>
  <c r="J628" i="1"/>
  <c r="K628" i="1"/>
  <c r="G629" i="1"/>
  <c r="H629" i="1"/>
  <c r="I629" i="1"/>
  <c r="J629" i="1"/>
  <c r="K629" i="1"/>
  <c r="G630" i="1"/>
  <c r="H630" i="1"/>
  <c r="I630" i="1"/>
  <c r="J630" i="1"/>
  <c r="K630" i="1"/>
  <c r="G631" i="1"/>
  <c r="H631" i="1"/>
  <c r="I631" i="1"/>
  <c r="J631" i="1"/>
  <c r="K631" i="1"/>
  <c r="G632" i="1"/>
  <c r="H632" i="1"/>
  <c r="I632" i="1"/>
  <c r="J632" i="1"/>
  <c r="K632" i="1"/>
  <c r="G633" i="1"/>
  <c r="H633" i="1"/>
  <c r="I633" i="1"/>
  <c r="J633" i="1"/>
  <c r="K633" i="1"/>
  <c r="G634" i="1"/>
  <c r="H634" i="1"/>
  <c r="I634" i="1"/>
  <c r="J634" i="1"/>
  <c r="K634" i="1"/>
  <c r="G635" i="1"/>
  <c r="H635" i="1"/>
  <c r="I635" i="1"/>
  <c r="J635" i="1"/>
  <c r="K635" i="1"/>
  <c r="G636" i="1"/>
  <c r="H636" i="1"/>
  <c r="I636" i="1"/>
  <c r="J636" i="1"/>
  <c r="K636" i="1"/>
  <c r="G637" i="1"/>
  <c r="H637" i="1"/>
  <c r="I637" i="1"/>
  <c r="J637" i="1"/>
  <c r="K637" i="1"/>
  <c r="G638" i="1"/>
  <c r="H638" i="1"/>
  <c r="I638" i="1"/>
  <c r="J638" i="1"/>
  <c r="K638" i="1"/>
  <c r="G639" i="1"/>
  <c r="H639" i="1"/>
  <c r="I639" i="1"/>
  <c r="J639" i="1"/>
  <c r="K639" i="1"/>
  <c r="G640" i="1"/>
  <c r="H640" i="1"/>
  <c r="I640" i="1"/>
  <c r="J640" i="1"/>
  <c r="K640" i="1"/>
  <c r="G641" i="1"/>
  <c r="H641" i="1"/>
  <c r="I641" i="1"/>
  <c r="J641" i="1"/>
  <c r="K641" i="1"/>
  <c r="G642" i="1"/>
  <c r="H642" i="1"/>
  <c r="I642" i="1"/>
  <c r="J642" i="1"/>
  <c r="K642" i="1"/>
  <c r="G643" i="1"/>
  <c r="H643" i="1"/>
  <c r="I643" i="1"/>
  <c r="J643" i="1"/>
  <c r="K643" i="1"/>
  <c r="G644" i="1"/>
  <c r="H644" i="1"/>
  <c r="I644" i="1"/>
  <c r="J644" i="1"/>
  <c r="K644" i="1"/>
  <c r="G645" i="1"/>
  <c r="H645" i="1"/>
  <c r="I645" i="1"/>
  <c r="J645" i="1"/>
  <c r="K645" i="1"/>
  <c r="G646" i="1"/>
  <c r="H646" i="1"/>
  <c r="I646" i="1"/>
  <c r="J646" i="1"/>
  <c r="K646" i="1"/>
  <c r="G647" i="1"/>
  <c r="H647" i="1"/>
  <c r="I647" i="1"/>
  <c r="J647" i="1"/>
  <c r="K647" i="1"/>
  <c r="G648" i="1"/>
  <c r="H648" i="1"/>
  <c r="I648" i="1"/>
  <c r="J648" i="1"/>
  <c r="K648" i="1"/>
  <c r="G649" i="1"/>
  <c r="H649" i="1"/>
  <c r="I649" i="1"/>
  <c r="J649" i="1"/>
  <c r="K649" i="1"/>
  <c r="G650" i="1"/>
  <c r="H650" i="1"/>
  <c r="I650" i="1"/>
  <c r="J650" i="1"/>
  <c r="K650" i="1"/>
  <c r="G651" i="1"/>
  <c r="H651" i="1"/>
  <c r="I651" i="1"/>
  <c r="J651" i="1"/>
  <c r="K651" i="1"/>
  <c r="G652" i="1"/>
  <c r="H652" i="1"/>
  <c r="I652" i="1"/>
  <c r="J652" i="1"/>
  <c r="K652" i="1"/>
  <c r="G653" i="1"/>
  <c r="H653" i="1"/>
  <c r="I653" i="1"/>
  <c r="J653" i="1"/>
  <c r="K653" i="1"/>
  <c r="G654" i="1"/>
  <c r="H654" i="1"/>
  <c r="I654" i="1"/>
  <c r="J654" i="1"/>
  <c r="K654" i="1"/>
  <c r="G655" i="1"/>
  <c r="H655" i="1"/>
  <c r="I655" i="1"/>
  <c r="J655" i="1"/>
  <c r="K655" i="1"/>
  <c r="G656" i="1"/>
  <c r="H656" i="1"/>
  <c r="I656" i="1"/>
  <c r="J656" i="1"/>
  <c r="K656" i="1"/>
  <c r="G657" i="1"/>
  <c r="H657" i="1"/>
  <c r="I657" i="1"/>
  <c r="J657" i="1"/>
  <c r="K657" i="1"/>
  <c r="G658" i="1"/>
  <c r="H658" i="1"/>
  <c r="I658" i="1"/>
  <c r="J658" i="1"/>
  <c r="K658" i="1"/>
  <c r="G659" i="1"/>
  <c r="H659" i="1"/>
  <c r="I659" i="1"/>
  <c r="J659" i="1"/>
  <c r="K659" i="1"/>
  <c r="G660" i="1"/>
  <c r="H660" i="1"/>
  <c r="I660" i="1"/>
  <c r="J660" i="1"/>
  <c r="K660" i="1"/>
  <c r="G661" i="1"/>
  <c r="H661" i="1"/>
  <c r="I661" i="1"/>
  <c r="J661" i="1"/>
  <c r="K661" i="1"/>
  <c r="G662" i="1"/>
  <c r="H662" i="1"/>
  <c r="I662" i="1"/>
  <c r="J662" i="1"/>
  <c r="K662" i="1"/>
  <c r="G663" i="1"/>
  <c r="H663" i="1"/>
  <c r="I663" i="1"/>
  <c r="J663" i="1"/>
  <c r="K663" i="1"/>
  <c r="G664" i="1"/>
  <c r="H664" i="1"/>
  <c r="I664" i="1"/>
  <c r="J664" i="1"/>
  <c r="K664" i="1"/>
  <c r="G665" i="1"/>
  <c r="H665" i="1"/>
  <c r="I665" i="1"/>
  <c r="J665" i="1"/>
  <c r="K665" i="1"/>
  <c r="G666" i="1"/>
  <c r="H666" i="1"/>
  <c r="I666" i="1"/>
  <c r="J666" i="1"/>
  <c r="K666" i="1"/>
  <c r="G667" i="1"/>
  <c r="H667" i="1"/>
  <c r="I667" i="1"/>
  <c r="J667" i="1"/>
  <c r="K667" i="1"/>
  <c r="G668" i="1"/>
  <c r="H668" i="1"/>
  <c r="I668" i="1"/>
  <c r="J668" i="1"/>
  <c r="K668" i="1"/>
  <c r="G669" i="1"/>
  <c r="H669" i="1"/>
  <c r="I669" i="1"/>
  <c r="J669" i="1"/>
  <c r="K669" i="1"/>
  <c r="G670" i="1"/>
  <c r="H670" i="1"/>
  <c r="I670" i="1"/>
  <c r="J670" i="1"/>
  <c r="K670" i="1"/>
  <c r="G671" i="1"/>
  <c r="H671" i="1"/>
  <c r="I671" i="1"/>
  <c r="J671" i="1"/>
  <c r="K671" i="1"/>
  <c r="G672" i="1"/>
  <c r="H672" i="1"/>
  <c r="I672" i="1"/>
  <c r="J672" i="1"/>
  <c r="K672" i="1"/>
  <c r="G673" i="1"/>
  <c r="H673" i="1"/>
  <c r="I673" i="1"/>
  <c r="J673" i="1"/>
  <c r="K673" i="1"/>
  <c r="G674" i="1"/>
  <c r="H674" i="1"/>
  <c r="I674" i="1"/>
  <c r="J674" i="1"/>
  <c r="K674" i="1"/>
  <c r="G675" i="1"/>
  <c r="H675" i="1"/>
  <c r="I675" i="1"/>
  <c r="J675" i="1"/>
  <c r="K675" i="1"/>
  <c r="G676" i="1"/>
  <c r="H676" i="1"/>
  <c r="I676" i="1"/>
  <c r="J676" i="1"/>
  <c r="K676" i="1"/>
  <c r="G677" i="1"/>
  <c r="H677" i="1"/>
  <c r="I677" i="1"/>
  <c r="J677" i="1"/>
  <c r="K677" i="1"/>
  <c r="G678" i="1"/>
  <c r="H678" i="1"/>
  <c r="I678" i="1"/>
  <c r="J678" i="1"/>
  <c r="K678" i="1"/>
  <c r="G679" i="1"/>
  <c r="H679" i="1"/>
  <c r="I679" i="1"/>
  <c r="J679" i="1"/>
  <c r="K679" i="1"/>
  <c r="G680" i="1"/>
  <c r="H680" i="1"/>
  <c r="I680" i="1"/>
  <c r="J680" i="1"/>
  <c r="K680" i="1"/>
  <c r="G681" i="1"/>
  <c r="H681" i="1"/>
  <c r="I681" i="1"/>
  <c r="J681" i="1"/>
  <c r="K681" i="1"/>
  <c r="G682" i="1"/>
  <c r="H682" i="1"/>
  <c r="I682" i="1"/>
  <c r="J682" i="1"/>
  <c r="K682" i="1"/>
  <c r="G683" i="1"/>
  <c r="H683" i="1"/>
  <c r="I683" i="1"/>
  <c r="J683" i="1"/>
  <c r="K683" i="1"/>
  <c r="G684" i="1"/>
  <c r="H684" i="1"/>
  <c r="I684" i="1"/>
  <c r="J684" i="1"/>
  <c r="K684" i="1"/>
  <c r="G685" i="1"/>
  <c r="H685" i="1"/>
  <c r="I685" i="1"/>
  <c r="J685" i="1"/>
  <c r="K685" i="1"/>
  <c r="G686" i="1"/>
  <c r="H686" i="1"/>
  <c r="I686" i="1"/>
  <c r="J686" i="1"/>
  <c r="K686" i="1"/>
  <c r="G687" i="1"/>
  <c r="H687" i="1"/>
  <c r="I687" i="1"/>
  <c r="J687" i="1"/>
  <c r="K687" i="1"/>
  <c r="G688" i="1"/>
  <c r="H688" i="1"/>
  <c r="I688" i="1"/>
  <c r="J688" i="1"/>
  <c r="K688" i="1"/>
  <c r="G689" i="1"/>
  <c r="H689" i="1"/>
  <c r="I689" i="1"/>
  <c r="J689" i="1"/>
  <c r="K689" i="1"/>
  <c r="G690" i="1"/>
  <c r="H690" i="1"/>
  <c r="I690" i="1"/>
  <c r="J690" i="1"/>
  <c r="K690" i="1"/>
  <c r="G691" i="1"/>
  <c r="H691" i="1"/>
  <c r="I691" i="1"/>
  <c r="J691" i="1"/>
  <c r="K691" i="1"/>
  <c r="G692" i="1"/>
  <c r="H692" i="1"/>
  <c r="I692" i="1"/>
  <c r="J692" i="1"/>
  <c r="K692" i="1"/>
  <c r="G693" i="1"/>
  <c r="H693" i="1"/>
  <c r="I693" i="1"/>
  <c r="J693" i="1"/>
  <c r="K693" i="1"/>
  <c r="G694" i="1"/>
  <c r="H694" i="1"/>
  <c r="I694" i="1"/>
  <c r="J694" i="1"/>
  <c r="K694" i="1"/>
  <c r="G695" i="1"/>
  <c r="H695" i="1"/>
  <c r="I695" i="1"/>
  <c r="J695" i="1"/>
  <c r="K695" i="1"/>
  <c r="G696" i="1"/>
  <c r="H696" i="1"/>
  <c r="I696" i="1"/>
  <c r="J696" i="1"/>
  <c r="K696" i="1"/>
  <c r="G697" i="1"/>
  <c r="H697" i="1"/>
  <c r="I697" i="1"/>
  <c r="J697" i="1"/>
  <c r="K697" i="1"/>
  <c r="G698" i="1"/>
  <c r="H698" i="1"/>
  <c r="I698" i="1"/>
  <c r="J698" i="1"/>
  <c r="K698" i="1"/>
  <c r="G699" i="1"/>
  <c r="H699" i="1"/>
  <c r="I699" i="1"/>
  <c r="J699" i="1"/>
  <c r="K699" i="1"/>
  <c r="G700" i="1"/>
  <c r="H700" i="1"/>
  <c r="I700" i="1"/>
  <c r="J700" i="1"/>
  <c r="K700" i="1"/>
  <c r="G701" i="1"/>
  <c r="H701" i="1"/>
  <c r="I701" i="1"/>
  <c r="J701" i="1"/>
  <c r="K701" i="1"/>
  <c r="G702" i="1"/>
  <c r="H702" i="1"/>
  <c r="I702" i="1"/>
  <c r="J702" i="1"/>
  <c r="K702" i="1"/>
  <c r="G703" i="1"/>
  <c r="H703" i="1"/>
  <c r="I703" i="1"/>
  <c r="J703" i="1"/>
  <c r="K703" i="1"/>
  <c r="G704" i="1"/>
  <c r="H704" i="1"/>
  <c r="I704" i="1"/>
  <c r="J704" i="1"/>
  <c r="K704" i="1"/>
  <c r="G705" i="1"/>
  <c r="H705" i="1"/>
  <c r="I705" i="1"/>
  <c r="J705" i="1"/>
  <c r="K705" i="1"/>
  <c r="G706" i="1"/>
  <c r="H706" i="1"/>
  <c r="I706" i="1"/>
  <c r="J706" i="1"/>
  <c r="K706" i="1"/>
  <c r="G707" i="1"/>
  <c r="H707" i="1"/>
  <c r="I707" i="1"/>
  <c r="J707" i="1"/>
  <c r="K707" i="1"/>
  <c r="G708" i="1"/>
  <c r="H708" i="1"/>
  <c r="I708" i="1"/>
  <c r="J708" i="1"/>
  <c r="K708" i="1"/>
  <c r="G709" i="1"/>
  <c r="H709" i="1"/>
  <c r="I709" i="1"/>
  <c r="J709" i="1"/>
  <c r="K709" i="1"/>
  <c r="G710" i="1"/>
  <c r="H710" i="1"/>
  <c r="I710" i="1"/>
  <c r="J710" i="1"/>
  <c r="K710" i="1"/>
  <c r="G711" i="1"/>
  <c r="H711" i="1"/>
  <c r="I711" i="1"/>
  <c r="J711" i="1"/>
  <c r="K711" i="1"/>
  <c r="G712" i="1"/>
  <c r="H712" i="1"/>
  <c r="I712" i="1"/>
  <c r="J712" i="1"/>
  <c r="K712" i="1"/>
  <c r="G713" i="1"/>
  <c r="H713" i="1"/>
  <c r="I713" i="1"/>
  <c r="J713" i="1"/>
  <c r="K713" i="1"/>
  <c r="G714" i="1"/>
  <c r="H714" i="1"/>
  <c r="I714" i="1"/>
  <c r="J714" i="1"/>
  <c r="K714" i="1"/>
  <c r="G715" i="1"/>
  <c r="H715" i="1"/>
  <c r="I715" i="1"/>
  <c r="J715" i="1"/>
  <c r="K715" i="1"/>
  <c r="G716" i="1"/>
  <c r="H716" i="1"/>
  <c r="I716" i="1"/>
  <c r="J716" i="1"/>
  <c r="K716" i="1"/>
  <c r="G717" i="1"/>
  <c r="H717" i="1"/>
  <c r="I717" i="1"/>
  <c r="J717" i="1"/>
  <c r="K717" i="1"/>
  <c r="G718" i="1"/>
  <c r="H718" i="1"/>
  <c r="I718" i="1"/>
  <c r="J718" i="1"/>
  <c r="K718" i="1"/>
  <c r="G719" i="1"/>
  <c r="H719" i="1"/>
  <c r="I719" i="1"/>
  <c r="J719" i="1"/>
  <c r="K719" i="1"/>
  <c r="G720" i="1"/>
  <c r="H720" i="1"/>
  <c r="I720" i="1"/>
  <c r="J720" i="1"/>
  <c r="K720" i="1"/>
  <c r="G721" i="1"/>
  <c r="H721" i="1"/>
  <c r="I721" i="1"/>
  <c r="J721" i="1"/>
  <c r="K721" i="1"/>
  <c r="G722" i="1"/>
  <c r="H722" i="1"/>
  <c r="I722" i="1"/>
  <c r="J722" i="1"/>
  <c r="K722" i="1"/>
  <c r="G723" i="1"/>
  <c r="H723" i="1"/>
  <c r="I723" i="1"/>
  <c r="J723" i="1"/>
  <c r="K723" i="1"/>
  <c r="G724" i="1"/>
  <c r="H724" i="1"/>
  <c r="I724" i="1"/>
  <c r="J724" i="1"/>
  <c r="K724" i="1"/>
  <c r="G725" i="1"/>
  <c r="H725" i="1"/>
  <c r="I725" i="1"/>
  <c r="J725" i="1"/>
  <c r="K725" i="1"/>
  <c r="G726" i="1"/>
  <c r="H726" i="1"/>
  <c r="I726" i="1"/>
  <c r="J726" i="1"/>
  <c r="K726" i="1"/>
  <c r="G727" i="1"/>
  <c r="H727" i="1"/>
  <c r="I727" i="1"/>
  <c r="J727" i="1"/>
  <c r="K727" i="1"/>
  <c r="G728" i="1"/>
  <c r="H728" i="1"/>
  <c r="I728" i="1"/>
  <c r="J728" i="1"/>
  <c r="K728" i="1"/>
  <c r="G729" i="1"/>
  <c r="H729" i="1"/>
  <c r="I729" i="1"/>
  <c r="J729" i="1"/>
  <c r="K729" i="1"/>
  <c r="G730" i="1"/>
  <c r="H730" i="1"/>
  <c r="I730" i="1"/>
  <c r="J730" i="1"/>
  <c r="K730" i="1"/>
  <c r="G731" i="1"/>
  <c r="H731" i="1"/>
  <c r="I731" i="1"/>
  <c r="J731" i="1"/>
  <c r="K731" i="1"/>
  <c r="G732" i="1"/>
  <c r="H732" i="1"/>
  <c r="I732" i="1"/>
  <c r="J732" i="1"/>
  <c r="K732" i="1"/>
  <c r="G733" i="1"/>
  <c r="H733" i="1"/>
  <c r="I733" i="1"/>
  <c r="J733" i="1"/>
  <c r="K733" i="1"/>
  <c r="G734" i="1"/>
  <c r="H734" i="1"/>
  <c r="I734" i="1"/>
  <c r="J734" i="1"/>
  <c r="K734" i="1"/>
  <c r="G735" i="1"/>
  <c r="H735" i="1"/>
  <c r="I735" i="1"/>
  <c r="J735" i="1"/>
  <c r="K735" i="1"/>
  <c r="G736" i="1"/>
  <c r="H736" i="1"/>
  <c r="I736" i="1"/>
  <c r="J736" i="1"/>
  <c r="K736" i="1"/>
  <c r="G737" i="1"/>
  <c r="H737" i="1"/>
  <c r="I737" i="1"/>
  <c r="J737" i="1"/>
  <c r="K737" i="1"/>
  <c r="G738" i="1"/>
  <c r="H738" i="1"/>
  <c r="I738" i="1"/>
  <c r="J738" i="1"/>
  <c r="K738" i="1"/>
  <c r="G739" i="1"/>
  <c r="H739" i="1"/>
  <c r="I739" i="1"/>
  <c r="J739" i="1"/>
  <c r="K739" i="1"/>
  <c r="G740" i="1"/>
  <c r="H740" i="1"/>
  <c r="I740" i="1"/>
  <c r="J740" i="1"/>
  <c r="K740" i="1"/>
  <c r="G741" i="1"/>
  <c r="H741" i="1"/>
  <c r="I741" i="1"/>
  <c r="J741" i="1"/>
  <c r="K741" i="1"/>
  <c r="G742" i="1"/>
  <c r="H742" i="1"/>
  <c r="I742" i="1"/>
  <c r="J742" i="1"/>
  <c r="K742" i="1"/>
  <c r="G743" i="1"/>
  <c r="H743" i="1"/>
  <c r="I743" i="1"/>
  <c r="J743" i="1"/>
  <c r="K743" i="1"/>
  <c r="G744" i="1"/>
  <c r="H744" i="1"/>
  <c r="I744" i="1"/>
  <c r="J744" i="1"/>
  <c r="K744" i="1"/>
  <c r="G745" i="1"/>
  <c r="H745" i="1"/>
  <c r="I745" i="1"/>
  <c r="J745" i="1"/>
  <c r="K745" i="1"/>
  <c r="G746" i="1"/>
  <c r="H746" i="1"/>
  <c r="I746" i="1"/>
  <c r="J746" i="1"/>
  <c r="K746" i="1"/>
  <c r="G747" i="1"/>
  <c r="H747" i="1"/>
  <c r="I747" i="1"/>
  <c r="J747" i="1"/>
  <c r="K747" i="1"/>
  <c r="G748" i="1"/>
  <c r="H748" i="1"/>
  <c r="I748" i="1"/>
  <c r="J748" i="1"/>
  <c r="K748" i="1"/>
  <c r="G749" i="1"/>
  <c r="H749" i="1"/>
  <c r="I749" i="1"/>
  <c r="J749" i="1"/>
  <c r="K749" i="1"/>
  <c r="G750" i="1"/>
  <c r="H750" i="1"/>
  <c r="I750" i="1"/>
  <c r="J750" i="1"/>
  <c r="K750" i="1"/>
  <c r="G751" i="1"/>
  <c r="H751" i="1"/>
  <c r="I751" i="1"/>
  <c r="J751" i="1"/>
  <c r="K751" i="1"/>
  <c r="G752" i="1"/>
  <c r="H752" i="1"/>
  <c r="I752" i="1"/>
  <c r="J752" i="1"/>
  <c r="K752" i="1"/>
  <c r="G753" i="1"/>
  <c r="H753" i="1"/>
  <c r="I753" i="1"/>
  <c r="J753" i="1"/>
  <c r="K753" i="1"/>
  <c r="G754" i="1"/>
  <c r="H754" i="1"/>
  <c r="I754" i="1"/>
  <c r="J754" i="1"/>
  <c r="K754" i="1"/>
  <c r="G755" i="1"/>
  <c r="H755" i="1"/>
  <c r="I755" i="1"/>
  <c r="J755" i="1"/>
  <c r="K755" i="1"/>
  <c r="G756" i="1"/>
  <c r="H756" i="1"/>
  <c r="I756" i="1"/>
  <c r="J756" i="1"/>
  <c r="K756" i="1"/>
  <c r="G757" i="1"/>
  <c r="H757" i="1"/>
  <c r="I757" i="1"/>
  <c r="J757" i="1"/>
  <c r="K757" i="1"/>
  <c r="G758" i="1"/>
  <c r="H758" i="1"/>
  <c r="I758" i="1"/>
  <c r="J758" i="1"/>
  <c r="K758" i="1"/>
  <c r="G759" i="1"/>
  <c r="H759" i="1"/>
  <c r="I759" i="1"/>
  <c r="J759" i="1"/>
  <c r="K759" i="1"/>
  <c r="G760" i="1"/>
  <c r="H760" i="1"/>
  <c r="I760" i="1"/>
  <c r="J760" i="1"/>
  <c r="K760" i="1"/>
  <c r="G761" i="1"/>
  <c r="H761" i="1"/>
  <c r="I761" i="1"/>
  <c r="J761" i="1"/>
  <c r="K761" i="1"/>
  <c r="G762" i="1"/>
  <c r="H762" i="1"/>
  <c r="I762" i="1"/>
  <c r="J762" i="1"/>
  <c r="K762" i="1"/>
  <c r="G763" i="1"/>
  <c r="H763" i="1"/>
  <c r="I763" i="1"/>
  <c r="J763" i="1"/>
  <c r="K763" i="1"/>
  <c r="G764" i="1"/>
  <c r="H764" i="1"/>
  <c r="I764" i="1"/>
  <c r="J764" i="1"/>
  <c r="K764" i="1"/>
  <c r="G765" i="1"/>
  <c r="H765" i="1"/>
  <c r="I765" i="1"/>
  <c r="J765" i="1"/>
  <c r="K765" i="1"/>
  <c r="G766" i="1"/>
  <c r="H766" i="1"/>
  <c r="I766" i="1"/>
  <c r="J766" i="1"/>
  <c r="K766" i="1"/>
  <c r="G767" i="1"/>
  <c r="H767" i="1"/>
  <c r="I767" i="1"/>
  <c r="J767" i="1"/>
  <c r="K767" i="1"/>
  <c r="G768" i="1"/>
  <c r="H768" i="1"/>
  <c r="I768" i="1"/>
  <c r="J768" i="1"/>
  <c r="K768" i="1"/>
  <c r="G769" i="1"/>
  <c r="H769" i="1"/>
  <c r="I769" i="1"/>
  <c r="J769" i="1"/>
  <c r="K769" i="1"/>
  <c r="G770" i="1"/>
  <c r="H770" i="1"/>
  <c r="I770" i="1"/>
  <c r="J770" i="1"/>
  <c r="K770" i="1"/>
  <c r="G771" i="1"/>
  <c r="H771" i="1"/>
  <c r="I771" i="1"/>
  <c r="J771" i="1"/>
  <c r="K771" i="1"/>
  <c r="G772" i="1"/>
  <c r="H772" i="1"/>
  <c r="I772" i="1"/>
  <c r="J772" i="1"/>
  <c r="K772" i="1"/>
  <c r="G773" i="1"/>
  <c r="H773" i="1"/>
  <c r="I773" i="1"/>
  <c r="J773" i="1"/>
  <c r="K773" i="1"/>
  <c r="G774" i="1"/>
  <c r="H774" i="1"/>
  <c r="I774" i="1"/>
  <c r="J774" i="1"/>
  <c r="K774" i="1"/>
  <c r="G775" i="1"/>
  <c r="H775" i="1"/>
  <c r="I775" i="1"/>
  <c r="J775" i="1"/>
  <c r="K775" i="1"/>
  <c r="G776" i="1"/>
  <c r="H776" i="1"/>
  <c r="I776" i="1"/>
  <c r="J776" i="1"/>
  <c r="K776" i="1"/>
  <c r="G777" i="1"/>
  <c r="H777" i="1"/>
  <c r="I777" i="1"/>
  <c r="J777" i="1"/>
  <c r="K777" i="1"/>
  <c r="G778" i="1"/>
  <c r="H778" i="1"/>
  <c r="I778" i="1"/>
  <c r="J778" i="1"/>
  <c r="K778" i="1"/>
  <c r="G779" i="1"/>
  <c r="H779" i="1"/>
  <c r="I779" i="1"/>
  <c r="J779" i="1"/>
  <c r="K779" i="1"/>
  <c r="G780" i="1"/>
  <c r="H780" i="1"/>
  <c r="I780" i="1"/>
  <c r="J780" i="1"/>
  <c r="K780" i="1"/>
  <c r="G781" i="1"/>
  <c r="H781" i="1"/>
  <c r="I781" i="1"/>
  <c r="J781" i="1"/>
  <c r="K781" i="1"/>
  <c r="G782" i="1"/>
  <c r="H782" i="1"/>
  <c r="I782" i="1"/>
  <c r="J782" i="1"/>
  <c r="K782" i="1"/>
  <c r="G783" i="1"/>
  <c r="H783" i="1"/>
  <c r="I783" i="1"/>
  <c r="J783" i="1"/>
  <c r="K783" i="1"/>
  <c r="G784" i="1"/>
  <c r="H784" i="1"/>
  <c r="I784" i="1"/>
  <c r="J784" i="1"/>
  <c r="K784" i="1"/>
  <c r="G785" i="1"/>
  <c r="H785" i="1"/>
  <c r="I785" i="1"/>
  <c r="J785" i="1"/>
  <c r="K785" i="1"/>
  <c r="G786" i="1"/>
  <c r="H786" i="1"/>
  <c r="I786" i="1"/>
  <c r="J786" i="1"/>
  <c r="K786" i="1"/>
  <c r="G787" i="1"/>
  <c r="H787" i="1"/>
  <c r="I787" i="1"/>
  <c r="J787" i="1"/>
  <c r="K787" i="1"/>
  <c r="G788" i="1"/>
  <c r="H788" i="1"/>
  <c r="I788" i="1"/>
  <c r="J788" i="1"/>
  <c r="K788" i="1"/>
  <c r="G789" i="1"/>
  <c r="H789" i="1"/>
  <c r="I789" i="1"/>
  <c r="J789" i="1"/>
  <c r="K789" i="1"/>
  <c r="G790" i="1"/>
  <c r="H790" i="1"/>
  <c r="I790" i="1"/>
  <c r="J790" i="1"/>
  <c r="K790" i="1"/>
  <c r="G791" i="1"/>
  <c r="H791" i="1"/>
  <c r="I791" i="1"/>
  <c r="J791" i="1"/>
  <c r="K791" i="1"/>
  <c r="G792" i="1"/>
  <c r="H792" i="1"/>
  <c r="I792" i="1"/>
  <c r="J792" i="1"/>
  <c r="K792" i="1"/>
  <c r="G793" i="1"/>
  <c r="H793" i="1"/>
  <c r="I793" i="1"/>
  <c r="J793" i="1"/>
  <c r="K793" i="1"/>
  <c r="G794" i="1"/>
  <c r="H794" i="1"/>
  <c r="I794" i="1"/>
  <c r="J794" i="1"/>
  <c r="K794" i="1"/>
  <c r="G795" i="1"/>
  <c r="H795" i="1"/>
  <c r="I795" i="1"/>
  <c r="J795" i="1"/>
  <c r="K795" i="1"/>
  <c r="G796" i="1"/>
  <c r="H796" i="1"/>
  <c r="I796" i="1"/>
  <c r="J796" i="1"/>
  <c r="K796" i="1"/>
  <c r="G797" i="1"/>
  <c r="H797" i="1"/>
  <c r="I797" i="1"/>
  <c r="J797" i="1"/>
  <c r="K797" i="1"/>
  <c r="G798" i="1"/>
  <c r="H798" i="1"/>
  <c r="I798" i="1"/>
  <c r="J798" i="1"/>
  <c r="K798" i="1"/>
  <c r="G799" i="1"/>
  <c r="H799" i="1"/>
  <c r="I799" i="1"/>
  <c r="J799" i="1"/>
  <c r="K799" i="1"/>
  <c r="G800" i="1"/>
  <c r="H800" i="1"/>
  <c r="I800" i="1"/>
  <c r="J800" i="1"/>
  <c r="K800" i="1"/>
  <c r="G801" i="1"/>
  <c r="H801" i="1"/>
  <c r="I801" i="1"/>
  <c r="J801" i="1"/>
  <c r="K801" i="1"/>
  <c r="G802" i="1"/>
  <c r="H802" i="1"/>
  <c r="I802" i="1"/>
  <c r="J802" i="1"/>
  <c r="K802" i="1"/>
  <c r="G803" i="1"/>
  <c r="H803" i="1"/>
  <c r="I803" i="1"/>
  <c r="J803" i="1"/>
  <c r="K803" i="1"/>
  <c r="G804" i="1"/>
  <c r="H804" i="1"/>
  <c r="I804" i="1"/>
  <c r="J804" i="1"/>
  <c r="K804" i="1"/>
  <c r="G805" i="1"/>
  <c r="H805" i="1"/>
  <c r="I805" i="1"/>
  <c r="J805" i="1"/>
  <c r="K805" i="1"/>
  <c r="G806" i="1"/>
  <c r="H806" i="1"/>
  <c r="I806" i="1"/>
  <c r="J806" i="1"/>
  <c r="K806" i="1"/>
  <c r="G807" i="1"/>
  <c r="H807" i="1"/>
  <c r="I807" i="1"/>
  <c r="J807" i="1"/>
  <c r="K807" i="1"/>
  <c r="G808" i="1"/>
  <c r="H808" i="1"/>
  <c r="I808" i="1"/>
  <c r="J808" i="1"/>
  <c r="K808" i="1"/>
  <c r="G809" i="1"/>
  <c r="H809" i="1"/>
  <c r="I809" i="1"/>
  <c r="J809" i="1"/>
  <c r="K809" i="1"/>
  <c r="G810" i="1"/>
  <c r="H810" i="1"/>
  <c r="I810" i="1"/>
  <c r="J810" i="1"/>
  <c r="K810" i="1"/>
  <c r="G811" i="1"/>
  <c r="H811" i="1"/>
  <c r="I811" i="1"/>
  <c r="J811" i="1"/>
  <c r="K811" i="1"/>
  <c r="G812" i="1"/>
  <c r="H812" i="1"/>
  <c r="I812" i="1"/>
  <c r="J812" i="1"/>
  <c r="K812" i="1"/>
  <c r="G813" i="1"/>
  <c r="H813" i="1"/>
  <c r="I813" i="1"/>
  <c r="J813" i="1"/>
  <c r="K813" i="1"/>
  <c r="G814" i="1"/>
  <c r="H814" i="1"/>
  <c r="I814" i="1"/>
  <c r="J814" i="1"/>
  <c r="K814" i="1"/>
  <c r="G815" i="1"/>
  <c r="H815" i="1"/>
  <c r="I815" i="1"/>
  <c r="J815" i="1"/>
  <c r="K815" i="1"/>
  <c r="G816" i="1"/>
  <c r="H816" i="1"/>
  <c r="I816" i="1"/>
  <c r="J816" i="1"/>
  <c r="K816" i="1"/>
  <c r="G817" i="1"/>
  <c r="H817" i="1"/>
  <c r="I817" i="1"/>
  <c r="J817" i="1"/>
  <c r="K817" i="1"/>
  <c r="G818" i="1"/>
  <c r="H818" i="1"/>
  <c r="I818" i="1"/>
  <c r="J818" i="1"/>
  <c r="K818" i="1"/>
  <c r="G819" i="1"/>
  <c r="H819" i="1"/>
  <c r="I819" i="1"/>
  <c r="J819" i="1"/>
  <c r="K819" i="1"/>
  <c r="G820" i="1"/>
  <c r="H820" i="1"/>
  <c r="I820" i="1"/>
  <c r="J820" i="1"/>
  <c r="K820" i="1"/>
  <c r="G821" i="1"/>
  <c r="H821" i="1"/>
  <c r="I821" i="1"/>
  <c r="J821" i="1"/>
  <c r="K821" i="1"/>
  <c r="G822" i="1"/>
  <c r="H822" i="1"/>
  <c r="I822" i="1"/>
  <c r="J822" i="1"/>
  <c r="K822" i="1"/>
  <c r="G823" i="1"/>
  <c r="H823" i="1"/>
  <c r="I823" i="1"/>
  <c r="J823" i="1"/>
  <c r="K823" i="1"/>
  <c r="G824" i="1"/>
  <c r="H824" i="1"/>
  <c r="I824" i="1"/>
  <c r="J824" i="1"/>
  <c r="K824" i="1"/>
  <c r="G825" i="1"/>
  <c r="H825" i="1"/>
  <c r="I825" i="1"/>
  <c r="J825" i="1"/>
  <c r="K825" i="1"/>
  <c r="G826" i="1"/>
  <c r="H826" i="1"/>
  <c r="I826" i="1"/>
  <c r="J826" i="1"/>
  <c r="K826" i="1"/>
  <c r="G827" i="1"/>
  <c r="H827" i="1"/>
  <c r="I827" i="1"/>
  <c r="J827" i="1"/>
  <c r="K827" i="1"/>
  <c r="G828" i="1"/>
  <c r="H828" i="1"/>
  <c r="I828" i="1"/>
  <c r="J828" i="1"/>
  <c r="K828" i="1"/>
  <c r="G829" i="1"/>
  <c r="H829" i="1"/>
  <c r="I829" i="1"/>
  <c r="J829" i="1"/>
  <c r="K829" i="1"/>
  <c r="G830" i="1"/>
  <c r="H830" i="1"/>
  <c r="I830" i="1"/>
  <c r="J830" i="1"/>
  <c r="K830" i="1"/>
  <c r="G831" i="1"/>
  <c r="H831" i="1"/>
  <c r="I831" i="1"/>
  <c r="J831" i="1"/>
  <c r="K831" i="1"/>
  <c r="G832" i="1"/>
  <c r="H832" i="1"/>
  <c r="I832" i="1"/>
  <c r="J832" i="1"/>
  <c r="K832" i="1"/>
  <c r="G833" i="1"/>
  <c r="H833" i="1"/>
  <c r="I833" i="1"/>
  <c r="J833" i="1"/>
  <c r="K833" i="1"/>
  <c r="G834" i="1"/>
  <c r="H834" i="1"/>
  <c r="I834" i="1"/>
  <c r="J834" i="1"/>
  <c r="K834" i="1"/>
  <c r="G835" i="1"/>
  <c r="H835" i="1"/>
  <c r="I835" i="1"/>
  <c r="J835" i="1"/>
  <c r="K835" i="1"/>
  <c r="G836" i="1"/>
  <c r="H836" i="1"/>
  <c r="I836" i="1"/>
  <c r="J836" i="1"/>
  <c r="K836" i="1"/>
  <c r="G837" i="1"/>
  <c r="H837" i="1"/>
  <c r="I837" i="1"/>
  <c r="J837" i="1"/>
  <c r="K837" i="1"/>
  <c r="G838" i="1"/>
  <c r="H838" i="1"/>
  <c r="I838" i="1"/>
  <c r="J838" i="1"/>
  <c r="K838" i="1"/>
  <c r="G839" i="1"/>
  <c r="H839" i="1"/>
  <c r="I839" i="1"/>
  <c r="J839" i="1"/>
  <c r="K839" i="1"/>
  <c r="G840" i="1"/>
  <c r="H840" i="1"/>
  <c r="I840" i="1"/>
  <c r="J840" i="1"/>
  <c r="K840" i="1"/>
  <c r="G841" i="1"/>
  <c r="H841" i="1"/>
  <c r="I841" i="1"/>
  <c r="J841" i="1"/>
  <c r="K841" i="1"/>
  <c r="G842" i="1"/>
  <c r="H842" i="1"/>
  <c r="I842" i="1"/>
  <c r="J842" i="1"/>
  <c r="K842" i="1"/>
  <c r="G843" i="1"/>
  <c r="H843" i="1"/>
  <c r="I843" i="1"/>
  <c r="J843" i="1"/>
  <c r="K843" i="1"/>
  <c r="G844" i="1"/>
  <c r="H844" i="1"/>
  <c r="I844" i="1"/>
  <c r="J844" i="1"/>
  <c r="K844" i="1"/>
  <c r="G845" i="1"/>
  <c r="H845" i="1"/>
  <c r="I845" i="1"/>
  <c r="J845" i="1"/>
  <c r="K845" i="1"/>
  <c r="G846" i="1"/>
  <c r="H846" i="1"/>
  <c r="I846" i="1"/>
  <c r="J846" i="1"/>
  <c r="K846" i="1"/>
  <c r="G847" i="1"/>
  <c r="H847" i="1"/>
  <c r="I847" i="1"/>
  <c r="J847" i="1"/>
  <c r="K847" i="1"/>
  <c r="G848" i="1"/>
  <c r="H848" i="1"/>
  <c r="I848" i="1"/>
  <c r="J848" i="1"/>
  <c r="K848" i="1"/>
  <c r="G849" i="1"/>
  <c r="H849" i="1"/>
  <c r="I849" i="1"/>
  <c r="J849" i="1"/>
  <c r="K849" i="1"/>
  <c r="G850" i="1"/>
  <c r="H850" i="1"/>
  <c r="I850" i="1"/>
  <c r="J850" i="1"/>
  <c r="K850" i="1"/>
  <c r="G851" i="1"/>
  <c r="H851" i="1"/>
  <c r="I851" i="1"/>
  <c r="J851" i="1"/>
  <c r="K851" i="1"/>
  <c r="G852" i="1"/>
  <c r="H852" i="1"/>
  <c r="I852" i="1"/>
  <c r="J852" i="1"/>
  <c r="K852" i="1"/>
  <c r="G853" i="1"/>
  <c r="H853" i="1"/>
  <c r="I853" i="1"/>
  <c r="J853" i="1"/>
  <c r="K853" i="1"/>
  <c r="G854" i="1"/>
  <c r="H854" i="1"/>
  <c r="I854" i="1"/>
  <c r="J854" i="1"/>
  <c r="K854" i="1"/>
  <c r="G855" i="1"/>
  <c r="H855" i="1"/>
  <c r="I855" i="1"/>
  <c r="J855" i="1"/>
  <c r="K855" i="1"/>
  <c r="G856" i="1"/>
  <c r="H856" i="1"/>
  <c r="I856" i="1"/>
  <c r="J856" i="1"/>
  <c r="K856" i="1"/>
  <c r="G857" i="1"/>
  <c r="H857" i="1"/>
  <c r="I857" i="1"/>
  <c r="J857" i="1"/>
  <c r="K857" i="1"/>
  <c r="G858" i="1"/>
  <c r="H858" i="1"/>
  <c r="I858" i="1"/>
  <c r="J858" i="1"/>
  <c r="K858" i="1"/>
  <c r="G859" i="1"/>
  <c r="H859" i="1"/>
  <c r="I859" i="1"/>
  <c r="J859" i="1"/>
  <c r="K859" i="1"/>
  <c r="G860" i="1"/>
  <c r="H860" i="1"/>
  <c r="I860" i="1"/>
  <c r="J860" i="1"/>
  <c r="K860" i="1"/>
  <c r="G861" i="1"/>
  <c r="H861" i="1"/>
  <c r="I861" i="1"/>
  <c r="J861" i="1"/>
  <c r="K861" i="1"/>
  <c r="G862" i="1"/>
  <c r="H862" i="1"/>
  <c r="I862" i="1"/>
  <c r="J862" i="1"/>
  <c r="K862" i="1"/>
  <c r="G863" i="1"/>
  <c r="H863" i="1"/>
  <c r="I863" i="1"/>
  <c r="J863" i="1"/>
  <c r="K863" i="1"/>
  <c r="G864" i="1"/>
  <c r="H864" i="1"/>
  <c r="I864" i="1"/>
  <c r="J864" i="1"/>
  <c r="K864" i="1"/>
  <c r="G865" i="1"/>
  <c r="H865" i="1"/>
  <c r="I865" i="1"/>
  <c r="J865" i="1"/>
  <c r="K865" i="1"/>
  <c r="G866" i="1"/>
  <c r="H866" i="1"/>
  <c r="I866" i="1"/>
  <c r="J866" i="1"/>
  <c r="K866" i="1"/>
  <c r="G867" i="1"/>
  <c r="H867" i="1"/>
  <c r="I867" i="1"/>
  <c r="J867" i="1"/>
  <c r="K867" i="1"/>
  <c r="G868" i="1"/>
  <c r="H868" i="1"/>
  <c r="I868" i="1"/>
  <c r="J868" i="1"/>
  <c r="K868" i="1"/>
  <c r="G869" i="1"/>
  <c r="H869" i="1"/>
  <c r="I869" i="1"/>
  <c r="J869" i="1"/>
  <c r="K869" i="1"/>
  <c r="G870" i="1"/>
  <c r="H870" i="1"/>
  <c r="I870" i="1"/>
  <c r="J870" i="1"/>
  <c r="K870" i="1"/>
  <c r="G871" i="1"/>
  <c r="H871" i="1"/>
  <c r="I871" i="1"/>
  <c r="J871" i="1"/>
  <c r="K871" i="1"/>
  <c r="G872" i="1"/>
  <c r="H872" i="1"/>
  <c r="I872" i="1"/>
  <c r="J872" i="1"/>
  <c r="K872" i="1"/>
  <c r="G873" i="1"/>
  <c r="H873" i="1"/>
  <c r="I873" i="1"/>
  <c r="J873" i="1"/>
  <c r="K873" i="1"/>
  <c r="G874" i="1"/>
  <c r="H874" i="1"/>
  <c r="I874" i="1"/>
  <c r="J874" i="1"/>
  <c r="K874" i="1"/>
  <c r="G875" i="1"/>
  <c r="H875" i="1"/>
  <c r="I875" i="1"/>
  <c r="J875" i="1"/>
  <c r="K875" i="1"/>
  <c r="G876" i="1"/>
  <c r="H876" i="1"/>
  <c r="I876" i="1"/>
  <c r="J876" i="1"/>
  <c r="K876" i="1"/>
  <c r="G877" i="1"/>
  <c r="H877" i="1"/>
  <c r="I877" i="1"/>
  <c r="J877" i="1"/>
  <c r="K877" i="1"/>
  <c r="G878" i="1"/>
  <c r="H878" i="1"/>
  <c r="I878" i="1"/>
  <c r="J878" i="1"/>
  <c r="K878" i="1"/>
  <c r="G879" i="1"/>
  <c r="H879" i="1"/>
  <c r="I879" i="1"/>
  <c r="J879" i="1"/>
  <c r="K879" i="1"/>
  <c r="G880" i="1"/>
  <c r="H880" i="1"/>
  <c r="I880" i="1"/>
  <c r="J880" i="1"/>
  <c r="K880" i="1"/>
  <c r="G881" i="1"/>
  <c r="H881" i="1"/>
  <c r="I881" i="1"/>
  <c r="J881" i="1"/>
  <c r="K881" i="1"/>
  <c r="G882" i="1"/>
  <c r="H882" i="1"/>
  <c r="I882" i="1"/>
  <c r="J882" i="1"/>
  <c r="K882" i="1"/>
  <c r="G883" i="1"/>
  <c r="H883" i="1"/>
  <c r="I883" i="1"/>
  <c r="J883" i="1"/>
  <c r="K883" i="1"/>
  <c r="G884" i="1"/>
  <c r="H884" i="1"/>
  <c r="I884" i="1"/>
  <c r="J884" i="1"/>
  <c r="K884" i="1"/>
  <c r="G885" i="1"/>
  <c r="H885" i="1"/>
  <c r="I885" i="1"/>
  <c r="J885" i="1"/>
  <c r="K885" i="1"/>
  <c r="G886" i="1"/>
  <c r="H886" i="1"/>
  <c r="I886" i="1"/>
  <c r="J886" i="1"/>
  <c r="K886" i="1"/>
  <c r="G887" i="1"/>
  <c r="H887" i="1"/>
  <c r="I887" i="1"/>
  <c r="J887" i="1"/>
  <c r="K887" i="1"/>
  <c r="G888" i="1"/>
  <c r="H888" i="1"/>
  <c r="I888" i="1"/>
  <c r="J888" i="1"/>
  <c r="K888" i="1"/>
  <c r="G889" i="1"/>
  <c r="H889" i="1"/>
  <c r="I889" i="1"/>
  <c r="J889" i="1"/>
  <c r="K889" i="1"/>
  <c r="G890" i="1"/>
  <c r="H890" i="1"/>
  <c r="I890" i="1"/>
  <c r="J890" i="1"/>
  <c r="K890" i="1"/>
  <c r="G891" i="1"/>
  <c r="H891" i="1"/>
  <c r="I891" i="1"/>
  <c r="J891" i="1"/>
  <c r="K891" i="1"/>
  <c r="G892" i="1"/>
  <c r="H892" i="1"/>
  <c r="I892" i="1"/>
  <c r="J892" i="1"/>
  <c r="K892" i="1"/>
  <c r="G893" i="1"/>
  <c r="H893" i="1"/>
  <c r="I893" i="1"/>
  <c r="J893" i="1"/>
  <c r="K893" i="1"/>
  <c r="G894" i="1"/>
  <c r="H894" i="1"/>
  <c r="I894" i="1"/>
  <c r="J894" i="1"/>
  <c r="K894" i="1"/>
  <c r="G895" i="1"/>
  <c r="H895" i="1"/>
  <c r="I895" i="1"/>
  <c r="J895" i="1"/>
  <c r="K895" i="1"/>
  <c r="G896" i="1"/>
  <c r="H896" i="1"/>
  <c r="I896" i="1"/>
  <c r="J896" i="1"/>
  <c r="K896" i="1"/>
  <c r="G897" i="1"/>
  <c r="H897" i="1"/>
  <c r="I897" i="1"/>
  <c r="J897" i="1"/>
  <c r="K897" i="1"/>
  <c r="G898" i="1"/>
  <c r="H898" i="1"/>
  <c r="I898" i="1"/>
  <c r="J898" i="1"/>
  <c r="K898" i="1"/>
  <c r="G899" i="1"/>
  <c r="H899" i="1"/>
  <c r="I899" i="1"/>
  <c r="J899" i="1"/>
  <c r="K899" i="1"/>
  <c r="G900" i="1"/>
  <c r="H900" i="1"/>
  <c r="I900" i="1"/>
  <c r="J900" i="1"/>
  <c r="K900" i="1"/>
  <c r="G901" i="1"/>
  <c r="H901" i="1"/>
  <c r="I901" i="1"/>
  <c r="J901" i="1"/>
  <c r="K901" i="1"/>
  <c r="G902" i="1"/>
  <c r="H902" i="1"/>
  <c r="I902" i="1"/>
  <c r="J902" i="1"/>
  <c r="K902" i="1"/>
  <c r="G903" i="1"/>
  <c r="H903" i="1"/>
  <c r="I903" i="1"/>
  <c r="J903" i="1"/>
  <c r="K903" i="1"/>
  <c r="G904" i="1"/>
  <c r="H904" i="1"/>
  <c r="I904" i="1"/>
  <c r="J904" i="1"/>
  <c r="K904" i="1"/>
  <c r="G905" i="1"/>
  <c r="H905" i="1"/>
  <c r="I905" i="1"/>
  <c r="J905" i="1"/>
  <c r="K905" i="1"/>
  <c r="G906" i="1"/>
  <c r="H906" i="1"/>
  <c r="I906" i="1"/>
  <c r="J906" i="1"/>
  <c r="K906" i="1"/>
  <c r="G907" i="1"/>
  <c r="H907" i="1"/>
  <c r="I907" i="1"/>
  <c r="J907" i="1"/>
  <c r="K907" i="1"/>
  <c r="G908" i="1"/>
  <c r="H908" i="1"/>
  <c r="I908" i="1"/>
  <c r="J908" i="1"/>
  <c r="K908" i="1"/>
  <c r="G909" i="1"/>
  <c r="H909" i="1"/>
  <c r="I909" i="1"/>
  <c r="J909" i="1"/>
  <c r="K909" i="1"/>
  <c r="G910" i="1"/>
  <c r="H910" i="1"/>
  <c r="I910" i="1"/>
  <c r="J910" i="1"/>
  <c r="K910" i="1"/>
  <c r="G911" i="1"/>
  <c r="H911" i="1"/>
  <c r="I911" i="1"/>
  <c r="J911" i="1"/>
  <c r="K911" i="1"/>
  <c r="G912" i="1"/>
  <c r="H912" i="1"/>
  <c r="I912" i="1"/>
  <c r="J912" i="1"/>
  <c r="K912" i="1"/>
  <c r="G913" i="1"/>
  <c r="H913" i="1"/>
  <c r="I913" i="1"/>
  <c r="J913" i="1"/>
  <c r="K913" i="1"/>
  <c r="G914" i="1"/>
  <c r="H914" i="1"/>
  <c r="I914" i="1"/>
  <c r="J914" i="1"/>
  <c r="K914" i="1"/>
  <c r="G915" i="1"/>
  <c r="H915" i="1"/>
  <c r="I915" i="1"/>
  <c r="J915" i="1"/>
  <c r="K915" i="1"/>
  <c r="G916" i="1"/>
  <c r="H916" i="1"/>
  <c r="I916" i="1"/>
  <c r="J916" i="1"/>
  <c r="K916" i="1"/>
  <c r="G917" i="1"/>
  <c r="H917" i="1"/>
  <c r="I917" i="1"/>
  <c r="J917" i="1"/>
  <c r="K917" i="1"/>
  <c r="G918" i="1"/>
  <c r="H918" i="1"/>
  <c r="I918" i="1"/>
  <c r="J918" i="1"/>
  <c r="K918" i="1"/>
  <c r="G919" i="1"/>
  <c r="H919" i="1"/>
  <c r="I919" i="1"/>
  <c r="J919" i="1"/>
  <c r="K919" i="1"/>
  <c r="G920" i="1"/>
  <c r="H920" i="1"/>
  <c r="I920" i="1"/>
  <c r="J920" i="1"/>
  <c r="K920" i="1"/>
  <c r="G921" i="1"/>
  <c r="H921" i="1"/>
  <c r="I921" i="1"/>
  <c r="J921" i="1"/>
  <c r="K921" i="1"/>
  <c r="G922" i="1"/>
  <c r="H922" i="1"/>
  <c r="I922" i="1"/>
  <c r="J922" i="1"/>
  <c r="K922" i="1"/>
  <c r="G923" i="1"/>
  <c r="H923" i="1"/>
  <c r="I923" i="1"/>
  <c r="J923" i="1"/>
  <c r="K923" i="1"/>
  <c r="G924" i="1"/>
  <c r="H924" i="1"/>
  <c r="I924" i="1"/>
  <c r="J924" i="1"/>
  <c r="K924" i="1"/>
  <c r="G925" i="1"/>
  <c r="H925" i="1"/>
  <c r="I925" i="1"/>
  <c r="J925" i="1"/>
  <c r="K925" i="1"/>
  <c r="G926" i="1"/>
  <c r="H926" i="1"/>
  <c r="I926" i="1"/>
  <c r="J926" i="1"/>
  <c r="K926" i="1"/>
  <c r="G927" i="1"/>
  <c r="H927" i="1"/>
  <c r="I927" i="1"/>
  <c r="J927" i="1"/>
  <c r="K927" i="1"/>
  <c r="G928" i="1"/>
  <c r="H928" i="1"/>
  <c r="I928" i="1"/>
  <c r="J928" i="1"/>
  <c r="K928" i="1"/>
  <c r="G929" i="1"/>
  <c r="H929" i="1"/>
  <c r="I929" i="1"/>
  <c r="J929" i="1"/>
  <c r="K929" i="1"/>
  <c r="G930" i="1"/>
  <c r="H930" i="1"/>
  <c r="I930" i="1"/>
  <c r="J930" i="1"/>
  <c r="K930" i="1"/>
  <c r="G931" i="1"/>
  <c r="H931" i="1"/>
  <c r="I931" i="1"/>
  <c r="J931" i="1"/>
  <c r="K931" i="1"/>
  <c r="G932" i="1"/>
  <c r="H932" i="1"/>
  <c r="I932" i="1"/>
  <c r="J932" i="1"/>
  <c r="K932" i="1"/>
  <c r="G933" i="1"/>
  <c r="H933" i="1"/>
  <c r="I933" i="1"/>
  <c r="J933" i="1"/>
  <c r="K933" i="1"/>
  <c r="G934" i="1"/>
  <c r="H934" i="1"/>
  <c r="I934" i="1"/>
  <c r="J934" i="1"/>
  <c r="K934" i="1"/>
  <c r="G935" i="1"/>
  <c r="H935" i="1"/>
  <c r="I935" i="1"/>
  <c r="J935" i="1"/>
  <c r="K935" i="1"/>
  <c r="G936" i="1"/>
  <c r="H936" i="1"/>
  <c r="I936" i="1"/>
  <c r="J936" i="1"/>
  <c r="K936" i="1"/>
  <c r="G937" i="1"/>
  <c r="H937" i="1"/>
  <c r="I937" i="1"/>
  <c r="J937" i="1"/>
  <c r="K937" i="1"/>
  <c r="G938" i="1"/>
  <c r="H938" i="1"/>
  <c r="I938" i="1"/>
  <c r="J938" i="1"/>
  <c r="K938" i="1"/>
  <c r="G939" i="1"/>
  <c r="H939" i="1"/>
  <c r="I939" i="1"/>
  <c r="J939" i="1"/>
  <c r="K939" i="1"/>
  <c r="G940" i="1"/>
  <c r="H940" i="1"/>
  <c r="I940" i="1"/>
  <c r="J940" i="1"/>
  <c r="K940" i="1"/>
  <c r="G941" i="1"/>
  <c r="H941" i="1"/>
  <c r="I941" i="1"/>
  <c r="J941" i="1"/>
  <c r="K941" i="1"/>
  <c r="G942" i="1"/>
  <c r="H942" i="1"/>
  <c r="I942" i="1"/>
  <c r="J942" i="1"/>
  <c r="K942" i="1"/>
  <c r="G943" i="1"/>
  <c r="H943" i="1"/>
  <c r="I943" i="1"/>
  <c r="J943" i="1"/>
  <c r="K943" i="1"/>
  <c r="G944" i="1"/>
  <c r="H944" i="1"/>
  <c r="I944" i="1"/>
  <c r="J944" i="1"/>
  <c r="K944" i="1"/>
  <c r="G945" i="1"/>
  <c r="H945" i="1"/>
  <c r="I945" i="1"/>
  <c r="J945" i="1"/>
  <c r="K945" i="1"/>
  <c r="G946" i="1"/>
  <c r="H946" i="1"/>
  <c r="I946" i="1"/>
  <c r="J946" i="1"/>
  <c r="K946" i="1"/>
  <c r="G947" i="1"/>
  <c r="H947" i="1"/>
  <c r="I947" i="1"/>
  <c r="J947" i="1"/>
  <c r="K947" i="1"/>
  <c r="G948" i="1"/>
  <c r="H948" i="1"/>
  <c r="I948" i="1"/>
  <c r="J948" i="1"/>
  <c r="K948" i="1"/>
  <c r="G949" i="1"/>
  <c r="H949" i="1"/>
  <c r="I949" i="1"/>
  <c r="J949" i="1"/>
  <c r="K949" i="1"/>
  <c r="G950" i="1"/>
  <c r="H950" i="1"/>
  <c r="I950" i="1"/>
  <c r="J950" i="1"/>
  <c r="K950" i="1"/>
  <c r="G951" i="1"/>
  <c r="H951" i="1"/>
  <c r="I951" i="1"/>
  <c r="J951" i="1"/>
  <c r="K951" i="1"/>
  <c r="G952" i="1"/>
  <c r="H952" i="1"/>
  <c r="I952" i="1"/>
  <c r="J952" i="1"/>
  <c r="K952" i="1"/>
  <c r="G953" i="1"/>
  <c r="H953" i="1"/>
  <c r="I953" i="1"/>
  <c r="J953" i="1"/>
  <c r="K953" i="1"/>
  <c r="G954" i="1"/>
  <c r="H954" i="1"/>
  <c r="I954" i="1"/>
  <c r="J954" i="1"/>
  <c r="K954" i="1"/>
  <c r="G955" i="1"/>
  <c r="H955" i="1"/>
  <c r="I955" i="1"/>
  <c r="J955" i="1"/>
  <c r="K955" i="1"/>
  <c r="G956" i="1"/>
  <c r="H956" i="1"/>
  <c r="I956" i="1"/>
  <c r="J956" i="1"/>
  <c r="K956" i="1"/>
  <c r="G957" i="1"/>
  <c r="H957" i="1"/>
  <c r="I957" i="1"/>
  <c r="J957" i="1"/>
  <c r="K957" i="1"/>
  <c r="G958" i="1"/>
  <c r="H958" i="1"/>
  <c r="I958" i="1"/>
  <c r="J958" i="1"/>
  <c r="K958" i="1"/>
  <c r="G959" i="1"/>
  <c r="H959" i="1"/>
  <c r="I959" i="1"/>
  <c r="J959" i="1"/>
  <c r="K959" i="1"/>
  <c r="G960" i="1"/>
  <c r="H960" i="1"/>
  <c r="I960" i="1"/>
  <c r="J960" i="1"/>
  <c r="K960" i="1"/>
  <c r="G961" i="1"/>
  <c r="H961" i="1"/>
  <c r="I961" i="1"/>
  <c r="J961" i="1"/>
  <c r="K961" i="1"/>
  <c r="G962" i="1"/>
  <c r="H962" i="1"/>
  <c r="I962" i="1"/>
  <c r="J962" i="1"/>
  <c r="K962" i="1"/>
  <c r="G963" i="1"/>
  <c r="H963" i="1"/>
  <c r="I963" i="1"/>
  <c r="J963" i="1"/>
  <c r="K963" i="1"/>
  <c r="G964" i="1"/>
  <c r="H964" i="1"/>
  <c r="I964" i="1"/>
  <c r="J964" i="1"/>
  <c r="K964" i="1"/>
  <c r="G965" i="1"/>
  <c r="H965" i="1"/>
  <c r="I965" i="1"/>
  <c r="J965" i="1"/>
  <c r="K965" i="1"/>
  <c r="G966" i="1"/>
  <c r="H966" i="1"/>
  <c r="I966" i="1"/>
  <c r="J966" i="1"/>
  <c r="K966" i="1"/>
  <c r="G967" i="1"/>
  <c r="H967" i="1"/>
  <c r="I967" i="1"/>
  <c r="J967" i="1"/>
  <c r="K967" i="1"/>
  <c r="G968" i="1"/>
  <c r="H968" i="1"/>
  <c r="I968" i="1"/>
  <c r="J968" i="1"/>
  <c r="K968" i="1"/>
  <c r="G969" i="1"/>
  <c r="H969" i="1"/>
  <c r="I969" i="1"/>
  <c r="J969" i="1"/>
  <c r="K969" i="1"/>
  <c r="G970" i="1"/>
  <c r="H970" i="1"/>
  <c r="I970" i="1"/>
  <c r="J970" i="1"/>
  <c r="K970" i="1"/>
  <c r="G971" i="1"/>
  <c r="H971" i="1"/>
  <c r="I971" i="1"/>
  <c r="J971" i="1"/>
  <c r="K971" i="1"/>
  <c r="G972" i="1"/>
  <c r="H972" i="1"/>
  <c r="I972" i="1"/>
  <c r="J972" i="1"/>
  <c r="K972" i="1"/>
  <c r="G973" i="1"/>
  <c r="H973" i="1"/>
  <c r="I973" i="1"/>
  <c r="J973" i="1"/>
  <c r="K973" i="1"/>
  <c r="G974" i="1"/>
  <c r="H974" i="1"/>
  <c r="I974" i="1"/>
  <c r="J974" i="1"/>
  <c r="K974" i="1"/>
  <c r="G975" i="1"/>
  <c r="H975" i="1"/>
  <c r="I975" i="1"/>
  <c r="J975" i="1"/>
  <c r="K975" i="1"/>
  <c r="G976" i="1"/>
  <c r="H976" i="1"/>
  <c r="I976" i="1"/>
  <c r="J976" i="1"/>
  <c r="K976" i="1"/>
  <c r="G977" i="1"/>
  <c r="H977" i="1"/>
  <c r="I977" i="1"/>
  <c r="J977" i="1"/>
  <c r="K977" i="1"/>
  <c r="G978" i="1"/>
  <c r="H978" i="1"/>
  <c r="I978" i="1"/>
  <c r="J978" i="1"/>
  <c r="K978" i="1"/>
  <c r="G979" i="1"/>
  <c r="H979" i="1"/>
  <c r="I979" i="1"/>
  <c r="J979" i="1"/>
  <c r="K979" i="1"/>
  <c r="G980" i="1"/>
  <c r="H980" i="1"/>
  <c r="I980" i="1"/>
  <c r="J980" i="1"/>
  <c r="K980" i="1"/>
  <c r="G981" i="1"/>
  <c r="H981" i="1"/>
  <c r="I981" i="1"/>
  <c r="J981" i="1"/>
  <c r="K981" i="1"/>
  <c r="G982" i="1"/>
  <c r="H982" i="1"/>
  <c r="I982" i="1"/>
  <c r="J982" i="1"/>
  <c r="K982" i="1"/>
  <c r="G983" i="1"/>
  <c r="H983" i="1"/>
  <c r="I983" i="1"/>
  <c r="J983" i="1"/>
  <c r="K983" i="1"/>
  <c r="G984" i="1"/>
  <c r="H984" i="1"/>
  <c r="I984" i="1"/>
  <c r="J984" i="1"/>
  <c r="K984" i="1"/>
  <c r="G985" i="1"/>
  <c r="H985" i="1"/>
  <c r="I985" i="1"/>
  <c r="J985" i="1"/>
  <c r="K985" i="1"/>
  <c r="G986" i="1"/>
  <c r="H986" i="1"/>
  <c r="I986" i="1"/>
  <c r="J986" i="1"/>
  <c r="K986" i="1"/>
  <c r="G987" i="1"/>
  <c r="H987" i="1"/>
  <c r="I987" i="1"/>
  <c r="J987" i="1"/>
  <c r="K987" i="1"/>
  <c r="G988" i="1"/>
  <c r="H988" i="1"/>
  <c r="I988" i="1"/>
  <c r="J988" i="1"/>
  <c r="K988" i="1"/>
  <c r="G989" i="1"/>
  <c r="H989" i="1"/>
  <c r="I989" i="1"/>
  <c r="J989" i="1"/>
  <c r="K989" i="1"/>
  <c r="G990" i="1"/>
  <c r="H990" i="1"/>
  <c r="I990" i="1"/>
  <c r="J990" i="1"/>
  <c r="K990" i="1"/>
  <c r="G991" i="1"/>
  <c r="H991" i="1"/>
  <c r="I991" i="1"/>
  <c r="J991" i="1"/>
  <c r="K991" i="1"/>
  <c r="G992" i="1"/>
  <c r="H992" i="1"/>
  <c r="I992" i="1"/>
  <c r="J992" i="1"/>
  <c r="K992" i="1"/>
  <c r="G993" i="1"/>
  <c r="H993" i="1"/>
  <c r="I993" i="1"/>
  <c r="J993" i="1"/>
  <c r="K993" i="1"/>
  <c r="G994" i="1"/>
  <c r="H994" i="1"/>
  <c r="I994" i="1"/>
  <c r="J994" i="1"/>
  <c r="K994" i="1"/>
  <c r="G995" i="1"/>
  <c r="H995" i="1"/>
  <c r="I995" i="1"/>
  <c r="J995" i="1"/>
  <c r="K995" i="1"/>
  <c r="G996" i="1"/>
  <c r="H996" i="1"/>
  <c r="I996" i="1"/>
  <c r="J996" i="1"/>
  <c r="K996" i="1"/>
  <c r="G997" i="1"/>
  <c r="H997" i="1"/>
  <c r="I997" i="1"/>
  <c r="J997" i="1"/>
  <c r="K997" i="1"/>
  <c r="G998" i="1"/>
  <c r="H998" i="1"/>
  <c r="I998" i="1"/>
  <c r="J998" i="1"/>
  <c r="K998" i="1"/>
  <c r="G999" i="1"/>
  <c r="H999" i="1"/>
  <c r="I999" i="1"/>
  <c r="J999" i="1"/>
  <c r="K999" i="1"/>
  <c r="G1000" i="1"/>
  <c r="H1000" i="1"/>
  <c r="I1000" i="1"/>
  <c r="J1000" i="1"/>
  <c r="K1000" i="1"/>
  <c r="G1001" i="1"/>
  <c r="H1001" i="1"/>
  <c r="I1001" i="1"/>
  <c r="J1001" i="1"/>
  <c r="K1001" i="1"/>
  <c r="G1002" i="1"/>
  <c r="H1002" i="1"/>
  <c r="I1002" i="1"/>
  <c r="J1002" i="1"/>
  <c r="K1002" i="1"/>
  <c r="G1003" i="1"/>
  <c r="H1003" i="1"/>
  <c r="I1003" i="1"/>
  <c r="J1003" i="1"/>
  <c r="K1003" i="1"/>
  <c r="G1004" i="1"/>
  <c r="H1004" i="1"/>
  <c r="I1004" i="1"/>
  <c r="J1004" i="1"/>
  <c r="K1004" i="1"/>
  <c r="G1005" i="1"/>
  <c r="H1005" i="1"/>
  <c r="I1005" i="1"/>
  <c r="J1005" i="1"/>
  <c r="K1005" i="1"/>
  <c r="G1006" i="1"/>
  <c r="H1006" i="1"/>
  <c r="I1006" i="1"/>
  <c r="J1006" i="1"/>
  <c r="K1006" i="1"/>
  <c r="G1007" i="1"/>
  <c r="H1007" i="1"/>
  <c r="I1007" i="1"/>
  <c r="J1007" i="1"/>
  <c r="K1007" i="1"/>
  <c r="G1008" i="1"/>
  <c r="H1008" i="1"/>
  <c r="I1008" i="1"/>
  <c r="J1008" i="1"/>
  <c r="K1008" i="1"/>
  <c r="G1009" i="1"/>
  <c r="H1009" i="1"/>
  <c r="I1009" i="1"/>
  <c r="J1009" i="1"/>
  <c r="K1009" i="1"/>
  <c r="G1010" i="1"/>
  <c r="H1010" i="1"/>
  <c r="I1010" i="1"/>
  <c r="J1010" i="1"/>
  <c r="K1010" i="1"/>
  <c r="G1011" i="1"/>
  <c r="H1011" i="1"/>
  <c r="I1011" i="1"/>
  <c r="J1011" i="1"/>
  <c r="K1011" i="1"/>
  <c r="G1012" i="1"/>
  <c r="H1012" i="1"/>
  <c r="I1012" i="1"/>
  <c r="J1012" i="1"/>
  <c r="K1012" i="1"/>
  <c r="G1013" i="1"/>
  <c r="H1013" i="1"/>
  <c r="I1013" i="1"/>
  <c r="J1013" i="1"/>
  <c r="K1013" i="1"/>
  <c r="G1014" i="1"/>
  <c r="H1014" i="1"/>
  <c r="I1014" i="1"/>
  <c r="J1014" i="1"/>
  <c r="K1014" i="1"/>
  <c r="G1015" i="1"/>
  <c r="H1015" i="1"/>
  <c r="I1015" i="1"/>
  <c r="J1015" i="1"/>
  <c r="K1015" i="1"/>
  <c r="G1016" i="1"/>
  <c r="H1016" i="1"/>
  <c r="I1016" i="1"/>
  <c r="J1016" i="1"/>
  <c r="K1016" i="1"/>
  <c r="G1017" i="1"/>
  <c r="H1017" i="1"/>
  <c r="I1017" i="1"/>
  <c r="J1017" i="1"/>
  <c r="K1017" i="1"/>
  <c r="G1018" i="1"/>
  <c r="H1018" i="1"/>
  <c r="I1018" i="1"/>
  <c r="J1018" i="1"/>
  <c r="K1018" i="1"/>
  <c r="G1019" i="1"/>
  <c r="H1019" i="1"/>
  <c r="I1019" i="1"/>
  <c r="J1019" i="1"/>
  <c r="K1019" i="1"/>
  <c r="G1020" i="1"/>
  <c r="H1020" i="1"/>
  <c r="I1020" i="1"/>
  <c r="J1020" i="1"/>
  <c r="K1020" i="1"/>
  <c r="G1021" i="1"/>
  <c r="H1021" i="1"/>
  <c r="I1021" i="1"/>
  <c r="J1021" i="1"/>
  <c r="K1021" i="1"/>
  <c r="G1022" i="1"/>
  <c r="H1022" i="1"/>
  <c r="I1022" i="1"/>
  <c r="J1022" i="1"/>
  <c r="K1022" i="1"/>
  <c r="G1023" i="1"/>
  <c r="H1023" i="1"/>
  <c r="I1023" i="1"/>
  <c r="J1023" i="1"/>
  <c r="K1023" i="1"/>
  <c r="G1024" i="1"/>
  <c r="H1024" i="1"/>
  <c r="I1024" i="1"/>
  <c r="J1024" i="1"/>
  <c r="K1024" i="1"/>
  <c r="G1025" i="1"/>
  <c r="H1025" i="1"/>
  <c r="I1025" i="1"/>
  <c r="J1025" i="1"/>
  <c r="K1025" i="1"/>
  <c r="G1026" i="1"/>
  <c r="H1026" i="1"/>
  <c r="I1026" i="1"/>
  <c r="J1026" i="1"/>
  <c r="K1026" i="1"/>
  <c r="G1027" i="1"/>
  <c r="H1027" i="1"/>
  <c r="I1027" i="1"/>
  <c r="J1027" i="1"/>
  <c r="K1027" i="1"/>
  <c r="G1028" i="1"/>
  <c r="H1028" i="1"/>
  <c r="I1028" i="1"/>
  <c r="J1028" i="1"/>
  <c r="K1028" i="1"/>
  <c r="G1029" i="1"/>
  <c r="H1029" i="1"/>
  <c r="I1029" i="1"/>
  <c r="J1029" i="1"/>
  <c r="K1029" i="1"/>
  <c r="G1030" i="1"/>
  <c r="H1030" i="1"/>
  <c r="I1030" i="1"/>
  <c r="J1030" i="1"/>
  <c r="K1030" i="1"/>
  <c r="G1031" i="1"/>
  <c r="H1031" i="1"/>
  <c r="I1031" i="1"/>
  <c r="J1031" i="1"/>
  <c r="K1031" i="1"/>
  <c r="G1032" i="1"/>
  <c r="H1032" i="1"/>
  <c r="I1032" i="1"/>
  <c r="J1032" i="1"/>
  <c r="K1032" i="1"/>
  <c r="G1033" i="1"/>
  <c r="H1033" i="1"/>
  <c r="I1033" i="1"/>
  <c r="J1033" i="1"/>
  <c r="K1033" i="1"/>
  <c r="G1034" i="1"/>
  <c r="H1034" i="1"/>
  <c r="I1034" i="1"/>
  <c r="J1034" i="1"/>
  <c r="K1034" i="1"/>
  <c r="G1035" i="1"/>
  <c r="H1035" i="1"/>
  <c r="I1035" i="1"/>
  <c r="J1035" i="1"/>
  <c r="K1035" i="1"/>
  <c r="G1036" i="1"/>
  <c r="H1036" i="1"/>
  <c r="I1036" i="1"/>
  <c r="J1036" i="1"/>
  <c r="K1036" i="1"/>
  <c r="G1037" i="1"/>
  <c r="H1037" i="1"/>
  <c r="I1037" i="1"/>
  <c r="J1037" i="1"/>
  <c r="K1037" i="1"/>
  <c r="G1038" i="1"/>
  <c r="H1038" i="1"/>
  <c r="I1038" i="1"/>
  <c r="J1038" i="1"/>
  <c r="K1038" i="1"/>
  <c r="G1039" i="1"/>
  <c r="H1039" i="1"/>
  <c r="I1039" i="1"/>
  <c r="J1039" i="1"/>
  <c r="K1039" i="1"/>
  <c r="G1040" i="1"/>
  <c r="H1040" i="1"/>
  <c r="I1040" i="1"/>
  <c r="J1040" i="1"/>
  <c r="K1040" i="1"/>
  <c r="G1041" i="1"/>
  <c r="H1041" i="1"/>
  <c r="I1041" i="1"/>
  <c r="J1041" i="1"/>
  <c r="K1041" i="1"/>
  <c r="G1042" i="1"/>
  <c r="H1042" i="1"/>
  <c r="I1042" i="1"/>
  <c r="J1042" i="1"/>
  <c r="K1042" i="1"/>
  <c r="G1043" i="1"/>
  <c r="H1043" i="1"/>
  <c r="I1043" i="1"/>
  <c r="J1043" i="1"/>
  <c r="K1043" i="1"/>
  <c r="G1044" i="1"/>
  <c r="H1044" i="1"/>
  <c r="I1044" i="1"/>
  <c r="J1044" i="1"/>
  <c r="K1044" i="1"/>
  <c r="G1045" i="1"/>
  <c r="H1045" i="1"/>
  <c r="I1045" i="1"/>
  <c r="J1045" i="1"/>
  <c r="K1045" i="1"/>
  <c r="G1046" i="1"/>
  <c r="H1046" i="1"/>
  <c r="I1046" i="1"/>
  <c r="J1046" i="1"/>
  <c r="K1046" i="1"/>
  <c r="G1047" i="1"/>
  <c r="H1047" i="1"/>
  <c r="I1047" i="1"/>
  <c r="J1047" i="1"/>
  <c r="K1047" i="1"/>
  <c r="G1048" i="1"/>
  <c r="H1048" i="1"/>
  <c r="I1048" i="1"/>
  <c r="J1048" i="1"/>
  <c r="K1048" i="1"/>
  <c r="G1049" i="1"/>
  <c r="H1049" i="1"/>
  <c r="I1049" i="1"/>
  <c r="J1049" i="1"/>
  <c r="K1049" i="1"/>
  <c r="G1050" i="1"/>
  <c r="H1050" i="1"/>
  <c r="I1050" i="1"/>
  <c r="J1050" i="1"/>
  <c r="K1050" i="1"/>
  <c r="G1051" i="1"/>
  <c r="H1051" i="1"/>
  <c r="I1051" i="1"/>
  <c r="J1051" i="1"/>
  <c r="K1051" i="1"/>
  <c r="G1052" i="1"/>
  <c r="H1052" i="1"/>
  <c r="I1052" i="1"/>
  <c r="J1052" i="1"/>
  <c r="K1052" i="1"/>
  <c r="G1053" i="1"/>
  <c r="H1053" i="1"/>
  <c r="I1053" i="1"/>
  <c r="J1053" i="1"/>
  <c r="K1053" i="1"/>
  <c r="G1054" i="1"/>
  <c r="H1054" i="1"/>
  <c r="I1054" i="1"/>
  <c r="J1054" i="1"/>
  <c r="K1054" i="1"/>
  <c r="G1055" i="1"/>
  <c r="H1055" i="1"/>
  <c r="I1055" i="1"/>
  <c r="J1055" i="1"/>
  <c r="K1055" i="1"/>
  <c r="G1056" i="1"/>
  <c r="H1056" i="1"/>
  <c r="I1056" i="1"/>
  <c r="J1056" i="1"/>
  <c r="K1056" i="1"/>
  <c r="G1057" i="1"/>
  <c r="H1057" i="1"/>
  <c r="I1057" i="1"/>
  <c r="J1057" i="1"/>
  <c r="K1057" i="1"/>
  <c r="G1058" i="1"/>
  <c r="H1058" i="1"/>
  <c r="I1058" i="1"/>
  <c r="J1058" i="1"/>
  <c r="K1058" i="1"/>
  <c r="G1059" i="1"/>
  <c r="H1059" i="1"/>
  <c r="I1059" i="1"/>
  <c r="J1059" i="1"/>
  <c r="K1059" i="1"/>
  <c r="G1060" i="1"/>
  <c r="H1060" i="1"/>
  <c r="I1060" i="1"/>
  <c r="J1060" i="1"/>
  <c r="K1060" i="1"/>
  <c r="G1061" i="1"/>
  <c r="H1061" i="1"/>
  <c r="I1061" i="1"/>
  <c r="J1061" i="1"/>
  <c r="K1061" i="1"/>
  <c r="G1062" i="1"/>
  <c r="H1062" i="1"/>
  <c r="I1062" i="1"/>
  <c r="J1062" i="1"/>
  <c r="K1062" i="1"/>
  <c r="G1063" i="1"/>
  <c r="H1063" i="1"/>
  <c r="I1063" i="1"/>
  <c r="J1063" i="1"/>
  <c r="K1063" i="1"/>
  <c r="G1064" i="1"/>
  <c r="H1064" i="1"/>
  <c r="I1064" i="1"/>
  <c r="J1064" i="1"/>
  <c r="K1064" i="1"/>
  <c r="G1065" i="1"/>
  <c r="H1065" i="1"/>
  <c r="I1065" i="1"/>
  <c r="J1065" i="1"/>
  <c r="K1065" i="1"/>
  <c r="G1066" i="1"/>
  <c r="H1066" i="1"/>
  <c r="I1066" i="1"/>
  <c r="J1066" i="1"/>
  <c r="K1066" i="1"/>
  <c r="G1067" i="1"/>
  <c r="H1067" i="1"/>
  <c r="I1067" i="1"/>
  <c r="J1067" i="1"/>
  <c r="K1067" i="1"/>
  <c r="G1068" i="1"/>
  <c r="H1068" i="1"/>
  <c r="I1068" i="1"/>
  <c r="J1068" i="1"/>
  <c r="K1068" i="1"/>
  <c r="G1069" i="1"/>
  <c r="H1069" i="1"/>
  <c r="I1069" i="1"/>
  <c r="J1069" i="1"/>
  <c r="K1069" i="1"/>
  <c r="G1070" i="1"/>
  <c r="H1070" i="1"/>
  <c r="I1070" i="1"/>
  <c r="J1070" i="1"/>
  <c r="K1070" i="1"/>
  <c r="G1071" i="1"/>
  <c r="H1071" i="1"/>
  <c r="I1071" i="1"/>
  <c r="J1071" i="1"/>
  <c r="K1071" i="1"/>
  <c r="G1072" i="1"/>
  <c r="H1072" i="1"/>
  <c r="I1072" i="1"/>
  <c r="J1072" i="1"/>
  <c r="K1072" i="1"/>
  <c r="G1073" i="1"/>
  <c r="H1073" i="1"/>
  <c r="I1073" i="1"/>
  <c r="J1073" i="1"/>
  <c r="K1073" i="1"/>
  <c r="G1074" i="1"/>
  <c r="H1074" i="1"/>
  <c r="I1074" i="1"/>
  <c r="J1074" i="1"/>
  <c r="K1074" i="1"/>
  <c r="G1075" i="1"/>
  <c r="H1075" i="1"/>
  <c r="I1075" i="1"/>
  <c r="J1075" i="1"/>
  <c r="K1075" i="1"/>
  <c r="G1076" i="1"/>
  <c r="H1076" i="1"/>
  <c r="I1076" i="1"/>
  <c r="J1076" i="1"/>
  <c r="K1076" i="1"/>
  <c r="G1077" i="1"/>
  <c r="H1077" i="1"/>
  <c r="I1077" i="1"/>
  <c r="J1077" i="1"/>
  <c r="K1077" i="1"/>
  <c r="G1078" i="1"/>
  <c r="H1078" i="1"/>
  <c r="I1078" i="1"/>
  <c r="J1078" i="1"/>
  <c r="K1078" i="1"/>
  <c r="G1079" i="1"/>
  <c r="H1079" i="1"/>
  <c r="I1079" i="1"/>
  <c r="J1079" i="1"/>
  <c r="K1079" i="1"/>
  <c r="G1080" i="1"/>
  <c r="H1080" i="1"/>
  <c r="I1080" i="1"/>
  <c r="J1080" i="1"/>
  <c r="K1080" i="1"/>
  <c r="G1081" i="1"/>
  <c r="H1081" i="1"/>
  <c r="I1081" i="1"/>
  <c r="J1081" i="1"/>
  <c r="K1081" i="1"/>
  <c r="G1082" i="1"/>
  <c r="H1082" i="1"/>
  <c r="I1082" i="1"/>
  <c r="J1082" i="1"/>
  <c r="K1082" i="1"/>
  <c r="G1083" i="1"/>
  <c r="H1083" i="1"/>
  <c r="I1083" i="1"/>
  <c r="J1083" i="1"/>
  <c r="K1083" i="1"/>
  <c r="G1084" i="1"/>
  <c r="H1084" i="1"/>
  <c r="I1084" i="1"/>
  <c r="J1084" i="1"/>
  <c r="K1084" i="1"/>
  <c r="G1085" i="1"/>
  <c r="H1085" i="1"/>
  <c r="I1085" i="1"/>
  <c r="J1085" i="1"/>
  <c r="K1085" i="1"/>
  <c r="G1086" i="1"/>
  <c r="H1086" i="1"/>
  <c r="I1086" i="1"/>
  <c r="J1086" i="1"/>
  <c r="K1086" i="1"/>
  <c r="G1087" i="1"/>
  <c r="H1087" i="1"/>
  <c r="I1087" i="1"/>
  <c r="J1087" i="1"/>
  <c r="K1087" i="1"/>
  <c r="G1088" i="1"/>
  <c r="H1088" i="1"/>
  <c r="I1088" i="1"/>
  <c r="J1088" i="1"/>
  <c r="K1088" i="1"/>
  <c r="G1089" i="1"/>
  <c r="H1089" i="1"/>
  <c r="I1089" i="1"/>
  <c r="J1089" i="1"/>
  <c r="K1089" i="1"/>
  <c r="G1090" i="1"/>
  <c r="H1090" i="1"/>
  <c r="I1090" i="1"/>
  <c r="J1090" i="1"/>
  <c r="K1090" i="1"/>
  <c r="G1091" i="1"/>
  <c r="H1091" i="1"/>
  <c r="I1091" i="1"/>
  <c r="J1091" i="1"/>
  <c r="K1091" i="1"/>
  <c r="G1092" i="1"/>
  <c r="H1092" i="1"/>
  <c r="I1092" i="1"/>
  <c r="J1092" i="1"/>
  <c r="K1092" i="1"/>
  <c r="G1093" i="1"/>
  <c r="H1093" i="1"/>
  <c r="I1093" i="1"/>
  <c r="J1093" i="1"/>
  <c r="K1093" i="1"/>
  <c r="G1094" i="1"/>
  <c r="H1094" i="1"/>
  <c r="I1094" i="1"/>
  <c r="J1094" i="1"/>
  <c r="K1094" i="1"/>
  <c r="G1095" i="1"/>
  <c r="H1095" i="1"/>
  <c r="I1095" i="1"/>
  <c r="J1095" i="1"/>
  <c r="K1095" i="1"/>
  <c r="G1096" i="1"/>
  <c r="H1096" i="1"/>
  <c r="I1096" i="1"/>
  <c r="J1096" i="1"/>
  <c r="K1096" i="1"/>
  <c r="G1097" i="1"/>
  <c r="H1097" i="1"/>
  <c r="I1097" i="1"/>
  <c r="J1097" i="1"/>
  <c r="K1097" i="1"/>
  <c r="G1098" i="1"/>
  <c r="H1098" i="1"/>
  <c r="I1098" i="1"/>
  <c r="J1098" i="1"/>
  <c r="K1098" i="1"/>
  <c r="G1099" i="1"/>
  <c r="H1099" i="1"/>
  <c r="I1099" i="1"/>
  <c r="J1099" i="1"/>
  <c r="K1099" i="1"/>
  <c r="G1100" i="1"/>
  <c r="H1100" i="1"/>
  <c r="I1100" i="1"/>
  <c r="J1100" i="1"/>
  <c r="K1100" i="1"/>
  <c r="G1101" i="1"/>
  <c r="H1101" i="1"/>
  <c r="I1101" i="1"/>
  <c r="J1101" i="1"/>
  <c r="K1101" i="1"/>
  <c r="G1102" i="1"/>
  <c r="H1102" i="1"/>
  <c r="I1102" i="1"/>
  <c r="J1102" i="1"/>
  <c r="K1102" i="1"/>
  <c r="G1103" i="1"/>
  <c r="H1103" i="1"/>
  <c r="I1103" i="1"/>
  <c r="J1103" i="1"/>
  <c r="K1103" i="1"/>
  <c r="G1104" i="1"/>
  <c r="H1104" i="1"/>
  <c r="I1104" i="1"/>
  <c r="J1104" i="1"/>
  <c r="K1104" i="1"/>
  <c r="G1105" i="1"/>
  <c r="H1105" i="1"/>
  <c r="I1105" i="1"/>
  <c r="J1105" i="1"/>
  <c r="K1105" i="1"/>
  <c r="G1106" i="1"/>
  <c r="H1106" i="1"/>
  <c r="I1106" i="1"/>
  <c r="J1106" i="1"/>
  <c r="K1106" i="1"/>
  <c r="G1107" i="1"/>
  <c r="H1107" i="1"/>
  <c r="I1107" i="1"/>
  <c r="J1107" i="1"/>
  <c r="K1107" i="1"/>
  <c r="G1108" i="1"/>
  <c r="H1108" i="1"/>
  <c r="I1108" i="1"/>
  <c r="J1108" i="1"/>
  <c r="K1108" i="1"/>
  <c r="G1109" i="1"/>
  <c r="H1109" i="1"/>
  <c r="I1109" i="1"/>
  <c r="J1109" i="1"/>
  <c r="K1109" i="1"/>
  <c r="G1110" i="1"/>
  <c r="H1110" i="1"/>
  <c r="I1110" i="1"/>
  <c r="J1110" i="1"/>
  <c r="K1110" i="1"/>
  <c r="G1111" i="1"/>
  <c r="H1111" i="1"/>
  <c r="I1111" i="1"/>
  <c r="J1111" i="1"/>
  <c r="K1111" i="1"/>
  <c r="G1112" i="1"/>
  <c r="H1112" i="1"/>
  <c r="I1112" i="1"/>
  <c r="J1112" i="1"/>
  <c r="K1112" i="1"/>
  <c r="G1113" i="1"/>
  <c r="H1113" i="1"/>
  <c r="I1113" i="1"/>
  <c r="J1113" i="1"/>
  <c r="K1113" i="1"/>
  <c r="G1114" i="1"/>
  <c r="H1114" i="1"/>
  <c r="I1114" i="1"/>
  <c r="J1114" i="1"/>
  <c r="K1114" i="1"/>
  <c r="G1115" i="1"/>
  <c r="H1115" i="1"/>
  <c r="I1115" i="1"/>
  <c r="J1115" i="1"/>
  <c r="K1115" i="1"/>
  <c r="G1116" i="1"/>
  <c r="H1116" i="1"/>
  <c r="I1116" i="1"/>
  <c r="J1116" i="1"/>
  <c r="K1116" i="1"/>
  <c r="G1117" i="1"/>
  <c r="H1117" i="1"/>
  <c r="I1117" i="1"/>
  <c r="J1117" i="1"/>
  <c r="K1117" i="1"/>
  <c r="G1118" i="1"/>
  <c r="H1118" i="1"/>
  <c r="I1118" i="1"/>
  <c r="J1118" i="1"/>
  <c r="K1118" i="1"/>
  <c r="G1119" i="1"/>
  <c r="H1119" i="1"/>
  <c r="I1119" i="1"/>
  <c r="J1119" i="1"/>
  <c r="K1119" i="1"/>
  <c r="G1120" i="1"/>
  <c r="H1120" i="1"/>
  <c r="I1120" i="1"/>
  <c r="J1120" i="1"/>
  <c r="K1120" i="1"/>
  <c r="G1121" i="1"/>
  <c r="H1121" i="1"/>
  <c r="I1121" i="1"/>
  <c r="J1121" i="1"/>
  <c r="K1121" i="1"/>
  <c r="G1122" i="1"/>
  <c r="H1122" i="1"/>
  <c r="I1122" i="1"/>
  <c r="J1122" i="1"/>
  <c r="K1122" i="1"/>
  <c r="G1123" i="1"/>
  <c r="H1123" i="1"/>
  <c r="I1123" i="1"/>
  <c r="J1123" i="1"/>
  <c r="K1123" i="1"/>
  <c r="G1124" i="1"/>
  <c r="H1124" i="1"/>
  <c r="I1124" i="1"/>
  <c r="J1124" i="1"/>
  <c r="K1124" i="1"/>
  <c r="G1125" i="1"/>
  <c r="H1125" i="1"/>
  <c r="I1125" i="1"/>
  <c r="J1125" i="1"/>
  <c r="K1125" i="1"/>
  <c r="G1126" i="1"/>
  <c r="H1126" i="1"/>
  <c r="I1126" i="1"/>
  <c r="J1126" i="1"/>
  <c r="K1126" i="1"/>
  <c r="G1127" i="1"/>
  <c r="H1127" i="1"/>
  <c r="I1127" i="1"/>
  <c r="J1127" i="1"/>
  <c r="K1127" i="1"/>
  <c r="G1128" i="1"/>
  <c r="H1128" i="1"/>
  <c r="I1128" i="1"/>
  <c r="J1128" i="1"/>
  <c r="K1128" i="1"/>
  <c r="G1129" i="1"/>
  <c r="H1129" i="1"/>
  <c r="I1129" i="1"/>
  <c r="J1129" i="1"/>
  <c r="K1129" i="1"/>
  <c r="G1130" i="1"/>
  <c r="H1130" i="1"/>
  <c r="I1130" i="1"/>
  <c r="J1130" i="1"/>
  <c r="K1130" i="1"/>
  <c r="G1131" i="1"/>
  <c r="H1131" i="1"/>
  <c r="I1131" i="1"/>
  <c r="J1131" i="1"/>
  <c r="K1131" i="1"/>
  <c r="G1132" i="1"/>
  <c r="H1132" i="1"/>
  <c r="I1132" i="1"/>
  <c r="J1132" i="1"/>
  <c r="K1132" i="1"/>
  <c r="G1133" i="1"/>
  <c r="H1133" i="1"/>
  <c r="I1133" i="1"/>
  <c r="J1133" i="1"/>
  <c r="K1133" i="1"/>
  <c r="G1134" i="1"/>
  <c r="H1134" i="1"/>
  <c r="I1134" i="1"/>
  <c r="J1134" i="1"/>
  <c r="K1134" i="1"/>
  <c r="G1135" i="1"/>
  <c r="H1135" i="1"/>
  <c r="I1135" i="1"/>
  <c r="J1135" i="1"/>
  <c r="K1135" i="1"/>
  <c r="G1136" i="1"/>
  <c r="H1136" i="1"/>
  <c r="I1136" i="1"/>
  <c r="J1136" i="1"/>
  <c r="K1136" i="1"/>
  <c r="G1137" i="1"/>
  <c r="H1137" i="1"/>
  <c r="I1137" i="1"/>
  <c r="J1137" i="1"/>
  <c r="K1137" i="1"/>
  <c r="G1138" i="1"/>
  <c r="H1138" i="1"/>
  <c r="I1138" i="1"/>
  <c r="J1138" i="1"/>
  <c r="K1138" i="1"/>
  <c r="G1139" i="1"/>
  <c r="H1139" i="1"/>
  <c r="I1139" i="1"/>
  <c r="J1139" i="1"/>
  <c r="K1139" i="1"/>
  <c r="G1140" i="1"/>
  <c r="H1140" i="1"/>
  <c r="I1140" i="1"/>
  <c r="J1140" i="1"/>
  <c r="K1140" i="1"/>
  <c r="G1141" i="1"/>
  <c r="H1141" i="1"/>
  <c r="I1141" i="1"/>
  <c r="J1141" i="1"/>
  <c r="K1141" i="1"/>
  <c r="G1142" i="1"/>
  <c r="H1142" i="1"/>
  <c r="I1142" i="1"/>
  <c r="J1142" i="1"/>
  <c r="K1142" i="1"/>
  <c r="G1143" i="1"/>
  <c r="H1143" i="1"/>
  <c r="I1143" i="1"/>
  <c r="J1143" i="1"/>
  <c r="K1143" i="1"/>
  <c r="G1144" i="1"/>
  <c r="H1144" i="1"/>
  <c r="I1144" i="1"/>
  <c r="J1144" i="1"/>
  <c r="K1144" i="1"/>
  <c r="G1145" i="1"/>
  <c r="H1145" i="1"/>
  <c r="I1145" i="1"/>
  <c r="J1145" i="1"/>
  <c r="K1145" i="1"/>
  <c r="G1146" i="1"/>
  <c r="H1146" i="1"/>
  <c r="I1146" i="1"/>
  <c r="J1146" i="1"/>
  <c r="K1146" i="1"/>
  <c r="G1147" i="1"/>
  <c r="H1147" i="1"/>
  <c r="I1147" i="1"/>
  <c r="J1147" i="1"/>
  <c r="K1147" i="1"/>
  <c r="G1148" i="1"/>
  <c r="H1148" i="1"/>
  <c r="I1148" i="1"/>
  <c r="J1148" i="1"/>
  <c r="K1148" i="1"/>
  <c r="G1149" i="1"/>
  <c r="H1149" i="1"/>
  <c r="I1149" i="1"/>
  <c r="J1149" i="1"/>
  <c r="K1149" i="1"/>
  <c r="G1150" i="1"/>
  <c r="H1150" i="1"/>
  <c r="I1150" i="1"/>
  <c r="J1150" i="1"/>
  <c r="K1150" i="1"/>
  <c r="G1151" i="1"/>
  <c r="H1151" i="1"/>
  <c r="I1151" i="1"/>
  <c r="J1151" i="1"/>
  <c r="K1151" i="1"/>
  <c r="G1152" i="1"/>
  <c r="H1152" i="1"/>
  <c r="I1152" i="1"/>
  <c r="J1152" i="1"/>
  <c r="K1152" i="1"/>
  <c r="G1153" i="1"/>
  <c r="H1153" i="1"/>
  <c r="I1153" i="1"/>
  <c r="J1153" i="1"/>
  <c r="K1153" i="1"/>
  <c r="G1154" i="1"/>
  <c r="H1154" i="1"/>
  <c r="I1154" i="1"/>
  <c r="J1154" i="1"/>
  <c r="K1154" i="1"/>
  <c r="G1155" i="1"/>
  <c r="H1155" i="1"/>
  <c r="I1155" i="1"/>
  <c r="J1155" i="1"/>
  <c r="K1155" i="1"/>
  <c r="G1156" i="1"/>
  <c r="H1156" i="1"/>
  <c r="I1156" i="1"/>
  <c r="J1156" i="1"/>
  <c r="K1156" i="1"/>
  <c r="G1157" i="1"/>
  <c r="H1157" i="1"/>
  <c r="I1157" i="1"/>
  <c r="J1157" i="1"/>
  <c r="K1157" i="1"/>
  <c r="G1158" i="1"/>
  <c r="H1158" i="1"/>
  <c r="I1158" i="1"/>
  <c r="J1158" i="1"/>
  <c r="K1158" i="1"/>
  <c r="G1159" i="1"/>
  <c r="H1159" i="1"/>
  <c r="I1159" i="1"/>
  <c r="J1159" i="1"/>
  <c r="K1159" i="1"/>
  <c r="G1160" i="1"/>
  <c r="H1160" i="1"/>
  <c r="I1160" i="1"/>
  <c r="J1160" i="1"/>
  <c r="K1160" i="1"/>
  <c r="G1161" i="1"/>
  <c r="H1161" i="1"/>
  <c r="I1161" i="1"/>
  <c r="J1161" i="1"/>
  <c r="K1161" i="1"/>
  <c r="G1162" i="1"/>
  <c r="H1162" i="1"/>
  <c r="I1162" i="1"/>
  <c r="J1162" i="1"/>
  <c r="K1162" i="1"/>
  <c r="G1163" i="1"/>
  <c r="H1163" i="1"/>
  <c r="I1163" i="1"/>
  <c r="J1163" i="1"/>
  <c r="K1163" i="1"/>
  <c r="G1164" i="1"/>
  <c r="H1164" i="1"/>
  <c r="I1164" i="1"/>
  <c r="J1164" i="1"/>
  <c r="K1164" i="1"/>
  <c r="G1165" i="1"/>
  <c r="H1165" i="1"/>
  <c r="I1165" i="1"/>
  <c r="J1165" i="1"/>
  <c r="K1165" i="1"/>
  <c r="G1166" i="1"/>
  <c r="H1166" i="1"/>
  <c r="I1166" i="1"/>
  <c r="J1166" i="1"/>
  <c r="K1166" i="1"/>
  <c r="G1167" i="1"/>
  <c r="H1167" i="1"/>
  <c r="I1167" i="1"/>
  <c r="J1167" i="1"/>
  <c r="K1167" i="1"/>
  <c r="G1168" i="1"/>
  <c r="H1168" i="1"/>
  <c r="I1168" i="1"/>
  <c r="J1168" i="1"/>
  <c r="K1168" i="1"/>
  <c r="G1169" i="1"/>
  <c r="H1169" i="1"/>
  <c r="I1169" i="1"/>
  <c r="J1169" i="1"/>
  <c r="K1169" i="1"/>
  <c r="G1170" i="1"/>
  <c r="H1170" i="1"/>
  <c r="I1170" i="1"/>
  <c r="J1170" i="1"/>
  <c r="K1170" i="1"/>
  <c r="G1171" i="1"/>
  <c r="H1171" i="1"/>
  <c r="I1171" i="1"/>
  <c r="J1171" i="1"/>
  <c r="K1171" i="1"/>
  <c r="G1172" i="1"/>
  <c r="H1172" i="1"/>
  <c r="I1172" i="1"/>
  <c r="J1172" i="1"/>
  <c r="K1172" i="1"/>
  <c r="G1173" i="1"/>
  <c r="H1173" i="1"/>
  <c r="I1173" i="1"/>
  <c r="J1173" i="1"/>
  <c r="K1173" i="1"/>
  <c r="G1174" i="1"/>
  <c r="H1174" i="1"/>
  <c r="I1174" i="1"/>
  <c r="J1174" i="1"/>
  <c r="K1174" i="1"/>
  <c r="G1175" i="1"/>
  <c r="H1175" i="1"/>
  <c r="I1175" i="1"/>
  <c r="J1175" i="1"/>
  <c r="K1175" i="1"/>
  <c r="G1176" i="1"/>
  <c r="H1176" i="1"/>
  <c r="I1176" i="1"/>
  <c r="J1176" i="1"/>
  <c r="K1176" i="1"/>
  <c r="G1177" i="1"/>
  <c r="H1177" i="1"/>
  <c r="I1177" i="1"/>
  <c r="J1177" i="1"/>
  <c r="K1177" i="1"/>
  <c r="G1178" i="1"/>
  <c r="H1178" i="1"/>
  <c r="I1178" i="1"/>
  <c r="J1178" i="1"/>
  <c r="K1178" i="1"/>
  <c r="G1179" i="1"/>
  <c r="H1179" i="1"/>
  <c r="I1179" i="1"/>
  <c r="J1179" i="1"/>
  <c r="K1179" i="1"/>
  <c r="G1180" i="1"/>
  <c r="H1180" i="1"/>
  <c r="I1180" i="1"/>
  <c r="J1180" i="1"/>
  <c r="K1180" i="1"/>
  <c r="G1181" i="1"/>
  <c r="H1181" i="1"/>
  <c r="I1181" i="1"/>
  <c r="J1181" i="1"/>
  <c r="K1181" i="1"/>
  <c r="G1182" i="1"/>
  <c r="H1182" i="1"/>
  <c r="I1182" i="1"/>
  <c r="J1182" i="1"/>
  <c r="K1182" i="1"/>
  <c r="G1183" i="1"/>
  <c r="H1183" i="1"/>
  <c r="I1183" i="1"/>
  <c r="J1183" i="1"/>
  <c r="K1183" i="1"/>
  <c r="G1184" i="1"/>
  <c r="H1184" i="1"/>
  <c r="I1184" i="1"/>
  <c r="J1184" i="1"/>
  <c r="K1184" i="1"/>
  <c r="G1185" i="1"/>
  <c r="H1185" i="1"/>
  <c r="I1185" i="1"/>
  <c r="J1185" i="1"/>
  <c r="K1185" i="1"/>
  <c r="G1186" i="1"/>
  <c r="H1186" i="1"/>
  <c r="I1186" i="1"/>
  <c r="J1186" i="1"/>
  <c r="K1186" i="1"/>
  <c r="G1187" i="1"/>
  <c r="H1187" i="1"/>
  <c r="I1187" i="1"/>
  <c r="J1187" i="1"/>
  <c r="K1187" i="1"/>
  <c r="G1188" i="1"/>
  <c r="H1188" i="1"/>
  <c r="I1188" i="1"/>
  <c r="J1188" i="1"/>
  <c r="K1188" i="1"/>
  <c r="G1189" i="1"/>
  <c r="H1189" i="1"/>
  <c r="I1189" i="1"/>
  <c r="J1189" i="1"/>
  <c r="K1189" i="1"/>
  <c r="G1190" i="1"/>
  <c r="H1190" i="1"/>
  <c r="I1190" i="1"/>
  <c r="J1190" i="1"/>
  <c r="K1190" i="1"/>
  <c r="G1191" i="1"/>
  <c r="H1191" i="1"/>
  <c r="I1191" i="1"/>
  <c r="J1191" i="1"/>
  <c r="K1191" i="1"/>
  <c r="G1192" i="1"/>
  <c r="H1192" i="1"/>
  <c r="I1192" i="1"/>
  <c r="J1192" i="1"/>
  <c r="K1192" i="1"/>
  <c r="G1193" i="1"/>
  <c r="H1193" i="1"/>
  <c r="I1193" i="1"/>
  <c r="J1193" i="1"/>
  <c r="K1193" i="1"/>
  <c r="G1194" i="1"/>
  <c r="H1194" i="1"/>
  <c r="I1194" i="1"/>
  <c r="J1194" i="1"/>
  <c r="K1194" i="1"/>
  <c r="G1195" i="1"/>
  <c r="H1195" i="1"/>
  <c r="I1195" i="1"/>
  <c r="J1195" i="1"/>
  <c r="K1195" i="1"/>
  <c r="G1196" i="1"/>
  <c r="H1196" i="1"/>
  <c r="I1196" i="1"/>
  <c r="J1196" i="1"/>
  <c r="K1196" i="1"/>
  <c r="G1197" i="1"/>
  <c r="H1197" i="1"/>
  <c r="I1197" i="1"/>
  <c r="J1197" i="1"/>
  <c r="K1197" i="1"/>
  <c r="G1198" i="1"/>
  <c r="H1198" i="1"/>
  <c r="I1198" i="1"/>
  <c r="J1198" i="1"/>
  <c r="K1198" i="1"/>
  <c r="G1199" i="1"/>
  <c r="H1199" i="1"/>
  <c r="I1199" i="1"/>
  <c r="J1199" i="1"/>
  <c r="K1199" i="1"/>
  <c r="G1200" i="1"/>
  <c r="H1200" i="1"/>
  <c r="I1200" i="1"/>
  <c r="J1200" i="1"/>
  <c r="K1200" i="1"/>
  <c r="G1201" i="1"/>
  <c r="H1201" i="1"/>
  <c r="I1201" i="1"/>
  <c r="J1201" i="1"/>
  <c r="K1201" i="1"/>
  <c r="G1202" i="1"/>
  <c r="H1202" i="1"/>
  <c r="I1202" i="1"/>
  <c r="J1202" i="1"/>
  <c r="K1202" i="1"/>
  <c r="G1203" i="1"/>
  <c r="H1203" i="1"/>
  <c r="I1203" i="1"/>
  <c r="J1203" i="1"/>
  <c r="K1203" i="1"/>
  <c r="G1204" i="1"/>
  <c r="H1204" i="1"/>
  <c r="I1204" i="1"/>
  <c r="J1204" i="1"/>
  <c r="K1204" i="1"/>
  <c r="G1205" i="1"/>
  <c r="H1205" i="1"/>
  <c r="I1205" i="1"/>
  <c r="J1205" i="1"/>
  <c r="K1205" i="1"/>
  <c r="G1206" i="1"/>
  <c r="H1206" i="1"/>
  <c r="I1206" i="1"/>
  <c r="J1206" i="1"/>
  <c r="K1206" i="1"/>
  <c r="G1207" i="1"/>
  <c r="H1207" i="1"/>
  <c r="I1207" i="1"/>
  <c r="J1207" i="1"/>
  <c r="K1207" i="1"/>
  <c r="G1208" i="1"/>
  <c r="H1208" i="1"/>
  <c r="I1208" i="1"/>
  <c r="J1208" i="1"/>
  <c r="K1208" i="1"/>
  <c r="G1209" i="1"/>
  <c r="H1209" i="1"/>
  <c r="I1209" i="1"/>
  <c r="J1209" i="1"/>
  <c r="K1209" i="1"/>
  <c r="G1210" i="1"/>
  <c r="H1210" i="1"/>
  <c r="I1210" i="1"/>
  <c r="J1210" i="1"/>
  <c r="K1210" i="1"/>
  <c r="G1211" i="1"/>
  <c r="H1211" i="1"/>
  <c r="I1211" i="1"/>
  <c r="J1211" i="1"/>
  <c r="K1211" i="1"/>
  <c r="G1212" i="1"/>
  <c r="H1212" i="1"/>
  <c r="I1212" i="1"/>
  <c r="J1212" i="1"/>
  <c r="K1212" i="1"/>
  <c r="G1213" i="1"/>
  <c r="H1213" i="1"/>
  <c r="I1213" i="1"/>
  <c r="J1213" i="1"/>
  <c r="K1213" i="1"/>
  <c r="G1214" i="1"/>
  <c r="H1214" i="1"/>
  <c r="I1214" i="1"/>
  <c r="J1214" i="1"/>
  <c r="K1214" i="1"/>
  <c r="G1215" i="1"/>
  <c r="H1215" i="1"/>
  <c r="I1215" i="1"/>
  <c r="J1215" i="1"/>
  <c r="K1215" i="1"/>
  <c r="G1216" i="1"/>
  <c r="H1216" i="1"/>
  <c r="I1216" i="1"/>
  <c r="J1216" i="1"/>
  <c r="K1216" i="1"/>
  <c r="G1217" i="1"/>
  <c r="H1217" i="1"/>
  <c r="I1217" i="1"/>
  <c r="J1217" i="1"/>
  <c r="K1217" i="1"/>
  <c r="G1218" i="1"/>
  <c r="H1218" i="1"/>
  <c r="I1218" i="1"/>
  <c r="J1218" i="1"/>
  <c r="K1218" i="1"/>
  <c r="G1219" i="1"/>
  <c r="H1219" i="1"/>
  <c r="I1219" i="1"/>
  <c r="J1219" i="1"/>
  <c r="K1219" i="1"/>
  <c r="G1220" i="1"/>
  <c r="H1220" i="1"/>
  <c r="I1220" i="1"/>
  <c r="J1220" i="1"/>
  <c r="K1220" i="1"/>
  <c r="G1221" i="1"/>
  <c r="H1221" i="1"/>
  <c r="I1221" i="1"/>
  <c r="J1221" i="1"/>
  <c r="K1221" i="1"/>
  <c r="G1222" i="1"/>
  <c r="H1222" i="1"/>
  <c r="I1222" i="1"/>
  <c r="J1222" i="1"/>
  <c r="K1222" i="1"/>
  <c r="G1223" i="1"/>
  <c r="H1223" i="1"/>
  <c r="I1223" i="1"/>
  <c r="J1223" i="1"/>
  <c r="K1223" i="1"/>
  <c r="G1224" i="1"/>
  <c r="H1224" i="1"/>
  <c r="I1224" i="1"/>
  <c r="J1224" i="1"/>
  <c r="K1224" i="1"/>
  <c r="G1225" i="1"/>
  <c r="H1225" i="1"/>
  <c r="I1225" i="1"/>
  <c r="J1225" i="1"/>
  <c r="K1225" i="1"/>
  <c r="G1226" i="1"/>
  <c r="H1226" i="1"/>
  <c r="I1226" i="1"/>
  <c r="J1226" i="1"/>
  <c r="K1226" i="1"/>
  <c r="G1227" i="1"/>
  <c r="H1227" i="1"/>
  <c r="I1227" i="1"/>
  <c r="J1227" i="1"/>
  <c r="K1227" i="1"/>
  <c r="G1228" i="1"/>
  <c r="H1228" i="1"/>
  <c r="I1228" i="1"/>
  <c r="J1228" i="1"/>
  <c r="K1228" i="1"/>
  <c r="G1229" i="1"/>
  <c r="H1229" i="1"/>
  <c r="I1229" i="1"/>
  <c r="J1229" i="1"/>
  <c r="K1229" i="1"/>
  <c r="G1230" i="1"/>
  <c r="H1230" i="1"/>
  <c r="I1230" i="1"/>
  <c r="J1230" i="1"/>
  <c r="K1230" i="1"/>
  <c r="G1231" i="1"/>
  <c r="H1231" i="1"/>
  <c r="I1231" i="1"/>
  <c r="J1231" i="1"/>
  <c r="K1231" i="1"/>
  <c r="G1232" i="1"/>
  <c r="H1232" i="1"/>
  <c r="I1232" i="1"/>
  <c r="J1232" i="1"/>
  <c r="K1232" i="1"/>
  <c r="G1233" i="1"/>
  <c r="H1233" i="1"/>
  <c r="I1233" i="1"/>
  <c r="J1233" i="1"/>
  <c r="K1233" i="1"/>
  <c r="G1234" i="1"/>
  <c r="H1234" i="1"/>
  <c r="I1234" i="1"/>
  <c r="J1234" i="1"/>
  <c r="K1234" i="1"/>
  <c r="G1235" i="1"/>
  <c r="H1235" i="1"/>
  <c r="I1235" i="1"/>
  <c r="J1235" i="1"/>
  <c r="K1235" i="1"/>
  <c r="G1236" i="1"/>
  <c r="H1236" i="1"/>
  <c r="I1236" i="1"/>
  <c r="J1236" i="1"/>
  <c r="K1236" i="1"/>
  <c r="G1237" i="1"/>
  <c r="H1237" i="1"/>
  <c r="I1237" i="1"/>
  <c r="J1237" i="1"/>
  <c r="K1237" i="1"/>
  <c r="G1238" i="1"/>
  <c r="H1238" i="1"/>
  <c r="I1238" i="1"/>
  <c r="J1238" i="1"/>
  <c r="K1238" i="1"/>
  <c r="G1239" i="1"/>
  <c r="H1239" i="1"/>
  <c r="I1239" i="1"/>
  <c r="J1239" i="1"/>
  <c r="K1239" i="1"/>
  <c r="G1240" i="1"/>
  <c r="H1240" i="1"/>
  <c r="I1240" i="1"/>
  <c r="J1240" i="1"/>
  <c r="K1240" i="1"/>
  <c r="G1241" i="1"/>
  <c r="H1241" i="1"/>
  <c r="I1241" i="1"/>
  <c r="J1241" i="1"/>
  <c r="K1241" i="1"/>
  <c r="G1242" i="1"/>
  <c r="H1242" i="1"/>
  <c r="I1242" i="1"/>
  <c r="J1242" i="1"/>
  <c r="K1242" i="1"/>
  <c r="G1243" i="1"/>
  <c r="H1243" i="1"/>
  <c r="I1243" i="1"/>
  <c r="J1243" i="1"/>
  <c r="K1243" i="1"/>
  <c r="G1244" i="1"/>
  <c r="H1244" i="1"/>
  <c r="I1244" i="1"/>
  <c r="J1244" i="1"/>
  <c r="K1244" i="1"/>
  <c r="G1245" i="1"/>
  <c r="H1245" i="1"/>
  <c r="I1245" i="1"/>
  <c r="J1245" i="1"/>
  <c r="K1245" i="1"/>
  <c r="G1246" i="1"/>
  <c r="H1246" i="1"/>
  <c r="I1246" i="1"/>
  <c r="J1246" i="1"/>
  <c r="K1246" i="1"/>
  <c r="G1247" i="1"/>
  <c r="H1247" i="1"/>
  <c r="I1247" i="1"/>
  <c r="J1247" i="1"/>
  <c r="K1247" i="1"/>
  <c r="G1248" i="1"/>
  <c r="H1248" i="1"/>
  <c r="I1248" i="1"/>
  <c r="J1248" i="1"/>
  <c r="K1248" i="1"/>
  <c r="G1249" i="1"/>
  <c r="H1249" i="1"/>
  <c r="I1249" i="1"/>
  <c r="J1249" i="1"/>
  <c r="K1249" i="1"/>
  <c r="G1250" i="1"/>
  <c r="H1250" i="1"/>
  <c r="I1250" i="1"/>
  <c r="J1250" i="1"/>
  <c r="K1250" i="1"/>
  <c r="G1251" i="1"/>
  <c r="H1251" i="1"/>
  <c r="I1251" i="1"/>
  <c r="J1251" i="1"/>
  <c r="K1251" i="1"/>
  <c r="G1252" i="1"/>
  <c r="H1252" i="1"/>
  <c r="I1252" i="1"/>
  <c r="J1252" i="1"/>
  <c r="K1252" i="1"/>
  <c r="G1253" i="1"/>
  <c r="H1253" i="1"/>
  <c r="I1253" i="1"/>
  <c r="J1253" i="1"/>
  <c r="K1253" i="1"/>
  <c r="G1254" i="1"/>
  <c r="H1254" i="1"/>
  <c r="I1254" i="1"/>
  <c r="J1254" i="1"/>
  <c r="K1254" i="1"/>
  <c r="G1255" i="1"/>
  <c r="H1255" i="1"/>
  <c r="I1255" i="1"/>
  <c r="J1255" i="1"/>
  <c r="K1255" i="1"/>
  <c r="G1256" i="1"/>
  <c r="H1256" i="1"/>
  <c r="I1256" i="1"/>
  <c r="J1256" i="1"/>
  <c r="K1256" i="1"/>
  <c r="G1257" i="1"/>
  <c r="H1257" i="1"/>
  <c r="I1257" i="1"/>
  <c r="J1257" i="1"/>
  <c r="K1257" i="1"/>
  <c r="G1258" i="1"/>
  <c r="H1258" i="1"/>
  <c r="I1258" i="1"/>
  <c r="J1258" i="1"/>
  <c r="K1258" i="1"/>
  <c r="G1259" i="1"/>
  <c r="H1259" i="1"/>
  <c r="I1259" i="1"/>
  <c r="J1259" i="1"/>
  <c r="K1259" i="1"/>
  <c r="G1260" i="1"/>
  <c r="H1260" i="1"/>
  <c r="I1260" i="1"/>
  <c r="J1260" i="1"/>
  <c r="K1260" i="1"/>
  <c r="G1261" i="1"/>
  <c r="H1261" i="1"/>
  <c r="I1261" i="1"/>
  <c r="J1261" i="1"/>
  <c r="K1261" i="1"/>
  <c r="G1262" i="1"/>
  <c r="H1262" i="1"/>
  <c r="I1262" i="1"/>
  <c r="J1262" i="1"/>
  <c r="K1262" i="1"/>
  <c r="G1263" i="1"/>
  <c r="H1263" i="1"/>
  <c r="I1263" i="1"/>
  <c r="J1263" i="1"/>
  <c r="K1263" i="1"/>
  <c r="G1264" i="1"/>
  <c r="H1264" i="1"/>
  <c r="I1264" i="1"/>
  <c r="J1264" i="1"/>
  <c r="K1264" i="1"/>
  <c r="G1265" i="1"/>
  <c r="H1265" i="1"/>
  <c r="I1265" i="1"/>
  <c r="J1265" i="1"/>
  <c r="K1265" i="1"/>
  <c r="G1266" i="1"/>
  <c r="H1266" i="1"/>
  <c r="I1266" i="1"/>
  <c r="J1266" i="1"/>
  <c r="K1266" i="1"/>
  <c r="G1267" i="1"/>
  <c r="H1267" i="1"/>
  <c r="I1267" i="1"/>
  <c r="J1267" i="1"/>
  <c r="K1267" i="1"/>
  <c r="G1268" i="1"/>
  <c r="H1268" i="1"/>
  <c r="I1268" i="1"/>
  <c r="J1268" i="1"/>
  <c r="K1268" i="1"/>
  <c r="G1269" i="1"/>
  <c r="H1269" i="1"/>
  <c r="I1269" i="1"/>
  <c r="J1269" i="1"/>
  <c r="K1269" i="1"/>
  <c r="G1270" i="1"/>
  <c r="H1270" i="1"/>
  <c r="I1270" i="1"/>
  <c r="J1270" i="1"/>
  <c r="K1270" i="1"/>
  <c r="G1271" i="1"/>
  <c r="H1271" i="1"/>
  <c r="I1271" i="1"/>
  <c r="J1271" i="1"/>
  <c r="K1271" i="1"/>
  <c r="G1272" i="1"/>
  <c r="H1272" i="1"/>
  <c r="I1272" i="1"/>
  <c r="J1272" i="1"/>
  <c r="K1272" i="1"/>
  <c r="G1273" i="1"/>
  <c r="H1273" i="1"/>
  <c r="I1273" i="1"/>
  <c r="J1273" i="1"/>
  <c r="K1273" i="1"/>
  <c r="G1274" i="1"/>
  <c r="H1274" i="1"/>
  <c r="I1274" i="1"/>
  <c r="J1274" i="1"/>
  <c r="K1274" i="1"/>
  <c r="G1275" i="1"/>
  <c r="H1275" i="1"/>
  <c r="I1275" i="1"/>
  <c r="J1275" i="1"/>
  <c r="K1275" i="1"/>
  <c r="G1276" i="1"/>
  <c r="H1276" i="1"/>
  <c r="I1276" i="1"/>
  <c r="J1276" i="1"/>
  <c r="K1276" i="1"/>
  <c r="G1277" i="1"/>
  <c r="H1277" i="1"/>
  <c r="I1277" i="1"/>
  <c r="J1277" i="1"/>
  <c r="K1277" i="1"/>
  <c r="G1278" i="1"/>
  <c r="H1278" i="1"/>
  <c r="I1278" i="1"/>
  <c r="J1278" i="1"/>
  <c r="K1278" i="1"/>
  <c r="G1279" i="1"/>
  <c r="H1279" i="1"/>
  <c r="I1279" i="1"/>
  <c r="J1279" i="1"/>
  <c r="K1279" i="1"/>
  <c r="G1280" i="1"/>
  <c r="H1280" i="1"/>
  <c r="I1280" i="1"/>
  <c r="J1280" i="1"/>
  <c r="K1280" i="1"/>
  <c r="G1281" i="1"/>
  <c r="H1281" i="1"/>
  <c r="I1281" i="1"/>
  <c r="J1281" i="1"/>
  <c r="K1281" i="1"/>
  <c r="G1282" i="1"/>
  <c r="H1282" i="1"/>
  <c r="I1282" i="1"/>
  <c r="J1282" i="1"/>
  <c r="K1282" i="1"/>
  <c r="G1283" i="1"/>
  <c r="H1283" i="1"/>
  <c r="I1283" i="1"/>
  <c r="J1283" i="1"/>
  <c r="K1283" i="1"/>
  <c r="G1284" i="1"/>
  <c r="H1284" i="1"/>
  <c r="I1284" i="1"/>
  <c r="J1284" i="1"/>
  <c r="K1284" i="1"/>
  <c r="G1285" i="1"/>
  <c r="H1285" i="1"/>
  <c r="I1285" i="1"/>
  <c r="J1285" i="1"/>
  <c r="K1285" i="1"/>
  <c r="G1286" i="1"/>
  <c r="H1286" i="1"/>
  <c r="I1286" i="1"/>
  <c r="J1286" i="1"/>
  <c r="K1286" i="1"/>
  <c r="G1287" i="1"/>
  <c r="H1287" i="1"/>
  <c r="I1287" i="1"/>
  <c r="J1287" i="1"/>
  <c r="K1287" i="1"/>
  <c r="G1288" i="1"/>
  <c r="H1288" i="1"/>
  <c r="I1288" i="1"/>
  <c r="J1288" i="1"/>
  <c r="K1288" i="1"/>
  <c r="G1289" i="1"/>
  <c r="H1289" i="1"/>
  <c r="I1289" i="1"/>
  <c r="J1289" i="1"/>
  <c r="K1289" i="1"/>
  <c r="G1290" i="1"/>
  <c r="H1290" i="1"/>
  <c r="I1290" i="1"/>
  <c r="J1290" i="1"/>
  <c r="K1290" i="1"/>
  <c r="G1291" i="1"/>
  <c r="H1291" i="1"/>
  <c r="I1291" i="1"/>
  <c r="J1291" i="1"/>
  <c r="K1291" i="1"/>
  <c r="G1292" i="1"/>
  <c r="H1292" i="1"/>
  <c r="I1292" i="1"/>
  <c r="J1292" i="1"/>
  <c r="K1292" i="1"/>
  <c r="G1293" i="1"/>
  <c r="H1293" i="1"/>
  <c r="I1293" i="1"/>
  <c r="J1293" i="1"/>
  <c r="K1293" i="1"/>
  <c r="G1294" i="1"/>
  <c r="H1294" i="1"/>
  <c r="I1294" i="1"/>
  <c r="J1294" i="1"/>
  <c r="K1294" i="1"/>
  <c r="G1295" i="1"/>
  <c r="H1295" i="1"/>
  <c r="I1295" i="1"/>
  <c r="J1295" i="1"/>
  <c r="K1295" i="1"/>
  <c r="G1296" i="1"/>
  <c r="H1296" i="1"/>
  <c r="I1296" i="1"/>
  <c r="J1296" i="1"/>
  <c r="K1296" i="1"/>
  <c r="G1297" i="1"/>
  <c r="H1297" i="1"/>
  <c r="I1297" i="1"/>
  <c r="J1297" i="1"/>
  <c r="K1297" i="1"/>
  <c r="G1298" i="1"/>
  <c r="H1298" i="1"/>
  <c r="I1298" i="1"/>
  <c r="J1298" i="1"/>
  <c r="K1298" i="1"/>
  <c r="G1299" i="1"/>
  <c r="H1299" i="1"/>
  <c r="I1299" i="1"/>
  <c r="J1299" i="1"/>
  <c r="K1299" i="1"/>
  <c r="G1300" i="1"/>
  <c r="H1300" i="1"/>
  <c r="I1300" i="1"/>
  <c r="J1300" i="1"/>
  <c r="K1300" i="1"/>
  <c r="G1301" i="1"/>
  <c r="H1301" i="1"/>
  <c r="I1301" i="1"/>
  <c r="J1301" i="1"/>
  <c r="K1301" i="1"/>
  <c r="G1302" i="1"/>
  <c r="H1302" i="1"/>
  <c r="I1302" i="1"/>
  <c r="J1302" i="1"/>
  <c r="K1302" i="1"/>
  <c r="G1303" i="1"/>
  <c r="H1303" i="1"/>
  <c r="I1303" i="1"/>
  <c r="J1303" i="1"/>
  <c r="K1303" i="1"/>
  <c r="G1304" i="1"/>
  <c r="H1304" i="1"/>
  <c r="I1304" i="1"/>
  <c r="J1304" i="1"/>
  <c r="K1304" i="1"/>
  <c r="G1305" i="1"/>
  <c r="H1305" i="1"/>
  <c r="I1305" i="1"/>
  <c r="J1305" i="1"/>
  <c r="K1305" i="1"/>
  <c r="G1306" i="1"/>
  <c r="H1306" i="1"/>
  <c r="I1306" i="1"/>
  <c r="J1306" i="1"/>
  <c r="K1306" i="1"/>
  <c r="G1307" i="1"/>
  <c r="H1307" i="1"/>
  <c r="I1307" i="1"/>
  <c r="J1307" i="1"/>
  <c r="K1307" i="1"/>
  <c r="G1308" i="1"/>
  <c r="H1308" i="1"/>
  <c r="I1308" i="1"/>
  <c r="J1308" i="1"/>
  <c r="K1308" i="1"/>
  <c r="G1309" i="1"/>
  <c r="H1309" i="1"/>
  <c r="I1309" i="1"/>
  <c r="J1309" i="1"/>
  <c r="K1309" i="1"/>
  <c r="G1310" i="1"/>
  <c r="H1310" i="1"/>
  <c r="I1310" i="1"/>
  <c r="J1310" i="1"/>
  <c r="K1310" i="1"/>
  <c r="G1311" i="1"/>
  <c r="H1311" i="1"/>
  <c r="I1311" i="1"/>
  <c r="J1311" i="1"/>
  <c r="K1311" i="1"/>
  <c r="G1312" i="1"/>
  <c r="H1312" i="1"/>
  <c r="I1312" i="1"/>
  <c r="J1312" i="1"/>
  <c r="K1312" i="1"/>
  <c r="G1313" i="1"/>
  <c r="H1313" i="1"/>
  <c r="I1313" i="1"/>
  <c r="J1313" i="1"/>
  <c r="K1313" i="1"/>
  <c r="G1314" i="1"/>
  <c r="H1314" i="1"/>
  <c r="I1314" i="1"/>
  <c r="J1314" i="1"/>
  <c r="K1314" i="1"/>
  <c r="G1315" i="1"/>
  <c r="H1315" i="1"/>
  <c r="I1315" i="1"/>
  <c r="J1315" i="1"/>
  <c r="K1315" i="1"/>
  <c r="G1316" i="1"/>
  <c r="H1316" i="1"/>
  <c r="I1316" i="1"/>
  <c r="J1316" i="1"/>
  <c r="K1316" i="1"/>
  <c r="G1317" i="1"/>
  <c r="H1317" i="1"/>
  <c r="I1317" i="1"/>
  <c r="J1317" i="1"/>
  <c r="K1317" i="1"/>
  <c r="G1318" i="1"/>
  <c r="H1318" i="1"/>
  <c r="I1318" i="1"/>
  <c r="J1318" i="1"/>
  <c r="K1318" i="1"/>
  <c r="G1319" i="1"/>
  <c r="H1319" i="1"/>
  <c r="I1319" i="1"/>
  <c r="J1319" i="1"/>
  <c r="K1319" i="1"/>
  <c r="G1320" i="1"/>
  <c r="H1320" i="1"/>
  <c r="I1320" i="1"/>
  <c r="J1320" i="1"/>
  <c r="K1320" i="1"/>
  <c r="G1321" i="1"/>
  <c r="H1321" i="1"/>
  <c r="I1321" i="1"/>
  <c r="J1321" i="1"/>
  <c r="K1321" i="1"/>
  <c r="G1322" i="1"/>
  <c r="H1322" i="1"/>
  <c r="I1322" i="1"/>
  <c r="J1322" i="1"/>
  <c r="K1322" i="1"/>
  <c r="G1323" i="1"/>
  <c r="H1323" i="1"/>
  <c r="I1323" i="1"/>
  <c r="J1323" i="1"/>
  <c r="K1323" i="1"/>
  <c r="G1324" i="1"/>
  <c r="H1324" i="1"/>
  <c r="I1324" i="1"/>
  <c r="J1324" i="1"/>
  <c r="K1324" i="1"/>
  <c r="G1325" i="1"/>
  <c r="H1325" i="1"/>
  <c r="I1325" i="1"/>
  <c r="J1325" i="1"/>
  <c r="K1325" i="1"/>
  <c r="G1326" i="1"/>
  <c r="H1326" i="1"/>
  <c r="I1326" i="1"/>
  <c r="J1326" i="1"/>
  <c r="K1326" i="1"/>
  <c r="G1327" i="1"/>
  <c r="H1327" i="1"/>
  <c r="I1327" i="1"/>
  <c r="J1327" i="1"/>
  <c r="K1327" i="1"/>
  <c r="G1328" i="1"/>
  <c r="H1328" i="1"/>
  <c r="I1328" i="1"/>
  <c r="J1328" i="1"/>
  <c r="K1328" i="1"/>
  <c r="G1329" i="1"/>
  <c r="H1329" i="1"/>
  <c r="I1329" i="1"/>
  <c r="J1329" i="1"/>
  <c r="K1329" i="1"/>
  <c r="G1330" i="1"/>
  <c r="H1330" i="1"/>
  <c r="I1330" i="1"/>
  <c r="J1330" i="1"/>
  <c r="K1330" i="1"/>
  <c r="G1331" i="1"/>
  <c r="H1331" i="1"/>
  <c r="I1331" i="1"/>
  <c r="J1331" i="1"/>
  <c r="K1331" i="1"/>
  <c r="G1332" i="1"/>
  <c r="H1332" i="1"/>
  <c r="I1332" i="1"/>
  <c r="J1332" i="1"/>
  <c r="K1332" i="1"/>
  <c r="G1333" i="1"/>
  <c r="H1333" i="1"/>
  <c r="I1333" i="1"/>
  <c r="J1333" i="1"/>
  <c r="K1333" i="1"/>
  <c r="G1334" i="1"/>
  <c r="H1334" i="1"/>
  <c r="I1334" i="1"/>
  <c r="J1334" i="1"/>
  <c r="K1334" i="1"/>
  <c r="G1335" i="1"/>
  <c r="H1335" i="1"/>
  <c r="I1335" i="1"/>
  <c r="J1335" i="1"/>
  <c r="K1335" i="1"/>
  <c r="G1336" i="1"/>
  <c r="H1336" i="1"/>
  <c r="I1336" i="1"/>
  <c r="J1336" i="1"/>
  <c r="K1336" i="1"/>
  <c r="G1337" i="1"/>
  <c r="H1337" i="1"/>
  <c r="I1337" i="1"/>
  <c r="J1337" i="1"/>
  <c r="K1337" i="1"/>
  <c r="G1338" i="1"/>
  <c r="H1338" i="1"/>
  <c r="I1338" i="1"/>
  <c r="J1338" i="1"/>
  <c r="K1338" i="1"/>
  <c r="G1339" i="1"/>
  <c r="H1339" i="1"/>
  <c r="I1339" i="1"/>
  <c r="J1339" i="1"/>
  <c r="K1339" i="1"/>
  <c r="G1340" i="1"/>
  <c r="H1340" i="1"/>
  <c r="I1340" i="1"/>
  <c r="J1340" i="1"/>
  <c r="K1340" i="1"/>
  <c r="G1341" i="1"/>
  <c r="H1341" i="1"/>
  <c r="I1341" i="1"/>
  <c r="J1341" i="1"/>
  <c r="K1341" i="1"/>
  <c r="G1342" i="1"/>
  <c r="H1342" i="1"/>
  <c r="I1342" i="1"/>
  <c r="J1342" i="1"/>
  <c r="K1342" i="1"/>
  <c r="G1343" i="1"/>
  <c r="H1343" i="1"/>
  <c r="I1343" i="1"/>
  <c r="J1343" i="1"/>
  <c r="K1343" i="1"/>
  <c r="G1344" i="1"/>
  <c r="H1344" i="1"/>
  <c r="I1344" i="1"/>
  <c r="J1344" i="1"/>
  <c r="K1344" i="1"/>
  <c r="G1345" i="1"/>
  <c r="H1345" i="1"/>
  <c r="I1345" i="1"/>
  <c r="J1345" i="1"/>
  <c r="K1345" i="1"/>
  <c r="G1346" i="1"/>
  <c r="H1346" i="1"/>
  <c r="I1346" i="1"/>
  <c r="J1346" i="1"/>
  <c r="K1346" i="1"/>
  <c r="G1347" i="1"/>
  <c r="H1347" i="1"/>
  <c r="I1347" i="1"/>
  <c r="J1347" i="1"/>
  <c r="K1347" i="1"/>
  <c r="G1348" i="1"/>
  <c r="H1348" i="1"/>
  <c r="I1348" i="1"/>
  <c r="J1348" i="1"/>
  <c r="K1348" i="1"/>
  <c r="G1349" i="1"/>
  <c r="H1349" i="1"/>
  <c r="I1349" i="1"/>
  <c r="J1349" i="1"/>
  <c r="K1349" i="1"/>
  <c r="G1350" i="1"/>
  <c r="H1350" i="1"/>
  <c r="I1350" i="1"/>
  <c r="J1350" i="1"/>
  <c r="K1350" i="1"/>
  <c r="G1351" i="1"/>
  <c r="H1351" i="1"/>
  <c r="I1351" i="1"/>
  <c r="J1351" i="1"/>
  <c r="K1351" i="1"/>
  <c r="G1352" i="1"/>
  <c r="H1352" i="1"/>
  <c r="I1352" i="1"/>
  <c r="J1352" i="1"/>
  <c r="K1352" i="1"/>
  <c r="G1353" i="1"/>
  <c r="H1353" i="1"/>
  <c r="I1353" i="1"/>
  <c r="J1353" i="1"/>
  <c r="K1353" i="1"/>
  <c r="G1354" i="1"/>
  <c r="H1354" i="1"/>
  <c r="I1354" i="1"/>
  <c r="J1354" i="1"/>
  <c r="K1354" i="1"/>
  <c r="G1355" i="1"/>
  <c r="H1355" i="1"/>
  <c r="I1355" i="1"/>
  <c r="J1355" i="1"/>
  <c r="K1355" i="1"/>
  <c r="G1356" i="1"/>
  <c r="H1356" i="1"/>
  <c r="I1356" i="1"/>
  <c r="J1356" i="1"/>
  <c r="K1356" i="1"/>
  <c r="G1357" i="1"/>
  <c r="H1357" i="1"/>
  <c r="I1357" i="1"/>
  <c r="J1357" i="1"/>
  <c r="K1357" i="1"/>
  <c r="G1358" i="1"/>
  <c r="H1358" i="1"/>
  <c r="I1358" i="1"/>
  <c r="J1358" i="1"/>
  <c r="K1358" i="1"/>
  <c r="G1359" i="1"/>
  <c r="H1359" i="1"/>
  <c r="I1359" i="1"/>
  <c r="J1359" i="1"/>
  <c r="K1359" i="1"/>
  <c r="G1360" i="1"/>
  <c r="H1360" i="1"/>
  <c r="I1360" i="1"/>
  <c r="J1360" i="1"/>
  <c r="K1360" i="1"/>
  <c r="G1361" i="1"/>
  <c r="H1361" i="1"/>
  <c r="I1361" i="1"/>
  <c r="J1361" i="1"/>
  <c r="K1361" i="1"/>
  <c r="G1362" i="1"/>
  <c r="H1362" i="1"/>
  <c r="I1362" i="1"/>
  <c r="J1362" i="1"/>
  <c r="K1362" i="1"/>
  <c r="G1363" i="1"/>
  <c r="H1363" i="1"/>
  <c r="I1363" i="1"/>
  <c r="J1363" i="1"/>
  <c r="K1363" i="1"/>
  <c r="G1364" i="1"/>
  <c r="H1364" i="1"/>
  <c r="I1364" i="1"/>
  <c r="J1364" i="1"/>
  <c r="K1364" i="1"/>
  <c r="G1365" i="1"/>
  <c r="H1365" i="1"/>
  <c r="I1365" i="1"/>
  <c r="J1365" i="1"/>
  <c r="K1365" i="1"/>
  <c r="G1366" i="1"/>
  <c r="H1366" i="1"/>
  <c r="I1366" i="1"/>
  <c r="J1366" i="1"/>
  <c r="K1366" i="1"/>
  <c r="G1367" i="1"/>
  <c r="H1367" i="1"/>
  <c r="I1367" i="1"/>
  <c r="J1367" i="1"/>
  <c r="K1367" i="1"/>
  <c r="G1368" i="1"/>
  <c r="H1368" i="1"/>
  <c r="I1368" i="1"/>
  <c r="J1368" i="1"/>
  <c r="K1368" i="1"/>
  <c r="G1369" i="1"/>
  <c r="H1369" i="1"/>
  <c r="I1369" i="1"/>
  <c r="J1369" i="1"/>
  <c r="K1369" i="1"/>
  <c r="G1370" i="1"/>
  <c r="H1370" i="1"/>
  <c r="I1370" i="1"/>
  <c r="J1370" i="1"/>
  <c r="K1370" i="1"/>
  <c r="G1371" i="1"/>
  <c r="H1371" i="1"/>
  <c r="I1371" i="1"/>
  <c r="J1371" i="1"/>
  <c r="K1371" i="1"/>
  <c r="G1372" i="1"/>
  <c r="H1372" i="1"/>
  <c r="I1372" i="1"/>
  <c r="J1372" i="1"/>
  <c r="K1372" i="1"/>
  <c r="G1373" i="1"/>
  <c r="H1373" i="1"/>
  <c r="I1373" i="1"/>
  <c r="J1373" i="1"/>
  <c r="K1373" i="1"/>
  <c r="G1374" i="1"/>
  <c r="H1374" i="1"/>
  <c r="I1374" i="1"/>
  <c r="J1374" i="1"/>
  <c r="K1374" i="1"/>
  <c r="G1375" i="1"/>
  <c r="H1375" i="1"/>
  <c r="I1375" i="1"/>
  <c r="J1375" i="1"/>
  <c r="K1375" i="1"/>
  <c r="G1376" i="1"/>
  <c r="H1376" i="1"/>
  <c r="I1376" i="1"/>
  <c r="J1376" i="1"/>
  <c r="K1376" i="1"/>
  <c r="G1377" i="1"/>
  <c r="H1377" i="1"/>
  <c r="I1377" i="1"/>
  <c r="J1377" i="1"/>
  <c r="K1377" i="1"/>
  <c r="G1378" i="1"/>
  <c r="H1378" i="1"/>
  <c r="I1378" i="1"/>
  <c r="J1378" i="1"/>
  <c r="K1378" i="1"/>
  <c r="G1379" i="1"/>
  <c r="H1379" i="1"/>
  <c r="I1379" i="1"/>
  <c r="J1379" i="1"/>
  <c r="K1379" i="1"/>
  <c r="G1380" i="1"/>
  <c r="H1380" i="1"/>
  <c r="I1380" i="1"/>
  <c r="J1380" i="1"/>
  <c r="K1380" i="1"/>
  <c r="G1381" i="1"/>
  <c r="H1381" i="1"/>
  <c r="I1381" i="1"/>
  <c r="J1381" i="1"/>
  <c r="K1381" i="1"/>
  <c r="G1382" i="1"/>
  <c r="H1382" i="1"/>
  <c r="I1382" i="1"/>
  <c r="J1382" i="1"/>
  <c r="K1382" i="1"/>
  <c r="G1383" i="1"/>
  <c r="H1383" i="1"/>
  <c r="I1383" i="1"/>
  <c r="J1383" i="1"/>
  <c r="K1383" i="1"/>
  <c r="G1384" i="1"/>
  <c r="H1384" i="1"/>
  <c r="I1384" i="1"/>
  <c r="J1384" i="1"/>
  <c r="K1384" i="1"/>
  <c r="G1385" i="1"/>
  <c r="H1385" i="1"/>
  <c r="I1385" i="1"/>
  <c r="J1385" i="1"/>
  <c r="K1385" i="1"/>
  <c r="G1386" i="1"/>
  <c r="H1386" i="1"/>
  <c r="I1386" i="1"/>
  <c r="J1386" i="1"/>
  <c r="K1386" i="1"/>
  <c r="G1387" i="1"/>
  <c r="H1387" i="1"/>
  <c r="I1387" i="1"/>
  <c r="J1387" i="1"/>
  <c r="K1387" i="1"/>
  <c r="G1388" i="1"/>
  <c r="H1388" i="1"/>
  <c r="I1388" i="1"/>
  <c r="J1388" i="1"/>
  <c r="K1388" i="1"/>
  <c r="G1389" i="1"/>
  <c r="H1389" i="1"/>
  <c r="I1389" i="1"/>
  <c r="J1389" i="1"/>
  <c r="K1389" i="1"/>
  <c r="G1390" i="1"/>
  <c r="H1390" i="1"/>
  <c r="I1390" i="1"/>
  <c r="J1390" i="1"/>
  <c r="K1390" i="1"/>
  <c r="G1391" i="1"/>
  <c r="H1391" i="1"/>
  <c r="I1391" i="1"/>
  <c r="J1391" i="1"/>
  <c r="K1391" i="1"/>
  <c r="G1392" i="1"/>
  <c r="H1392" i="1"/>
  <c r="I1392" i="1"/>
  <c r="J1392" i="1"/>
  <c r="K1392" i="1"/>
  <c r="G1393" i="1"/>
  <c r="H1393" i="1"/>
  <c r="I1393" i="1"/>
  <c r="J1393" i="1"/>
  <c r="K1393" i="1"/>
  <c r="G1394" i="1"/>
  <c r="H1394" i="1"/>
  <c r="I1394" i="1"/>
  <c r="J1394" i="1"/>
  <c r="K1394" i="1"/>
  <c r="G1395" i="1"/>
  <c r="H1395" i="1"/>
  <c r="I1395" i="1"/>
  <c r="J1395" i="1"/>
  <c r="K1395" i="1"/>
  <c r="G1396" i="1"/>
  <c r="H1396" i="1"/>
  <c r="I1396" i="1"/>
  <c r="J1396" i="1"/>
  <c r="K1396" i="1"/>
  <c r="G1397" i="1"/>
  <c r="H1397" i="1"/>
  <c r="I1397" i="1"/>
  <c r="J1397" i="1"/>
  <c r="K1397" i="1"/>
  <c r="G1398" i="1"/>
  <c r="H1398" i="1"/>
  <c r="I1398" i="1"/>
  <c r="J1398" i="1"/>
  <c r="K1398" i="1"/>
  <c r="G1399" i="1"/>
  <c r="H1399" i="1"/>
  <c r="I1399" i="1"/>
  <c r="J1399" i="1"/>
  <c r="K1399" i="1"/>
  <c r="G1400" i="1"/>
  <c r="H1400" i="1"/>
  <c r="I1400" i="1"/>
  <c r="J1400" i="1"/>
  <c r="K1400" i="1"/>
  <c r="G1401" i="1"/>
  <c r="H1401" i="1"/>
  <c r="I1401" i="1"/>
  <c r="J1401" i="1"/>
  <c r="K1401" i="1"/>
  <c r="G1402" i="1"/>
  <c r="H1402" i="1"/>
  <c r="I1402" i="1"/>
  <c r="J1402" i="1"/>
  <c r="K1402" i="1"/>
  <c r="G1403" i="1"/>
  <c r="H1403" i="1"/>
  <c r="I1403" i="1"/>
  <c r="J1403" i="1"/>
  <c r="K1403" i="1"/>
  <c r="G1404" i="1"/>
  <c r="H1404" i="1"/>
  <c r="I1404" i="1"/>
  <c r="J1404" i="1"/>
  <c r="K1404" i="1"/>
  <c r="G1405" i="1"/>
  <c r="H1405" i="1"/>
  <c r="I1405" i="1"/>
  <c r="J1405" i="1"/>
  <c r="K1405" i="1"/>
  <c r="G1406" i="1"/>
  <c r="H1406" i="1"/>
  <c r="I1406" i="1"/>
  <c r="J1406" i="1"/>
  <c r="K1406" i="1"/>
  <c r="G1407" i="1"/>
  <c r="H1407" i="1"/>
  <c r="I1407" i="1"/>
  <c r="J1407" i="1"/>
  <c r="K1407" i="1"/>
  <c r="G1408" i="1"/>
  <c r="H1408" i="1"/>
  <c r="I1408" i="1"/>
  <c r="J1408" i="1"/>
  <c r="K1408" i="1"/>
  <c r="G1409" i="1"/>
  <c r="H1409" i="1"/>
  <c r="I1409" i="1"/>
  <c r="J1409" i="1"/>
  <c r="K1409" i="1"/>
  <c r="G1410" i="1"/>
  <c r="H1410" i="1"/>
  <c r="I1410" i="1"/>
  <c r="J1410" i="1"/>
  <c r="K1410" i="1"/>
  <c r="G1411" i="1"/>
  <c r="H1411" i="1"/>
  <c r="I1411" i="1"/>
  <c r="J1411" i="1"/>
  <c r="K1411" i="1"/>
  <c r="G1412" i="1"/>
  <c r="H1412" i="1"/>
  <c r="I1412" i="1"/>
  <c r="J1412" i="1"/>
  <c r="K1412" i="1"/>
  <c r="G1413" i="1"/>
  <c r="H1413" i="1"/>
  <c r="I1413" i="1"/>
  <c r="J1413" i="1"/>
  <c r="K1413" i="1"/>
  <c r="G1414" i="1"/>
  <c r="H1414" i="1"/>
  <c r="I1414" i="1"/>
  <c r="J1414" i="1"/>
  <c r="K1414" i="1"/>
  <c r="G1415" i="1"/>
  <c r="H1415" i="1"/>
  <c r="I1415" i="1"/>
  <c r="J1415" i="1"/>
  <c r="K1415" i="1"/>
  <c r="G1416" i="1"/>
  <c r="H1416" i="1"/>
  <c r="I1416" i="1"/>
  <c r="J1416" i="1"/>
  <c r="K1416" i="1"/>
  <c r="G1417" i="1"/>
  <c r="H1417" i="1"/>
  <c r="I1417" i="1"/>
  <c r="J1417" i="1"/>
  <c r="K1417" i="1"/>
  <c r="G1418" i="1"/>
  <c r="H1418" i="1"/>
  <c r="I1418" i="1"/>
  <c r="J1418" i="1"/>
  <c r="K1418" i="1"/>
  <c r="G1419" i="1"/>
  <c r="H1419" i="1"/>
  <c r="I1419" i="1"/>
  <c r="J1419" i="1"/>
  <c r="K1419" i="1"/>
  <c r="G1420" i="1"/>
  <c r="H1420" i="1"/>
  <c r="I1420" i="1"/>
  <c r="J1420" i="1"/>
  <c r="K1420" i="1"/>
  <c r="G1421" i="1"/>
  <c r="H1421" i="1"/>
  <c r="I1421" i="1"/>
  <c r="J1421" i="1"/>
  <c r="K1421" i="1"/>
  <c r="G1422" i="1"/>
  <c r="H1422" i="1"/>
  <c r="I1422" i="1"/>
  <c r="J1422" i="1"/>
  <c r="K1422" i="1"/>
  <c r="G1423" i="1"/>
  <c r="H1423" i="1"/>
  <c r="I1423" i="1"/>
  <c r="J1423" i="1"/>
  <c r="K1423" i="1"/>
  <c r="G1424" i="1"/>
  <c r="H1424" i="1"/>
  <c r="I1424" i="1"/>
  <c r="J1424" i="1"/>
  <c r="K1424" i="1"/>
  <c r="G1425" i="1"/>
  <c r="H1425" i="1"/>
  <c r="I1425" i="1"/>
  <c r="J1425" i="1"/>
  <c r="K1425" i="1"/>
  <c r="G1426" i="1"/>
  <c r="H1426" i="1"/>
  <c r="I1426" i="1"/>
  <c r="J1426" i="1"/>
  <c r="K1426" i="1"/>
  <c r="G1427" i="1"/>
  <c r="H1427" i="1"/>
  <c r="I1427" i="1"/>
  <c r="J1427" i="1"/>
  <c r="K1427" i="1"/>
  <c r="G1428" i="1"/>
  <c r="H1428" i="1"/>
  <c r="I1428" i="1"/>
  <c r="J1428" i="1"/>
  <c r="K1428" i="1"/>
  <c r="G1429" i="1"/>
  <c r="H1429" i="1"/>
  <c r="I1429" i="1"/>
  <c r="J1429" i="1"/>
  <c r="K1429" i="1"/>
  <c r="G1430" i="1"/>
  <c r="H1430" i="1"/>
  <c r="I1430" i="1"/>
  <c r="J1430" i="1"/>
  <c r="K1430" i="1"/>
  <c r="G1431" i="1"/>
  <c r="H1431" i="1"/>
  <c r="I1431" i="1"/>
  <c r="J1431" i="1"/>
  <c r="K1431" i="1"/>
  <c r="G1432" i="1"/>
  <c r="H1432" i="1"/>
  <c r="I1432" i="1"/>
  <c r="J1432" i="1"/>
  <c r="K1432" i="1"/>
  <c r="G1433" i="1"/>
  <c r="H1433" i="1"/>
  <c r="I1433" i="1"/>
  <c r="J1433" i="1"/>
  <c r="K1433" i="1"/>
  <c r="G1434" i="1"/>
  <c r="H1434" i="1"/>
  <c r="I1434" i="1"/>
  <c r="J1434" i="1"/>
  <c r="K1434" i="1"/>
  <c r="G1435" i="1"/>
  <c r="H1435" i="1"/>
  <c r="I1435" i="1"/>
  <c r="J1435" i="1"/>
  <c r="K1435" i="1"/>
  <c r="G1436" i="1"/>
  <c r="H1436" i="1"/>
  <c r="I1436" i="1"/>
  <c r="J1436" i="1"/>
  <c r="K1436" i="1"/>
  <c r="G1437" i="1"/>
  <c r="H1437" i="1"/>
  <c r="I1437" i="1"/>
  <c r="J1437" i="1"/>
  <c r="K1437" i="1"/>
  <c r="G1438" i="1"/>
  <c r="H1438" i="1"/>
  <c r="I1438" i="1"/>
  <c r="J1438" i="1"/>
  <c r="K1438" i="1"/>
  <c r="G1439" i="1"/>
  <c r="H1439" i="1"/>
  <c r="I1439" i="1"/>
  <c r="J1439" i="1"/>
  <c r="K1439" i="1"/>
  <c r="G1440" i="1"/>
  <c r="H1440" i="1"/>
  <c r="I1440" i="1"/>
  <c r="J1440" i="1"/>
  <c r="K1440" i="1"/>
  <c r="G1441" i="1"/>
  <c r="H1441" i="1"/>
  <c r="I1441" i="1"/>
  <c r="J1441" i="1"/>
  <c r="K1441" i="1"/>
  <c r="G1442" i="1"/>
  <c r="H1442" i="1"/>
  <c r="I1442" i="1"/>
  <c r="J1442" i="1"/>
  <c r="K1442" i="1"/>
  <c r="G1443" i="1"/>
  <c r="H1443" i="1"/>
  <c r="I1443" i="1"/>
  <c r="J1443" i="1"/>
  <c r="K1443" i="1"/>
  <c r="G1444" i="1"/>
  <c r="H1444" i="1"/>
  <c r="I1444" i="1"/>
  <c r="J1444" i="1"/>
  <c r="K1444" i="1"/>
  <c r="G1445" i="1"/>
  <c r="H1445" i="1"/>
  <c r="I1445" i="1"/>
  <c r="J1445" i="1"/>
  <c r="K1445" i="1"/>
  <c r="G1446" i="1"/>
  <c r="H1446" i="1"/>
  <c r="I1446" i="1"/>
  <c r="J1446" i="1"/>
  <c r="K1446" i="1"/>
  <c r="G1447" i="1"/>
  <c r="H1447" i="1"/>
  <c r="I1447" i="1"/>
  <c r="J1447" i="1"/>
  <c r="K1447" i="1"/>
  <c r="G1448" i="1"/>
  <c r="H1448" i="1"/>
  <c r="I1448" i="1"/>
  <c r="J1448" i="1"/>
  <c r="K1448" i="1"/>
  <c r="G1449" i="1"/>
  <c r="H1449" i="1"/>
  <c r="I1449" i="1"/>
  <c r="J1449" i="1"/>
  <c r="K1449" i="1"/>
  <c r="G1450" i="1"/>
  <c r="H1450" i="1"/>
  <c r="I1450" i="1"/>
  <c r="J1450" i="1"/>
  <c r="K1450" i="1"/>
  <c r="G1451" i="1"/>
  <c r="H1451" i="1"/>
  <c r="I1451" i="1"/>
  <c r="J1451" i="1"/>
  <c r="K1451" i="1"/>
  <c r="G1452" i="1"/>
  <c r="H1452" i="1"/>
  <c r="I1452" i="1"/>
  <c r="J1452" i="1"/>
  <c r="K1452" i="1"/>
  <c r="G1453" i="1"/>
  <c r="H1453" i="1"/>
  <c r="I1453" i="1"/>
  <c r="J1453" i="1"/>
  <c r="K1453" i="1"/>
  <c r="G1454" i="1"/>
  <c r="H1454" i="1"/>
  <c r="I1454" i="1"/>
  <c r="J1454" i="1"/>
  <c r="K1454" i="1"/>
  <c r="G1455" i="1"/>
  <c r="H1455" i="1"/>
  <c r="I1455" i="1"/>
  <c r="J1455" i="1"/>
  <c r="K1455" i="1"/>
  <c r="G1456" i="1"/>
  <c r="H1456" i="1"/>
  <c r="I1456" i="1"/>
  <c r="J1456" i="1"/>
  <c r="K1456" i="1"/>
  <c r="G1457" i="1"/>
  <c r="H1457" i="1"/>
  <c r="I1457" i="1"/>
  <c r="J1457" i="1"/>
  <c r="K1457" i="1"/>
  <c r="G1458" i="1"/>
  <c r="H1458" i="1"/>
  <c r="I1458" i="1"/>
  <c r="J1458" i="1"/>
  <c r="K1458" i="1"/>
  <c r="G1459" i="1"/>
  <c r="H1459" i="1"/>
  <c r="I1459" i="1"/>
  <c r="J1459" i="1"/>
  <c r="K1459" i="1"/>
  <c r="G1460" i="1"/>
  <c r="H1460" i="1"/>
  <c r="I1460" i="1"/>
  <c r="J1460" i="1"/>
  <c r="K1460" i="1"/>
  <c r="G1461" i="1"/>
  <c r="H1461" i="1"/>
  <c r="I1461" i="1"/>
  <c r="J1461" i="1"/>
  <c r="K1461" i="1"/>
  <c r="G1462" i="1"/>
  <c r="H1462" i="1"/>
  <c r="I1462" i="1"/>
  <c r="J1462" i="1"/>
  <c r="K1462" i="1"/>
  <c r="G1463" i="1"/>
  <c r="H1463" i="1"/>
  <c r="I1463" i="1"/>
  <c r="J1463" i="1"/>
  <c r="K1463" i="1"/>
  <c r="G1464" i="1"/>
  <c r="H1464" i="1"/>
  <c r="I1464" i="1"/>
  <c r="J1464" i="1"/>
  <c r="K1464" i="1"/>
  <c r="G1465" i="1"/>
  <c r="H1465" i="1"/>
  <c r="I1465" i="1"/>
  <c r="J1465" i="1"/>
  <c r="K1465" i="1"/>
  <c r="G1466" i="1"/>
  <c r="H1466" i="1"/>
  <c r="I1466" i="1"/>
  <c r="J1466" i="1"/>
  <c r="K1466" i="1"/>
  <c r="G1467" i="1"/>
  <c r="H1467" i="1"/>
  <c r="I1467" i="1"/>
  <c r="J1467" i="1"/>
  <c r="K1467" i="1"/>
  <c r="G1468" i="1"/>
  <c r="H1468" i="1"/>
  <c r="I1468" i="1"/>
  <c r="J1468" i="1"/>
  <c r="K1468" i="1"/>
  <c r="G1469" i="1"/>
  <c r="H1469" i="1"/>
  <c r="I1469" i="1"/>
  <c r="J1469" i="1"/>
  <c r="K1469" i="1"/>
  <c r="G1470" i="1"/>
  <c r="H1470" i="1"/>
  <c r="I1470" i="1"/>
  <c r="J1470" i="1"/>
  <c r="K1470" i="1"/>
  <c r="G1471" i="1"/>
  <c r="H1471" i="1"/>
  <c r="I1471" i="1"/>
  <c r="J1471" i="1"/>
  <c r="K1471" i="1"/>
  <c r="G1472" i="1"/>
  <c r="H1472" i="1"/>
  <c r="I1472" i="1"/>
  <c r="J1472" i="1"/>
  <c r="K1472" i="1"/>
  <c r="G1473" i="1"/>
  <c r="H1473" i="1"/>
  <c r="I1473" i="1"/>
  <c r="J1473" i="1"/>
  <c r="K1473" i="1"/>
  <c r="G1474" i="1"/>
  <c r="H1474" i="1"/>
  <c r="I1474" i="1"/>
  <c r="J1474" i="1"/>
  <c r="K1474" i="1"/>
  <c r="G1475" i="1"/>
  <c r="H1475" i="1"/>
  <c r="I1475" i="1"/>
  <c r="J1475" i="1"/>
  <c r="K1475" i="1"/>
  <c r="G1476" i="1"/>
  <c r="H1476" i="1"/>
  <c r="I1476" i="1"/>
  <c r="J1476" i="1"/>
  <c r="K1476" i="1"/>
  <c r="G1477" i="1"/>
  <c r="H1477" i="1"/>
  <c r="I1477" i="1"/>
  <c r="J1477" i="1"/>
  <c r="K1477" i="1"/>
  <c r="G1478" i="1"/>
  <c r="H1478" i="1"/>
  <c r="I1478" i="1"/>
  <c r="J1478" i="1"/>
  <c r="K1478" i="1"/>
  <c r="G1479" i="1"/>
  <c r="H1479" i="1"/>
  <c r="I1479" i="1"/>
  <c r="J1479" i="1"/>
  <c r="K1479" i="1"/>
  <c r="G1480" i="1"/>
  <c r="H1480" i="1"/>
  <c r="I1480" i="1"/>
  <c r="J1480" i="1"/>
  <c r="K1480" i="1"/>
  <c r="G1481" i="1"/>
  <c r="H1481" i="1"/>
  <c r="I1481" i="1"/>
  <c r="J1481" i="1"/>
  <c r="K1481" i="1"/>
  <c r="G1482" i="1"/>
  <c r="H1482" i="1"/>
  <c r="I1482" i="1"/>
  <c r="J1482" i="1"/>
  <c r="K1482" i="1"/>
  <c r="G1483" i="1"/>
  <c r="H1483" i="1"/>
  <c r="I1483" i="1"/>
  <c r="J1483" i="1"/>
  <c r="K1483" i="1"/>
  <c r="G1484" i="1"/>
  <c r="H1484" i="1"/>
  <c r="I1484" i="1"/>
  <c r="J1484" i="1"/>
  <c r="K1484" i="1"/>
  <c r="G1485" i="1"/>
  <c r="H1485" i="1"/>
  <c r="I1485" i="1"/>
  <c r="J1485" i="1"/>
  <c r="K1485" i="1"/>
  <c r="G1486" i="1"/>
  <c r="H1486" i="1"/>
  <c r="I1486" i="1"/>
  <c r="J1486" i="1"/>
  <c r="K1486" i="1"/>
  <c r="G1487" i="1"/>
  <c r="H1487" i="1"/>
  <c r="I1487" i="1"/>
  <c r="J1487" i="1"/>
  <c r="K1487" i="1"/>
  <c r="G1488" i="1"/>
  <c r="H1488" i="1"/>
  <c r="I1488" i="1"/>
  <c r="J1488" i="1"/>
  <c r="K1488" i="1"/>
  <c r="G1489" i="1"/>
  <c r="H1489" i="1"/>
  <c r="I1489" i="1"/>
  <c r="J1489" i="1"/>
  <c r="K1489" i="1"/>
  <c r="G1490" i="1"/>
  <c r="H1490" i="1"/>
  <c r="I1490" i="1"/>
  <c r="J1490" i="1"/>
  <c r="K1490" i="1"/>
  <c r="G1491" i="1"/>
  <c r="H1491" i="1"/>
  <c r="I1491" i="1"/>
  <c r="J1491" i="1"/>
  <c r="K1491" i="1"/>
  <c r="G1492" i="1"/>
  <c r="H1492" i="1"/>
  <c r="I1492" i="1"/>
  <c r="J1492" i="1"/>
  <c r="K1492" i="1"/>
  <c r="G1493" i="1"/>
  <c r="H1493" i="1"/>
  <c r="I1493" i="1"/>
  <c r="J1493" i="1"/>
  <c r="K1493" i="1"/>
  <c r="G1494" i="1"/>
  <c r="H1494" i="1"/>
  <c r="I1494" i="1"/>
  <c r="J1494" i="1"/>
  <c r="K1494" i="1"/>
  <c r="G1495" i="1"/>
  <c r="H1495" i="1"/>
  <c r="I1495" i="1"/>
  <c r="J1495" i="1"/>
  <c r="K1495" i="1"/>
  <c r="G1496" i="1"/>
  <c r="H1496" i="1"/>
  <c r="I1496" i="1"/>
  <c r="J1496" i="1"/>
  <c r="K1496" i="1"/>
  <c r="G1497" i="1"/>
  <c r="H1497" i="1"/>
  <c r="I1497" i="1"/>
  <c r="J1497" i="1"/>
  <c r="K1497" i="1"/>
  <c r="G1498" i="1"/>
  <c r="H1498" i="1"/>
  <c r="I1498" i="1"/>
  <c r="J1498" i="1"/>
  <c r="K1498" i="1"/>
  <c r="G1499" i="1"/>
  <c r="H1499" i="1"/>
  <c r="I1499" i="1"/>
  <c r="J1499" i="1"/>
  <c r="K1499" i="1"/>
  <c r="G1500" i="1"/>
  <c r="H1500" i="1"/>
  <c r="I1500" i="1"/>
  <c r="J1500" i="1"/>
  <c r="K1500" i="1"/>
  <c r="G1501" i="1"/>
  <c r="H1501" i="1"/>
  <c r="I1501" i="1"/>
  <c r="J1501" i="1"/>
  <c r="K1501" i="1"/>
  <c r="G1502" i="1"/>
  <c r="H1502" i="1"/>
  <c r="I1502" i="1"/>
  <c r="J1502" i="1"/>
  <c r="K1502" i="1"/>
  <c r="G1503" i="1"/>
  <c r="H1503" i="1"/>
  <c r="I1503" i="1"/>
  <c r="J1503" i="1"/>
  <c r="K1503" i="1"/>
  <c r="G1504" i="1"/>
  <c r="H1504" i="1"/>
  <c r="I1504" i="1"/>
  <c r="J1504" i="1"/>
  <c r="K1504" i="1"/>
  <c r="G1505" i="1"/>
  <c r="H1505" i="1"/>
  <c r="I1505" i="1"/>
  <c r="J1505" i="1"/>
  <c r="K1505" i="1"/>
  <c r="G1506" i="1"/>
  <c r="H1506" i="1"/>
  <c r="I1506" i="1"/>
  <c r="J1506" i="1"/>
  <c r="K1506" i="1"/>
  <c r="G1507" i="1"/>
  <c r="H1507" i="1"/>
  <c r="I1507" i="1"/>
  <c r="J1507" i="1"/>
  <c r="K1507" i="1"/>
  <c r="G1508" i="1"/>
  <c r="H1508" i="1"/>
  <c r="I1508" i="1"/>
  <c r="J1508" i="1"/>
  <c r="K1508" i="1"/>
  <c r="G1509" i="1"/>
  <c r="H1509" i="1"/>
  <c r="I1509" i="1"/>
  <c r="J1509" i="1"/>
  <c r="K1509" i="1"/>
  <c r="G1510" i="1"/>
  <c r="H1510" i="1"/>
  <c r="I1510" i="1"/>
  <c r="J1510" i="1"/>
  <c r="K1510" i="1"/>
  <c r="G1511" i="1"/>
  <c r="H1511" i="1"/>
  <c r="I1511" i="1"/>
  <c r="J1511" i="1"/>
  <c r="K1511" i="1"/>
  <c r="G1512" i="1"/>
  <c r="H1512" i="1"/>
  <c r="I1512" i="1"/>
  <c r="J1512" i="1"/>
  <c r="K1512" i="1"/>
  <c r="G1513" i="1"/>
  <c r="H1513" i="1"/>
  <c r="I1513" i="1"/>
  <c r="J1513" i="1"/>
  <c r="K1513" i="1"/>
  <c r="G1514" i="1"/>
  <c r="H1514" i="1"/>
  <c r="I1514" i="1"/>
  <c r="J1514" i="1"/>
  <c r="K1514" i="1"/>
  <c r="G1515" i="1"/>
  <c r="H1515" i="1"/>
  <c r="I1515" i="1"/>
  <c r="J1515" i="1"/>
  <c r="K1515" i="1"/>
  <c r="G1516" i="1"/>
  <c r="H1516" i="1"/>
  <c r="I1516" i="1"/>
  <c r="J1516" i="1"/>
  <c r="K1516" i="1"/>
  <c r="G1517" i="1"/>
  <c r="H1517" i="1"/>
  <c r="I1517" i="1"/>
  <c r="J1517" i="1"/>
  <c r="K1517" i="1"/>
  <c r="G1518" i="1"/>
  <c r="H1518" i="1"/>
  <c r="I1518" i="1"/>
  <c r="J1518" i="1"/>
  <c r="K1518" i="1"/>
  <c r="G1519" i="1"/>
  <c r="H1519" i="1"/>
  <c r="I1519" i="1"/>
  <c r="J1519" i="1"/>
  <c r="K1519" i="1"/>
  <c r="G1520" i="1"/>
  <c r="H1520" i="1"/>
  <c r="I1520" i="1"/>
  <c r="J1520" i="1"/>
  <c r="K1520" i="1"/>
  <c r="G1521" i="1"/>
  <c r="H1521" i="1"/>
  <c r="I1521" i="1"/>
  <c r="J1521" i="1"/>
  <c r="K1521" i="1"/>
  <c r="G1522" i="1"/>
  <c r="H1522" i="1"/>
  <c r="I1522" i="1"/>
  <c r="J1522" i="1"/>
  <c r="K1522" i="1"/>
  <c r="G1523" i="1"/>
  <c r="H1523" i="1"/>
  <c r="I1523" i="1"/>
  <c r="J1523" i="1"/>
  <c r="K1523" i="1"/>
  <c r="G1524" i="1"/>
  <c r="H1524" i="1"/>
  <c r="I1524" i="1"/>
  <c r="J1524" i="1"/>
  <c r="K1524" i="1"/>
  <c r="G1525" i="1"/>
  <c r="H1525" i="1"/>
  <c r="I1525" i="1"/>
  <c r="J1525" i="1"/>
  <c r="K1525" i="1"/>
  <c r="G1526" i="1"/>
  <c r="H1526" i="1"/>
  <c r="I1526" i="1"/>
  <c r="J1526" i="1"/>
  <c r="K1526" i="1"/>
  <c r="G1527" i="1"/>
  <c r="H1527" i="1"/>
  <c r="I1527" i="1"/>
  <c r="J1527" i="1"/>
  <c r="K1527" i="1"/>
  <c r="G1528" i="1"/>
  <c r="H1528" i="1"/>
  <c r="I1528" i="1"/>
  <c r="J1528" i="1"/>
  <c r="K1528" i="1"/>
  <c r="G1529" i="1"/>
  <c r="H1529" i="1"/>
  <c r="I1529" i="1"/>
  <c r="J1529" i="1"/>
  <c r="K1529" i="1"/>
  <c r="G1530" i="1"/>
  <c r="H1530" i="1"/>
  <c r="I1530" i="1"/>
  <c r="J1530" i="1"/>
  <c r="K1530" i="1"/>
  <c r="G1531" i="1"/>
  <c r="H1531" i="1"/>
  <c r="I1531" i="1"/>
  <c r="J1531" i="1"/>
  <c r="K1531" i="1"/>
  <c r="G1532" i="1"/>
  <c r="H1532" i="1"/>
  <c r="I1532" i="1"/>
  <c r="J1532" i="1"/>
  <c r="K1532" i="1"/>
  <c r="G1533" i="1"/>
  <c r="H1533" i="1"/>
  <c r="I1533" i="1"/>
  <c r="J1533" i="1"/>
  <c r="K1533" i="1"/>
  <c r="G1534" i="1"/>
  <c r="H1534" i="1"/>
  <c r="I1534" i="1"/>
  <c r="J1534" i="1"/>
  <c r="K1534" i="1"/>
  <c r="G1535" i="1"/>
  <c r="H1535" i="1"/>
  <c r="I1535" i="1"/>
  <c r="J1535" i="1"/>
  <c r="K1535" i="1"/>
  <c r="G1536" i="1"/>
  <c r="H1536" i="1"/>
  <c r="I1536" i="1"/>
  <c r="J1536" i="1"/>
  <c r="K1536" i="1"/>
  <c r="G1537" i="1"/>
  <c r="H1537" i="1"/>
  <c r="I1537" i="1"/>
  <c r="J1537" i="1"/>
  <c r="K1537" i="1"/>
  <c r="G1538" i="1"/>
  <c r="H1538" i="1"/>
  <c r="I1538" i="1"/>
  <c r="J1538" i="1"/>
  <c r="K1538" i="1"/>
  <c r="G1539" i="1"/>
  <c r="H1539" i="1"/>
  <c r="I1539" i="1"/>
  <c r="J1539" i="1"/>
  <c r="K1539" i="1"/>
  <c r="G1540" i="1"/>
  <c r="H1540" i="1"/>
  <c r="I1540" i="1"/>
  <c r="J1540" i="1"/>
  <c r="K1540" i="1"/>
  <c r="G1541" i="1"/>
  <c r="H1541" i="1"/>
  <c r="I1541" i="1"/>
  <c r="J1541" i="1"/>
  <c r="K1541" i="1"/>
  <c r="G1542" i="1"/>
  <c r="H1542" i="1"/>
  <c r="I1542" i="1"/>
  <c r="J1542" i="1"/>
  <c r="K1542" i="1"/>
  <c r="G1543" i="1"/>
  <c r="H1543" i="1"/>
  <c r="I1543" i="1"/>
  <c r="J1543" i="1"/>
  <c r="K1543" i="1"/>
  <c r="G1544" i="1"/>
  <c r="H1544" i="1"/>
  <c r="I1544" i="1"/>
  <c r="J1544" i="1"/>
  <c r="K1544" i="1"/>
  <c r="G1545" i="1"/>
  <c r="H1545" i="1"/>
  <c r="I1545" i="1"/>
  <c r="J1545" i="1"/>
  <c r="K1545" i="1"/>
  <c r="G1546" i="1"/>
  <c r="H1546" i="1"/>
  <c r="I1546" i="1"/>
  <c r="J1546" i="1"/>
  <c r="K1546" i="1"/>
  <c r="G1547" i="1"/>
  <c r="H1547" i="1"/>
  <c r="I1547" i="1"/>
  <c r="J1547" i="1"/>
  <c r="K1547" i="1"/>
  <c r="G1548" i="1"/>
  <c r="H1548" i="1"/>
  <c r="I1548" i="1"/>
  <c r="J1548" i="1"/>
  <c r="K1548" i="1"/>
  <c r="G1549" i="1"/>
  <c r="H1549" i="1"/>
  <c r="I1549" i="1"/>
  <c r="J1549" i="1"/>
  <c r="K1549" i="1"/>
  <c r="G1550" i="1"/>
  <c r="H1550" i="1"/>
  <c r="I1550" i="1"/>
  <c r="J1550" i="1"/>
  <c r="K1550" i="1"/>
  <c r="G1551" i="1"/>
  <c r="H1551" i="1"/>
  <c r="I1551" i="1"/>
  <c r="J1551" i="1"/>
  <c r="K1551" i="1"/>
  <c r="G1552" i="1"/>
  <c r="H1552" i="1"/>
  <c r="I1552" i="1"/>
  <c r="J1552" i="1"/>
  <c r="K1552" i="1"/>
  <c r="G1553" i="1"/>
  <c r="H1553" i="1"/>
  <c r="I1553" i="1"/>
  <c r="J1553" i="1"/>
  <c r="K1553" i="1"/>
  <c r="G1554" i="1"/>
  <c r="H1554" i="1"/>
  <c r="I1554" i="1"/>
  <c r="J1554" i="1"/>
  <c r="K1554" i="1"/>
  <c r="G1555" i="1"/>
  <c r="H1555" i="1"/>
  <c r="I1555" i="1"/>
  <c r="J1555" i="1"/>
  <c r="K1555" i="1"/>
  <c r="G1556" i="1"/>
  <c r="H1556" i="1"/>
  <c r="I1556" i="1"/>
  <c r="J1556" i="1"/>
  <c r="K1556" i="1"/>
  <c r="G1557" i="1"/>
  <c r="H1557" i="1"/>
  <c r="I1557" i="1"/>
  <c r="J1557" i="1"/>
  <c r="K1557" i="1"/>
  <c r="G1558" i="1"/>
  <c r="H1558" i="1"/>
  <c r="I1558" i="1"/>
  <c r="J1558" i="1"/>
  <c r="K1558" i="1"/>
  <c r="G1559" i="1"/>
  <c r="H1559" i="1"/>
  <c r="I1559" i="1"/>
  <c r="J1559" i="1"/>
  <c r="K1559" i="1"/>
  <c r="G1560" i="1"/>
  <c r="H1560" i="1"/>
  <c r="I1560" i="1"/>
  <c r="J1560" i="1"/>
  <c r="K1560" i="1"/>
  <c r="G1561" i="1"/>
  <c r="H1561" i="1"/>
  <c r="I1561" i="1"/>
  <c r="J1561" i="1"/>
  <c r="K1561" i="1"/>
  <c r="G1562" i="1"/>
  <c r="H1562" i="1"/>
  <c r="I1562" i="1"/>
  <c r="J1562" i="1"/>
  <c r="K1562" i="1"/>
  <c r="G1563" i="1"/>
  <c r="H1563" i="1"/>
  <c r="I1563" i="1"/>
  <c r="J1563" i="1"/>
  <c r="K1563" i="1"/>
  <c r="G1564" i="1"/>
  <c r="H1564" i="1"/>
  <c r="I1564" i="1"/>
  <c r="J1564" i="1"/>
  <c r="K1564" i="1"/>
  <c r="G1565" i="1"/>
  <c r="H1565" i="1"/>
  <c r="I1565" i="1"/>
  <c r="J1565" i="1"/>
  <c r="K1565" i="1"/>
  <c r="G1566" i="1"/>
  <c r="H1566" i="1"/>
  <c r="I1566" i="1"/>
  <c r="J1566" i="1"/>
  <c r="K1566" i="1"/>
  <c r="G1567" i="1"/>
  <c r="H1567" i="1"/>
  <c r="I1567" i="1"/>
  <c r="J1567" i="1"/>
  <c r="K1567" i="1"/>
  <c r="G1568" i="1"/>
  <c r="H1568" i="1"/>
  <c r="I1568" i="1"/>
  <c r="J1568" i="1"/>
  <c r="K1568" i="1"/>
  <c r="G1569" i="1"/>
  <c r="H1569" i="1"/>
  <c r="I1569" i="1"/>
  <c r="J1569" i="1"/>
  <c r="K1569" i="1"/>
  <c r="G1570" i="1"/>
  <c r="H1570" i="1"/>
  <c r="I1570" i="1"/>
  <c r="J1570" i="1"/>
  <c r="K1570" i="1"/>
  <c r="G1571" i="1"/>
  <c r="H1571" i="1"/>
  <c r="I1571" i="1"/>
  <c r="J1571" i="1"/>
  <c r="K1571" i="1"/>
  <c r="G1572" i="1"/>
  <c r="H1572" i="1"/>
  <c r="I1572" i="1"/>
  <c r="J1572" i="1"/>
  <c r="K1572" i="1"/>
  <c r="G1573" i="1"/>
  <c r="H1573" i="1"/>
  <c r="I1573" i="1"/>
  <c r="J1573" i="1"/>
  <c r="K1573" i="1"/>
  <c r="G1574" i="1"/>
  <c r="H1574" i="1"/>
  <c r="I1574" i="1"/>
  <c r="J1574" i="1"/>
  <c r="K1574" i="1"/>
  <c r="G1575" i="1"/>
  <c r="H1575" i="1"/>
  <c r="I1575" i="1"/>
  <c r="J1575" i="1"/>
  <c r="K1575" i="1"/>
  <c r="G1576" i="1"/>
  <c r="H1576" i="1"/>
  <c r="I1576" i="1"/>
  <c r="J1576" i="1"/>
  <c r="K1576" i="1"/>
  <c r="G1577" i="1"/>
  <c r="H1577" i="1"/>
  <c r="I1577" i="1"/>
  <c r="J1577" i="1"/>
  <c r="K1577" i="1"/>
  <c r="G1578" i="1"/>
  <c r="H1578" i="1"/>
  <c r="I1578" i="1"/>
  <c r="J1578" i="1"/>
  <c r="K1578" i="1"/>
  <c r="G1579" i="1"/>
  <c r="H1579" i="1"/>
  <c r="I1579" i="1"/>
  <c r="J1579" i="1"/>
  <c r="K1579" i="1"/>
  <c r="G1580" i="1"/>
  <c r="H1580" i="1"/>
  <c r="I1580" i="1"/>
  <c r="J1580" i="1"/>
  <c r="K1580" i="1"/>
  <c r="G1581" i="1"/>
  <c r="H1581" i="1"/>
  <c r="I1581" i="1"/>
  <c r="J1581" i="1"/>
  <c r="K1581" i="1"/>
  <c r="G1582" i="1"/>
  <c r="H1582" i="1"/>
  <c r="I1582" i="1"/>
  <c r="J1582" i="1"/>
  <c r="K1582" i="1"/>
  <c r="G1583" i="1"/>
  <c r="H1583" i="1"/>
  <c r="I1583" i="1"/>
  <c r="J1583" i="1"/>
  <c r="K1583" i="1"/>
  <c r="G1584" i="1"/>
  <c r="H1584" i="1"/>
  <c r="I1584" i="1"/>
  <c r="J1584" i="1"/>
  <c r="K1584" i="1"/>
  <c r="G1585" i="1"/>
  <c r="H1585" i="1"/>
  <c r="I1585" i="1"/>
  <c r="J1585" i="1"/>
  <c r="K1585" i="1"/>
  <c r="G1586" i="1"/>
  <c r="H1586" i="1"/>
  <c r="I1586" i="1"/>
  <c r="J1586" i="1"/>
  <c r="K1586" i="1"/>
  <c r="G1587" i="1"/>
  <c r="H1587" i="1"/>
  <c r="I1587" i="1"/>
  <c r="J1587" i="1"/>
  <c r="K1587" i="1"/>
  <c r="G1588" i="1"/>
  <c r="H1588" i="1"/>
  <c r="I1588" i="1"/>
  <c r="J1588" i="1"/>
  <c r="K1588" i="1"/>
  <c r="G1589" i="1"/>
  <c r="H1589" i="1"/>
  <c r="I1589" i="1"/>
  <c r="J1589" i="1"/>
  <c r="K1589" i="1"/>
  <c r="G1590" i="1"/>
  <c r="H1590" i="1"/>
  <c r="I1590" i="1"/>
  <c r="J1590" i="1"/>
  <c r="K1590" i="1"/>
  <c r="G1591" i="1"/>
  <c r="H1591" i="1"/>
  <c r="I1591" i="1"/>
  <c r="J1591" i="1"/>
  <c r="K1591" i="1"/>
  <c r="G1592" i="1"/>
  <c r="H1592" i="1"/>
  <c r="I1592" i="1"/>
  <c r="J1592" i="1"/>
  <c r="K1592" i="1"/>
  <c r="G1593" i="1"/>
  <c r="H1593" i="1"/>
  <c r="I1593" i="1"/>
  <c r="J1593" i="1"/>
  <c r="K1593" i="1"/>
  <c r="G1594" i="1"/>
  <c r="H1594" i="1"/>
  <c r="I1594" i="1"/>
  <c r="J1594" i="1"/>
  <c r="K1594" i="1"/>
  <c r="G1595" i="1"/>
  <c r="H1595" i="1"/>
  <c r="I1595" i="1"/>
  <c r="J1595" i="1"/>
  <c r="K1595" i="1"/>
  <c r="G1596" i="1"/>
  <c r="H1596" i="1"/>
  <c r="I1596" i="1"/>
  <c r="J1596" i="1"/>
  <c r="K1596" i="1"/>
  <c r="G1597" i="1"/>
  <c r="H1597" i="1"/>
  <c r="I1597" i="1"/>
  <c r="J1597" i="1"/>
  <c r="K1597" i="1"/>
  <c r="G1598" i="1"/>
  <c r="H1598" i="1"/>
  <c r="I1598" i="1"/>
  <c r="J1598" i="1"/>
  <c r="K1598" i="1"/>
  <c r="G1599" i="1"/>
  <c r="H1599" i="1"/>
  <c r="I1599" i="1"/>
  <c r="J1599" i="1"/>
  <c r="K1599" i="1"/>
  <c r="G1600" i="1"/>
  <c r="H1600" i="1"/>
  <c r="I1600" i="1"/>
  <c r="J1600" i="1"/>
  <c r="K1600" i="1"/>
  <c r="G1601" i="1"/>
  <c r="H1601" i="1"/>
  <c r="I1601" i="1"/>
  <c r="J1601" i="1"/>
  <c r="K1601" i="1"/>
  <c r="G1602" i="1"/>
  <c r="H1602" i="1"/>
  <c r="I1602" i="1"/>
  <c r="J1602" i="1"/>
  <c r="K1602" i="1"/>
  <c r="G1603" i="1"/>
  <c r="H1603" i="1"/>
  <c r="I1603" i="1"/>
  <c r="J1603" i="1"/>
  <c r="K1603" i="1"/>
  <c r="G1604" i="1"/>
  <c r="H1604" i="1"/>
  <c r="I1604" i="1"/>
  <c r="J1604" i="1"/>
  <c r="K1604" i="1"/>
  <c r="G1605" i="1"/>
  <c r="H1605" i="1"/>
  <c r="I1605" i="1"/>
  <c r="J1605" i="1"/>
  <c r="K1605" i="1"/>
  <c r="G1606" i="1"/>
  <c r="H1606" i="1"/>
  <c r="I1606" i="1"/>
  <c r="J1606" i="1"/>
  <c r="K1606" i="1"/>
  <c r="G1607" i="1"/>
  <c r="H1607" i="1"/>
  <c r="I1607" i="1"/>
  <c r="J1607" i="1"/>
  <c r="K1607" i="1"/>
  <c r="G1608" i="1"/>
  <c r="H1608" i="1"/>
  <c r="I1608" i="1"/>
  <c r="J1608" i="1"/>
  <c r="K1608" i="1"/>
  <c r="G1609" i="1"/>
  <c r="H1609" i="1"/>
  <c r="I1609" i="1"/>
  <c r="J1609" i="1"/>
  <c r="K1609" i="1"/>
  <c r="G1610" i="1"/>
  <c r="H1610" i="1"/>
  <c r="I1610" i="1"/>
  <c r="J1610" i="1"/>
  <c r="K1610" i="1"/>
  <c r="G1611" i="1"/>
  <c r="H1611" i="1"/>
  <c r="I1611" i="1"/>
  <c r="J1611" i="1"/>
  <c r="K1611" i="1"/>
  <c r="G1612" i="1"/>
  <c r="H1612" i="1"/>
  <c r="I1612" i="1"/>
  <c r="J1612" i="1"/>
  <c r="K1612" i="1"/>
  <c r="G1613" i="1"/>
  <c r="H1613" i="1"/>
  <c r="I1613" i="1"/>
  <c r="J1613" i="1"/>
  <c r="K1613" i="1"/>
  <c r="G1614" i="1"/>
  <c r="H1614" i="1"/>
  <c r="I1614" i="1"/>
  <c r="J1614" i="1"/>
  <c r="K1614" i="1"/>
  <c r="G1615" i="1"/>
  <c r="H1615" i="1"/>
  <c r="I1615" i="1"/>
  <c r="J1615" i="1"/>
  <c r="K1615" i="1"/>
  <c r="G1616" i="1"/>
  <c r="H1616" i="1"/>
  <c r="I1616" i="1"/>
  <c r="J1616" i="1"/>
  <c r="K1616" i="1"/>
  <c r="G1617" i="1"/>
  <c r="H1617" i="1"/>
  <c r="I1617" i="1"/>
  <c r="J1617" i="1"/>
  <c r="K1617" i="1"/>
  <c r="G1618" i="1"/>
  <c r="H1618" i="1"/>
  <c r="I1618" i="1"/>
  <c r="J1618" i="1"/>
  <c r="K1618" i="1"/>
  <c r="G1619" i="1"/>
  <c r="H1619" i="1"/>
  <c r="I1619" i="1"/>
  <c r="J1619" i="1"/>
  <c r="K1619" i="1"/>
  <c r="G1620" i="1"/>
  <c r="H1620" i="1"/>
  <c r="I1620" i="1"/>
  <c r="J1620" i="1"/>
  <c r="K1620" i="1"/>
  <c r="G1621" i="1"/>
  <c r="H1621" i="1"/>
  <c r="I1621" i="1"/>
  <c r="J1621" i="1"/>
  <c r="K1621" i="1"/>
  <c r="G1622" i="1"/>
  <c r="H1622" i="1"/>
  <c r="I1622" i="1"/>
  <c r="J1622" i="1"/>
  <c r="K1622" i="1"/>
  <c r="G1623" i="1"/>
  <c r="H1623" i="1"/>
  <c r="I1623" i="1"/>
  <c r="J1623" i="1"/>
  <c r="K1623" i="1"/>
  <c r="G1624" i="1"/>
  <c r="H1624" i="1"/>
  <c r="I1624" i="1"/>
  <c r="J1624" i="1"/>
  <c r="K1624" i="1"/>
  <c r="G1625" i="1"/>
  <c r="H1625" i="1"/>
  <c r="I1625" i="1"/>
  <c r="J1625" i="1"/>
  <c r="K1625" i="1"/>
  <c r="G1626" i="1"/>
  <c r="H1626" i="1"/>
  <c r="I1626" i="1"/>
  <c r="J1626" i="1"/>
  <c r="K1626" i="1"/>
  <c r="G1627" i="1"/>
  <c r="H1627" i="1"/>
  <c r="I1627" i="1"/>
  <c r="J1627" i="1"/>
  <c r="K1627" i="1"/>
  <c r="G1628" i="1"/>
  <c r="H1628" i="1"/>
  <c r="I1628" i="1"/>
  <c r="J1628" i="1"/>
  <c r="K1628" i="1"/>
  <c r="G1629" i="1"/>
  <c r="H1629" i="1"/>
  <c r="I1629" i="1"/>
  <c r="J1629" i="1"/>
  <c r="K1629" i="1"/>
  <c r="G1630" i="1"/>
  <c r="H1630" i="1"/>
  <c r="I1630" i="1"/>
  <c r="J1630" i="1"/>
  <c r="K1630" i="1"/>
  <c r="G1631" i="1"/>
  <c r="H1631" i="1"/>
  <c r="I1631" i="1"/>
  <c r="J1631" i="1"/>
  <c r="K1631" i="1"/>
  <c r="G1632" i="1"/>
  <c r="H1632" i="1"/>
  <c r="I1632" i="1"/>
  <c r="J1632" i="1"/>
  <c r="K1632" i="1"/>
  <c r="G1633" i="1"/>
  <c r="H1633" i="1"/>
  <c r="I1633" i="1"/>
  <c r="J1633" i="1"/>
  <c r="K1633" i="1"/>
  <c r="G1634" i="1"/>
  <c r="H1634" i="1"/>
  <c r="I1634" i="1"/>
  <c r="J1634" i="1"/>
  <c r="K1634" i="1"/>
  <c r="G1635" i="1"/>
  <c r="H1635" i="1"/>
  <c r="I1635" i="1"/>
  <c r="J1635" i="1"/>
  <c r="K1635" i="1"/>
  <c r="G1636" i="1"/>
  <c r="H1636" i="1"/>
  <c r="I1636" i="1"/>
  <c r="J1636" i="1"/>
  <c r="K1636" i="1"/>
  <c r="G1637" i="1"/>
  <c r="H1637" i="1"/>
  <c r="I1637" i="1"/>
  <c r="J1637" i="1"/>
  <c r="K1637" i="1"/>
  <c r="G1638" i="1"/>
  <c r="H1638" i="1"/>
  <c r="I1638" i="1"/>
  <c r="J1638" i="1"/>
  <c r="K1638" i="1"/>
  <c r="G1639" i="1"/>
  <c r="H1639" i="1"/>
  <c r="I1639" i="1"/>
  <c r="J1639" i="1"/>
  <c r="K1639" i="1"/>
  <c r="G1640" i="1"/>
  <c r="H1640" i="1"/>
  <c r="I1640" i="1"/>
  <c r="J1640" i="1"/>
  <c r="K1640" i="1"/>
  <c r="G1641" i="1"/>
  <c r="H1641" i="1"/>
  <c r="I1641" i="1"/>
  <c r="J1641" i="1"/>
  <c r="K1641" i="1"/>
  <c r="G1642" i="1"/>
  <c r="H1642" i="1"/>
  <c r="I1642" i="1"/>
  <c r="J1642" i="1"/>
  <c r="K1642" i="1"/>
  <c r="G1643" i="1"/>
  <c r="H1643" i="1"/>
  <c r="I1643" i="1"/>
  <c r="J1643" i="1"/>
  <c r="K1643" i="1"/>
  <c r="G1644" i="1"/>
  <c r="H1644" i="1"/>
  <c r="I1644" i="1"/>
  <c r="J1644" i="1"/>
  <c r="K1644" i="1"/>
  <c r="G1645" i="1"/>
  <c r="H1645" i="1"/>
  <c r="I1645" i="1"/>
  <c r="J1645" i="1"/>
  <c r="K1645" i="1"/>
  <c r="G1646" i="1"/>
  <c r="H1646" i="1"/>
  <c r="I1646" i="1"/>
  <c r="J1646" i="1"/>
  <c r="K1646" i="1"/>
  <c r="G1647" i="1"/>
  <c r="H1647" i="1"/>
  <c r="I1647" i="1"/>
  <c r="J1647" i="1"/>
  <c r="K1647" i="1"/>
  <c r="G1648" i="1"/>
  <c r="H1648" i="1"/>
  <c r="I1648" i="1"/>
  <c r="J1648" i="1"/>
  <c r="K1648" i="1"/>
  <c r="G1649" i="1"/>
  <c r="H1649" i="1"/>
  <c r="I1649" i="1"/>
  <c r="J1649" i="1"/>
  <c r="K1649" i="1"/>
  <c r="G1650" i="1"/>
  <c r="H1650" i="1"/>
  <c r="I1650" i="1"/>
  <c r="J1650" i="1"/>
  <c r="K1650" i="1"/>
  <c r="G1651" i="1"/>
  <c r="H1651" i="1"/>
  <c r="I1651" i="1"/>
  <c r="J1651" i="1"/>
  <c r="K1651" i="1"/>
  <c r="G1652" i="1"/>
  <c r="H1652" i="1"/>
  <c r="I1652" i="1"/>
  <c r="J1652" i="1"/>
  <c r="K1652" i="1"/>
  <c r="G1653" i="1"/>
  <c r="H1653" i="1"/>
  <c r="I1653" i="1"/>
  <c r="J1653" i="1"/>
  <c r="K1653" i="1"/>
  <c r="G1654" i="1"/>
  <c r="H1654" i="1"/>
  <c r="I1654" i="1"/>
  <c r="J1654" i="1"/>
  <c r="K1654" i="1"/>
  <c r="G1655" i="1"/>
  <c r="H1655" i="1"/>
  <c r="I1655" i="1"/>
  <c r="J1655" i="1"/>
  <c r="K1655" i="1"/>
  <c r="G1656" i="1"/>
  <c r="H1656" i="1"/>
  <c r="I1656" i="1"/>
  <c r="J1656" i="1"/>
  <c r="K1656" i="1"/>
  <c r="G1657" i="1"/>
  <c r="H1657" i="1"/>
  <c r="I1657" i="1"/>
  <c r="J1657" i="1"/>
  <c r="K1657" i="1"/>
  <c r="G1658" i="1"/>
  <c r="H1658" i="1"/>
  <c r="I1658" i="1"/>
  <c r="J1658" i="1"/>
  <c r="K1658" i="1"/>
  <c r="G1659" i="1"/>
  <c r="H1659" i="1"/>
  <c r="I1659" i="1"/>
  <c r="J1659" i="1"/>
  <c r="K1659" i="1"/>
  <c r="G1660" i="1"/>
  <c r="H1660" i="1"/>
  <c r="I1660" i="1"/>
  <c r="J1660" i="1"/>
  <c r="K1660" i="1"/>
  <c r="G1661" i="1"/>
  <c r="H1661" i="1"/>
  <c r="I1661" i="1"/>
  <c r="J1661" i="1"/>
  <c r="K1661" i="1"/>
  <c r="G1662" i="1"/>
  <c r="H1662" i="1"/>
  <c r="I1662" i="1"/>
  <c r="J1662" i="1"/>
  <c r="K1662" i="1"/>
  <c r="G1663" i="1"/>
  <c r="H1663" i="1"/>
  <c r="I1663" i="1"/>
  <c r="J1663" i="1"/>
  <c r="K1663" i="1"/>
  <c r="G1664" i="1"/>
  <c r="H1664" i="1"/>
  <c r="I1664" i="1"/>
  <c r="J1664" i="1"/>
  <c r="K1664" i="1"/>
  <c r="G1665" i="1"/>
  <c r="H1665" i="1"/>
  <c r="I1665" i="1"/>
  <c r="J1665" i="1"/>
  <c r="K1665" i="1"/>
  <c r="G1666" i="1"/>
  <c r="H1666" i="1"/>
  <c r="I1666" i="1"/>
  <c r="J1666" i="1"/>
  <c r="K1666" i="1"/>
  <c r="G1667" i="1"/>
  <c r="H1667" i="1"/>
  <c r="I1667" i="1"/>
  <c r="J1667" i="1"/>
  <c r="K1667" i="1"/>
  <c r="G1668" i="1"/>
  <c r="H1668" i="1"/>
  <c r="I1668" i="1"/>
  <c r="J1668" i="1"/>
  <c r="K1668" i="1"/>
  <c r="G1669" i="1"/>
  <c r="H1669" i="1"/>
  <c r="I1669" i="1"/>
  <c r="J1669" i="1"/>
  <c r="K1669" i="1"/>
  <c r="G1670" i="1"/>
  <c r="H1670" i="1"/>
  <c r="I1670" i="1"/>
  <c r="J1670" i="1"/>
  <c r="K1670" i="1"/>
  <c r="G1671" i="1"/>
  <c r="H1671" i="1"/>
  <c r="I1671" i="1"/>
  <c r="J1671" i="1"/>
  <c r="K1671" i="1"/>
  <c r="G1672" i="1"/>
  <c r="H1672" i="1"/>
  <c r="I1672" i="1"/>
  <c r="J1672" i="1"/>
  <c r="K1672" i="1"/>
  <c r="G1673" i="1"/>
  <c r="H1673" i="1"/>
  <c r="I1673" i="1"/>
  <c r="J1673" i="1"/>
  <c r="K1673" i="1"/>
  <c r="G1674" i="1"/>
  <c r="H1674" i="1"/>
  <c r="I1674" i="1"/>
  <c r="J1674" i="1"/>
  <c r="K1674" i="1"/>
  <c r="G1675" i="1"/>
  <c r="H1675" i="1"/>
  <c r="I1675" i="1"/>
  <c r="J1675" i="1"/>
  <c r="K1675" i="1"/>
  <c r="G1676" i="1"/>
  <c r="H1676" i="1"/>
  <c r="I1676" i="1"/>
  <c r="J1676" i="1"/>
  <c r="K1676" i="1"/>
  <c r="G1677" i="1"/>
  <c r="H1677" i="1"/>
  <c r="I1677" i="1"/>
  <c r="J1677" i="1"/>
  <c r="K1677" i="1"/>
  <c r="G1678" i="1"/>
  <c r="H1678" i="1"/>
  <c r="I1678" i="1"/>
  <c r="J1678" i="1"/>
  <c r="K1678" i="1"/>
  <c r="G1679" i="1"/>
  <c r="H1679" i="1"/>
  <c r="I1679" i="1"/>
  <c r="J1679" i="1"/>
  <c r="K1679" i="1"/>
  <c r="G1680" i="1"/>
  <c r="H1680" i="1"/>
  <c r="I1680" i="1"/>
  <c r="J1680" i="1"/>
  <c r="K1680" i="1"/>
  <c r="G1681" i="1"/>
  <c r="H1681" i="1"/>
  <c r="I1681" i="1"/>
  <c r="J1681" i="1"/>
  <c r="K1681" i="1"/>
  <c r="G1682" i="1"/>
  <c r="H1682" i="1"/>
  <c r="I1682" i="1"/>
  <c r="J1682" i="1"/>
  <c r="K1682" i="1"/>
  <c r="G1683" i="1"/>
  <c r="H1683" i="1"/>
  <c r="I1683" i="1"/>
  <c r="J1683" i="1"/>
  <c r="K1683" i="1"/>
  <c r="G1684" i="1"/>
  <c r="H1684" i="1"/>
  <c r="I1684" i="1"/>
  <c r="J1684" i="1"/>
  <c r="K1684" i="1"/>
  <c r="G1685" i="1"/>
  <c r="H1685" i="1"/>
  <c r="I1685" i="1"/>
  <c r="J1685" i="1"/>
  <c r="K1685" i="1"/>
  <c r="G1686" i="1"/>
  <c r="H1686" i="1"/>
  <c r="I1686" i="1"/>
  <c r="J1686" i="1"/>
  <c r="K1686" i="1"/>
  <c r="G1687" i="1"/>
  <c r="H1687" i="1"/>
  <c r="I1687" i="1"/>
  <c r="J1687" i="1"/>
  <c r="K1687" i="1"/>
  <c r="G1688" i="1"/>
  <c r="H1688" i="1"/>
  <c r="I1688" i="1"/>
  <c r="J1688" i="1"/>
  <c r="K1688" i="1"/>
  <c r="G1689" i="1"/>
  <c r="H1689" i="1"/>
  <c r="I1689" i="1"/>
  <c r="J1689" i="1"/>
  <c r="K1689" i="1"/>
  <c r="G1690" i="1"/>
  <c r="H1690" i="1"/>
  <c r="I1690" i="1"/>
  <c r="J1690" i="1"/>
  <c r="K1690" i="1"/>
  <c r="G1691" i="1"/>
  <c r="H1691" i="1"/>
  <c r="I1691" i="1"/>
  <c r="J1691" i="1"/>
  <c r="K1691" i="1"/>
  <c r="G1692" i="1"/>
  <c r="H1692" i="1"/>
  <c r="I1692" i="1"/>
  <c r="J1692" i="1"/>
  <c r="K1692" i="1"/>
  <c r="G1693" i="1"/>
  <c r="H1693" i="1"/>
  <c r="I1693" i="1"/>
  <c r="J1693" i="1"/>
  <c r="K1693" i="1"/>
  <c r="G1694" i="1"/>
  <c r="H1694" i="1"/>
  <c r="I1694" i="1"/>
  <c r="J1694" i="1"/>
  <c r="K1694" i="1"/>
  <c r="G1695" i="1"/>
  <c r="H1695" i="1"/>
  <c r="I1695" i="1"/>
  <c r="J1695" i="1"/>
  <c r="K1695" i="1"/>
  <c r="G1696" i="1"/>
  <c r="H1696" i="1"/>
  <c r="I1696" i="1"/>
  <c r="J1696" i="1"/>
  <c r="K1696" i="1"/>
  <c r="G1697" i="1"/>
  <c r="H1697" i="1"/>
  <c r="I1697" i="1"/>
  <c r="J1697" i="1"/>
  <c r="K1697" i="1"/>
  <c r="G1698" i="1"/>
  <c r="H1698" i="1"/>
  <c r="I1698" i="1"/>
  <c r="J1698" i="1"/>
  <c r="K1698" i="1"/>
  <c r="G1699" i="1"/>
  <c r="H1699" i="1"/>
  <c r="I1699" i="1"/>
  <c r="J1699" i="1"/>
  <c r="K1699" i="1"/>
  <c r="G1700" i="1"/>
  <c r="H1700" i="1"/>
  <c r="I1700" i="1"/>
  <c r="J1700" i="1"/>
  <c r="K1700" i="1"/>
  <c r="G1701" i="1"/>
  <c r="H1701" i="1"/>
  <c r="I1701" i="1"/>
  <c r="J1701" i="1"/>
  <c r="K1701" i="1"/>
  <c r="G1702" i="1"/>
  <c r="H1702" i="1"/>
  <c r="I1702" i="1"/>
  <c r="J1702" i="1"/>
  <c r="K1702" i="1"/>
  <c r="G1703" i="1"/>
  <c r="H1703" i="1"/>
  <c r="I1703" i="1"/>
  <c r="J1703" i="1"/>
  <c r="K1703" i="1"/>
  <c r="G1704" i="1"/>
  <c r="H1704" i="1"/>
  <c r="I1704" i="1"/>
  <c r="J1704" i="1"/>
  <c r="K1704" i="1"/>
  <c r="G1705" i="1"/>
  <c r="H1705" i="1"/>
  <c r="I1705" i="1"/>
  <c r="J1705" i="1"/>
  <c r="K1705" i="1"/>
  <c r="G1706" i="1"/>
  <c r="H1706" i="1"/>
  <c r="I1706" i="1"/>
  <c r="J1706" i="1"/>
  <c r="K1706" i="1"/>
  <c r="G1707" i="1"/>
  <c r="H1707" i="1"/>
  <c r="I1707" i="1"/>
  <c r="J1707" i="1"/>
  <c r="K1707" i="1"/>
  <c r="G1708" i="1"/>
  <c r="H1708" i="1"/>
  <c r="I1708" i="1"/>
  <c r="J1708" i="1"/>
  <c r="K1708" i="1"/>
  <c r="G1709" i="1"/>
  <c r="H1709" i="1"/>
  <c r="I1709" i="1"/>
  <c r="J1709" i="1"/>
  <c r="K1709" i="1"/>
  <c r="G1710" i="1"/>
  <c r="H1710" i="1"/>
  <c r="I1710" i="1"/>
  <c r="J1710" i="1"/>
  <c r="K1710" i="1"/>
  <c r="G1711" i="1"/>
  <c r="H1711" i="1"/>
  <c r="I1711" i="1"/>
  <c r="J1711" i="1"/>
  <c r="K1711" i="1"/>
  <c r="G1712" i="1"/>
  <c r="H1712" i="1"/>
  <c r="I1712" i="1"/>
  <c r="J1712" i="1"/>
  <c r="K1712" i="1"/>
  <c r="G1713" i="1"/>
  <c r="H1713" i="1"/>
  <c r="I1713" i="1"/>
  <c r="J1713" i="1"/>
  <c r="K1713" i="1"/>
  <c r="G1714" i="1"/>
  <c r="H1714" i="1"/>
  <c r="I1714" i="1"/>
  <c r="J1714" i="1"/>
  <c r="K1714" i="1"/>
  <c r="G1715" i="1"/>
  <c r="H1715" i="1"/>
  <c r="I1715" i="1"/>
  <c r="J1715" i="1"/>
  <c r="K1715" i="1"/>
  <c r="G1716" i="1"/>
  <c r="H1716" i="1"/>
  <c r="I1716" i="1"/>
  <c r="J1716" i="1"/>
  <c r="K1716" i="1"/>
  <c r="G1717" i="1"/>
  <c r="H1717" i="1"/>
  <c r="I1717" i="1"/>
  <c r="J1717" i="1"/>
  <c r="K1717" i="1"/>
  <c r="G1718" i="1"/>
  <c r="H1718" i="1"/>
  <c r="I1718" i="1"/>
  <c r="J1718" i="1"/>
  <c r="K1718" i="1"/>
  <c r="G1719" i="1"/>
  <c r="H1719" i="1"/>
  <c r="I1719" i="1"/>
  <c r="J1719" i="1"/>
  <c r="K1719" i="1"/>
  <c r="G1720" i="1"/>
  <c r="H1720" i="1"/>
  <c r="I1720" i="1"/>
  <c r="J1720" i="1"/>
  <c r="K1720" i="1"/>
  <c r="G1721" i="1"/>
  <c r="H1721" i="1"/>
  <c r="I1721" i="1"/>
  <c r="J1721" i="1"/>
  <c r="K1721" i="1"/>
  <c r="G1722" i="1"/>
  <c r="H1722" i="1"/>
  <c r="I1722" i="1"/>
  <c r="J1722" i="1"/>
  <c r="K1722" i="1"/>
  <c r="G1723" i="1"/>
  <c r="H1723" i="1"/>
  <c r="I1723" i="1"/>
  <c r="J1723" i="1"/>
  <c r="K1723" i="1"/>
  <c r="G1724" i="1"/>
  <c r="H1724" i="1"/>
  <c r="I1724" i="1"/>
  <c r="J1724" i="1"/>
  <c r="K1724" i="1"/>
  <c r="G1725" i="1"/>
  <c r="H1725" i="1"/>
  <c r="I1725" i="1"/>
  <c r="J1725" i="1"/>
  <c r="K1725" i="1"/>
  <c r="G1726" i="1"/>
  <c r="H1726" i="1"/>
  <c r="I1726" i="1"/>
  <c r="J1726" i="1"/>
  <c r="K1726" i="1"/>
  <c r="G1727" i="1"/>
  <c r="H1727" i="1"/>
  <c r="I1727" i="1"/>
  <c r="J1727" i="1"/>
  <c r="K1727" i="1"/>
  <c r="G1728" i="1"/>
  <c r="H1728" i="1"/>
  <c r="I1728" i="1"/>
  <c r="J1728" i="1"/>
  <c r="K1728" i="1"/>
  <c r="G1729" i="1"/>
  <c r="H1729" i="1"/>
  <c r="I1729" i="1"/>
  <c r="J1729" i="1"/>
  <c r="K1729" i="1"/>
  <c r="G1730" i="1"/>
  <c r="H1730" i="1"/>
  <c r="I1730" i="1"/>
  <c r="J1730" i="1"/>
  <c r="K1730" i="1"/>
  <c r="G1731" i="1"/>
  <c r="H1731" i="1"/>
  <c r="I1731" i="1"/>
  <c r="J1731" i="1"/>
  <c r="K1731" i="1"/>
  <c r="G1732" i="1"/>
  <c r="H1732" i="1"/>
  <c r="I1732" i="1"/>
  <c r="J1732" i="1"/>
  <c r="K1732" i="1"/>
  <c r="G1733" i="1"/>
  <c r="H1733" i="1"/>
  <c r="I1733" i="1"/>
  <c r="J1733" i="1"/>
  <c r="K1733" i="1"/>
  <c r="G1734" i="1"/>
  <c r="H1734" i="1"/>
  <c r="I1734" i="1"/>
  <c r="J1734" i="1"/>
  <c r="K1734" i="1"/>
  <c r="G1735" i="1"/>
  <c r="H1735" i="1"/>
  <c r="I1735" i="1"/>
  <c r="J1735" i="1"/>
  <c r="K1735" i="1"/>
  <c r="G1736" i="1"/>
  <c r="H1736" i="1"/>
  <c r="I1736" i="1"/>
  <c r="J1736" i="1"/>
  <c r="K1736" i="1"/>
  <c r="G1737" i="1"/>
  <c r="H1737" i="1"/>
  <c r="I1737" i="1"/>
  <c r="J1737" i="1"/>
  <c r="K1737" i="1"/>
  <c r="G1738" i="1"/>
  <c r="H1738" i="1"/>
  <c r="I1738" i="1"/>
  <c r="J1738" i="1"/>
  <c r="K1738" i="1"/>
  <c r="G1739" i="1"/>
  <c r="H1739" i="1"/>
  <c r="I1739" i="1"/>
  <c r="J1739" i="1"/>
  <c r="K1739" i="1"/>
  <c r="G1740" i="1"/>
  <c r="H1740" i="1"/>
  <c r="I1740" i="1"/>
  <c r="J1740" i="1"/>
  <c r="K1740" i="1"/>
  <c r="G1741" i="1"/>
  <c r="H1741" i="1"/>
  <c r="I1741" i="1"/>
  <c r="J1741" i="1"/>
  <c r="K1741" i="1"/>
  <c r="G1742" i="1"/>
  <c r="H1742" i="1"/>
  <c r="I1742" i="1"/>
  <c r="J1742" i="1"/>
  <c r="K1742" i="1"/>
  <c r="G1743" i="1"/>
  <c r="H1743" i="1"/>
  <c r="I1743" i="1"/>
  <c r="J1743" i="1"/>
  <c r="K1743" i="1"/>
  <c r="G1744" i="1"/>
  <c r="H1744" i="1"/>
  <c r="I1744" i="1"/>
  <c r="J1744" i="1"/>
  <c r="K1744" i="1"/>
  <c r="G1745" i="1"/>
  <c r="H1745" i="1"/>
  <c r="I1745" i="1"/>
  <c r="J1745" i="1"/>
  <c r="K1745" i="1"/>
  <c r="G1746" i="1"/>
  <c r="H1746" i="1"/>
  <c r="I1746" i="1"/>
  <c r="J1746" i="1"/>
  <c r="K1746" i="1"/>
  <c r="G1747" i="1"/>
  <c r="H1747" i="1"/>
  <c r="I1747" i="1"/>
  <c r="J1747" i="1"/>
  <c r="K1747" i="1"/>
  <c r="G1748" i="1"/>
  <c r="H1748" i="1"/>
  <c r="I1748" i="1"/>
  <c r="J1748" i="1"/>
  <c r="K1748" i="1"/>
  <c r="G1749" i="1"/>
  <c r="H1749" i="1"/>
  <c r="I1749" i="1"/>
  <c r="J1749" i="1"/>
  <c r="K1749" i="1"/>
  <c r="G1750" i="1"/>
  <c r="H1750" i="1"/>
  <c r="I1750" i="1"/>
  <c r="J1750" i="1"/>
  <c r="K1750" i="1"/>
  <c r="G1751" i="1"/>
  <c r="H1751" i="1"/>
  <c r="I1751" i="1"/>
  <c r="J1751" i="1"/>
  <c r="K1751" i="1"/>
  <c r="G1752" i="1"/>
  <c r="H1752" i="1"/>
  <c r="I1752" i="1"/>
  <c r="J1752" i="1"/>
  <c r="K1752" i="1"/>
  <c r="G1753" i="1"/>
  <c r="H1753" i="1"/>
  <c r="I1753" i="1"/>
  <c r="J1753" i="1"/>
  <c r="K1753" i="1"/>
  <c r="G1754" i="1"/>
  <c r="H1754" i="1"/>
  <c r="I1754" i="1"/>
  <c r="J1754" i="1"/>
  <c r="K1754" i="1"/>
  <c r="G1755" i="1"/>
  <c r="H1755" i="1"/>
  <c r="I1755" i="1"/>
  <c r="J1755" i="1"/>
  <c r="K1755" i="1"/>
  <c r="G1756" i="1"/>
  <c r="H1756" i="1"/>
  <c r="I1756" i="1"/>
  <c r="J1756" i="1"/>
  <c r="K1756" i="1"/>
  <c r="G1757" i="1"/>
  <c r="H1757" i="1"/>
  <c r="I1757" i="1"/>
  <c r="J1757" i="1"/>
  <c r="K1757" i="1"/>
  <c r="G1758" i="1"/>
  <c r="H1758" i="1"/>
  <c r="I1758" i="1"/>
  <c r="J1758" i="1"/>
  <c r="K1758" i="1"/>
  <c r="G1759" i="1"/>
  <c r="H1759" i="1"/>
  <c r="I1759" i="1"/>
  <c r="J1759" i="1"/>
  <c r="K1759" i="1"/>
  <c r="G1760" i="1"/>
  <c r="H1760" i="1"/>
  <c r="I1760" i="1"/>
  <c r="J1760" i="1"/>
  <c r="K1760" i="1"/>
  <c r="G1761" i="1"/>
  <c r="H1761" i="1"/>
  <c r="I1761" i="1"/>
  <c r="J1761" i="1"/>
  <c r="K1761" i="1"/>
  <c r="G1762" i="1"/>
  <c r="H1762" i="1"/>
  <c r="I1762" i="1"/>
  <c r="J1762" i="1"/>
  <c r="K1762" i="1"/>
  <c r="G1763" i="1"/>
  <c r="H1763" i="1"/>
  <c r="I1763" i="1"/>
  <c r="J1763" i="1"/>
  <c r="K1763" i="1"/>
  <c r="G1764" i="1"/>
  <c r="H1764" i="1"/>
  <c r="I1764" i="1"/>
  <c r="J1764" i="1"/>
  <c r="K1764" i="1"/>
  <c r="G1765" i="1"/>
  <c r="H1765" i="1"/>
  <c r="I1765" i="1"/>
  <c r="J1765" i="1"/>
  <c r="K1765" i="1"/>
  <c r="G1766" i="1"/>
  <c r="H1766" i="1"/>
  <c r="I1766" i="1"/>
  <c r="J1766" i="1"/>
  <c r="K1766" i="1"/>
  <c r="G1767" i="1"/>
  <c r="H1767" i="1"/>
  <c r="I1767" i="1"/>
  <c r="J1767" i="1"/>
  <c r="K1767" i="1"/>
  <c r="G1768" i="1"/>
  <c r="H1768" i="1"/>
  <c r="I1768" i="1"/>
  <c r="J1768" i="1"/>
  <c r="K1768" i="1"/>
  <c r="G1769" i="1"/>
  <c r="H1769" i="1"/>
  <c r="I1769" i="1"/>
  <c r="J1769" i="1"/>
  <c r="K1769" i="1"/>
  <c r="G1770" i="1"/>
  <c r="H1770" i="1"/>
  <c r="I1770" i="1"/>
  <c r="J1770" i="1"/>
  <c r="K1770" i="1"/>
  <c r="G1771" i="1"/>
  <c r="H1771" i="1"/>
  <c r="I1771" i="1"/>
  <c r="J1771" i="1"/>
  <c r="K1771" i="1"/>
  <c r="G1772" i="1"/>
  <c r="H1772" i="1"/>
  <c r="I1772" i="1"/>
  <c r="J1772" i="1"/>
  <c r="K1772" i="1"/>
  <c r="G1773" i="1"/>
  <c r="H1773" i="1"/>
  <c r="I1773" i="1"/>
  <c r="J1773" i="1"/>
  <c r="K1773" i="1"/>
  <c r="G1774" i="1"/>
  <c r="H1774" i="1"/>
  <c r="I1774" i="1"/>
  <c r="J1774" i="1"/>
  <c r="K1774" i="1"/>
  <c r="G1775" i="1"/>
  <c r="H1775" i="1"/>
  <c r="I1775" i="1"/>
  <c r="J1775" i="1"/>
  <c r="K1775" i="1"/>
  <c r="G1776" i="1"/>
  <c r="H1776" i="1"/>
  <c r="I1776" i="1"/>
  <c r="J1776" i="1"/>
  <c r="K1776" i="1"/>
  <c r="G1777" i="1"/>
  <c r="H1777" i="1"/>
  <c r="I1777" i="1"/>
  <c r="J1777" i="1"/>
  <c r="K1777" i="1"/>
  <c r="G1778" i="1"/>
  <c r="H1778" i="1"/>
  <c r="I1778" i="1"/>
  <c r="J1778" i="1"/>
  <c r="K1778" i="1"/>
  <c r="G1779" i="1"/>
  <c r="H1779" i="1"/>
  <c r="I1779" i="1"/>
  <c r="J1779" i="1"/>
  <c r="K1779" i="1"/>
  <c r="G1780" i="1"/>
  <c r="H1780" i="1"/>
  <c r="I1780" i="1"/>
  <c r="J1780" i="1"/>
  <c r="K1780" i="1"/>
  <c r="G1781" i="1"/>
  <c r="H1781" i="1"/>
  <c r="I1781" i="1"/>
  <c r="J1781" i="1"/>
  <c r="K1781" i="1"/>
  <c r="G1782" i="1"/>
  <c r="H1782" i="1"/>
  <c r="I1782" i="1"/>
  <c r="J1782" i="1"/>
  <c r="K1782" i="1"/>
  <c r="G1783" i="1"/>
  <c r="H1783" i="1"/>
  <c r="I1783" i="1"/>
  <c r="J1783" i="1"/>
  <c r="K1783" i="1"/>
  <c r="G1784" i="1"/>
  <c r="H1784" i="1"/>
  <c r="I1784" i="1"/>
  <c r="J1784" i="1"/>
  <c r="K1784" i="1"/>
  <c r="G1785" i="1"/>
  <c r="H1785" i="1"/>
  <c r="I1785" i="1"/>
  <c r="J1785" i="1"/>
  <c r="K1785" i="1"/>
  <c r="G1786" i="1"/>
  <c r="H1786" i="1"/>
  <c r="I1786" i="1"/>
  <c r="J1786" i="1"/>
  <c r="K1786" i="1"/>
  <c r="G1787" i="1"/>
  <c r="H1787" i="1"/>
  <c r="I1787" i="1"/>
  <c r="J1787" i="1"/>
  <c r="K1787" i="1"/>
  <c r="G1788" i="1"/>
  <c r="H1788" i="1"/>
  <c r="I1788" i="1"/>
  <c r="J1788" i="1"/>
  <c r="K1788" i="1"/>
  <c r="G1789" i="1"/>
  <c r="H1789" i="1"/>
  <c r="I1789" i="1"/>
  <c r="J1789" i="1"/>
  <c r="K1789" i="1"/>
  <c r="G1790" i="1"/>
  <c r="H1790" i="1"/>
  <c r="I1790" i="1"/>
  <c r="J1790" i="1"/>
  <c r="K1790" i="1"/>
  <c r="G1791" i="1"/>
  <c r="H1791" i="1"/>
  <c r="I1791" i="1"/>
  <c r="J1791" i="1"/>
  <c r="K1791" i="1"/>
  <c r="G1792" i="1"/>
  <c r="H1792" i="1"/>
  <c r="I1792" i="1"/>
  <c r="J1792" i="1"/>
  <c r="K1792" i="1"/>
  <c r="G1793" i="1"/>
  <c r="H1793" i="1"/>
  <c r="I1793" i="1"/>
  <c r="J1793" i="1"/>
  <c r="K1793" i="1"/>
  <c r="G1794" i="1"/>
  <c r="H1794" i="1"/>
  <c r="I1794" i="1"/>
  <c r="J1794" i="1"/>
  <c r="K1794" i="1"/>
  <c r="G1795" i="1"/>
  <c r="H1795" i="1"/>
  <c r="I1795" i="1"/>
  <c r="J1795" i="1"/>
  <c r="K1795" i="1"/>
  <c r="G1796" i="1"/>
  <c r="H1796" i="1"/>
  <c r="I1796" i="1"/>
  <c r="J1796" i="1"/>
  <c r="K1796" i="1"/>
  <c r="G1797" i="1"/>
  <c r="H1797" i="1"/>
  <c r="I1797" i="1"/>
  <c r="J1797" i="1"/>
  <c r="K1797" i="1"/>
  <c r="G1798" i="1"/>
  <c r="H1798" i="1"/>
  <c r="I1798" i="1"/>
  <c r="J1798" i="1"/>
  <c r="K1798" i="1"/>
  <c r="G1799" i="1"/>
  <c r="H1799" i="1"/>
  <c r="I1799" i="1"/>
  <c r="J1799" i="1"/>
  <c r="K1799" i="1"/>
  <c r="G1800" i="1"/>
  <c r="H1800" i="1"/>
  <c r="I1800" i="1"/>
  <c r="J1800" i="1"/>
  <c r="K1800" i="1"/>
  <c r="G1801" i="1"/>
  <c r="H1801" i="1"/>
  <c r="I1801" i="1"/>
  <c r="J1801" i="1"/>
  <c r="K1801" i="1"/>
  <c r="G1802" i="1"/>
  <c r="H1802" i="1"/>
  <c r="I1802" i="1"/>
  <c r="J1802" i="1"/>
  <c r="K1802" i="1"/>
  <c r="G1803" i="1"/>
  <c r="H1803" i="1"/>
  <c r="I1803" i="1"/>
  <c r="J1803" i="1"/>
  <c r="K1803" i="1"/>
  <c r="G1804" i="1"/>
  <c r="H1804" i="1"/>
  <c r="I1804" i="1"/>
  <c r="J1804" i="1"/>
  <c r="K1804" i="1"/>
  <c r="G1805" i="1"/>
  <c r="H1805" i="1"/>
  <c r="I1805" i="1"/>
  <c r="J1805" i="1"/>
  <c r="K1805" i="1"/>
  <c r="G1806" i="1"/>
  <c r="H1806" i="1"/>
  <c r="I1806" i="1"/>
  <c r="J1806" i="1"/>
  <c r="K1806" i="1"/>
  <c r="G1807" i="1"/>
  <c r="H1807" i="1"/>
  <c r="I1807" i="1"/>
  <c r="J1807" i="1"/>
  <c r="K1807" i="1"/>
  <c r="G1808" i="1"/>
  <c r="H1808" i="1"/>
  <c r="I1808" i="1"/>
  <c r="J1808" i="1"/>
  <c r="K1808" i="1"/>
  <c r="G1809" i="1"/>
  <c r="H1809" i="1"/>
  <c r="I1809" i="1"/>
  <c r="J1809" i="1"/>
  <c r="K1809" i="1"/>
  <c r="G1810" i="1"/>
  <c r="H1810" i="1"/>
  <c r="I1810" i="1"/>
  <c r="J1810" i="1"/>
  <c r="K1810" i="1"/>
  <c r="G1811" i="1"/>
  <c r="H1811" i="1"/>
  <c r="I1811" i="1"/>
  <c r="J1811" i="1"/>
  <c r="K1811" i="1"/>
  <c r="G1812" i="1"/>
  <c r="H1812" i="1"/>
  <c r="I1812" i="1"/>
  <c r="J1812" i="1"/>
  <c r="K1812" i="1"/>
  <c r="G1813" i="1"/>
  <c r="H1813" i="1"/>
  <c r="I1813" i="1"/>
  <c r="J1813" i="1"/>
  <c r="K1813" i="1"/>
  <c r="G1814" i="1"/>
  <c r="H1814" i="1"/>
  <c r="I1814" i="1"/>
  <c r="J1814" i="1"/>
  <c r="K1814" i="1"/>
  <c r="G1815" i="1"/>
  <c r="H1815" i="1"/>
  <c r="I1815" i="1"/>
  <c r="J1815" i="1"/>
  <c r="K1815" i="1"/>
  <c r="G1816" i="1"/>
  <c r="H1816" i="1"/>
  <c r="I1816" i="1"/>
  <c r="J1816" i="1"/>
  <c r="K1816" i="1"/>
  <c r="G1817" i="1"/>
  <c r="H1817" i="1"/>
  <c r="I1817" i="1"/>
  <c r="J1817" i="1"/>
  <c r="K1817" i="1"/>
  <c r="G1818" i="1"/>
  <c r="H1818" i="1"/>
  <c r="I1818" i="1"/>
  <c r="J1818" i="1"/>
  <c r="K1818" i="1"/>
  <c r="G1819" i="1"/>
  <c r="H1819" i="1"/>
  <c r="I1819" i="1"/>
  <c r="J1819" i="1"/>
  <c r="K1819" i="1"/>
  <c r="G1820" i="1"/>
  <c r="H1820" i="1"/>
  <c r="I1820" i="1"/>
  <c r="J1820" i="1"/>
  <c r="K1820" i="1"/>
  <c r="G1821" i="1"/>
  <c r="H1821" i="1"/>
  <c r="I1821" i="1"/>
  <c r="J1821" i="1"/>
  <c r="K1821" i="1"/>
  <c r="G1822" i="1"/>
  <c r="H1822" i="1"/>
  <c r="I1822" i="1"/>
  <c r="J1822" i="1"/>
  <c r="K1822" i="1"/>
  <c r="G1823" i="1"/>
  <c r="H1823" i="1"/>
  <c r="I1823" i="1"/>
  <c r="J1823" i="1"/>
  <c r="K1823" i="1"/>
  <c r="G1824" i="1"/>
  <c r="H1824" i="1"/>
  <c r="I1824" i="1"/>
  <c r="J1824" i="1"/>
  <c r="K1824" i="1"/>
  <c r="G1825" i="1"/>
  <c r="H1825" i="1"/>
  <c r="I1825" i="1"/>
  <c r="J1825" i="1"/>
  <c r="K1825" i="1"/>
  <c r="G1826" i="1"/>
  <c r="H1826" i="1"/>
  <c r="I1826" i="1"/>
  <c r="J1826" i="1"/>
  <c r="K1826" i="1"/>
  <c r="G1827" i="1"/>
  <c r="H1827" i="1"/>
  <c r="I1827" i="1"/>
  <c r="J1827" i="1"/>
  <c r="K1827" i="1"/>
  <c r="G1828" i="1"/>
  <c r="H1828" i="1"/>
  <c r="I1828" i="1"/>
  <c r="J1828" i="1"/>
  <c r="K1828" i="1"/>
  <c r="G1829" i="1"/>
  <c r="H1829" i="1"/>
  <c r="I1829" i="1"/>
  <c r="J1829" i="1"/>
  <c r="K1829" i="1"/>
  <c r="G1830" i="1"/>
  <c r="H1830" i="1"/>
  <c r="I1830" i="1"/>
  <c r="J1830" i="1"/>
  <c r="K1830" i="1"/>
  <c r="G1831" i="1"/>
  <c r="H1831" i="1"/>
  <c r="I1831" i="1"/>
  <c r="J1831" i="1"/>
  <c r="K1831" i="1"/>
  <c r="G1832" i="1"/>
  <c r="H1832" i="1"/>
  <c r="I1832" i="1"/>
  <c r="J1832" i="1"/>
  <c r="K1832" i="1"/>
  <c r="G1833" i="1"/>
  <c r="H1833" i="1"/>
  <c r="I1833" i="1"/>
  <c r="J1833" i="1"/>
  <c r="K1833" i="1"/>
  <c r="G1834" i="1"/>
  <c r="H1834" i="1"/>
  <c r="I1834" i="1"/>
  <c r="J1834" i="1"/>
  <c r="K1834" i="1"/>
  <c r="G1835" i="1"/>
  <c r="H1835" i="1"/>
  <c r="I1835" i="1"/>
  <c r="J1835" i="1"/>
  <c r="K1835" i="1"/>
  <c r="G1836" i="1"/>
  <c r="H1836" i="1"/>
  <c r="I1836" i="1"/>
  <c r="J1836" i="1"/>
  <c r="K1836" i="1"/>
  <c r="G1837" i="1"/>
  <c r="H1837" i="1"/>
  <c r="I1837" i="1"/>
  <c r="J1837" i="1"/>
  <c r="K1837" i="1"/>
  <c r="G1838" i="1"/>
  <c r="H1838" i="1"/>
  <c r="I1838" i="1"/>
  <c r="J1838" i="1"/>
  <c r="K1838" i="1"/>
  <c r="G1839" i="1"/>
  <c r="H1839" i="1"/>
  <c r="I1839" i="1"/>
  <c r="J1839" i="1"/>
  <c r="K1839" i="1"/>
  <c r="G1840" i="1"/>
  <c r="H1840" i="1"/>
  <c r="I1840" i="1"/>
  <c r="J1840" i="1"/>
  <c r="K1840" i="1"/>
  <c r="G1841" i="1"/>
  <c r="H1841" i="1"/>
  <c r="I1841" i="1"/>
  <c r="J1841" i="1"/>
  <c r="K1841" i="1"/>
  <c r="G1842" i="1"/>
  <c r="H1842" i="1"/>
  <c r="I1842" i="1"/>
  <c r="J1842" i="1"/>
  <c r="K1842" i="1"/>
  <c r="G1843" i="1"/>
  <c r="H1843" i="1"/>
  <c r="I1843" i="1"/>
  <c r="J1843" i="1"/>
  <c r="K1843" i="1"/>
  <c r="G1844" i="1"/>
  <c r="H1844" i="1"/>
  <c r="I1844" i="1"/>
  <c r="J1844" i="1"/>
  <c r="K1844" i="1"/>
  <c r="G1845" i="1"/>
  <c r="H1845" i="1"/>
  <c r="I1845" i="1"/>
  <c r="J1845" i="1"/>
  <c r="K1845" i="1"/>
  <c r="G1846" i="1"/>
  <c r="H1846" i="1"/>
  <c r="I1846" i="1"/>
  <c r="J1846" i="1"/>
  <c r="K1846" i="1"/>
  <c r="G1847" i="1"/>
  <c r="H1847" i="1"/>
  <c r="I1847" i="1"/>
  <c r="J1847" i="1"/>
  <c r="K1847" i="1"/>
  <c r="G1848" i="1"/>
  <c r="H1848" i="1"/>
  <c r="I1848" i="1"/>
  <c r="J1848" i="1"/>
  <c r="K1848" i="1"/>
  <c r="G1849" i="1"/>
  <c r="H1849" i="1"/>
  <c r="I1849" i="1"/>
  <c r="J1849" i="1"/>
  <c r="K1849" i="1"/>
  <c r="G1850" i="1"/>
  <c r="H1850" i="1"/>
  <c r="I1850" i="1"/>
  <c r="J1850" i="1"/>
  <c r="K1850" i="1"/>
  <c r="G1851" i="1"/>
  <c r="H1851" i="1"/>
  <c r="I1851" i="1"/>
  <c r="J1851" i="1"/>
  <c r="K1851" i="1"/>
  <c r="G1852" i="1"/>
  <c r="H1852" i="1"/>
  <c r="I1852" i="1"/>
  <c r="J1852" i="1"/>
  <c r="K1852" i="1"/>
  <c r="G1853" i="1"/>
  <c r="H1853" i="1"/>
  <c r="I1853" i="1"/>
  <c r="J1853" i="1"/>
  <c r="K1853" i="1"/>
  <c r="G1854" i="1"/>
  <c r="H1854" i="1"/>
  <c r="I1854" i="1"/>
  <c r="J1854" i="1"/>
  <c r="K1854" i="1"/>
  <c r="G1855" i="1"/>
  <c r="H1855" i="1"/>
  <c r="I1855" i="1"/>
  <c r="J1855" i="1"/>
  <c r="K1855" i="1"/>
  <c r="G1856" i="1"/>
  <c r="H1856" i="1"/>
  <c r="I1856" i="1"/>
  <c r="J1856" i="1"/>
  <c r="K1856" i="1"/>
  <c r="G1857" i="1"/>
  <c r="H1857" i="1"/>
  <c r="I1857" i="1"/>
  <c r="J1857" i="1"/>
  <c r="K1857" i="1"/>
  <c r="G1858" i="1"/>
  <c r="H1858" i="1"/>
  <c r="I1858" i="1"/>
  <c r="J1858" i="1"/>
  <c r="K1858" i="1"/>
  <c r="G1859" i="1"/>
  <c r="H1859" i="1"/>
  <c r="I1859" i="1"/>
  <c r="J1859" i="1"/>
  <c r="K1859" i="1"/>
  <c r="G1860" i="1"/>
  <c r="H1860" i="1"/>
  <c r="I1860" i="1"/>
  <c r="J1860" i="1"/>
  <c r="K1860" i="1"/>
  <c r="G1861" i="1"/>
  <c r="H1861" i="1"/>
  <c r="I1861" i="1"/>
  <c r="J1861" i="1"/>
  <c r="K1861" i="1"/>
  <c r="G1862" i="1"/>
  <c r="H1862" i="1"/>
  <c r="I1862" i="1"/>
  <c r="J1862" i="1"/>
  <c r="K1862" i="1"/>
  <c r="G1863" i="1"/>
  <c r="H1863" i="1"/>
  <c r="I1863" i="1"/>
  <c r="J1863" i="1"/>
  <c r="K1863" i="1"/>
  <c r="G1864" i="1"/>
  <c r="H1864" i="1"/>
  <c r="I1864" i="1"/>
  <c r="J1864" i="1"/>
  <c r="K1864" i="1"/>
  <c r="G1865" i="1"/>
  <c r="H1865" i="1"/>
  <c r="I1865" i="1"/>
  <c r="J1865" i="1"/>
  <c r="K1865" i="1"/>
  <c r="G1866" i="1"/>
  <c r="H1866" i="1"/>
  <c r="I1866" i="1"/>
  <c r="J1866" i="1"/>
  <c r="K1866" i="1"/>
  <c r="G1867" i="1"/>
  <c r="H1867" i="1"/>
  <c r="I1867" i="1"/>
  <c r="J1867" i="1"/>
  <c r="K1867" i="1"/>
  <c r="G1868" i="1"/>
  <c r="H1868" i="1"/>
  <c r="I1868" i="1"/>
  <c r="J1868" i="1"/>
  <c r="K1868" i="1"/>
  <c r="G1869" i="1"/>
  <c r="H1869" i="1"/>
  <c r="I1869" i="1"/>
  <c r="J1869" i="1"/>
  <c r="K1869" i="1"/>
  <c r="G1870" i="1"/>
  <c r="H1870" i="1"/>
  <c r="I1870" i="1"/>
  <c r="J1870" i="1"/>
  <c r="K1870" i="1"/>
  <c r="G1871" i="1"/>
  <c r="H1871" i="1"/>
  <c r="I1871" i="1"/>
  <c r="J1871" i="1"/>
  <c r="K1871" i="1"/>
  <c r="G1872" i="1"/>
  <c r="H1872" i="1"/>
  <c r="I1872" i="1"/>
  <c r="J1872" i="1"/>
  <c r="K1872" i="1"/>
  <c r="G1873" i="1"/>
  <c r="H1873" i="1"/>
  <c r="I1873" i="1"/>
  <c r="J1873" i="1"/>
  <c r="K1873" i="1"/>
  <c r="G1874" i="1"/>
  <c r="H1874" i="1"/>
  <c r="I1874" i="1"/>
  <c r="J1874" i="1"/>
  <c r="K1874" i="1"/>
  <c r="G1875" i="1"/>
  <c r="H1875" i="1"/>
  <c r="I1875" i="1"/>
  <c r="J1875" i="1"/>
  <c r="K1875" i="1"/>
  <c r="G1876" i="1"/>
  <c r="H1876" i="1"/>
  <c r="I1876" i="1"/>
  <c r="J1876" i="1"/>
  <c r="K1876" i="1"/>
  <c r="G1877" i="1"/>
  <c r="H1877" i="1"/>
  <c r="I1877" i="1"/>
  <c r="J1877" i="1"/>
  <c r="K1877" i="1"/>
  <c r="G1878" i="1"/>
  <c r="H1878" i="1"/>
  <c r="I1878" i="1"/>
  <c r="J1878" i="1"/>
  <c r="K1878" i="1"/>
  <c r="G1879" i="1"/>
  <c r="H1879" i="1"/>
  <c r="I1879" i="1"/>
  <c r="J1879" i="1"/>
  <c r="K1879" i="1"/>
  <c r="G1880" i="1"/>
  <c r="H1880" i="1"/>
  <c r="I1880" i="1"/>
  <c r="J1880" i="1"/>
  <c r="K1880" i="1"/>
  <c r="G1881" i="1"/>
  <c r="H1881" i="1"/>
  <c r="I1881" i="1"/>
  <c r="J1881" i="1"/>
  <c r="K1881" i="1"/>
  <c r="G1882" i="1"/>
  <c r="H1882" i="1"/>
  <c r="I1882" i="1"/>
  <c r="J1882" i="1"/>
  <c r="K1882" i="1"/>
  <c r="G1883" i="1"/>
  <c r="H1883" i="1"/>
  <c r="I1883" i="1"/>
  <c r="J1883" i="1"/>
  <c r="K1883" i="1"/>
  <c r="G1884" i="1"/>
  <c r="H1884" i="1"/>
  <c r="I1884" i="1"/>
  <c r="J1884" i="1"/>
  <c r="K1884" i="1"/>
  <c r="G1885" i="1"/>
  <c r="H1885" i="1"/>
  <c r="I1885" i="1"/>
  <c r="J1885" i="1"/>
  <c r="K1885" i="1"/>
  <c r="G1886" i="1"/>
  <c r="H1886" i="1"/>
  <c r="I1886" i="1"/>
  <c r="J1886" i="1"/>
  <c r="K1886" i="1"/>
  <c r="G1887" i="1"/>
  <c r="H1887" i="1"/>
  <c r="I1887" i="1"/>
  <c r="J1887" i="1"/>
  <c r="K1887" i="1"/>
  <c r="G1888" i="1"/>
  <c r="H1888" i="1"/>
  <c r="I1888" i="1"/>
  <c r="J1888" i="1"/>
  <c r="K1888" i="1"/>
  <c r="G1889" i="1"/>
  <c r="H1889" i="1"/>
  <c r="I1889" i="1"/>
  <c r="J1889" i="1"/>
  <c r="K1889" i="1"/>
  <c r="G1890" i="1"/>
  <c r="H1890" i="1"/>
  <c r="I1890" i="1"/>
  <c r="J1890" i="1"/>
  <c r="K1890" i="1"/>
  <c r="G1891" i="1"/>
  <c r="H1891" i="1"/>
  <c r="I1891" i="1"/>
  <c r="J1891" i="1"/>
  <c r="K1891" i="1"/>
  <c r="G1892" i="1"/>
  <c r="H1892" i="1"/>
  <c r="I1892" i="1"/>
  <c r="J1892" i="1"/>
  <c r="K1892" i="1"/>
  <c r="G1893" i="1"/>
  <c r="H1893" i="1"/>
  <c r="I1893" i="1"/>
  <c r="J1893" i="1"/>
  <c r="K1893" i="1"/>
  <c r="G1894" i="1"/>
  <c r="H1894" i="1"/>
  <c r="I1894" i="1"/>
  <c r="J1894" i="1"/>
  <c r="K1894" i="1"/>
  <c r="G1895" i="1"/>
  <c r="H1895" i="1"/>
  <c r="I1895" i="1"/>
  <c r="J1895" i="1"/>
  <c r="K1895" i="1"/>
  <c r="G1896" i="1"/>
  <c r="H1896" i="1"/>
  <c r="I1896" i="1"/>
  <c r="J1896" i="1"/>
  <c r="K1896" i="1"/>
  <c r="G1897" i="1"/>
  <c r="H1897" i="1"/>
  <c r="I1897" i="1"/>
  <c r="J1897" i="1"/>
  <c r="K1897" i="1"/>
  <c r="G1898" i="1"/>
  <c r="H1898" i="1"/>
  <c r="I1898" i="1"/>
  <c r="J1898" i="1"/>
  <c r="K1898" i="1"/>
  <c r="G1899" i="1"/>
  <c r="H1899" i="1"/>
  <c r="I1899" i="1"/>
  <c r="J1899" i="1"/>
  <c r="K1899" i="1"/>
  <c r="G1900" i="1"/>
  <c r="H1900" i="1"/>
  <c r="I1900" i="1"/>
  <c r="J1900" i="1"/>
  <c r="K1900" i="1"/>
  <c r="G1901" i="1"/>
  <c r="H1901" i="1"/>
  <c r="I1901" i="1"/>
  <c r="J1901" i="1"/>
  <c r="K1901" i="1"/>
  <c r="G1902" i="1"/>
  <c r="H1902" i="1"/>
  <c r="I1902" i="1"/>
  <c r="J1902" i="1"/>
  <c r="K1902" i="1"/>
  <c r="G1903" i="1"/>
  <c r="H1903" i="1"/>
  <c r="I1903" i="1"/>
  <c r="J1903" i="1"/>
  <c r="K1903" i="1"/>
  <c r="G1904" i="1"/>
  <c r="H1904" i="1"/>
  <c r="I1904" i="1"/>
  <c r="J1904" i="1"/>
  <c r="K1904" i="1"/>
  <c r="G1905" i="1"/>
  <c r="H1905" i="1"/>
  <c r="I1905" i="1"/>
  <c r="J1905" i="1"/>
  <c r="K1905" i="1"/>
  <c r="G1906" i="1"/>
  <c r="H1906" i="1"/>
  <c r="I1906" i="1"/>
  <c r="J1906" i="1"/>
  <c r="K1906" i="1"/>
  <c r="G1907" i="1"/>
  <c r="H1907" i="1"/>
  <c r="I1907" i="1"/>
  <c r="J1907" i="1"/>
  <c r="K1907" i="1"/>
  <c r="G1908" i="1"/>
  <c r="H1908" i="1"/>
  <c r="I1908" i="1"/>
  <c r="J1908" i="1"/>
  <c r="K1908" i="1"/>
  <c r="G1909" i="1"/>
  <c r="H1909" i="1"/>
  <c r="I1909" i="1"/>
  <c r="J1909" i="1"/>
  <c r="K1909" i="1"/>
  <c r="G1910" i="1"/>
  <c r="H1910" i="1"/>
  <c r="I1910" i="1"/>
  <c r="J1910" i="1"/>
  <c r="K1910" i="1"/>
  <c r="G1911" i="1"/>
  <c r="H1911" i="1"/>
  <c r="I1911" i="1"/>
  <c r="J1911" i="1"/>
  <c r="K1911" i="1"/>
  <c r="G1912" i="1"/>
  <c r="H1912" i="1"/>
  <c r="I1912" i="1"/>
  <c r="J1912" i="1"/>
  <c r="K1912" i="1"/>
  <c r="G1913" i="1"/>
  <c r="H1913" i="1"/>
  <c r="I1913" i="1"/>
  <c r="J1913" i="1"/>
  <c r="K1913" i="1"/>
  <c r="G1914" i="1"/>
  <c r="H1914" i="1"/>
  <c r="I1914" i="1"/>
  <c r="J1914" i="1"/>
  <c r="K1914" i="1"/>
  <c r="G1915" i="1"/>
  <c r="H1915" i="1"/>
  <c r="I1915" i="1"/>
  <c r="J1915" i="1"/>
  <c r="K1915" i="1"/>
  <c r="G1916" i="1"/>
  <c r="H1916" i="1"/>
  <c r="I1916" i="1"/>
  <c r="J1916" i="1"/>
  <c r="K1916" i="1"/>
  <c r="G1917" i="1"/>
  <c r="H1917" i="1"/>
  <c r="I1917" i="1"/>
  <c r="J1917" i="1"/>
  <c r="K1917" i="1"/>
  <c r="G1918" i="1"/>
  <c r="H1918" i="1"/>
  <c r="I1918" i="1"/>
  <c r="J1918" i="1"/>
  <c r="K1918" i="1"/>
  <c r="G1919" i="1"/>
  <c r="H1919" i="1"/>
  <c r="I1919" i="1"/>
  <c r="J1919" i="1"/>
  <c r="K1919" i="1"/>
  <c r="G1920" i="1"/>
  <c r="H1920" i="1"/>
  <c r="I1920" i="1"/>
  <c r="J1920" i="1"/>
  <c r="K1920" i="1"/>
  <c r="G1921" i="1"/>
  <c r="H1921" i="1"/>
  <c r="I1921" i="1"/>
  <c r="J1921" i="1"/>
  <c r="K1921" i="1"/>
  <c r="G1922" i="1"/>
  <c r="H1922" i="1"/>
  <c r="I1922" i="1"/>
  <c r="J1922" i="1"/>
  <c r="K1922" i="1"/>
  <c r="G1923" i="1"/>
  <c r="H1923" i="1"/>
  <c r="I1923" i="1"/>
  <c r="J1923" i="1"/>
  <c r="K1923" i="1"/>
  <c r="G1924" i="1"/>
  <c r="H1924" i="1"/>
  <c r="I1924" i="1"/>
  <c r="J1924" i="1"/>
  <c r="K1924" i="1"/>
  <c r="G1925" i="1"/>
  <c r="H1925" i="1"/>
  <c r="I1925" i="1"/>
  <c r="J1925" i="1"/>
  <c r="K1925" i="1"/>
  <c r="G1926" i="1"/>
  <c r="H1926" i="1"/>
  <c r="I1926" i="1"/>
  <c r="J1926" i="1"/>
  <c r="K1926" i="1"/>
  <c r="G1927" i="1"/>
  <c r="H1927" i="1"/>
  <c r="I1927" i="1"/>
  <c r="J1927" i="1"/>
  <c r="K1927" i="1"/>
  <c r="G1928" i="1"/>
  <c r="H1928" i="1"/>
  <c r="I1928" i="1"/>
  <c r="J1928" i="1"/>
  <c r="K1928" i="1"/>
  <c r="G1929" i="1"/>
  <c r="H1929" i="1"/>
  <c r="I1929" i="1"/>
  <c r="J1929" i="1"/>
  <c r="K1929" i="1"/>
  <c r="G1930" i="1"/>
  <c r="H1930" i="1"/>
  <c r="I1930" i="1"/>
  <c r="J1930" i="1"/>
  <c r="K1930" i="1"/>
  <c r="G1931" i="1"/>
  <c r="H1931" i="1"/>
  <c r="I1931" i="1"/>
  <c r="J1931" i="1"/>
  <c r="K1931" i="1"/>
  <c r="G1932" i="1"/>
  <c r="H1932" i="1"/>
  <c r="I1932" i="1"/>
  <c r="J1932" i="1"/>
  <c r="K1932" i="1"/>
  <c r="G1933" i="1"/>
  <c r="H1933" i="1"/>
  <c r="I1933" i="1"/>
  <c r="J1933" i="1"/>
  <c r="K1933" i="1"/>
  <c r="G1934" i="1"/>
  <c r="H1934" i="1"/>
  <c r="I1934" i="1"/>
  <c r="J1934" i="1"/>
  <c r="K1934" i="1"/>
  <c r="G1935" i="1"/>
  <c r="H1935" i="1"/>
  <c r="I1935" i="1"/>
  <c r="J1935" i="1"/>
  <c r="K1935" i="1"/>
  <c r="G1936" i="1"/>
  <c r="H1936" i="1"/>
  <c r="I1936" i="1"/>
  <c r="J1936" i="1"/>
  <c r="K1936" i="1"/>
  <c r="G1937" i="1"/>
  <c r="H1937" i="1"/>
  <c r="I1937" i="1"/>
  <c r="J1937" i="1"/>
  <c r="K1937" i="1"/>
  <c r="G1938" i="1"/>
  <c r="H1938" i="1"/>
  <c r="I1938" i="1"/>
  <c r="J1938" i="1"/>
  <c r="K1938" i="1"/>
  <c r="G1939" i="1"/>
  <c r="H1939" i="1"/>
  <c r="I1939" i="1"/>
  <c r="J1939" i="1"/>
  <c r="K1939" i="1"/>
  <c r="G1940" i="1"/>
  <c r="H1940" i="1"/>
  <c r="I1940" i="1"/>
  <c r="J1940" i="1"/>
  <c r="K1940" i="1"/>
  <c r="G1941" i="1"/>
  <c r="H1941" i="1"/>
  <c r="I1941" i="1"/>
  <c r="J1941" i="1"/>
  <c r="K1941" i="1"/>
  <c r="G1942" i="1"/>
  <c r="H1942" i="1"/>
  <c r="I1942" i="1"/>
  <c r="J1942" i="1"/>
  <c r="K1942" i="1"/>
  <c r="G1943" i="1"/>
  <c r="H1943" i="1"/>
  <c r="I1943" i="1"/>
  <c r="J1943" i="1"/>
  <c r="K1943" i="1"/>
  <c r="G1944" i="1"/>
  <c r="H1944" i="1"/>
  <c r="I1944" i="1"/>
  <c r="J1944" i="1"/>
  <c r="K1944" i="1"/>
  <c r="G1945" i="1"/>
  <c r="H1945" i="1"/>
  <c r="I1945" i="1"/>
  <c r="J1945" i="1"/>
  <c r="K1945" i="1"/>
  <c r="G1946" i="1"/>
  <c r="H1946" i="1"/>
  <c r="I1946" i="1"/>
  <c r="J1946" i="1"/>
  <c r="K1946" i="1"/>
  <c r="G1947" i="1"/>
  <c r="H1947" i="1"/>
  <c r="I1947" i="1"/>
  <c r="J1947" i="1"/>
  <c r="K1947" i="1"/>
  <c r="G1948" i="1"/>
  <c r="H1948" i="1"/>
  <c r="I1948" i="1"/>
  <c r="J1948" i="1"/>
  <c r="K1948" i="1"/>
  <c r="G1949" i="1"/>
  <c r="H1949" i="1"/>
  <c r="I1949" i="1"/>
  <c r="J1949" i="1"/>
  <c r="K1949" i="1"/>
  <c r="G1950" i="1"/>
  <c r="H1950" i="1"/>
  <c r="I1950" i="1"/>
  <c r="J1950" i="1"/>
  <c r="K1950" i="1"/>
  <c r="G1951" i="1"/>
  <c r="H1951" i="1"/>
  <c r="I1951" i="1"/>
  <c r="J1951" i="1"/>
  <c r="K1951" i="1"/>
  <c r="G1952" i="1"/>
  <c r="H1952" i="1"/>
  <c r="I1952" i="1"/>
  <c r="J1952" i="1"/>
  <c r="K1952" i="1"/>
  <c r="G1953" i="1"/>
  <c r="H1953" i="1"/>
  <c r="I1953" i="1"/>
  <c r="J1953" i="1"/>
  <c r="K1953" i="1"/>
  <c r="G1954" i="1"/>
  <c r="H1954" i="1"/>
  <c r="I1954" i="1"/>
  <c r="J1954" i="1"/>
  <c r="K1954" i="1"/>
  <c r="G1955" i="1"/>
  <c r="H1955" i="1"/>
  <c r="I1955" i="1"/>
  <c r="J1955" i="1"/>
  <c r="K1955" i="1"/>
  <c r="G1956" i="1"/>
  <c r="H1956" i="1"/>
  <c r="I1956" i="1"/>
  <c r="J1956" i="1"/>
  <c r="K1956" i="1"/>
  <c r="G1957" i="1"/>
  <c r="H1957" i="1"/>
  <c r="I1957" i="1"/>
  <c r="J1957" i="1"/>
  <c r="K1957" i="1"/>
  <c r="G1958" i="1"/>
  <c r="H1958" i="1"/>
  <c r="I1958" i="1"/>
  <c r="J1958" i="1"/>
  <c r="K1958" i="1"/>
  <c r="G1959" i="1"/>
  <c r="H1959" i="1"/>
  <c r="I1959" i="1"/>
  <c r="J1959" i="1"/>
  <c r="K1959" i="1"/>
  <c r="G1960" i="1"/>
  <c r="H1960" i="1"/>
  <c r="I1960" i="1"/>
  <c r="J1960" i="1"/>
  <c r="K1960" i="1"/>
  <c r="G1961" i="1"/>
  <c r="H1961" i="1"/>
  <c r="I1961" i="1"/>
  <c r="J1961" i="1"/>
  <c r="K1961" i="1"/>
  <c r="G1962" i="1"/>
  <c r="H1962" i="1"/>
  <c r="I1962" i="1"/>
  <c r="J1962" i="1"/>
  <c r="K1962" i="1"/>
  <c r="G1963" i="1"/>
  <c r="H1963" i="1"/>
  <c r="I1963" i="1"/>
  <c r="J1963" i="1"/>
  <c r="K1963" i="1"/>
  <c r="G1964" i="1"/>
  <c r="H1964" i="1"/>
  <c r="I1964" i="1"/>
  <c r="J1964" i="1"/>
  <c r="K1964" i="1"/>
  <c r="G1965" i="1"/>
  <c r="H1965" i="1"/>
  <c r="I1965" i="1"/>
  <c r="J1965" i="1"/>
  <c r="K1965" i="1"/>
  <c r="G1966" i="1"/>
  <c r="H1966" i="1"/>
  <c r="I1966" i="1"/>
  <c r="J1966" i="1"/>
  <c r="K1966" i="1"/>
  <c r="G1967" i="1"/>
  <c r="H1967" i="1"/>
  <c r="I1967" i="1"/>
  <c r="J1967" i="1"/>
  <c r="K1967" i="1"/>
  <c r="G1968" i="1"/>
  <c r="H1968" i="1"/>
  <c r="I1968" i="1"/>
  <c r="J1968" i="1"/>
  <c r="K1968" i="1"/>
  <c r="G1969" i="1"/>
  <c r="H1969" i="1"/>
  <c r="I1969" i="1"/>
  <c r="J1969" i="1"/>
  <c r="K1969" i="1"/>
  <c r="G1970" i="1"/>
  <c r="H1970" i="1"/>
  <c r="I1970" i="1"/>
  <c r="J1970" i="1"/>
  <c r="K1970" i="1"/>
  <c r="G1971" i="1"/>
  <c r="H1971" i="1"/>
  <c r="I1971" i="1"/>
  <c r="J1971" i="1"/>
  <c r="K1971" i="1"/>
  <c r="G1972" i="1"/>
  <c r="H1972" i="1"/>
  <c r="I1972" i="1"/>
  <c r="J1972" i="1"/>
  <c r="K1972" i="1"/>
  <c r="G1973" i="1"/>
  <c r="H1973" i="1"/>
  <c r="I1973" i="1"/>
  <c r="J1973" i="1"/>
  <c r="K1973" i="1"/>
  <c r="G1974" i="1"/>
  <c r="H1974" i="1"/>
  <c r="I1974" i="1"/>
  <c r="J1974" i="1"/>
  <c r="K1974" i="1"/>
  <c r="G1975" i="1"/>
  <c r="H1975" i="1"/>
  <c r="I1975" i="1"/>
  <c r="J1975" i="1"/>
  <c r="K1975" i="1"/>
  <c r="G1976" i="1"/>
  <c r="H1976" i="1"/>
  <c r="I1976" i="1"/>
  <c r="J1976" i="1"/>
  <c r="K1976" i="1"/>
  <c r="G1977" i="1"/>
  <c r="H1977" i="1"/>
  <c r="I1977" i="1"/>
  <c r="J1977" i="1"/>
  <c r="K1977" i="1"/>
  <c r="G1978" i="1"/>
  <c r="H1978" i="1"/>
  <c r="I1978" i="1"/>
  <c r="J1978" i="1"/>
  <c r="K1978" i="1"/>
  <c r="G1979" i="1"/>
  <c r="H1979" i="1"/>
  <c r="I1979" i="1"/>
  <c r="J1979" i="1"/>
  <c r="K1979" i="1"/>
  <c r="G1980" i="1"/>
  <c r="H1980" i="1"/>
  <c r="I1980" i="1"/>
  <c r="J1980" i="1"/>
  <c r="K1980" i="1"/>
  <c r="G1981" i="1"/>
  <c r="H1981" i="1"/>
  <c r="I1981" i="1"/>
  <c r="J1981" i="1"/>
  <c r="K1981" i="1"/>
  <c r="G1982" i="1"/>
  <c r="H1982" i="1"/>
  <c r="I1982" i="1"/>
  <c r="J1982" i="1"/>
  <c r="K1982" i="1"/>
  <c r="G1983" i="1"/>
  <c r="H1983" i="1"/>
  <c r="I1983" i="1"/>
  <c r="J1983" i="1"/>
  <c r="K1983" i="1"/>
  <c r="G1984" i="1"/>
  <c r="H1984" i="1"/>
  <c r="I1984" i="1"/>
  <c r="J1984" i="1"/>
  <c r="K1984" i="1"/>
  <c r="G1985" i="1"/>
  <c r="H1985" i="1"/>
  <c r="I1985" i="1"/>
  <c r="J1985" i="1"/>
  <c r="K1985" i="1"/>
  <c r="G1986" i="1"/>
  <c r="H1986" i="1"/>
  <c r="I1986" i="1"/>
  <c r="J1986" i="1"/>
  <c r="K1986" i="1"/>
  <c r="G1987" i="1"/>
  <c r="H1987" i="1"/>
  <c r="I1987" i="1"/>
  <c r="J1987" i="1"/>
  <c r="K1987" i="1"/>
  <c r="G1988" i="1"/>
  <c r="H1988" i="1"/>
  <c r="I1988" i="1"/>
  <c r="J1988" i="1"/>
  <c r="K1988" i="1"/>
  <c r="G1989" i="1"/>
  <c r="H1989" i="1"/>
  <c r="I1989" i="1"/>
  <c r="J1989" i="1"/>
  <c r="K1989" i="1"/>
  <c r="G1990" i="1"/>
  <c r="H1990" i="1"/>
  <c r="I1990" i="1"/>
  <c r="J1990" i="1"/>
  <c r="K1990" i="1"/>
  <c r="G1991" i="1"/>
  <c r="H1991" i="1"/>
  <c r="I1991" i="1"/>
  <c r="J1991" i="1"/>
  <c r="K1991" i="1"/>
  <c r="G1992" i="1"/>
  <c r="H1992" i="1"/>
  <c r="I1992" i="1"/>
  <c r="J1992" i="1"/>
  <c r="K1992" i="1"/>
  <c r="G1993" i="1"/>
  <c r="H1993" i="1"/>
  <c r="I1993" i="1"/>
  <c r="J1993" i="1"/>
  <c r="K1993" i="1"/>
  <c r="G1994" i="1"/>
  <c r="H1994" i="1"/>
  <c r="I1994" i="1"/>
  <c r="J1994" i="1"/>
  <c r="K1994" i="1"/>
  <c r="G1995" i="1"/>
  <c r="H1995" i="1"/>
  <c r="I1995" i="1"/>
  <c r="J1995" i="1"/>
  <c r="K1995" i="1"/>
  <c r="G1996" i="1"/>
  <c r="H1996" i="1"/>
  <c r="I1996" i="1"/>
  <c r="J1996" i="1"/>
  <c r="K1996" i="1"/>
  <c r="G1997" i="1"/>
  <c r="H1997" i="1"/>
  <c r="I1997" i="1"/>
  <c r="J1997" i="1"/>
  <c r="K1997" i="1"/>
  <c r="G1998" i="1"/>
  <c r="H1998" i="1"/>
  <c r="I1998" i="1"/>
  <c r="J1998" i="1"/>
  <c r="K1998" i="1"/>
  <c r="G1999" i="1"/>
  <c r="H1999" i="1"/>
  <c r="I1999" i="1"/>
  <c r="J1999" i="1"/>
  <c r="K1999" i="1"/>
  <c r="G2000" i="1"/>
  <c r="H2000" i="1"/>
  <c r="I2000" i="1"/>
  <c r="J2000" i="1"/>
  <c r="K2000" i="1"/>
  <c r="G2001" i="1"/>
  <c r="H2001" i="1"/>
  <c r="I2001" i="1"/>
  <c r="J2001" i="1"/>
  <c r="K2001" i="1"/>
  <c r="G2002" i="1"/>
  <c r="H2002" i="1"/>
  <c r="I2002" i="1"/>
  <c r="J2002" i="1"/>
  <c r="K2002" i="1"/>
  <c r="G2003" i="1"/>
  <c r="H2003" i="1"/>
  <c r="I2003" i="1"/>
  <c r="J2003" i="1"/>
  <c r="K2003" i="1"/>
  <c r="G2004" i="1"/>
  <c r="H2004" i="1"/>
  <c r="I2004" i="1"/>
  <c r="J2004" i="1"/>
  <c r="K2004" i="1"/>
  <c r="G2005" i="1"/>
  <c r="H2005" i="1"/>
  <c r="I2005" i="1"/>
  <c r="J2005" i="1"/>
  <c r="K2005" i="1"/>
  <c r="G2006" i="1"/>
  <c r="H2006" i="1"/>
  <c r="I2006" i="1"/>
  <c r="J2006" i="1"/>
  <c r="K2006" i="1"/>
  <c r="G2007" i="1"/>
  <c r="H2007" i="1"/>
  <c r="I2007" i="1"/>
  <c r="J2007" i="1"/>
  <c r="K2007" i="1"/>
  <c r="G2008" i="1"/>
  <c r="H2008" i="1"/>
  <c r="I2008" i="1"/>
  <c r="J2008" i="1"/>
  <c r="K2008" i="1"/>
  <c r="G2009" i="1"/>
  <c r="H2009" i="1"/>
  <c r="I2009" i="1"/>
  <c r="J2009" i="1"/>
  <c r="K2009" i="1"/>
  <c r="G2010" i="1"/>
  <c r="H2010" i="1"/>
  <c r="I2010" i="1"/>
  <c r="J2010" i="1"/>
  <c r="K2010" i="1"/>
  <c r="G2011" i="1"/>
  <c r="H2011" i="1"/>
  <c r="I2011" i="1"/>
  <c r="J2011" i="1"/>
  <c r="K2011" i="1"/>
  <c r="G2012" i="1"/>
  <c r="H2012" i="1"/>
  <c r="I2012" i="1"/>
  <c r="J2012" i="1"/>
  <c r="K2012" i="1"/>
  <c r="G2013" i="1"/>
  <c r="H2013" i="1"/>
  <c r="I2013" i="1"/>
  <c r="J2013" i="1"/>
  <c r="K2013" i="1"/>
  <c r="G2014" i="1"/>
  <c r="H2014" i="1"/>
  <c r="I2014" i="1"/>
  <c r="J2014" i="1"/>
  <c r="K2014" i="1"/>
  <c r="G2015" i="1"/>
  <c r="H2015" i="1"/>
  <c r="I2015" i="1"/>
  <c r="J2015" i="1"/>
  <c r="K2015" i="1"/>
  <c r="G2016" i="1"/>
  <c r="H2016" i="1"/>
  <c r="I2016" i="1"/>
  <c r="J2016" i="1"/>
  <c r="K2016" i="1"/>
  <c r="G2017" i="1"/>
  <c r="H2017" i="1"/>
  <c r="I2017" i="1"/>
  <c r="J2017" i="1"/>
  <c r="K2017" i="1"/>
  <c r="G2018" i="1"/>
  <c r="H2018" i="1"/>
  <c r="I2018" i="1"/>
  <c r="J2018" i="1"/>
  <c r="K2018" i="1"/>
  <c r="G2019" i="1"/>
  <c r="H2019" i="1"/>
  <c r="I2019" i="1"/>
  <c r="J2019" i="1"/>
  <c r="K2019" i="1"/>
  <c r="G2020" i="1"/>
  <c r="H2020" i="1"/>
  <c r="I2020" i="1"/>
  <c r="J2020" i="1"/>
  <c r="K2020" i="1"/>
  <c r="G2021" i="1"/>
  <c r="H2021" i="1"/>
  <c r="I2021" i="1"/>
  <c r="J2021" i="1"/>
  <c r="K2021" i="1"/>
  <c r="G2022" i="1"/>
  <c r="H2022" i="1"/>
  <c r="I2022" i="1"/>
  <c r="J2022" i="1"/>
  <c r="K2022" i="1"/>
  <c r="G2023" i="1"/>
  <c r="H2023" i="1"/>
  <c r="I2023" i="1"/>
  <c r="J2023" i="1"/>
  <c r="K2023" i="1"/>
  <c r="G2024" i="1"/>
  <c r="H2024" i="1"/>
  <c r="I2024" i="1"/>
  <c r="J2024" i="1"/>
  <c r="K2024" i="1"/>
  <c r="G2025" i="1"/>
  <c r="H2025" i="1"/>
  <c r="I2025" i="1"/>
  <c r="J2025" i="1"/>
  <c r="K2025" i="1"/>
  <c r="G2026" i="1"/>
  <c r="H2026" i="1"/>
  <c r="I2026" i="1"/>
  <c r="J2026" i="1"/>
  <c r="K2026" i="1"/>
  <c r="G2027" i="1"/>
  <c r="H2027" i="1"/>
  <c r="I2027" i="1"/>
  <c r="J2027" i="1"/>
  <c r="K2027" i="1"/>
  <c r="G2028" i="1"/>
  <c r="H2028" i="1"/>
  <c r="I2028" i="1"/>
  <c r="J2028" i="1"/>
  <c r="K2028" i="1"/>
  <c r="G2029" i="1"/>
  <c r="H2029" i="1"/>
  <c r="I2029" i="1"/>
  <c r="J2029" i="1"/>
  <c r="K2029" i="1"/>
  <c r="G2030" i="1"/>
  <c r="H2030" i="1"/>
  <c r="I2030" i="1"/>
  <c r="J2030" i="1"/>
  <c r="K2030" i="1"/>
  <c r="G2031" i="1"/>
  <c r="H2031" i="1"/>
  <c r="I2031" i="1"/>
  <c r="J2031" i="1"/>
  <c r="K2031" i="1"/>
  <c r="G2032" i="1"/>
  <c r="H2032" i="1"/>
  <c r="I2032" i="1"/>
  <c r="J2032" i="1"/>
  <c r="K2032" i="1"/>
  <c r="G2033" i="1"/>
  <c r="H2033" i="1"/>
  <c r="I2033" i="1"/>
  <c r="J2033" i="1"/>
  <c r="K2033" i="1"/>
  <c r="G2034" i="1"/>
  <c r="H2034" i="1"/>
  <c r="I2034" i="1"/>
  <c r="J2034" i="1"/>
  <c r="K2034" i="1"/>
  <c r="G2035" i="1"/>
  <c r="H2035" i="1"/>
  <c r="I2035" i="1"/>
  <c r="J2035" i="1"/>
  <c r="K2035" i="1"/>
  <c r="G2036" i="1"/>
  <c r="H2036" i="1"/>
  <c r="I2036" i="1"/>
  <c r="J2036" i="1"/>
  <c r="K2036" i="1"/>
  <c r="G2037" i="1"/>
  <c r="H2037" i="1"/>
  <c r="I2037" i="1"/>
  <c r="J2037" i="1"/>
  <c r="K2037" i="1"/>
  <c r="G2038" i="1"/>
  <c r="H2038" i="1"/>
  <c r="I2038" i="1"/>
  <c r="J2038" i="1"/>
  <c r="K2038" i="1"/>
  <c r="G2039" i="1"/>
  <c r="H2039" i="1"/>
  <c r="I2039" i="1"/>
  <c r="J2039" i="1"/>
  <c r="K2039" i="1"/>
  <c r="G2040" i="1"/>
  <c r="H2040" i="1"/>
  <c r="I2040" i="1"/>
  <c r="J2040" i="1"/>
  <c r="K2040" i="1"/>
  <c r="G2041" i="1"/>
  <c r="H2041" i="1"/>
  <c r="I2041" i="1"/>
  <c r="J2041" i="1"/>
  <c r="K2041" i="1"/>
  <c r="G2042" i="1"/>
  <c r="H2042" i="1"/>
  <c r="I2042" i="1"/>
  <c r="J2042" i="1"/>
  <c r="K2042" i="1"/>
  <c r="G2043" i="1"/>
  <c r="H2043" i="1"/>
  <c r="I2043" i="1"/>
  <c r="J2043" i="1"/>
  <c r="K2043" i="1"/>
  <c r="G2044" i="1"/>
  <c r="H2044" i="1"/>
  <c r="I2044" i="1"/>
  <c r="J2044" i="1"/>
  <c r="K2044" i="1"/>
  <c r="G2045" i="1"/>
  <c r="H2045" i="1"/>
  <c r="I2045" i="1"/>
  <c r="J2045" i="1"/>
  <c r="K2045" i="1"/>
  <c r="G2046" i="1"/>
  <c r="H2046" i="1"/>
  <c r="I2046" i="1"/>
  <c r="J2046" i="1"/>
  <c r="K2046" i="1"/>
  <c r="G2047" i="1"/>
  <c r="H2047" i="1"/>
  <c r="I2047" i="1"/>
  <c r="J2047" i="1"/>
  <c r="K2047" i="1"/>
  <c r="G2048" i="1"/>
  <c r="H2048" i="1"/>
  <c r="I2048" i="1"/>
  <c r="J2048" i="1"/>
  <c r="K2048" i="1"/>
  <c r="G2049" i="1"/>
  <c r="H2049" i="1"/>
  <c r="I2049" i="1"/>
  <c r="J2049" i="1"/>
  <c r="K2049" i="1"/>
  <c r="G2050" i="1"/>
  <c r="H2050" i="1"/>
  <c r="I2050" i="1"/>
  <c r="J2050" i="1"/>
  <c r="K2050" i="1"/>
  <c r="G2051" i="1"/>
  <c r="H2051" i="1"/>
  <c r="I2051" i="1"/>
  <c r="J2051" i="1"/>
  <c r="K2051" i="1"/>
  <c r="G2052" i="1"/>
  <c r="H2052" i="1"/>
  <c r="I2052" i="1"/>
  <c r="J2052" i="1"/>
  <c r="K2052" i="1"/>
  <c r="G2053" i="1"/>
  <c r="H2053" i="1"/>
  <c r="I2053" i="1"/>
  <c r="J2053" i="1"/>
  <c r="K2053" i="1"/>
  <c r="G2054" i="1"/>
  <c r="H2054" i="1"/>
  <c r="I2054" i="1"/>
  <c r="J2054" i="1"/>
  <c r="K2054" i="1"/>
  <c r="G2055" i="1"/>
  <c r="H2055" i="1"/>
  <c r="I2055" i="1"/>
  <c r="J2055" i="1"/>
  <c r="K2055" i="1"/>
  <c r="G2056" i="1"/>
  <c r="H2056" i="1"/>
  <c r="I2056" i="1"/>
  <c r="J2056" i="1"/>
  <c r="K2056" i="1"/>
  <c r="G2057" i="1"/>
  <c r="H2057" i="1"/>
  <c r="I2057" i="1"/>
  <c r="J2057" i="1"/>
  <c r="K2057" i="1"/>
  <c r="G2058" i="1"/>
  <c r="H2058" i="1"/>
  <c r="I2058" i="1"/>
  <c r="J2058" i="1"/>
  <c r="K2058" i="1"/>
  <c r="G2059" i="1"/>
  <c r="H2059" i="1"/>
  <c r="I2059" i="1"/>
  <c r="J2059" i="1"/>
  <c r="K2059" i="1"/>
  <c r="G2060" i="1"/>
  <c r="H2060" i="1"/>
  <c r="I2060" i="1"/>
  <c r="J2060" i="1"/>
  <c r="K2060" i="1"/>
  <c r="G2061" i="1"/>
  <c r="H2061" i="1"/>
  <c r="I2061" i="1"/>
  <c r="J2061" i="1"/>
  <c r="K2061" i="1"/>
  <c r="G2062" i="1"/>
  <c r="H2062" i="1"/>
  <c r="I2062" i="1"/>
  <c r="J2062" i="1"/>
  <c r="K2062" i="1"/>
  <c r="G2063" i="1"/>
  <c r="H2063" i="1"/>
  <c r="I2063" i="1"/>
  <c r="J2063" i="1"/>
  <c r="K2063" i="1"/>
  <c r="G2064" i="1"/>
  <c r="H2064" i="1"/>
  <c r="I2064" i="1"/>
  <c r="J2064" i="1"/>
  <c r="K2064" i="1"/>
  <c r="G2065" i="1"/>
  <c r="H2065" i="1"/>
  <c r="I2065" i="1"/>
  <c r="J2065" i="1"/>
  <c r="K2065" i="1"/>
  <c r="G2066" i="1"/>
  <c r="H2066" i="1"/>
  <c r="I2066" i="1"/>
  <c r="J2066" i="1"/>
  <c r="K2066" i="1"/>
  <c r="G2067" i="1"/>
  <c r="H2067" i="1"/>
  <c r="I2067" i="1"/>
  <c r="J2067" i="1"/>
  <c r="K2067" i="1"/>
  <c r="G2068" i="1"/>
  <c r="H2068" i="1"/>
  <c r="I2068" i="1"/>
  <c r="J2068" i="1"/>
  <c r="K2068" i="1"/>
  <c r="G2069" i="1"/>
  <c r="H2069" i="1"/>
  <c r="I2069" i="1"/>
  <c r="J2069" i="1"/>
  <c r="K2069" i="1"/>
  <c r="G2070" i="1"/>
  <c r="H2070" i="1"/>
  <c r="I2070" i="1"/>
  <c r="J2070" i="1"/>
  <c r="K2070" i="1"/>
  <c r="G2071" i="1"/>
  <c r="H2071" i="1"/>
  <c r="I2071" i="1"/>
  <c r="J2071" i="1"/>
  <c r="K2071" i="1"/>
  <c r="G2072" i="1"/>
  <c r="H2072" i="1"/>
  <c r="I2072" i="1"/>
  <c r="J2072" i="1"/>
  <c r="K2072" i="1"/>
  <c r="G2073" i="1"/>
  <c r="H2073" i="1"/>
  <c r="I2073" i="1"/>
  <c r="J2073" i="1"/>
  <c r="K2073" i="1"/>
  <c r="G2074" i="1"/>
  <c r="H2074" i="1"/>
  <c r="I2074" i="1"/>
  <c r="J2074" i="1"/>
  <c r="K2074" i="1"/>
  <c r="G2075" i="1"/>
  <c r="H2075" i="1"/>
  <c r="I2075" i="1"/>
  <c r="J2075" i="1"/>
  <c r="K2075" i="1"/>
  <c r="G2076" i="1"/>
  <c r="H2076" i="1"/>
  <c r="I2076" i="1"/>
  <c r="J2076" i="1"/>
  <c r="K2076" i="1"/>
  <c r="G2077" i="1"/>
  <c r="H2077" i="1"/>
  <c r="I2077" i="1"/>
  <c r="J2077" i="1"/>
  <c r="K2077" i="1"/>
  <c r="G2078" i="1"/>
  <c r="H2078" i="1"/>
  <c r="I2078" i="1"/>
  <c r="J2078" i="1"/>
  <c r="K2078" i="1"/>
  <c r="G2079" i="1"/>
  <c r="H2079" i="1"/>
  <c r="I2079" i="1"/>
  <c r="J2079" i="1"/>
  <c r="K2079" i="1"/>
  <c r="G2080" i="1"/>
  <c r="H2080" i="1"/>
  <c r="I2080" i="1"/>
  <c r="J2080" i="1"/>
  <c r="K2080" i="1"/>
  <c r="G2081" i="1"/>
  <c r="H2081" i="1"/>
  <c r="I2081" i="1"/>
  <c r="J2081" i="1"/>
  <c r="K2081" i="1"/>
  <c r="G2082" i="1"/>
  <c r="H2082" i="1"/>
  <c r="I2082" i="1"/>
  <c r="J2082" i="1"/>
  <c r="K2082" i="1"/>
  <c r="G2083" i="1"/>
  <c r="H2083" i="1"/>
  <c r="I2083" i="1"/>
  <c r="J2083" i="1"/>
  <c r="K2083" i="1"/>
  <c r="G2084" i="1"/>
  <c r="H2084" i="1"/>
  <c r="I2084" i="1"/>
  <c r="J2084" i="1"/>
  <c r="K2084" i="1"/>
  <c r="G2085" i="1"/>
  <c r="H2085" i="1"/>
  <c r="I2085" i="1"/>
  <c r="J2085" i="1"/>
  <c r="K2085" i="1"/>
  <c r="G2086" i="1"/>
  <c r="H2086" i="1"/>
  <c r="I2086" i="1"/>
  <c r="J2086" i="1"/>
  <c r="K2086" i="1"/>
  <c r="G2087" i="1"/>
  <c r="H2087" i="1"/>
  <c r="I2087" i="1"/>
  <c r="J2087" i="1"/>
  <c r="K2087" i="1"/>
  <c r="G2088" i="1"/>
  <c r="H2088" i="1"/>
  <c r="I2088" i="1"/>
  <c r="J2088" i="1"/>
  <c r="K2088" i="1"/>
  <c r="G2089" i="1"/>
  <c r="H2089" i="1"/>
  <c r="I2089" i="1"/>
  <c r="J2089" i="1"/>
  <c r="K2089" i="1"/>
  <c r="G2090" i="1"/>
  <c r="H2090" i="1"/>
  <c r="I2090" i="1"/>
  <c r="J2090" i="1"/>
  <c r="K2090" i="1"/>
  <c r="G2091" i="1"/>
  <c r="H2091" i="1"/>
  <c r="I2091" i="1"/>
  <c r="J2091" i="1"/>
  <c r="K2091" i="1"/>
  <c r="G2092" i="1"/>
  <c r="H2092" i="1"/>
  <c r="I2092" i="1"/>
  <c r="J2092" i="1"/>
  <c r="K2092" i="1"/>
  <c r="G2093" i="1"/>
  <c r="H2093" i="1"/>
  <c r="I2093" i="1"/>
  <c r="J2093" i="1"/>
  <c r="K2093" i="1"/>
  <c r="G2094" i="1"/>
  <c r="H2094" i="1"/>
  <c r="I2094" i="1"/>
  <c r="J2094" i="1"/>
  <c r="K2094" i="1"/>
  <c r="G2095" i="1"/>
  <c r="H2095" i="1"/>
  <c r="I2095" i="1"/>
  <c r="J2095" i="1"/>
  <c r="K2095" i="1"/>
  <c r="G2096" i="1"/>
  <c r="H2096" i="1"/>
  <c r="I2096" i="1"/>
  <c r="J2096" i="1"/>
  <c r="K2096" i="1"/>
  <c r="G2097" i="1"/>
  <c r="H2097" i="1"/>
  <c r="I2097" i="1"/>
  <c r="J2097" i="1"/>
  <c r="K2097" i="1"/>
  <c r="G2098" i="1"/>
  <c r="H2098" i="1"/>
  <c r="I2098" i="1"/>
  <c r="J2098" i="1"/>
  <c r="K2098" i="1"/>
  <c r="G2099" i="1"/>
  <c r="H2099" i="1"/>
  <c r="I2099" i="1"/>
  <c r="J2099" i="1"/>
  <c r="K2099" i="1"/>
  <c r="G2100" i="1"/>
  <c r="H2100" i="1"/>
  <c r="I2100" i="1"/>
  <c r="J2100" i="1"/>
  <c r="K2100" i="1"/>
  <c r="G2101" i="1"/>
  <c r="H2101" i="1"/>
  <c r="I2101" i="1"/>
  <c r="J2101" i="1"/>
  <c r="K2101" i="1"/>
  <c r="G2102" i="1"/>
  <c r="H2102" i="1"/>
  <c r="I2102" i="1"/>
  <c r="J2102" i="1"/>
  <c r="K2102" i="1"/>
  <c r="G2103" i="1"/>
  <c r="H2103" i="1"/>
  <c r="I2103" i="1"/>
  <c r="J2103" i="1"/>
  <c r="K2103" i="1"/>
  <c r="G2104" i="1"/>
  <c r="H2104" i="1"/>
  <c r="I2104" i="1"/>
  <c r="J2104" i="1"/>
  <c r="K2104" i="1"/>
  <c r="G2105" i="1"/>
  <c r="H2105" i="1"/>
  <c r="I2105" i="1"/>
  <c r="J2105" i="1"/>
  <c r="K2105" i="1"/>
  <c r="G2106" i="1"/>
  <c r="H2106" i="1"/>
  <c r="I2106" i="1"/>
  <c r="J2106" i="1"/>
  <c r="K2106" i="1"/>
  <c r="G2107" i="1"/>
  <c r="H2107" i="1"/>
  <c r="I2107" i="1"/>
  <c r="J2107" i="1"/>
  <c r="K2107" i="1"/>
  <c r="G2108" i="1"/>
  <c r="H2108" i="1"/>
  <c r="I2108" i="1"/>
  <c r="J2108" i="1"/>
  <c r="K2108" i="1"/>
  <c r="G2109" i="1"/>
  <c r="H2109" i="1"/>
  <c r="I2109" i="1"/>
  <c r="J2109" i="1"/>
  <c r="K2109" i="1"/>
  <c r="G2110" i="1"/>
  <c r="H2110" i="1"/>
  <c r="I2110" i="1"/>
  <c r="J2110" i="1"/>
  <c r="K2110" i="1"/>
  <c r="G2111" i="1"/>
  <c r="H2111" i="1"/>
  <c r="I2111" i="1"/>
  <c r="J2111" i="1"/>
  <c r="K2111" i="1"/>
  <c r="G2112" i="1"/>
  <c r="H2112" i="1"/>
  <c r="I2112" i="1"/>
  <c r="J2112" i="1"/>
  <c r="K2112" i="1"/>
  <c r="G2113" i="1"/>
  <c r="H2113" i="1"/>
  <c r="I2113" i="1"/>
  <c r="J2113" i="1"/>
  <c r="K2113" i="1"/>
  <c r="G2114" i="1"/>
  <c r="H2114" i="1"/>
  <c r="I2114" i="1"/>
  <c r="J2114" i="1"/>
  <c r="K2114" i="1"/>
  <c r="G2115" i="1"/>
  <c r="H2115" i="1"/>
  <c r="I2115" i="1"/>
  <c r="J2115" i="1"/>
  <c r="K2115" i="1"/>
  <c r="G2116" i="1"/>
  <c r="H2116" i="1"/>
  <c r="I2116" i="1"/>
  <c r="J2116" i="1"/>
  <c r="K2116" i="1"/>
  <c r="G2117" i="1"/>
  <c r="H2117" i="1"/>
  <c r="I2117" i="1"/>
  <c r="J2117" i="1"/>
  <c r="K2117" i="1"/>
  <c r="G2118" i="1"/>
  <c r="H2118" i="1"/>
  <c r="I2118" i="1"/>
  <c r="J2118" i="1"/>
  <c r="K2118" i="1"/>
  <c r="G2119" i="1"/>
  <c r="H2119" i="1"/>
  <c r="I2119" i="1"/>
  <c r="J2119" i="1"/>
  <c r="K2119" i="1"/>
  <c r="G2120" i="1"/>
  <c r="H2120" i="1"/>
  <c r="I2120" i="1"/>
  <c r="J2120" i="1"/>
  <c r="K2120" i="1"/>
  <c r="G2121" i="1"/>
  <c r="H2121" i="1"/>
  <c r="I2121" i="1"/>
  <c r="J2121" i="1"/>
  <c r="K2121" i="1"/>
  <c r="G2122" i="1"/>
  <c r="H2122" i="1"/>
  <c r="I2122" i="1"/>
  <c r="J2122" i="1"/>
  <c r="K2122" i="1"/>
  <c r="G2123" i="1"/>
  <c r="H2123" i="1"/>
  <c r="I2123" i="1"/>
  <c r="J2123" i="1"/>
  <c r="K2123" i="1"/>
  <c r="G2124" i="1"/>
  <c r="H2124" i="1"/>
  <c r="I2124" i="1"/>
  <c r="J2124" i="1"/>
  <c r="K2124" i="1"/>
  <c r="G2125" i="1"/>
  <c r="H2125" i="1"/>
  <c r="I2125" i="1"/>
  <c r="J2125" i="1"/>
  <c r="K2125" i="1"/>
  <c r="G2126" i="1"/>
  <c r="H2126" i="1"/>
  <c r="I2126" i="1"/>
  <c r="J2126" i="1"/>
  <c r="K2126" i="1"/>
  <c r="G2127" i="1"/>
  <c r="H2127" i="1"/>
  <c r="I2127" i="1"/>
  <c r="J2127" i="1"/>
  <c r="K2127" i="1"/>
  <c r="G2128" i="1"/>
  <c r="H2128" i="1"/>
  <c r="I2128" i="1"/>
  <c r="J2128" i="1"/>
  <c r="K2128" i="1"/>
  <c r="G2129" i="1"/>
  <c r="H2129" i="1"/>
  <c r="I2129" i="1"/>
  <c r="J2129" i="1"/>
  <c r="K2129" i="1"/>
  <c r="G2130" i="1"/>
  <c r="H2130" i="1"/>
  <c r="I2130" i="1"/>
  <c r="J2130" i="1"/>
  <c r="K2130" i="1"/>
  <c r="G2131" i="1"/>
  <c r="H2131" i="1"/>
  <c r="I2131" i="1"/>
  <c r="J2131" i="1"/>
  <c r="K2131" i="1"/>
  <c r="G2132" i="1"/>
  <c r="H2132" i="1"/>
  <c r="I2132" i="1"/>
  <c r="J2132" i="1"/>
  <c r="K2132" i="1"/>
  <c r="G2133" i="1"/>
  <c r="H2133" i="1"/>
  <c r="I2133" i="1"/>
  <c r="J2133" i="1"/>
  <c r="K2133" i="1"/>
  <c r="G2134" i="1"/>
  <c r="H2134" i="1"/>
  <c r="I2134" i="1"/>
  <c r="J2134" i="1"/>
  <c r="K2134" i="1"/>
  <c r="G2135" i="1"/>
  <c r="H2135" i="1"/>
  <c r="I2135" i="1"/>
  <c r="J2135" i="1"/>
  <c r="K2135" i="1"/>
  <c r="G2136" i="1"/>
  <c r="H2136" i="1"/>
  <c r="I2136" i="1"/>
  <c r="J2136" i="1"/>
  <c r="K2136" i="1"/>
  <c r="G2137" i="1"/>
  <c r="H2137" i="1"/>
  <c r="I2137" i="1"/>
  <c r="J2137" i="1"/>
  <c r="K2137" i="1"/>
  <c r="G2138" i="1"/>
  <c r="H2138" i="1"/>
  <c r="I2138" i="1"/>
  <c r="J2138" i="1"/>
  <c r="K2138" i="1"/>
  <c r="G2139" i="1"/>
  <c r="H2139" i="1"/>
  <c r="I2139" i="1"/>
  <c r="J2139" i="1"/>
  <c r="K2139" i="1"/>
  <c r="G2140" i="1"/>
  <c r="H2140" i="1"/>
  <c r="I2140" i="1"/>
  <c r="J2140" i="1"/>
  <c r="K2140" i="1"/>
  <c r="G2141" i="1"/>
  <c r="H2141" i="1"/>
  <c r="I2141" i="1"/>
  <c r="J2141" i="1"/>
  <c r="K2141" i="1"/>
  <c r="G2142" i="1"/>
  <c r="H2142" i="1"/>
  <c r="I2142" i="1"/>
  <c r="J2142" i="1"/>
  <c r="K2142" i="1"/>
  <c r="G2143" i="1"/>
  <c r="H2143" i="1"/>
  <c r="I2143" i="1"/>
  <c r="J2143" i="1"/>
  <c r="K2143" i="1"/>
  <c r="G2144" i="1"/>
  <c r="H2144" i="1"/>
  <c r="I2144" i="1"/>
  <c r="J2144" i="1"/>
  <c r="K2144" i="1"/>
  <c r="G2145" i="1"/>
  <c r="H2145" i="1"/>
  <c r="I2145" i="1"/>
  <c r="J2145" i="1"/>
  <c r="K2145" i="1"/>
  <c r="G2146" i="1"/>
  <c r="H2146" i="1"/>
  <c r="I2146" i="1"/>
  <c r="J2146" i="1"/>
  <c r="K2146" i="1"/>
  <c r="G2147" i="1"/>
  <c r="H2147" i="1"/>
  <c r="I2147" i="1"/>
  <c r="J2147" i="1"/>
  <c r="K2147" i="1"/>
  <c r="G2148" i="1"/>
  <c r="H2148" i="1"/>
  <c r="I2148" i="1"/>
  <c r="J2148" i="1"/>
  <c r="K2148" i="1"/>
  <c r="G2149" i="1"/>
  <c r="H2149" i="1"/>
  <c r="I2149" i="1"/>
  <c r="J2149" i="1"/>
  <c r="K2149" i="1"/>
  <c r="G2150" i="1"/>
  <c r="H2150" i="1"/>
  <c r="I2150" i="1"/>
  <c r="J2150" i="1"/>
  <c r="K2150" i="1"/>
  <c r="G2151" i="1"/>
  <c r="H2151" i="1"/>
  <c r="I2151" i="1"/>
  <c r="J2151" i="1"/>
  <c r="K2151" i="1"/>
  <c r="G2152" i="1"/>
  <c r="H2152" i="1"/>
  <c r="I2152" i="1"/>
  <c r="J2152" i="1"/>
  <c r="K2152" i="1"/>
  <c r="G2153" i="1"/>
  <c r="H2153" i="1"/>
  <c r="I2153" i="1"/>
  <c r="J2153" i="1"/>
  <c r="K2153" i="1"/>
  <c r="G2154" i="1"/>
  <c r="H2154" i="1"/>
  <c r="I2154" i="1"/>
  <c r="J2154" i="1"/>
  <c r="K2154" i="1"/>
  <c r="G2155" i="1"/>
  <c r="H2155" i="1"/>
  <c r="I2155" i="1"/>
  <c r="J2155" i="1"/>
  <c r="K2155" i="1"/>
  <c r="G2156" i="1"/>
  <c r="H2156" i="1"/>
  <c r="I2156" i="1"/>
  <c r="J2156" i="1"/>
  <c r="K2156" i="1"/>
  <c r="G2157" i="1"/>
  <c r="H2157" i="1"/>
  <c r="I2157" i="1"/>
  <c r="J2157" i="1"/>
  <c r="K2157" i="1"/>
  <c r="G2158" i="1"/>
  <c r="H2158" i="1"/>
  <c r="I2158" i="1"/>
  <c r="J2158" i="1"/>
  <c r="K2158" i="1"/>
  <c r="G2159" i="1"/>
  <c r="H2159" i="1"/>
  <c r="I2159" i="1"/>
  <c r="J2159" i="1"/>
  <c r="K2159" i="1"/>
  <c r="G2160" i="1"/>
  <c r="H2160" i="1"/>
  <c r="I2160" i="1"/>
  <c r="J2160" i="1"/>
  <c r="K2160" i="1"/>
  <c r="G2161" i="1"/>
  <c r="H2161" i="1"/>
  <c r="I2161" i="1"/>
  <c r="J2161" i="1"/>
  <c r="K2161" i="1"/>
  <c r="G2162" i="1"/>
  <c r="H2162" i="1"/>
  <c r="I2162" i="1"/>
  <c r="J2162" i="1"/>
  <c r="K2162" i="1"/>
  <c r="G2163" i="1"/>
  <c r="H2163" i="1"/>
  <c r="I2163" i="1"/>
  <c r="J2163" i="1"/>
  <c r="K2163" i="1"/>
  <c r="G2164" i="1"/>
  <c r="H2164" i="1"/>
  <c r="I2164" i="1"/>
  <c r="J2164" i="1"/>
  <c r="K2164" i="1"/>
  <c r="G2165" i="1"/>
  <c r="H2165" i="1"/>
  <c r="I2165" i="1"/>
  <c r="J2165" i="1"/>
  <c r="K2165" i="1"/>
  <c r="G2166" i="1"/>
  <c r="H2166" i="1"/>
  <c r="I2166" i="1"/>
  <c r="J2166" i="1"/>
  <c r="K2166" i="1"/>
  <c r="G2167" i="1"/>
  <c r="H2167" i="1"/>
  <c r="I2167" i="1"/>
  <c r="J2167" i="1"/>
  <c r="K2167" i="1"/>
  <c r="G2168" i="1"/>
  <c r="H2168" i="1"/>
  <c r="I2168" i="1"/>
  <c r="J2168" i="1"/>
  <c r="K2168" i="1"/>
  <c r="G2169" i="1"/>
  <c r="H2169" i="1"/>
  <c r="I2169" i="1"/>
  <c r="J2169" i="1"/>
  <c r="K2169" i="1"/>
  <c r="G2170" i="1"/>
  <c r="H2170" i="1"/>
  <c r="I2170" i="1"/>
  <c r="J2170" i="1"/>
  <c r="K2170" i="1"/>
  <c r="G2171" i="1"/>
  <c r="H2171" i="1"/>
  <c r="I2171" i="1"/>
  <c r="J2171" i="1"/>
  <c r="K2171" i="1"/>
  <c r="G2172" i="1"/>
  <c r="H2172" i="1"/>
  <c r="I2172" i="1"/>
  <c r="J2172" i="1"/>
  <c r="K2172" i="1"/>
  <c r="G2173" i="1"/>
  <c r="H2173" i="1"/>
  <c r="I2173" i="1"/>
  <c r="J2173" i="1"/>
  <c r="K2173" i="1"/>
  <c r="G2174" i="1"/>
  <c r="H2174" i="1"/>
  <c r="I2174" i="1"/>
  <c r="J2174" i="1"/>
  <c r="K2174" i="1"/>
  <c r="G2175" i="1"/>
  <c r="H2175" i="1"/>
  <c r="I2175" i="1"/>
  <c r="J2175" i="1"/>
  <c r="K2175" i="1"/>
  <c r="G2176" i="1"/>
  <c r="H2176" i="1"/>
  <c r="I2176" i="1"/>
  <c r="J2176" i="1"/>
  <c r="K2176" i="1"/>
  <c r="G2177" i="1"/>
  <c r="H2177" i="1"/>
  <c r="I2177" i="1"/>
  <c r="J2177" i="1"/>
  <c r="K2177" i="1"/>
  <c r="G2178" i="1"/>
  <c r="H2178" i="1"/>
  <c r="I2178" i="1"/>
  <c r="J2178" i="1"/>
  <c r="K2178" i="1"/>
  <c r="G2179" i="1"/>
  <c r="H2179" i="1"/>
  <c r="I2179" i="1"/>
  <c r="J2179" i="1"/>
  <c r="K2179" i="1"/>
  <c r="G2180" i="1"/>
  <c r="H2180" i="1"/>
  <c r="I2180" i="1"/>
  <c r="J2180" i="1"/>
  <c r="K2180" i="1"/>
  <c r="G2181" i="1"/>
  <c r="H2181" i="1"/>
  <c r="I2181" i="1"/>
  <c r="J2181" i="1"/>
  <c r="K2181" i="1"/>
  <c r="G2182" i="1"/>
  <c r="H2182" i="1"/>
  <c r="I2182" i="1"/>
  <c r="J2182" i="1"/>
  <c r="K2182" i="1"/>
  <c r="G2183" i="1"/>
  <c r="H2183" i="1"/>
  <c r="I2183" i="1"/>
  <c r="J2183" i="1"/>
  <c r="K2183" i="1"/>
  <c r="G2184" i="1"/>
  <c r="H2184" i="1"/>
  <c r="I2184" i="1"/>
  <c r="J2184" i="1"/>
  <c r="K2184" i="1"/>
  <c r="G2185" i="1"/>
  <c r="H2185" i="1"/>
  <c r="I2185" i="1"/>
  <c r="J2185" i="1"/>
  <c r="K2185" i="1"/>
  <c r="G2186" i="1"/>
  <c r="H2186" i="1"/>
  <c r="I2186" i="1"/>
  <c r="J2186" i="1"/>
  <c r="K2186" i="1"/>
  <c r="G2187" i="1"/>
  <c r="H2187" i="1"/>
  <c r="I2187" i="1"/>
  <c r="J2187" i="1"/>
  <c r="K2187" i="1"/>
  <c r="G2188" i="1"/>
  <c r="H2188" i="1"/>
  <c r="I2188" i="1"/>
  <c r="J2188" i="1"/>
  <c r="K2188" i="1"/>
  <c r="G2189" i="1"/>
  <c r="H2189" i="1"/>
  <c r="I2189" i="1"/>
  <c r="J2189" i="1"/>
  <c r="K2189" i="1"/>
  <c r="G2190" i="1"/>
  <c r="H2190" i="1"/>
  <c r="I2190" i="1"/>
  <c r="J2190" i="1"/>
  <c r="K2190" i="1"/>
  <c r="G2191" i="1"/>
  <c r="H2191" i="1"/>
  <c r="I2191" i="1"/>
  <c r="J2191" i="1"/>
  <c r="K2191" i="1"/>
  <c r="G2192" i="1"/>
  <c r="H2192" i="1"/>
  <c r="I2192" i="1"/>
  <c r="J2192" i="1"/>
  <c r="K2192" i="1"/>
  <c r="G2193" i="1"/>
  <c r="H2193" i="1"/>
  <c r="I2193" i="1"/>
  <c r="J2193" i="1"/>
  <c r="K2193" i="1"/>
  <c r="G2194" i="1"/>
  <c r="H2194" i="1"/>
  <c r="I2194" i="1"/>
  <c r="J2194" i="1"/>
  <c r="K2194" i="1"/>
  <c r="G2195" i="1"/>
  <c r="H2195" i="1"/>
  <c r="I2195" i="1"/>
  <c r="J2195" i="1"/>
  <c r="K2195" i="1"/>
  <c r="G2196" i="1"/>
  <c r="H2196" i="1"/>
  <c r="I2196" i="1"/>
  <c r="J2196" i="1"/>
  <c r="K2196" i="1"/>
  <c r="G2197" i="1"/>
  <c r="H2197" i="1"/>
  <c r="I2197" i="1"/>
  <c r="J2197" i="1"/>
  <c r="K2197" i="1"/>
  <c r="G2198" i="1"/>
  <c r="H2198" i="1"/>
  <c r="I2198" i="1"/>
  <c r="J2198" i="1"/>
  <c r="K2198" i="1"/>
  <c r="G2199" i="1"/>
  <c r="H2199" i="1"/>
  <c r="I2199" i="1"/>
  <c r="J2199" i="1"/>
  <c r="K2199" i="1"/>
  <c r="G2200" i="1"/>
  <c r="H2200" i="1"/>
  <c r="I2200" i="1"/>
  <c r="J2200" i="1"/>
  <c r="K2200" i="1"/>
  <c r="G2201" i="1"/>
  <c r="H2201" i="1"/>
  <c r="I2201" i="1"/>
  <c r="J2201" i="1"/>
  <c r="K2201" i="1"/>
  <c r="G2202" i="1"/>
  <c r="H2202" i="1"/>
  <c r="I2202" i="1"/>
  <c r="J2202" i="1"/>
  <c r="K2202" i="1"/>
  <c r="G2203" i="1"/>
  <c r="H2203" i="1"/>
  <c r="I2203" i="1"/>
  <c r="J2203" i="1"/>
  <c r="K2203" i="1"/>
  <c r="G2204" i="1"/>
  <c r="H2204" i="1"/>
  <c r="I2204" i="1"/>
  <c r="J2204" i="1"/>
  <c r="K2204" i="1"/>
  <c r="G2205" i="1"/>
  <c r="H2205" i="1"/>
  <c r="I2205" i="1"/>
  <c r="J2205" i="1"/>
  <c r="K2205" i="1"/>
  <c r="G2206" i="1"/>
  <c r="H2206" i="1"/>
  <c r="I2206" i="1"/>
  <c r="J2206" i="1"/>
  <c r="K2206" i="1"/>
  <c r="G2207" i="1"/>
  <c r="H2207" i="1"/>
  <c r="I2207" i="1"/>
  <c r="J2207" i="1"/>
  <c r="K2207" i="1"/>
  <c r="G2208" i="1"/>
  <c r="H2208" i="1"/>
  <c r="I2208" i="1"/>
  <c r="J2208" i="1"/>
  <c r="K2208" i="1"/>
  <c r="G2209" i="1"/>
  <c r="H2209" i="1"/>
  <c r="I2209" i="1"/>
  <c r="J2209" i="1"/>
  <c r="K2209" i="1"/>
  <c r="G2210" i="1"/>
  <c r="H2210" i="1"/>
  <c r="I2210" i="1"/>
  <c r="J2210" i="1"/>
  <c r="K2210" i="1"/>
  <c r="G2211" i="1"/>
  <c r="H2211" i="1"/>
  <c r="I2211" i="1"/>
  <c r="J2211" i="1"/>
  <c r="K2211" i="1"/>
  <c r="G2212" i="1"/>
  <c r="H2212" i="1"/>
  <c r="I2212" i="1"/>
  <c r="J2212" i="1"/>
  <c r="K2212" i="1"/>
  <c r="G2213" i="1"/>
  <c r="H2213" i="1"/>
  <c r="I2213" i="1"/>
  <c r="J2213" i="1"/>
  <c r="K2213" i="1"/>
  <c r="G2214" i="1"/>
  <c r="H2214" i="1"/>
  <c r="I2214" i="1"/>
  <c r="J2214" i="1"/>
  <c r="K2214" i="1"/>
  <c r="G2215" i="1"/>
  <c r="H2215" i="1"/>
  <c r="I2215" i="1"/>
  <c r="J2215" i="1"/>
  <c r="K2215" i="1"/>
  <c r="G2216" i="1"/>
  <c r="H2216" i="1"/>
  <c r="I2216" i="1"/>
  <c r="J2216" i="1"/>
  <c r="K2216" i="1"/>
  <c r="G2217" i="1"/>
  <c r="H2217" i="1"/>
  <c r="I2217" i="1"/>
  <c r="J2217" i="1"/>
  <c r="K2217" i="1"/>
  <c r="G2218" i="1"/>
  <c r="H2218" i="1"/>
  <c r="I2218" i="1"/>
  <c r="J2218" i="1"/>
  <c r="K2218" i="1"/>
  <c r="G2219" i="1"/>
  <c r="H2219" i="1"/>
  <c r="I2219" i="1"/>
  <c r="J2219" i="1"/>
  <c r="K2219" i="1"/>
  <c r="G2220" i="1"/>
  <c r="H2220" i="1"/>
  <c r="I2220" i="1"/>
  <c r="J2220" i="1"/>
  <c r="K2220" i="1"/>
  <c r="G2221" i="1"/>
  <c r="H2221" i="1"/>
  <c r="I2221" i="1"/>
  <c r="J2221" i="1"/>
  <c r="K2221" i="1"/>
  <c r="G2222" i="1"/>
  <c r="H2222" i="1"/>
  <c r="I2222" i="1"/>
  <c r="J2222" i="1"/>
  <c r="K2222" i="1"/>
  <c r="G2223" i="1"/>
  <c r="H2223" i="1"/>
  <c r="I2223" i="1"/>
  <c r="J2223" i="1"/>
  <c r="K2223" i="1"/>
  <c r="G2224" i="1"/>
  <c r="H2224" i="1"/>
  <c r="I2224" i="1"/>
  <c r="J2224" i="1"/>
  <c r="K2224" i="1"/>
  <c r="G2225" i="1"/>
  <c r="H2225" i="1"/>
  <c r="I2225" i="1"/>
  <c r="J2225" i="1"/>
  <c r="K2225" i="1"/>
  <c r="G2226" i="1"/>
  <c r="H2226" i="1"/>
  <c r="I2226" i="1"/>
  <c r="J2226" i="1"/>
  <c r="K2226" i="1"/>
  <c r="G2227" i="1"/>
  <c r="H2227" i="1"/>
  <c r="I2227" i="1"/>
  <c r="J2227" i="1"/>
  <c r="K2227" i="1"/>
  <c r="G2228" i="1"/>
  <c r="H2228" i="1"/>
  <c r="I2228" i="1"/>
  <c r="J2228" i="1"/>
  <c r="K2228" i="1"/>
  <c r="G2229" i="1"/>
  <c r="H2229" i="1"/>
  <c r="I2229" i="1"/>
  <c r="J2229" i="1"/>
  <c r="K2229" i="1"/>
  <c r="G2230" i="1"/>
  <c r="H2230" i="1"/>
  <c r="I2230" i="1"/>
  <c r="J2230" i="1"/>
  <c r="K2230" i="1"/>
  <c r="G2231" i="1"/>
  <c r="H2231" i="1"/>
  <c r="I2231" i="1"/>
  <c r="J2231" i="1"/>
  <c r="K2231" i="1"/>
  <c r="G2232" i="1"/>
  <c r="H2232" i="1"/>
  <c r="I2232" i="1"/>
  <c r="J2232" i="1"/>
  <c r="K2232" i="1"/>
  <c r="G2233" i="1"/>
  <c r="H2233" i="1"/>
  <c r="I2233" i="1"/>
  <c r="J2233" i="1"/>
  <c r="K2233" i="1"/>
  <c r="G2234" i="1"/>
  <c r="H2234" i="1"/>
  <c r="I2234" i="1"/>
  <c r="J2234" i="1"/>
  <c r="K2234" i="1"/>
  <c r="G2235" i="1"/>
  <c r="H2235" i="1"/>
  <c r="I2235" i="1"/>
  <c r="J2235" i="1"/>
  <c r="K2235" i="1"/>
  <c r="G2236" i="1"/>
  <c r="H2236" i="1"/>
  <c r="I2236" i="1"/>
  <c r="J2236" i="1"/>
  <c r="K2236" i="1"/>
  <c r="G2237" i="1"/>
  <c r="H2237" i="1"/>
  <c r="I2237" i="1"/>
  <c r="J2237" i="1"/>
  <c r="K2237" i="1"/>
  <c r="G2238" i="1"/>
  <c r="H2238" i="1"/>
  <c r="I2238" i="1"/>
  <c r="J2238" i="1"/>
  <c r="K2238" i="1"/>
  <c r="G2239" i="1"/>
  <c r="H2239" i="1"/>
  <c r="I2239" i="1"/>
  <c r="J2239" i="1"/>
  <c r="K2239" i="1"/>
  <c r="G2240" i="1"/>
  <c r="H2240" i="1"/>
  <c r="I2240" i="1"/>
  <c r="J2240" i="1"/>
  <c r="K2240" i="1"/>
  <c r="G2241" i="1"/>
  <c r="H2241" i="1"/>
  <c r="I2241" i="1"/>
  <c r="J2241" i="1"/>
  <c r="K2241" i="1"/>
  <c r="G2242" i="1"/>
  <c r="H2242" i="1"/>
  <c r="I2242" i="1"/>
  <c r="J2242" i="1"/>
  <c r="K2242" i="1"/>
  <c r="G2243" i="1"/>
  <c r="H2243" i="1"/>
  <c r="I2243" i="1"/>
  <c r="J2243" i="1"/>
  <c r="K2243" i="1"/>
  <c r="G2244" i="1"/>
  <c r="H2244" i="1"/>
  <c r="I2244" i="1"/>
  <c r="J2244" i="1"/>
  <c r="K2244" i="1"/>
  <c r="G2245" i="1"/>
  <c r="H2245" i="1"/>
  <c r="I2245" i="1"/>
  <c r="J2245" i="1"/>
  <c r="K2245" i="1"/>
  <c r="G2246" i="1"/>
  <c r="H2246" i="1"/>
  <c r="I2246" i="1"/>
  <c r="J2246" i="1"/>
  <c r="K2246" i="1"/>
  <c r="G2247" i="1"/>
  <c r="H2247" i="1"/>
  <c r="I2247" i="1"/>
  <c r="J2247" i="1"/>
  <c r="K2247" i="1"/>
  <c r="H4" i="1"/>
  <c r="I4" i="1"/>
  <c r="J4" i="1"/>
  <c r="K4" i="1"/>
  <c r="G4" i="1"/>
  <c r="M2230" i="1" l="1"/>
  <c r="M2231" i="1"/>
  <c r="M2232" i="1"/>
  <c r="M2233" i="1"/>
  <c r="M2234" i="1"/>
  <c r="M2235" i="1"/>
  <c r="M2236" i="1"/>
  <c r="M2237" i="1"/>
  <c r="M2238" i="1"/>
  <c r="M2239" i="1"/>
  <c r="M2240" i="1"/>
  <c r="L2240" i="1"/>
  <c r="M2241" i="1"/>
  <c r="M2242" i="1"/>
  <c r="M2243" i="1"/>
  <c r="M2244" i="1"/>
  <c r="L2244" i="1"/>
  <c r="M2245" i="1"/>
  <c r="M2246" i="1"/>
  <c r="M2247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196" i="1"/>
  <c r="M2197" i="1"/>
  <c r="M2198" i="1"/>
  <c r="M2199" i="1"/>
  <c r="M2200" i="1"/>
  <c r="M2201" i="1"/>
  <c r="M2202" i="1"/>
  <c r="M2203" i="1"/>
  <c r="M2204" i="1"/>
  <c r="M2205" i="1"/>
  <c r="M2206" i="1"/>
  <c r="M2188" i="1"/>
  <c r="M2189" i="1"/>
  <c r="M2190" i="1"/>
  <c r="M2191" i="1"/>
  <c r="M2192" i="1"/>
  <c r="M2193" i="1"/>
  <c r="M2194" i="1"/>
  <c r="M2195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L1938" i="1" l="1"/>
  <c r="L2181" i="1"/>
  <c r="L2033" i="1"/>
  <c r="L1930" i="1"/>
  <c r="L1882" i="1"/>
  <c r="L2162" i="1"/>
  <c r="L2130" i="1"/>
  <c r="L2098" i="1"/>
  <c r="L2066" i="1"/>
  <c r="L2213" i="1"/>
  <c r="L1946" i="1"/>
  <c r="L1858" i="1"/>
  <c r="L2170" i="1"/>
  <c r="L2138" i="1"/>
  <c r="L2106" i="1"/>
  <c r="L2074" i="1"/>
  <c r="L2221" i="1"/>
  <c r="L2025" i="1"/>
  <c r="L1894" i="1"/>
  <c r="L1866" i="1"/>
  <c r="L2146" i="1"/>
  <c r="L2114" i="1"/>
  <c r="L2082" i="1"/>
  <c r="L2229" i="1"/>
  <c r="L2236" i="1"/>
  <c r="L2045" i="1"/>
  <c r="L1910" i="1"/>
  <c r="L1874" i="1"/>
  <c r="L2154" i="1"/>
  <c r="L2122" i="1"/>
  <c r="L2090" i="1"/>
  <c r="L2058" i="1"/>
  <c r="L2202" i="1"/>
  <c r="L2049" i="1"/>
  <c r="L2041" i="1"/>
  <c r="L2037" i="1"/>
  <c r="L2029" i="1"/>
  <c r="L1954" i="1"/>
  <c r="L1950" i="1"/>
  <c r="L1942" i="1"/>
  <c r="L1934" i="1"/>
  <c r="L1926" i="1"/>
  <c r="L1922" i="1"/>
  <c r="L1918" i="1"/>
  <c r="L1914" i="1"/>
  <c r="L1906" i="1"/>
  <c r="L1902" i="1"/>
  <c r="L1898" i="1"/>
  <c r="L1890" i="1"/>
  <c r="L1886" i="1"/>
  <c r="L1878" i="1"/>
  <c r="L1870" i="1"/>
  <c r="L1862" i="1"/>
  <c r="L1854" i="1"/>
  <c r="L2174" i="1"/>
  <c r="L2166" i="1"/>
  <c r="L2158" i="1"/>
  <c r="L2150" i="1"/>
  <c r="L2142" i="1"/>
  <c r="L2134" i="1"/>
  <c r="L2126" i="1"/>
  <c r="L2118" i="1"/>
  <c r="L2110" i="1"/>
  <c r="L2102" i="1"/>
  <c r="L2094" i="1"/>
  <c r="L2086" i="1"/>
  <c r="L2078" i="1"/>
  <c r="L2070" i="1"/>
  <c r="L2062" i="1"/>
  <c r="L2054" i="1"/>
  <c r="L2185" i="1"/>
  <c r="L2177" i="1"/>
  <c r="L2194" i="1"/>
  <c r="L2190" i="1"/>
  <c r="L2206" i="1"/>
  <c r="L2198" i="1"/>
  <c r="L2225" i="1"/>
  <c r="L2217" i="1"/>
  <c r="L2209" i="1"/>
  <c r="L2232" i="1"/>
  <c r="L2050" i="1"/>
  <c r="L2047" i="1"/>
  <c r="L2046" i="1"/>
  <c r="L2042" i="1"/>
  <c r="L2039" i="1"/>
  <c r="L2038" i="1"/>
  <c r="L2034" i="1"/>
  <c r="L2031" i="1"/>
  <c r="L2030" i="1"/>
  <c r="L2026" i="1"/>
  <c r="L2023" i="1"/>
  <c r="L2022" i="1"/>
  <c r="L2020" i="1"/>
  <c r="L2018" i="1"/>
  <c r="L2016" i="1"/>
  <c r="L2014" i="1"/>
  <c r="L2012" i="1"/>
  <c r="L2010" i="1"/>
  <c r="L2008" i="1"/>
  <c r="L2006" i="1"/>
  <c r="L2004" i="1"/>
  <c r="L2002" i="1"/>
  <c r="L2000" i="1"/>
  <c r="L1998" i="1"/>
  <c r="L1996" i="1"/>
  <c r="L1994" i="1"/>
  <c r="L1992" i="1"/>
  <c r="L1990" i="1"/>
  <c r="L1988" i="1"/>
  <c r="L1986" i="1"/>
  <c r="L1984" i="1"/>
  <c r="L1982" i="1"/>
  <c r="L1980" i="1"/>
  <c r="L1978" i="1"/>
  <c r="L1976" i="1"/>
  <c r="L1974" i="1"/>
  <c r="L1972" i="1"/>
  <c r="L1970" i="1"/>
  <c r="L1968" i="1"/>
  <c r="L1966" i="1"/>
  <c r="L1964" i="1"/>
  <c r="L1962" i="1"/>
  <c r="L1960" i="1"/>
  <c r="L1958" i="1"/>
  <c r="L1956" i="1"/>
  <c r="L1955" i="1"/>
  <c r="L1952" i="1"/>
  <c r="L1948" i="1"/>
  <c r="L1944" i="1"/>
  <c r="L1943" i="1"/>
  <c r="L1940" i="1"/>
  <c r="L1939" i="1"/>
  <c r="L1936" i="1"/>
  <c r="L1932" i="1"/>
  <c r="L1928" i="1"/>
  <c r="L1927" i="1"/>
  <c r="L1924" i="1"/>
  <c r="L1923" i="1"/>
  <c r="L1920" i="1"/>
  <c r="L1916" i="1"/>
  <c r="L1912" i="1"/>
  <c r="L1911" i="1"/>
  <c r="L1908" i="1"/>
  <c r="L1907" i="1"/>
  <c r="L1904" i="1"/>
  <c r="L1900" i="1"/>
  <c r="L1896" i="1"/>
  <c r="L1895" i="1"/>
  <c r="L1892" i="1"/>
  <c r="L1891" i="1"/>
  <c r="L1888" i="1"/>
  <c r="L1884" i="1"/>
  <c r="L1883" i="1"/>
  <c r="L1880" i="1"/>
  <c r="L1879" i="1"/>
  <c r="L1875" i="1"/>
  <c r="L1871" i="1"/>
  <c r="L1867" i="1"/>
  <c r="L1863" i="1"/>
  <c r="L1859" i="1"/>
  <c r="L1855" i="1"/>
  <c r="L1852" i="1"/>
  <c r="L2171" i="1"/>
  <c r="L2167" i="1"/>
  <c r="L2163" i="1"/>
  <c r="L2159" i="1"/>
  <c r="L2155" i="1"/>
  <c r="L2151" i="1"/>
  <c r="L2147" i="1"/>
  <c r="L2143" i="1"/>
  <c r="L2139" i="1"/>
  <c r="L2135" i="1"/>
  <c r="L2131" i="1"/>
  <c r="L2127" i="1"/>
  <c r="L2123" i="1"/>
  <c r="L2119" i="1"/>
  <c r="L2115" i="1"/>
  <c r="L2111" i="1"/>
  <c r="L2107" i="1"/>
  <c r="L2103" i="1"/>
  <c r="L2099" i="1"/>
  <c r="L2095" i="1"/>
  <c r="L2091" i="1"/>
  <c r="L2087" i="1"/>
  <c r="L2083" i="1"/>
  <c r="L2079" i="1"/>
  <c r="L2075" i="1"/>
  <c r="L2071" i="1"/>
  <c r="L2067" i="1"/>
  <c r="L2063" i="1"/>
  <c r="L2059" i="1"/>
  <c r="L2055" i="1"/>
  <c r="L2052" i="1"/>
  <c r="L2187" i="1"/>
  <c r="L2186" i="1"/>
  <c r="L2184" i="1"/>
  <c r="L2183" i="1"/>
  <c r="L2182" i="1"/>
  <c r="L2180" i="1"/>
  <c r="L2179" i="1"/>
  <c r="L2178" i="1"/>
  <c r="L2176" i="1"/>
  <c r="L2175" i="1"/>
  <c r="L2195" i="1"/>
  <c r="L2193" i="1"/>
  <c r="L2192" i="1"/>
  <c r="L2191" i="1"/>
  <c r="L2189" i="1"/>
  <c r="L2188" i="1"/>
  <c r="L2205" i="1"/>
  <c r="L2204" i="1"/>
  <c r="L2203" i="1"/>
  <c r="L2201" i="1"/>
  <c r="L2200" i="1"/>
  <c r="L2199" i="1"/>
  <c r="L2197" i="1"/>
  <c r="L2196" i="1"/>
  <c r="L2228" i="1"/>
  <c r="L2227" i="1"/>
  <c r="L2226" i="1"/>
  <c r="L2224" i="1"/>
  <c r="L2223" i="1"/>
  <c r="L2222" i="1"/>
  <c r="L2220" i="1"/>
  <c r="L2219" i="1"/>
  <c r="L2218" i="1"/>
  <c r="L2216" i="1"/>
  <c r="L2215" i="1"/>
  <c r="L2214" i="1"/>
  <c r="L2212" i="1"/>
  <c r="L2211" i="1"/>
  <c r="L2210" i="1"/>
  <c r="L2208" i="1"/>
  <c r="L2207" i="1"/>
  <c r="L2247" i="1"/>
  <c r="L2246" i="1"/>
  <c r="L2245" i="1"/>
  <c r="L2243" i="1"/>
  <c r="L2242" i="1"/>
  <c r="L2241" i="1"/>
  <c r="L2239" i="1"/>
  <c r="L2238" i="1"/>
  <c r="L2237" i="1"/>
  <c r="L2235" i="1"/>
  <c r="L2234" i="1"/>
  <c r="L2233" i="1"/>
  <c r="L2231" i="1"/>
  <c r="L2230" i="1"/>
  <c r="L2173" i="1"/>
  <c r="L2172" i="1"/>
  <c r="L2169" i="1"/>
  <c r="L2168" i="1"/>
  <c r="L2165" i="1"/>
  <c r="L2164" i="1"/>
  <c r="L2161" i="1"/>
  <c r="L2160" i="1"/>
  <c r="L2157" i="1"/>
  <c r="L2156" i="1"/>
  <c r="L2153" i="1"/>
  <c r="L2152" i="1"/>
  <c r="L2149" i="1"/>
  <c r="L2148" i="1"/>
  <c r="L2145" i="1"/>
  <c r="L2144" i="1"/>
  <c r="L2141" i="1"/>
  <c r="L2140" i="1"/>
  <c r="L2137" i="1"/>
  <c r="L2136" i="1"/>
  <c r="L2133" i="1"/>
  <c r="L2132" i="1"/>
  <c r="L2129" i="1"/>
  <c r="L2128" i="1"/>
  <c r="L2125" i="1"/>
  <c r="L2124" i="1"/>
  <c r="L2121" i="1"/>
  <c r="L2120" i="1"/>
  <c r="L2117" i="1"/>
  <c r="L2116" i="1"/>
  <c r="L2113" i="1"/>
  <c r="L2112" i="1"/>
  <c r="L2109" i="1"/>
  <c r="L2108" i="1"/>
  <c r="L2105" i="1"/>
  <c r="L2104" i="1"/>
  <c r="L2101" i="1"/>
  <c r="L2100" i="1"/>
  <c r="L2097" i="1"/>
  <c r="L2096" i="1"/>
  <c r="L2093" i="1"/>
  <c r="L2092" i="1"/>
  <c r="L2089" i="1"/>
  <c r="L2088" i="1"/>
  <c r="L2085" i="1"/>
  <c r="L2084" i="1"/>
  <c r="L2081" i="1"/>
  <c r="L2080" i="1"/>
  <c r="L2077" i="1"/>
  <c r="L2076" i="1"/>
  <c r="L2073" i="1"/>
  <c r="L2072" i="1"/>
  <c r="L2069" i="1"/>
  <c r="L2068" i="1"/>
  <c r="L2065" i="1"/>
  <c r="L2064" i="1"/>
  <c r="L2061" i="1"/>
  <c r="L2060" i="1"/>
  <c r="L2057" i="1"/>
  <c r="L2056" i="1"/>
  <c r="L2053" i="1"/>
  <c r="L2048" i="1"/>
  <c r="L2032" i="1"/>
  <c r="L2021" i="1"/>
  <c r="L2013" i="1"/>
  <c r="L2005" i="1"/>
  <c r="L1997" i="1"/>
  <c r="L1989" i="1"/>
  <c r="L1981" i="1"/>
  <c r="L1973" i="1"/>
  <c r="L1965" i="1"/>
  <c r="L1957" i="1"/>
  <c r="L1941" i="1"/>
  <c r="L1925" i="1"/>
  <c r="L1909" i="1"/>
  <c r="L1893" i="1"/>
  <c r="L2043" i="1"/>
  <c r="L2036" i="1"/>
  <c r="L2027" i="1"/>
  <c r="L2015" i="1"/>
  <c r="L2007" i="1"/>
  <c r="L1999" i="1"/>
  <c r="L1991" i="1"/>
  <c r="L1983" i="1"/>
  <c r="L1975" i="1"/>
  <c r="L1967" i="1"/>
  <c r="L1959" i="1"/>
  <c r="L2040" i="1"/>
  <c r="L2024" i="1"/>
  <c r="L2017" i="1"/>
  <c r="L2009" i="1"/>
  <c r="L2001" i="1"/>
  <c r="L1993" i="1"/>
  <c r="L1985" i="1"/>
  <c r="L1977" i="1"/>
  <c r="L1969" i="1"/>
  <c r="L1961" i="1"/>
  <c r="L2051" i="1"/>
  <c r="L2044" i="1"/>
  <c r="L2035" i="1"/>
  <c r="L2028" i="1"/>
  <c r="L2019" i="1"/>
  <c r="L2011" i="1"/>
  <c r="L2003" i="1"/>
  <c r="L1995" i="1"/>
  <c r="L1987" i="1"/>
  <c r="L1979" i="1"/>
  <c r="L1971" i="1"/>
  <c r="L1963" i="1"/>
  <c r="L1947" i="1"/>
  <c r="L1945" i="1"/>
  <c r="L1931" i="1"/>
  <c r="L1929" i="1"/>
  <c r="L1915" i="1"/>
  <c r="L1913" i="1"/>
  <c r="L1899" i="1"/>
  <c r="L1897" i="1"/>
  <c r="L1881" i="1"/>
  <c r="L1877" i="1"/>
  <c r="L1876" i="1"/>
  <c r="L1873" i="1"/>
  <c r="L1872" i="1"/>
  <c r="L1869" i="1"/>
  <c r="L1868" i="1"/>
  <c r="L1865" i="1"/>
  <c r="L1864" i="1"/>
  <c r="L1861" i="1"/>
  <c r="L1860" i="1"/>
  <c r="L1857" i="1"/>
  <c r="L1856" i="1"/>
  <c r="L1853" i="1"/>
  <c r="L1951" i="1"/>
  <c r="L1949" i="1"/>
  <c r="L1935" i="1"/>
  <c r="L1933" i="1"/>
  <c r="L1919" i="1"/>
  <c r="L1917" i="1"/>
  <c r="L1903" i="1"/>
  <c r="L1901" i="1"/>
  <c r="L1887" i="1"/>
  <c r="L1885" i="1"/>
  <c r="L1953" i="1"/>
  <c r="L1937" i="1"/>
  <c r="L1921" i="1"/>
  <c r="L1905" i="1"/>
  <c r="L1889" i="1"/>
  <c r="M1839" i="1" l="1"/>
  <c r="L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L1709" i="1" l="1"/>
  <c r="L1741" i="1"/>
  <c r="L1744" i="1"/>
  <c r="L1712" i="1"/>
  <c r="L1680" i="1"/>
  <c r="L1677" i="1"/>
  <c r="L1842" i="1"/>
  <c r="L1610" i="1"/>
  <c r="L1602" i="1"/>
  <c r="L1635" i="1"/>
  <c r="L1627" i="1"/>
  <c r="L1653" i="1"/>
  <c r="L1645" i="1"/>
  <c r="L1788" i="1"/>
  <c r="L1776" i="1"/>
  <c r="L1764" i="1"/>
  <c r="L1728" i="1"/>
  <c r="L1725" i="1"/>
  <c r="L1696" i="1"/>
  <c r="L1693" i="1"/>
  <c r="L1664" i="1"/>
  <c r="L1661" i="1"/>
  <c r="L1838" i="1"/>
  <c r="L1822" i="1"/>
  <c r="L1790" i="1"/>
  <c r="L1760" i="1"/>
  <c r="L1756" i="1"/>
  <c r="L1716" i="1"/>
  <c r="L1684" i="1"/>
  <c r="L1846" i="1"/>
  <c r="L1806" i="1"/>
  <c r="L1724" i="1"/>
  <c r="L1692" i="1"/>
  <c r="L1660" i="1"/>
  <c r="L1830" i="1"/>
  <c r="L1851" i="1"/>
  <c r="L1639" i="1"/>
  <c r="L1620" i="1"/>
  <c r="L1812" i="1"/>
  <c r="L1804" i="1"/>
  <c r="L1732" i="1"/>
  <c r="L1700" i="1"/>
  <c r="L1668" i="1"/>
  <c r="L1618" i="1"/>
  <c r="L1614" i="1"/>
  <c r="L1606" i="1"/>
  <c r="L1631" i="1"/>
  <c r="L1623" i="1"/>
  <c r="L1657" i="1"/>
  <c r="L1649" i="1"/>
  <c r="L1796" i="1"/>
  <c r="L1780" i="1"/>
  <c r="L1772" i="1"/>
  <c r="L1757" i="1"/>
  <c r="L1740" i="1"/>
  <c r="L1708" i="1"/>
  <c r="L1676" i="1"/>
  <c r="L1834" i="1"/>
  <c r="L1826" i="1"/>
  <c r="L1850" i="1"/>
  <c r="L1619" i="1"/>
  <c r="L1617" i="1"/>
  <c r="L1616" i="1"/>
  <c r="L1615" i="1"/>
  <c r="L1613" i="1"/>
  <c r="L1612" i="1"/>
  <c r="L1611" i="1"/>
  <c r="L1609" i="1"/>
  <c r="L1608" i="1"/>
  <c r="L1607" i="1"/>
  <c r="L1605" i="1"/>
  <c r="L1604" i="1"/>
  <c r="L1603" i="1"/>
  <c r="L1601" i="1"/>
  <c r="L1600" i="1"/>
  <c r="L1642" i="1"/>
  <c r="L1641" i="1"/>
  <c r="L1640" i="1"/>
  <c r="L1638" i="1"/>
  <c r="L1637" i="1"/>
  <c r="L1636" i="1"/>
  <c r="L1634" i="1"/>
  <c r="L1633" i="1"/>
  <c r="L1632" i="1"/>
  <c r="L1630" i="1"/>
  <c r="L1629" i="1"/>
  <c r="L1628" i="1"/>
  <c r="L1626" i="1"/>
  <c r="L1625" i="1"/>
  <c r="L1624" i="1"/>
  <c r="L1622" i="1"/>
  <c r="L1621" i="1"/>
  <c r="L1656" i="1"/>
  <c r="L1655" i="1"/>
  <c r="L1654" i="1"/>
  <c r="L1652" i="1"/>
  <c r="L1651" i="1"/>
  <c r="L1650" i="1"/>
  <c r="L1648" i="1"/>
  <c r="L1647" i="1"/>
  <c r="L1646" i="1"/>
  <c r="L1644" i="1"/>
  <c r="L1643" i="1"/>
  <c r="L1818" i="1"/>
  <c r="L1817" i="1"/>
  <c r="L1816" i="1"/>
  <c r="L1814" i="1"/>
  <c r="L1813" i="1"/>
  <c r="L1810" i="1"/>
  <c r="L1809" i="1"/>
  <c r="L1808" i="1"/>
  <c r="L1805" i="1"/>
  <c r="L1802" i="1"/>
  <c r="L1801" i="1"/>
  <c r="L1800" i="1"/>
  <c r="L1798" i="1"/>
  <c r="L1797" i="1"/>
  <c r="L1794" i="1"/>
  <c r="L1793" i="1"/>
  <c r="L1792" i="1"/>
  <c r="L1789" i="1"/>
  <c r="L1786" i="1"/>
  <c r="L1785" i="1"/>
  <c r="L1784" i="1"/>
  <c r="L1781" i="1"/>
  <c r="L1777" i="1"/>
  <c r="L1774" i="1"/>
  <c r="L1773" i="1"/>
  <c r="L1769" i="1"/>
  <c r="L1768" i="1"/>
  <c r="L1767" i="1"/>
  <c r="L1765" i="1"/>
  <c r="L1761" i="1"/>
  <c r="L1758" i="1"/>
  <c r="L1753" i="1"/>
  <c r="L1752" i="1"/>
  <c r="L1749" i="1"/>
  <c r="L1748" i="1"/>
  <c r="L1745" i="1"/>
  <c r="L1742" i="1"/>
  <c r="L1737" i="1"/>
  <c r="L1736" i="1"/>
  <c r="L1733" i="1"/>
  <c r="L1729" i="1"/>
  <c r="L1726" i="1"/>
  <c r="L1721" i="1"/>
  <c r="L1720" i="1"/>
  <c r="L1719" i="1"/>
  <c r="L1717" i="1"/>
  <c r="L1713" i="1"/>
  <c r="L1710" i="1"/>
  <c r="L1705" i="1"/>
  <c r="L1704" i="1"/>
  <c r="L1701" i="1"/>
  <c r="L1697" i="1"/>
  <c r="L1695" i="1"/>
  <c r="L1694" i="1"/>
  <c r="L1689" i="1"/>
  <c r="L1688" i="1"/>
  <c r="L1685" i="1"/>
  <c r="L1681" i="1"/>
  <c r="L1678" i="1"/>
  <c r="L1673" i="1"/>
  <c r="L1672" i="1"/>
  <c r="L1669" i="1"/>
  <c r="L1665" i="1"/>
  <c r="L1662" i="1"/>
  <c r="L1659" i="1"/>
  <c r="L1837" i="1"/>
  <c r="L1836" i="1"/>
  <c r="L1835" i="1"/>
  <c r="L1833" i="1"/>
  <c r="L1832" i="1"/>
  <c r="L1831" i="1"/>
  <c r="L1829" i="1"/>
  <c r="L1828" i="1"/>
  <c r="L1827" i="1"/>
  <c r="L1825" i="1"/>
  <c r="L1824" i="1"/>
  <c r="L1823" i="1"/>
  <c r="L1821" i="1"/>
  <c r="L1820" i="1"/>
  <c r="L1849" i="1"/>
  <c r="L1848" i="1"/>
  <c r="L1847" i="1"/>
  <c r="L1845" i="1"/>
  <c r="L1844" i="1"/>
  <c r="L1843" i="1"/>
  <c r="L1841" i="1"/>
  <c r="L1840" i="1"/>
  <c r="L1811" i="1"/>
  <c r="L1803" i="1"/>
  <c r="L1795" i="1"/>
  <c r="L1759" i="1"/>
  <c r="L1771" i="1"/>
  <c r="L1770" i="1"/>
  <c r="L1691" i="1"/>
  <c r="L1690" i="1"/>
  <c r="L1658" i="1"/>
  <c r="L1791" i="1"/>
  <c r="L1783" i="1"/>
  <c r="L1766" i="1"/>
  <c r="L1750" i="1"/>
  <c r="L1718" i="1"/>
  <c r="L1703" i="1"/>
  <c r="L1702" i="1"/>
  <c r="L1687" i="1"/>
  <c r="L1686" i="1"/>
  <c r="L1671" i="1"/>
  <c r="L1670" i="1"/>
  <c r="L1819" i="1"/>
  <c r="L1787" i="1"/>
  <c r="L1775" i="1"/>
  <c r="L1743" i="1"/>
  <c r="L1727" i="1"/>
  <c r="L1711" i="1"/>
  <c r="L1679" i="1"/>
  <c r="L1663" i="1"/>
  <c r="L1755" i="1"/>
  <c r="L1754" i="1"/>
  <c r="L1739" i="1"/>
  <c r="L1738" i="1"/>
  <c r="L1723" i="1"/>
  <c r="L1722" i="1"/>
  <c r="L1707" i="1"/>
  <c r="L1706" i="1"/>
  <c r="L1675" i="1"/>
  <c r="L1674" i="1"/>
  <c r="L1815" i="1"/>
  <c r="L1807" i="1"/>
  <c r="L1799" i="1"/>
  <c r="L1782" i="1"/>
  <c r="L1751" i="1"/>
  <c r="L1735" i="1"/>
  <c r="L1734" i="1"/>
  <c r="L1779" i="1"/>
  <c r="L1778" i="1"/>
  <c r="L1763" i="1"/>
  <c r="L1762" i="1"/>
  <c r="L1747" i="1"/>
  <c r="L1746" i="1"/>
  <c r="L1731" i="1"/>
  <c r="L1730" i="1"/>
  <c r="L1715" i="1"/>
  <c r="L1714" i="1"/>
  <c r="L1699" i="1"/>
  <c r="L1698" i="1"/>
  <c r="L1683" i="1"/>
  <c r="L1682" i="1"/>
  <c r="L1667" i="1"/>
  <c r="L1666" i="1"/>
  <c r="M1597" i="1" l="1"/>
  <c r="M1598" i="1"/>
  <c r="M1599" i="1"/>
  <c r="M1588" i="1"/>
  <c r="M1589" i="1"/>
  <c r="M1590" i="1"/>
  <c r="M1591" i="1"/>
  <c r="M1592" i="1"/>
  <c r="M1593" i="1"/>
  <c r="M1594" i="1"/>
  <c r="M1595" i="1"/>
  <c r="M1596" i="1"/>
  <c r="M1577" i="1"/>
  <c r="M1578" i="1"/>
  <c r="M1579" i="1"/>
  <c r="M1580" i="1"/>
  <c r="M1581" i="1"/>
  <c r="M1582" i="1"/>
  <c r="M1583" i="1"/>
  <c r="M1584" i="1"/>
  <c r="M1585" i="1"/>
  <c r="M1586" i="1"/>
  <c r="M1587" i="1"/>
  <c r="M1571" i="1"/>
  <c r="M1572" i="1"/>
  <c r="M1573" i="1"/>
  <c r="M1574" i="1"/>
  <c r="M1575" i="1"/>
  <c r="M1576" i="1"/>
  <c r="M1564" i="1"/>
  <c r="M1565" i="1"/>
  <c r="M1566" i="1"/>
  <c r="M1567" i="1"/>
  <c r="M1568" i="1"/>
  <c r="M1569" i="1"/>
  <c r="M1570" i="1"/>
  <c r="M1553" i="1"/>
  <c r="M1554" i="1"/>
  <c r="M1555" i="1"/>
  <c r="M1556" i="1"/>
  <c r="M1557" i="1"/>
  <c r="M1558" i="1"/>
  <c r="M1559" i="1"/>
  <c r="M1560" i="1"/>
  <c r="M1561" i="1"/>
  <c r="M1562" i="1"/>
  <c r="M1563" i="1"/>
  <c r="M1548" i="1"/>
  <c r="M1549" i="1"/>
  <c r="M1550" i="1"/>
  <c r="M1551" i="1"/>
  <c r="M1552" i="1"/>
  <c r="M1540" i="1"/>
  <c r="M1541" i="1"/>
  <c r="M1542" i="1"/>
  <c r="M1543" i="1"/>
  <c r="M1544" i="1"/>
  <c r="M1545" i="1"/>
  <c r="M1546" i="1"/>
  <c r="M1547" i="1"/>
  <c r="M1531" i="1"/>
  <c r="M1532" i="1"/>
  <c r="M1533" i="1"/>
  <c r="M1534" i="1"/>
  <c r="M1535" i="1"/>
  <c r="M1536" i="1"/>
  <c r="M1537" i="1"/>
  <c r="M1538" i="1"/>
  <c r="M1539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4" i="1"/>
  <c r="L140" i="48" l="1"/>
  <c r="K140" i="48"/>
  <c r="J140" i="48"/>
  <c r="I140" i="48"/>
  <c r="H140" i="48"/>
  <c r="G140" i="48"/>
  <c r="F140" i="48"/>
  <c r="E140" i="48"/>
  <c r="D140" i="48"/>
  <c r="C140" i="48"/>
  <c r="L139" i="48"/>
  <c r="K139" i="48"/>
  <c r="J139" i="48"/>
  <c r="I139" i="48"/>
  <c r="H139" i="48"/>
  <c r="G139" i="48"/>
  <c r="F139" i="48"/>
  <c r="E139" i="48"/>
  <c r="D139" i="48"/>
  <c r="C139" i="48"/>
  <c r="L138" i="48"/>
  <c r="K138" i="48"/>
  <c r="J138" i="48"/>
  <c r="I138" i="48"/>
  <c r="H138" i="48"/>
  <c r="G138" i="48"/>
  <c r="F138" i="48"/>
  <c r="E138" i="48"/>
  <c r="D138" i="48"/>
  <c r="C138" i="48"/>
  <c r="L137" i="48"/>
  <c r="K137" i="48"/>
  <c r="J137" i="48"/>
  <c r="I137" i="48"/>
  <c r="H137" i="48"/>
  <c r="G137" i="48"/>
  <c r="F137" i="48"/>
  <c r="E137" i="48"/>
  <c r="D137" i="48"/>
  <c r="C137" i="48"/>
  <c r="L136" i="48"/>
  <c r="K136" i="48"/>
  <c r="J136" i="48"/>
  <c r="I136" i="48"/>
  <c r="H136" i="48"/>
  <c r="G136" i="48"/>
  <c r="F136" i="48"/>
  <c r="E136" i="48"/>
  <c r="D136" i="48"/>
  <c r="C136" i="48"/>
  <c r="X15" i="48"/>
  <c r="W15" i="48"/>
  <c r="V15" i="48"/>
  <c r="U15" i="48"/>
  <c r="T15" i="48"/>
  <c r="S15" i="48"/>
  <c r="R15" i="48"/>
  <c r="Q15" i="48"/>
  <c r="P15" i="48"/>
  <c r="O15" i="48"/>
  <c r="L15" i="48"/>
  <c r="K15" i="48"/>
  <c r="J15" i="48"/>
  <c r="I15" i="48"/>
  <c r="H15" i="48"/>
  <c r="G15" i="48"/>
  <c r="F15" i="48"/>
  <c r="E15" i="48"/>
  <c r="D15" i="48"/>
  <c r="C15" i="48"/>
  <c r="X14" i="48"/>
  <c r="W14" i="48"/>
  <c r="V14" i="48"/>
  <c r="U14" i="48"/>
  <c r="T14" i="48"/>
  <c r="S14" i="48"/>
  <c r="R14" i="48"/>
  <c r="Q14" i="48"/>
  <c r="P14" i="48"/>
  <c r="O14" i="48"/>
  <c r="L14" i="48"/>
  <c r="K14" i="48"/>
  <c r="J14" i="48"/>
  <c r="I14" i="48"/>
  <c r="H14" i="48"/>
  <c r="G14" i="48"/>
  <c r="F14" i="48"/>
  <c r="E14" i="48"/>
  <c r="D14" i="48"/>
  <c r="C14" i="48"/>
  <c r="X13" i="48"/>
  <c r="W13" i="48"/>
  <c r="V13" i="48"/>
  <c r="U13" i="48"/>
  <c r="T13" i="48"/>
  <c r="S13" i="48"/>
  <c r="R13" i="48"/>
  <c r="Q13" i="48"/>
  <c r="P13" i="48"/>
  <c r="O13" i="48"/>
  <c r="L13" i="48"/>
  <c r="K13" i="48"/>
  <c r="J13" i="48"/>
  <c r="I13" i="48"/>
  <c r="H13" i="48"/>
  <c r="G13" i="48"/>
  <c r="F13" i="48"/>
  <c r="E13" i="48"/>
  <c r="D13" i="48"/>
  <c r="C13" i="48"/>
  <c r="X12" i="48"/>
  <c r="W12" i="48"/>
  <c r="V12" i="48"/>
  <c r="U12" i="48"/>
  <c r="T12" i="48"/>
  <c r="S12" i="48"/>
  <c r="R12" i="48"/>
  <c r="Q12" i="48"/>
  <c r="P12" i="48"/>
  <c r="O12" i="48"/>
  <c r="L12" i="48"/>
  <c r="K12" i="48"/>
  <c r="J12" i="48"/>
  <c r="I12" i="48"/>
  <c r="H12" i="48"/>
  <c r="G12" i="48"/>
  <c r="F12" i="48"/>
  <c r="E12" i="48"/>
  <c r="D12" i="48"/>
  <c r="C12" i="48"/>
  <c r="X11" i="48"/>
  <c r="W11" i="48"/>
  <c r="V11" i="48"/>
  <c r="U11" i="48"/>
  <c r="T11" i="48"/>
  <c r="S11" i="48"/>
  <c r="R11" i="48"/>
  <c r="Q11" i="48"/>
  <c r="P11" i="48"/>
  <c r="O11" i="48"/>
  <c r="L11" i="48"/>
  <c r="K11" i="48"/>
  <c r="J11" i="48"/>
  <c r="I11" i="48"/>
  <c r="H11" i="48"/>
  <c r="G11" i="48"/>
  <c r="F11" i="48"/>
  <c r="E11" i="48"/>
  <c r="D11" i="48"/>
  <c r="C11" i="48"/>
  <c r="K11" i="52"/>
  <c r="J136" i="39"/>
  <c r="K136" i="39"/>
  <c r="L136" i="39"/>
  <c r="J137" i="39"/>
  <c r="K137" i="39"/>
  <c r="L137" i="39"/>
  <c r="J138" i="39"/>
  <c r="K138" i="39"/>
  <c r="L138" i="39"/>
  <c r="J139" i="39"/>
  <c r="K139" i="39"/>
  <c r="L139" i="39"/>
  <c r="J140" i="39"/>
  <c r="K140" i="39"/>
  <c r="L140" i="39"/>
  <c r="L21" i="48"/>
  <c r="K21" i="48"/>
  <c r="K31" i="48" s="1"/>
  <c r="J21" i="48"/>
  <c r="I21" i="48"/>
  <c r="H21" i="48"/>
  <c r="G21" i="48"/>
  <c r="G31" i="48" s="1"/>
  <c r="F21" i="48"/>
  <c r="E21" i="48"/>
  <c r="D21" i="48"/>
  <c r="C21" i="48"/>
  <c r="X15" i="52"/>
  <c r="X13" i="52"/>
  <c r="X12" i="52"/>
  <c r="X11" i="52"/>
  <c r="X14" i="52"/>
  <c r="K140" i="63"/>
  <c r="G140" i="63"/>
  <c r="I139" i="63"/>
  <c r="K138" i="63"/>
  <c r="G138" i="63"/>
  <c r="I137" i="63"/>
  <c r="J140" i="63"/>
  <c r="F140" i="63"/>
  <c r="L139" i="63"/>
  <c r="H139" i="63"/>
  <c r="J138" i="63"/>
  <c r="F138" i="63"/>
  <c r="L137" i="63"/>
  <c r="H137" i="63"/>
  <c r="I140" i="63"/>
  <c r="K139" i="63"/>
  <c r="G139" i="63"/>
  <c r="I138" i="63"/>
  <c r="K137" i="63"/>
  <c r="G137" i="63"/>
  <c r="L140" i="63"/>
  <c r="H140" i="63"/>
  <c r="J139" i="63"/>
  <c r="F139" i="63"/>
  <c r="L138" i="63"/>
  <c r="H138" i="63"/>
  <c r="J137" i="63"/>
  <c r="F137" i="63"/>
  <c r="L136" i="63"/>
  <c r="H136" i="63"/>
  <c r="X15" i="63"/>
  <c r="T15" i="63"/>
  <c r="P15" i="63"/>
  <c r="J15" i="63"/>
  <c r="F15" i="63"/>
  <c r="X14" i="63"/>
  <c r="T14" i="63"/>
  <c r="P14" i="63"/>
  <c r="J14" i="63"/>
  <c r="F14" i="63"/>
  <c r="X13" i="63"/>
  <c r="T13" i="63"/>
  <c r="P13" i="63"/>
  <c r="J13" i="63"/>
  <c r="F13" i="63"/>
  <c r="X12" i="63"/>
  <c r="T12" i="63"/>
  <c r="P12" i="63"/>
  <c r="J12" i="63"/>
  <c r="F12" i="63"/>
  <c r="X11" i="63"/>
  <c r="T11" i="63"/>
  <c r="P11" i="63"/>
  <c r="J11" i="63"/>
  <c r="F11" i="63"/>
  <c r="L140" i="62"/>
  <c r="H140" i="62"/>
  <c r="D140" i="62"/>
  <c r="J139" i="62"/>
  <c r="F139" i="62"/>
  <c r="L138" i="62"/>
  <c r="H138" i="62"/>
  <c r="D138" i="62"/>
  <c r="J137" i="62"/>
  <c r="F137" i="62"/>
  <c r="L136" i="62"/>
  <c r="H136" i="62"/>
  <c r="D136" i="62"/>
  <c r="X15" i="62"/>
  <c r="T15" i="62"/>
  <c r="P15" i="62"/>
  <c r="J15" i="62"/>
  <c r="F15" i="62"/>
  <c r="X14" i="62"/>
  <c r="T14" i="62"/>
  <c r="P14" i="62"/>
  <c r="J14" i="62"/>
  <c r="F14" i="62"/>
  <c r="X13" i="62"/>
  <c r="T13" i="62"/>
  <c r="P13" i="62"/>
  <c r="J13" i="62"/>
  <c r="F13" i="62"/>
  <c r="X12" i="62"/>
  <c r="T12" i="62"/>
  <c r="P12" i="62"/>
  <c r="J12" i="62"/>
  <c r="F12" i="62"/>
  <c r="X11" i="62"/>
  <c r="T11" i="62"/>
  <c r="P11" i="62"/>
  <c r="J11" i="62"/>
  <c r="F11" i="62"/>
  <c r="L140" i="61"/>
  <c r="H140" i="61"/>
  <c r="D140" i="61"/>
  <c r="J139" i="61"/>
  <c r="F139" i="61"/>
  <c r="L138" i="61"/>
  <c r="H138" i="61"/>
  <c r="D138" i="61"/>
  <c r="J137" i="61"/>
  <c r="F137" i="61"/>
  <c r="L136" i="61"/>
  <c r="H136" i="61"/>
  <c r="K136" i="63"/>
  <c r="G136" i="63"/>
  <c r="W15" i="63"/>
  <c r="S15" i="63"/>
  <c r="O15" i="63"/>
  <c r="I15" i="63"/>
  <c r="E15" i="63"/>
  <c r="W14" i="63"/>
  <c r="S14" i="63"/>
  <c r="O14" i="63"/>
  <c r="I14" i="63"/>
  <c r="E14" i="63"/>
  <c r="W13" i="63"/>
  <c r="S13" i="63"/>
  <c r="O13" i="63"/>
  <c r="I13" i="63"/>
  <c r="E13" i="63"/>
  <c r="W12" i="63"/>
  <c r="S12" i="63"/>
  <c r="O12" i="63"/>
  <c r="I12" i="63"/>
  <c r="E12" i="63"/>
  <c r="W11" i="63"/>
  <c r="S11" i="63"/>
  <c r="O11" i="63"/>
  <c r="I11" i="63"/>
  <c r="E11" i="63"/>
  <c r="K140" i="62"/>
  <c r="G140" i="62"/>
  <c r="C140" i="62"/>
  <c r="I139" i="62"/>
  <c r="E139" i="62"/>
  <c r="K138" i="62"/>
  <c r="G138" i="62"/>
  <c r="C138" i="62"/>
  <c r="I137" i="62"/>
  <c r="E137" i="62"/>
  <c r="K136" i="62"/>
  <c r="G136" i="62"/>
  <c r="C136" i="62"/>
  <c r="W15" i="62"/>
  <c r="S15" i="62"/>
  <c r="O15" i="62"/>
  <c r="I15" i="62"/>
  <c r="E15" i="62"/>
  <c r="W14" i="62"/>
  <c r="S14" i="62"/>
  <c r="O14" i="62"/>
  <c r="I14" i="62"/>
  <c r="E14" i="62"/>
  <c r="W13" i="62"/>
  <c r="S13" i="62"/>
  <c r="O13" i="62"/>
  <c r="I13" i="62"/>
  <c r="E13" i="62"/>
  <c r="W12" i="62"/>
  <c r="S12" i="62"/>
  <c r="O12" i="62"/>
  <c r="I12" i="62"/>
  <c r="E12" i="62"/>
  <c r="W11" i="62"/>
  <c r="S11" i="62"/>
  <c r="O11" i="62"/>
  <c r="I11" i="62"/>
  <c r="E11" i="62"/>
  <c r="K140" i="61"/>
  <c r="G140" i="61"/>
  <c r="C140" i="61"/>
  <c r="I139" i="61"/>
  <c r="E139" i="61"/>
  <c r="K138" i="61"/>
  <c r="G138" i="61"/>
  <c r="C138" i="61"/>
  <c r="I137" i="61"/>
  <c r="E137" i="61"/>
  <c r="K136" i="61"/>
  <c r="G136" i="61"/>
  <c r="J136" i="63"/>
  <c r="F136" i="63"/>
  <c r="V15" i="63"/>
  <c r="R15" i="63"/>
  <c r="L15" i="63"/>
  <c r="H15" i="63"/>
  <c r="D15" i="63"/>
  <c r="V14" i="63"/>
  <c r="R14" i="63"/>
  <c r="L14" i="63"/>
  <c r="H14" i="63"/>
  <c r="D14" i="63"/>
  <c r="V13" i="63"/>
  <c r="R13" i="63"/>
  <c r="L13" i="63"/>
  <c r="H13" i="63"/>
  <c r="D13" i="63"/>
  <c r="V12" i="63"/>
  <c r="R12" i="63"/>
  <c r="L12" i="63"/>
  <c r="H12" i="63"/>
  <c r="D12" i="63"/>
  <c r="V11" i="63"/>
  <c r="R11" i="63"/>
  <c r="L11" i="63"/>
  <c r="H11" i="63"/>
  <c r="D11" i="63"/>
  <c r="J140" i="62"/>
  <c r="F140" i="62"/>
  <c r="L139" i="62"/>
  <c r="H139" i="62"/>
  <c r="D139" i="62"/>
  <c r="J138" i="62"/>
  <c r="F138" i="62"/>
  <c r="L137" i="62"/>
  <c r="H137" i="62"/>
  <c r="D137" i="62"/>
  <c r="J136" i="62"/>
  <c r="F136" i="62"/>
  <c r="V15" i="62"/>
  <c r="R15" i="62"/>
  <c r="L15" i="62"/>
  <c r="H15" i="62"/>
  <c r="D15" i="62"/>
  <c r="V14" i="62"/>
  <c r="R14" i="62"/>
  <c r="L14" i="62"/>
  <c r="H14" i="62"/>
  <c r="D14" i="62"/>
  <c r="V13" i="62"/>
  <c r="R13" i="62"/>
  <c r="L13" i="62"/>
  <c r="H13" i="62"/>
  <c r="D13" i="62"/>
  <c r="V12" i="62"/>
  <c r="R12" i="62"/>
  <c r="L12" i="62"/>
  <c r="H12" i="62"/>
  <c r="D12" i="62"/>
  <c r="V11" i="62"/>
  <c r="R11" i="62"/>
  <c r="L11" i="62"/>
  <c r="H11" i="62"/>
  <c r="D11" i="62"/>
  <c r="J140" i="61"/>
  <c r="F140" i="61"/>
  <c r="L139" i="61"/>
  <c r="H139" i="61"/>
  <c r="D139" i="61"/>
  <c r="J138" i="61"/>
  <c r="F138" i="61"/>
  <c r="L137" i="61"/>
  <c r="H137" i="61"/>
  <c r="D137" i="61"/>
  <c r="J136" i="61"/>
  <c r="F136" i="61"/>
  <c r="V15" i="61"/>
  <c r="R15" i="61"/>
  <c r="L15" i="61"/>
  <c r="H15" i="61"/>
  <c r="D15" i="61"/>
  <c r="V14" i="61"/>
  <c r="R14" i="61"/>
  <c r="L14" i="61"/>
  <c r="H14" i="61"/>
  <c r="I136" i="63"/>
  <c r="U15" i="63"/>
  <c r="Q15" i="63"/>
  <c r="K15" i="63"/>
  <c r="G15" i="63"/>
  <c r="U14" i="63"/>
  <c r="Q14" i="63"/>
  <c r="K14" i="63"/>
  <c r="G14" i="63"/>
  <c r="U13" i="63"/>
  <c r="Q13" i="63"/>
  <c r="K13" i="63"/>
  <c r="G13" i="63"/>
  <c r="U12" i="63"/>
  <c r="Q12" i="63"/>
  <c r="K12" i="63"/>
  <c r="G12" i="63"/>
  <c r="U11" i="63"/>
  <c r="Q11" i="63"/>
  <c r="K11" i="63"/>
  <c r="G11" i="63"/>
  <c r="I140" i="62"/>
  <c r="E140" i="62"/>
  <c r="K139" i="62"/>
  <c r="G139" i="62"/>
  <c r="C139" i="62"/>
  <c r="I138" i="62"/>
  <c r="E138" i="62"/>
  <c r="K137" i="62"/>
  <c r="G137" i="62"/>
  <c r="C137" i="62"/>
  <c r="I136" i="62"/>
  <c r="E136" i="62"/>
  <c r="U15" i="62"/>
  <c r="Q15" i="62"/>
  <c r="K15" i="62"/>
  <c r="G15" i="62"/>
  <c r="U14" i="62"/>
  <c r="Q14" i="62"/>
  <c r="K14" i="62"/>
  <c r="G14" i="62"/>
  <c r="U13" i="62"/>
  <c r="Q13" i="62"/>
  <c r="K13" i="62"/>
  <c r="G13" i="62"/>
  <c r="U12" i="62"/>
  <c r="Q12" i="62"/>
  <c r="K12" i="62"/>
  <c r="G12" i="62"/>
  <c r="U11" i="62"/>
  <c r="Q11" i="62"/>
  <c r="K11" i="62"/>
  <c r="G11" i="62"/>
  <c r="I140" i="61"/>
  <c r="E140" i="61"/>
  <c r="K139" i="61"/>
  <c r="G139" i="61"/>
  <c r="C139" i="61"/>
  <c r="I138" i="61"/>
  <c r="E138" i="61"/>
  <c r="K137" i="61"/>
  <c r="G137" i="61"/>
  <c r="C137" i="61"/>
  <c r="I136" i="61"/>
  <c r="E136" i="61"/>
  <c r="U15" i="61"/>
  <c r="Q15" i="61"/>
  <c r="K15" i="61"/>
  <c r="G15" i="61"/>
  <c r="U14" i="61"/>
  <c r="Q14" i="61"/>
  <c r="K14" i="61"/>
  <c r="G14" i="61"/>
  <c r="D136" i="61"/>
  <c r="X15" i="61"/>
  <c r="P15" i="61"/>
  <c r="F15" i="61"/>
  <c r="T14" i="61"/>
  <c r="J14" i="61"/>
  <c r="D14" i="61"/>
  <c r="V13" i="61"/>
  <c r="R13" i="61"/>
  <c r="L13" i="61"/>
  <c r="H13" i="61"/>
  <c r="D13" i="61"/>
  <c r="V12" i="61"/>
  <c r="R12" i="61"/>
  <c r="L12" i="61"/>
  <c r="H12" i="61"/>
  <c r="D12" i="61"/>
  <c r="V11" i="61"/>
  <c r="R11" i="61"/>
  <c r="L11" i="61"/>
  <c r="H11" i="61"/>
  <c r="D11" i="61"/>
  <c r="J140" i="60"/>
  <c r="F140" i="60"/>
  <c r="L139" i="60"/>
  <c r="H139" i="60"/>
  <c r="D139" i="60"/>
  <c r="J138" i="60"/>
  <c r="F138" i="60"/>
  <c r="L137" i="60"/>
  <c r="H137" i="60"/>
  <c r="D137" i="60"/>
  <c r="J136" i="60"/>
  <c r="F136" i="60"/>
  <c r="X15" i="60"/>
  <c r="T15" i="60"/>
  <c r="P15" i="60"/>
  <c r="J15" i="60"/>
  <c r="F15" i="60"/>
  <c r="X14" i="60"/>
  <c r="T14" i="60"/>
  <c r="P14" i="60"/>
  <c r="J14" i="60"/>
  <c r="F14" i="60"/>
  <c r="X13" i="60"/>
  <c r="T13" i="60"/>
  <c r="P13" i="60"/>
  <c r="J13" i="60"/>
  <c r="F13" i="60"/>
  <c r="X12" i="60"/>
  <c r="T12" i="60"/>
  <c r="P12" i="60"/>
  <c r="J12" i="60"/>
  <c r="F12" i="60"/>
  <c r="X11" i="60"/>
  <c r="T11" i="60"/>
  <c r="P11" i="60"/>
  <c r="J11" i="60"/>
  <c r="F11" i="60"/>
  <c r="L140" i="59"/>
  <c r="H140" i="59"/>
  <c r="D140" i="59"/>
  <c r="J139" i="59"/>
  <c r="F139" i="59"/>
  <c r="L138" i="59"/>
  <c r="H138" i="59"/>
  <c r="D138" i="59"/>
  <c r="J137" i="59"/>
  <c r="F137" i="59"/>
  <c r="L136" i="59"/>
  <c r="H136" i="59"/>
  <c r="D136" i="59"/>
  <c r="X15" i="59"/>
  <c r="T15" i="59"/>
  <c r="P15" i="59"/>
  <c r="J15" i="59"/>
  <c r="F15" i="59"/>
  <c r="X14" i="59"/>
  <c r="T14" i="59"/>
  <c r="P14" i="59"/>
  <c r="J14" i="59"/>
  <c r="F14" i="59"/>
  <c r="X13" i="59"/>
  <c r="T13" i="59"/>
  <c r="P13" i="59"/>
  <c r="C136" i="61"/>
  <c r="W15" i="61"/>
  <c r="O15" i="61"/>
  <c r="E15" i="61"/>
  <c r="S14" i="61"/>
  <c r="I14" i="61"/>
  <c r="U13" i="61"/>
  <c r="Q13" i="61"/>
  <c r="K13" i="61"/>
  <c r="G13" i="61"/>
  <c r="U12" i="61"/>
  <c r="Q12" i="61"/>
  <c r="K12" i="61"/>
  <c r="G12" i="61"/>
  <c r="U11" i="61"/>
  <c r="Q11" i="61"/>
  <c r="K11" i="61"/>
  <c r="G11" i="61"/>
  <c r="I140" i="60"/>
  <c r="E140" i="60"/>
  <c r="K139" i="60"/>
  <c r="G139" i="60"/>
  <c r="C139" i="60"/>
  <c r="I138" i="60"/>
  <c r="E138" i="60"/>
  <c r="K137" i="60"/>
  <c r="G137" i="60"/>
  <c r="C137" i="60"/>
  <c r="I136" i="60"/>
  <c r="E136" i="60"/>
  <c r="W15" i="60"/>
  <c r="S15" i="60"/>
  <c r="O15" i="60"/>
  <c r="I15" i="60"/>
  <c r="E15" i="60"/>
  <c r="W14" i="60"/>
  <c r="S14" i="60"/>
  <c r="O14" i="60"/>
  <c r="I14" i="60"/>
  <c r="E14" i="60"/>
  <c r="W13" i="60"/>
  <c r="S13" i="60"/>
  <c r="O13" i="60"/>
  <c r="I13" i="60"/>
  <c r="E13" i="60"/>
  <c r="W12" i="60"/>
  <c r="S12" i="60"/>
  <c r="O12" i="60"/>
  <c r="I12" i="60"/>
  <c r="E12" i="60"/>
  <c r="W11" i="60"/>
  <c r="S11" i="60"/>
  <c r="O11" i="60"/>
  <c r="I11" i="60"/>
  <c r="E11" i="60"/>
  <c r="K140" i="59"/>
  <c r="G140" i="59"/>
  <c r="C140" i="59"/>
  <c r="I139" i="59"/>
  <c r="E139" i="59"/>
  <c r="K138" i="59"/>
  <c r="G138" i="59"/>
  <c r="C138" i="59"/>
  <c r="I137" i="59"/>
  <c r="E137" i="59"/>
  <c r="K136" i="59"/>
  <c r="G136" i="59"/>
  <c r="C136" i="59"/>
  <c r="W15" i="59"/>
  <c r="S15" i="59"/>
  <c r="O15" i="59"/>
  <c r="I15" i="59"/>
  <c r="E15" i="59"/>
  <c r="W14" i="59"/>
  <c r="S14" i="59"/>
  <c r="O14" i="59"/>
  <c r="I14" i="59"/>
  <c r="E14" i="59"/>
  <c r="W13" i="59"/>
  <c r="S13" i="59"/>
  <c r="O13" i="59"/>
  <c r="T15" i="61"/>
  <c r="J15" i="61"/>
  <c r="X14" i="61"/>
  <c r="P14" i="61"/>
  <c r="F14" i="61"/>
  <c r="X13" i="61"/>
  <c r="T13" i="61"/>
  <c r="P13" i="61"/>
  <c r="J13" i="61"/>
  <c r="F13" i="61"/>
  <c r="X12" i="61"/>
  <c r="T12" i="61"/>
  <c r="P12" i="61"/>
  <c r="J12" i="61"/>
  <c r="F12" i="61"/>
  <c r="X11" i="61"/>
  <c r="T11" i="61"/>
  <c r="P11" i="61"/>
  <c r="J11" i="61"/>
  <c r="F11" i="61"/>
  <c r="L140" i="60"/>
  <c r="H140" i="60"/>
  <c r="D140" i="60"/>
  <c r="J139" i="60"/>
  <c r="F139" i="60"/>
  <c r="L138" i="60"/>
  <c r="H138" i="60"/>
  <c r="D138" i="60"/>
  <c r="J137" i="60"/>
  <c r="F137" i="60"/>
  <c r="L136" i="60"/>
  <c r="H136" i="60"/>
  <c r="D136" i="60"/>
  <c r="V15" i="60"/>
  <c r="R15" i="60"/>
  <c r="L15" i="60"/>
  <c r="H15" i="60"/>
  <c r="D15" i="60"/>
  <c r="V14" i="60"/>
  <c r="R14" i="60"/>
  <c r="L14" i="60"/>
  <c r="H14" i="60"/>
  <c r="D14" i="60"/>
  <c r="V13" i="60"/>
  <c r="R13" i="60"/>
  <c r="L13" i="60"/>
  <c r="H13" i="60"/>
  <c r="D13" i="60"/>
  <c r="V12" i="60"/>
  <c r="R12" i="60"/>
  <c r="L12" i="60"/>
  <c r="H12" i="60"/>
  <c r="D12" i="60"/>
  <c r="V11" i="60"/>
  <c r="R11" i="60"/>
  <c r="L11" i="60"/>
  <c r="H11" i="60"/>
  <c r="D11" i="60"/>
  <c r="J140" i="59"/>
  <c r="F140" i="59"/>
  <c r="L139" i="59"/>
  <c r="H139" i="59"/>
  <c r="D139" i="59"/>
  <c r="J138" i="59"/>
  <c r="F138" i="59"/>
  <c r="L137" i="59"/>
  <c r="H137" i="59"/>
  <c r="D137" i="59"/>
  <c r="J136" i="59"/>
  <c r="F136" i="59"/>
  <c r="V15" i="59"/>
  <c r="R15" i="59"/>
  <c r="L15" i="59"/>
  <c r="H15" i="59"/>
  <c r="D15" i="59"/>
  <c r="V14" i="59"/>
  <c r="R14" i="59"/>
  <c r="L14" i="59"/>
  <c r="H14" i="59"/>
  <c r="D14" i="59"/>
  <c r="V13" i="59"/>
  <c r="R13" i="59"/>
  <c r="L13" i="59"/>
  <c r="H13" i="59"/>
  <c r="D13" i="59"/>
  <c r="V12" i="59"/>
  <c r="R12" i="59"/>
  <c r="L12" i="59"/>
  <c r="H12" i="59"/>
  <c r="D12" i="59"/>
  <c r="V11" i="59"/>
  <c r="R11" i="59"/>
  <c r="L11" i="59"/>
  <c r="H11" i="59"/>
  <c r="D11" i="59"/>
  <c r="J140" i="58"/>
  <c r="F140" i="58"/>
  <c r="S15" i="61"/>
  <c r="I15" i="61"/>
  <c r="W14" i="61"/>
  <c r="O14" i="61"/>
  <c r="E14" i="61"/>
  <c r="W13" i="61"/>
  <c r="S13" i="61"/>
  <c r="O13" i="61"/>
  <c r="I13" i="61"/>
  <c r="E13" i="61"/>
  <c r="W12" i="61"/>
  <c r="S12" i="61"/>
  <c r="O12" i="61"/>
  <c r="I12" i="61"/>
  <c r="E12" i="61"/>
  <c r="W11" i="61"/>
  <c r="S11" i="61"/>
  <c r="O11" i="61"/>
  <c r="I11" i="61"/>
  <c r="E11" i="61"/>
  <c r="K140" i="60"/>
  <c r="G140" i="60"/>
  <c r="C140" i="60"/>
  <c r="I139" i="60"/>
  <c r="E139" i="60"/>
  <c r="K138" i="60"/>
  <c r="G138" i="60"/>
  <c r="C138" i="60"/>
  <c r="I137" i="60"/>
  <c r="E137" i="60"/>
  <c r="K136" i="60"/>
  <c r="G136" i="60"/>
  <c r="C136" i="60"/>
  <c r="U15" i="60"/>
  <c r="Q15" i="60"/>
  <c r="K15" i="60"/>
  <c r="G15" i="60"/>
  <c r="U14" i="60"/>
  <c r="Q14" i="60"/>
  <c r="K14" i="60"/>
  <c r="G14" i="60"/>
  <c r="U13" i="60"/>
  <c r="Q13" i="60"/>
  <c r="K13" i="60"/>
  <c r="G13" i="60"/>
  <c r="U12" i="60"/>
  <c r="Q12" i="60"/>
  <c r="K12" i="60"/>
  <c r="G12" i="60"/>
  <c r="U11" i="60"/>
  <c r="Q11" i="60"/>
  <c r="K11" i="60"/>
  <c r="G11" i="60"/>
  <c r="I140" i="59"/>
  <c r="E140" i="59"/>
  <c r="K139" i="59"/>
  <c r="G139" i="59"/>
  <c r="C139" i="59"/>
  <c r="I138" i="59"/>
  <c r="E138" i="59"/>
  <c r="K137" i="59"/>
  <c r="G137" i="59"/>
  <c r="C137" i="59"/>
  <c r="I136" i="59"/>
  <c r="E136" i="59"/>
  <c r="U15" i="59"/>
  <c r="Q15" i="59"/>
  <c r="K15" i="59"/>
  <c r="G15" i="59"/>
  <c r="U14" i="59"/>
  <c r="Q14" i="59"/>
  <c r="K14" i="59"/>
  <c r="G14" i="59"/>
  <c r="U13" i="59"/>
  <c r="Q13" i="59"/>
  <c r="K13" i="59"/>
  <c r="G13" i="59"/>
  <c r="U12" i="59"/>
  <c r="Q12" i="59"/>
  <c r="K12" i="59"/>
  <c r="G12" i="59"/>
  <c r="U11" i="59"/>
  <c r="Q11" i="59"/>
  <c r="K11" i="59"/>
  <c r="G11" i="59"/>
  <c r="F13" i="59"/>
  <c r="T12" i="59"/>
  <c r="J12" i="59"/>
  <c r="X11" i="59"/>
  <c r="P11" i="59"/>
  <c r="F11" i="59"/>
  <c r="I140" i="58"/>
  <c r="D140" i="58"/>
  <c r="J139" i="58"/>
  <c r="F139" i="58"/>
  <c r="L138" i="58"/>
  <c r="H138" i="58"/>
  <c r="D138" i="58"/>
  <c r="J137" i="58"/>
  <c r="F137" i="58"/>
  <c r="L136" i="58"/>
  <c r="H136" i="58"/>
  <c r="D136" i="58"/>
  <c r="X15" i="58"/>
  <c r="T15" i="58"/>
  <c r="P15" i="58"/>
  <c r="J15" i="58"/>
  <c r="F15" i="58"/>
  <c r="X14" i="58"/>
  <c r="T14" i="58"/>
  <c r="P14" i="58"/>
  <c r="J14" i="58"/>
  <c r="F14" i="58"/>
  <c r="X13" i="58"/>
  <c r="T13" i="58"/>
  <c r="P13" i="58"/>
  <c r="J13" i="58"/>
  <c r="F13" i="58"/>
  <c r="X12" i="58"/>
  <c r="T12" i="58"/>
  <c r="P12" i="58"/>
  <c r="J12" i="58"/>
  <c r="F12" i="58"/>
  <c r="X11" i="58"/>
  <c r="T11" i="58"/>
  <c r="P11" i="58"/>
  <c r="J11" i="58"/>
  <c r="F11" i="58"/>
  <c r="J140" i="57"/>
  <c r="F140" i="57"/>
  <c r="L139" i="57"/>
  <c r="H139" i="57"/>
  <c r="D139" i="57"/>
  <c r="J138" i="57"/>
  <c r="F138" i="57"/>
  <c r="L137" i="57"/>
  <c r="H137" i="57"/>
  <c r="D137" i="57"/>
  <c r="J136" i="57"/>
  <c r="F136" i="57"/>
  <c r="W15" i="57"/>
  <c r="S15" i="57"/>
  <c r="O15" i="57"/>
  <c r="I15" i="57"/>
  <c r="E15" i="57"/>
  <c r="W14" i="57"/>
  <c r="S14" i="57"/>
  <c r="O14" i="57"/>
  <c r="I14" i="57"/>
  <c r="E14" i="57"/>
  <c r="W13" i="57"/>
  <c r="S13" i="57"/>
  <c r="O13" i="57"/>
  <c r="I13" i="57"/>
  <c r="E13" i="57"/>
  <c r="W12" i="57"/>
  <c r="S12" i="57"/>
  <c r="O12" i="57"/>
  <c r="I12" i="57"/>
  <c r="E13" i="59"/>
  <c r="S12" i="59"/>
  <c r="I12" i="59"/>
  <c r="W11" i="59"/>
  <c r="O11" i="59"/>
  <c r="E11" i="59"/>
  <c r="H140" i="58"/>
  <c r="C140" i="58"/>
  <c r="I139" i="58"/>
  <c r="E139" i="58"/>
  <c r="K138" i="58"/>
  <c r="G138" i="58"/>
  <c r="C138" i="58"/>
  <c r="I137" i="58"/>
  <c r="E137" i="58"/>
  <c r="K136" i="58"/>
  <c r="G136" i="58"/>
  <c r="C136" i="58"/>
  <c r="W15" i="58"/>
  <c r="S15" i="58"/>
  <c r="O15" i="58"/>
  <c r="I15" i="58"/>
  <c r="E15" i="58"/>
  <c r="W14" i="58"/>
  <c r="S14" i="58"/>
  <c r="O14" i="58"/>
  <c r="I14" i="58"/>
  <c r="E14" i="58"/>
  <c r="W13" i="58"/>
  <c r="S13" i="58"/>
  <c r="O13" i="58"/>
  <c r="I13" i="58"/>
  <c r="E13" i="58"/>
  <c r="W12" i="58"/>
  <c r="S12" i="58"/>
  <c r="O12" i="58"/>
  <c r="I12" i="58"/>
  <c r="E12" i="58"/>
  <c r="W11" i="58"/>
  <c r="S11" i="58"/>
  <c r="O11" i="58"/>
  <c r="I11" i="58"/>
  <c r="E11" i="58"/>
  <c r="I140" i="57"/>
  <c r="K139" i="57"/>
  <c r="G139" i="57"/>
  <c r="C139" i="57"/>
  <c r="I138" i="57"/>
  <c r="K137" i="57"/>
  <c r="G137" i="57"/>
  <c r="C137" i="57"/>
  <c r="I136" i="57"/>
  <c r="V15" i="57"/>
  <c r="R15" i="57"/>
  <c r="L15" i="57"/>
  <c r="H15" i="57"/>
  <c r="D15" i="57"/>
  <c r="V14" i="57"/>
  <c r="R14" i="57"/>
  <c r="L14" i="57"/>
  <c r="H14" i="57"/>
  <c r="D14" i="57"/>
  <c r="V13" i="57"/>
  <c r="R13" i="57"/>
  <c r="L13" i="57"/>
  <c r="H13" i="57"/>
  <c r="D13" i="57"/>
  <c r="V12" i="57"/>
  <c r="R12" i="57"/>
  <c r="J13" i="59"/>
  <c r="X12" i="59"/>
  <c r="P12" i="59"/>
  <c r="F12" i="59"/>
  <c r="T11" i="59"/>
  <c r="J11" i="59"/>
  <c r="L140" i="58"/>
  <c r="G140" i="58"/>
  <c r="L139" i="58"/>
  <c r="H139" i="58"/>
  <c r="D139" i="58"/>
  <c r="J138" i="58"/>
  <c r="F138" i="58"/>
  <c r="L137" i="58"/>
  <c r="H137" i="58"/>
  <c r="D137" i="58"/>
  <c r="J136" i="58"/>
  <c r="F136" i="58"/>
  <c r="V15" i="58"/>
  <c r="R15" i="58"/>
  <c r="L15" i="58"/>
  <c r="H15" i="58"/>
  <c r="D15" i="58"/>
  <c r="V14" i="58"/>
  <c r="R14" i="58"/>
  <c r="L14" i="58"/>
  <c r="H14" i="58"/>
  <c r="D14" i="58"/>
  <c r="V13" i="58"/>
  <c r="R13" i="58"/>
  <c r="L13" i="58"/>
  <c r="H13" i="58"/>
  <c r="D13" i="58"/>
  <c r="V12" i="58"/>
  <c r="R12" i="58"/>
  <c r="L12" i="58"/>
  <c r="H12" i="58"/>
  <c r="D12" i="58"/>
  <c r="V11" i="58"/>
  <c r="R11" i="58"/>
  <c r="L11" i="58"/>
  <c r="H11" i="58"/>
  <c r="D11" i="58"/>
  <c r="L140" i="57"/>
  <c r="H140" i="57"/>
  <c r="D140" i="57"/>
  <c r="J139" i="57"/>
  <c r="F139" i="57"/>
  <c r="L138" i="57"/>
  <c r="H138" i="57"/>
  <c r="D138" i="57"/>
  <c r="J137" i="57"/>
  <c r="F137" i="57"/>
  <c r="L136" i="57"/>
  <c r="H136" i="57"/>
  <c r="D136" i="57"/>
  <c r="U15" i="57"/>
  <c r="Q15" i="57"/>
  <c r="K15" i="57"/>
  <c r="G15" i="57"/>
  <c r="U14" i="57"/>
  <c r="Q14" i="57"/>
  <c r="K14" i="57"/>
  <c r="G14" i="57"/>
  <c r="U13" i="57"/>
  <c r="Q13" i="57"/>
  <c r="K13" i="57"/>
  <c r="G13" i="57"/>
  <c r="U12" i="57"/>
  <c r="Q12" i="57"/>
  <c r="K12" i="57"/>
  <c r="G12" i="57"/>
  <c r="U11" i="57"/>
  <c r="I13" i="59"/>
  <c r="W12" i="59"/>
  <c r="O12" i="59"/>
  <c r="E12" i="59"/>
  <c r="S11" i="59"/>
  <c r="I11" i="59"/>
  <c r="K140" i="58"/>
  <c r="E140" i="58"/>
  <c r="K139" i="58"/>
  <c r="G139" i="58"/>
  <c r="C139" i="58"/>
  <c r="I138" i="58"/>
  <c r="E138" i="58"/>
  <c r="K137" i="58"/>
  <c r="G137" i="58"/>
  <c r="C137" i="58"/>
  <c r="I136" i="58"/>
  <c r="E136" i="58"/>
  <c r="U15" i="58"/>
  <c r="Q15" i="58"/>
  <c r="K15" i="58"/>
  <c r="G15" i="58"/>
  <c r="U14" i="58"/>
  <c r="Q14" i="58"/>
  <c r="K14" i="58"/>
  <c r="G14" i="58"/>
  <c r="U13" i="58"/>
  <c r="Q13" i="58"/>
  <c r="K13" i="58"/>
  <c r="G13" i="58"/>
  <c r="U12" i="58"/>
  <c r="Q12" i="58"/>
  <c r="K12" i="58"/>
  <c r="G12" i="58"/>
  <c r="U11" i="58"/>
  <c r="Q11" i="58"/>
  <c r="K11" i="58"/>
  <c r="G11" i="58"/>
  <c r="K140" i="57"/>
  <c r="G140" i="57"/>
  <c r="C140" i="57"/>
  <c r="I139" i="57"/>
  <c r="K138" i="57"/>
  <c r="G138" i="57"/>
  <c r="C138" i="57"/>
  <c r="I137" i="57"/>
  <c r="K136" i="57"/>
  <c r="G136" i="57"/>
  <c r="C136" i="57"/>
  <c r="X15" i="57"/>
  <c r="T15" i="57"/>
  <c r="P15" i="57"/>
  <c r="J15" i="57"/>
  <c r="F15" i="57"/>
  <c r="X14" i="57"/>
  <c r="T14" i="57"/>
  <c r="P14" i="57"/>
  <c r="J14" i="57"/>
  <c r="F14" i="57"/>
  <c r="X13" i="57"/>
  <c r="T13" i="57"/>
  <c r="P13" i="57"/>
  <c r="J13" i="57"/>
  <c r="F13" i="57"/>
  <c r="X12" i="57"/>
  <c r="T12" i="57"/>
  <c r="J12" i="57"/>
  <c r="D12" i="57"/>
  <c r="T11" i="57"/>
  <c r="P11" i="57"/>
  <c r="J11" i="57"/>
  <c r="F11" i="57"/>
  <c r="J140" i="54"/>
  <c r="F140" i="54"/>
  <c r="L139" i="54"/>
  <c r="H139" i="54"/>
  <c r="D139" i="54"/>
  <c r="J138" i="54"/>
  <c r="F138" i="54"/>
  <c r="L137" i="54"/>
  <c r="H137" i="54"/>
  <c r="D137" i="54"/>
  <c r="J136" i="54"/>
  <c r="F136" i="54"/>
  <c r="V15" i="54"/>
  <c r="R15" i="54"/>
  <c r="L15" i="54"/>
  <c r="H15" i="54"/>
  <c r="D15" i="54"/>
  <c r="V14" i="54"/>
  <c r="R14" i="54"/>
  <c r="L14" i="54"/>
  <c r="H14" i="54"/>
  <c r="D14" i="54"/>
  <c r="V13" i="54"/>
  <c r="R13" i="54"/>
  <c r="L13" i="54"/>
  <c r="H13" i="54"/>
  <c r="D13" i="54"/>
  <c r="V12" i="54"/>
  <c r="R12" i="54"/>
  <c r="L12" i="54"/>
  <c r="H12" i="54"/>
  <c r="D12" i="54"/>
  <c r="V11" i="54"/>
  <c r="R11" i="54"/>
  <c r="L11" i="54"/>
  <c r="H11" i="54"/>
  <c r="D11" i="54"/>
  <c r="L140" i="53"/>
  <c r="H140" i="53"/>
  <c r="D140" i="53"/>
  <c r="J139" i="53"/>
  <c r="F139" i="53"/>
  <c r="L138" i="53"/>
  <c r="H138" i="53"/>
  <c r="D138" i="53"/>
  <c r="J137" i="53"/>
  <c r="F137" i="53"/>
  <c r="L136" i="53"/>
  <c r="H136" i="53"/>
  <c r="D136" i="53"/>
  <c r="X15" i="53"/>
  <c r="T15" i="53"/>
  <c r="P15" i="53"/>
  <c r="J15" i="53"/>
  <c r="F15" i="53"/>
  <c r="X14" i="53"/>
  <c r="T14" i="53"/>
  <c r="P14" i="53"/>
  <c r="J14" i="53"/>
  <c r="F14" i="53"/>
  <c r="X13" i="53"/>
  <c r="T13" i="53"/>
  <c r="P13" i="53"/>
  <c r="J13" i="53"/>
  <c r="F13" i="53"/>
  <c r="X12" i="53"/>
  <c r="T12" i="53"/>
  <c r="P12" i="53"/>
  <c r="J12" i="53"/>
  <c r="F12" i="53"/>
  <c r="X11" i="53"/>
  <c r="T11" i="53"/>
  <c r="P11" i="53"/>
  <c r="J11" i="53"/>
  <c r="F11" i="53"/>
  <c r="I140" i="52"/>
  <c r="E140" i="52"/>
  <c r="K139" i="52"/>
  <c r="G139" i="52"/>
  <c r="C139" i="52"/>
  <c r="I138" i="52"/>
  <c r="E138" i="52"/>
  <c r="K137" i="52"/>
  <c r="G137" i="52"/>
  <c r="C137" i="52"/>
  <c r="I136" i="52"/>
  <c r="E136" i="52"/>
  <c r="U15" i="52"/>
  <c r="Q15" i="52"/>
  <c r="K15" i="52"/>
  <c r="G15" i="52"/>
  <c r="U14" i="52"/>
  <c r="Q14" i="52"/>
  <c r="K14" i="52"/>
  <c r="G14" i="52"/>
  <c r="U13" i="52"/>
  <c r="Q13" i="52"/>
  <c r="K13" i="52"/>
  <c r="G13" i="52"/>
  <c r="U12" i="52"/>
  <c r="Q12" i="52"/>
  <c r="K12" i="52"/>
  <c r="G12" i="52"/>
  <c r="U11" i="52"/>
  <c r="Q11" i="52"/>
  <c r="G11" i="52"/>
  <c r="P11" i="52"/>
  <c r="H12" i="57"/>
  <c r="X11" i="57"/>
  <c r="S11" i="57"/>
  <c r="O11" i="57"/>
  <c r="I11" i="57"/>
  <c r="E11" i="57"/>
  <c r="I140" i="54"/>
  <c r="E140" i="54"/>
  <c r="K139" i="54"/>
  <c r="G139" i="54"/>
  <c r="C139" i="54"/>
  <c r="I138" i="54"/>
  <c r="E138" i="54"/>
  <c r="K137" i="54"/>
  <c r="G137" i="54"/>
  <c r="C137" i="54"/>
  <c r="I136" i="54"/>
  <c r="E136" i="54"/>
  <c r="U15" i="54"/>
  <c r="Q15" i="54"/>
  <c r="K15" i="54"/>
  <c r="G15" i="54"/>
  <c r="U14" i="54"/>
  <c r="Q14" i="54"/>
  <c r="K14" i="54"/>
  <c r="G14" i="54"/>
  <c r="U13" i="54"/>
  <c r="Q13" i="54"/>
  <c r="K13" i="54"/>
  <c r="G13" i="54"/>
  <c r="U12" i="54"/>
  <c r="Q12" i="54"/>
  <c r="K12" i="54"/>
  <c r="G12" i="54"/>
  <c r="U11" i="54"/>
  <c r="Q11" i="54"/>
  <c r="K11" i="54"/>
  <c r="G11" i="54"/>
  <c r="K140" i="53"/>
  <c r="G140" i="53"/>
  <c r="C140" i="53"/>
  <c r="I139" i="53"/>
  <c r="E139" i="53"/>
  <c r="K138" i="53"/>
  <c r="G138" i="53"/>
  <c r="C138" i="53"/>
  <c r="I137" i="53"/>
  <c r="E137" i="53"/>
  <c r="K136" i="53"/>
  <c r="G136" i="53"/>
  <c r="C136" i="53"/>
  <c r="W15" i="53"/>
  <c r="S15" i="53"/>
  <c r="O15" i="53"/>
  <c r="I15" i="53"/>
  <c r="E15" i="53"/>
  <c r="W14" i="53"/>
  <c r="S14" i="53"/>
  <c r="O14" i="53"/>
  <c r="I14" i="53"/>
  <c r="E14" i="53"/>
  <c r="W13" i="53"/>
  <c r="S13" i="53"/>
  <c r="O13" i="53"/>
  <c r="I13" i="53"/>
  <c r="E13" i="53"/>
  <c r="W12" i="53"/>
  <c r="S12" i="53"/>
  <c r="O12" i="53"/>
  <c r="I12" i="53"/>
  <c r="E12" i="53"/>
  <c r="W11" i="53"/>
  <c r="S11" i="53"/>
  <c r="O11" i="53"/>
  <c r="I11" i="53"/>
  <c r="E11" i="53"/>
  <c r="L140" i="52"/>
  <c r="H140" i="52"/>
  <c r="D140" i="52"/>
  <c r="J139" i="52"/>
  <c r="F139" i="52"/>
  <c r="L138" i="52"/>
  <c r="H138" i="52"/>
  <c r="D138" i="52"/>
  <c r="J137" i="52"/>
  <c r="F137" i="52"/>
  <c r="L136" i="52"/>
  <c r="H136" i="52"/>
  <c r="D136" i="52"/>
  <c r="T15" i="52"/>
  <c r="P15" i="52"/>
  <c r="J15" i="52"/>
  <c r="F15" i="52"/>
  <c r="T14" i="52"/>
  <c r="P14" i="52"/>
  <c r="J14" i="52"/>
  <c r="F14" i="52"/>
  <c r="T13" i="52"/>
  <c r="P13" i="52"/>
  <c r="J13" i="52"/>
  <c r="F13" i="52"/>
  <c r="T12" i="52"/>
  <c r="P12" i="52"/>
  <c r="J12" i="52"/>
  <c r="T11" i="52"/>
  <c r="P12" i="57"/>
  <c r="F12" i="57"/>
  <c r="W11" i="57"/>
  <c r="R11" i="57"/>
  <c r="L11" i="57"/>
  <c r="H11" i="57"/>
  <c r="D11" i="57"/>
  <c r="L140" i="54"/>
  <c r="H140" i="54"/>
  <c r="D140" i="54"/>
  <c r="J139" i="54"/>
  <c r="F139" i="54"/>
  <c r="L138" i="54"/>
  <c r="H138" i="54"/>
  <c r="D138" i="54"/>
  <c r="J137" i="54"/>
  <c r="F137" i="54"/>
  <c r="L136" i="54"/>
  <c r="H136" i="54"/>
  <c r="D136" i="54"/>
  <c r="X15" i="54"/>
  <c r="T15" i="54"/>
  <c r="P15" i="54"/>
  <c r="J15" i="54"/>
  <c r="F15" i="54"/>
  <c r="X14" i="54"/>
  <c r="T14" i="54"/>
  <c r="P14" i="54"/>
  <c r="J14" i="54"/>
  <c r="F14" i="54"/>
  <c r="X13" i="54"/>
  <c r="T13" i="54"/>
  <c r="P13" i="54"/>
  <c r="J13" i="54"/>
  <c r="F13" i="54"/>
  <c r="X12" i="54"/>
  <c r="T12" i="54"/>
  <c r="P12" i="54"/>
  <c r="J12" i="54"/>
  <c r="F12" i="54"/>
  <c r="X11" i="54"/>
  <c r="T11" i="54"/>
  <c r="P11" i="54"/>
  <c r="J11" i="54"/>
  <c r="F11" i="54"/>
  <c r="J140" i="53"/>
  <c r="F140" i="53"/>
  <c r="L139" i="53"/>
  <c r="H139" i="53"/>
  <c r="D139" i="53"/>
  <c r="J138" i="53"/>
  <c r="F138" i="53"/>
  <c r="L137" i="53"/>
  <c r="H137" i="53"/>
  <c r="D137" i="53"/>
  <c r="J136" i="53"/>
  <c r="F136" i="53"/>
  <c r="V15" i="53"/>
  <c r="R15" i="53"/>
  <c r="L15" i="53"/>
  <c r="H15" i="53"/>
  <c r="D15" i="53"/>
  <c r="V14" i="53"/>
  <c r="R14" i="53"/>
  <c r="L14" i="53"/>
  <c r="H14" i="53"/>
  <c r="D14" i="53"/>
  <c r="V13" i="53"/>
  <c r="R13" i="53"/>
  <c r="L13" i="53"/>
  <c r="H13" i="53"/>
  <c r="D13" i="53"/>
  <c r="V12" i="53"/>
  <c r="R12" i="53"/>
  <c r="L12" i="53"/>
  <c r="H12" i="53"/>
  <c r="D12" i="53"/>
  <c r="V11" i="53"/>
  <c r="R11" i="53"/>
  <c r="L11" i="53"/>
  <c r="H11" i="53"/>
  <c r="D11" i="53"/>
  <c r="K140" i="52"/>
  <c r="G140" i="52"/>
  <c r="C140" i="52"/>
  <c r="I139" i="52"/>
  <c r="E139" i="52"/>
  <c r="K138" i="52"/>
  <c r="G138" i="52"/>
  <c r="C138" i="52"/>
  <c r="I137" i="52"/>
  <c r="E137" i="52"/>
  <c r="K136" i="52"/>
  <c r="G136" i="52"/>
  <c r="C136" i="52"/>
  <c r="W15" i="52"/>
  <c r="S15" i="52"/>
  <c r="O15" i="52"/>
  <c r="I15" i="52"/>
  <c r="E15" i="52"/>
  <c r="W14" i="52"/>
  <c r="S14" i="52"/>
  <c r="O14" i="52"/>
  <c r="I14" i="52"/>
  <c r="E14" i="52"/>
  <c r="W13" i="52"/>
  <c r="S13" i="52"/>
  <c r="O13" i="52"/>
  <c r="I13" i="52"/>
  <c r="E13" i="52"/>
  <c r="W12" i="52"/>
  <c r="S12" i="52"/>
  <c r="O12" i="52"/>
  <c r="I12" i="52"/>
  <c r="E12" i="52"/>
  <c r="W11" i="52"/>
  <c r="S11" i="52"/>
  <c r="O11" i="52"/>
  <c r="I11" i="52"/>
  <c r="E11" i="52"/>
  <c r="F11" i="52"/>
  <c r="L12" i="57"/>
  <c r="E12" i="57"/>
  <c r="V11" i="57"/>
  <c r="Q11" i="57"/>
  <c r="K11" i="57"/>
  <c r="G11" i="57"/>
  <c r="K140" i="54"/>
  <c r="G140" i="54"/>
  <c r="C140" i="54"/>
  <c r="I139" i="54"/>
  <c r="E139" i="54"/>
  <c r="K138" i="54"/>
  <c r="G138" i="54"/>
  <c r="C138" i="54"/>
  <c r="I137" i="54"/>
  <c r="E137" i="54"/>
  <c r="K136" i="54"/>
  <c r="G136" i="54"/>
  <c r="C136" i="54"/>
  <c r="W15" i="54"/>
  <c r="S15" i="54"/>
  <c r="O15" i="54"/>
  <c r="I15" i="54"/>
  <c r="E15" i="54"/>
  <c r="W14" i="54"/>
  <c r="S14" i="54"/>
  <c r="O14" i="54"/>
  <c r="I14" i="54"/>
  <c r="E14" i="54"/>
  <c r="W13" i="54"/>
  <c r="S13" i="54"/>
  <c r="O13" i="54"/>
  <c r="I13" i="54"/>
  <c r="E13" i="54"/>
  <c r="W12" i="54"/>
  <c r="S12" i="54"/>
  <c r="O12" i="54"/>
  <c r="I12" i="54"/>
  <c r="E12" i="54"/>
  <c r="W11" i="54"/>
  <c r="S11" i="54"/>
  <c r="O11" i="54"/>
  <c r="I11" i="54"/>
  <c r="E11" i="54"/>
  <c r="I140" i="53"/>
  <c r="E140" i="53"/>
  <c r="K139" i="53"/>
  <c r="G139" i="53"/>
  <c r="C139" i="53"/>
  <c r="I138" i="53"/>
  <c r="E138" i="53"/>
  <c r="K137" i="53"/>
  <c r="G137" i="53"/>
  <c r="C137" i="53"/>
  <c r="I136" i="53"/>
  <c r="E136" i="53"/>
  <c r="U15" i="53"/>
  <c r="Q15" i="53"/>
  <c r="K15" i="53"/>
  <c r="G15" i="53"/>
  <c r="U14" i="53"/>
  <c r="Q14" i="53"/>
  <c r="K14" i="53"/>
  <c r="G14" i="53"/>
  <c r="U13" i="53"/>
  <c r="Q13" i="53"/>
  <c r="K13" i="53"/>
  <c r="G13" i="53"/>
  <c r="U12" i="53"/>
  <c r="Q12" i="53"/>
  <c r="K12" i="53"/>
  <c r="G12" i="53"/>
  <c r="U11" i="53"/>
  <c r="Q11" i="53"/>
  <c r="K11" i="53"/>
  <c r="G11" i="53"/>
  <c r="J140" i="52"/>
  <c r="F140" i="52"/>
  <c r="L139" i="52"/>
  <c r="H139" i="52"/>
  <c r="D139" i="52"/>
  <c r="J138" i="52"/>
  <c r="F138" i="52"/>
  <c r="L137" i="52"/>
  <c r="H137" i="52"/>
  <c r="D137" i="52"/>
  <c r="J136" i="52"/>
  <c r="F136" i="52"/>
  <c r="V15" i="52"/>
  <c r="R15" i="52"/>
  <c r="L15" i="52"/>
  <c r="H15" i="52"/>
  <c r="D15" i="52"/>
  <c r="V14" i="52"/>
  <c r="R14" i="52"/>
  <c r="L14" i="52"/>
  <c r="H14" i="52"/>
  <c r="D14" i="52"/>
  <c r="V13" i="52"/>
  <c r="R13" i="52"/>
  <c r="L13" i="52"/>
  <c r="H13" i="52"/>
  <c r="D13" i="52"/>
  <c r="V12" i="52"/>
  <c r="R12" i="52"/>
  <c r="L12" i="52"/>
  <c r="H12" i="52"/>
  <c r="D12" i="52"/>
  <c r="V11" i="52"/>
  <c r="R11" i="52"/>
  <c r="L11" i="52"/>
  <c r="H11" i="52"/>
  <c r="D11" i="52"/>
  <c r="F12" i="52"/>
  <c r="J11" i="52"/>
  <c r="J140" i="51"/>
  <c r="F140" i="51"/>
  <c r="L139" i="51"/>
  <c r="H139" i="51"/>
  <c r="D139" i="51"/>
  <c r="J138" i="51"/>
  <c r="F138" i="51"/>
  <c r="L137" i="51"/>
  <c r="H137" i="51"/>
  <c r="D137" i="51"/>
  <c r="J136" i="51"/>
  <c r="F136" i="51"/>
  <c r="V15" i="51"/>
  <c r="R15" i="51"/>
  <c r="L15" i="51"/>
  <c r="H15" i="51"/>
  <c r="D15" i="51"/>
  <c r="V14" i="51"/>
  <c r="R14" i="51"/>
  <c r="L14" i="51"/>
  <c r="H14" i="51"/>
  <c r="D14" i="51"/>
  <c r="V13" i="51"/>
  <c r="R13" i="51"/>
  <c r="L13" i="51"/>
  <c r="H13" i="51"/>
  <c r="D13" i="51"/>
  <c r="V12" i="51"/>
  <c r="R12" i="51"/>
  <c r="L12" i="51"/>
  <c r="H12" i="51"/>
  <c r="D12" i="51"/>
  <c r="V11" i="51"/>
  <c r="R11" i="51"/>
  <c r="L11" i="51"/>
  <c r="H11" i="51"/>
  <c r="D11" i="51"/>
  <c r="L140" i="50"/>
  <c r="H140" i="50"/>
  <c r="D140" i="50"/>
  <c r="J139" i="50"/>
  <c r="F139" i="50"/>
  <c r="L138" i="50"/>
  <c r="H138" i="50"/>
  <c r="D138" i="50"/>
  <c r="J137" i="50"/>
  <c r="F137" i="50"/>
  <c r="L136" i="50"/>
  <c r="H136" i="50"/>
  <c r="D136" i="50"/>
  <c r="X15" i="50"/>
  <c r="T15" i="50"/>
  <c r="P15" i="50"/>
  <c r="J15" i="50"/>
  <c r="F15" i="50"/>
  <c r="X14" i="50"/>
  <c r="T14" i="50"/>
  <c r="P14" i="50"/>
  <c r="J14" i="50"/>
  <c r="F14" i="50"/>
  <c r="X13" i="50"/>
  <c r="T13" i="50"/>
  <c r="P13" i="50"/>
  <c r="J13" i="50"/>
  <c r="F13" i="50"/>
  <c r="X12" i="50"/>
  <c r="T12" i="50"/>
  <c r="P12" i="50"/>
  <c r="J12" i="50"/>
  <c r="F12" i="50"/>
  <c r="X11" i="50"/>
  <c r="T11" i="50"/>
  <c r="P11" i="50"/>
  <c r="J11" i="50"/>
  <c r="F11" i="50"/>
  <c r="J140" i="49"/>
  <c r="F140" i="49"/>
  <c r="L139" i="49"/>
  <c r="H139" i="49"/>
  <c r="D139" i="49"/>
  <c r="J138" i="49"/>
  <c r="F138" i="49"/>
  <c r="I140" i="51"/>
  <c r="E140" i="51"/>
  <c r="K139" i="51"/>
  <c r="G139" i="51"/>
  <c r="C139" i="51"/>
  <c r="I138" i="51"/>
  <c r="E138" i="51"/>
  <c r="K137" i="51"/>
  <c r="G137" i="51"/>
  <c r="C137" i="51"/>
  <c r="I136" i="51"/>
  <c r="E136" i="51"/>
  <c r="U15" i="51"/>
  <c r="Q15" i="51"/>
  <c r="K15" i="51"/>
  <c r="G15" i="51"/>
  <c r="U14" i="51"/>
  <c r="Q14" i="51"/>
  <c r="K14" i="51"/>
  <c r="G14" i="51"/>
  <c r="U13" i="51"/>
  <c r="Q13" i="51"/>
  <c r="K13" i="51"/>
  <c r="G13" i="51"/>
  <c r="U12" i="51"/>
  <c r="Q12" i="51"/>
  <c r="K12" i="51"/>
  <c r="G12" i="51"/>
  <c r="U11" i="51"/>
  <c r="Q11" i="51"/>
  <c r="K11" i="51"/>
  <c r="G11" i="51"/>
  <c r="K140" i="50"/>
  <c r="G140" i="50"/>
  <c r="C140" i="50"/>
  <c r="I139" i="50"/>
  <c r="E139" i="50"/>
  <c r="K138" i="50"/>
  <c r="G138" i="50"/>
  <c r="C138" i="50"/>
  <c r="I137" i="50"/>
  <c r="E137" i="50"/>
  <c r="K136" i="50"/>
  <c r="G136" i="50"/>
  <c r="C136" i="50"/>
  <c r="W15" i="50"/>
  <c r="S15" i="50"/>
  <c r="O15" i="50"/>
  <c r="I15" i="50"/>
  <c r="E15" i="50"/>
  <c r="W14" i="50"/>
  <c r="S14" i="50"/>
  <c r="O14" i="50"/>
  <c r="I14" i="50"/>
  <c r="E14" i="50"/>
  <c r="W13" i="50"/>
  <c r="S13" i="50"/>
  <c r="O13" i="50"/>
  <c r="I13" i="50"/>
  <c r="E13" i="50"/>
  <c r="W12" i="50"/>
  <c r="S12" i="50"/>
  <c r="O12" i="50"/>
  <c r="I12" i="50"/>
  <c r="E12" i="50"/>
  <c r="W11" i="50"/>
  <c r="S11" i="50"/>
  <c r="O11" i="50"/>
  <c r="I11" i="50"/>
  <c r="E11" i="50"/>
  <c r="I140" i="49"/>
  <c r="E140" i="49"/>
  <c r="K139" i="49"/>
  <c r="G139" i="49"/>
  <c r="C139" i="49"/>
  <c r="I138" i="49"/>
  <c r="E138" i="49"/>
  <c r="K137" i="49"/>
  <c r="G137" i="49"/>
  <c r="C137" i="49"/>
  <c r="I136" i="49"/>
  <c r="E136" i="49"/>
  <c r="U15" i="49"/>
  <c r="Q15" i="49"/>
  <c r="K15" i="49"/>
  <c r="G15" i="49"/>
  <c r="U14" i="49"/>
  <c r="Q14" i="49"/>
  <c r="K14" i="49"/>
  <c r="G14" i="49"/>
  <c r="U13" i="49"/>
  <c r="Q13" i="49"/>
  <c r="K13" i="49"/>
  <c r="G13" i="49"/>
  <c r="U12" i="49"/>
  <c r="Q12" i="49"/>
  <c r="K12" i="49"/>
  <c r="G12" i="49"/>
  <c r="U11" i="49"/>
  <c r="Q11" i="49"/>
  <c r="K11" i="49"/>
  <c r="G11" i="49"/>
  <c r="L140" i="51"/>
  <c r="H140" i="51"/>
  <c r="D140" i="51"/>
  <c r="J139" i="51"/>
  <c r="F139" i="51"/>
  <c r="L138" i="51"/>
  <c r="H138" i="51"/>
  <c r="D138" i="51"/>
  <c r="J137" i="51"/>
  <c r="F137" i="51"/>
  <c r="L136" i="51"/>
  <c r="H136" i="51"/>
  <c r="D136" i="51"/>
  <c r="X15" i="51"/>
  <c r="T15" i="51"/>
  <c r="P15" i="51"/>
  <c r="J15" i="51"/>
  <c r="F15" i="51"/>
  <c r="X14" i="51"/>
  <c r="T14" i="51"/>
  <c r="P14" i="51"/>
  <c r="J14" i="51"/>
  <c r="F14" i="51"/>
  <c r="X13" i="51"/>
  <c r="T13" i="51"/>
  <c r="P13" i="51"/>
  <c r="J13" i="51"/>
  <c r="F13" i="51"/>
  <c r="X12" i="51"/>
  <c r="T12" i="51"/>
  <c r="P12" i="51"/>
  <c r="J12" i="51"/>
  <c r="F12" i="51"/>
  <c r="X11" i="51"/>
  <c r="T11" i="51"/>
  <c r="P11" i="51"/>
  <c r="J11" i="51"/>
  <c r="F11" i="51"/>
  <c r="J140" i="50"/>
  <c r="F140" i="50"/>
  <c r="L139" i="50"/>
  <c r="H139" i="50"/>
  <c r="D139" i="50"/>
  <c r="J138" i="50"/>
  <c r="F138" i="50"/>
  <c r="L137" i="50"/>
  <c r="H137" i="50"/>
  <c r="D137" i="50"/>
  <c r="J136" i="50"/>
  <c r="F136" i="50"/>
  <c r="V15" i="50"/>
  <c r="R15" i="50"/>
  <c r="L15" i="50"/>
  <c r="H15" i="50"/>
  <c r="D15" i="50"/>
  <c r="V14" i="50"/>
  <c r="R14" i="50"/>
  <c r="L14" i="50"/>
  <c r="H14" i="50"/>
  <c r="D14" i="50"/>
  <c r="V13" i="50"/>
  <c r="R13" i="50"/>
  <c r="L13" i="50"/>
  <c r="H13" i="50"/>
  <c r="D13" i="50"/>
  <c r="V12" i="50"/>
  <c r="R12" i="50"/>
  <c r="L12" i="50"/>
  <c r="H12" i="50"/>
  <c r="D12" i="50"/>
  <c r="V11" i="50"/>
  <c r="R11" i="50"/>
  <c r="L11" i="50"/>
  <c r="H11" i="50"/>
  <c r="D11" i="50"/>
  <c r="L140" i="49"/>
  <c r="H140" i="49"/>
  <c r="D140" i="49"/>
  <c r="J139" i="49"/>
  <c r="F139" i="49"/>
  <c r="L138" i="49"/>
  <c r="H138" i="49"/>
  <c r="D138" i="49"/>
  <c r="J137" i="49"/>
  <c r="F137" i="49"/>
  <c r="L136" i="49"/>
  <c r="H136" i="49"/>
  <c r="D136" i="49"/>
  <c r="X15" i="49"/>
  <c r="T15" i="49"/>
  <c r="P15" i="49"/>
  <c r="J15" i="49"/>
  <c r="F15" i="49"/>
  <c r="X14" i="49"/>
  <c r="K140" i="51"/>
  <c r="E139" i="51"/>
  <c r="I137" i="51"/>
  <c r="C136" i="51"/>
  <c r="S15" i="51"/>
  <c r="W14" i="51"/>
  <c r="E14" i="51"/>
  <c r="I13" i="51"/>
  <c r="O12" i="51"/>
  <c r="S11" i="51"/>
  <c r="G139" i="50"/>
  <c r="K137" i="50"/>
  <c r="E136" i="50"/>
  <c r="Q15" i="50"/>
  <c r="U14" i="50"/>
  <c r="G13" i="50"/>
  <c r="K12" i="50"/>
  <c r="Q11" i="50"/>
  <c r="K140" i="49"/>
  <c r="E139" i="49"/>
  <c r="L137" i="49"/>
  <c r="D137" i="49"/>
  <c r="F136" i="49"/>
  <c r="W15" i="49"/>
  <c r="O15" i="49"/>
  <c r="E15" i="49"/>
  <c r="T14" i="49"/>
  <c r="O14" i="49"/>
  <c r="H14" i="49"/>
  <c r="X13" i="49"/>
  <c r="S13" i="49"/>
  <c r="L13" i="49"/>
  <c r="F13" i="49"/>
  <c r="W12" i="49"/>
  <c r="R12" i="49"/>
  <c r="J12" i="49"/>
  <c r="E12" i="49"/>
  <c r="V11" i="49"/>
  <c r="P11" i="49"/>
  <c r="I11" i="49"/>
  <c r="D11" i="49"/>
  <c r="I31" i="48"/>
  <c r="E31" i="48"/>
  <c r="I140" i="47"/>
  <c r="K139" i="47"/>
  <c r="I138" i="47"/>
  <c r="K137" i="47"/>
  <c r="I136" i="47"/>
  <c r="U15" i="47"/>
  <c r="Q15" i="47"/>
  <c r="K15" i="47"/>
  <c r="G15" i="47"/>
  <c r="U14" i="47"/>
  <c r="Q14" i="47"/>
  <c r="K14" i="47"/>
  <c r="G14" i="47"/>
  <c r="U13" i="47"/>
  <c r="Q13" i="47"/>
  <c r="K13" i="47"/>
  <c r="G13" i="47"/>
  <c r="U12" i="47"/>
  <c r="Q12" i="47"/>
  <c r="K12" i="47"/>
  <c r="G12" i="47"/>
  <c r="U11" i="47"/>
  <c r="Q11" i="47"/>
  <c r="K11" i="47"/>
  <c r="G11" i="47"/>
  <c r="K140" i="46"/>
  <c r="G140" i="46"/>
  <c r="C140" i="46"/>
  <c r="I139" i="46"/>
  <c r="E139" i="46"/>
  <c r="K138" i="46"/>
  <c r="G138" i="46"/>
  <c r="C138" i="46"/>
  <c r="I137" i="46"/>
  <c r="E137" i="46"/>
  <c r="K136" i="46"/>
  <c r="G136" i="46"/>
  <c r="C136" i="46"/>
  <c r="W15" i="46"/>
  <c r="S15" i="46"/>
  <c r="O15" i="46"/>
  <c r="I15" i="46"/>
  <c r="E15" i="46"/>
  <c r="W14" i="46"/>
  <c r="S14" i="46"/>
  <c r="O14" i="46"/>
  <c r="I14" i="46"/>
  <c r="E14" i="46"/>
  <c r="W13" i="46"/>
  <c r="S13" i="46"/>
  <c r="O13" i="46"/>
  <c r="I13" i="46"/>
  <c r="E13" i="46"/>
  <c r="W12" i="46"/>
  <c r="S12" i="46"/>
  <c r="O12" i="46"/>
  <c r="I12" i="46"/>
  <c r="E12" i="46"/>
  <c r="W11" i="46"/>
  <c r="S11" i="46"/>
  <c r="O11" i="46"/>
  <c r="I11" i="46"/>
  <c r="E11" i="46"/>
  <c r="L137" i="47"/>
  <c r="J136" i="47"/>
  <c r="R15" i="47"/>
  <c r="L15" i="47"/>
  <c r="V14" i="47"/>
  <c r="L14" i="47"/>
  <c r="V13" i="47"/>
  <c r="H13" i="47"/>
  <c r="R12" i="47"/>
  <c r="D12" i="47"/>
  <c r="R11" i="47"/>
  <c r="D11" i="47"/>
  <c r="H140" i="46"/>
  <c r="J139" i="46"/>
  <c r="D138" i="46"/>
  <c r="F137" i="46"/>
  <c r="D136" i="46"/>
  <c r="P15" i="46"/>
  <c r="X14" i="46"/>
  <c r="J14" i="46"/>
  <c r="G140" i="51"/>
  <c r="K138" i="51"/>
  <c r="E137" i="51"/>
  <c r="O15" i="51"/>
  <c r="S14" i="51"/>
  <c r="W13" i="51"/>
  <c r="E13" i="51"/>
  <c r="I12" i="51"/>
  <c r="O11" i="51"/>
  <c r="I140" i="50"/>
  <c r="C139" i="50"/>
  <c r="G137" i="50"/>
  <c r="K15" i="50"/>
  <c r="Q14" i="50"/>
  <c r="U13" i="50"/>
  <c r="G12" i="50"/>
  <c r="K11" i="50"/>
  <c r="G140" i="49"/>
  <c r="K138" i="49"/>
  <c r="I137" i="49"/>
  <c r="K136" i="49"/>
  <c r="C136" i="49"/>
  <c r="V15" i="49"/>
  <c r="L15" i="49"/>
  <c r="D15" i="49"/>
  <c r="S14" i="49"/>
  <c r="L14" i="49"/>
  <c r="F14" i="49"/>
  <c r="W13" i="49"/>
  <c r="R13" i="49"/>
  <c r="J13" i="49"/>
  <c r="E13" i="49"/>
  <c r="V12" i="49"/>
  <c r="P12" i="49"/>
  <c r="I12" i="49"/>
  <c r="D12" i="49"/>
  <c r="T11" i="49"/>
  <c r="O11" i="49"/>
  <c r="H11" i="49"/>
  <c r="L31" i="48"/>
  <c r="H31" i="48"/>
  <c r="D31" i="48"/>
  <c r="L140" i="47"/>
  <c r="H140" i="47"/>
  <c r="J139" i="47"/>
  <c r="L138" i="47"/>
  <c r="H138" i="47"/>
  <c r="J137" i="47"/>
  <c r="L136" i="47"/>
  <c r="H136" i="47"/>
  <c r="X15" i="47"/>
  <c r="T15" i="47"/>
  <c r="P15" i="47"/>
  <c r="J15" i="47"/>
  <c r="F15" i="47"/>
  <c r="X14" i="47"/>
  <c r="T14" i="47"/>
  <c r="P14" i="47"/>
  <c r="J14" i="47"/>
  <c r="F14" i="47"/>
  <c r="X13" i="47"/>
  <c r="T13" i="47"/>
  <c r="P13" i="47"/>
  <c r="J13" i="47"/>
  <c r="F13" i="47"/>
  <c r="X12" i="47"/>
  <c r="T12" i="47"/>
  <c r="P12" i="47"/>
  <c r="J12" i="47"/>
  <c r="F12" i="47"/>
  <c r="X11" i="47"/>
  <c r="T11" i="47"/>
  <c r="P11" i="47"/>
  <c r="J11" i="47"/>
  <c r="F11" i="47"/>
  <c r="J140" i="46"/>
  <c r="F140" i="46"/>
  <c r="L139" i="46"/>
  <c r="H139" i="46"/>
  <c r="D139" i="46"/>
  <c r="J138" i="46"/>
  <c r="F138" i="46"/>
  <c r="L137" i="46"/>
  <c r="H137" i="46"/>
  <c r="D137" i="46"/>
  <c r="J136" i="46"/>
  <c r="F136" i="46"/>
  <c r="V15" i="46"/>
  <c r="R15" i="46"/>
  <c r="L15" i="46"/>
  <c r="H15" i="46"/>
  <c r="D15" i="46"/>
  <c r="V14" i="46"/>
  <c r="R14" i="46"/>
  <c r="L14" i="46"/>
  <c r="H14" i="46"/>
  <c r="D14" i="46"/>
  <c r="V13" i="46"/>
  <c r="R13" i="46"/>
  <c r="L13" i="46"/>
  <c r="H13" i="46"/>
  <c r="D13" i="46"/>
  <c r="V12" i="46"/>
  <c r="R12" i="46"/>
  <c r="L12" i="46"/>
  <c r="H12" i="46"/>
  <c r="D12" i="46"/>
  <c r="V11" i="46"/>
  <c r="R11" i="46"/>
  <c r="L11" i="46"/>
  <c r="H11" i="46"/>
  <c r="D11" i="46"/>
  <c r="I12" i="47"/>
  <c r="E140" i="46"/>
  <c r="G139" i="46"/>
  <c r="I138" i="46"/>
  <c r="K137" i="46"/>
  <c r="Q14" i="46"/>
  <c r="U13" i="46"/>
  <c r="K13" i="46"/>
  <c r="Q12" i="46"/>
  <c r="Q11" i="46"/>
  <c r="G11" i="46"/>
  <c r="W11" i="51"/>
  <c r="K139" i="50"/>
  <c r="I136" i="50"/>
  <c r="K13" i="50"/>
  <c r="U11" i="50"/>
  <c r="I139" i="49"/>
  <c r="E137" i="49"/>
  <c r="R15" i="49"/>
  <c r="V14" i="49"/>
  <c r="I14" i="49"/>
  <c r="T13" i="49"/>
  <c r="O13" i="49"/>
  <c r="X12" i="49"/>
  <c r="S12" i="49"/>
  <c r="F12" i="49"/>
  <c r="R11" i="49"/>
  <c r="F31" i="48"/>
  <c r="J140" i="47"/>
  <c r="H139" i="47"/>
  <c r="V15" i="47"/>
  <c r="D14" i="47"/>
  <c r="L13" i="47"/>
  <c r="V12" i="47"/>
  <c r="H12" i="47"/>
  <c r="V11" i="47"/>
  <c r="H11" i="47"/>
  <c r="D140" i="46"/>
  <c r="F139" i="46"/>
  <c r="H138" i="46"/>
  <c r="L136" i="46"/>
  <c r="X15" i="46"/>
  <c r="T15" i="46"/>
  <c r="F15" i="46"/>
  <c r="P14" i="46"/>
  <c r="X13" i="46"/>
  <c r="P13" i="46"/>
  <c r="F13" i="46"/>
  <c r="J11" i="46"/>
  <c r="C140" i="51"/>
  <c r="G138" i="51"/>
  <c r="K136" i="51"/>
  <c r="I15" i="51"/>
  <c r="O14" i="51"/>
  <c r="S13" i="51"/>
  <c r="W12" i="51"/>
  <c r="E12" i="51"/>
  <c r="I11" i="51"/>
  <c r="E140" i="50"/>
  <c r="I138" i="50"/>
  <c r="C137" i="50"/>
  <c r="G15" i="50"/>
  <c r="K14" i="50"/>
  <c r="Q13" i="50"/>
  <c r="U12" i="50"/>
  <c r="G11" i="50"/>
  <c r="C140" i="49"/>
  <c r="G138" i="49"/>
  <c r="H137" i="49"/>
  <c r="J136" i="49"/>
  <c r="S15" i="49"/>
  <c r="I15" i="49"/>
  <c r="W14" i="49"/>
  <c r="R14" i="49"/>
  <c r="J14" i="49"/>
  <c r="E14" i="49"/>
  <c r="V13" i="49"/>
  <c r="P13" i="49"/>
  <c r="I13" i="49"/>
  <c r="D13" i="49"/>
  <c r="T12" i="49"/>
  <c r="O12" i="49"/>
  <c r="H12" i="49"/>
  <c r="X11" i="49"/>
  <c r="S11" i="49"/>
  <c r="L11" i="49"/>
  <c r="F11" i="49"/>
  <c r="K140" i="47"/>
  <c r="I139" i="47"/>
  <c r="K138" i="47"/>
  <c r="I137" i="47"/>
  <c r="K136" i="47"/>
  <c r="W15" i="47"/>
  <c r="S15" i="47"/>
  <c r="O15" i="47"/>
  <c r="I15" i="47"/>
  <c r="E15" i="47"/>
  <c r="W14" i="47"/>
  <c r="S14" i="47"/>
  <c r="O14" i="47"/>
  <c r="I14" i="47"/>
  <c r="E14" i="47"/>
  <c r="W13" i="47"/>
  <c r="S13" i="47"/>
  <c r="O13" i="47"/>
  <c r="I13" i="47"/>
  <c r="E13" i="47"/>
  <c r="W12" i="47"/>
  <c r="S12" i="47"/>
  <c r="O12" i="47"/>
  <c r="E12" i="47"/>
  <c r="W11" i="47"/>
  <c r="S11" i="47"/>
  <c r="O11" i="47"/>
  <c r="I11" i="47"/>
  <c r="E11" i="47"/>
  <c r="I140" i="46"/>
  <c r="K139" i="46"/>
  <c r="C139" i="46"/>
  <c r="E138" i="46"/>
  <c r="G137" i="46"/>
  <c r="C137" i="46"/>
  <c r="I136" i="46"/>
  <c r="E136" i="46"/>
  <c r="U15" i="46"/>
  <c r="Q15" i="46"/>
  <c r="K15" i="46"/>
  <c r="G15" i="46"/>
  <c r="U14" i="46"/>
  <c r="K14" i="46"/>
  <c r="G14" i="46"/>
  <c r="Q13" i="46"/>
  <c r="G13" i="46"/>
  <c r="U12" i="46"/>
  <c r="K12" i="46"/>
  <c r="G12" i="46"/>
  <c r="U11" i="46"/>
  <c r="K11" i="46"/>
  <c r="I139" i="51"/>
  <c r="C138" i="51"/>
  <c r="G136" i="51"/>
  <c r="W15" i="51"/>
  <c r="E15" i="51"/>
  <c r="I14" i="51"/>
  <c r="O13" i="51"/>
  <c r="S12" i="51"/>
  <c r="E11" i="51"/>
  <c r="E138" i="50"/>
  <c r="U15" i="50"/>
  <c r="G14" i="50"/>
  <c r="Q12" i="50"/>
  <c r="C138" i="49"/>
  <c r="G136" i="49"/>
  <c r="H15" i="49"/>
  <c r="P14" i="49"/>
  <c r="D14" i="49"/>
  <c r="H13" i="49"/>
  <c r="L12" i="49"/>
  <c r="W11" i="49"/>
  <c r="J11" i="49"/>
  <c r="E11" i="49"/>
  <c r="J31" i="48"/>
  <c r="L139" i="47"/>
  <c r="J138" i="47"/>
  <c r="H137" i="47"/>
  <c r="H15" i="47"/>
  <c r="D15" i="47"/>
  <c r="R14" i="47"/>
  <c r="H14" i="47"/>
  <c r="R13" i="47"/>
  <c r="D13" i="47"/>
  <c r="L12" i="47"/>
  <c r="L11" i="47"/>
  <c r="L140" i="46"/>
  <c r="L138" i="46"/>
  <c r="J137" i="46"/>
  <c r="H136" i="46"/>
  <c r="J15" i="46"/>
  <c r="T14" i="46"/>
  <c r="F14" i="46"/>
  <c r="T13" i="46"/>
  <c r="J13" i="46"/>
  <c r="X12" i="46"/>
  <c r="T12" i="46"/>
  <c r="P12" i="46"/>
  <c r="J12" i="46"/>
  <c r="F12" i="46"/>
  <c r="X11" i="46"/>
  <c r="T11" i="46"/>
  <c r="P11" i="46"/>
  <c r="F11" i="46"/>
  <c r="F11" i="39"/>
  <c r="U15" i="39"/>
  <c r="Q15" i="39"/>
  <c r="K15" i="39"/>
  <c r="G15" i="39"/>
  <c r="U14" i="39"/>
  <c r="Q14" i="39"/>
  <c r="K14" i="39"/>
  <c r="G14" i="39"/>
  <c r="U13" i="39"/>
  <c r="Q13" i="39"/>
  <c r="K13" i="39"/>
  <c r="G13" i="39"/>
  <c r="U12" i="39"/>
  <c r="Q12" i="39"/>
  <c r="K12" i="39"/>
  <c r="G12" i="39"/>
  <c r="U11" i="39"/>
  <c r="Q11" i="39"/>
  <c r="K11" i="39"/>
  <c r="G11" i="39"/>
  <c r="X15" i="39"/>
  <c r="T15" i="39"/>
  <c r="P15" i="39"/>
  <c r="J15" i="39"/>
  <c r="F15" i="39"/>
  <c r="X14" i="39"/>
  <c r="T14" i="39"/>
  <c r="P14" i="39"/>
  <c r="J14" i="39"/>
  <c r="F14" i="39"/>
  <c r="X13" i="39"/>
  <c r="T13" i="39"/>
  <c r="P13" i="39"/>
  <c r="J13" i="39"/>
  <c r="F13" i="39"/>
  <c r="X12" i="39"/>
  <c r="T12" i="39"/>
  <c r="P12" i="39"/>
  <c r="J12" i="39"/>
  <c r="F12" i="39"/>
  <c r="X11" i="39"/>
  <c r="T11" i="39"/>
  <c r="P11" i="39"/>
  <c r="J11" i="39"/>
  <c r="E11" i="39"/>
  <c r="W15" i="39"/>
  <c r="S15" i="39"/>
  <c r="O15" i="39"/>
  <c r="I15" i="39"/>
  <c r="E15" i="39"/>
  <c r="W14" i="39"/>
  <c r="S14" i="39"/>
  <c r="O14" i="39"/>
  <c r="I14" i="39"/>
  <c r="E14" i="39"/>
  <c r="W13" i="39"/>
  <c r="S13" i="39"/>
  <c r="O13" i="39"/>
  <c r="I13" i="39"/>
  <c r="E13" i="39"/>
  <c r="W12" i="39"/>
  <c r="S12" i="39"/>
  <c r="O12" i="39"/>
  <c r="I12" i="39"/>
  <c r="E12" i="39"/>
  <c r="W11" i="39"/>
  <c r="S11" i="39"/>
  <c r="O11" i="39"/>
  <c r="I11" i="39"/>
  <c r="D11" i="39"/>
  <c r="V15" i="39"/>
  <c r="R15" i="39"/>
  <c r="L15" i="39"/>
  <c r="H15" i="39"/>
  <c r="D15" i="39"/>
  <c r="V14" i="39"/>
  <c r="R14" i="39"/>
  <c r="L14" i="39"/>
  <c r="H14" i="39"/>
  <c r="D14" i="39"/>
  <c r="V13" i="39"/>
  <c r="R13" i="39"/>
  <c r="L13" i="39"/>
  <c r="H13" i="39"/>
  <c r="D13" i="39"/>
  <c r="V12" i="39"/>
  <c r="R12" i="39"/>
  <c r="L12" i="39"/>
  <c r="H12" i="39"/>
  <c r="D12" i="39"/>
  <c r="V11" i="39"/>
  <c r="R11" i="39"/>
  <c r="L11" i="39"/>
  <c r="H11" i="39"/>
  <c r="L1599" i="1"/>
  <c r="L1595" i="1"/>
  <c r="L1591" i="1"/>
  <c r="L1587" i="1"/>
  <c r="L1583" i="1"/>
  <c r="L1579" i="1"/>
  <c r="L1575" i="1"/>
  <c r="L1571" i="1"/>
  <c r="L1567" i="1"/>
  <c r="L1563" i="1"/>
  <c r="L1559" i="1"/>
  <c r="L1555" i="1"/>
  <c r="L1551" i="1"/>
  <c r="L1547" i="1"/>
  <c r="L1596" i="1"/>
  <c r="L1592" i="1"/>
  <c r="L1588" i="1"/>
  <c r="L1584" i="1"/>
  <c r="L1580" i="1"/>
  <c r="L1576" i="1"/>
  <c r="L1572" i="1"/>
  <c r="L1568" i="1"/>
  <c r="L1564" i="1"/>
  <c r="L1560" i="1"/>
  <c r="L1556" i="1"/>
  <c r="L1552" i="1"/>
  <c r="L1548" i="1"/>
  <c r="L1544" i="1"/>
  <c r="L1540" i="1"/>
  <c r="L1536" i="1"/>
  <c r="L1532" i="1"/>
  <c r="L1528" i="1"/>
  <c r="L1524" i="1"/>
  <c r="L1520" i="1"/>
  <c r="L1516" i="1"/>
  <c r="L1512" i="1"/>
  <c r="L1508" i="1"/>
  <c r="L1504" i="1"/>
  <c r="L1500" i="1"/>
  <c r="L1496" i="1"/>
  <c r="L1492" i="1"/>
  <c r="L1488" i="1"/>
  <c r="L1484" i="1"/>
  <c r="L1480" i="1"/>
  <c r="L1476" i="1"/>
  <c r="L1472" i="1"/>
  <c r="L1468" i="1"/>
  <c r="L1464" i="1"/>
  <c r="L1460" i="1"/>
  <c r="L1456" i="1"/>
  <c r="L1452" i="1"/>
  <c r="L1448" i="1"/>
  <c r="L1444" i="1"/>
  <c r="L1440" i="1"/>
  <c r="L1436" i="1"/>
  <c r="L1432" i="1"/>
  <c r="L1428" i="1"/>
  <c r="L1424" i="1"/>
  <c r="L1420" i="1"/>
  <c r="L1416" i="1"/>
  <c r="L1412" i="1"/>
  <c r="L1408" i="1"/>
  <c r="L1404" i="1"/>
  <c r="L1400" i="1"/>
  <c r="L1396" i="1"/>
  <c r="L1392" i="1"/>
  <c r="L1388" i="1"/>
  <c r="L1384" i="1"/>
  <c r="L1380" i="1"/>
  <c r="L1376" i="1"/>
  <c r="L1372" i="1"/>
  <c r="L1368" i="1"/>
  <c r="L1364" i="1"/>
  <c r="L1360" i="1"/>
  <c r="L1356" i="1"/>
  <c r="L1352" i="1"/>
  <c r="L1348" i="1"/>
  <c r="L1344" i="1"/>
  <c r="L1340" i="1"/>
  <c r="L1336" i="1"/>
  <c r="L1332" i="1"/>
  <c r="L1328" i="1"/>
  <c r="L1324" i="1"/>
  <c r="L1320" i="1"/>
  <c r="L1316" i="1"/>
  <c r="L1312" i="1"/>
  <c r="L1308" i="1"/>
  <c r="L1304" i="1"/>
  <c r="L1300" i="1"/>
  <c r="L1296" i="1"/>
  <c r="L1292" i="1"/>
  <c r="L1288" i="1"/>
  <c r="L1284" i="1"/>
  <c r="L1543" i="1"/>
  <c r="L1539" i="1"/>
  <c r="L1535" i="1"/>
  <c r="L1531" i="1"/>
  <c r="L1527" i="1"/>
  <c r="L1523" i="1"/>
  <c r="L1519" i="1"/>
  <c r="L1515" i="1"/>
  <c r="L1511" i="1"/>
  <c r="L1507" i="1"/>
  <c r="L1503" i="1"/>
  <c r="L1499" i="1"/>
  <c r="L1495" i="1"/>
  <c r="L1491" i="1"/>
  <c r="L1487" i="1"/>
  <c r="L1483" i="1"/>
  <c r="L1479" i="1"/>
  <c r="L1475" i="1"/>
  <c r="L1471" i="1"/>
  <c r="L1467" i="1"/>
  <c r="L1463" i="1"/>
  <c r="L1459" i="1"/>
  <c r="L1455" i="1"/>
  <c r="L1451" i="1"/>
  <c r="L1447" i="1"/>
  <c r="L1443" i="1"/>
  <c r="L1439" i="1"/>
  <c r="L1435" i="1"/>
  <c r="L1431" i="1"/>
  <c r="L1427" i="1"/>
  <c r="L1423" i="1"/>
  <c r="L1419" i="1"/>
  <c r="L1415" i="1"/>
  <c r="L1411" i="1"/>
  <c r="L1407" i="1"/>
  <c r="L1403" i="1"/>
  <c r="L1399" i="1"/>
  <c r="L1395" i="1"/>
  <c r="L1391" i="1"/>
  <c r="L1387" i="1"/>
  <c r="L1383" i="1"/>
  <c r="L1379" i="1"/>
  <c r="L1375" i="1"/>
  <c r="L1371" i="1"/>
  <c r="L1367" i="1"/>
  <c r="L1363" i="1"/>
  <c r="L1359" i="1"/>
  <c r="L1355" i="1"/>
  <c r="L1351" i="1"/>
  <c r="L1347" i="1"/>
  <c r="L1343" i="1"/>
  <c r="L1339" i="1"/>
  <c r="L1335" i="1"/>
  <c r="L1331" i="1"/>
  <c r="L1327" i="1"/>
  <c r="L1323" i="1"/>
  <c r="L1319" i="1"/>
  <c r="L1315" i="1"/>
  <c r="L1311" i="1"/>
  <c r="L1307" i="1"/>
  <c r="L1303" i="1"/>
  <c r="L1299" i="1"/>
  <c r="L1295" i="1"/>
  <c r="L1291" i="1"/>
  <c r="L1287" i="1"/>
  <c r="L1283" i="1"/>
  <c r="L1279" i="1"/>
  <c r="L1275" i="1"/>
  <c r="L1271" i="1"/>
  <c r="L1267" i="1"/>
  <c r="L1263" i="1"/>
  <c r="L1259" i="1"/>
  <c r="L1255" i="1"/>
  <c r="L1251" i="1"/>
  <c r="L1247" i="1"/>
  <c r="L1243" i="1"/>
  <c r="L1239" i="1"/>
  <c r="L1235" i="1"/>
  <c r="L1231" i="1"/>
  <c r="L1227" i="1"/>
  <c r="L1223" i="1"/>
  <c r="L1219" i="1"/>
  <c r="L1215" i="1"/>
  <c r="L1211" i="1"/>
  <c r="L1207" i="1"/>
  <c r="L1203" i="1"/>
  <c r="L1199" i="1"/>
  <c r="L1195" i="1"/>
  <c r="L1191" i="1"/>
  <c r="L1187" i="1"/>
  <c r="L1183" i="1"/>
  <c r="L1179" i="1"/>
  <c r="L1175" i="1"/>
  <c r="L1171" i="1"/>
  <c r="L1167" i="1"/>
  <c r="L1163" i="1"/>
  <c r="L1159" i="1"/>
  <c r="L1155" i="1"/>
  <c r="L1151" i="1"/>
  <c r="L1147" i="1"/>
  <c r="L1143" i="1"/>
  <c r="L1139" i="1"/>
  <c r="L1135" i="1"/>
  <c r="L1131" i="1"/>
  <c r="L1127" i="1"/>
  <c r="L1123" i="1"/>
  <c r="L1119" i="1"/>
  <c r="L1115" i="1"/>
  <c r="L1111" i="1"/>
  <c r="L1107" i="1"/>
  <c r="L1103" i="1"/>
  <c r="L1099" i="1"/>
  <c r="L1095" i="1"/>
  <c r="L1091" i="1"/>
  <c r="L1087" i="1"/>
  <c r="L1083" i="1"/>
  <c r="L1079" i="1"/>
  <c r="L1075" i="1"/>
  <c r="L1071" i="1"/>
  <c r="L1067" i="1"/>
  <c r="L1063" i="1"/>
  <c r="L1059" i="1"/>
  <c r="L1055" i="1"/>
  <c r="L1051" i="1"/>
  <c r="L1047" i="1"/>
  <c r="L1043" i="1"/>
  <c r="L1039" i="1"/>
  <c r="L1035" i="1"/>
  <c r="L1031" i="1"/>
  <c r="L1027" i="1"/>
  <c r="L1023" i="1"/>
  <c r="L1019" i="1"/>
  <c r="L1015" i="1"/>
  <c r="L1011" i="1"/>
  <c r="L1007" i="1"/>
  <c r="L1003" i="1"/>
  <c r="L999" i="1"/>
  <c r="L995" i="1"/>
  <c r="L991" i="1"/>
  <c r="L987" i="1"/>
  <c r="L983" i="1"/>
  <c r="L979" i="1"/>
  <c r="L975" i="1"/>
  <c r="L971" i="1"/>
  <c r="L967" i="1"/>
  <c r="L963" i="1"/>
  <c r="L959" i="1"/>
  <c r="L955" i="1"/>
  <c r="L951" i="1"/>
  <c r="L947" i="1"/>
  <c r="L943" i="1"/>
  <c r="L939" i="1"/>
  <c r="L935" i="1"/>
  <c r="L931" i="1"/>
  <c r="L927" i="1"/>
  <c r="L923" i="1"/>
  <c r="L919" i="1"/>
  <c r="L915" i="1"/>
  <c r="L911" i="1"/>
  <c r="L907" i="1"/>
  <c r="L903" i="1"/>
  <c r="L899" i="1"/>
  <c r="L895" i="1"/>
  <c r="L891" i="1"/>
  <c r="L887" i="1"/>
  <c r="L883" i="1"/>
  <c r="L879" i="1"/>
  <c r="L875" i="1"/>
  <c r="L871" i="1"/>
  <c r="L867" i="1"/>
  <c r="L863" i="1"/>
  <c r="L859" i="1"/>
  <c r="L855" i="1"/>
  <c r="L851" i="1"/>
  <c r="L847" i="1"/>
  <c r="L843" i="1"/>
  <c r="L839" i="1"/>
  <c r="L835" i="1"/>
  <c r="L831" i="1"/>
  <c r="L827" i="1"/>
  <c r="L823" i="1"/>
  <c r="L819" i="1"/>
  <c r="L815" i="1"/>
  <c r="L811" i="1"/>
  <c r="L807" i="1"/>
  <c r="L803" i="1"/>
  <c r="L799" i="1"/>
  <c r="L795" i="1"/>
  <c r="L791" i="1"/>
  <c r="L787" i="1"/>
  <c r="L783" i="1"/>
  <c r="L779" i="1"/>
  <c r="L775" i="1"/>
  <c r="L771" i="1"/>
  <c r="L767" i="1"/>
  <c r="L763" i="1"/>
  <c r="L759" i="1"/>
  <c r="L755" i="1"/>
  <c r="L751" i="1"/>
  <c r="L747" i="1"/>
  <c r="L743" i="1"/>
  <c r="L739" i="1"/>
  <c r="L735" i="1"/>
  <c r="L731" i="1"/>
  <c r="L727" i="1"/>
  <c r="L723" i="1"/>
  <c r="L719" i="1"/>
  <c r="L715" i="1"/>
  <c r="L711" i="1"/>
  <c r="L707" i="1"/>
  <c r="L703" i="1"/>
  <c r="L699" i="1"/>
  <c r="L695" i="1"/>
  <c r="L691" i="1"/>
  <c r="L687" i="1"/>
  <c r="L683" i="1"/>
  <c r="L679" i="1"/>
  <c r="L675" i="1"/>
  <c r="L671" i="1"/>
  <c r="L667" i="1"/>
  <c r="L663" i="1"/>
  <c r="L659" i="1"/>
  <c r="L655" i="1"/>
  <c r="L651" i="1"/>
  <c r="L647" i="1"/>
  <c r="L643" i="1"/>
  <c r="L639" i="1"/>
  <c r="L635" i="1"/>
  <c r="L631" i="1"/>
  <c r="L627" i="1"/>
  <c r="L623" i="1"/>
  <c r="L619" i="1"/>
  <c r="L615" i="1"/>
  <c r="L611" i="1"/>
  <c r="L607" i="1"/>
  <c r="L603" i="1"/>
  <c r="L599" i="1"/>
  <c r="L595" i="1"/>
  <c r="L591" i="1"/>
  <c r="L587" i="1"/>
  <c r="L583" i="1"/>
  <c r="L579" i="1"/>
  <c r="L575" i="1"/>
  <c r="L571" i="1"/>
  <c r="L567" i="1"/>
  <c r="L563" i="1"/>
  <c r="L559" i="1"/>
  <c r="L555" i="1"/>
  <c r="L551" i="1"/>
  <c r="L547" i="1"/>
  <c r="L543" i="1"/>
  <c r="L539" i="1"/>
  <c r="L535" i="1"/>
  <c r="L531" i="1"/>
  <c r="L527" i="1"/>
  <c r="L523" i="1"/>
  <c r="L519" i="1"/>
  <c r="L515" i="1"/>
  <c r="L511" i="1"/>
  <c r="L507" i="1"/>
  <c r="L503" i="1"/>
  <c r="L499" i="1"/>
  <c r="L495" i="1"/>
  <c r="L491" i="1"/>
  <c r="L487" i="1"/>
  <c r="L483" i="1"/>
  <c r="L479" i="1"/>
  <c r="L475" i="1"/>
  <c r="L471" i="1"/>
  <c r="L467" i="1"/>
  <c r="L463" i="1"/>
  <c r="L459" i="1"/>
  <c r="L455" i="1"/>
  <c r="L451" i="1"/>
  <c r="L447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359" i="1"/>
  <c r="L355" i="1"/>
  <c r="L351" i="1"/>
  <c r="L347" i="1"/>
  <c r="L343" i="1"/>
  <c r="L339" i="1"/>
  <c r="L335" i="1"/>
  <c r="L331" i="1"/>
  <c r="L327" i="1"/>
  <c r="L323" i="1"/>
  <c r="L319" i="1"/>
  <c r="L315" i="1"/>
  <c r="L311" i="1"/>
  <c r="L307" i="1"/>
  <c r="L303" i="1"/>
  <c r="L299" i="1"/>
  <c r="L295" i="1"/>
  <c r="L291" i="1"/>
  <c r="L287" i="1"/>
  <c r="L283" i="1"/>
  <c r="L279" i="1"/>
  <c r="L275" i="1"/>
  <c r="L271" i="1"/>
  <c r="L267" i="1"/>
  <c r="L263" i="1"/>
  <c r="L259" i="1"/>
  <c r="L255" i="1"/>
  <c r="L251" i="1"/>
  <c r="L247" i="1"/>
  <c r="L243" i="1"/>
  <c r="L239" i="1"/>
  <c r="L235" i="1"/>
  <c r="L231" i="1"/>
  <c r="L227" i="1"/>
  <c r="L223" i="1"/>
  <c r="L219" i="1"/>
  <c r="L215" i="1"/>
  <c r="L211" i="1"/>
  <c r="L207" i="1"/>
  <c r="L203" i="1"/>
  <c r="L199" i="1"/>
  <c r="L195" i="1"/>
  <c r="L191" i="1"/>
  <c r="L187" i="1"/>
  <c r="L183" i="1"/>
  <c r="L1598" i="1"/>
  <c r="L1594" i="1"/>
  <c r="L1590" i="1"/>
  <c r="L1586" i="1"/>
  <c r="L1582" i="1"/>
  <c r="L1578" i="1"/>
  <c r="L1574" i="1"/>
  <c r="L1570" i="1"/>
  <c r="L1566" i="1"/>
  <c r="L1562" i="1"/>
  <c r="L1558" i="1"/>
  <c r="L1554" i="1"/>
  <c r="L1550" i="1"/>
  <c r="L1546" i="1"/>
  <c r="L1542" i="1"/>
  <c r="L1538" i="1"/>
  <c r="L1534" i="1"/>
  <c r="L1530" i="1"/>
  <c r="L1526" i="1"/>
  <c r="L1522" i="1"/>
  <c r="L1518" i="1"/>
  <c r="L1514" i="1"/>
  <c r="L1510" i="1"/>
  <c r="L1506" i="1"/>
  <c r="L1502" i="1"/>
  <c r="L1498" i="1"/>
  <c r="L1494" i="1"/>
  <c r="L1490" i="1"/>
  <c r="L1486" i="1"/>
  <c r="L1482" i="1"/>
  <c r="L1478" i="1"/>
  <c r="L1474" i="1"/>
  <c r="L1470" i="1"/>
  <c r="L1466" i="1"/>
  <c r="L1462" i="1"/>
  <c r="L1458" i="1"/>
  <c r="L1454" i="1"/>
  <c r="L1450" i="1"/>
  <c r="L1446" i="1"/>
  <c r="L1442" i="1"/>
  <c r="L1438" i="1"/>
  <c r="L1434" i="1"/>
  <c r="L1430" i="1"/>
  <c r="L1426" i="1"/>
  <c r="L1422" i="1"/>
  <c r="L1418" i="1"/>
  <c r="L1414" i="1"/>
  <c r="L1410" i="1"/>
  <c r="L1406" i="1"/>
  <c r="L1402" i="1"/>
  <c r="L1398" i="1"/>
  <c r="L1394" i="1"/>
  <c r="L1390" i="1"/>
  <c r="L1386" i="1"/>
  <c r="L1382" i="1"/>
  <c r="L1378" i="1"/>
  <c r="L1374" i="1"/>
  <c r="L1370" i="1"/>
  <c r="L1366" i="1"/>
  <c r="L1362" i="1"/>
  <c r="L1358" i="1"/>
  <c r="L1354" i="1"/>
  <c r="L1350" i="1"/>
  <c r="L1346" i="1"/>
  <c r="L1342" i="1"/>
  <c r="L1338" i="1"/>
  <c r="L1334" i="1"/>
  <c r="L1330" i="1"/>
  <c r="L1326" i="1"/>
  <c r="L1322" i="1"/>
  <c r="L1318" i="1"/>
  <c r="L1314" i="1"/>
  <c r="L1310" i="1"/>
  <c r="L1306" i="1"/>
  <c r="L1302" i="1"/>
  <c r="L1298" i="1"/>
  <c r="L1294" i="1"/>
  <c r="L1290" i="1"/>
  <c r="L1286" i="1"/>
  <c r="L1282" i="1"/>
  <c r="L1278" i="1"/>
  <c r="L1274" i="1"/>
  <c r="L1270" i="1"/>
  <c r="L1266" i="1"/>
  <c r="L1262" i="1"/>
  <c r="L1258" i="1"/>
  <c r="L1254" i="1"/>
  <c r="L1250" i="1"/>
  <c r="L1246" i="1"/>
  <c r="L1242" i="1"/>
  <c r="L1238" i="1"/>
  <c r="L1234" i="1"/>
  <c r="L1230" i="1"/>
  <c r="L1226" i="1"/>
  <c r="L1222" i="1"/>
  <c r="L1218" i="1"/>
  <c r="L1214" i="1"/>
  <c r="L1210" i="1"/>
  <c r="L1206" i="1"/>
  <c r="L1202" i="1"/>
  <c r="L1198" i="1"/>
  <c r="L1194" i="1"/>
  <c r="L1190" i="1"/>
  <c r="L1186" i="1"/>
  <c r="L1182" i="1"/>
  <c r="L1178" i="1"/>
  <c r="L1174" i="1"/>
  <c r="L1170" i="1"/>
  <c r="L1166" i="1"/>
  <c r="L1162" i="1"/>
  <c r="L1158" i="1"/>
  <c r="L1154" i="1"/>
  <c r="L1150" i="1"/>
  <c r="L1146" i="1"/>
  <c r="L1142" i="1"/>
  <c r="L1138" i="1"/>
  <c r="L1134" i="1"/>
  <c r="L1130" i="1"/>
  <c r="L1126" i="1"/>
  <c r="L1122" i="1"/>
  <c r="L1118" i="1"/>
  <c r="L1114" i="1"/>
  <c r="L1110" i="1"/>
  <c r="L1106" i="1"/>
  <c r="L1102" i="1"/>
  <c r="L1098" i="1"/>
  <c r="L1094" i="1"/>
  <c r="L1090" i="1"/>
  <c r="L1086" i="1"/>
  <c r="L1082" i="1"/>
  <c r="L1078" i="1"/>
  <c r="L1074" i="1"/>
  <c r="L1070" i="1"/>
  <c r="L1066" i="1"/>
  <c r="L1062" i="1"/>
  <c r="L1058" i="1"/>
  <c r="L1054" i="1"/>
  <c r="L1050" i="1"/>
  <c r="L1046" i="1"/>
  <c r="L1042" i="1"/>
  <c r="L1038" i="1"/>
  <c r="L1034" i="1"/>
  <c r="L1030" i="1"/>
  <c r="L1026" i="1"/>
  <c r="L1022" i="1"/>
  <c r="L1018" i="1"/>
  <c r="L1014" i="1"/>
  <c r="L1010" i="1"/>
  <c r="L1006" i="1"/>
  <c r="L1002" i="1"/>
  <c r="L998" i="1"/>
  <c r="L994" i="1"/>
  <c r="L1597" i="1"/>
  <c r="L1593" i="1"/>
  <c r="L1589" i="1"/>
  <c r="L1585" i="1"/>
  <c r="L1581" i="1"/>
  <c r="L1577" i="1"/>
  <c r="L1573" i="1"/>
  <c r="L1569" i="1"/>
  <c r="L1565" i="1"/>
  <c r="L1561" i="1"/>
  <c r="L1557" i="1"/>
  <c r="L1553" i="1"/>
  <c r="L1549" i="1"/>
  <c r="L1545" i="1"/>
  <c r="L1541" i="1"/>
  <c r="L1537" i="1"/>
  <c r="L1533" i="1"/>
  <c r="L1529" i="1"/>
  <c r="L1525" i="1"/>
  <c r="L1521" i="1"/>
  <c r="L1517" i="1"/>
  <c r="L1513" i="1"/>
  <c r="L1509" i="1"/>
  <c r="L1505" i="1"/>
  <c r="L1501" i="1"/>
  <c r="L1497" i="1"/>
  <c r="L1493" i="1"/>
  <c r="L1489" i="1"/>
  <c r="L1485" i="1"/>
  <c r="L1481" i="1"/>
  <c r="L1477" i="1"/>
  <c r="L1473" i="1"/>
  <c r="L1469" i="1"/>
  <c r="L1465" i="1"/>
  <c r="L1461" i="1"/>
  <c r="L1457" i="1"/>
  <c r="L1453" i="1"/>
  <c r="L1449" i="1"/>
  <c r="L1445" i="1"/>
  <c r="L1441" i="1"/>
  <c r="L1437" i="1"/>
  <c r="L1433" i="1"/>
  <c r="L1429" i="1"/>
  <c r="L1425" i="1"/>
  <c r="L1421" i="1"/>
  <c r="L1417" i="1"/>
  <c r="L1413" i="1"/>
  <c r="L1409" i="1"/>
  <c r="L1405" i="1"/>
  <c r="L1401" i="1"/>
  <c r="L1397" i="1"/>
  <c r="L1393" i="1"/>
  <c r="L1389" i="1"/>
  <c r="L1385" i="1"/>
  <c r="L1381" i="1"/>
  <c r="L1377" i="1"/>
  <c r="L1373" i="1"/>
  <c r="L1369" i="1"/>
  <c r="L1365" i="1"/>
  <c r="L1361" i="1"/>
  <c r="L1357" i="1"/>
  <c r="L1353" i="1"/>
  <c r="L1349" i="1"/>
  <c r="L1345" i="1"/>
  <c r="L1341" i="1"/>
  <c r="L1337" i="1"/>
  <c r="L1333" i="1"/>
  <c r="L1329" i="1"/>
  <c r="L1325" i="1"/>
  <c r="L1321" i="1"/>
  <c r="L1317" i="1"/>
  <c r="L1313" i="1"/>
  <c r="L1309" i="1"/>
  <c r="L1305" i="1"/>
  <c r="L1301" i="1"/>
  <c r="L1297" i="1"/>
  <c r="L1293" i="1"/>
  <c r="L1289" i="1"/>
  <c r="L1285" i="1"/>
  <c r="L1281" i="1"/>
  <c r="L179" i="1"/>
  <c r="L175" i="1"/>
  <c r="L171" i="1"/>
  <c r="L167" i="1"/>
  <c r="L163" i="1"/>
  <c r="L159" i="1"/>
  <c r="L155" i="1"/>
  <c r="L151" i="1"/>
  <c r="L147" i="1"/>
  <c r="L143" i="1"/>
  <c r="L139" i="1"/>
  <c r="L135" i="1"/>
  <c r="L131" i="1"/>
  <c r="L127" i="1"/>
  <c r="L123" i="1"/>
  <c r="L119" i="1"/>
  <c r="L115" i="1"/>
  <c r="L111" i="1"/>
  <c r="L107" i="1"/>
  <c r="L103" i="1"/>
  <c r="L99" i="1"/>
  <c r="L95" i="1"/>
  <c r="L91" i="1"/>
  <c r="L87" i="1"/>
  <c r="L83" i="1"/>
  <c r="L79" i="1"/>
  <c r="L75" i="1"/>
  <c r="L71" i="1"/>
  <c r="L67" i="1"/>
  <c r="L63" i="1"/>
  <c r="L59" i="1"/>
  <c r="L55" i="1"/>
  <c r="L51" i="1"/>
  <c r="L47" i="1"/>
  <c r="L43" i="1"/>
  <c r="L39" i="1"/>
  <c r="L35" i="1"/>
  <c r="L31" i="1"/>
  <c r="L27" i="1"/>
  <c r="L23" i="1"/>
  <c r="L19" i="1"/>
  <c r="L15" i="1"/>
  <c r="L11" i="1"/>
  <c r="L7" i="1"/>
  <c r="L990" i="1"/>
  <c r="L986" i="1"/>
  <c r="L982" i="1"/>
  <c r="L978" i="1"/>
  <c r="L974" i="1"/>
  <c r="L970" i="1"/>
  <c r="L966" i="1"/>
  <c r="L962" i="1"/>
  <c r="L958" i="1"/>
  <c r="L954" i="1"/>
  <c r="L950" i="1"/>
  <c r="L946" i="1"/>
  <c r="L942" i="1"/>
  <c r="L938" i="1"/>
  <c r="L934" i="1"/>
  <c r="L930" i="1"/>
  <c r="L926" i="1"/>
  <c r="L922" i="1"/>
  <c r="L918" i="1"/>
  <c r="L914" i="1"/>
  <c r="L910" i="1"/>
  <c r="L906" i="1"/>
  <c r="L902" i="1"/>
  <c r="L898" i="1"/>
  <c r="L894" i="1"/>
  <c r="L890" i="1"/>
  <c r="L886" i="1"/>
  <c r="L882" i="1"/>
  <c r="L878" i="1"/>
  <c r="L874" i="1"/>
  <c r="L870" i="1"/>
  <c r="L866" i="1"/>
  <c r="L862" i="1"/>
  <c r="L858" i="1"/>
  <c r="L854" i="1"/>
  <c r="L850" i="1"/>
  <c r="L846" i="1"/>
  <c r="L842" i="1"/>
  <c r="L838" i="1"/>
  <c r="L834" i="1"/>
  <c r="L830" i="1"/>
  <c r="L826" i="1"/>
  <c r="L822" i="1"/>
  <c r="L818" i="1"/>
  <c r="L814" i="1"/>
  <c r="L810" i="1"/>
  <c r="L806" i="1"/>
  <c r="L802" i="1"/>
  <c r="L798" i="1"/>
  <c r="L794" i="1"/>
  <c r="L790" i="1"/>
  <c r="L786" i="1"/>
  <c r="L782" i="1"/>
  <c r="L778" i="1"/>
  <c r="L774" i="1"/>
  <c r="L770" i="1"/>
  <c r="L766" i="1"/>
  <c r="L762" i="1"/>
  <c r="L758" i="1"/>
  <c r="L754" i="1"/>
  <c r="L750" i="1"/>
  <c r="L746" i="1"/>
  <c r="L742" i="1"/>
  <c r="L738" i="1"/>
  <c r="L734" i="1"/>
  <c r="L730" i="1"/>
  <c r="L726" i="1"/>
  <c r="L722" i="1"/>
  <c r="L718" i="1"/>
  <c r="L714" i="1"/>
  <c r="L710" i="1"/>
  <c r="L706" i="1"/>
  <c r="L702" i="1"/>
  <c r="L698" i="1"/>
  <c r="L694" i="1"/>
  <c r="L690" i="1"/>
  <c r="L686" i="1"/>
  <c r="L682" i="1"/>
  <c r="L678" i="1"/>
  <c r="L674" i="1"/>
  <c r="L670" i="1"/>
  <c r="L666" i="1"/>
  <c r="L662" i="1"/>
  <c r="L658" i="1"/>
  <c r="L654" i="1"/>
  <c r="L650" i="1"/>
  <c r="L646" i="1"/>
  <c r="L642" i="1"/>
  <c r="L638" i="1"/>
  <c r="L634" i="1"/>
  <c r="L630" i="1"/>
  <c r="L626" i="1"/>
  <c r="L622" i="1"/>
  <c r="L618" i="1"/>
  <c r="L614" i="1"/>
  <c r="L610" i="1"/>
  <c r="L606" i="1"/>
  <c r="L602" i="1"/>
  <c r="L598" i="1"/>
  <c r="L594" i="1"/>
  <c r="L590" i="1"/>
  <c r="L586" i="1"/>
  <c r="L582" i="1"/>
  <c r="L578" i="1"/>
  <c r="L574" i="1"/>
  <c r="L570" i="1"/>
  <c r="L566" i="1"/>
  <c r="L562" i="1"/>
  <c r="L558" i="1"/>
  <c r="L554" i="1"/>
  <c r="L550" i="1"/>
  <c r="L546" i="1"/>
  <c r="L542" i="1"/>
  <c r="L538" i="1"/>
  <c r="L534" i="1"/>
  <c r="L530" i="1"/>
  <c r="L526" i="1"/>
  <c r="L522" i="1"/>
  <c r="L518" i="1"/>
  <c r="L514" i="1"/>
  <c r="L510" i="1"/>
  <c r="L506" i="1"/>
  <c r="L502" i="1"/>
  <c r="L498" i="1"/>
  <c r="L494" i="1"/>
  <c r="L490" i="1"/>
  <c r="L486" i="1"/>
  <c r="L482" i="1"/>
  <c r="L478" i="1"/>
  <c r="L474" i="1"/>
  <c r="L470" i="1"/>
  <c r="L466" i="1"/>
  <c r="L462" i="1"/>
  <c r="L458" i="1"/>
  <c r="L454" i="1"/>
  <c r="L450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358" i="1"/>
  <c r="L354" i="1"/>
  <c r="L350" i="1"/>
  <c r="L346" i="1"/>
  <c r="L342" i="1"/>
  <c r="L338" i="1"/>
  <c r="L334" i="1"/>
  <c r="L330" i="1"/>
  <c r="L326" i="1"/>
  <c r="L322" i="1"/>
  <c r="L318" i="1"/>
  <c r="L314" i="1"/>
  <c r="L310" i="1"/>
  <c r="L306" i="1"/>
  <c r="L302" i="1"/>
  <c r="L298" i="1"/>
  <c r="L294" i="1"/>
  <c r="L290" i="1"/>
  <c r="L286" i="1"/>
  <c r="L282" i="1"/>
  <c r="L278" i="1"/>
  <c r="L274" i="1"/>
  <c r="L270" i="1"/>
  <c r="L266" i="1"/>
  <c r="L262" i="1"/>
  <c r="L258" i="1"/>
  <c r="L254" i="1"/>
  <c r="L250" i="1"/>
  <c r="L246" i="1"/>
  <c r="L242" i="1"/>
  <c r="L238" i="1"/>
  <c r="L234" i="1"/>
  <c r="L230" i="1"/>
  <c r="L226" i="1"/>
  <c r="L222" i="1"/>
  <c r="L218" i="1"/>
  <c r="L214" i="1"/>
  <c r="L210" i="1"/>
  <c r="L206" i="1"/>
  <c r="L202" i="1"/>
  <c r="L198" i="1"/>
  <c r="L194" i="1"/>
  <c r="L190" i="1"/>
  <c r="L186" i="1"/>
  <c r="L182" i="1"/>
  <c r="L178" i="1"/>
  <c r="L174" i="1"/>
  <c r="L170" i="1"/>
  <c r="L166" i="1"/>
  <c r="L162" i="1"/>
  <c r="L158" i="1"/>
  <c r="L154" i="1"/>
  <c r="L150" i="1"/>
  <c r="L146" i="1"/>
  <c r="L142" i="1"/>
  <c r="L138" i="1"/>
  <c r="L134" i="1"/>
  <c r="L130" i="1"/>
  <c r="L126" i="1"/>
  <c r="L122" i="1"/>
  <c r="L118" i="1"/>
  <c r="L114" i="1"/>
  <c r="L110" i="1"/>
  <c r="L106" i="1"/>
  <c r="L102" i="1"/>
  <c r="L98" i="1"/>
  <c r="L94" i="1"/>
  <c r="L90" i="1"/>
  <c r="L86" i="1"/>
  <c r="L82" i="1"/>
  <c r="L78" i="1"/>
  <c r="L74" i="1"/>
  <c r="L70" i="1"/>
  <c r="L66" i="1"/>
  <c r="L62" i="1"/>
  <c r="L58" i="1"/>
  <c r="L54" i="1"/>
  <c r="L50" i="1"/>
  <c r="L46" i="1"/>
  <c r="L42" i="1"/>
  <c r="L38" i="1"/>
  <c r="L34" i="1"/>
  <c r="L30" i="1"/>
  <c r="L26" i="1"/>
  <c r="L22" i="1"/>
  <c r="L18" i="1"/>
  <c r="L14" i="1"/>
  <c r="L10" i="1"/>
  <c r="L6" i="1"/>
  <c r="L1277" i="1"/>
  <c r="L1273" i="1"/>
  <c r="L1269" i="1"/>
  <c r="L1265" i="1"/>
  <c r="L1261" i="1"/>
  <c r="L1257" i="1"/>
  <c r="L1253" i="1"/>
  <c r="L1249" i="1"/>
  <c r="L1245" i="1"/>
  <c r="L1241" i="1"/>
  <c r="L1237" i="1"/>
  <c r="L1233" i="1"/>
  <c r="L1229" i="1"/>
  <c r="L1225" i="1"/>
  <c r="L1221" i="1"/>
  <c r="L1217" i="1"/>
  <c r="L1213" i="1"/>
  <c r="L1209" i="1"/>
  <c r="L1205" i="1"/>
  <c r="L1201" i="1"/>
  <c r="L1197" i="1"/>
  <c r="L1193" i="1"/>
  <c r="L1189" i="1"/>
  <c r="L1185" i="1"/>
  <c r="L1181" i="1"/>
  <c r="L1177" i="1"/>
  <c r="L1173" i="1"/>
  <c r="L1169" i="1"/>
  <c r="L1165" i="1"/>
  <c r="L1161" i="1"/>
  <c r="L1157" i="1"/>
  <c r="L1153" i="1"/>
  <c r="L1149" i="1"/>
  <c r="L1145" i="1"/>
  <c r="L1141" i="1"/>
  <c r="L1137" i="1"/>
  <c r="L1133" i="1"/>
  <c r="L1129" i="1"/>
  <c r="L1125" i="1"/>
  <c r="L1121" i="1"/>
  <c r="L1117" i="1"/>
  <c r="L1113" i="1"/>
  <c r="L1109" i="1"/>
  <c r="L1105" i="1"/>
  <c r="L1101" i="1"/>
  <c r="L1097" i="1"/>
  <c r="L1093" i="1"/>
  <c r="L1089" i="1"/>
  <c r="L1085" i="1"/>
  <c r="L1081" i="1"/>
  <c r="L1077" i="1"/>
  <c r="L1073" i="1"/>
  <c r="L1069" i="1"/>
  <c r="L1065" i="1"/>
  <c r="L1061" i="1"/>
  <c r="L1057" i="1"/>
  <c r="L1053" i="1"/>
  <c r="L1049" i="1"/>
  <c r="L1045" i="1"/>
  <c r="L1041" i="1"/>
  <c r="L1037" i="1"/>
  <c r="L1033" i="1"/>
  <c r="L1029" i="1"/>
  <c r="L1025" i="1"/>
  <c r="L1021" i="1"/>
  <c r="L1017" i="1"/>
  <c r="L1013" i="1"/>
  <c r="L1009" i="1"/>
  <c r="L1005" i="1"/>
  <c r="L1001" i="1"/>
  <c r="L997" i="1"/>
  <c r="L993" i="1"/>
  <c r="L989" i="1"/>
  <c r="L985" i="1"/>
  <c r="L981" i="1"/>
  <c r="L977" i="1"/>
  <c r="L973" i="1"/>
  <c r="L969" i="1"/>
  <c r="L965" i="1"/>
  <c r="L961" i="1"/>
  <c r="L957" i="1"/>
  <c r="L953" i="1"/>
  <c r="L949" i="1"/>
  <c r="L945" i="1"/>
  <c r="L941" i="1"/>
  <c r="L937" i="1"/>
  <c r="L933" i="1"/>
  <c r="L929" i="1"/>
  <c r="L925" i="1"/>
  <c r="L921" i="1"/>
  <c r="L917" i="1"/>
  <c r="L913" i="1"/>
  <c r="L909" i="1"/>
  <c r="L905" i="1"/>
  <c r="L901" i="1"/>
  <c r="L897" i="1"/>
  <c r="L893" i="1"/>
  <c r="L889" i="1"/>
  <c r="L885" i="1"/>
  <c r="L881" i="1"/>
  <c r="L877" i="1"/>
  <c r="L873" i="1"/>
  <c r="L869" i="1"/>
  <c r="L865" i="1"/>
  <c r="L861" i="1"/>
  <c r="L857" i="1"/>
  <c r="L853" i="1"/>
  <c r="L849" i="1"/>
  <c r="L845" i="1"/>
  <c r="L841" i="1"/>
  <c r="L837" i="1"/>
  <c r="L833" i="1"/>
  <c r="L829" i="1"/>
  <c r="L825" i="1"/>
  <c r="L821" i="1"/>
  <c r="L817" i="1"/>
  <c r="L813" i="1"/>
  <c r="L809" i="1"/>
  <c r="L805" i="1"/>
  <c r="L801" i="1"/>
  <c r="L797" i="1"/>
  <c r="L793" i="1"/>
  <c r="L789" i="1"/>
  <c r="L785" i="1"/>
  <c r="L781" i="1"/>
  <c r="L777" i="1"/>
  <c r="L773" i="1"/>
  <c r="L769" i="1"/>
  <c r="L765" i="1"/>
  <c r="L761" i="1"/>
  <c r="L757" i="1"/>
  <c r="L753" i="1"/>
  <c r="L749" i="1"/>
  <c r="L745" i="1"/>
  <c r="L741" i="1"/>
  <c r="L737" i="1"/>
  <c r="L733" i="1"/>
  <c r="L729" i="1"/>
  <c r="L725" i="1"/>
  <c r="L721" i="1"/>
  <c r="L717" i="1"/>
  <c r="L713" i="1"/>
  <c r="L709" i="1"/>
  <c r="L705" i="1"/>
  <c r="L701" i="1"/>
  <c r="L697" i="1"/>
  <c r="L693" i="1"/>
  <c r="L689" i="1"/>
  <c r="L685" i="1"/>
  <c r="L681" i="1"/>
  <c r="L677" i="1"/>
  <c r="L673" i="1"/>
  <c r="L669" i="1"/>
  <c r="L665" i="1"/>
  <c r="L661" i="1"/>
  <c r="L657" i="1"/>
  <c r="L653" i="1"/>
  <c r="L649" i="1"/>
  <c r="L645" i="1"/>
  <c r="S64" i="52" s="1"/>
  <c r="S80" i="52" s="1"/>
  <c r="L641" i="1"/>
  <c r="L637" i="1"/>
  <c r="L633" i="1"/>
  <c r="L629" i="1"/>
  <c r="L625" i="1"/>
  <c r="L621" i="1"/>
  <c r="L617" i="1"/>
  <c r="L613" i="1"/>
  <c r="L609" i="1"/>
  <c r="L605" i="1"/>
  <c r="L601" i="1"/>
  <c r="L597" i="1"/>
  <c r="L593" i="1"/>
  <c r="L589" i="1"/>
  <c r="L585" i="1"/>
  <c r="L581" i="1"/>
  <c r="L577" i="1"/>
  <c r="L573" i="1"/>
  <c r="L569" i="1"/>
  <c r="L565" i="1"/>
  <c r="L561" i="1"/>
  <c r="L557" i="1"/>
  <c r="L553" i="1"/>
  <c r="L549" i="1"/>
  <c r="L545" i="1"/>
  <c r="L541" i="1"/>
  <c r="L537" i="1"/>
  <c r="L533" i="1"/>
  <c r="L529" i="1"/>
  <c r="L525" i="1"/>
  <c r="L521" i="1"/>
  <c r="L517" i="1"/>
  <c r="L513" i="1"/>
  <c r="L509" i="1"/>
  <c r="L505" i="1"/>
  <c r="L501" i="1"/>
  <c r="L497" i="1"/>
  <c r="L493" i="1"/>
  <c r="L489" i="1"/>
  <c r="L485" i="1"/>
  <c r="L481" i="1"/>
  <c r="L477" i="1"/>
  <c r="L473" i="1"/>
  <c r="L469" i="1"/>
  <c r="L465" i="1"/>
  <c r="L461" i="1"/>
  <c r="L457" i="1"/>
  <c r="L453" i="1"/>
  <c r="L449" i="1"/>
  <c r="L445" i="1"/>
  <c r="L441" i="1"/>
  <c r="L437" i="1"/>
  <c r="L433" i="1"/>
  <c r="L429" i="1"/>
  <c r="L425" i="1"/>
  <c r="L421" i="1"/>
  <c r="L417" i="1"/>
  <c r="L413" i="1"/>
  <c r="L409" i="1"/>
  <c r="L405" i="1"/>
  <c r="L401" i="1"/>
  <c r="L397" i="1"/>
  <c r="L393" i="1"/>
  <c r="L389" i="1"/>
  <c r="L385" i="1"/>
  <c r="L381" i="1"/>
  <c r="L377" i="1"/>
  <c r="L373" i="1"/>
  <c r="L369" i="1"/>
  <c r="L365" i="1"/>
  <c r="L361" i="1"/>
  <c r="L357" i="1"/>
  <c r="L353" i="1"/>
  <c r="L349" i="1"/>
  <c r="L345" i="1"/>
  <c r="L341" i="1"/>
  <c r="L337" i="1"/>
  <c r="L333" i="1"/>
  <c r="L329" i="1"/>
  <c r="L325" i="1"/>
  <c r="L321" i="1"/>
  <c r="L317" i="1"/>
  <c r="L313" i="1"/>
  <c r="L309" i="1"/>
  <c r="L305" i="1"/>
  <c r="L301" i="1"/>
  <c r="L297" i="1"/>
  <c r="L293" i="1"/>
  <c r="L289" i="1"/>
  <c r="L285" i="1"/>
  <c r="L281" i="1"/>
  <c r="L277" i="1"/>
  <c r="L273" i="1"/>
  <c r="L269" i="1"/>
  <c r="L265" i="1"/>
  <c r="L261" i="1"/>
  <c r="L257" i="1"/>
  <c r="L253" i="1"/>
  <c r="L249" i="1"/>
  <c r="L245" i="1"/>
  <c r="L241" i="1"/>
  <c r="L237" i="1"/>
  <c r="L233" i="1"/>
  <c r="L229" i="1"/>
  <c r="L225" i="1"/>
  <c r="L221" i="1"/>
  <c r="L217" i="1"/>
  <c r="L213" i="1"/>
  <c r="L209" i="1"/>
  <c r="L205" i="1"/>
  <c r="L201" i="1"/>
  <c r="L197" i="1"/>
  <c r="L193" i="1"/>
  <c r="L189" i="1"/>
  <c r="L185" i="1"/>
  <c r="L181" i="1"/>
  <c r="L177" i="1"/>
  <c r="L173" i="1"/>
  <c r="L169" i="1"/>
  <c r="L165" i="1"/>
  <c r="L161" i="1"/>
  <c r="L157" i="1"/>
  <c r="L153" i="1"/>
  <c r="L149" i="1"/>
  <c r="L145" i="1"/>
  <c r="L141" i="1"/>
  <c r="L137" i="1"/>
  <c r="L133" i="1"/>
  <c r="L129" i="1"/>
  <c r="L125" i="1"/>
  <c r="L121" i="1"/>
  <c r="L117" i="1"/>
  <c r="L113" i="1"/>
  <c r="L109" i="1"/>
  <c r="L105" i="1"/>
  <c r="L101" i="1"/>
  <c r="L97" i="1"/>
  <c r="L93" i="1"/>
  <c r="L89" i="1"/>
  <c r="L85" i="1"/>
  <c r="L81" i="1"/>
  <c r="L77" i="1"/>
  <c r="L73" i="1"/>
  <c r="L69" i="1"/>
  <c r="L65" i="1"/>
  <c r="L61" i="1"/>
  <c r="L57" i="1"/>
  <c r="L53" i="1"/>
  <c r="L49" i="1"/>
  <c r="L45" i="1"/>
  <c r="L41" i="1"/>
  <c r="L37" i="1"/>
  <c r="L33" i="1"/>
  <c r="L29" i="1"/>
  <c r="L25" i="1"/>
  <c r="L21" i="1"/>
  <c r="L17" i="1"/>
  <c r="L13" i="1"/>
  <c r="L9" i="1"/>
  <c r="L5" i="1"/>
  <c r="L1280" i="1"/>
  <c r="L1276" i="1"/>
  <c r="L1272" i="1"/>
  <c r="L1268" i="1"/>
  <c r="L1264" i="1"/>
  <c r="L1260" i="1"/>
  <c r="L1256" i="1"/>
  <c r="L1252" i="1"/>
  <c r="L1248" i="1"/>
  <c r="L1244" i="1"/>
  <c r="L1240" i="1"/>
  <c r="L1236" i="1"/>
  <c r="L1232" i="1"/>
  <c r="L1228" i="1"/>
  <c r="L1224" i="1"/>
  <c r="L1220" i="1"/>
  <c r="L1216" i="1"/>
  <c r="L1212" i="1"/>
  <c r="L1208" i="1"/>
  <c r="L1204" i="1"/>
  <c r="L1200" i="1"/>
  <c r="L1196" i="1"/>
  <c r="L1192" i="1"/>
  <c r="L1188" i="1"/>
  <c r="L1184" i="1"/>
  <c r="L1180" i="1"/>
  <c r="L1176" i="1"/>
  <c r="L1172" i="1"/>
  <c r="L1168" i="1"/>
  <c r="L1164" i="1"/>
  <c r="L1160" i="1"/>
  <c r="L1156" i="1"/>
  <c r="L1152" i="1"/>
  <c r="L1148" i="1"/>
  <c r="L1144" i="1"/>
  <c r="L1140" i="1"/>
  <c r="L1136" i="1"/>
  <c r="L1132" i="1"/>
  <c r="L1128" i="1"/>
  <c r="L1124" i="1"/>
  <c r="L1120" i="1"/>
  <c r="L1116" i="1"/>
  <c r="L1112" i="1"/>
  <c r="L1108" i="1"/>
  <c r="L1104" i="1"/>
  <c r="L1100" i="1"/>
  <c r="L1096" i="1"/>
  <c r="L1092" i="1"/>
  <c r="L1088" i="1"/>
  <c r="L1084" i="1"/>
  <c r="L1080" i="1"/>
  <c r="L1076" i="1"/>
  <c r="L1072" i="1"/>
  <c r="L1068" i="1"/>
  <c r="L1064" i="1"/>
  <c r="L1060" i="1"/>
  <c r="L1056" i="1"/>
  <c r="L1052" i="1"/>
  <c r="L1048" i="1"/>
  <c r="L1044" i="1"/>
  <c r="L1040" i="1"/>
  <c r="L1036" i="1"/>
  <c r="L1032" i="1"/>
  <c r="L1028" i="1"/>
  <c r="L1024" i="1"/>
  <c r="L1020" i="1"/>
  <c r="L1016" i="1"/>
  <c r="L1012" i="1"/>
  <c r="L1008" i="1"/>
  <c r="L1004" i="1"/>
  <c r="L1000" i="1"/>
  <c r="L996" i="1"/>
  <c r="L992" i="1"/>
  <c r="L988" i="1"/>
  <c r="L984" i="1"/>
  <c r="L980" i="1"/>
  <c r="L976" i="1"/>
  <c r="L972" i="1"/>
  <c r="L968" i="1"/>
  <c r="L964" i="1"/>
  <c r="L960" i="1"/>
  <c r="L956" i="1"/>
  <c r="L952" i="1"/>
  <c r="L948" i="1"/>
  <c r="L944" i="1"/>
  <c r="L940" i="1"/>
  <c r="L936" i="1"/>
  <c r="L932" i="1"/>
  <c r="L928" i="1"/>
  <c r="L924" i="1"/>
  <c r="L920" i="1"/>
  <c r="L916" i="1"/>
  <c r="L912" i="1"/>
  <c r="L908" i="1"/>
  <c r="L904" i="1"/>
  <c r="L900" i="1"/>
  <c r="L896" i="1"/>
  <c r="L892" i="1"/>
  <c r="L888" i="1"/>
  <c r="L884" i="1"/>
  <c r="L880" i="1"/>
  <c r="L876" i="1"/>
  <c r="L872" i="1"/>
  <c r="L868" i="1"/>
  <c r="L864" i="1"/>
  <c r="L860" i="1"/>
  <c r="L856" i="1"/>
  <c r="L852" i="1"/>
  <c r="L848" i="1"/>
  <c r="L844" i="1"/>
  <c r="L840" i="1"/>
  <c r="L836" i="1"/>
  <c r="L832" i="1"/>
  <c r="L828" i="1"/>
  <c r="L824" i="1"/>
  <c r="L820" i="1"/>
  <c r="L816" i="1"/>
  <c r="L812" i="1"/>
  <c r="L808" i="1"/>
  <c r="L804" i="1"/>
  <c r="L800" i="1"/>
  <c r="L796" i="1"/>
  <c r="L792" i="1"/>
  <c r="L788" i="1"/>
  <c r="L784" i="1"/>
  <c r="L780" i="1"/>
  <c r="L776" i="1"/>
  <c r="L772" i="1"/>
  <c r="L768" i="1"/>
  <c r="L764" i="1"/>
  <c r="L760" i="1"/>
  <c r="L756" i="1"/>
  <c r="L752" i="1"/>
  <c r="L748" i="1"/>
  <c r="L744" i="1"/>
  <c r="L740" i="1"/>
  <c r="L736" i="1"/>
  <c r="L732" i="1"/>
  <c r="L728" i="1"/>
  <c r="L724" i="1"/>
  <c r="L720" i="1"/>
  <c r="L716" i="1"/>
  <c r="L712" i="1"/>
  <c r="L708" i="1"/>
  <c r="L704" i="1"/>
  <c r="L700" i="1"/>
  <c r="L696" i="1"/>
  <c r="L692" i="1"/>
  <c r="L688" i="1"/>
  <c r="L684" i="1"/>
  <c r="L680" i="1"/>
  <c r="L676" i="1"/>
  <c r="L672" i="1"/>
  <c r="L668" i="1"/>
  <c r="L664" i="1"/>
  <c r="L660" i="1"/>
  <c r="L656" i="1"/>
  <c r="L652" i="1"/>
  <c r="L648" i="1"/>
  <c r="L644" i="1"/>
  <c r="L640" i="1"/>
  <c r="L636" i="1"/>
  <c r="L632" i="1"/>
  <c r="L628" i="1"/>
  <c r="L624" i="1"/>
  <c r="L620" i="1"/>
  <c r="L616" i="1"/>
  <c r="L612" i="1"/>
  <c r="L608" i="1"/>
  <c r="L604" i="1"/>
  <c r="L600" i="1"/>
  <c r="L596" i="1"/>
  <c r="L592" i="1"/>
  <c r="L588" i="1"/>
  <c r="L584" i="1"/>
  <c r="L580" i="1"/>
  <c r="L576" i="1"/>
  <c r="L572" i="1"/>
  <c r="L568" i="1"/>
  <c r="L564" i="1"/>
  <c r="L560" i="1"/>
  <c r="L556" i="1"/>
  <c r="L552" i="1"/>
  <c r="L548" i="1"/>
  <c r="L544" i="1"/>
  <c r="L540" i="1"/>
  <c r="L536" i="1"/>
  <c r="L532" i="1"/>
  <c r="L528" i="1"/>
  <c r="L524" i="1"/>
  <c r="L520" i="1"/>
  <c r="L516" i="1"/>
  <c r="L512" i="1"/>
  <c r="L508" i="1"/>
  <c r="L504" i="1"/>
  <c r="L500" i="1"/>
  <c r="L496" i="1"/>
  <c r="L492" i="1"/>
  <c r="L488" i="1"/>
  <c r="L484" i="1"/>
  <c r="L480" i="1"/>
  <c r="L476" i="1"/>
  <c r="L472" i="1"/>
  <c r="L468" i="1"/>
  <c r="L464" i="1"/>
  <c r="L460" i="1"/>
  <c r="L456" i="1"/>
  <c r="L452" i="1"/>
  <c r="L448" i="1"/>
  <c r="L444" i="1"/>
  <c r="L440" i="1"/>
  <c r="L436" i="1"/>
  <c r="L432" i="1"/>
  <c r="L428" i="1"/>
  <c r="L424" i="1"/>
  <c r="L420" i="1"/>
  <c r="L416" i="1"/>
  <c r="L412" i="1"/>
  <c r="L408" i="1"/>
  <c r="L404" i="1"/>
  <c r="L400" i="1"/>
  <c r="L396" i="1"/>
  <c r="L392" i="1"/>
  <c r="L388" i="1"/>
  <c r="L384" i="1"/>
  <c r="L380" i="1"/>
  <c r="L376" i="1"/>
  <c r="L372" i="1"/>
  <c r="L368" i="1"/>
  <c r="L364" i="1"/>
  <c r="L360" i="1"/>
  <c r="L356" i="1"/>
  <c r="L352" i="1"/>
  <c r="L348" i="1"/>
  <c r="L344" i="1"/>
  <c r="L340" i="1"/>
  <c r="L336" i="1"/>
  <c r="L332" i="1"/>
  <c r="L328" i="1"/>
  <c r="L324" i="1"/>
  <c r="L320" i="1"/>
  <c r="L316" i="1"/>
  <c r="L312" i="1"/>
  <c r="L308" i="1"/>
  <c r="L304" i="1"/>
  <c r="L300" i="1"/>
  <c r="L296" i="1"/>
  <c r="L292" i="1"/>
  <c r="L288" i="1"/>
  <c r="L284" i="1"/>
  <c r="L280" i="1"/>
  <c r="L276" i="1"/>
  <c r="L272" i="1"/>
  <c r="L268" i="1"/>
  <c r="L264" i="1"/>
  <c r="L260" i="1"/>
  <c r="L256" i="1"/>
  <c r="L252" i="1"/>
  <c r="L248" i="1"/>
  <c r="L244" i="1"/>
  <c r="L240" i="1"/>
  <c r="L236" i="1"/>
  <c r="L232" i="1"/>
  <c r="L228" i="1"/>
  <c r="L224" i="1"/>
  <c r="L220" i="1"/>
  <c r="L216" i="1"/>
  <c r="L212" i="1"/>
  <c r="L208" i="1"/>
  <c r="L204" i="1"/>
  <c r="L200" i="1"/>
  <c r="L196" i="1"/>
  <c r="L192" i="1"/>
  <c r="L188" i="1"/>
  <c r="L184" i="1"/>
  <c r="L180" i="1"/>
  <c r="L176" i="1"/>
  <c r="L172" i="1"/>
  <c r="L168" i="1"/>
  <c r="L164" i="1"/>
  <c r="L160" i="1"/>
  <c r="L156" i="1"/>
  <c r="L152" i="1"/>
  <c r="L148" i="1"/>
  <c r="L144" i="1"/>
  <c r="L140" i="1"/>
  <c r="L136" i="1"/>
  <c r="L132" i="1"/>
  <c r="L128" i="1"/>
  <c r="L124" i="1"/>
  <c r="L120" i="1"/>
  <c r="L116" i="1"/>
  <c r="L112" i="1"/>
  <c r="L108" i="1"/>
  <c r="L104" i="1"/>
  <c r="L100" i="1"/>
  <c r="L96" i="1"/>
  <c r="L92" i="1"/>
  <c r="L88" i="1"/>
  <c r="L84" i="1"/>
  <c r="L80" i="1"/>
  <c r="L76" i="1"/>
  <c r="L72" i="1"/>
  <c r="L68" i="1"/>
  <c r="L64" i="1"/>
  <c r="L60" i="1"/>
  <c r="L56" i="1"/>
  <c r="L52" i="1"/>
  <c r="L48" i="1"/>
  <c r="L44" i="1"/>
  <c r="L40" i="1"/>
  <c r="L36" i="1"/>
  <c r="L32" i="1"/>
  <c r="L28" i="1"/>
  <c r="L24" i="1"/>
  <c r="L20" i="1"/>
  <c r="L16" i="1"/>
  <c r="L12" i="1"/>
  <c r="L8" i="1"/>
  <c r="C24" i="48" l="1"/>
  <c r="C22" i="48"/>
  <c r="D25" i="48"/>
  <c r="D35" i="48" s="1"/>
  <c r="D22" i="48"/>
  <c r="D32" i="48" s="1"/>
  <c r="E25" i="48"/>
  <c r="E35" i="48" s="1"/>
  <c r="E22" i="48"/>
  <c r="E32" i="48" s="1"/>
  <c r="F24" i="48"/>
  <c r="F34" i="48" s="1"/>
  <c r="F22" i="48"/>
  <c r="F32" i="48" s="1"/>
  <c r="G24" i="48"/>
  <c r="G34" i="48" s="1"/>
  <c r="G22" i="48"/>
  <c r="G32" i="48" s="1"/>
  <c r="H25" i="48"/>
  <c r="H35" i="48" s="1"/>
  <c r="H22" i="48"/>
  <c r="H32" i="48" s="1"/>
  <c r="I25" i="48"/>
  <c r="I35" i="48" s="1"/>
  <c r="I22" i="48"/>
  <c r="I32" i="48" s="1"/>
  <c r="J24" i="48"/>
  <c r="J34" i="48" s="1"/>
  <c r="J22" i="48"/>
  <c r="J32" i="48" s="1"/>
  <c r="K24" i="48"/>
  <c r="K34" i="48" s="1"/>
  <c r="K22" i="48"/>
  <c r="K32" i="48" s="1"/>
  <c r="L25" i="48"/>
  <c r="L35" i="48" s="1"/>
  <c r="L22" i="48"/>
  <c r="L32" i="48" s="1"/>
  <c r="C23" i="48"/>
  <c r="D23" i="48"/>
  <c r="D33" i="48" s="1"/>
  <c r="E23" i="48"/>
  <c r="E33" i="48" s="1"/>
  <c r="F23" i="48"/>
  <c r="F33" i="48" s="1"/>
  <c r="G23" i="48"/>
  <c r="G33" i="48" s="1"/>
  <c r="H23" i="48"/>
  <c r="H33" i="48" s="1"/>
  <c r="I23" i="48"/>
  <c r="I33" i="48" s="1"/>
  <c r="J23" i="48"/>
  <c r="J33" i="48" s="1"/>
  <c r="K23" i="48"/>
  <c r="K33" i="48" s="1"/>
  <c r="L23" i="48"/>
  <c r="L33" i="48" s="1"/>
  <c r="D24" i="48"/>
  <c r="D34" i="48" s="1"/>
  <c r="E24" i="48"/>
  <c r="E34" i="48" s="1"/>
  <c r="H24" i="48"/>
  <c r="H34" i="48" s="1"/>
  <c r="I24" i="48"/>
  <c r="I34" i="48" s="1"/>
  <c r="L24" i="48"/>
  <c r="L34" i="48" s="1"/>
  <c r="C25" i="48"/>
  <c r="F25" i="48"/>
  <c r="F35" i="48" s="1"/>
  <c r="G25" i="48"/>
  <c r="G35" i="48" s="1"/>
  <c r="J25" i="48"/>
  <c r="J35" i="48" s="1"/>
  <c r="K25" i="48"/>
  <c r="K35" i="48" s="1"/>
  <c r="L22" i="39"/>
  <c r="L32" i="39" s="1"/>
  <c r="L24" i="39"/>
  <c r="L23" i="39"/>
  <c r="L33" i="39" s="1"/>
  <c r="L25" i="39"/>
  <c r="L21" i="39"/>
  <c r="G23" i="39"/>
  <c r="G25" i="39"/>
  <c r="G35" i="39" s="1"/>
  <c r="G21" i="39"/>
  <c r="G22" i="39"/>
  <c r="G32" i="39" s="1"/>
  <c r="G24" i="39"/>
  <c r="G34" i="39" s="1"/>
  <c r="G33" i="39"/>
  <c r="L25" i="46"/>
  <c r="L23" i="46"/>
  <c r="L21" i="46"/>
  <c r="L31" i="46" s="1"/>
  <c r="L24" i="46"/>
  <c r="L22" i="46"/>
  <c r="L32" i="46" s="1"/>
  <c r="J25" i="47"/>
  <c r="J35" i="47" s="1"/>
  <c r="J23" i="47"/>
  <c r="J21" i="47"/>
  <c r="J31" i="47" s="1"/>
  <c r="J24" i="47"/>
  <c r="J22" i="47"/>
  <c r="J32" i="47" s="1"/>
  <c r="D24" i="47"/>
  <c r="D34" i="47" s="1"/>
  <c r="D22" i="47"/>
  <c r="D32" i="47" s="1"/>
  <c r="D25" i="47"/>
  <c r="D23" i="47"/>
  <c r="D21" i="47"/>
  <c r="E25" i="49"/>
  <c r="E23" i="49"/>
  <c r="E21" i="49"/>
  <c r="E31" i="49" s="1"/>
  <c r="E24" i="49"/>
  <c r="E22" i="49"/>
  <c r="E32" i="49" s="1"/>
  <c r="F23" i="39"/>
  <c r="F25" i="39"/>
  <c r="F21" i="39"/>
  <c r="F31" i="39" s="1"/>
  <c r="F22" i="39"/>
  <c r="F32" i="39" s="1"/>
  <c r="F24" i="39"/>
  <c r="H23" i="49"/>
  <c r="H33" i="49" s="1"/>
  <c r="H21" i="49"/>
  <c r="H31" i="49" s="1"/>
  <c r="H25" i="49"/>
  <c r="H35" i="49" s="1"/>
  <c r="H24" i="49"/>
  <c r="H34" i="49" s="1"/>
  <c r="H22" i="49"/>
  <c r="H32" i="49" s="1"/>
  <c r="J23" i="39"/>
  <c r="J25" i="39"/>
  <c r="J21" i="39"/>
  <c r="J22" i="39"/>
  <c r="J32" i="39" s="1"/>
  <c r="J24" i="39"/>
  <c r="J34" i="39" s="1"/>
  <c r="F33" i="39"/>
  <c r="F24" i="46"/>
  <c r="F34" i="46" s="1"/>
  <c r="F22" i="46"/>
  <c r="F32" i="46" s="1"/>
  <c r="F25" i="46"/>
  <c r="F35" i="46" s="1"/>
  <c r="F23" i="46"/>
  <c r="F33" i="46" s="1"/>
  <c r="F21" i="46"/>
  <c r="L33" i="46"/>
  <c r="L24" i="47"/>
  <c r="L34" i="47" s="1"/>
  <c r="L22" i="47"/>
  <c r="L32" i="47" s="1"/>
  <c r="L25" i="47"/>
  <c r="L23" i="47"/>
  <c r="L33" i="47" s="1"/>
  <c r="L21" i="47"/>
  <c r="K23" i="39"/>
  <c r="K33" i="39" s="1"/>
  <c r="K25" i="39"/>
  <c r="K35" i="39" s="1"/>
  <c r="K21" i="39"/>
  <c r="K31" i="39" s="1"/>
  <c r="K22" i="39"/>
  <c r="K32" i="39" s="1"/>
  <c r="K24" i="39"/>
  <c r="K34" i="39" s="1"/>
  <c r="F31" i="46"/>
  <c r="D33" i="47"/>
  <c r="D35" i="47"/>
  <c r="D22" i="39"/>
  <c r="D32" i="39" s="1"/>
  <c r="D24" i="39"/>
  <c r="D34" i="39" s="1"/>
  <c r="D23" i="39"/>
  <c r="D33" i="39" s="1"/>
  <c r="D25" i="39"/>
  <c r="D35" i="39" s="1"/>
  <c r="D21" i="39"/>
  <c r="D31" i="39" s="1"/>
  <c r="L34" i="39"/>
  <c r="J33" i="39"/>
  <c r="F34" i="39"/>
  <c r="J24" i="46"/>
  <c r="J22" i="46"/>
  <c r="J32" i="46" s="1"/>
  <c r="J25" i="46"/>
  <c r="J35" i="46" s="1"/>
  <c r="J23" i="46"/>
  <c r="J33" i="46" s="1"/>
  <c r="J21" i="46"/>
  <c r="I21" i="39"/>
  <c r="I31" i="39" s="1"/>
  <c r="I22" i="39"/>
  <c r="I32" i="39" s="1"/>
  <c r="I24" i="39"/>
  <c r="I34" i="39" s="1"/>
  <c r="I23" i="39"/>
  <c r="I33" i="39" s="1"/>
  <c r="I25" i="39"/>
  <c r="I35" i="39" s="1"/>
  <c r="J31" i="39"/>
  <c r="J35" i="39"/>
  <c r="G31" i="39"/>
  <c r="H24" i="47"/>
  <c r="H34" i="47" s="1"/>
  <c r="H22" i="47"/>
  <c r="H32" i="47" s="1"/>
  <c r="H25" i="47"/>
  <c r="H35" i="47" s="1"/>
  <c r="H23" i="47"/>
  <c r="H33" i="47" s="1"/>
  <c r="H21" i="47"/>
  <c r="H31" i="47" s="1"/>
  <c r="I24" i="47"/>
  <c r="I34" i="47" s="1"/>
  <c r="I22" i="47"/>
  <c r="I32" i="47" s="1"/>
  <c r="I25" i="47"/>
  <c r="I35" i="47" s="1"/>
  <c r="I23" i="47"/>
  <c r="I33" i="47" s="1"/>
  <c r="I21" i="47"/>
  <c r="I31" i="47" s="1"/>
  <c r="G25" i="46"/>
  <c r="G23" i="46"/>
  <c r="G33" i="46" s="1"/>
  <c r="G21" i="46"/>
  <c r="G24" i="46"/>
  <c r="G22" i="46"/>
  <c r="G32" i="46" s="1"/>
  <c r="G35" i="46"/>
  <c r="L31" i="39"/>
  <c r="H22" i="39"/>
  <c r="H32" i="39" s="1"/>
  <c r="H24" i="39"/>
  <c r="H34" i="39" s="1"/>
  <c r="H23" i="39"/>
  <c r="H33" i="39" s="1"/>
  <c r="H25" i="39"/>
  <c r="H35" i="39" s="1"/>
  <c r="H21" i="39"/>
  <c r="H31" i="39" s="1"/>
  <c r="L35" i="39"/>
  <c r="E21" i="39"/>
  <c r="E22" i="39"/>
  <c r="E32" i="39" s="1"/>
  <c r="E24" i="39"/>
  <c r="E34" i="39" s="1"/>
  <c r="E23" i="39"/>
  <c r="E33" i="39" s="1"/>
  <c r="E25" i="39"/>
  <c r="E35" i="39" s="1"/>
  <c r="E31" i="39"/>
  <c r="F35" i="39"/>
  <c r="K25" i="50"/>
  <c r="K35" i="50" s="1"/>
  <c r="K23" i="50"/>
  <c r="K33" i="50" s="1"/>
  <c r="K21" i="50"/>
  <c r="K24" i="50"/>
  <c r="K34" i="50" s="1"/>
  <c r="K22" i="50"/>
  <c r="K32" i="50" s="1"/>
  <c r="K24" i="49"/>
  <c r="K34" i="49" s="1"/>
  <c r="K25" i="49"/>
  <c r="K22" i="49"/>
  <c r="K32" i="49" s="1"/>
  <c r="K23" i="49"/>
  <c r="K33" i="49" s="1"/>
  <c r="K21" i="49"/>
  <c r="K31" i="49" s="1"/>
  <c r="K35" i="49"/>
  <c r="E24" i="50"/>
  <c r="E34" i="50" s="1"/>
  <c r="E22" i="50"/>
  <c r="E32" i="50" s="1"/>
  <c r="E25" i="50"/>
  <c r="E35" i="50" s="1"/>
  <c r="E23" i="50"/>
  <c r="E21" i="50"/>
  <c r="E31" i="50" s="1"/>
  <c r="H25" i="51"/>
  <c r="H21" i="51"/>
  <c r="H24" i="51"/>
  <c r="H23" i="51"/>
  <c r="H22" i="51"/>
  <c r="H32" i="51" s="1"/>
  <c r="F25" i="52"/>
  <c r="F35" i="52" s="1"/>
  <c r="F21" i="52"/>
  <c r="F24" i="52"/>
  <c r="F23" i="52"/>
  <c r="F33" i="52" s="1"/>
  <c r="F22" i="52"/>
  <c r="F32" i="52" s="1"/>
  <c r="L22" i="52"/>
  <c r="L32" i="52" s="1"/>
  <c r="L25" i="52"/>
  <c r="L35" i="52" s="1"/>
  <c r="L21" i="52"/>
  <c r="L31" i="52" s="1"/>
  <c r="L24" i="52"/>
  <c r="L34" i="52" s="1"/>
  <c r="L23" i="52"/>
  <c r="I25" i="54"/>
  <c r="I23" i="54"/>
  <c r="I21" i="54"/>
  <c r="I31" i="54" s="1"/>
  <c r="I24" i="54"/>
  <c r="I22" i="54"/>
  <c r="I32" i="54" s="1"/>
  <c r="E24" i="57"/>
  <c r="E34" i="57" s="1"/>
  <c r="E22" i="57"/>
  <c r="E32" i="57" s="1"/>
  <c r="E25" i="57"/>
  <c r="E23" i="57"/>
  <c r="E21" i="57"/>
  <c r="E24" i="52"/>
  <c r="E22" i="52"/>
  <c r="E32" i="52" s="1"/>
  <c r="E25" i="52"/>
  <c r="E35" i="52" s="1"/>
  <c r="E23" i="52"/>
  <c r="E21" i="52"/>
  <c r="L24" i="53"/>
  <c r="L22" i="53"/>
  <c r="L32" i="53" s="1"/>
  <c r="L25" i="53"/>
  <c r="L35" i="53" s="1"/>
  <c r="L23" i="53"/>
  <c r="L21" i="53"/>
  <c r="J25" i="54"/>
  <c r="J23" i="54"/>
  <c r="J33" i="54" s="1"/>
  <c r="J21" i="54"/>
  <c r="J31" i="54" s="1"/>
  <c r="J24" i="54"/>
  <c r="J22" i="54"/>
  <c r="J32" i="54" s="1"/>
  <c r="J23" i="52"/>
  <c r="J22" i="52"/>
  <c r="J32" i="52" s="1"/>
  <c r="J25" i="52"/>
  <c r="J35" i="52" s="1"/>
  <c r="J21" i="52"/>
  <c r="J31" i="52" s="1"/>
  <c r="J24" i="52"/>
  <c r="J34" i="52" s="1"/>
  <c r="J33" i="52"/>
  <c r="D24" i="54"/>
  <c r="D22" i="54"/>
  <c r="D32" i="54" s="1"/>
  <c r="D25" i="54"/>
  <c r="D23" i="54"/>
  <c r="D21" i="54"/>
  <c r="D25" i="57"/>
  <c r="D35" i="57" s="1"/>
  <c r="D21" i="57"/>
  <c r="D31" i="57" s="1"/>
  <c r="D24" i="57"/>
  <c r="D34" i="57" s="1"/>
  <c r="D23" i="57"/>
  <c r="D22" i="57"/>
  <c r="D32" i="57" s="1"/>
  <c r="G25" i="58"/>
  <c r="G23" i="58"/>
  <c r="G21" i="58"/>
  <c r="G31" i="58" s="1"/>
  <c r="G24" i="58"/>
  <c r="G34" i="58" s="1"/>
  <c r="G22" i="58"/>
  <c r="G32" i="58" s="1"/>
  <c r="G33" i="58"/>
  <c r="G35" i="58"/>
  <c r="K25" i="57"/>
  <c r="K35" i="57" s="1"/>
  <c r="K23" i="57"/>
  <c r="K24" i="57"/>
  <c r="K22" i="57"/>
  <c r="K32" i="57" s="1"/>
  <c r="K21" i="57"/>
  <c r="K31" i="57" s="1"/>
  <c r="K33" i="57"/>
  <c r="K34" i="57"/>
  <c r="J33" i="47"/>
  <c r="K31" i="50"/>
  <c r="E24" i="46"/>
  <c r="E22" i="46"/>
  <c r="E32" i="46" s="1"/>
  <c r="E25" i="46"/>
  <c r="E35" i="46" s="1"/>
  <c r="E23" i="46"/>
  <c r="E21" i="46"/>
  <c r="E31" i="46" s="1"/>
  <c r="J25" i="49"/>
  <c r="J22" i="49"/>
  <c r="J32" i="49" s="1"/>
  <c r="J24" i="49"/>
  <c r="J34" i="49" s="1"/>
  <c r="J23" i="49"/>
  <c r="J21" i="49"/>
  <c r="J31" i="49" s="1"/>
  <c r="D24" i="50"/>
  <c r="D34" i="50" s="1"/>
  <c r="D23" i="50"/>
  <c r="D22" i="50"/>
  <c r="D32" i="50" s="1"/>
  <c r="D25" i="50"/>
  <c r="D35" i="50" s="1"/>
  <c r="D21" i="50"/>
  <c r="D31" i="50" s="1"/>
  <c r="I24" i="50"/>
  <c r="I22" i="50"/>
  <c r="I32" i="50" s="1"/>
  <c r="I25" i="50"/>
  <c r="I35" i="50" s="1"/>
  <c r="I23" i="50"/>
  <c r="I33" i="50" s="1"/>
  <c r="I21" i="50"/>
  <c r="I31" i="50" s="1"/>
  <c r="E33" i="50"/>
  <c r="G24" i="51"/>
  <c r="G34" i="51" s="1"/>
  <c r="G22" i="51"/>
  <c r="G32" i="51" s="1"/>
  <c r="G25" i="51"/>
  <c r="G23" i="51"/>
  <c r="G21" i="51"/>
  <c r="G31" i="51" s="1"/>
  <c r="G33" i="51"/>
  <c r="G35" i="51"/>
  <c r="F23" i="50"/>
  <c r="F33" i="50" s="1"/>
  <c r="F22" i="50"/>
  <c r="F32" i="50" s="1"/>
  <c r="F25" i="50"/>
  <c r="F35" i="50" s="1"/>
  <c r="F21" i="50"/>
  <c r="F31" i="50" s="1"/>
  <c r="F24" i="50"/>
  <c r="F34" i="50" s="1"/>
  <c r="L23" i="51"/>
  <c r="L33" i="51" s="1"/>
  <c r="L22" i="51"/>
  <c r="L32" i="51" s="1"/>
  <c r="L25" i="51"/>
  <c r="L35" i="51" s="1"/>
  <c r="L21" i="51"/>
  <c r="L31" i="51" s="1"/>
  <c r="L24" i="51"/>
  <c r="H33" i="51"/>
  <c r="L33" i="52"/>
  <c r="I33" i="54"/>
  <c r="L25" i="57"/>
  <c r="L35" i="57" s="1"/>
  <c r="L21" i="57"/>
  <c r="L24" i="57"/>
  <c r="L34" i="57" s="1"/>
  <c r="L23" i="57"/>
  <c r="L22" i="57"/>
  <c r="L32" i="57" s="1"/>
  <c r="I24" i="52"/>
  <c r="I22" i="52"/>
  <c r="I32" i="52" s="1"/>
  <c r="I25" i="52"/>
  <c r="I35" i="52" s="1"/>
  <c r="I23" i="52"/>
  <c r="I33" i="52" s="1"/>
  <c r="I21" i="52"/>
  <c r="I31" i="52" s="1"/>
  <c r="E33" i="52"/>
  <c r="R22" i="53"/>
  <c r="R23" i="53"/>
  <c r="R25" i="53"/>
  <c r="R21" i="53"/>
  <c r="R24" i="53"/>
  <c r="L33" i="53"/>
  <c r="F25" i="57"/>
  <c r="F24" i="57"/>
  <c r="F34" i="57" s="1"/>
  <c r="F23" i="57"/>
  <c r="F33" i="57" s="1"/>
  <c r="F22" i="57"/>
  <c r="F32" i="57" s="1"/>
  <c r="F21" i="57"/>
  <c r="F31" i="57" s="1"/>
  <c r="E25" i="53"/>
  <c r="E35" i="53" s="1"/>
  <c r="E23" i="53"/>
  <c r="E33" i="53" s="1"/>
  <c r="E21" i="53"/>
  <c r="E31" i="53" s="1"/>
  <c r="E24" i="53"/>
  <c r="E34" i="53" s="1"/>
  <c r="E22" i="53"/>
  <c r="E32" i="53" s="1"/>
  <c r="G25" i="52"/>
  <c r="G35" i="52" s="1"/>
  <c r="G23" i="52"/>
  <c r="G21" i="52"/>
  <c r="G31" i="52" s="1"/>
  <c r="G24" i="52"/>
  <c r="G34" i="52" s="1"/>
  <c r="G22" i="52"/>
  <c r="G32" i="52" s="1"/>
  <c r="G33" i="52"/>
  <c r="K25" i="46"/>
  <c r="K35" i="46" s="1"/>
  <c r="K23" i="46"/>
  <c r="K33" i="46" s="1"/>
  <c r="K21" i="46"/>
  <c r="K24" i="46"/>
  <c r="K22" i="46"/>
  <c r="K32" i="46" s="1"/>
  <c r="G34" i="46"/>
  <c r="E24" i="47"/>
  <c r="E22" i="47"/>
  <c r="E32" i="47" s="1"/>
  <c r="E25" i="47"/>
  <c r="E35" i="47" s="1"/>
  <c r="E23" i="47"/>
  <c r="E33" i="47" s="1"/>
  <c r="E21" i="47"/>
  <c r="E31" i="47" s="1"/>
  <c r="E25" i="51"/>
  <c r="E35" i="51" s="1"/>
  <c r="E23" i="51"/>
  <c r="E33" i="51" s="1"/>
  <c r="E21" i="51"/>
  <c r="E31" i="51" s="1"/>
  <c r="E24" i="51"/>
  <c r="E22" i="51"/>
  <c r="E32" i="51" s="1"/>
  <c r="J31" i="46"/>
  <c r="G31" i="46"/>
  <c r="D25" i="46"/>
  <c r="D35" i="46" s="1"/>
  <c r="D23" i="46"/>
  <c r="D21" i="46"/>
  <c r="D31" i="46" s="1"/>
  <c r="D24" i="46"/>
  <c r="D34" i="46" s="1"/>
  <c r="D22" i="46"/>
  <c r="D32" i="46" s="1"/>
  <c r="L34" i="46"/>
  <c r="J34" i="47"/>
  <c r="D25" i="49"/>
  <c r="D35" i="49" s="1"/>
  <c r="D23" i="49"/>
  <c r="D33" i="49" s="1"/>
  <c r="D21" i="49"/>
  <c r="D31" i="49" s="1"/>
  <c r="D24" i="49"/>
  <c r="D34" i="49" s="1"/>
  <c r="D22" i="49"/>
  <c r="D32" i="49" s="1"/>
  <c r="E33" i="49"/>
  <c r="G25" i="50"/>
  <c r="G35" i="50" s="1"/>
  <c r="G23" i="50"/>
  <c r="G33" i="50" s="1"/>
  <c r="G21" i="50"/>
  <c r="G31" i="50" s="1"/>
  <c r="G24" i="50"/>
  <c r="G34" i="50" s="1"/>
  <c r="G22" i="50"/>
  <c r="G32" i="50" s="1"/>
  <c r="I25" i="51"/>
  <c r="I35" i="51" s="1"/>
  <c r="I23" i="51"/>
  <c r="I33" i="51" s="1"/>
  <c r="I21" i="51"/>
  <c r="I31" i="51" s="1"/>
  <c r="I24" i="51"/>
  <c r="I34" i="51" s="1"/>
  <c r="I22" i="51"/>
  <c r="I32" i="51" s="1"/>
  <c r="J34" i="46"/>
  <c r="D31" i="47"/>
  <c r="L35" i="47"/>
  <c r="I24" i="46"/>
  <c r="I34" i="46" s="1"/>
  <c r="I22" i="46"/>
  <c r="I32" i="46" s="1"/>
  <c r="I25" i="46"/>
  <c r="I35" i="46" s="1"/>
  <c r="I23" i="46"/>
  <c r="I21" i="46"/>
  <c r="I31" i="46" s="1"/>
  <c r="E33" i="46"/>
  <c r="G25" i="47"/>
  <c r="G35" i="47" s="1"/>
  <c r="G23" i="47"/>
  <c r="G33" i="47" s="1"/>
  <c r="G21" i="47"/>
  <c r="G31" i="47" s="1"/>
  <c r="G24" i="47"/>
  <c r="G34" i="47" s="1"/>
  <c r="G22" i="47"/>
  <c r="G32" i="47" s="1"/>
  <c r="E34" i="51"/>
  <c r="H22" i="50"/>
  <c r="H32" i="50" s="1"/>
  <c r="H25" i="50"/>
  <c r="H35" i="50" s="1"/>
  <c r="H21" i="50"/>
  <c r="H31" i="50" s="1"/>
  <c r="H24" i="50"/>
  <c r="H34" i="50" s="1"/>
  <c r="H23" i="50"/>
  <c r="H33" i="50" s="1"/>
  <c r="D33" i="50"/>
  <c r="F22" i="51"/>
  <c r="F32" i="51" s="1"/>
  <c r="F25" i="51"/>
  <c r="F35" i="51" s="1"/>
  <c r="F21" i="51"/>
  <c r="F31" i="51" s="1"/>
  <c r="F24" i="51"/>
  <c r="F34" i="51" s="1"/>
  <c r="F23" i="51"/>
  <c r="K24" i="51"/>
  <c r="K22" i="51"/>
  <c r="K32" i="51" s="1"/>
  <c r="K25" i="51"/>
  <c r="K35" i="51" s="1"/>
  <c r="K23" i="51"/>
  <c r="K21" i="51"/>
  <c r="K31" i="51" s="1"/>
  <c r="K33" i="51"/>
  <c r="K34" i="51"/>
  <c r="J25" i="50"/>
  <c r="J35" i="50" s="1"/>
  <c r="J21" i="50"/>
  <c r="J31" i="50" s="1"/>
  <c r="J24" i="50"/>
  <c r="J34" i="50" s="1"/>
  <c r="J23" i="50"/>
  <c r="J33" i="50" s="1"/>
  <c r="J22" i="50"/>
  <c r="J32" i="50" s="1"/>
  <c r="H34" i="51"/>
  <c r="D22" i="52"/>
  <c r="D32" i="52" s="1"/>
  <c r="D25" i="52"/>
  <c r="D35" i="52" s="1"/>
  <c r="D21" i="52"/>
  <c r="D31" i="52" s="1"/>
  <c r="D24" i="52"/>
  <c r="D34" i="52" s="1"/>
  <c r="D23" i="52"/>
  <c r="D33" i="52" s="1"/>
  <c r="G24" i="53"/>
  <c r="G34" i="53" s="1"/>
  <c r="G22" i="53"/>
  <c r="G32" i="53" s="1"/>
  <c r="G25" i="53"/>
  <c r="G35" i="53" s="1"/>
  <c r="G23" i="53"/>
  <c r="G33" i="53" s="1"/>
  <c r="G21" i="53"/>
  <c r="G31" i="53" s="1"/>
  <c r="I34" i="54"/>
  <c r="F31" i="52"/>
  <c r="E34" i="52"/>
  <c r="D24" i="53"/>
  <c r="D34" i="53" s="1"/>
  <c r="D25" i="53"/>
  <c r="D35" i="53" s="1"/>
  <c r="D23" i="53"/>
  <c r="D21" i="53"/>
  <c r="D31" i="53" s="1"/>
  <c r="D22" i="53"/>
  <c r="D32" i="53" s="1"/>
  <c r="L34" i="53"/>
  <c r="J34" i="54"/>
  <c r="L31" i="57"/>
  <c r="I25" i="53"/>
  <c r="I35" i="53" s="1"/>
  <c r="I23" i="53"/>
  <c r="I21" i="53"/>
  <c r="I31" i="53" s="1"/>
  <c r="I24" i="53"/>
  <c r="I34" i="53" s="1"/>
  <c r="I22" i="53"/>
  <c r="I32" i="53" s="1"/>
  <c r="L31" i="47"/>
  <c r="L25" i="49"/>
  <c r="L35" i="49" s="1"/>
  <c r="L24" i="49"/>
  <c r="L23" i="49"/>
  <c r="L33" i="49" s="1"/>
  <c r="L21" i="49"/>
  <c r="L31" i="49" s="1"/>
  <c r="L22" i="49"/>
  <c r="L32" i="49" s="1"/>
  <c r="K31" i="46"/>
  <c r="K34" i="46"/>
  <c r="E34" i="47"/>
  <c r="E34" i="49"/>
  <c r="F24" i="49"/>
  <c r="F34" i="49" s="1"/>
  <c r="F22" i="49"/>
  <c r="F32" i="49" s="1"/>
  <c r="F25" i="49"/>
  <c r="F35" i="49" s="1"/>
  <c r="F23" i="49"/>
  <c r="F33" i="49" s="1"/>
  <c r="F21" i="49"/>
  <c r="F31" i="49" s="1"/>
  <c r="H25" i="46"/>
  <c r="H35" i="46" s="1"/>
  <c r="H23" i="46"/>
  <c r="H33" i="46" s="1"/>
  <c r="H21" i="46"/>
  <c r="H31" i="46" s="1"/>
  <c r="H24" i="46"/>
  <c r="H34" i="46" s="1"/>
  <c r="H22" i="46"/>
  <c r="H32" i="46" s="1"/>
  <c r="D33" i="46"/>
  <c r="L35" i="46"/>
  <c r="F25" i="47"/>
  <c r="F35" i="47" s="1"/>
  <c r="F23" i="47"/>
  <c r="F33" i="47" s="1"/>
  <c r="F21" i="47"/>
  <c r="F31" i="47" s="1"/>
  <c r="F24" i="47"/>
  <c r="F34" i="47" s="1"/>
  <c r="F22" i="47"/>
  <c r="F32" i="47" s="1"/>
  <c r="I25" i="49"/>
  <c r="I35" i="49" s="1"/>
  <c r="I24" i="49"/>
  <c r="I34" i="49" s="1"/>
  <c r="I23" i="49"/>
  <c r="I33" i="49" s="1"/>
  <c r="I21" i="49"/>
  <c r="I31" i="49" s="1"/>
  <c r="I22" i="49"/>
  <c r="I32" i="49" s="1"/>
  <c r="J33" i="49"/>
  <c r="L34" i="49"/>
  <c r="I33" i="46"/>
  <c r="E34" i="46"/>
  <c r="K25" i="47"/>
  <c r="K35" i="47" s="1"/>
  <c r="K23" i="47"/>
  <c r="K21" i="47"/>
  <c r="K31" i="47" s="1"/>
  <c r="K24" i="47"/>
  <c r="K34" i="47" s="1"/>
  <c r="K22" i="47"/>
  <c r="K32" i="47" s="1"/>
  <c r="K33" i="47"/>
  <c r="E35" i="49"/>
  <c r="J35" i="49"/>
  <c r="L24" i="50"/>
  <c r="L34" i="50" s="1"/>
  <c r="L23" i="50"/>
  <c r="L33" i="50" s="1"/>
  <c r="L22" i="50"/>
  <c r="L32" i="50" s="1"/>
  <c r="L25" i="50"/>
  <c r="L35" i="50" s="1"/>
  <c r="L21" i="50"/>
  <c r="L31" i="50" s="1"/>
  <c r="K46" i="50" s="1"/>
  <c r="K75" i="50" s="1"/>
  <c r="K89" i="50" s="1"/>
  <c r="K109" i="50" s="1"/>
  <c r="J24" i="51"/>
  <c r="J34" i="51" s="1"/>
  <c r="J23" i="51"/>
  <c r="J33" i="51" s="1"/>
  <c r="J22" i="51"/>
  <c r="J32" i="51" s="1"/>
  <c r="J25" i="51"/>
  <c r="J35" i="51" s="1"/>
  <c r="J21" i="51"/>
  <c r="J31" i="51" s="1"/>
  <c r="F33" i="51"/>
  <c r="G25" i="49"/>
  <c r="G35" i="49" s="1"/>
  <c r="G24" i="49"/>
  <c r="G34" i="49" s="1"/>
  <c r="G22" i="49"/>
  <c r="G32" i="49" s="1"/>
  <c r="G23" i="49"/>
  <c r="G33" i="49" s="1"/>
  <c r="G21" i="49"/>
  <c r="G31" i="49" s="1"/>
  <c r="I34" i="50"/>
  <c r="H31" i="51"/>
  <c r="D23" i="51"/>
  <c r="D33" i="51" s="1"/>
  <c r="D22" i="51"/>
  <c r="D32" i="51" s="1"/>
  <c r="D25" i="51"/>
  <c r="D35" i="51" s="1"/>
  <c r="D21" i="51"/>
  <c r="D31" i="51" s="1"/>
  <c r="D24" i="51"/>
  <c r="D34" i="51" s="1"/>
  <c r="L34" i="51"/>
  <c r="H35" i="51"/>
  <c r="H24" i="52"/>
  <c r="H34" i="52" s="1"/>
  <c r="H23" i="52"/>
  <c r="H33" i="52" s="1"/>
  <c r="H22" i="52"/>
  <c r="H32" i="52" s="1"/>
  <c r="H25" i="52"/>
  <c r="H35" i="52" s="1"/>
  <c r="H21" i="52"/>
  <c r="H31" i="52" s="1"/>
  <c r="K24" i="53"/>
  <c r="K22" i="53"/>
  <c r="K32" i="53" s="1"/>
  <c r="K25" i="53"/>
  <c r="K23" i="53"/>
  <c r="K33" i="53" s="1"/>
  <c r="K21" i="53"/>
  <c r="K31" i="53" s="1"/>
  <c r="K34" i="53"/>
  <c r="K35" i="53"/>
  <c r="E25" i="54"/>
  <c r="E35" i="54" s="1"/>
  <c r="E23" i="54"/>
  <c r="E33" i="54" s="1"/>
  <c r="E21" i="54"/>
  <c r="E31" i="54" s="1"/>
  <c r="E24" i="54"/>
  <c r="E34" i="54" s="1"/>
  <c r="E22" i="54"/>
  <c r="E32" i="54" s="1"/>
  <c r="I35" i="54"/>
  <c r="E31" i="52"/>
  <c r="I34" i="52"/>
  <c r="L31" i="53"/>
  <c r="H24" i="53"/>
  <c r="H34" i="53" s="1"/>
  <c r="H25" i="53"/>
  <c r="H35" i="53" s="1"/>
  <c r="H23" i="53"/>
  <c r="H33" i="53" s="1"/>
  <c r="H22" i="53"/>
  <c r="H32" i="53" s="1"/>
  <c r="H21" i="53"/>
  <c r="H31" i="53" s="1"/>
  <c r="G43" i="53" s="1"/>
  <c r="G72" i="53" s="1"/>
  <c r="G86" i="53" s="1"/>
  <c r="G106" i="53" s="1"/>
  <c r="D33" i="53"/>
  <c r="F25" i="54"/>
  <c r="F35" i="54" s="1"/>
  <c r="F23" i="54"/>
  <c r="F33" i="54" s="1"/>
  <c r="F21" i="54"/>
  <c r="F31" i="54" s="1"/>
  <c r="F24" i="54"/>
  <c r="F34" i="54" s="1"/>
  <c r="F22" i="54"/>
  <c r="F32" i="54" s="1"/>
  <c r="J35" i="54"/>
  <c r="F34" i="52"/>
  <c r="E45" i="52" s="1"/>
  <c r="E74" i="52" s="1"/>
  <c r="E88" i="52" s="1"/>
  <c r="E108" i="52" s="1"/>
  <c r="I33" i="53"/>
  <c r="K24" i="54"/>
  <c r="K34" i="54" s="1"/>
  <c r="K22" i="54"/>
  <c r="K32" i="54" s="1"/>
  <c r="K25" i="54"/>
  <c r="K23" i="54"/>
  <c r="K33" i="54" s="1"/>
  <c r="K21" i="54"/>
  <c r="K31" i="54" s="1"/>
  <c r="K35" i="54"/>
  <c r="H25" i="57"/>
  <c r="H35" i="57" s="1"/>
  <c r="H23" i="57"/>
  <c r="H21" i="57"/>
  <c r="H31" i="57" s="1"/>
  <c r="H22" i="57"/>
  <c r="H32" i="57" s="1"/>
  <c r="H24" i="57"/>
  <c r="H34" i="57" s="1"/>
  <c r="J25" i="53"/>
  <c r="J23" i="53"/>
  <c r="J33" i="53" s="1"/>
  <c r="J24" i="53"/>
  <c r="J34" i="53" s="1"/>
  <c r="J22" i="53"/>
  <c r="J32" i="53" s="1"/>
  <c r="J21" i="53"/>
  <c r="D31" i="54"/>
  <c r="D35" i="54"/>
  <c r="I25" i="59"/>
  <c r="I23" i="59"/>
  <c r="I21" i="59"/>
  <c r="I31" i="59" s="1"/>
  <c r="I24" i="59"/>
  <c r="I34" i="59" s="1"/>
  <c r="I22" i="59"/>
  <c r="I32" i="59" s="1"/>
  <c r="J24" i="58"/>
  <c r="J34" i="58" s="1"/>
  <c r="J22" i="58"/>
  <c r="J32" i="58" s="1"/>
  <c r="J25" i="58"/>
  <c r="J35" i="58" s="1"/>
  <c r="J23" i="58"/>
  <c r="J21" i="58"/>
  <c r="I24" i="61"/>
  <c r="I22" i="61"/>
  <c r="I32" i="61" s="1"/>
  <c r="I25" i="61"/>
  <c r="I23" i="61"/>
  <c r="I33" i="61" s="1"/>
  <c r="I21" i="61"/>
  <c r="I35" i="61"/>
  <c r="L24" i="60"/>
  <c r="L22" i="60"/>
  <c r="L32" i="60" s="1"/>
  <c r="L25" i="60"/>
  <c r="L35" i="60" s="1"/>
  <c r="L23" i="60"/>
  <c r="L33" i="60" s="1"/>
  <c r="L21" i="60"/>
  <c r="F24" i="61"/>
  <c r="F34" i="61" s="1"/>
  <c r="F22" i="61"/>
  <c r="F32" i="61" s="1"/>
  <c r="F25" i="61"/>
  <c r="F35" i="61" s="1"/>
  <c r="F23" i="61"/>
  <c r="F21" i="61"/>
  <c r="I35" i="59"/>
  <c r="J25" i="60"/>
  <c r="J35" i="60" s="1"/>
  <c r="J23" i="60"/>
  <c r="J21" i="60"/>
  <c r="J24" i="60"/>
  <c r="J22" i="60"/>
  <c r="J32" i="60" s="1"/>
  <c r="D25" i="61"/>
  <c r="D23" i="61"/>
  <c r="D33" i="61" s="1"/>
  <c r="D21" i="61"/>
  <c r="D24" i="61"/>
  <c r="D34" i="61" s="1"/>
  <c r="D22" i="61"/>
  <c r="D32" i="61" s="1"/>
  <c r="L25" i="63"/>
  <c r="L35" i="63" s="1"/>
  <c r="L23" i="63"/>
  <c r="L33" i="63" s="1"/>
  <c r="L21" i="63"/>
  <c r="L24" i="63"/>
  <c r="L22" i="63"/>
  <c r="L32" i="63" s="1"/>
  <c r="I24" i="63"/>
  <c r="I22" i="63"/>
  <c r="I32" i="63" s="1"/>
  <c r="I25" i="63"/>
  <c r="I23" i="63"/>
  <c r="I21" i="63"/>
  <c r="J25" i="62"/>
  <c r="J35" i="62" s="1"/>
  <c r="J23" i="62"/>
  <c r="J21" i="62"/>
  <c r="J24" i="62"/>
  <c r="J34" i="62" s="1"/>
  <c r="J22" i="62"/>
  <c r="J32" i="62" s="1"/>
  <c r="H24" i="54"/>
  <c r="H34" i="54" s="1"/>
  <c r="H22" i="54"/>
  <c r="H32" i="54" s="1"/>
  <c r="H25" i="54"/>
  <c r="H35" i="54" s="1"/>
  <c r="H23" i="54"/>
  <c r="H21" i="54"/>
  <c r="H31" i="54" s="1"/>
  <c r="D33" i="54"/>
  <c r="J25" i="57"/>
  <c r="J22" i="57"/>
  <c r="J32" i="57" s="1"/>
  <c r="J24" i="57"/>
  <c r="J21" i="57"/>
  <c r="J31" i="57" s="1"/>
  <c r="J23" i="57"/>
  <c r="J33" i="57" s="1"/>
  <c r="K25" i="58"/>
  <c r="K35" i="58" s="1"/>
  <c r="K23" i="58"/>
  <c r="K21" i="58"/>
  <c r="K31" i="58" s="1"/>
  <c r="K24" i="58"/>
  <c r="K22" i="58"/>
  <c r="K32" i="58" s="1"/>
  <c r="K33" i="58"/>
  <c r="K34" i="58"/>
  <c r="I33" i="59"/>
  <c r="D25" i="58"/>
  <c r="D35" i="58" s="1"/>
  <c r="D23" i="58"/>
  <c r="D21" i="58"/>
  <c r="D31" i="58" s="1"/>
  <c r="D24" i="58"/>
  <c r="D22" i="58"/>
  <c r="D32" i="58" s="1"/>
  <c r="D33" i="57"/>
  <c r="E24" i="58"/>
  <c r="E34" i="58" s="1"/>
  <c r="E22" i="58"/>
  <c r="E32" i="58" s="1"/>
  <c r="E25" i="58"/>
  <c r="E35" i="58" s="1"/>
  <c r="E23" i="58"/>
  <c r="E21" i="58"/>
  <c r="E31" i="58" s="1"/>
  <c r="E35" i="57"/>
  <c r="J33" i="58"/>
  <c r="G24" i="59"/>
  <c r="G34" i="59" s="1"/>
  <c r="G22" i="59"/>
  <c r="G32" i="59" s="1"/>
  <c r="G25" i="59"/>
  <c r="G35" i="59" s="1"/>
  <c r="G23" i="59"/>
  <c r="G33" i="59" s="1"/>
  <c r="G21" i="59"/>
  <c r="G31" i="59" s="1"/>
  <c r="G24" i="60"/>
  <c r="G34" i="60" s="1"/>
  <c r="G22" i="60"/>
  <c r="G32" i="60" s="1"/>
  <c r="G25" i="60"/>
  <c r="G35" i="60" s="1"/>
  <c r="G23" i="60"/>
  <c r="G21" i="60"/>
  <c r="G31" i="60" s="1"/>
  <c r="G33" i="60"/>
  <c r="D24" i="59"/>
  <c r="D34" i="59" s="1"/>
  <c r="D22" i="59"/>
  <c r="D32" i="59" s="1"/>
  <c r="D25" i="59"/>
  <c r="D35" i="59" s="1"/>
  <c r="D23" i="59"/>
  <c r="D33" i="59" s="1"/>
  <c r="D21" i="59"/>
  <c r="D31" i="59" s="1"/>
  <c r="J24" i="61"/>
  <c r="J22" i="61"/>
  <c r="J32" i="61" s="1"/>
  <c r="J25" i="61"/>
  <c r="J23" i="61"/>
  <c r="J33" i="61" s="1"/>
  <c r="J21" i="61"/>
  <c r="J31" i="61" s="1"/>
  <c r="F33" i="61"/>
  <c r="J35" i="61"/>
  <c r="J33" i="60"/>
  <c r="H25" i="61"/>
  <c r="H35" i="61" s="1"/>
  <c r="H23" i="61"/>
  <c r="H33" i="61" s="1"/>
  <c r="H21" i="61"/>
  <c r="H31" i="61" s="1"/>
  <c r="H24" i="61"/>
  <c r="H34" i="61" s="1"/>
  <c r="H22" i="61"/>
  <c r="H32" i="61" s="1"/>
  <c r="G24" i="62"/>
  <c r="G22" i="62"/>
  <c r="G32" i="62" s="1"/>
  <c r="G25" i="62"/>
  <c r="G23" i="62"/>
  <c r="G33" i="62" s="1"/>
  <c r="G21" i="62"/>
  <c r="G31" i="62" s="1"/>
  <c r="G34" i="62"/>
  <c r="G35" i="62"/>
  <c r="G25" i="63"/>
  <c r="G23" i="63"/>
  <c r="G21" i="63"/>
  <c r="G31" i="63" s="1"/>
  <c r="G24" i="63"/>
  <c r="G34" i="63" s="1"/>
  <c r="G22" i="63"/>
  <c r="G32" i="63" s="1"/>
  <c r="G33" i="63"/>
  <c r="G35" i="63"/>
  <c r="D24" i="62"/>
  <c r="D34" i="62" s="1"/>
  <c r="D22" i="62"/>
  <c r="D32" i="62" s="1"/>
  <c r="D25" i="62"/>
  <c r="D35" i="62" s="1"/>
  <c r="D23" i="62"/>
  <c r="D33" i="62" s="1"/>
  <c r="D21" i="62"/>
  <c r="D31" i="62" s="1"/>
  <c r="E25" i="62"/>
  <c r="E35" i="62" s="1"/>
  <c r="E23" i="62"/>
  <c r="E33" i="62" s="1"/>
  <c r="E21" i="62"/>
  <c r="E31" i="62" s="1"/>
  <c r="E24" i="62"/>
  <c r="E22" i="62"/>
  <c r="E32" i="62" s="1"/>
  <c r="I33" i="63"/>
  <c r="J33" i="62"/>
  <c r="F24" i="63"/>
  <c r="F34" i="63" s="1"/>
  <c r="F22" i="63"/>
  <c r="F32" i="63" s="1"/>
  <c r="F25" i="63"/>
  <c r="F35" i="63" s="1"/>
  <c r="F23" i="63"/>
  <c r="F21" i="63"/>
  <c r="F31" i="63" s="1"/>
  <c r="G24" i="54"/>
  <c r="G34" i="54" s="1"/>
  <c r="G22" i="54"/>
  <c r="G32" i="54" s="1"/>
  <c r="G25" i="54"/>
  <c r="G23" i="54"/>
  <c r="G21" i="54"/>
  <c r="G31" i="54" s="1"/>
  <c r="G33" i="54"/>
  <c r="G35" i="54"/>
  <c r="E31" i="57"/>
  <c r="K25" i="52"/>
  <c r="K23" i="52"/>
  <c r="K21" i="52"/>
  <c r="K31" i="52" s="1"/>
  <c r="K24" i="52"/>
  <c r="K34" i="52" s="1"/>
  <c r="K22" i="52"/>
  <c r="K32" i="52" s="1"/>
  <c r="K33" i="52"/>
  <c r="K35" i="52"/>
  <c r="J31" i="53"/>
  <c r="F25" i="53"/>
  <c r="F35" i="53" s="1"/>
  <c r="F23" i="53"/>
  <c r="F33" i="53" s="1"/>
  <c r="F24" i="53"/>
  <c r="F34" i="53" s="1"/>
  <c r="F22" i="53"/>
  <c r="F32" i="53" s="1"/>
  <c r="F21" i="53"/>
  <c r="F31" i="53" s="1"/>
  <c r="J35" i="53"/>
  <c r="L24" i="54"/>
  <c r="L34" i="54" s="1"/>
  <c r="L22" i="54"/>
  <c r="L32" i="54" s="1"/>
  <c r="L25" i="54"/>
  <c r="L35" i="54" s="1"/>
  <c r="L23" i="54"/>
  <c r="L33" i="54" s="1"/>
  <c r="L21" i="54"/>
  <c r="L31" i="54" s="1"/>
  <c r="H33" i="54"/>
  <c r="D34" i="54"/>
  <c r="J34" i="57"/>
  <c r="F35" i="57"/>
  <c r="E25" i="59"/>
  <c r="E23" i="59"/>
  <c r="E33" i="59" s="1"/>
  <c r="E21" i="59"/>
  <c r="E31" i="59" s="1"/>
  <c r="E24" i="59"/>
  <c r="E22" i="59"/>
  <c r="E32" i="59" s="1"/>
  <c r="H25" i="58"/>
  <c r="H35" i="58" s="1"/>
  <c r="H23" i="58"/>
  <c r="H33" i="58" s="1"/>
  <c r="H21" i="58"/>
  <c r="H31" i="58" s="1"/>
  <c r="H24" i="58"/>
  <c r="H34" i="58" s="1"/>
  <c r="H22" i="58"/>
  <c r="H32" i="58" s="1"/>
  <c r="D33" i="58"/>
  <c r="H33" i="57"/>
  <c r="I24" i="58"/>
  <c r="I34" i="58" s="1"/>
  <c r="I22" i="58"/>
  <c r="I32" i="58" s="1"/>
  <c r="I25" i="58"/>
  <c r="I35" i="58" s="1"/>
  <c r="I23" i="58"/>
  <c r="I21" i="58"/>
  <c r="I31" i="58" s="1"/>
  <c r="E33" i="58"/>
  <c r="J25" i="59"/>
  <c r="J35" i="59" s="1"/>
  <c r="J23" i="59"/>
  <c r="J33" i="59" s="1"/>
  <c r="J21" i="59"/>
  <c r="J31" i="59" s="1"/>
  <c r="J24" i="59"/>
  <c r="J34" i="59" s="1"/>
  <c r="J22" i="59"/>
  <c r="J32" i="59" s="1"/>
  <c r="K24" i="59"/>
  <c r="K34" i="59" s="1"/>
  <c r="K22" i="59"/>
  <c r="K32" i="59" s="1"/>
  <c r="K25" i="59"/>
  <c r="K35" i="59" s="1"/>
  <c r="K23" i="59"/>
  <c r="K21" i="59"/>
  <c r="K31" i="59" s="1"/>
  <c r="K33" i="59"/>
  <c r="K24" i="60"/>
  <c r="K34" i="60" s="1"/>
  <c r="K22" i="60"/>
  <c r="K32" i="60" s="1"/>
  <c r="K25" i="60"/>
  <c r="K35" i="60" s="1"/>
  <c r="K23" i="60"/>
  <c r="K33" i="60" s="1"/>
  <c r="K21" i="60"/>
  <c r="K31" i="60" s="1"/>
  <c r="H24" i="59"/>
  <c r="H34" i="59" s="1"/>
  <c r="H22" i="59"/>
  <c r="H32" i="59" s="1"/>
  <c r="H25" i="59"/>
  <c r="H35" i="59" s="1"/>
  <c r="H23" i="59"/>
  <c r="H33" i="59" s="1"/>
  <c r="H21" i="59"/>
  <c r="H31" i="59" s="1"/>
  <c r="D24" i="60"/>
  <c r="D34" i="60" s="1"/>
  <c r="D22" i="60"/>
  <c r="D32" i="60" s="1"/>
  <c r="D25" i="60"/>
  <c r="D35" i="60" s="1"/>
  <c r="D23" i="60"/>
  <c r="D21" i="60"/>
  <c r="D31" i="60" s="1"/>
  <c r="L34" i="60"/>
  <c r="E34" i="59"/>
  <c r="E25" i="60"/>
  <c r="E35" i="60" s="1"/>
  <c r="E23" i="60"/>
  <c r="E21" i="60"/>
  <c r="E31" i="60" s="1"/>
  <c r="E24" i="60"/>
  <c r="E34" i="60" s="1"/>
  <c r="E22" i="60"/>
  <c r="E32" i="60" s="1"/>
  <c r="G25" i="61"/>
  <c r="G35" i="61" s="1"/>
  <c r="G23" i="61"/>
  <c r="G21" i="61"/>
  <c r="G31" i="61" s="1"/>
  <c r="G24" i="61"/>
  <c r="G34" i="61" s="1"/>
  <c r="G22" i="61"/>
  <c r="G32" i="61" s="1"/>
  <c r="G33" i="61"/>
  <c r="I34" i="61"/>
  <c r="J34" i="60"/>
  <c r="L25" i="61"/>
  <c r="L35" i="61" s="1"/>
  <c r="L23" i="61"/>
  <c r="L21" i="61"/>
  <c r="L31" i="61" s="1"/>
  <c r="L24" i="61"/>
  <c r="L34" i="61" s="1"/>
  <c r="L22" i="61"/>
  <c r="L32" i="61" s="1"/>
  <c r="K24" i="62"/>
  <c r="K34" i="62" s="1"/>
  <c r="K22" i="62"/>
  <c r="K32" i="62" s="1"/>
  <c r="K25" i="62"/>
  <c r="K35" i="62" s="1"/>
  <c r="K23" i="62"/>
  <c r="K21" i="62"/>
  <c r="K31" i="62" s="1"/>
  <c r="K33" i="62"/>
  <c r="K25" i="63"/>
  <c r="K23" i="63"/>
  <c r="K21" i="63"/>
  <c r="K31" i="63" s="1"/>
  <c r="K24" i="63"/>
  <c r="K34" i="63" s="1"/>
  <c r="K22" i="63"/>
  <c r="K32" i="63" s="1"/>
  <c r="K33" i="63"/>
  <c r="K35" i="63"/>
  <c r="H24" i="62"/>
  <c r="H34" i="62" s="1"/>
  <c r="H22" i="62"/>
  <c r="H32" i="62" s="1"/>
  <c r="H25" i="62"/>
  <c r="H35" i="62" s="1"/>
  <c r="H23" i="62"/>
  <c r="H33" i="62" s="1"/>
  <c r="H21" i="62"/>
  <c r="H31" i="62" s="1"/>
  <c r="D25" i="63"/>
  <c r="D35" i="63" s="1"/>
  <c r="D23" i="63"/>
  <c r="D33" i="63" s="1"/>
  <c r="D21" i="63"/>
  <c r="D31" i="63" s="1"/>
  <c r="D24" i="63"/>
  <c r="D34" i="63" s="1"/>
  <c r="D22" i="63"/>
  <c r="D32" i="63" s="1"/>
  <c r="L34" i="63"/>
  <c r="I25" i="62"/>
  <c r="I35" i="62" s="1"/>
  <c r="I23" i="62"/>
  <c r="I21" i="62"/>
  <c r="I31" i="62" s="1"/>
  <c r="I24" i="62"/>
  <c r="I34" i="62" s="1"/>
  <c r="I22" i="62"/>
  <c r="I32" i="62" s="1"/>
  <c r="I34" i="63"/>
  <c r="J24" i="63"/>
  <c r="J34" i="63" s="1"/>
  <c r="J22" i="63"/>
  <c r="J32" i="63" s="1"/>
  <c r="J25" i="63"/>
  <c r="J35" i="63" s="1"/>
  <c r="J23" i="63"/>
  <c r="J21" i="63"/>
  <c r="J31" i="63" s="1"/>
  <c r="F33" i="63"/>
  <c r="J35" i="57"/>
  <c r="G25" i="57"/>
  <c r="G23" i="57"/>
  <c r="G24" i="57"/>
  <c r="G22" i="57"/>
  <c r="G32" i="57" s="1"/>
  <c r="G21" i="57"/>
  <c r="G31" i="57" s="1"/>
  <c r="G33" i="57"/>
  <c r="G34" i="57"/>
  <c r="G35" i="57"/>
  <c r="L25" i="58"/>
  <c r="L35" i="58" s="1"/>
  <c r="L23" i="58"/>
  <c r="L33" i="58" s="1"/>
  <c r="L21" i="58"/>
  <c r="L31" i="58" s="1"/>
  <c r="L24" i="58"/>
  <c r="L34" i="58" s="1"/>
  <c r="L22" i="58"/>
  <c r="L32" i="58" s="1"/>
  <c r="D34" i="58"/>
  <c r="F25" i="59"/>
  <c r="F35" i="59" s="1"/>
  <c r="F23" i="59"/>
  <c r="F33" i="59" s="1"/>
  <c r="F21" i="59"/>
  <c r="F31" i="59" s="1"/>
  <c r="F24" i="59"/>
  <c r="F34" i="59" s="1"/>
  <c r="F22" i="59"/>
  <c r="F32" i="59" s="1"/>
  <c r="L33" i="57"/>
  <c r="I33" i="58"/>
  <c r="I24" i="57"/>
  <c r="I34" i="57" s="1"/>
  <c r="I22" i="57"/>
  <c r="I32" i="57" s="1"/>
  <c r="I25" i="57"/>
  <c r="I35" i="57" s="1"/>
  <c r="I23" i="57"/>
  <c r="I33" i="57" s="1"/>
  <c r="I21" i="57"/>
  <c r="I31" i="57" s="1"/>
  <c r="E33" i="57"/>
  <c r="J31" i="58"/>
  <c r="F24" i="58"/>
  <c r="F34" i="58" s="1"/>
  <c r="F22" i="58"/>
  <c r="F32" i="58" s="1"/>
  <c r="F25" i="58"/>
  <c r="F35" i="58" s="1"/>
  <c r="F23" i="58"/>
  <c r="F33" i="58" s="1"/>
  <c r="F21" i="58"/>
  <c r="F31" i="58" s="1"/>
  <c r="I31" i="61"/>
  <c r="E24" i="61"/>
  <c r="E34" i="61" s="1"/>
  <c r="E22" i="61"/>
  <c r="E32" i="61" s="1"/>
  <c r="E25" i="61"/>
  <c r="E35" i="61" s="1"/>
  <c r="E23" i="61"/>
  <c r="E33" i="61" s="1"/>
  <c r="E21" i="61"/>
  <c r="E31" i="61" s="1"/>
  <c r="L24" i="59"/>
  <c r="L34" i="59" s="1"/>
  <c r="L22" i="59"/>
  <c r="L32" i="59" s="1"/>
  <c r="L25" i="59"/>
  <c r="L35" i="59" s="1"/>
  <c r="L23" i="59"/>
  <c r="L33" i="59" s="1"/>
  <c r="L21" i="59"/>
  <c r="L31" i="59" s="1"/>
  <c r="L31" i="60"/>
  <c r="H24" i="60"/>
  <c r="H34" i="60" s="1"/>
  <c r="H22" i="60"/>
  <c r="H32" i="60" s="1"/>
  <c r="H25" i="60"/>
  <c r="H35" i="60" s="1"/>
  <c r="H23" i="60"/>
  <c r="H33" i="60" s="1"/>
  <c r="H21" i="60"/>
  <c r="H31" i="60" s="1"/>
  <c r="H46" i="60" s="1"/>
  <c r="H75" i="60" s="1"/>
  <c r="H89" i="60" s="1"/>
  <c r="H109" i="60" s="1"/>
  <c r="D33" i="60"/>
  <c r="F31" i="61"/>
  <c r="E35" i="59"/>
  <c r="I25" i="60"/>
  <c r="I35" i="60" s="1"/>
  <c r="I23" i="60"/>
  <c r="I33" i="60" s="1"/>
  <c r="I21" i="60"/>
  <c r="I31" i="60" s="1"/>
  <c r="I24" i="60"/>
  <c r="I34" i="60" s="1"/>
  <c r="I22" i="60"/>
  <c r="I32" i="60" s="1"/>
  <c r="E33" i="60"/>
  <c r="K25" i="61"/>
  <c r="K35" i="61" s="1"/>
  <c r="K23" i="61"/>
  <c r="K21" i="61"/>
  <c r="K31" i="61" s="1"/>
  <c r="K24" i="61"/>
  <c r="K34" i="61" s="1"/>
  <c r="K22" i="61"/>
  <c r="K32" i="61" s="1"/>
  <c r="K33" i="61"/>
  <c r="J31" i="60"/>
  <c r="I45" i="60" s="1"/>
  <c r="I74" i="60" s="1"/>
  <c r="I88" i="60" s="1"/>
  <c r="I108" i="60" s="1"/>
  <c r="F25" i="60"/>
  <c r="F35" i="60" s="1"/>
  <c r="F23" i="60"/>
  <c r="F33" i="60" s="1"/>
  <c r="F21" i="60"/>
  <c r="F31" i="60" s="1"/>
  <c r="F24" i="60"/>
  <c r="F34" i="60" s="1"/>
  <c r="F22" i="60"/>
  <c r="F32" i="60" s="1"/>
  <c r="D31" i="61"/>
  <c r="L33" i="61"/>
  <c r="J34" i="61"/>
  <c r="D35" i="61"/>
  <c r="L24" i="62"/>
  <c r="L34" i="62" s="1"/>
  <c r="L22" i="62"/>
  <c r="L32" i="62" s="1"/>
  <c r="L25" i="62"/>
  <c r="L35" i="62" s="1"/>
  <c r="L23" i="62"/>
  <c r="L33" i="62" s="1"/>
  <c r="L21" i="62"/>
  <c r="L31" i="62" s="1"/>
  <c r="L31" i="63"/>
  <c r="H25" i="63"/>
  <c r="H35" i="63" s="1"/>
  <c r="H23" i="63"/>
  <c r="H33" i="63" s="1"/>
  <c r="H21" i="63"/>
  <c r="H31" i="63" s="1"/>
  <c r="H24" i="63"/>
  <c r="H34" i="63" s="1"/>
  <c r="H22" i="63"/>
  <c r="H32" i="63" s="1"/>
  <c r="H43" i="63" s="1"/>
  <c r="H72" i="63" s="1"/>
  <c r="H86" i="63" s="1"/>
  <c r="H106" i="63" s="1"/>
  <c r="I33" i="62"/>
  <c r="E34" i="62"/>
  <c r="I31" i="63"/>
  <c r="E24" i="63"/>
  <c r="E34" i="63" s="1"/>
  <c r="E22" i="63"/>
  <c r="E32" i="63" s="1"/>
  <c r="E25" i="63"/>
  <c r="E35" i="63" s="1"/>
  <c r="E23" i="63"/>
  <c r="E33" i="63" s="1"/>
  <c r="E21" i="63"/>
  <c r="E31" i="63" s="1"/>
  <c r="I35" i="63"/>
  <c r="J31" i="62"/>
  <c r="F25" i="62"/>
  <c r="F35" i="62" s="1"/>
  <c r="F23" i="62"/>
  <c r="F33" i="62" s="1"/>
  <c r="F21" i="62"/>
  <c r="F31" i="62" s="1"/>
  <c r="F24" i="62"/>
  <c r="F34" i="62" s="1"/>
  <c r="F22" i="62"/>
  <c r="F32" i="62" s="1"/>
  <c r="J33" i="63"/>
  <c r="R33" i="53"/>
  <c r="Z141" i="61"/>
  <c r="K44" i="48"/>
  <c r="K73" i="48" s="1"/>
  <c r="K87" i="48" s="1"/>
  <c r="K107" i="48" s="1"/>
  <c r="P23" i="60"/>
  <c r="X22" i="46"/>
  <c r="X32" i="46" s="1"/>
  <c r="T24" i="46"/>
  <c r="T34" i="46" s="1"/>
  <c r="X23" i="48"/>
  <c r="X33" i="48" s="1"/>
  <c r="P25" i="48"/>
  <c r="P35" i="48" s="1"/>
  <c r="Q22" i="50"/>
  <c r="Q32" i="50" s="1"/>
  <c r="Q23" i="46"/>
  <c r="Q33" i="46" s="1"/>
  <c r="U24" i="46"/>
  <c r="U34" i="46" s="1"/>
  <c r="Q25" i="46"/>
  <c r="Q35" i="46" s="1"/>
  <c r="O21" i="47"/>
  <c r="O31" i="47" s="1"/>
  <c r="O22" i="47"/>
  <c r="O32" i="47" s="1"/>
  <c r="W24" i="47"/>
  <c r="W34" i="47" s="1"/>
  <c r="S25" i="47"/>
  <c r="S35" i="47" s="1"/>
  <c r="U22" i="48"/>
  <c r="U32" i="48" s="1"/>
  <c r="Q23" i="48"/>
  <c r="Q33" i="48" s="1"/>
  <c r="G46" i="48"/>
  <c r="G75" i="48" s="1"/>
  <c r="G89" i="48" s="1"/>
  <c r="G109" i="48" s="1"/>
  <c r="S21" i="49"/>
  <c r="S31" i="49" s="1"/>
  <c r="T22" i="49"/>
  <c r="T32" i="49" s="1"/>
  <c r="V23" i="49"/>
  <c r="V33" i="49" s="1"/>
  <c r="W24" i="49"/>
  <c r="W34" i="49" s="1"/>
  <c r="O24" i="51"/>
  <c r="O34" i="51" s="1"/>
  <c r="X23" i="46"/>
  <c r="X33" i="46" s="1"/>
  <c r="X25" i="46"/>
  <c r="X35" i="46" s="1"/>
  <c r="V22" i="47"/>
  <c r="V32" i="47" s="1"/>
  <c r="X24" i="48"/>
  <c r="X34" i="48" s="1"/>
  <c r="T23" i="49"/>
  <c r="T33" i="49" s="1"/>
  <c r="R21" i="46"/>
  <c r="R31" i="46" s="1"/>
  <c r="V24" i="46"/>
  <c r="V34" i="46" s="1"/>
  <c r="R25" i="46"/>
  <c r="R35" i="46" s="1"/>
  <c r="P21" i="47"/>
  <c r="P31" i="47" s="1"/>
  <c r="X23" i="47"/>
  <c r="X33" i="47" s="1"/>
  <c r="T24" i="47"/>
  <c r="T34" i="47" s="1"/>
  <c r="P25" i="47"/>
  <c r="P35" i="47" s="1"/>
  <c r="V21" i="48"/>
  <c r="V31" i="48" s="1"/>
  <c r="R22" i="48"/>
  <c r="R32" i="48" s="1"/>
  <c r="V25" i="48"/>
  <c r="V35" i="48" s="1"/>
  <c r="O21" i="49"/>
  <c r="O31" i="49" s="1"/>
  <c r="P22" i="49"/>
  <c r="P32" i="49" s="1"/>
  <c r="R23" i="49"/>
  <c r="R33" i="49" s="1"/>
  <c r="S24" i="49"/>
  <c r="S34" i="49" s="1"/>
  <c r="Z141" i="49"/>
  <c r="U23" i="50"/>
  <c r="U33" i="50" s="1"/>
  <c r="X24" i="46"/>
  <c r="X34" i="46" s="1"/>
  <c r="R21" i="47"/>
  <c r="R31" i="47" s="1"/>
  <c r="V23" i="47"/>
  <c r="V33" i="47" s="1"/>
  <c r="R25" i="47"/>
  <c r="R35" i="47" s="1"/>
  <c r="W22" i="46"/>
  <c r="W32" i="46" s="1"/>
  <c r="S23" i="46"/>
  <c r="S33" i="46" s="1"/>
  <c r="O24" i="46"/>
  <c r="O34" i="46" s="1"/>
  <c r="Z141" i="46"/>
  <c r="Q21" i="47"/>
  <c r="Q31" i="47" s="1"/>
  <c r="U24" i="47"/>
  <c r="U34" i="47" s="1"/>
  <c r="Q25" i="47"/>
  <c r="Q35" i="47" s="1"/>
  <c r="O21" i="48"/>
  <c r="O31" i="48" s="1"/>
  <c r="E44" i="48"/>
  <c r="E73" i="48" s="1"/>
  <c r="E87" i="48" s="1"/>
  <c r="E107" i="48" s="1"/>
  <c r="W23" i="48"/>
  <c r="W33" i="48" s="1"/>
  <c r="S24" i="48"/>
  <c r="S34" i="48" s="1"/>
  <c r="O25" i="48"/>
  <c r="O35" i="48" s="1"/>
  <c r="P21" i="49"/>
  <c r="P31" i="49" s="1"/>
  <c r="R22" i="49"/>
  <c r="R32" i="49" s="1"/>
  <c r="S23" i="49"/>
  <c r="S33" i="49" s="1"/>
  <c r="T24" i="49"/>
  <c r="T34" i="49" s="1"/>
  <c r="Z141" i="51"/>
  <c r="X24" i="49"/>
  <c r="X34" i="49" s="1"/>
  <c r="T25" i="49"/>
  <c r="T35" i="49" s="1"/>
  <c r="V22" i="50"/>
  <c r="V32" i="50" s="1"/>
  <c r="R23" i="50"/>
  <c r="R33" i="50" s="1"/>
  <c r="X21" i="51"/>
  <c r="X31" i="51" s="1"/>
  <c r="T22" i="51"/>
  <c r="T32" i="51" s="1"/>
  <c r="P23" i="51"/>
  <c r="P33" i="51" s="1"/>
  <c r="X25" i="51"/>
  <c r="X35" i="51" s="1"/>
  <c r="U23" i="49"/>
  <c r="U33" i="49" s="1"/>
  <c r="Q24" i="49"/>
  <c r="Q34" i="49" s="1"/>
  <c r="W22" i="50"/>
  <c r="W32" i="50" s="1"/>
  <c r="S23" i="50"/>
  <c r="S33" i="50" s="1"/>
  <c r="O24" i="50"/>
  <c r="O34" i="50" s="1"/>
  <c r="Z141" i="50"/>
  <c r="Q21" i="51"/>
  <c r="Q31" i="51" s="1"/>
  <c r="U24" i="51"/>
  <c r="U34" i="51" s="1"/>
  <c r="Q25" i="51"/>
  <c r="Q35" i="51" s="1"/>
  <c r="T21" i="50"/>
  <c r="T31" i="50" s="1"/>
  <c r="P22" i="50"/>
  <c r="P32" i="50" s="1"/>
  <c r="X24" i="50"/>
  <c r="X34" i="50" s="1"/>
  <c r="T25" i="50"/>
  <c r="T35" i="50" s="1"/>
  <c r="V22" i="51"/>
  <c r="V32" i="51" s="1"/>
  <c r="R23" i="51"/>
  <c r="R33" i="51" s="1"/>
  <c r="V23" i="52"/>
  <c r="V33" i="52" s="1"/>
  <c r="R24" i="52"/>
  <c r="R34" i="52" s="1"/>
  <c r="U22" i="53"/>
  <c r="U32" i="53" s="1"/>
  <c r="Q23" i="53"/>
  <c r="Q33" i="53" s="1"/>
  <c r="W21" i="54"/>
  <c r="W31" i="54" s="1"/>
  <c r="S22" i="54"/>
  <c r="S32" i="54" s="1"/>
  <c r="O23" i="54"/>
  <c r="O33" i="54" s="1"/>
  <c r="W25" i="54"/>
  <c r="W35" i="54" s="1"/>
  <c r="W22" i="52"/>
  <c r="W32" i="52" s="1"/>
  <c r="S23" i="52"/>
  <c r="S33" i="52" s="1"/>
  <c r="O24" i="52"/>
  <c r="O34" i="52" s="1"/>
  <c r="Z141" i="52"/>
  <c r="R31" i="53"/>
  <c r="V24" i="53"/>
  <c r="V34" i="53" s="1"/>
  <c r="R35" i="53"/>
  <c r="P21" i="54"/>
  <c r="P31" i="54" s="1"/>
  <c r="X23" i="54"/>
  <c r="X33" i="54" s="1"/>
  <c r="T24" i="54"/>
  <c r="T34" i="54" s="1"/>
  <c r="P25" i="54"/>
  <c r="P35" i="54" s="1"/>
  <c r="W21" i="57"/>
  <c r="W31" i="57" s="1"/>
  <c r="X23" i="52"/>
  <c r="X33" i="52" s="1"/>
  <c r="T24" i="52"/>
  <c r="T34" i="52" s="1"/>
  <c r="P25" i="52"/>
  <c r="P35" i="52" s="1"/>
  <c r="W21" i="53"/>
  <c r="W31" i="53" s="1"/>
  <c r="S22" i="53"/>
  <c r="S32" i="53" s="1"/>
  <c r="O23" i="53"/>
  <c r="O33" i="53" s="1"/>
  <c r="W25" i="53"/>
  <c r="W35" i="53" s="1"/>
  <c r="U23" i="54"/>
  <c r="U33" i="54" s="1"/>
  <c r="Q24" i="54"/>
  <c r="Q34" i="54" s="1"/>
  <c r="U23" i="52"/>
  <c r="U33" i="52" s="1"/>
  <c r="Q24" i="52"/>
  <c r="Q34" i="52" s="1"/>
  <c r="X22" i="53"/>
  <c r="X32" i="53" s="1"/>
  <c r="T23" i="53"/>
  <c r="T33" i="53" s="1"/>
  <c r="P24" i="53"/>
  <c r="P34" i="53" s="1"/>
  <c r="R21" i="54"/>
  <c r="R31" i="54" s="1"/>
  <c r="V24" i="54"/>
  <c r="V34" i="54" s="1"/>
  <c r="R25" i="54"/>
  <c r="R35" i="54" s="1"/>
  <c r="P21" i="57"/>
  <c r="P31" i="57" s="1"/>
  <c r="T22" i="57"/>
  <c r="T32" i="57" s="1"/>
  <c r="P23" i="57"/>
  <c r="P33" i="57" s="1"/>
  <c r="X25" i="57"/>
  <c r="X35" i="57" s="1"/>
  <c r="U23" i="58"/>
  <c r="U33" i="58" s="1"/>
  <c r="Q24" i="58"/>
  <c r="Q34" i="58" s="1"/>
  <c r="S21" i="59"/>
  <c r="S31" i="59" s="1"/>
  <c r="U24" i="57"/>
  <c r="U34" i="57" s="1"/>
  <c r="Q25" i="57"/>
  <c r="Q35" i="57" s="1"/>
  <c r="V22" i="58"/>
  <c r="V32" i="58" s="1"/>
  <c r="R23" i="58"/>
  <c r="R33" i="58" s="1"/>
  <c r="X22" i="59"/>
  <c r="X32" i="59" s="1"/>
  <c r="V23" i="57"/>
  <c r="V33" i="57" s="1"/>
  <c r="R24" i="57"/>
  <c r="R34" i="57" s="1"/>
  <c r="W22" i="58"/>
  <c r="W32" i="58" s="1"/>
  <c r="S23" i="58"/>
  <c r="S33" i="58" s="1"/>
  <c r="O24" i="58"/>
  <c r="O34" i="58" s="1"/>
  <c r="Z141" i="58"/>
  <c r="S22" i="59"/>
  <c r="S32" i="59" s="1"/>
  <c r="S22" i="57"/>
  <c r="S32" i="57" s="1"/>
  <c r="O23" i="57"/>
  <c r="O33" i="57" s="1"/>
  <c r="W25" i="57"/>
  <c r="W35" i="57" s="1"/>
  <c r="T21" i="58"/>
  <c r="T31" i="58" s="1"/>
  <c r="P22" i="58"/>
  <c r="P32" i="58" s="1"/>
  <c r="X24" i="58"/>
  <c r="X34" i="58" s="1"/>
  <c r="T25" i="58"/>
  <c r="T35" i="58" s="1"/>
  <c r="X21" i="59"/>
  <c r="X31" i="59" s="1"/>
  <c r="U21" i="59"/>
  <c r="U31" i="59" s="1"/>
  <c r="Q22" i="59"/>
  <c r="Q32" i="59" s="1"/>
  <c r="U25" i="59"/>
  <c r="U35" i="59" s="1"/>
  <c r="Q21" i="60"/>
  <c r="Q31" i="60" s="1"/>
  <c r="U24" i="60"/>
  <c r="U34" i="60" s="1"/>
  <c r="Q25" i="60"/>
  <c r="Q35" i="60" s="1"/>
  <c r="W22" i="61"/>
  <c r="W32" i="61" s="1"/>
  <c r="S23" i="61"/>
  <c r="S33" i="61" s="1"/>
  <c r="W24" i="61"/>
  <c r="W34" i="61" s="1"/>
  <c r="R21" i="59"/>
  <c r="R31" i="59" s="1"/>
  <c r="V24" i="59"/>
  <c r="V34" i="59" s="1"/>
  <c r="R25" i="59"/>
  <c r="R35" i="59" s="1"/>
  <c r="V23" i="60"/>
  <c r="V33" i="60" s="1"/>
  <c r="R24" i="60"/>
  <c r="R34" i="60" s="1"/>
  <c r="X21" i="61"/>
  <c r="X31" i="61" s="1"/>
  <c r="T22" i="61"/>
  <c r="T32" i="61" s="1"/>
  <c r="P23" i="61"/>
  <c r="P33" i="61" s="1"/>
  <c r="P24" i="61"/>
  <c r="P34" i="61" s="1"/>
  <c r="O23" i="59"/>
  <c r="O33" i="59" s="1"/>
  <c r="W25" i="59"/>
  <c r="W35" i="59" s="1"/>
  <c r="O21" i="60"/>
  <c r="O31" i="60" s="1"/>
  <c r="W23" i="60"/>
  <c r="W33" i="60" s="1"/>
  <c r="S24" i="60"/>
  <c r="S34" i="60" s="1"/>
  <c r="O25" i="60"/>
  <c r="O35" i="60" s="1"/>
  <c r="U22" i="61"/>
  <c r="U32" i="61" s="1"/>
  <c r="Q23" i="61"/>
  <c r="Q33" i="61" s="1"/>
  <c r="S24" i="61"/>
  <c r="S34" i="61" s="1"/>
  <c r="X24" i="59"/>
  <c r="X34" i="59" s="1"/>
  <c r="T25" i="59"/>
  <c r="T35" i="59" s="1"/>
  <c r="X22" i="60"/>
  <c r="X32" i="60" s="1"/>
  <c r="T23" i="60"/>
  <c r="T33" i="60" s="1"/>
  <c r="P24" i="60"/>
  <c r="P34" i="60" s="1"/>
  <c r="V21" i="61"/>
  <c r="V31" i="61" s="1"/>
  <c r="R22" i="61"/>
  <c r="R32" i="61" s="1"/>
  <c r="X25" i="61"/>
  <c r="X35" i="61" s="1"/>
  <c r="Q24" i="61"/>
  <c r="Q34" i="61" s="1"/>
  <c r="U22" i="62"/>
  <c r="U32" i="62" s="1"/>
  <c r="Q23" i="62"/>
  <c r="Q33" i="62" s="1"/>
  <c r="U21" i="63"/>
  <c r="U31" i="63" s="1"/>
  <c r="Q22" i="63"/>
  <c r="Q32" i="63" s="1"/>
  <c r="U25" i="63"/>
  <c r="U35" i="63" s="1"/>
  <c r="V21" i="62"/>
  <c r="V31" i="62" s="1"/>
  <c r="R22" i="62"/>
  <c r="R32" i="62" s="1"/>
  <c r="V25" i="62"/>
  <c r="V35" i="62" s="1"/>
  <c r="R21" i="63"/>
  <c r="R31" i="63" s="1"/>
  <c r="V24" i="63"/>
  <c r="V34" i="63" s="1"/>
  <c r="R25" i="63"/>
  <c r="R35" i="63" s="1"/>
  <c r="W21" i="62"/>
  <c r="W31" i="62" s="1"/>
  <c r="S22" i="62"/>
  <c r="S32" i="62" s="1"/>
  <c r="O23" i="62"/>
  <c r="O33" i="62" s="1"/>
  <c r="W25" i="62"/>
  <c r="W35" i="62" s="1"/>
  <c r="O21" i="63"/>
  <c r="O31" i="63" s="1"/>
  <c r="W23" i="63"/>
  <c r="W33" i="63" s="1"/>
  <c r="S24" i="63"/>
  <c r="S34" i="63" s="1"/>
  <c r="O25" i="63"/>
  <c r="O35" i="63" s="1"/>
  <c r="P21" i="62"/>
  <c r="P31" i="62" s="1"/>
  <c r="X23" i="62"/>
  <c r="X33" i="62" s="1"/>
  <c r="T24" i="62"/>
  <c r="T34" i="62" s="1"/>
  <c r="P25" i="62"/>
  <c r="P35" i="62" s="1"/>
  <c r="X21" i="63"/>
  <c r="X31" i="63" s="1"/>
  <c r="T22" i="63"/>
  <c r="T32" i="63" s="1"/>
  <c r="P23" i="63"/>
  <c r="P33" i="63" s="1"/>
  <c r="X25" i="63"/>
  <c r="X35" i="63" s="1"/>
  <c r="O21" i="39"/>
  <c r="O31" i="39" s="1"/>
  <c r="P21" i="46"/>
  <c r="P31" i="46" s="1"/>
  <c r="R23" i="47"/>
  <c r="R33" i="47" s="1"/>
  <c r="X22" i="48"/>
  <c r="X32" i="48" s="1"/>
  <c r="T25" i="48"/>
  <c r="T35" i="48" s="1"/>
  <c r="S22" i="51"/>
  <c r="S32" i="51" s="1"/>
  <c r="W25" i="51"/>
  <c r="W35" i="51" s="1"/>
  <c r="U25" i="46"/>
  <c r="U35" i="46" s="1"/>
  <c r="S21" i="47"/>
  <c r="S31" i="47" s="1"/>
  <c r="S22" i="47"/>
  <c r="S32" i="47" s="1"/>
  <c r="O23" i="47"/>
  <c r="O33" i="47" s="1"/>
  <c r="W25" i="47"/>
  <c r="W35" i="47" s="1"/>
  <c r="K42" i="48"/>
  <c r="K71" i="48" s="1"/>
  <c r="K85" i="48" s="1"/>
  <c r="K105" i="48" s="1"/>
  <c r="U23" i="48"/>
  <c r="U33" i="48" s="1"/>
  <c r="Q24" i="48"/>
  <c r="Q34" i="48" s="1"/>
  <c r="X21" i="49"/>
  <c r="X31" i="49" s="1"/>
  <c r="U22" i="50"/>
  <c r="U32" i="50" s="1"/>
  <c r="P24" i="46"/>
  <c r="P34" i="46" s="1"/>
  <c r="P21" i="48"/>
  <c r="P31" i="48" s="1"/>
  <c r="P23" i="48"/>
  <c r="P33" i="48" s="1"/>
  <c r="S22" i="49"/>
  <c r="S32" i="49" s="1"/>
  <c r="Q21" i="46"/>
  <c r="Q31" i="46" s="1"/>
  <c r="V21" i="46"/>
  <c r="V31" i="46" s="1"/>
  <c r="R22" i="46"/>
  <c r="R32" i="46" s="1"/>
  <c r="V25" i="46"/>
  <c r="V35" i="46" s="1"/>
  <c r="T21" i="47"/>
  <c r="T31" i="47" s="1"/>
  <c r="P22" i="47"/>
  <c r="P32" i="47" s="1"/>
  <c r="X24" i="47"/>
  <c r="X34" i="47" s="1"/>
  <c r="T25" i="47"/>
  <c r="T35" i="47" s="1"/>
  <c r="H42" i="48"/>
  <c r="H71" i="48" s="1"/>
  <c r="H85" i="48" s="1"/>
  <c r="H105" i="48" s="1"/>
  <c r="V22" i="48"/>
  <c r="V32" i="48" s="1"/>
  <c r="R23" i="48"/>
  <c r="R33" i="48" s="1"/>
  <c r="H46" i="48"/>
  <c r="H75" i="48" s="1"/>
  <c r="H89" i="48" s="1"/>
  <c r="H109" i="48" s="1"/>
  <c r="T21" i="49"/>
  <c r="T31" i="49" s="1"/>
  <c r="V22" i="49"/>
  <c r="V32" i="49" s="1"/>
  <c r="W23" i="49"/>
  <c r="W33" i="49" s="1"/>
  <c r="Q24" i="50"/>
  <c r="Q34" i="50" s="1"/>
  <c r="W23" i="51"/>
  <c r="W33" i="51" s="1"/>
  <c r="P25" i="46"/>
  <c r="P35" i="46" s="1"/>
  <c r="T21" i="48"/>
  <c r="T31" i="48" s="1"/>
  <c r="O21" i="46"/>
  <c r="O31" i="46" s="1"/>
  <c r="I43" i="46"/>
  <c r="I72" i="46" s="1"/>
  <c r="I86" i="46" s="1"/>
  <c r="I106" i="46" s="1"/>
  <c r="W23" i="46"/>
  <c r="W33" i="46" s="1"/>
  <c r="S24" i="46"/>
  <c r="S34" i="46" s="1"/>
  <c r="O25" i="46"/>
  <c r="O35" i="46" s="1"/>
  <c r="U21" i="47"/>
  <c r="U31" i="47" s="1"/>
  <c r="Q22" i="47"/>
  <c r="Q32" i="47" s="1"/>
  <c r="U25" i="47"/>
  <c r="U35" i="47" s="1"/>
  <c r="S21" i="48"/>
  <c r="S31" i="48" s="1"/>
  <c r="O22" i="48"/>
  <c r="O32" i="48" s="1"/>
  <c r="W24" i="48"/>
  <c r="W34" i="48" s="1"/>
  <c r="S25" i="48"/>
  <c r="S35" i="48" s="1"/>
  <c r="V21" i="49"/>
  <c r="V31" i="49" s="1"/>
  <c r="W22" i="49"/>
  <c r="W32" i="49" s="1"/>
  <c r="X23" i="49"/>
  <c r="X33" i="49" s="1"/>
  <c r="Q21" i="50"/>
  <c r="Q31" i="50" s="1"/>
  <c r="U24" i="50"/>
  <c r="U34" i="50" s="1"/>
  <c r="X25" i="49"/>
  <c r="X35" i="49" s="1"/>
  <c r="V23" i="50"/>
  <c r="V33" i="50" s="1"/>
  <c r="R24" i="50"/>
  <c r="R34" i="50" s="1"/>
  <c r="X22" i="51"/>
  <c r="X32" i="51" s="1"/>
  <c r="T23" i="51"/>
  <c r="T33" i="51" s="1"/>
  <c r="P24" i="51"/>
  <c r="P34" i="51" s="1"/>
  <c r="Q21" i="49"/>
  <c r="Q31" i="49" s="1"/>
  <c r="U24" i="49"/>
  <c r="U34" i="49" s="1"/>
  <c r="Q25" i="49"/>
  <c r="Q35" i="49" s="1"/>
  <c r="O21" i="50"/>
  <c r="O31" i="50" s="1"/>
  <c r="W23" i="50"/>
  <c r="W33" i="50" s="1"/>
  <c r="S24" i="50"/>
  <c r="S34" i="50" s="1"/>
  <c r="O25" i="50"/>
  <c r="O35" i="50" s="1"/>
  <c r="U21" i="51"/>
  <c r="U31" i="51" s="1"/>
  <c r="Q22" i="51"/>
  <c r="Q32" i="51" s="1"/>
  <c r="U25" i="51"/>
  <c r="U35" i="51" s="1"/>
  <c r="X21" i="50"/>
  <c r="X31" i="50" s="1"/>
  <c r="T22" i="50"/>
  <c r="T32" i="50" s="1"/>
  <c r="P23" i="50"/>
  <c r="P33" i="50" s="1"/>
  <c r="X25" i="50"/>
  <c r="X35" i="50" s="1"/>
  <c r="V23" i="51"/>
  <c r="V33" i="51" s="1"/>
  <c r="R24" i="51"/>
  <c r="R34" i="51" s="1"/>
  <c r="R21" i="52"/>
  <c r="R31" i="52" s="1"/>
  <c r="H44" i="52"/>
  <c r="H73" i="52" s="1"/>
  <c r="H87" i="52" s="1"/>
  <c r="H107" i="52" s="1"/>
  <c r="V24" i="52"/>
  <c r="V34" i="52" s="1"/>
  <c r="R25" i="52"/>
  <c r="R35" i="52" s="1"/>
  <c r="U23" i="53"/>
  <c r="U33" i="53" s="1"/>
  <c r="Q24" i="53"/>
  <c r="Q34" i="53" s="1"/>
  <c r="W22" i="54"/>
  <c r="W32" i="54" s="1"/>
  <c r="S23" i="54"/>
  <c r="S33" i="54" s="1"/>
  <c r="O24" i="54"/>
  <c r="O34" i="54" s="1"/>
  <c r="Z141" i="54"/>
  <c r="Q21" i="57"/>
  <c r="Q31" i="57" s="1"/>
  <c r="F42" i="52"/>
  <c r="F71" i="52" s="1"/>
  <c r="F85" i="52" s="1"/>
  <c r="F105" i="52" s="1"/>
  <c r="O21" i="52"/>
  <c r="O31" i="52" s="1"/>
  <c r="W23" i="52"/>
  <c r="W33" i="52" s="1"/>
  <c r="S24" i="52"/>
  <c r="S34" i="52" s="1"/>
  <c r="O25" i="52"/>
  <c r="O35" i="52" s="1"/>
  <c r="V21" i="53"/>
  <c r="V31" i="53" s="1"/>
  <c r="R32" i="53"/>
  <c r="L44" i="53"/>
  <c r="L73" i="53" s="1"/>
  <c r="L87" i="53" s="1"/>
  <c r="L107" i="53" s="1"/>
  <c r="V25" i="53"/>
  <c r="V35" i="53" s="1"/>
  <c r="T21" i="54"/>
  <c r="T31" i="54" s="1"/>
  <c r="P22" i="54"/>
  <c r="P32" i="54" s="1"/>
  <c r="X24" i="54"/>
  <c r="X34" i="54" s="1"/>
  <c r="T25" i="54"/>
  <c r="T35" i="54" s="1"/>
  <c r="P22" i="52"/>
  <c r="P32" i="52" s="1"/>
  <c r="J44" i="52"/>
  <c r="J73" i="52" s="1"/>
  <c r="J87" i="52" s="1"/>
  <c r="J107" i="52" s="1"/>
  <c r="F45" i="52"/>
  <c r="F74" i="52" s="1"/>
  <c r="F88" i="52" s="1"/>
  <c r="F108" i="52" s="1"/>
  <c r="X24" i="52"/>
  <c r="X34" i="52" s="1"/>
  <c r="T25" i="52"/>
  <c r="T35" i="52" s="1"/>
  <c r="I42" i="53"/>
  <c r="I71" i="53" s="1"/>
  <c r="I85" i="53" s="1"/>
  <c r="I105" i="53" s="1"/>
  <c r="E43" i="53"/>
  <c r="E72" i="53" s="1"/>
  <c r="E86" i="53" s="1"/>
  <c r="E106" i="53" s="1"/>
  <c r="W22" i="53"/>
  <c r="W32" i="53" s="1"/>
  <c r="S23" i="53"/>
  <c r="S33" i="53" s="1"/>
  <c r="O24" i="53"/>
  <c r="O34" i="53" s="1"/>
  <c r="I46" i="53"/>
  <c r="I75" i="53" s="1"/>
  <c r="I89" i="53" s="1"/>
  <c r="I109" i="53" s="1"/>
  <c r="Z141" i="53"/>
  <c r="Q21" i="54"/>
  <c r="Q31" i="54" s="1"/>
  <c r="K43" i="54"/>
  <c r="K72" i="54" s="1"/>
  <c r="K86" i="54" s="1"/>
  <c r="K106" i="54" s="1"/>
  <c r="G44" i="54"/>
  <c r="G73" i="54" s="1"/>
  <c r="G87" i="54" s="1"/>
  <c r="G107" i="54" s="1"/>
  <c r="U24" i="54"/>
  <c r="U34" i="54" s="1"/>
  <c r="Q25" i="54"/>
  <c r="Q35" i="54" s="1"/>
  <c r="O21" i="57"/>
  <c r="O31" i="57" s="1"/>
  <c r="P21" i="52"/>
  <c r="P31" i="52" s="1"/>
  <c r="Q21" i="52"/>
  <c r="Q31" i="52" s="1"/>
  <c r="U24" i="52"/>
  <c r="U34" i="52" s="1"/>
  <c r="Q25" i="52"/>
  <c r="Q35" i="52" s="1"/>
  <c r="P21" i="53"/>
  <c r="P31" i="53" s="1"/>
  <c r="F44" i="53"/>
  <c r="F73" i="53" s="1"/>
  <c r="F87" i="53" s="1"/>
  <c r="F107" i="53" s="1"/>
  <c r="X23" i="53"/>
  <c r="X33" i="53" s="1"/>
  <c r="T24" i="53"/>
  <c r="T34" i="53" s="1"/>
  <c r="P25" i="53"/>
  <c r="P35" i="53" s="1"/>
  <c r="V21" i="54"/>
  <c r="V31" i="54" s="1"/>
  <c r="R22" i="54"/>
  <c r="R32" i="54" s="1"/>
  <c r="H45" i="54"/>
  <c r="H74" i="54" s="1"/>
  <c r="H88" i="54" s="1"/>
  <c r="H108" i="54" s="1"/>
  <c r="V25" i="54"/>
  <c r="V35" i="54" s="1"/>
  <c r="T21" i="57"/>
  <c r="T31" i="57" s="1"/>
  <c r="X22" i="57"/>
  <c r="X32" i="57" s="1"/>
  <c r="T23" i="57"/>
  <c r="T33" i="57" s="1"/>
  <c r="P24" i="57"/>
  <c r="P34" i="57" s="1"/>
  <c r="Z141" i="57"/>
  <c r="Q21" i="58"/>
  <c r="Q31" i="58" s="1"/>
  <c r="U24" i="58"/>
  <c r="U34" i="58" s="1"/>
  <c r="Q25" i="58"/>
  <c r="Q35" i="58" s="1"/>
  <c r="U21" i="57"/>
  <c r="U31" i="57" s="1"/>
  <c r="Q22" i="57"/>
  <c r="Q32" i="57" s="1"/>
  <c r="G45" i="57"/>
  <c r="G74" i="57" s="1"/>
  <c r="G88" i="57" s="1"/>
  <c r="G108" i="57" s="1"/>
  <c r="U25" i="57"/>
  <c r="U35" i="57" s="1"/>
  <c r="V23" i="58"/>
  <c r="V33" i="58" s="1"/>
  <c r="R24" i="58"/>
  <c r="R34" i="58" s="1"/>
  <c r="T21" i="59"/>
  <c r="T31" i="59" s="1"/>
  <c r="V24" i="57"/>
  <c r="V34" i="57" s="1"/>
  <c r="R25" i="57"/>
  <c r="R35" i="57" s="1"/>
  <c r="O21" i="58"/>
  <c r="O31" i="58" s="1"/>
  <c r="W23" i="58"/>
  <c r="W33" i="58" s="1"/>
  <c r="S24" i="58"/>
  <c r="S34" i="58" s="1"/>
  <c r="O25" i="58"/>
  <c r="O35" i="58" s="1"/>
  <c r="O21" i="59"/>
  <c r="O31" i="59" s="1"/>
  <c r="E44" i="59"/>
  <c r="E73" i="59" s="1"/>
  <c r="E87" i="59" s="1"/>
  <c r="E107" i="59" s="1"/>
  <c r="W22" i="57"/>
  <c r="W32" i="57" s="1"/>
  <c r="S23" i="57"/>
  <c r="S33" i="57" s="1"/>
  <c r="O24" i="57"/>
  <c r="O34" i="57" s="1"/>
  <c r="I46" i="57"/>
  <c r="I75" i="57" s="1"/>
  <c r="I89" i="57" s="1"/>
  <c r="I109" i="57" s="1"/>
  <c r="X21" i="58"/>
  <c r="X31" i="58" s="1"/>
  <c r="T22" i="58"/>
  <c r="T32" i="58" s="1"/>
  <c r="P23" i="58"/>
  <c r="P33" i="58" s="1"/>
  <c r="F46" i="58"/>
  <c r="F75" i="58" s="1"/>
  <c r="F89" i="58" s="1"/>
  <c r="F109" i="58" s="1"/>
  <c r="X25" i="58"/>
  <c r="X35" i="58" s="1"/>
  <c r="U22" i="59"/>
  <c r="U32" i="59" s="1"/>
  <c r="Q23" i="59"/>
  <c r="Q33" i="59" s="1"/>
  <c r="U21" i="60"/>
  <c r="U31" i="60" s="1"/>
  <c r="Q22" i="60"/>
  <c r="Q32" i="60" s="1"/>
  <c r="K44" i="60"/>
  <c r="K73" i="60" s="1"/>
  <c r="K87" i="60" s="1"/>
  <c r="K107" i="60" s="1"/>
  <c r="U25" i="60"/>
  <c r="U35" i="60" s="1"/>
  <c r="O21" i="61"/>
  <c r="O31" i="61" s="1"/>
  <c r="W23" i="61"/>
  <c r="W33" i="61" s="1"/>
  <c r="V21" i="59"/>
  <c r="V31" i="59" s="1"/>
  <c r="R22" i="59"/>
  <c r="R32" i="59" s="1"/>
  <c r="V25" i="59"/>
  <c r="V35" i="59" s="1"/>
  <c r="R21" i="60"/>
  <c r="R31" i="60" s="1"/>
  <c r="L43" i="60"/>
  <c r="L72" i="60" s="1"/>
  <c r="L86" i="60" s="1"/>
  <c r="L106" i="60" s="1"/>
  <c r="V24" i="60"/>
  <c r="V34" i="60" s="1"/>
  <c r="R25" i="60"/>
  <c r="R35" i="60" s="1"/>
  <c r="X22" i="61"/>
  <c r="X32" i="61" s="1"/>
  <c r="T23" i="61"/>
  <c r="T33" i="61" s="1"/>
  <c r="X24" i="61"/>
  <c r="X34" i="61" s="1"/>
  <c r="S23" i="59"/>
  <c r="S33" i="59" s="1"/>
  <c r="O24" i="59"/>
  <c r="O34" i="59" s="1"/>
  <c r="Z141" i="59"/>
  <c r="S21" i="60"/>
  <c r="S31" i="60" s="1"/>
  <c r="O22" i="60"/>
  <c r="O32" i="60" s="1"/>
  <c r="W24" i="60"/>
  <c r="W34" i="60" s="1"/>
  <c r="S25" i="60"/>
  <c r="S35" i="60" s="1"/>
  <c r="U23" i="61"/>
  <c r="U33" i="61" s="1"/>
  <c r="P23" i="59"/>
  <c r="P33" i="59" s="1"/>
  <c r="J45" i="59"/>
  <c r="J74" i="59" s="1"/>
  <c r="J88" i="59" s="1"/>
  <c r="J108" i="59" s="1"/>
  <c r="X25" i="59"/>
  <c r="X35" i="59" s="1"/>
  <c r="P33" i="60"/>
  <c r="P21" i="60"/>
  <c r="P31" i="60" s="1"/>
  <c r="F44" i="60"/>
  <c r="F73" i="60" s="1"/>
  <c r="F87" i="60" s="1"/>
  <c r="F107" i="60" s="1"/>
  <c r="X23" i="60"/>
  <c r="X33" i="60" s="1"/>
  <c r="T24" i="60"/>
  <c r="T34" i="60" s="1"/>
  <c r="P25" i="60"/>
  <c r="P35" i="60" s="1"/>
  <c r="H42" i="61"/>
  <c r="H71" i="61" s="1"/>
  <c r="H85" i="61" s="1"/>
  <c r="H105" i="61" s="1"/>
  <c r="V22" i="61"/>
  <c r="V32" i="61" s="1"/>
  <c r="R23" i="61"/>
  <c r="R33" i="61" s="1"/>
  <c r="T24" i="61"/>
  <c r="T34" i="61" s="1"/>
  <c r="U24" i="61"/>
  <c r="U34" i="61" s="1"/>
  <c r="Q25" i="61"/>
  <c r="Q35" i="61" s="1"/>
  <c r="U23" i="62"/>
  <c r="U33" i="62" s="1"/>
  <c r="Q24" i="62"/>
  <c r="Q34" i="62" s="1"/>
  <c r="K46" i="62"/>
  <c r="K75" i="62" s="1"/>
  <c r="K89" i="62" s="1"/>
  <c r="K109" i="62" s="1"/>
  <c r="U22" i="63"/>
  <c r="U32" i="63" s="1"/>
  <c r="Q23" i="63"/>
  <c r="Q33" i="63" s="1"/>
  <c r="K45" i="63"/>
  <c r="K74" i="63" s="1"/>
  <c r="K88" i="63" s="1"/>
  <c r="K108" i="63" s="1"/>
  <c r="G46" i="63"/>
  <c r="G75" i="63" s="1"/>
  <c r="G89" i="63" s="1"/>
  <c r="G109" i="63" s="1"/>
  <c r="R24" i="61"/>
  <c r="R34" i="61" s="1"/>
  <c r="V22" i="62"/>
  <c r="V32" i="62" s="1"/>
  <c r="R23" i="62"/>
  <c r="R33" i="62" s="1"/>
  <c r="V21" i="63"/>
  <c r="V31" i="63" s="1"/>
  <c r="R22" i="63"/>
  <c r="R32" i="63" s="1"/>
  <c r="V25" i="63"/>
  <c r="V35" i="63" s="1"/>
  <c r="W22" i="62"/>
  <c r="W32" i="62" s="1"/>
  <c r="S23" i="62"/>
  <c r="S33" i="62" s="1"/>
  <c r="O24" i="62"/>
  <c r="O34" i="62" s="1"/>
  <c r="Z141" i="62"/>
  <c r="S21" i="63"/>
  <c r="S31" i="63" s="1"/>
  <c r="O22" i="63"/>
  <c r="O32" i="63" s="1"/>
  <c r="E45" i="63"/>
  <c r="E74" i="63" s="1"/>
  <c r="E88" i="63" s="1"/>
  <c r="E108" i="63" s="1"/>
  <c r="W24" i="63"/>
  <c r="W34" i="63" s="1"/>
  <c r="S25" i="63"/>
  <c r="S35" i="63" s="1"/>
  <c r="T21" i="62"/>
  <c r="T31" i="62" s="1"/>
  <c r="P22" i="62"/>
  <c r="P32" i="62" s="1"/>
  <c r="X24" i="62"/>
  <c r="X34" i="62" s="1"/>
  <c r="T25" i="62"/>
  <c r="T35" i="62" s="1"/>
  <c r="X22" i="63"/>
  <c r="X32" i="63" s="1"/>
  <c r="T23" i="63"/>
  <c r="T33" i="63" s="1"/>
  <c r="P24" i="63"/>
  <c r="P34" i="63" s="1"/>
  <c r="T21" i="46"/>
  <c r="T31" i="46" s="1"/>
  <c r="P22" i="46"/>
  <c r="P32" i="46" s="1"/>
  <c r="T23" i="46"/>
  <c r="T33" i="46" s="1"/>
  <c r="T24" i="48"/>
  <c r="T34" i="48" s="1"/>
  <c r="U25" i="50"/>
  <c r="U35" i="50" s="1"/>
  <c r="O23" i="51"/>
  <c r="O33" i="51" s="1"/>
  <c r="U22" i="46"/>
  <c r="U32" i="46" s="1"/>
  <c r="G45" i="46"/>
  <c r="G74" i="46" s="1"/>
  <c r="G88" i="46" s="1"/>
  <c r="G108" i="46" s="1"/>
  <c r="W21" i="47"/>
  <c r="W31" i="47" s="1"/>
  <c r="W22" i="47"/>
  <c r="W32" i="47" s="1"/>
  <c r="S23" i="47"/>
  <c r="S33" i="47" s="1"/>
  <c r="O24" i="47"/>
  <c r="O34" i="47" s="1"/>
  <c r="Z141" i="47"/>
  <c r="Q21" i="48"/>
  <c r="Q31" i="48" s="1"/>
  <c r="U24" i="48"/>
  <c r="U34" i="48" s="1"/>
  <c r="Q25" i="48"/>
  <c r="Q35" i="48" s="1"/>
  <c r="S25" i="49"/>
  <c r="S35" i="49" s="1"/>
  <c r="Q23" i="50"/>
  <c r="Q33" i="50" s="1"/>
  <c r="W22" i="51"/>
  <c r="W32" i="51" s="1"/>
  <c r="V21" i="47"/>
  <c r="V31" i="47" s="1"/>
  <c r="F45" i="48"/>
  <c r="F74" i="48" s="1"/>
  <c r="F88" i="48" s="1"/>
  <c r="F108" i="48" s="1"/>
  <c r="X25" i="48"/>
  <c r="X35" i="48" s="1"/>
  <c r="X22" i="49"/>
  <c r="X32" i="49" s="1"/>
  <c r="V24" i="49"/>
  <c r="V34" i="49" s="1"/>
  <c r="U21" i="50"/>
  <c r="U31" i="50" s="1"/>
  <c r="U23" i="46"/>
  <c r="U33" i="46" s="1"/>
  <c r="V22" i="46"/>
  <c r="V32" i="46" s="1"/>
  <c r="R23" i="46"/>
  <c r="R33" i="46" s="1"/>
  <c r="X21" i="47"/>
  <c r="X31" i="47" s="1"/>
  <c r="T22" i="47"/>
  <c r="T32" i="47" s="1"/>
  <c r="P23" i="47"/>
  <c r="P33" i="47" s="1"/>
  <c r="X25" i="47"/>
  <c r="X35" i="47" s="1"/>
  <c r="V23" i="48"/>
  <c r="V33" i="48" s="1"/>
  <c r="R24" i="48"/>
  <c r="R34" i="48" s="1"/>
  <c r="O21" i="51"/>
  <c r="O31" i="51" s="1"/>
  <c r="S24" i="51"/>
  <c r="S34" i="51" s="1"/>
  <c r="R22" i="47"/>
  <c r="R32" i="47" s="1"/>
  <c r="V24" i="47"/>
  <c r="V34" i="47" s="1"/>
  <c r="P22" i="48"/>
  <c r="P32" i="48" s="1"/>
  <c r="S21" i="46"/>
  <c r="S31" i="46" s="1"/>
  <c r="O22" i="46"/>
  <c r="O32" i="46" s="1"/>
  <c r="I44" i="46"/>
  <c r="I73" i="46" s="1"/>
  <c r="I87" i="46" s="1"/>
  <c r="I107" i="46" s="1"/>
  <c r="W24" i="46"/>
  <c r="W34" i="46" s="1"/>
  <c r="S25" i="46"/>
  <c r="S35" i="46" s="1"/>
  <c r="U22" i="47"/>
  <c r="U32" i="47" s="1"/>
  <c r="Q23" i="47"/>
  <c r="Q33" i="47" s="1"/>
  <c r="E42" i="48"/>
  <c r="E71" i="48" s="1"/>
  <c r="E85" i="48" s="1"/>
  <c r="E105" i="48" s="1"/>
  <c r="W21" i="48"/>
  <c r="W31" i="48" s="1"/>
  <c r="S22" i="48"/>
  <c r="S32" i="48" s="1"/>
  <c r="O23" i="48"/>
  <c r="O33" i="48" s="1"/>
  <c r="I45" i="48"/>
  <c r="I74" i="48" s="1"/>
  <c r="I88" i="48" s="1"/>
  <c r="I108" i="48" s="1"/>
  <c r="W25" i="48"/>
  <c r="W35" i="48" s="1"/>
  <c r="H45" i="49"/>
  <c r="H74" i="49" s="1"/>
  <c r="H88" i="49" s="1"/>
  <c r="H108" i="49" s="1"/>
  <c r="O25" i="49"/>
  <c r="O35" i="49" s="1"/>
  <c r="Q25" i="50"/>
  <c r="Q35" i="50" s="1"/>
  <c r="S21" i="51"/>
  <c r="S31" i="51" s="1"/>
  <c r="W24" i="51"/>
  <c r="W34" i="51" s="1"/>
  <c r="R21" i="50"/>
  <c r="R31" i="50" s="1"/>
  <c r="V24" i="50"/>
  <c r="V34" i="50" s="1"/>
  <c r="R25" i="50"/>
  <c r="R35" i="50" s="1"/>
  <c r="P21" i="51"/>
  <c r="P31" i="51" s="1"/>
  <c r="X23" i="51"/>
  <c r="X33" i="51" s="1"/>
  <c r="T24" i="51"/>
  <c r="T34" i="51" s="1"/>
  <c r="P25" i="51"/>
  <c r="P35" i="51" s="1"/>
  <c r="U21" i="49"/>
  <c r="U31" i="49" s="1"/>
  <c r="Q22" i="49"/>
  <c r="Q32" i="49" s="1"/>
  <c r="K44" i="49"/>
  <c r="K73" i="49" s="1"/>
  <c r="K87" i="49" s="1"/>
  <c r="K107" i="49" s="1"/>
  <c r="U25" i="49"/>
  <c r="U35" i="49" s="1"/>
  <c r="S21" i="50"/>
  <c r="S31" i="50" s="1"/>
  <c r="O22" i="50"/>
  <c r="O32" i="50" s="1"/>
  <c r="W24" i="50"/>
  <c r="W34" i="50" s="1"/>
  <c r="S25" i="50"/>
  <c r="S35" i="50" s="1"/>
  <c r="U22" i="51"/>
  <c r="U32" i="51" s="1"/>
  <c r="Q23" i="51"/>
  <c r="Q33" i="51" s="1"/>
  <c r="X22" i="50"/>
  <c r="X32" i="50" s="1"/>
  <c r="T23" i="50"/>
  <c r="T33" i="50" s="1"/>
  <c r="P24" i="50"/>
  <c r="P34" i="50" s="1"/>
  <c r="R21" i="51"/>
  <c r="R31" i="51" s="1"/>
  <c r="L43" i="51"/>
  <c r="L72" i="51" s="1"/>
  <c r="L86" i="51" s="1"/>
  <c r="L106" i="51" s="1"/>
  <c r="V24" i="51"/>
  <c r="V34" i="51" s="1"/>
  <c r="R25" i="51"/>
  <c r="R35" i="51" s="1"/>
  <c r="V21" i="52"/>
  <c r="V31" i="52" s="1"/>
  <c r="R22" i="52"/>
  <c r="R32" i="52" s="1"/>
  <c r="V25" i="52"/>
  <c r="V35" i="52" s="1"/>
  <c r="Q21" i="53"/>
  <c r="Q31" i="53" s="1"/>
  <c r="G44" i="53"/>
  <c r="G73" i="53" s="1"/>
  <c r="G87" i="53" s="1"/>
  <c r="G107" i="53" s="1"/>
  <c r="U24" i="53"/>
  <c r="U34" i="53" s="1"/>
  <c r="Q25" i="53"/>
  <c r="Q35" i="53" s="1"/>
  <c r="O21" i="54"/>
  <c r="O31" i="54" s="1"/>
  <c r="I43" i="54"/>
  <c r="I72" i="54" s="1"/>
  <c r="I86" i="54" s="1"/>
  <c r="I106" i="54" s="1"/>
  <c r="W23" i="54"/>
  <c r="W33" i="54" s="1"/>
  <c r="S24" i="54"/>
  <c r="S34" i="54" s="1"/>
  <c r="O25" i="54"/>
  <c r="O35" i="54" s="1"/>
  <c r="V21" i="57"/>
  <c r="V31" i="57" s="1"/>
  <c r="X21" i="52"/>
  <c r="X31" i="52" s="1"/>
  <c r="S21" i="52"/>
  <c r="S31" i="52" s="1"/>
  <c r="O22" i="52"/>
  <c r="O32" i="52" s="1"/>
  <c r="W24" i="52"/>
  <c r="W34" i="52" s="1"/>
  <c r="S25" i="52"/>
  <c r="S35" i="52" s="1"/>
  <c r="V22" i="53"/>
  <c r="V32" i="53" s="1"/>
  <c r="H46" i="53"/>
  <c r="H75" i="53" s="1"/>
  <c r="H89" i="53" s="1"/>
  <c r="H109" i="53" s="1"/>
  <c r="F42" i="54"/>
  <c r="F71" i="54" s="1"/>
  <c r="F85" i="54" s="1"/>
  <c r="F105" i="54" s="1"/>
  <c r="X21" i="54"/>
  <c r="X31" i="54" s="1"/>
  <c r="T22" i="54"/>
  <c r="T32" i="54" s="1"/>
  <c r="P23" i="54"/>
  <c r="P33" i="54" s="1"/>
  <c r="J45" i="54"/>
  <c r="J74" i="54" s="1"/>
  <c r="J88" i="54" s="1"/>
  <c r="J108" i="54" s="1"/>
  <c r="X25" i="54"/>
  <c r="X35" i="54" s="1"/>
  <c r="L42" i="57"/>
  <c r="L71" i="57" s="1"/>
  <c r="L85" i="57" s="1"/>
  <c r="L105" i="57" s="1"/>
  <c r="P22" i="57"/>
  <c r="P32" i="57" s="1"/>
  <c r="T22" i="52"/>
  <c r="T32" i="52" s="1"/>
  <c r="P23" i="52"/>
  <c r="P33" i="52" s="1"/>
  <c r="J45" i="52"/>
  <c r="J74" i="52" s="1"/>
  <c r="J88" i="52" s="1"/>
  <c r="J108" i="52" s="1"/>
  <c r="F46" i="52"/>
  <c r="F75" i="52" s="1"/>
  <c r="F89" i="52" s="1"/>
  <c r="F109" i="52" s="1"/>
  <c r="X25" i="52"/>
  <c r="X35" i="52" s="1"/>
  <c r="O21" i="53"/>
  <c r="O31" i="53" s="1"/>
  <c r="I43" i="53"/>
  <c r="I72" i="53" s="1"/>
  <c r="I86" i="53" s="1"/>
  <c r="I106" i="53" s="1"/>
  <c r="E44" i="53"/>
  <c r="E73" i="53" s="1"/>
  <c r="E87" i="53" s="1"/>
  <c r="E107" i="53" s="1"/>
  <c r="W23" i="53"/>
  <c r="W33" i="53" s="1"/>
  <c r="S24" i="53"/>
  <c r="S34" i="53" s="1"/>
  <c r="O25" i="53"/>
  <c r="O35" i="53" s="1"/>
  <c r="U21" i="54"/>
  <c r="U31" i="54" s="1"/>
  <c r="Q22" i="54"/>
  <c r="Q32" i="54" s="1"/>
  <c r="G45" i="54"/>
  <c r="G74" i="54" s="1"/>
  <c r="G88" i="54" s="1"/>
  <c r="G108" i="54" s="1"/>
  <c r="U25" i="54"/>
  <c r="U35" i="54" s="1"/>
  <c r="S21" i="57"/>
  <c r="S31" i="57" s="1"/>
  <c r="U21" i="52"/>
  <c r="U31" i="52" s="1"/>
  <c r="Q22" i="52"/>
  <c r="Q32" i="52" s="1"/>
  <c r="K44" i="52"/>
  <c r="K73" i="52" s="1"/>
  <c r="K87" i="52" s="1"/>
  <c r="K107" i="52" s="1"/>
  <c r="G45" i="52"/>
  <c r="G74" i="52" s="1"/>
  <c r="G88" i="52" s="1"/>
  <c r="G108" i="52" s="1"/>
  <c r="U25" i="52"/>
  <c r="U35" i="52" s="1"/>
  <c r="T21" i="53"/>
  <c r="T31" i="53" s="1"/>
  <c r="P22" i="53"/>
  <c r="P32" i="53" s="1"/>
  <c r="J44" i="53"/>
  <c r="J73" i="53" s="1"/>
  <c r="J87" i="53" s="1"/>
  <c r="J107" i="53" s="1"/>
  <c r="X24" i="53"/>
  <c r="X34" i="53" s="1"/>
  <c r="T25" i="53"/>
  <c r="T35" i="53" s="1"/>
  <c r="H42" i="54"/>
  <c r="H71" i="54" s="1"/>
  <c r="H85" i="54" s="1"/>
  <c r="H105" i="54" s="1"/>
  <c r="V22" i="54"/>
  <c r="V32" i="54" s="1"/>
  <c r="R23" i="54"/>
  <c r="R33" i="54" s="1"/>
  <c r="L45" i="54"/>
  <c r="L74" i="54" s="1"/>
  <c r="L88" i="54" s="1"/>
  <c r="L108" i="54" s="1"/>
  <c r="H46" i="54"/>
  <c r="H75" i="54" s="1"/>
  <c r="H89" i="54" s="1"/>
  <c r="H109" i="54" s="1"/>
  <c r="X23" i="57"/>
  <c r="X33" i="57" s="1"/>
  <c r="T24" i="57"/>
  <c r="T34" i="57" s="1"/>
  <c r="P25" i="57"/>
  <c r="P35" i="57" s="1"/>
  <c r="U21" i="58"/>
  <c r="U31" i="58" s="1"/>
  <c r="Q22" i="58"/>
  <c r="Q32" i="58" s="1"/>
  <c r="K44" i="58"/>
  <c r="K73" i="58" s="1"/>
  <c r="K87" i="58" s="1"/>
  <c r="K107" i="58" s="1"/>
  <c r="U25" i="58"/>
  <c r="U35" i="58" s="1"/>
  <c r="O22" i="59"/>
  <c r="O32" i="59" s="1"/>
  <c r="U22" i="57"/>
  <c r="U32" i="57" s="1"/>
  <c r="Q23" i="57"/>
  <c r="Q33" i="57" s="1"/>
  <c r="G46" i="57"/>
  <c r="G75" i="57" s="1"/>
  <c r="G89" i="57" s="1"/>
  <c r="G109" i="57" s="1"/>
  <c r="R21" i="58"/>
  <c r="R31" i="58" s="1"/>
  <c r="V24" i="58"/>
  <c r="V34" i="58" s="1"/>
  <c r="R25" i="58"/>
  <c r="R35" i="58" s="1"/>
  <c r="R22" i="57"/>
  <c r="R32" i="57" s="1"/>
  <c r="L44" i="57"/>
  <c r="L73" i="57" s="1"/>
  <c r="L87" i="57" s="1"/>
  <c r="L107" i="57" s="1"/>
  <c r="H45" i="57"/>
  <c r="H74" i="57" s="1"/>
  <c r="H88" i="57" s="1"/>
  <c r="H108" i="57" s="1"/>
  <c r="V25" i="57"/>
  <c r="V35" i="57" s="1"/>
  <c r="S21" i="58"/>
  <c r="S31" i="58" s="1"/>
  <c r="O22" i="58"/>
  <c r="O32" i="58" s="1"/>
  <c r="I44" i="58"/>
  <c r="I73" i="58" s="1"/>
  <c r="I87" i="58" s="1"/>
  <c r="I107" i="58" s="1"/>
  <c r="W24" i="58"/>
  <c r="W34" i="58" s="1"/>
  <c r="S25" i="58"/>
  <c r="S35" i="58" s="1"/>
  <c r="W21" i="59"/>
  <c r="W31" i="59" s="1"/>
  <c r="W23" i="57"/>
  <c r="W33" i="57" s="1"/>
  <c r="S24" i="57"/>
  <c r="S34" i="57" s="1"/>
  <c r="O25" i="57"/>
  <c r="O35" i="57" s="1"/>
  <c r="F43" i="58"/>
  <c r="F72" i="58" s="1"/>
  <c r="F86" i="58" s="1"/>
  <c r="F106" i="58" s="1"/>
  <c r="X22" i="58"/>
  <c r="X32" i="58" s="1"/>
  <c r="T23" i="58"/>
  <c r="T33" i="58" s="1"/>
  <c r="P24" i="58"/>
  <c r="P34" i="58" s="1"/>
  <c r="J46" i="58"/>
  <c r="J75" i="58" s="1"/>
  <c r="J89" i="58" s="1"/>
  <c r="J109" i="58" s="1"/>
  <c r="F42" i="59"/>
  <c r="F71" i="59" s="1"/>
  <c r="F85" i="59" s="1"/>
  <c r="F105" i="59" s="1"/>
  <c r="T22" i="59"/>
  <c r="T32" i="59" s="1"/>
  <c r="U23" i="59"/>
  <c r="U33" i="59" s="1"/>
  <c r="Q24" i="59"/>
  <c r="Q34" i="59" s="1"/>
  <c r="G42" i="60"/>
  <c r="G71" i="60" s="1"/>
  <c r="G85" i="60" s="1"/>
  <c r="G105" i="60" s="1"/>
  <c r="U22" i="60"/>
  <c r="U32" i="60" s="1"/>
  <c r="Q23" i="60"/>
  <c r="Q33" i="60" s="1"/>
  <c r="Z141" i="60"/>
  <c r="S21" i="61"/>
  <c r="S31" i="61" s="1"/>
  <c r="O22" i="61"/>
  <c r="O32" i="61" s="1"/>
  <c r="E45" i="61"/>
  <c r="E74" i="61" s="1"/>
  <c r="E88" i="61" s="1"/>
  <c r="E108" i="61" s="1"/>
  <c r="S25" i="61"/>
  <c r="S35" i="61" s="1"/>
  <c r="V22" i="59"/>
  <c r="V32" i="59" s="1"/>
  <c r="R23" i="59"/>
  <c r="R33" i="59" s="1"/>
  <c r="V21" i="60"/>
  <c r="V31" i="60" s="1"/>
  <c r="R22" i="60"/>
  <c r="R32" i="60" s="1"/>
  <c r="V25" i="60"/>
  <c r="V35" i="60" s="1"/>
  <c r="P21" i="61"/>
  <c r="P31" i="61" s="1"/>
  <c r="X23" i="61"/>
  <c r="X33" i="61" s="1"/>
  <c r="W23" i="59"/>
  <c r="W33" i="59" s="1"/>
  <c r="S24" i="59"/>
  <c r="S34" i="59" s="1"/>
  <c r="O25" i="59"/>
  <c r="O35" i="59" s="1"/>
  <c r="W21" i="60"/>
  <c r="W31" i="60" s="1"/>
  <c r="S22" i="60"/>
  <c r="S32" i="60" s="1"/>
  <c r="O23" i="60"/>
  <c r="O33" i="60" s="1"/>
  <c r="W25" i="60"/>
  <c r="W35" i="60" s="1"/>
  <c r="Q21" i="61"/>
  <c r="Q31" i="61" s="1"/>
  <c r="K43" i="61"/>
  <c r="K72" i="61" s="1"/>
  <c r="K86" i="61" s="1"/>
  <c r="K106" i="61" s="1"/>
  <c r="O25" i="61"/>
  <c r="O35" i="61" s="1"/>
  <c r="T23" i="59"/>
  <c r="T33" i="59" s="1"/>
  <c r="P24" i="59"/>
  <c r="P34" i="59" s="1"/>
  <c r="T21" i="60"/>
  <c r="T31" i="60" s="1"/>
  <c r="P22" i="60"/>
  <c r="P32" i="60" s="1"/>
  <c r="X24" i="60"/>
  <c r="X34" i="60" s="1"/>
  <c r="T25" i="60"/>
  <c r="T35" i="60" s="1"/>
  <c r="V23" i="61"/>
  <c r="V33" i="61" s="1"/>
  <c r="G45" i="61"/>
  <c r="G74" i="61" s="1"/>
  <c r="G88" i="61" s="1"/>
  <c r="G108" i="61" s="1"/>
  <c r="U25" i="61"/>
  <c r="U35" i="61" s="1"/>
  <c r="Q21" i="62"/>
  <c r="Q31" i="62" s="1"/>
  <c r="K43" i="62"/>
  <c r="K72" i="62" s="1"/>
  <c r="K86" i="62" s="1"/>
  <c r="K106" i="62" s="1"/>
  <c r="G44" i="62"/>
  <c r="G73" i="62" s="1"/>
  <c r="G87" i="62" s="1"/>
  <c r="G107" i="62" s="1"/>
  <c r="U24" i="62"/>
  <c r="U34" i="62" s="1"/>
  <c r="Q25" i="62"/>
  <c r="Q35" i="62" s="1"/>
  <c r="K42" i="63"/>
  <c r="K71" i="63" s="1"/>
  <c r="K85" i="63" s="1"/>
  <c r="K105" i="63" s="1"/>
  <c r="G43" i="63"/>
  <c r="G72" i="63" s="1"/>
  <c r="G86" i="63" s="1"/>
  <c r="G106" i="63" s="1"/>
  <c r="U23" i="63"/>
  <c r="U33" i="63" s="1"/>
  <c r="Q24" i="63"/>
  <c r="Q34" i="63" s="1"/>
  <c r="K46" i="63"/>
  <c r="K75" i="63" s="1"/>
  <c r="K89" i="63" s="1"/>
  <c r="K109" i="63" s="1"/>
  <c r="V24" i="61"/>
  <c r="V34" i="61" s="1"/>
  <c r="R25" i="61"/>
  <c r="R35" i="61" s="1"/>
  <c r="L42" i="62"/>
  <c r="L71" i="62" s="1"/>
  <c r="L85" i="62" s="1"/>
  <c r="L105" i="62" s="1"/>
  <c r="H43" i="62"/>
  <c r="H72" i="62" s="1"/>
  <c r="H86" i="62" s="1"/>
  <c r="H106" i="62" s="1"/>
  <c r="V23" i="62"/>
  <c r="V33" i="62" s="1"/>
  <c r="R24" i="62"/>
  <c r="R34" i="62" s="1"/>
  <c r="L46" i="62"/>
  <c r="L75" i="62" s="1"/>
  <c r="L89" i="62" s="1"/>
  <c r="L109" i="62" s="1"/>
  <c r="V22" i="63"/>
  <c r="V32" i="63" s="1"/>
  <c r="R23" i="63"/>
  <c r="R33" i="63" s="1"/>
  <c r="L45" i="63"/>
  <c r="L74" i="63" s="1"/>
  <c r="L88" i="63" s="1"/>
  <c r="L108" i="63" s="1"/>
  <c r="O21" i="62"/>
  <c r="O31" i="62" s="1"/>
  <c r="E44" i="62"/>
  <c r="E73" i="62" s="1"/>
  <c r="E87" i="62" s="1"/>
  <c r="E107" i="62" s="1"/>
  <c r="W23" i="62"/>
  <c r="W33" i="62" s="1"/>
  <c r="S24" i="62"/>
  <c r="S34" i="62" s="1"/>
  <c r="O25" i="62"/>
  <c r="O35" i="62" s="1"/>
  <c r="E42" i="63"/>
  <c r="E71" i="63" s="1"/>
  <c r="E85" i="63" s="1"/>
  <c r="E105" i="63" s="1"/>
  <c r="W21" i="63"/>
  <c r="W31" i="63" s="1"/>
  <c r="S22" i="63"/>
  <c r="S32" i="63" s="1"/>
  <c r="O23" i="63"/>
  <c r="O33" i="63" s="1"/>
  <c r="I45" i="63"/>
  <c r="I74" i="63" s="1"/>
  <c r="I88" i="63" s="1"/>
  <c r="I108" i="63" s="1"/>
  <c r="E46" i="63"/>
  <c r="E75" i="63" s="1"/>
  <c r="E89" i="63" s="1"/>
  <c r="E109" i="63" s="1"/>
  <c r="W25" i="63"/>
  <c r="W35" i="63" s="1"/>
  <c r="X21" i="62"/>
  <c r="X31" i="62" s="1"/>
  <c r="T22" i="62"/>
  <c r="T32" i="62" s="1"/>
  <c r="P23" i="62"/>
  <c r="P33" i="62" s="1"/>
  <c r="F46" i="62"/>
  <c r="F75" i="62" s="1"/>
  <c r="F89" i="62" s="1"/>
  <c r="F109" i="62" s="1"/>
  <c r="X25" i="62"/>
  <c r="X35" i="62" s="1"/>
  <c r="P21" i="63"/>
  <c r="P31" i="63" s="1"/>
  <c r="F44" i="63"/>
  <c r="F73" i="63" s="1"/>
  <c r="F87" i="63" s="1"/>
  <c r="F107" i="63" s="1"/>
  <c r="X23" i="63"/>
  <c r="X33" i="63" s="1"/>
  <c r="T24" i="63"/>
  <c r="T34" i="63" s="1"/>
  <c r="P25" i="63"/>
  <c r="P35" i="63" s="1"/>
  <c r="X21" i="46"/>
  <c r="X31" i="46" s="1"/>
  <c r="T22" i="46"/>
  <c r="T32" i="46" s="1"/>
  <c r="R24" i="47"/>
  <c r="R34" i="47" s="1"/>
  <c r="X21" i="48"/>
  <c r="X31" i="48" s="1"/>
  <c r="T23" i="48"/>
  <c r="T33" i="48" s="1"/>
  <c r="W21" i="49"/>
  <c r="W31" i="49" s="1"/>
  <c r="P24" i="49"/>
  <c r="P34" i="49" s="1"/>
  <c r="U21" i="46"/>
  <c r="U31" i="46" s="1"/>
  <c r="K46" i="46"/>
  <c r="K75" i="46" s="1"/>
  <c r="K89" i="46" s="1"/>
  <c r="K109" i="46" s="1"/>
  <c r="W23" i="47"/>
  <c r="W33" i="47" s="1"/>
  <c r="S24" i="47"/>
  <c r="S34" i="47" s="1"/>
  <c r="O25" i="47"/>
  <c r="O35" i="47" s="1"/>
  <c r="U21" i="48"/>
  <c r="U31" i="48" s="1"/>
  <c r="Q22" i="48"/>
  <c r="Q32" i="48" s="1"/>
  <c r="U25" i="48"/>
  <c r="U35" i="48" s="1"/>
  <c r="L42" i="49"/>
  <c r="L71" i="49" s="1"/>
  <c r="L85" i="49" s="1"/>
  <c r="L105" i="49" s="1"/>
  <c r="O22" i="49"/>
  <c r="O32" i="49" s="1"/>
  <c r="P23" i="49"/>
  <c r="P33" i="49" s="1"/>
  <c r="R24" i="49"/>
  <c r="R34" i="49" s="1"/>
  <c r="S23" i="51"/>
  <c r="S33" i="51" s="1"/>
  <c r="P23" i="46"/>
  <c r="P33" i="46" s="1"/>
  <c r="T25" i="46"/>
  <c r="T35" i="46" s="1"/>
  <c r="V25" i="47"/>
  <c r="V35" i="47" s="1"/>
  <c r="T22" i="48"/>
  <c r="T32" i="48" s="1"/>
  <c r="P24" i="48"/>
  <c r="P34" i="48" s="1"/>
  <c r="R21" i="49"/>
  <c r="R31" i="49" s="1"/>
  <c r="O23" i="49"/>
  <c r="O33" i="49" s="1"/>
  <c r="R25" i="49"/>
  <c r="R35" i="49" s="1"/>
  <c r="K44" i="50"/>
  <c r="K73" i="50" s="1"/>
  <c r="K87" i="50" s="1"/>
  <c r="K107" i="50" s="1"/>
  <c r="W21" i="51"/>
  <c r="W31" i="51" s="1"/>
  <c r="Q22" i="46"/>
  <c r="Q32" i="46" s="1"/>
  <c r="Q24" i="46"/>
  <c r="Q34" i="46" s="1"/>
  <c r="L42" i="46"/>
  <c r="L71" i="46" s="1"/>
  <c r="L85" i="46" s="1"/>
  <c r="L105" i="46" s="1"/>
  <c r="H43" i="46"/>
  <c r="H72" i="46" s="1"/>
  <c r="H86" i="46" s="1"/>
  <c r="H106" i="46" s="1"/>
  <c r="V23" i="46"/>
  <c r="V33" i="46" s="1"/>
  <c r="R24" i="46"/>
  <c r="R34" i="46" s="1"/>
  <c r="L46" i="46"/>
  <c r="L75" i="46" s="1"/>
  <c r="L89" i="46" s="1"/>
  <c r="L109" i="46" s="1"/>
  <c r="F43" i="47"/>
  <c r="F72" i="47" s="1"/>
  <c r="F86" i="47" s="1"/>
  <c r="F106" i="47" s="1"/>
  <c r="X22" i="47"/>
  <c r="X32" i="47" s="1"/>
  <c r="T23" i="47"/>
  <c r="T33" i="47" s="1"/>
  <c r="P24" i="47"/>
  <c r="P34" i="47" s="1"/>
  <c r="R21" i="48"/>
  <c r="R31" i="48" s="1"/>
  <c r="V24" i="48"/>
  <c r="V34" i="48" s="1"/>
  <c r="R25" i="48"/>
  <c r="R35" i="48" s="1"/>
  <c r="H42" i="49"/>
  <c r="H71" i="49" s="1"/>
  <c r="H85" i="49" s="1"/>
  <c r="H105" i="49" s="1"/>
  <c r="J44" i="49"/>
  <c r="J73" i="49" s="1"/>
  <c r="J87" i="49" s="1"/>
  <c r="J107" i="49" s="1"/>
  <c r="L45" i="49"/>
  <c r="L74" i="49" s="1"/>
  <c r="L88" i="49" s="1"/>
  <c r="L108" i="49" s="1"/>
  <c r="V25" i="49"/>
  <c r="V35" i="49" s="1"/>
  <c r="O25" i="51"/>
  <c r="O35" i="51" s="1"/>
  <c r="J45" i="46"/>
  <c r="J74" i="46" s="1"/>
  <c r="J88" i="46" s="1"/>
  <c r="J108" i="46" s="1"/>
  <c r="W21" i="46"/>
  <c r="W31" i="46" s="1"/>
  <c r="S22" i="46"/>
  <c r="S32" i="46" s="1"/>
  <c r="O23" i="46"/>
  <c r="O33" i="46" s="1"/>
  <c r="I45" i="46"/>
  <c r="I74" i="46" s="1"/>
  <c r="I88" i="46" s="1"/>
  <c r="I108" i="46" s="1"/>
  <c r="W25" i="46"/>
  <c r="W35" i="46" s="1"/>
  <c r="U23" i="47"/>
  <c r="U33" i="47" s="1"/>
  <c r="Q24" i="47"/>
  <c r="Q34" i="47" s="1"/>
  <c r="E43" i="48"/>
  <c r="E72" i="48" s="1"/>
  <c r="E86" i="48" s="1"/>
  <c r="E106" i="48" s="1"/>
  <c r="W22" i="48"/>
  <c r="W32" i="48" s="1"/>
  <c r="S23" i="48"/>
  <c r="S33" i="48" s="1"/>
  <c r="O24" i="48"/>
  <c r="O34" i="48" s="1"/>
  <c r="I46" i="48"/>
  <c r="I75" i="48" s="1"/>
  <c r="I89" i="48" s="1"/>
  <c r="I109" i="48" s="1"/>
  <c r="Z141" i="48"/>
  <c r="L44" i="49"/>
  <c r="L73" i="49" s="1"/>
  <c r="L87" i="49" s="1"/>
  <c r="L107" i="49" s="1"/>
  <c r="O24" i="49"/>
  <c r="O34" i="49" s="1"/>
  <c r="W25" i="49"/>
  <c r="W35" i="49" s="1"/>
  <c r="O22" i="51"/>
  <c r="O32" i="51" s="1"/>
  <c r="S25" i="51"/>
  <c r="S35" i="51" s="1"/>
  <c r="P25" i="49"/>
  <c r="P35" i="49" s="1"/>
  <c r="V21" i="50"/>
  <c r="V31" i="50" s="1"/>
  <c r="R22" i="50"/>
  <c r="R32" i="50" s="1"/>
  <c r="L44" i="50"/>
  <c r="L73" i="50" s="1"/>
  <c r="L87" i="50" s="1"/>
  <c r="L107" i="50" s="1"/>
  <c r="V25" i="50"/>
  <c r="V35" i="50" s="1"/>
  <c r="T21" i="51"/>
  <c r="T31" i="51" s="1"/>
  <c r="P22" i="51"/>
  <c r="P32" i="51" s="1"/>
  <c r="J44" i="51"/>
  <c r="J73" i="51" s="1"/>
  <c r="J87" i="51" s="1"/>
  <c r="J107" i="51" s="1"/>
  <c r="F45" i="51"/>
  <c r="F74" i="51" s="1"/>
  <c r="F88" i="51" s="1"/>
  <c r="F108" i="51" s="1"/>
  <c r="X24" i="51"/>
  <c r="X34" i="51" s="1"/>
  <c r="T25" i="51"/>
  <c r="T35" i="51" s="1"/>
  <c r="G42" i="49"/>
  <c r="G71" i="49" s="1"/>
  <c r="G85" i="49" s="1"/>
  <c r="G105" i="49" s="1"/>
  <c r="U22" i="49"/>
  <c r="U32" i="49" s="1"/>
  <c r="Q23" i="49"/>
  <c r="Q33" i="49" s="1"/>
  <c r="K45" i="49"/>
  <c r="K74" i="49" s="1"/>
  <c r="K88" i="49" s="1"/>
  <c r="K108" i="49" s="1"/>
  <c r="G46" i="49"/>
  <c r="G75" i="49" s="1"/>
  <c r="G89" i="49" s="1"/>
  <c r="G109" i="49" s="1"/>
  <c r="W21" i="50"/>
  <c r="W31" i="50" s="1"/>
  <c r="S22" i="50"/>
  <c r="S32" i="50" s="1"/>
  <c r="O23" i="50"/>
  <c r="O33" i="50" s="1"/>
  <c r="E46" i="50"/>
  <c r="E75" i="50" s="1"/>
  <c r="E89" i="50" s="1"/>
  <c r="E109" i="50" s="1"/>
  <c r="W25" i="50"/>
  <c r="W35" i="50" s="1"/>
  <c r="U23" i="51"/>
  <c r="U33" i="51" s="1"/>
  <c r="Q24" i="51"/>
  <c r="Q34" i="51" s="1"/>
  <c r="K46" i="51"/>
  <c r="K75" i="51" s="1"/>
  <c r="K89" i="51" s="1"/>
  <c r="K109" i="51" s="1"/>
  <c r="P21" i="50"/>
  <c r="P31" i="50" s="1"/>
  <c r="X23" i="50"/>
  <c r="X33" i="50" s="1"/>
  <c r="T24" i="50"/>
  <c r="T34" i="50" s="1"/>
  <c r="P25" i="50"/>
  <c r="P35" i="50" s="1"/>
  <c r="V21" i="51"/>
  <c r="V31" i="51" s="1"/>
  <c r="R22" i="51"/>
  <c r="R32" i="51" s="1"/>
  <c r="V25" i="51"/>
  <c r="V35" i="51" s="1"/>
  <c r="V22" i="52"/>
  <c r="V32" i="52" s="1"/>
  <c r="R23" i="52"/>
  <c r="R33" i="52" s="1"/>
  <c r="H46" i="52"/>
  <c r="H75" i="52" s="1"/>
  <c r="H89" i="52" s="1"/>
  <c r="H109" i="52" s="1"/>
  <c r="U21" i="53"/>
  <c r="U31" i="53" s="1"/>
  <c r="Q22" i="53"/>
  <c r="Q32" i="53" s="1"/>
  <c r="U25" i="53"/>
  <c r="U35" i="53" s="1"/>
  <c r="S21" i="54"/>
  <c r="S31" i="54" s="1"/>
  <c r="O22" i="54"/>
  <c r="O32" i="54" s="1"/>
  <c r="W24" i="54"/>
  <c r="W34" i="54" s="1"/>
  <c r="S25" i="54"/>
  <c r="S35" i="54" s="1"/>
  <c r="E42" i="52"/>
  <c r="E71" i="52" s="1"/>
  <c r="E85" i="52" s="1"/>
  <c r="E105" i="52" s="1"/>
  <c r="W21" i="52"/>
  <c r="W31" i="52" s="1"/>
  <c r="S22" i="52"/>
  <c r="S32" i="52" s="1"/>
  <c r="O23" i="52"/>
  <c r="O33" i="52" s="1"/>
  <c r="I45" i="52"/>
  <c r="I74" i="52" s="1"/>
  <c r="I88" i="52" s="1"/>
  <c r="I108" i="52" s="1"/>
  <c r="E46" i="52"/>
  <c r="E75" i="52" s="1"/>
  <c r="E89" i="52" s="1"/>
  <c r="E109" i="52" s="1"/>
  <c r="W25" i="52"/>
  <c r="W35" i="52" s="1"/>
  <c r="L42" i="53"/>
  <c r="L71" i="53" s="1"/>
  <c r="L85" i="53" s="1"/>
  <c r="L105" i="53" s="1"/>
  <c r="H43" i="53"/>
  <c r="H72" i="53" s="1"/>
  <c r="H86" i="53" s="1"/>
  <c r="H106" i="53" s="1"/>
  <c r="V23" i="53"/>
  <c r="V33" i="53" s="1"/>
  <c r="R34" i="53"/>
  <c r="L46" i="53"/>
  <c r="L75" i="53" s="1"/>
  <c r="L89" i="53" s="1"/>
  <c r="L109" i="53" s="1"/>
  <c r="J42" i="54"/>
  <c r="J71" i="54" s="1"/>
  <c r="J85" i="54" s="1"/>
  <c r="J105" i="54" s="1"/>
  <c r="F43" i="54"/>
  <c r="F72" i="54" s="1"/>
  <c r="F86" i="54" s="1"/>
  <c r="F106" i="54" s="1"/>
  <c r="X22" i="54"/>
  <c r="X32" i="54" s="1"/>
  <c r="T23" i="54"/>
  <c r="T33" i="54" s="1"/>
  <c r="P24" i="54"/>
  <c r="P34" i="54" s="1"/>
  <c r="J46" i="54"/>
  <c r="J75" i="54" s="1"/>
  <c r="J89" i="54" s="1"/>
  <c r="J109" i="54" s="1"/>
  <c r="R21" i="57"/>
  <c r="R31" i="57" s="1"/>
  <c r="T21" i="52"/>
  <c r="T31" i="52" s="1"/>
  <c r="X22" i="52"/>
  <c r="X32" i="52" s="1"/>
  <c r="T23" i="52"/>
  <c r="T33" i="52" s="1"/>
  <c r="P24" i="52"/>
  <c r="P34" i="52" s="1"/>
  <c r="J46" i="52"/>
  <c r="J75" i="52" s="1"/>
  <c r="J89" i="52" s="1"/>
  <c r="J109" i="52" s="1"/>
  <c r="S21" i="53"/>
  <c r="S31" i="53" s="1"/>
  <c r="O22" i="53"/>
  <c r="O32" i="53" s="1"/>
  <c r="W24" i="53"/>
  <c r="W34" i="53" s="1"/>
  <c r="S25" i="53"/>
  <c r="S35" i="53" s="1"/>
  <c r="U22" i="54"/>
  <c r="U32" i="54" s="1"/>
  <c r="Q23" i="54"/>
  <c r="Q33" i="54" s="1"/>
  <c r="G46" i="54"/>
  <c r="G75" i="54" s="1"/>
  <c r="G89" i="54" s="1"/>
  <c r="G109" i="54" s="1"/>
  <c r="X21" i="57"/>
  <c r="X31" i="57" s="1"/>
  <c r="G42" i="52"/>
  <c r="G71" i="52" s="1"/>
  <c r="G85" i="52" s="1"/>
  <c r="G105" i="52" s="1"/>
  <c r="U22" i="52"/>
  <c r="U32" i="52" s="1"/>
  <c r="Q23" i="52"/>
  <c r="Q33" i="52" s="1"/>
  <c r="K45" i="52"/>
  <c r="K74" i="52" s="1"/>
  <c r="K88" i="52" s="1"/>
  <c r="K108" i="52" s="1"/>
  <c r="G46" i="52"/>
  <c r="G75" i="52" s="1"/>
  <c r="G89" i="52" s="1"/>
  <c r="G109" i="52" s="1"/>
  <c r="F42" i="53"/>
  <c r="F71" i="53" s="1"/>
  <c r="F85" i="53" s="1"/>
  <c r="F105" i="53" s="1"/>
  <c r="X21" i="53"/>
  <c r="X31" i="53" s="1"/>
  <c r="T22" i="53"/>
  <c r="T32" i="53" s="1"/>
  <c r="P23" i="53"/>
  <c r="P33" i="53" s="1"/>
  <c r="J45" i="53"/>
  <c r="J74" i="53" s="1"/>
  <c r="J88" i="53" s="1"/>
  <c r="J108" i="53" s="1"/>
  <c r="X25" i="53"/>
  <c r="X35" i="53" s="1"/>
  <c r="L42" i="54"/>
  <c r="L71" i="54" s="1"/>
  <c r="L85" i="54" s="1"/>
  <c r="L105" i="54" s="1"/>
  <c r="H43" i="54"/>
  <c r="H72" i="54" s="1"/>
  <c r="H86" i="54" s="1"/>
  <c r="H106" i="54" s="1"/>
  <c r="V23" i="54"/>
  <c r="V33" i="54" s="1"/>
  <c r="R24" i="54"/>
  <c r="R34" i="54" s="1"/>
  <c r="L46" i="54"/>
  <c r="L75" i="54" s="1"/>
  <c r="L89" i="54" s="1"/>
  <c r="L109" i="54" s="1"/>
  <c r="J42" i="57"/>
  <c r="J71" i="57" s="1"/>
  <c r="J85" i="57" s="1"/>
  <c r="J105" i="57" s="1"/>
  <c r="J44" i="57"/>
  <c r="J73" i="57" s="1"/>
  <c r="J87" i="57" s="1"/>
  <c r="J107" i="57" s="1"/>
  <c r="F45" i="57"/>
  <c r="F74" i="57" s="1"/>
  <c r="F88" i="57" s="1"/>
  <c r="F108" i="57" s="1"/>
  <c r="X24" i="57"/>
  <c r="X34" i="57" s="1"/>
  <c r="T25" i="57"/>
  <c r="T35" i="57" s="1"/>
  <c r="U22" i="58"/>
  <c r="U32" i="58" s="1"/>
  <c r="Q23" i="58"/>
  <c r="Q33" i="58" s="1"/>
  <c r="G46" i="58"/>
  <c r="G75" i="58" s="1"/>
  <c r="G89" i="58" s="1"/>
  <c r="G109" i="58" s="1"/>
  <c r="W22" i="59"/>
  <c r="W32" i="59" s="1"/>
  <c r="G43" i="57"/>
  <c r="G72" i="57" s="1"/>
  <c r="G86" i="57" s="1"/>
  <c r="G106" i="57" s="1"/>
  <c r="U23" i="57"/>
  <c r="U33" i="57" s="1"/>
  <c r="Q24" i="57"/>
  <c r="Q34" i="57" s="1"/>
  <c r="V21" i="58"/>
  <c r="V31" i="58" s="1"/>
  <c r="R22" i="58"/>
  <c r="R32" i="58" s="1"/>
  <c r="L44" i="58"/>
  <c r="L73" i="58" s="1"/>
  <c r="L87" i="58" s="1"/>
  <c r="L107" i="58" s="1"/>
  <c r="V25" i="58"/>
  <c r="V35" i="58" s="1"/>
  <c r="P22" i="59"/>
  <c r="P32" i="59" s="1"/>
  <c r="V22" i="57"/>
  <c r="V32" i="57" s="1"/>
  <c r="R23" i="57"/>
  <c r="R33" i="57" s="1"/>
  <c r="L45" i="57"/>
  <c r="L74" i="57" s="1"/>
  <c r="L88" i="57" s="1"/>
  <c r="L108" i="57" s="1"/>
  <c r="H46" i="57"/>
  <c r="H75" i="57" s="1"/>
  <c r="H89" i="57" s="1"/>
  <c r="H109" i="57" s="1"/>
  <c r="W21" i="58"/>
  <c r="W31" i="58" s="1"/>
  <c r="S22" i="58"/>
  <c r="S32" i="58" s="1"/>
  <c r="O23" i="58"/>
  <c r="O33" i="58" s="1"/>
  <c r="E46" i="58"/>
  <c r="E75" i="58" s="1"/>
  <c r="E89" i="58" s="1"/>
  <c r="E109" i="58" s="1"/>
  <c r="W25" i="58"/>
  <c r="W35" i="58" s="1"/>
  <c r="O22" i="57"/>
  <c r="O32" i="57" s="1"/>
  <c r="I44" i="57"/>
  <c r="I73" i="57" s="1"/>
  <c r="I87" i="57" s="1"/>
  <c r="I107" i="57" s="1"/>
  <c r="E45" i="57"/>
  <c r="E74" i="57" s="1"/>
  <c r="E88" i="57" s="1"/>
  <c r="E108" i="57" s="1"/>
  <c r="W24" i="57"/>
  <c r="W34" i="57" s="1"/>
  <c r="S25" i="57"/>
  <c r="S35" i="57" s="1"/>
  <c r="P21" i="58"/>
  <c r="P31" i="58" s="1"/>
  <c r="J43" i="58"/>
  <c r="J72" i="58" s="1"/>
  <c r="J86" i="58" s="1"/>
  <c r="J106" i="58" s="1"/>
  <c r="X23" i="58"/>
  <c r="X33" i="58" s="1"/>
  <c r="T24" i="58"/>
  <c r="T34" i="58" s="1"/>
  <c r="P25" i="58"/>
  <c r="P35" i="58" s="1"/>
  <c r="P21" i="59"/>
  <c r="P31" i="59" s="1"/>
  <c r="F44" i="59"/>
  <c r="F73" i="59" s="1"/>
  <c r="F87" i="59" s="1"/>
  <c r="F107" i="59" s="1"/>
  <c r="Q21" i="59"/>
  <c r="Q31" i="59" s="1"/>
  <c r="U24" i="59"/>
  <c r="U34" i="59" s="1"/>
  <c r="Q25" i="59"/>
  <c r="Q35" i="59" s="1"/>
  <c r="U23" i="60"/>
  <c r="U33" i="60" s="1"/>
  <c r="Q24" i="60"/>
  <c r="Q34" i="60" s="1"/>
  <c r="K46" i="60"/>
  <c r="K75" i="60" s="1"/>
  <c r="K89" i="60" s="1"/>
  <c r="K109" i="60" s="1"/>
  <c r="W21" i="61"/>
  <c r="W31" i="61" s="1"/>
  <c r="S22" i="61"/>
  <c r="S32" i="61" s="1"/>
  <c r="O23" i="61"/>
  <c r="O33" i="61" s="1"/>
  <c r="O24" i="61"/>
  <c r="O34" i="61" s="1"/>
  <c r="V23" i="59"/>
  <c r="V33" i="59" s="1"/>
  <c r="R24" i="59"/>
  <c r="R34" i="59" s="1"/>
  <c r="H42" i="60"/>
  <c r="H71" i="60" s="1"/>
  <c r="H85" i="60" s="1"/>
  <c r="H105" i="60" s="1"/>
  <c r="V22" i="60"/>
  <c r="V32" i="60" s="1"/>
  <c r="R23" i="60"/>
  <c r="R33" i="60" s="1"/>
  <c r="T21" i="61"/>
  <c r="T31" i="61" s="1"/>
  <c r="P22" i="61"/>
  <c r="P32" i="61" s="1"/>
  <c r="T25" i="61"/>
  <c r="T35" i="61" s="1"/>
  <c r="E45" i="59"/>
  <c r="E74" i="59" s="1"/>
  <c r="E88" i="59" s="1"/>
  <c r="E108" i="59" s="1"/>
  <c r="W24" i="59"/>
  <c r="W34" i="59" s="1"/>
  <c r="S25" i="59"/>
  <c r="S35" i="59" s="1"/>
  <c r="W22" i="60"/>
  <c r="W32" i="60" s="1"/>
  <c r="S23" i="60"/>
  <c r="S33" i="60" s="1"/>
  <c r="O24" i="60"/>
  <c r="O34" i="60" s="1"/>
  <c r="U21" i="61"/>
  <c r="U31" i="61" s="1"/>
  <c r="Q22" i="61"/>
  <c r="Q32" i="61" s="1"/>
  <c r="W25" i="61"/>
  <c r="W35" i="61" s="1"/>
  <c r="X23" i="59"/>
  <c r="X33" i="59" s="1"/>
  <c r="T24" i="59"/>
  <c r="T34" i="59" s="1"/>
  <c r="P25" i="59"/>
  <c r="P35" i="59" s="1"/>
  <c r="X21" i="60"/>
  <c r="X31" i="60" s="1"/>
  <c r="T22" i="60"/>
  <c r="T32" i="60" s="1"/>
  <c r="F46" i="60"/>
  <c r="F75" i="60" s="1"/>
  <c r="F89" i="60" s="1"/>
  <c r="F109" i="60" s="1"/>
  <c r="X25" i="60"/>
  <c r="X35" i="60" s="1"/>
  <c r="R21" i="61"/>
  <c r="R31" i="61" s="1"/>
  <c r="P25" i="61"/>
  <c r="P35" i="61" s="1"/>
  <c r="U21" i="62"/>
  <c r="U31" i="62" s="1"/>
  <c r="Q22" i="62"/>
  <c r="Q32" i="62" s="1"/>
  <c r="U25" i="62"/>
  <c r="U35" i="62" s="1"/>
  <c r="Q21" i="63"/>
  <c r="Q31" i="63" s="1"/>
  <c r="U24" i="63"/>
  <c r="U34" i="63" s="1"/>
  <c r="Q25" i="63"/>
  <c r="Q35" i="63" s="1"/>
  <c r="V25" i="61"/>
  <c r="V35" i="61" s="1"/>
  <c r="R21" i="62"/>
  <c r="R31" i="62" s="1"/>
  <c r="L43" i="62"/>
  <c r="L72" i="62" s="1"/>
  <c r="L86" i="62" s="1"/>
  <c r="L106" i="62" s="1"/>
  <c r="H44" i="62"/>
  <c r="H73" i="62" s="1"/>
  <c r="H87" i="62" s="1"/>
  <c r="H107" i="62" s="1"/>
  <c r="V24" i="62"/>
  <c r="V34" i="62" s="1"/>
  <c r="R25" i="62"/>
  <c r="R35" i="62" s="1"/>
  <c r="L42" i="63"/>
  <c r="L71" i="63" s="1"/>
  <c r="L85" i="63" s="1"/>
  <c r="L105" i="63" s="1"/>
  <c r="V23" i="63"/>
  <c r="V33" i="63" s="1"/>
  <c r="R24" i="63"/>
  <c r="R34" i="63" s="1"/>
  <c r="L46" i="63"/>
  <c r="L75" i="63" s="1"/>
  <c r="L89" i="63" s="1"/>
  <c r="L109" i="63" s="1"/>
  <c r="S21" i="62"/>
  <c r="S31" i="62" s="1"/>
  <c r="O22" i="62"/>
  <c r="O32" i="62" s="1"/>
  <c r="I44" i="62"/>
  <c r="I73" i="62" s="1"/>
  <c r="I87" i="62" s="1"/>
  <c r="I107" i="62" s="1"/>
  <c r="E45" i="62"/>
  <c r="E74" i="62" s="1"/>
  <c r="E88" i="62" s="1"/>
  <c r="E108" i="62" s="1"/>
  <c r="W24" i="62"/>
  <c r="W34" i="62" s="1"/>
  <c r="S25" i="62"/>
  <c r="S35" i="62" s="1"/>
  <c r="W22" i="63"/>
  <c r="W32" i="63" s="1"/>
  <c r="S23" i="63"/>
  <c r="S33" i="63" s="1"/>
  <c r="O24" i="63"/>
  <c r="O34" i="63" s="1"/>
  <c r="I46" i="63"/>
  <c r="I75" i="63" s="1"/>
  <c r="I89" i="63" s="1"/>
  <c r="I109" i="63" s="1"/>
  <c r="Z141" i="63"/>
  <c r="J42" i="62"/>
  <c r="J71" i="62" s="1"/>
  <c r="J85" i="62" s="1"/>
  <c r="J105" i="62" s="1"/>
  <c r="F43" i="62"/>
  <c r="F72" i="62" s="1"/>
  <c r="F86" i="62" s="1"/>
  <c r="F106" i="62" s="1"/>
  <c r="X22" i="62"/>
  <c r="X32" i="62" s="1"/>
  <c r="T23" i="62"/>
  <c r="T33" i="62" s="1"/>
  <c r="P24" i="62"/>
  <c r="P34" i="62" s="1"/>
  <c r="J46" i="62"/>
  <c r="J75" i="62" s="1"/>
  <c r="J89" i="62" s="1"/>
  <c r="J109" i="62" s="1"/>
  <c r="T21" i="63"/>
  <c r="T31" i="63" s="1"/>
  <c r="P22" i="63"/>
  <c r="P32" i="63" s="1"/>
  <c r="J44" i="63"/>
  <c r="J73" i="63" s="1"/>
  <c r="J87" i="63" s="1"/>
  <c r="J107" i="63" s="1"/>
  <c r="F45" i="63"/>
  <c r="F74" i="63" s="1"/>
  <c r="F88" i="63" s="1"/>
  <c r="F108" i="63" s="1"/>
  <c r="X24" i="63"/>
  <c r="X34" i="63" s="1"/>
  <c r="T25" i="63"/>
  <c r="T35" i="63" s="1"/>
  <c r="H42" i="39"/>
  <c r="H71" i="39" s="1"/>
  <c r="H85" i="39" s="1"/>
  <c r="H105" i="39" s="1"/>
  <c r="E43" i="39"/>
  <c r="E72" i="39" s="1"/>
  <c r="E86" i="39" s="1"/>
  <c r="E106" i="39" s="1"/>
  <c r="R21" i="39"/>
  <c r="R31" i="39" s="1"/>
  <c r="L43" i="39"/>
  <c r="L72" i="39" s="1"/>
  <c r="L86" i="39" s="1"/>
  <c r="L106" i="39" s="1"/>
  <c r="H44" i="39"/>
  <c r="H73" i="39" s="1"/>
  <c r="H87" i="39" s="1"/>
  <c r="H107" i="39" s="1"/>
  <c r="V24" i="39"/>
  <c r="V34" i="39" s="1"/>
  <c r="R25" i="39"/>
  <c r="R35" i="39" s="1"/>
  <c r="E44" i="39"/>
  <c r="E73" i="39" s="1"/>
  <c r="E87" i="39" s="1"/>
  <c r="E107" i="39" s="1"/>
  <c r="W23" i="39"/>
  <c r="W33" i="39" s="1"/>
  <c r="S24" i="39"/>
  <c r="S34" i="39" s="1"/>
  <c r="O25" i="39"/>
  <c r="O35" i="39" s="1"/>
  <c r="F43" i="39"/>
  <c r="F72" i="39" s="1"/>
  <c r="F86" i="39" s="1"/>
  <c r="F106" i="39" s="1"/>
  <c r="X22" i="39"/>
  <c r="X32" i="39" s="1"/>
  <c r="T23" i="39"/>
  <c r="T33" i="39" s="1"/>
  <c r="P24" i="39"/>
  <c r="P34" i="39" s="1"/>
  <c r="G42" i="39"/>
  <c r="G71" i="39" s="1"/>
  <c r="G85" i="39" s="1"/>
  <c r="G105" i="39" s="1"/>
  <c r="U22" i="39"/>
  <c r="U32" i="39" s="1"/>
  <c r="Q23" i="39"/>
  <c r="Q33" i="39" s="1"/>
  <c r="K45" i="39"/>
  <c r="K74" i="39" s="1"/>
  <c r="K88" i="39" s="1"/>
  <c r="K108" i="39" s="1"/>
  <c r="G46" i="39"/>
  <c r="G75" i="39" s="1"/>
  <c r="G89" i="39" s="1"/>
  <c r="G109" i="39" s="1"/>
  <c r="F42" i="39"/>
  <c r="F71" i="39" s="1"/>
  <c r="F85" i="39" s="1"/>
  <c r="F105" i="39" s="1"/>
  <c r="V21" i="39"/>
  <c r="V31" i="39" s="1"/>
  <c r="R22" i="39"/>
  <c r="R32" i="39" s="1"/>
  <c r="L44" i="39"/>
  <c r="L73" i="39" s="1"/>
  <c r="L87" i="39" s="1"/>
  <c r="L107" i="39" s="1"/>
  <c r="H45" i="39"/>
  <c r="H74" i="39" s="1"/>
  <c r="H88" i="39" s="1"/>
  <c r="H108" i="39" s="1"/>
  <c r="V25" i="39"/>
  <c r="V35" i="39" s="1"/>
  <c r="S21" i="39"/>
  <c r="S31" i="39" s="1"/>
  <c r="O22" i="39"/>
  <c r="O32" i="39" s="1"/>
  <c r="E45" i="39"/>
  <c r="E74" i="39" s="1"/>
  <c r="E88" i="39" s="1"/>
  <c r="E108" i="39" s="1"/>
  <c r="W24" i="39"/>
  <c r="W34" i="39" s="1"/>
  <c r="S25" i="39"/>
  <c r="S35" i="39" s="1"/>
  <c r="P21" i="39"/>
  <c r="P31" i="39" s="1"/>
  <c r="F44" i="39"/>
  <c r="F73" i="39" s="1"/>
  <c r="F87" i="39" s="1"/>
  <c r="F107" i="39" s="1"/>
  <c r="X23" i="39"/>
  <c r="X33" i="39" s="1"/>
  <c r="T24" i="39"/>
  <c r="T34" i="39" s="1"/>
  <c r="P25" i="39"/>
  <c r="P35" i="39" s="1"/>
  <c r="K42" i="39"/>
  <c r="K71" i="39" s="1"/>
  <c r="K85" i="39" s="1"/>
  <c r="K105" i="39" s="1"/>
  <c r="G43" i="39"/>
  <c r="G72" i="39" s="1"/>
  <c r="G86" i="39" s="1"/>
  <c r="G106" i="39" s="1"/>
  <c r="U23" i="39"/>
  <c r="U33" i="39" s="1"/>
  <c r="Q24" i="39"/>
  <c r="Q34" i="39" s="1"/>
  <c r="K46" i="39"/>
  <c r="K75" i="39" s="1"/>
  <c r="K89" i="39" s="1"/>
  <c r="K109" i="39" s="1"/>
  <c r="V22" i="39"/>
  <c r="V32" i="39" s="1"/>
  <c r="R23" i="39"/>
  <c r="R33" i="39" s="1"/>
  <c r="L45" i="39"/>
  <c r="L74" i="39" s="1"/>
  <c r="L88" i="39" s="1"/>
  <c r="L108" i="39" s="1"/>
  <c r="H46" i="39"/>
  <c r="H75" i="39" s="1"/>
  <c r="H89" i="39" s="1"/>
  <c r="H109" i="39" s="1"/>
  <c r="W21" i="39"/>
  <c r="W31" i="39" s="1"/>
  <c r="S22" i="39"/>
  <c r="S32" i="39" s="1"/>
  <c r="O23" i="39"/>
  <c r="O33" i="39" s="1"/>
  <c r="E46" i="39"/>
  <c r="E75" i="39" s="1"/>
  <c r="E89" i="39" s="1"/>
  <c r="E109" i="39" s="1"/>
  <c r="W25" i="39"/>
  <c r="W35" i="39" s="1"/>
  <c r="T21" i="39"/>
  <c r="T31" i="39" s="1"/>
  <c r="P22" i="39"/>
  <c r="P32" i="39" s="1"/>
  <c r="J44" i="39"/>
  <c r="J73" i="39" s="1"/>
  <c r="J87" i="39" s="1"/>
  <c r="J107" i="39" s="1"/>
  <c r="F45" i="39"/>
  <c r="F74" i="39" s="1"/>
  <c r="F88" i="39" s="1"/>
  <c r="F108" i="39" s="1"/>
  <c r="X24" i="39"/>
  <c r="X34" i="39" s="1"/>
  <c r="T25" i="39"/>
  <c r="T35" i="39" s="1"/>
  <c r="Q21" i="39"/>
  <c r="Q31" i="39" s="1"/>
  <c r="K43" i="39"/>
  <c r="K72" i="39" s="1"/>
  <c r="K86" i="39" s="1"/>
  <c r="K106" i="39" s="1"/>
  <c r="G44" i="39"/>
  <c r="G73" i="39" s="1"/>
  <c r="G87" i="39" s="1"/>
  <c r="G107" i="39" s="1"/>
  <c r="U24" i="39"/>
  <c r="U34" i="39" s="1"/>
  <c r="Q25" i="39"/>
  <c r="Q35" i="39" s="1"/>
  <c r="H43" i="39"/>
  <c r="H72" i="39" s="1"/>
  <c r="H86" i="39" s="1"/>
  <c r="H106" i="39" s="1"/>
  <c r="V23" i="39"/>
  <c r="V33" i="39" s="1"/>
  <c r="R24" i="39"/>
  <c r="R34" i="39" s="1"/>
  <c r="L46" i="39"/>
  <c r="L75" i="39" s="1"/>
  <c r="L89" i="39" s="1"/>
  <c r="L109" i="39" s="1"/>
  <c r="W22" i="39"/>
  <c r="W32" i="39" s="1"/>
  <c r="S23" i="39"/>
  <c r="S33" i="39" s="1"/>
  <c r="O24" i="39"/>
  <c r="O34" i="39" s="1"/>
  <c r="I46" i="39"/>
  <c r="I75" i="39" s="1"/>
  <c r="I89" i="39" s="1"/>
  <c r="I109" i="39" s="1"/>
  <c r="E42" i="39"/>
  <c r="E71" i="39" s="1"/>
  <c r="E85" i="39" s="1"/>
  <c r="E105" i="39" s="1"/>
  <c r="X21" i="39"/>
  <c r="X31" i="39" s="1"/>
  <c r="T22" i="39"/>
  <c r="T32" i="39" s="1"/>
  <c r="P23" i="39"/>
  <c r="P33" i="39" s="1"/>
  <c r="F46" i="39"/>
  <c r="F75" i="39" s="1"/>
  <c r="F89" i="39" s="1"/>
  <c r="F109" i="39" s="1"/>
  <c r="X25" i="39"/>
  <c r="X35" i="39" s="1"/>
  <c r="U21" i="39"/>
  <c r="U31" i="39" s="1"/>
  <c r="Q22" i="39"/>
  <c r="Q32" i="39" s="1"/>
  <c r="K44" i="39"/>
  <c r="K73" i="39" s="1"/>
  <c r="K87" i="39" s="1"/>
  <c r="K107" i="39" s="1"/>
  <c r="G45" i="39"/>
  <c r="G74" i="39" s="1"/>
  <c r="G88" i="39" s="1"/>
  <c r="G108" i="39" s="1"/>
  <c r="U25" i="39"/>
  <c r="U35" i="39" s="1"/>
  <c r="F45" i="62" l="1"/>
  <c r="F74" i="62" s="1"/>
  <c r="F88" i="62" s="1"/>
  <c r="F108" i="62" s="1"/>
  <c r="H46" i="63"/>
  <c r="H75" i="63" s="1"/>
  <c r="H89" i="63" s="1"/>
  <c r="H109" i="63" s="1"/>
  <c r="F45" i="60"/>
  <c r="F74" i="60" s="1"/>
  <c r="F88" i="60" s="1"/>
  <c r="F108" i="60" s="1"/>
  <c r="L46" i="59"/>
  <c r="L75" i="59" s="1"/>
  <c r="L89" i="59" s="1"/>
  <c r="L109" i="59" s="1"/>
  <c r="E44" i="61"/>
  <c r="E73" i="61" s="1"/>
  <c r="E87" i="61" s="1"/>
  <c r="E107" i="61" s="1"/>
  <c r="I44" i="61"/>
  <c r="I73" i="61" s="1"/>
  <c r="I87" i="61" s="1"/>
  <c r="I107" i="61" s="1"/>
  <c r="F43" i="59"/>
  <c r="F72" i="59" s="1"/>
  <c r="F86" i="59" s="1"/>
  <c r="F106" i="59" s="1"/>
  <c r="J46" i="57"/>
  <c r="J75" i="57" s="1"/>
  <c r="J89" i="57" s="1"/>
  <c r="J109" i="57" s="1"/>
  <c r="J46" i="63"/>
  <c r="J75" i="63" s="1"/>
  <c r="J89" i="63" s="1"/>
  <c r="J109" i="63" s="1"/>
  <c r="K42" i="62"/>
  <c r="K71" i="62" s="1"/>
  <c r="K85" i="62" s="1"/>
  <c r="K105" i="62" s="1"/>
  <c r="L42" i="61"/>
  <c r="L71" i="61" s="1"/>
  <c r="L85" i="61" s="1"/>
  <c r="L105" i="61" s="1"/>
  <c r="G43" i="61"/>
  <c r="G72" i="61" s="1"/>
  <c r="G86" i="61" s="1"/>
  <c r="G106" i="61" s="1"/>
  <c r="E42" i="60"/>
  <c r="E71" i="60" s="1"/>
  <c r="E85" i="60" s="1"/>
  <c r="E105" i="60" s="1"/>
  <c r="H45" i="59"/>
  <c r="H74" i="59" s="1"/>
  <c r="H88" i="59" s="1"/>
  <c r="H108" i="59" s="1"/>
  <c r="E44" i="54"/>
  <c r="E73" i="54" s="1"/>
  <c r="E87" i="54" s="1"/>
  <c r="E107" i="54" s="1"/>
  <c r="E42" i="47"/>
  <c r="E71" i="47" s="1"/>
  <c r="E85" i="47" s="1"/>
  <c r="E105" i="47" s="1"/>
  <c r="K42" i="46"/>
  <c r="K71" i="46" s="1"/>
  <c r="K85" i="46" s="1"/>
  <c r="K105" i="46" s="1"/>
  <c r="J43" i="53"/>
  <c r="J72" i="53" s="1"/>
  <c r="J86" i="53" s="1"/>
  <c r="J106" i="53" s="1"/>
  <c r="K45" i="51"/>
  <c r="K74" i="51" s="1"/>
  <c r="K88" i="51" s="1"/>
  <c r="K108" i="51" s="1"/>
  <c r="F43" i="51"/>
  <c r="F72" i="51" s="1"/>
  <c r="F86" i="51" s="1"/>
  <c r="F106" i="51" s="1"/>
  <c r="H44" i="51"/>
  <c r="H73" i="51" s="1"/>
  <c r="H87" i="51" s="1"/>
  <c r="H107" i="51" s="1"/>
  <c r="F46" i="50"/>
  <c r="F75" i="50" s="1"/>
  <c r="F89" i="50" s="1"/>
  <c r="F109" i="50" s="1"/>
  <c r="F44" i="46"/>
  <c r="F73" i="46" s="1"/>
  <c r="F87" i="46" s="1"/>
  <c r="F107" i="46" s="1"/>
  <c r="I43" i="52"/>
  <c r="I72" i="52" s="1"/>
  <c r="I86" i="52" s="1"/>
  <c r="I106" i="52" s="1"/>
  <c r="L46" i="49"/>
  <c r="L75" i="49" s="1"/>
  <c r="L89" i="49" s="1"/>
  <c r="L109" i="49" s="1"/>
  <c r="I43" i="39"/>
  <c r="I72" i="39" s="1"/>
  <c r="I86" i="39" s="1"/>
  <c r="I106" i="39" s="1"/>
  <c r="E45" i="48"/>
  <c r="E74" i="48" s="1"/>
  <c r="E88" i="48" s="1"/>
  <c r="E108" i="48" s="1"/>
  <c r="K45" i="47"/>
  <c r="K74" i="47" s="1"/>
  <c r="K88" i="47" s="1"/>
  <c r="K108" i="47" s="1"/>
  <c r="E44" i="47"/>
  <c r="E73" i="47" s="1"/>
  <c r="E87" i="47" s="1"/>
  <c r="E107" i="47" s="1"/>
  <c r="J42" i="47"/>
  <c r="J71" i="47" s="1"/>
  <c r="J85" i="47" s="1"/>
  <c r="J105" i="47" s="1"/>
  <c r="G42" i="47"/>
  <c r="G71" i="47" s="1"/>
  <c r="G85" i="47" s="1"/>
  <c r="G105" i="47" s="1"/>
  <c r="H45" i="47"/>
  <c r="H74" i="47" s="1"/>
  <c r="H88" i="47" s="1"/>
  <c r="H108" i="47" s="1"/>
  <c r="L46" i="47"/>
  <c r="L75" i="47" s="1"/>
  <c r="L89" i="47" s="1"/>
  <c r="L109" i="47" s="1"/>
  <c r="K46" i="47"/>
  <c r="K75" i="47" s="1"/>
  <c r="K89" i="47" s="1"/>
  <c r="K109" i="47" s="1"/>
  <c r="G44" i="50"/>
  <c r="G73" i="50" s="1"/>
  <c r="G87" i="50" s="1"/>
  <c r="G107" i="50" s="1"/>
  <c r="H44" i="50"/>
  <c r="H73" i="50" s="1"/>
  <c r="H87" i="50" s="1"/>
  <c r="H107" i="50" s="1"/>
  <c r="H45" i="50"/>
  <c r="H74" i="50" s="1"/>
  <c r="H88" i="50" s="1"/>
  <c r="H108" i="50" s="1"/>
  <c r="G42" i="50"/>
  <c r="G71" i="50" s="1"/>
  <c r="G85" i="50" s="1"/>
  <c r="G105" i="50" s="1"/>
  <c r="J45" i="60"/>
  <c r="J74" i="60" s="1"/>
  <c r="J88" i="60" s="1"/>
  <c r="J108" i="60" s="1"/>
  <c r="L44" i="51"/>
  <c r="L73" i="51" s="1"/>
  <c r="L87" i="51" s="1"/>
  <c r="L107" i="51" s="1"/>
  <c r="L46" i="51"/>
  <c r="L75" i="51" s="1"/>
  <c r="L89" i="51" s="1"/>
  <c r="L109" i="51" s="1"/>
  <c r="F46" i="61"/>
  <c r="F75" i="61" s="1"/>
  <c r="F89" i="61" s="1"/>
  <c r="F109" i="61" s="1"/>
  <c r="G46" i="60"/>
  <c r="G75" i="60" s="1"/>
  <c r="G89" i="60" s="1"/>
  <c r="G109" i="60" s="1"/>
  <c r="K45" i="59"/>
  <c r="K74" i="59" s="1"/>
  <c r="K88" i="59" s="1"/>
  <c r="K108" i="59" s="1"/>
  <c r="L42" i="51"/>
  <c r="L71" i="51" s="1"/>
  <c r="L85" i="51" s="1"/>
  <c r="L105" i="51" s="1"/>
  <c r="F42" i="62"/>
  <c r="F71" i="62" s="1"/>
  <c r="F85" i="62" s="1"/>
  <c r="F105" i="62" s="1"/>
  <c r="F43" i="63"/>
  <c r="F72" i="63" s="1"/>
  <c r="F86" i="63" s="1"/>
  <c r="F106" i="63" s="1"/>
  <c r="J42" i="63"/>
  <c r="J71" i="63" s="1"/>
  <c r="J85" i="63" s="1"/>
  <c r="J105" i="63" s="1"/>
  <c r="J43" i="63"/>
  <c r="J72" i="63" s="1"/>
  <c r="J86" i="63" s="1"/>
  <c r="J106" i="63" s="1"/>
  <c r="K42" i="61"/>
  <c r="K71" i="61" s="1"/>
  <c r="K85" i="61" s="1"/>
  <c r="K105" i="61" s="1"/>
  <c r="L46" i="61"/>
  <c r="L75" i="61" s="1"/>
  <c r="L89" i="61" s="1"/>
  <c r="L109" i="61" s="1"/>
  <c r="L43" i="61"/>
  <c r="L72" i="61" s="1"/>
  <c r="L86" i="61" s="1"/>
  <c r="L106" i="61" s="1"/>
  <c r="I45" i="61"/>
  <c r="I74" i="61" s="1"/>
  <c r="I88" i="61" s="1"/>
  <c r="I108" i="61" s="1"/>
  <c r="G44" i="61"/>
  <c r="G73" i="61" s="1"/>
  <c r="G87" i="61" s="1"/>
  <c r="G107" i="61" s="1"/>
  <c r="H43" i="61"/>
  <c r="H72" i="61" s="1"/>
  <c r="H86" i="61" s="1"/>
  <c r="H106" i="61" s="1"/>
  <c r="J46" i="49"/>
  <c r="J75" i="49" s="1"/>
  <c r="J89" i="49" s="1"/>
  <c r="J109" i="49" s="1"/>
  <c r="E45" i="46"/>
  <c r="E74" i="46" s="1"/>
  <c r="E88" i="46" s="1"/>
  <c r="E108" i="46" s="1"/>
  <c r="J46" i="51"/>
  <c r="J75" i="51" s="1"/>
  <c r="J89" i="51" s="1"/>
  <c r="J109" i="51" s="1"/>
  <c r="I43" i="51"/>
  <c r="I72" i="51" s="1"/>
  <c r="I86" i="51" s="1"/>
  <c r="I106" i="51" s="1"/>
  <c r="J43" i="51"/>
  <c r="J72" i="51" s="1"/>
  <c r="J86" i="51" s="1"/>
  <c r="J106" i="51" s="1"/>
  <c r="G42" i="51"/>
  <c r="G71" i="51" s="1"/>
  <c r="G85" i="51" s="1"/>
  <c r="G105" i="51" s="1"/>
  <c r="G46" i="51"/>
  <c r="G75" i="51" s="1"/>
  <c r="G89" i="51" s="1"/>
  <c r="G109" i="51" s="1"/>
  <c r="I45" i="39"/>
  <c r="I74" i="39" s="1"/>
  <c r="I88" i="39" s="1"/>
  <c r="I108" i="39" s="1"/>
  <c r="J46" i="39"/>
  <c r="J75" i="39" s="1"/>
  <c r="J89" i="39" s="1"/>
  <c r="J109" i="39" s="1"/>
  <c r="J46" i="47"/>
  <c r="J75" i="47" s="1"/>
  <c r="J89" i="47" s="1"/>
  <c r="J109" i="47" s="1"/>
  <c r="H42" i="63"/>
  <c r="H71" i="63" s="1"/>
  <c r="H85" i="63" s="1"/>
  <c r="H105" i="63" s="1"/>
  <c r="J43" i="39"/>
  <c r="J72" i="39" s="1"/>
  <c r="J86" i="39" s="1"/>
  <c r="J106" i="39" s="1"/>
  <c r="J42" i="39"/>
  <c r="J71" i="39" s="1"/>
  <c r="J85" i="39" s="1"/>
  <c r="J105" i="39" s="1"/>
  <c r="I42" i="39"/>
  <c r="I71" i="39" s="1"/>
  <c r="I85" i="39" s="1"/>
  <c r="I105" i="39" s="1"/>
  <c r="H45" i="61"/>
  <c r="H74" i="61" s="1"/>
  <c r="H88" i="61" s="1"/>
  <c r="H108" i="61" s="1"/>
  <c r="E42" i="46"/>
  <c r="E71" i="46" s="1"/>
  <c r="E85" i="46" s="1"/>
  <c r="E105" i="46" s="1"/>
  <c r="H43" i="47"/>
  <c r="H72" i="47" s="1"/>
  <c r="H86" i="47" s="1"/>
  <c r="H106" i="47" s="1"/>
  <c r="J44" i="60"/>
  <c r="J73" i="60" s="1"/>
  <c r="J87" i="60" s="1"/>
  <c r="J107" i="60" s="1"/>
  <c r="G46" i="47"/>
  <c r="G75" i="47" s="1"/>
  <c r="G89" i="47" s="1"/>
  <c r="G109" i="47" s="1"/>
  <c r="H45" i="63"/>
  <c r="H74" i="63" s="1"/>
  <c r="H88" i="63" s="1"/>
  <c r="H108" i="63" s="1"/>
  <c r="E45" i="60"/>
  <c r="E74" i="60" s="1"/>
  <c r="E88" i="60" s="1"/>
  <c r="E108" i="60" s="1"/>
  <c r="J44" i="62"/>
  <c r="J73" i="62" s="1"/>
  <c r="J87" i="62" s="1"/>
  <c r="J107" i="62" s="1"/>
  <c r="I43" i="62"/>
  <c r="I72" i="62" s="1"/>
  <c r="I86" i="62" s="1"/>
  <c r="I106" i="62" s="1"/>
  <c r="K46" i="57"/>
  <c r="K75" i="57" s="1"/>
  <c r="K89" i="57" s="1"/>
  <c r="K109" i="57" s="1"/>
  <c r="K45" i="57"/>
  <c r="K74" i="57" s="1"/>
  <c r="K88" i="57" s="1"/>
  <c r="K108" i="57" s="1"/>
  <c r="H42" i="57"/>
  <c r="H71" i="57" s="1"/>
  <c r="H85" i="57" s="1"/>
  <c r="H105" i="57" s="1"/>
  <c r="H46" i="62"/>
  <c r="H75" i="62" s="1"/>
  <c r="H89" i="62" s="1"/>
  <c r="H109" i="62" s="1"/>
  <c r="H42" i="62"/>
  <c r="H71" i="62" s="1"/>
  <c r="H85" i="62" s="1"/>
  <c r="H105" i="62" s="1"/>
  <c r="J43" i="59"/>
  <c r="J72" i="59" s="1"/>
  <c r="J86" i="59" s="1"/>
  <c r="J106" i="59" s="1"/>
  <c r="J46" i="59"/>
  <c r="J75" i="59" s="1"/>
  <c r="J89" i="59" s="1"/>
  <c r="J109" i="59" s="1"/>
  <c r="I43" i="59"/>
  <c r="I72" i="59" s="1"/>
  <c r="I86" i="59" s="1"/>
  <c r="I106" i="59" s="1"/>
  <c r="I43" i="58"/>
  <c r="I72" i="58" s="1"/>
  <c r="I86" i="58" s="1"/>
  <c r="I106" i="58" s="1"/>
  <c r="J42" i="58"/>
  <c r="J71" i="58" s="1"/>
  <c r="J85" i="58" s="1"/>
  <c r="J105" i="58" s="1"/>
  <c r="J44" i="61"/>
  <c r="J73" i="61" s="1"/>
  <c r="J87" i="61" s="1"/>
  <c r="J107" i="61" s="1"/>
  <c r="E45" i="58"/>
  <c r="E74" i="58" s="1"/>
  <c r="E88" i="58" s="1"/>
  <c r="E108" i="58" s="1"/>
  <c r="F44" i="58"/>
  <c r="F73" i="58" s="1"/>
  <c r="F87" i="58" s="1"/>
  <c r="F107" i="58" s="1"/>
  <c r="K43" i="58"/>
  <c r="K72" i="58" s="1"/>
  <c r="K86" i="58" s="1"/>
  <c r="K106" i="58" s="1"/>
  <c r="L43" i="58"/>
  <c r="L72" i="58" s="1"/>
  <c r="L86" i="58" s="1"/>
  <c r="L106" i="58" s="1"/>
  <c r="J43" i="60"/>
  <c r="J72" i="60" s="1"/>
  <c r="J86" i="60" s="1"/>
  <c r="J106" i="60" s="1"/>
  <c r="L44" i="60"/>
  <c r="L73" i="60" s="1"/>
  <c r="L87" i="60" s="1"/>
  <c r="L107" i="60" s="1"/>
  <c r="L45" i="60"/>
  <c r="L74" i="60" s="1"/>
  <c r="L88" i="60" s="1"/>
  <c r="L108" i="60" s="1"/>
  <c r="K45" i="60"/>
  <c r="K74" i="60" s="1"/>
  <c r="K88" i="60" s="1"/>
  <c r="K108" i="60" s="1"/>
  <c r="I46" i="61"/>
  <c r="I75" i="61" s="1"/>
  <c r="I89" i="61" s="1"/>
  <c r="I109" i="61" s="1"/>
  <c r="I43" i="61"/>
  <c r="I72" i="61" s="1"/>
  <c r="I86" i="61" s="1"/>
  <c r="I106" i="61" s="1"/>
  <c r="H45" i="52"/>
  <c r="H74" i="52" s="1"/>
  <c r="H88" i="52" s="1"/>
  <c r="H108" i="52" s="1"/>
  <c r="G44" i="52"/>
  <c r="G73" i="52" s="1"/>
  <c r="G87" i="52" s="1"/>
  <c r="G107" i="52" s="1"/>
  <c r="H45" i="60"/>
  <c r="H74" i="60" s="1"/>
  <c r="H88" i="60" s="1"/>
  <c r="H108" i="60" s="1"/>
  <c r="J43" i="61"/>
  <c r="J72" i="61" s="1"/>
  <c r="J86" i="61" s="1"/>
  <c r="J106" i="61" s="1"/>
  <c r="E46" i="60"/>
  <c r="E75" i="60" s="1"/>
  <c r="E89" i="60" s="1"/>
  <c r="E109" i="60" s="1"/>
  <c r="G42" i="59"/>
  <c r="G71" i="59" s="1"/>
  <c r="G85" i="59" s="1"/>
  <c r="G105" i="59" s="1"/>
  <c r="H42" i="59"/>
  <c r="H71" i="59" s="1"/>
  <c r="H85" i="59" s="1"/>
  <c r="H105" i="59" s="1"/>
  <c r="H46" i="59"/>
  <c r="H75" i="59" s="1"/>
  <c r="H89" i="59" s="1"/>
  <c r="H109" i="59" s="1"/>
  <c r="E44" i="49"/>
  <c r="E73" i="49" s="1"/>
  <c r="E87" i="49" s="1"/>
  <c r="E107" i="49" s="1"/>
  <c r="F42" i="49"/>
  <c r="F71" i="49" s="1"/>
  <c r="F85" i="49" s="1"/>
  <c r="F105" i="49" s="1"/>
  <c r="I44" i="50"/>
  <c r="I73" i="50" s="1"/>
  <c r="I87" i="50" s="1"/>
  <c r="I107" i="50" s="1"/>
  <c r="J46" i="50"/>
  <c r="J75" i="50" s="1"/>
  <c r="J89" i="50" s="1"/>
  <c r="J109" i="50" s="1"/>
  <c r="J45" i="50"/>
  <c r="J74" i="50" s="1"/>
  <c r="J88" i="50" s="1"/>
  <c r="J108" i="50" s="1"/>
  <c r="I43" i="49"/>
  <c r="I72" i="49" s="1"/>
  <c r="I86" i="49" s="1"/>
  <c r="I106" i="49" s="1"/>
  <c r="J43" i="49"/>
  <c r="J72" i="49" s="1"/>
  <c r="J86" i="49" s="1"/>
  <c r="J106" i="49" s="1"/>
  <c r="I44" i="49"/>
  <c r="I73" i="49" s="1"/>
  <c r="I87" i="49" s="1"/>
  <c r="I107" i="49" s="1"/>
  <c r="G44" i="63"/>
  <c r="G73" i="63" s="1"/>
  <c r="G87" i="63" s="1"/>
  <c r="G107" i="63" s="1"/>
  <c r="H44" i="61"/>
  <c r="H73" i="61" s="1"/>
  <c r="H87" i="61" s="1"/>
  <c r="H107" i="61" s="1"/>
  <c r="F44" i="50"/>
  <c r="F73" i="50" s="1"/>
  <c r="F87" i="50" s="1"/>
  <c r="F107" i="50" s="1"/>
  <c r="E46" i="46"/>
  <c r="E75" i="46" s="1"/>
  <c r="E89" i="46" s="1"/>
  <c r="E109" i="46" s="1"/>
  <c r="G46" i="61"/>
  <c r="G75" i="61" s="1"/>
  <c r="G89" i="61" s="1"/>
  <c r="G109" i="61" s="1"/>
  <c r="I46" i="60"/>
  <c r="I75" i="60" s="1"/>
  <c r="I89" i="60" s="1"/>
  <c r="I109" i="60" s="1"/>
  <c r="F45" i="61"/>
  <c r="F74" i="61" s="1"/>
  <c r="F88" i="61" s="1"/>
  <c r="F108" i="61" s="1"/>
  <c r="J43" i="50"/>
  <c r="J72" i="50" s="1"/>
  <c r="J86" i="50" s="1"/>
  <c r="J106" i="50" s="1"/>
  <c r="I42" i="49"/>
  <c r="I71" i="49" s="1"/>
  <c r="I85" i="49" s="1"/>
  <c r="I105" i="49" s="1"/>
  <c r="J45" i="39"/>
  <c r="J74" i="39" s="1"/>
  <c r="J88" i="39" s="1"/>
  <c r="J108" i="39" s="1"/>
  <c r="I44" i="39"/>
  <c r="I73" i="39" s="1"/>
  <c r="I87" i="39" s="1"/>
  <c r="I107" i="39" s="1"/>
  <c r="J118" i="39" s="1"/>
  <c r="K45" i="61"/>
  <c r="K74" i="61" s="1"/>
  <c r="K88" i="61" s="1"/>
  <c r="K108" i="61" s="1"/>
  <c r="F42" i="60"/>
  <c r="F71" i="60" s="1"/>
  <c r="F85" i="60" s="1"/>
  <c r="F105" i="60" s="1"/>
  <c r="H43" i="59"/>
  <c r="H72" i="59" s="1"/>
  <c r="H86" i="59" s="1"/>
  <c r="H106" i="59" s="1"/>
  <c r="H45" i="51"/>
  <c r="H74" i="51" s="1"/>
  <c r="H88" i="51" s="1"/>
  <c r="H108" i="51" s="1"/>
  <c r="G43" i="47"/>
  <c r="G72" i="47" s="1"/>
  <c r="G86" i="47" s="1"/>
  <c r="G106" i="47" s="1"/>
  <c r="H44" i="47"/>
  <c r="H73" i="47" s="1"/>
  <c r="H87" i="47" s="1"/>
  <c r="H107" i="47" s="1"/>
  <c r="J46" i="61"/>
  <c r="J75" i="61" s="1"/>
  <c r="J89" i="61" s="1"/>
  <c r="J109" i="61" s="1"/>
  <c r="G43" i="59"/>
  <c r="G72" i="59" s="1"/>
  <c r="G86" i="59" s="1"/>
  <c r="G106" i="59" s="1"/>
  <c r="F44" i="49"/>
  <c r="F73" i="49" s="1"/>
  <c r="F87" i="49" s="1"/>
  <c r="F107" i="49" s="1"/>
  <c r="F45" i="49"/>
  <c r="F74" i="49" s="1"/>
  <c r="F88" i="49" s="1"/>
  <c r="F108" i="49" s="1"/>
  <c r="J45" i="49"/>
  <c r="J74" i="49" s="1"/>
  <c r="J88" i="49" s="1"/>
  <c r="J108" i="49" s="1"/>
  <c r="J42" i="61"/>
  <c r="J71" i="61" s="1"/>
  <c r="J85" i="61" s="1"/>
  <c r="J105" i="61" s="1"/>
  <c r="G45" i="51"/>
  <c r="G74" i="51" s="1"/>
  <c r="G88" i="51" s="1"/>
  <c r="G108" i="51" s="1"/>
  <c r="L44" i="59"/>
  <c r="L73" i="59" s="1"/>
  <c r="L87" i="59" s="1"/>
  <c r="L107" i="59" s="1"/>
  <c r="E46" i="61"/>
  <c r="E75" i="61" s="1"/>
  <c r="E89" i="61" s="1"/>
  <c r="E109" i="61" s="1"/>
  <c r="F44" i="61"/>
  <c r="F73" i="61" s="1"/>
  <c r="F87" i="61" s="1"/>
  <c r="F107" i="61" s="1"/>
  <c r="F42" i="57"/>
  <c r="F71" i="57" s="1"/>
  <c r="F85" i="57" s="1"/>
  <c r="F105" i="57" s="1"/>
  <c r="E42" i="57"/>
  <c r="E71" i="57" s="1"/>
  <c r="E85" i="57" s="1"/>
  <c r="E105" i="57" s="1"/>
  <c r="F44" i="57"/>
  <c r="F73" i="57" s="1"/>
  <c r="F87" i="57" s="1"/>
  <c r="F107" i="57" s="1"/>
  <c r="E44" i="57"/>
  <c r="E73" i="57" s="1"/>
  <c r="E87" i="57" s="1"/>
  <c r="E107" i="57" s="1"/>
  <c r="I43" i="57"/>
  <c r="I72" i="57" s="1"/>
  <c r="I86" i="57" s="1"/>
  <c r="I106" i="57" s="1"/>
  <c r="J43" i="57"/>
  <c r="J72" i="57" s="1"/>
  <c r="J86" i="57" s="1"/>
  <c r="J106" i="57" s="1"/>
  <c r="L45" i="59"/>
  <c r="L74" i="59" s="1"/>
  <c r="L88" i="59" s="1"/>
  <c r="L108" i="59" s="1"/>
  <c r="L42" i="59"/>
  <c r="L71" i="59" s="1"/>
  <c r="L85" i="59" s="1"/>
  <c r="L105" i="59" s="1"/>
  <c r="K42" i="59"/>
  <c r="K71" i="59" s="1"/>
  <c r="K85" i="59" s="1"/>
  <c r="K105" i="59" s="1"/>
  <c r="K46" i="59"/>
  <c r="K75" i="59" s="1"/>
  <c r="K89" i="59" s="1"/>
  <c r="K109" i="59" s="1"/>
  <c r="J44" i="59"/>
  <c r="J73" i="59" s="1"/>
  <c r="J87" i="59" s="1"/>
  <c r="J107" i="59" s="1"/>
  <c r="H44" i="57"/>
  <c r="H73" i="57" s="1"/>
  <c r="H87" i="57" s="1"/>
  <c r="H107" i="57" s="1"/>
  <c r="H43" i="58"/>
  <c r="H72" i="58" s="1"/>
  <c r="H86" i="58" s="1"/>
  <c r="H106" i="58" s="1"/>
  <c r="H45" i="58"/>
  <c r="H74" i="58" s="1"/>
  <c r="H88" i="58" s="1"/>
  <c r="H108" i="58" s="1"/>
  <c r="H44" i="58"/>
  <c r="H73" i="58" s="1"/>
  <c r="H87" i="58" s="1"/>
  <c r="H107" i="58" s="1"/>
  <c r="F45" i="53"/>
  <c r="F74" i="53" s="1"/>
  <c r="F88" i="53" s="1"/>
  <c r="F108" i="53" s="1"/>
  <c r="F46" i="53"/>
  <c r="F75" i="53" s="1"/>
  <c r="F89" i="53" s="1"/>
  <c r="F109" i="53" s="1"/>
  <c r="J45" i="62"/>
  <c r="J74" i="62" s="1"/>
  <c r="J88" i="62" s="1"/>
  <c r="J108" i="62" s="1"/>
  <c r="K44" i="57"/>
  <c r="K73" i="57" s="1"/>
  <c r="K87" i="57" s="1"/>
  <c r="K107" i="57" s="1"/>
  <c r="G45" i="58"/>
  <c r="G74" i="58" s="1"/>
  <c r="G88" i="58" s="1"/>
  <c r="G108" i="58" s="1"/>
  <c r="I42" i="54"/>
  <c r="I71" i="54" s="1"/>
  <c r="I85" i="54" s="1"/>
  <c r="I105" i="54" s="1"/>
  <c r="E44" i="50"/>
  <c r="E73" i="50" s="1"/>
  <c r="E87" i="50" s="1"/>
  <c r="E107" i="50" s="1"/>
  <c r="L42" i="47"/>
  <c r="L71" i="47" s="1"/>
  <c r="L85" i="47" s="1"/>
  <c r="L105" i="47" s="1"/>
  <c r="L45" i="62"/>
  <c r="L74" i="62" s="1"/>
  <c r="L88" i="62" s="1"/>
  <c r="L108" i="62" s="1"/>
  <c r="H44" i="60"/>
  <c r="H73" i="60" s="1"/>
  <c r="H87" i="60" s="1"/>
  <c r="H107" i="60" s="1"/>
  <c r="K43" i="52"/>
  <c r="K72" i="52" s="1"/>
  <c r="K86" i="52" s="1"/>
  <c r="K106" i="52" s="1"/>
  <c r="L44" i="52"/>
  <c r="L73" i="52" s="1"/>
  <c r="L87" i="52" s="1"/>
  <c r="L107" i="52" s="1"/>
  <c r="I44" i="63"/>
  <c r="I73" i="63" s="1"/>
  <c r="I87" i="63" s="1"/>
  <c r="I107" i="63" s="1"/>
  <c r="G43" i="62"/>
  <c r="G72" i="62" s="1"/>
  <c r="G86" i="62" s="1"/>
  <c r="G106" i="62" s="1"/>
  <c r="G46" i="59"/>
  <c r="G75" i="59" s="1"/>
  <c r="G89" i="59" s="1"/>
  <c r="G109" i="59" s="1"/>
  <c r="L44" i="63"/>
  <c r="L73" i="63" s="1"/>
  <c r="L87" i="63" s="1"/>
  <c r="L107" i="63" s="1"/>
  <c r="I46" i="59"/>
  <c r="I75" i="59" s="1"/>
  <c r="I89" i="59" s="1"/>
  <c r="I109" i="59" s="1"/>
  <c r="F43" i="61"/>
  <c r="F72" i="61" s="1"/>
  <c r="F86" i="61" s="1"/>
  <c r="F106" i="61" s="1"/>
  <c r="L44" i="54"/>
  <c r="L73" i="54" s="1"/>
  <c r="L87" i="54" s="1"/>
  <c r="L107" i="54" s="1"/>
  <c r="K44" i="54"/>
  <c r="K73" i="54" s="1"/>
  <c r="K87" i="54" s="1"/>
  <c r="K107" i="54" s="1"/>
  <c r="K46" i="53"/>
  <c r="K75" i="53" s="1"/>
  <c r="K89" i="53" s="1"/>
  <c r="K109" i="53" s="1"/>
  <c r="F44" i="51"/>
  <c r="F73" i="51" s="1"/>
  <c r="F87" i="51" s="1"/>
  <c r="F107" i="51" s="1"/>
  <c r="H46" i="46"/>
  <c r="H75" i="46" s="1"/>
  <c r="H89" i="46" s="1"/>
  <c r="H109" i="46" s="1"/>
  <c r="G45" i="47"/>
  <c r="G74" i="47" s="1"/>
  <c r="G88" i="47" s="1"/>
  <c r="G108" i="47" s="1"/>
  <c r="H42" i="46"/>
  <c r="H71" i="46" s="1"/>
  <c r="H85" i="46" s="1"/>
  <c r="H105" i="46" s="1"/>
  <c r="H43" i="51"/>
  <c r="H72" i="51" s="1"/>
  <c r="H86" i="51" s="1"/>
  <c r="H106" i="51" s="1"/>
  <c r="J44" i="54"/>
  <c r="J73" i="54" s="1"/>
  <c r="J87" i="54" s="1"/>
  <c r="J107" i="54" s="1"/>
  <c r="G46" i="46"/>
  <c r="G75" i="46" s="1"/>
  <c r="G89" i="46" s="1"/>
  <c r="G109" i="46" s="1"/>
  <c r="J42" i="48"/>
  <c r="J71" i="48" s="1"/>
  <c r="J85" i="48" s="1"/>
  <c r="J105" i="48" s="1"/>
  <c r="K42" i="47"/>
  <c r="K71" i="47" s="1"/>
  <c r="K85" i="47" s="1"/>
  <c r="K105" i="47" s="1"/>
  <c r="F46" i="54"/>
  <c r="F75" i="54" s="1"/>
  <c r="F89" i="54" s="1"/>
  <c r="F109" i="54" s="1"/>
  <c r="H42" i="53"/>
  <c r="H71" i="53" s="1"/>
  <c r="H85" i="53" s="1"/>
  <c r="H105" i="53" s="1"/>
  <c r="I44" i="52"/>
  <c r="I73" i="52" s="1"/>
  <c r="I87" i="52" s="1"/>
  <c r="I107" i="52" s="1"/>
  <c r="L45" i="46"/>
  <c r="L74" i="46" s="1"/>
  <c r="L88" i="46" s="1"/>
  <c r="L108" i="46" s="1"/>
  <c r="F42" i="50"/>
  <c r="F71" i="50" s="1"/>
  <c r="F85" i="50" s="1"/>
  <c r="F105" i="50" s="1"/>
  <c r="F43" i="60"/>
  <c r="F72" i="60" s="1"/>
  <c r="F86" i="60" s="1"/>
  <c r="F106" i="60" s="1"/>
  <c r="I44" i="60"/>
  <c r="I73" i="60" s="1"/>
  <c r="I87" i="60" s="1"/>
  <c r="I107" i="60" s="1"/>
  <c r="L46" i="58"/>
  <c r="L75" i="58" s="1"/>
  <c r="L89" i="58" s="1"/>
  <c r="L109" i="58" s="1"/>
  <c r="I46" i="62"/>
  <c r="I75" i="62" s="1"/>
  <c r="I89" i="62" s="1"/>
  <c r="I109" i="62" s="1"/>
  <c r="E44" i="58"/>
  <c r="E73" i="58" s="1"/>
  <c r="E87" i="58" s="1"/>
  <c r="E107" i="58" s="1"/>
  <c r="G45" i="60"/>
  <c r="G74" i="60" s="1"/>
  <c r="G88" i="60" s="1"/>
  <c r="G108" i="60" s="1"/>
  <c r="F42" i="58"/>
  <c r="F71" i="58" s="1"/>
  <c r="F85" i="58" s="1"/>
  <c r="F105" i="58" s="1"/>
  <c r="J45" i="58"/>
  <c r="J74" i="58" s="1"/>
  <c r="J88" i="58" s="1"/>
  <c r="J108" i="58" s="1"/>
  <c r="E43" i="54"/>
  <c r="E72" i="54" s="1"/>
  <c r="E86" i="54" s="1"/>
  <c r="E106" i="54" s="1"/>
  <c r="K43" i="53"/>
  <c r="K72" i="53" s="1"/>
  <c r="K86" i="53" s="1"/>
  <c r="K106" i="53" s="1"/>
  <c r="L45" i="53"/>
  <c r="L74" i="53" s="1"/>
  <c r="L88" i="53" s="1"/>
  <c r="L108" i="53" s="1"/>
  <c r="F46" i="47"/>
  <c r="F75" i="47" s="1"/>
  <c r="F89" i="47" s="1"/>
  <c r="F109" i="47" s="1"/>
  <c r="F46" i="49"/>
  <c r="F75" i="49" s="1"/>
  <c r="F89" i="49" s="1"/>
  <c r="F109" i="49" s="1"/>
  <c r="J45" i="47"/>
  <c r="J74" i="47" s="1"/>
  <c r="J88" i="47" s="1"/>
  <c r="J108" i="47" s="1"/>
  <c r="I46" i="47"/>
  <c r="I75" i="47" s="1"/>
  <c r="I89" i="47" s="1"/>
  <c r="I109" i="47" s="1"/>
  <c r="F46" i="46"/>
  <c r="F75" i="46" s="1"/>
  <c r="F89" i="46" s="1"/>
  <c r="F109" i="46" s="1"/>
  <c r="H43" i="49"/>
  <c r="H72" i="49" s="1"/>
  <c r="H86" i="49" s="1"/>
  <c r="H106" i="49" s="1"/>
  <c r="G45" i="49"/>
  <c r="G74" i="49" s="1"/>
  <c r="G88" i="49" s="1"/>
  <c r="G108" i="49" s="1"/>
  <c r="H45" i="53"/>
  <c r="H74" i="53" s="1"/>
  <c r="H88" i="53" s="1"/>
  <c r="H108" i="53" s="1"/>
  <c r="I46" i="54"/>
  <c r="I75" i="54" s="1"/>
  <c r="I89" i="54" s="1"/>
  <c r="I109" i="54" s="1"/>
  <c r="L43" i="50"/>
  <c r="L72" i="50" s="1"/>
  <c r="L86" i="50" s="1"/>
  <c r="L106" i="50" s="1"/>
  <c r="F43" i="50"/>
  <c r="F72" i="50" s="1"/>
  <c r="F86" i="50" s="1"/>
  <c r="F106" i="50" s="1"/>
  <c r="E45" i="50"/>
  <c r="E74" i="50" s="1"/>
  <c r="E88" i="50" s="1"/>
  <c r="E108" i="50" s="1"/>
  <c r="F46" i="59"/>
  <c r="F75" i="59" s="1"/>
  <c r="F89" i="59" s="1"/>
  <c r="F109" i="59" s="1"/>
  <c r="L42" i="58"/>
  <c r="L71" i="58" s="1"/>
  <c r="L85" i="58" s="1"/>
  <c r="L105" i="58" s="1"/>
  <c r="L43" i="52"/>
  <c r="L72" i="52" s="1"/>
  <c r="L86" i="52" s="1"/>
  <c r="L106" i="52" s="1"/>
  <c r="E43" i="62"/>
  <c r="E72" i="62" s="1"/>
  <c r="E86" i="62" s="1"/>
  <c r="E106" i="62" s="1"/>
  <c r="F45" i="54"/>
  <c r="F74" i="54" s="1"/>
  <c r="F88" i="54" s="1"/>
  <c r="F108" i="54" s="1"/>
  <c r="F42" i="47"/>
  <c r="F71" i="47" s="1"/>
  <c r="F85" i="47" s="1"/>
  <c r="F105" i="47" s="1"/>
  <c r="G43" i="50"/>
  <c r="G72" i="50" s="1"/>
  <c r="G86" i="50" s="1"/>
  <c r="G106" i="50" s="1"/>
  <c r="K43" i="50"/>
  <c r="K72" i="50" s="1"/>
  <c r="K86" i="50" s="1"/>
  <c r="K106" i="50" s="1"/>
  <c r="E43" i="49"/>
  <c r="E72" i="49" s="1"/>
  <c r="E86" i="49" s="1"/>
  <c r="E106" i="49" s="1"/>
  <c r="K46" i="48"/>
  <c r="K75" i="48" s="1"/>
  <c r="K89" i="48" s="1"/>
  <c r="K109" i="48" s="1"/>
  <c r="G42" i="48"/>
  <c r="G71" i="48" s="1"/>
  <c r="G85" i="48" s="1"/>
  <c r="G105" i="48" s="1"/>
  <c r="K44" i="51"/>
  <c r="K73" i="51" s="1"/>
  <c r="K87" i="51" s="1"/>
  <c r="K107" i="51" s="1"/>
  <c r="F43" i="57"/>
  <c r="F72" i="57" s="1"/>
  <c r="F86" i="57" s="1"/>
  <c r="F106" i="57" s="1"/>
  <c r="K42" i="53"/>
  <c r="K71" i="53" s="1"/>
  <c r="K85" i="53" s="1"/>
  <c r="K105" i="53" s="1"/>
  <c r="E44" i="52"/>
  <c r="E73" i="52" s="1"/>
  <c r="E87" i="52" s="1"/>
  <c r="E107" i="52" s="1"/>
  <c r="J42" i="50"/>
  <c r="J71" i="50" s="1"/>
  <c r="J85" i="50" s="1"/>
  <c r="J105" i="50" s="1"/>
  <c r="G44" i="58"/>
  <c r="G73" i="58" s="1"/>
  <c r="G87" i="58" s="1"/>
  <c r="G107" i="58" s="1"/>
  <c r="J44" i="48"/>
  <c r="J73" i="48" s="1"/>
  <c r="J87" i="48" s="1"/>
  <c r="J107" i="48" s="1"/>
  <c r="F44" i="48"/>
  <c r="F73" i="48" s="1"/>
  <c r="F87" i="48" s="1"/>
  <c r="F107" i="48" s="1"/>
  <c r="K43" i="48"/>
  <c r="K72" i="48" s="1"/>
  <c r="K86" i="48" s="1"/>
  <c r="K106" i="48" s="1"/>
  <c r="J46" i="48"/>
  <c r="J75" i="48" s="1"/>
  <c r="J89" i="48" s="1"/>
  <c r="J109" i="48" s="1"/>
  <c r="G45" i="48"/>
  <c r="G74" i="48" s="1"/>
  <c r="G88" i="48" s="1"/>
  <c r="G108" i="48" s="1"/>
  <c r="F42" i="48"/>
  <c r="F71" i="48" s="1"/>
  <c r="F85" i="48" s="1"/>
  <c r="F105" i="48" s="1"/>
  <c r="I42" i="48"/>
  <c r="I71" i="48" s="1"/>
  <c r="I85" i="48" s="1"/>
  <c r="I105" i="48" s="1"/>
  <c r="H43" i="48"/>
  <c r="H72" i="48" s="1"/>
  <c r="H86" i="48" s="1"/>
  <c r="H106" i="48" s="1"/>
  <c r="F43" i="48"/>
  <c r="F72" i="48" s="1"/>
  <c r="F86" i="48" s="1"/>
  <c r="F106" i="48" s="1"/>
  <c r="I44" i="48"/>
  <c r="I73" i="48" s="1"/>
  <c r="I87" i="48" s="1"/>
  <c r="I107" i="48" s="1"/>
  <c r="L45" i="48"/>
  <c r="L74" i="48" s="1"/>
  <c r="L88" i="48" s="1"/>
  <c r="L108" i="48" s="1"/>
  <c r="J45" i="48"/>
  <c r="J74" i="48" s="1"/>
  <c r="J88" i="48" s="1"/>
  <c r="J108" i="48" s="1"/>
  <c r="I43" i="48"/>
  <c r="I72" i="48" s="1"/>
  <c r="I86" i="48" s="1"/>
  <c r="I106" i="48" s="1"/>
  <c r="H45" i="48"/>
  <c r="H74" i="48" s="1"/>
  <c r="H88" i="48" s="1"/>
  <c r="H108" i="48" s="1"/>
  <c r="K45" i="48"/>
  <c r="K74" i="48" s="1"/>
  <c r="K88" i="48" s="1"/>
  <c r="K108" i="48" s="1"/>
  <c r="J43" i="48"/>
  <c r="J72" i="48" s="1"/>
  <c r="J86" i="48" s="1"/>
  <c r="J106" i="48" s="1"/>
  <c r="F46" i="48"/>
  <c r="F75" i="48" s="1"/>
  <c r="F89" i="48" s="1"/>
  <c r="F109" i="48" s="1"/>
  <c r="H44" i="48"/>
  <c r="H73" i="48" s="1"/>
  <c r="H87" i="48" s="1"/>
  <c r="H107" i="48" s="1"/>
  <c r="L46" i="48"/>
  <c r="L75" i="48" s="1"/>
  <c r="L89" i="48" s="1"/>
  <c r="L109" i="48" s="1"/>
  <c r="L42" i="48"/>
  <c r="L71" i="48" s="1"/>
  <c r="L85" i="48" s="1"/>
  <c r="L105" i="48" s="1"/>
  <c r="G44" i="48"/>
  <c r="G73" i="48" s="1"/>
  <c r="G87" i="48" s="1"/>
  <c r="G107" i="48" s="1"/>
  <c r="L44" i="48"/>
  <c r="L73" i="48" s="1"/>
  <c r="L87" i="48" s="1"/>
  <c r="L107" i="48" s="1"/>
  <c r="L43" i="48"/>
  <c r="L72" i="48" s="1"/>
  <c r="L86" i="48" s="1"/>
  <c r="L106" i="48" s="1"/>
  <c r="E46" i="48"/>
  <c r="E75" i="48" s="1"/>
  <c r="E89" i="48" s="1"/>
  <c r="E109" i="48" s="1"/>
  <c r="G43" i="48"/>
  <c r="G72" i="48" s="1"/>
  <c r="G86" i="48" s="1"/>
  <c r="G106" i="48" s="1"/>
  <c r="F44" i="62"/>
  <c r="F73" i="62" s="1"/>
  <c r="F87" i="62" s="1"/>
  <c r="F107" i="62" s="1"/>
  <c r="E43" i="63"/>
  <c r="E72" i="63" s="1"/>
  <c r="E86" i="63" s="1"/>
  <c r="E106" i="63" s="1"/>
  <c r="L43" i="59"/>
  <c r="L72" i="59" s="1"/>
  <c r="L86" i="59" s="1"/>
  <c r="L106" i="59" s="1"/>
  <c r="I42" i="63"/>
  <c r="I71" i="63" s="1"/>
  <c r="I85" i="63" s="1"/>
  <c r="I105" i="63" s="1"/>
  <c r="I42" i="62"/>
  <c r="I71" i="62" s="1"/>
  <c r="I85" i="62" s="1"/>
  <c r="I105" i="62" s="1"/>
  <c r="K43" i="63"/>
  <c r="K72" i="63" s="1"/>
  <c r="K86" i="63" s="1"/>
  <c r="K106" i="63" s="1"/>
  <c r="K44" i="53"/>
  <c r="K73" i="53" s="1"/>
  <c r="K87" i="53" s="1"/>
  <c r="K107" i="53" s="1"/>
  <c r="I45" i="49"/>
  <c r="I74" i="49" s="1"/>
  <c r="I88" i="49" s="1"/>
  <c r="I108" i="49" s="1"/>
  <c r="I45" i="53"/>
  <c r="I74" i="53" s="1"/>
  <c r="I88" i="53" s="1"/>
  <c r="I108" i="53" s="1"/>
  <c r="H42" i="50"/>
  <c r="H71" i="50" s="1"/>
  <c r="H85" i="50" s="1"/>
  <c r="H105" i="50" s="1"/>
  <c r="I46" i="52"/>
  <c r="I75" i="52" s="1"/>
  <c r="I89" i="52" s="1"/>
  <c r="I109" i="52" s="1"/>
  <c r="L43" i="57"/>
  <c r="L72" i="57" s="1"/>
  <c r="L86" i="57" s="1"/>
  <c r="L106" i="57" s="1"/>
  <c r="J43" i="54"/>
  <c r="J72" i="54" s="1"/>
  <c r="J86" i="54" s="1"/>
  <c r="J106" i="54" s="1"/>
  <c r="H44" i="63"/>
  <c r="H73" i="63" s="1"/>
  <c r="H87" i="63" s="1"/>
  <c r="H107" i="63" s="1"/>
  <c r="L44" i="61"/>
  <c r="L73" i="61" s="1"/>
  <c r="L87" i="61" s="1"/>
  <c r="L107" i="61" s="1"/>
  <c r="K44" i="61"/>
  <c r="K73" i="61" s="1"/>
  <c r="K87" i="61" s="1"/>
  <c r="K107" i="61" s="1"/>
  <c r="I43" i="60"/>
  <c r="I72" i="60" s="1"/>
  <c r="I86" i="60" s="1"/>
  <c r="I106" i="60" s="1"/>
  <c r="E42" i="61"/>
  <c r="E71" i="61" s="1"/>
  <c r="E85" i="61" s="1"/>
  <c r="E105" i="61" s="1"/>
  <c r="E43" i="61"/>
  <c r="E72" i="61" s="1"/>
  <c r="E86" i="61" s="1"/>
  <c r="E106" i="61" s="1"/>
  <c r="F42" i="61"/>
  <c r="F71" i="61" s="1"/>
  <c r="F85" i="61" s="1"/>
  <c r="F105" i="61" s="1"/>
  <c r="F45" i="58"/>
  <c r="F74" i="58" s="1"/>
  <c r="F88" i="58" s="1"/>
  <c r="F108" i="58" s="1"/>
  <c r="I42" i="57"/>
  <c r="I71" i="57" s="1"/>
  <c r="I85" i="57" s="1"/>
  <c r="I105" i="57" s="1"/>
  <c r="J45" i="57"/>
  <c r="J74" i="57" s="1"/>
  <c r="J88" i="57" s="1"/>
  <c r="J108" i="57" s="1"/>
  <c r="I45" i="57"/>
  <c r="I74" i="57" s="1"/>
  <c r="I88" i="57" s="1"/>
  <c r="I108" i="57" s="1"/>
  <c r="I118" i="57" s="1"/>
  <c r="L45" i="58"/>
  <c r="L74" i="58" s="1"/>
  <c r="L88" i="58" s="1"/>
  <c r="L108" i="58" s="1"/>
  <c r="G44" i="57"/>
  <c r="G73" i="57" s="1"/>
  <c r="G87" i="57" s="1"/>
  <c r="G107" i="57" s="1"/>
  <c r="G42" i="57"/>
  <c r="G71" i="57" s="1"/>
  <c r="G85" i="57" s="1"/>
  <c r="G105" i="57" s="1"/>
  <c r="H45" i="62"/>
  <c r="H74" i="62" s="1"/>
  <c r="H88" i="62" s="1"/>
  <c r="H108" i="62" s="1"/>
  <c r="G42" i="61"/>
  <c r="G71" i="61" s="1"/>
  <c r="G85" i="61" s="1"/>
  <c r="G105" i="61" s="1"/>
  <c r="K43" i="59"/>
  <c r="K72" i="59" s="1"/>
  <c r="K86" i="59" s="1"/>
  <c r="K106" i="59" s="1"/>
  <c r="G43" i="54"/>
  <c r="G72" i="54" s="1"/>
  <c r="G86" i="54" s="1"/>
  <c r="G106" i="54" s="1"/>
  <c r="F46" i="63"/>
  <c r="F75" i="63" s="1"/>
  <c r="F89" i="63" s="1"/>
  <c r="F109" i="63" s="1"/>
  <c r="G42" i="63"/>
  <c r="G71" i="63" s="1"/>
  <c r="G85" i="63" s="1"/>
  <c r="G105" i="63" s="1"/>
  <c r="E43" i="58"/>
  <c r="E72" i="58" s="1"/>
  <c r="E86" i="58" s="1"/>
  <c r="E106" i="58" s="1"/>
  <c r="H43" i="57"/>
  <c r="H72" i="57" s="1"/>
  <c r="H86" i="57" s="1"/>
  <c r="H106" i="57" s="1"/>
  <c r="F44" i="54"/>
  <c r="F73" i="54" s="1"/>
  <c r="F87" i="54" s="1"/>
  <c r="F107" i="54" s="1"/>
  <c r="E45" i="54"/>
  <c r="E74" i="54" s="1"/>
  <c r="E88" i="54" s="1"/>
  <c r="E108" i="54" s="1"/>
  <c r="H42" i="52"/>
  <c r="H71" i="52" s="1"/>
  <c r="H85" i="52" s="1"/>
  <c r="H105" i="52" s="1"/>
  <c r="G43" i="49"/>
  <c r="G72" i="49" s="1"/>
  <c r="G86" i="49" s="1"/>
  <c r="G106" i="49" s="1"/>
  <c r="J42" i="51"/>
  <c r="J71" i="51" s="1"/>
  <c r="J85" i="51" s="1"/>
  <c r="J105" i="51" s="1"/>
  <c r="J45" i="51"/>
  <c r="J74" i="51" s="1"/>
  <c r="J88" i="51" s="1"/>
  <c r="J108" i="51" s="1"/>
  <c r="L46" i="50"/>
  <c r="L75" i="50" s="1"/>
  <c r="L89" i="50" s="1"/>
  <c r="L109" i="50" s="1"/>
  <c r="G42" i="46"/>
  <c r="G71" i="46" s="1"/>
  <c r="G85" i="46" s="1"/>
  <c r="G105" i="46" s="1"/>
  <c r="K43" i="51"/>
  <c r="K72" i="51" s="1"/>
  <c r="K86" i="51" s="1"/>
  <c r="K106" i="51" s="1"/>
  <c r="F46" i="51"/>
  <c r="F75" i="51" s="1"/>
  <c r="F89" i="51" s="1"/>
  <c r="F109" i="51" s="1"/>
  <c r="H43" i="50"/>
  <c r="H72" i="50" s="1"/>
  <c r="H86" i="50" s="1"/>
  <c r="H106" i="50" s="1"/>
  <c r="I46" i="46"/>
  <c r="I75" i="46" s="1"/>
  <c r="I89" i="46" s="1"/>
  <c r="I109" i="46" s="1"/>
  <c r="I45" i="51"/>
  <c r="I74" i="51" s="1"/>
  <c r="I88" i="51" s="1"/>
  <c r="I108" i="51" s="1"/>
  <c r="E43" i="51"/>
  <c r="E72" i="51" s="1"/>
  <c r="E86" i="51" s="1"/>
  <c r="E106" i="51" s="1"/>
  <c r="E46" i="51"/>
  <c r="E75" i="51" s="1"/>
  <c r="E89" i="51" s="1"/>
  <c r="E109" i="51" s="1"/>
  <c r="E46" i="47"/>
  <c r="E75" i="47" s="1"/>
  <c r="E89" i="47" s="1"/>
  <c r="E109" i="47" s="1"/>
  <c r="E45" i="53"/>
  <c r="E74" i="53" s="1"/>
  <c r="E88" i="53" s="1"/>
  <c r="E108" i="53" s="1"/>
  <c r="E42" i="53"/>
  <c r="E71" i="53" s="1"/>
  <c r="E85" i="53" s="1"/>
  <c r="E105" i="53" s="1"/>
  <c r="J42" i="52"/>
  <c r="J71" i="52" s="1"/>
  <c r="J85" i="52" s="1"/>
  <c r="J105" i="52" s="1"/>
  <c r="I42" i="52"/>
  <c r="I71" i="52" s="1"/>
  <c r="I85" i="52" s="1"/>
  <c r="I105" i="52" s="1"/>
  <c r="K42" i="51"/>
  <c r="K71" i="51" s="1"/>
  <c r="K85" i="51" s="1"/>
  <c r="K105" i="51" s="1"/>
  <c r="L45" i="51"/>
  <c r="L74" i="51" s="1"/>
  <c r="L88" i="51" s="1"/>
  <c r="L108" i="51" s="1"/>
  <c r="G43" i="51"/>
  <c r="G72" i="51" s="1"/>
  <c r="G86" i="51" s="1"/>
  <c r="G106" i="51" s="1"/>
  <c r="J43" i="52"/>
  <c r="J72" i="52" s="1"/>
  <c r="J86" i="52" s="1"/>
  <c r="J106" i="52" s="1"/>
  <c r="E43" i="57"/>
  <c r="E72" i="57" s="1"/>
  <c r="E86" i="57" s="1"/>
  <c r="E106" i="57" s="1"/>
  <c r="F43" i="52"/>
  <c r="F72" i="52" s="1"/>
  <c r="F86" i="52" s="1"/>
  <c r="F106" i="52" s="1"/>
  <c r="K42" i="49"/>
  <c r="K71" i="49" s="1"/>
  <c r="K85" i="49" s="1"/>
  <c r="K105" i="49" s="1"/>
  <c r="K46" i="49"/>
  <c r="K75" i="49" s="1"/>
  <c r="K89" i="49" s="1"/>
  <c r="K109" i="49" s="1"/>
  <c r="K43" i="49"/>
  <c r="K72" i="49" s="1"/>
  <c r="K86" i="49" s="1"/>
  <c r="K106" i="49" s="1"/>
  <c r="I42" i="47"/>
  <c r="I71" i="47" s="1"/>
  <c r="I85" i="47" s="1"/>
  <c r="I105" i="47" s="1"/>
  <c r="J44" i="47"/>
  <c r="J73" i="47" s="1"/>
  <c r="J87" i="47" s="1"/>
  <c r="J107" i="47" s="1"/>
  <c r="I44" i="47"/>
  <c r="I73" i="47" s="1"/>
  <c r="I87" i="47" s="1"/>
  <c r="I107" i="47" s="1"/>
  <c r="I43" i="47"/>
  <c r="I72" i="47" s="1"/>
  <c r="I86" i="47" s="1"/>
  <c r="I106" i="47" s="1"/>
  <c r="H46" i="47"/>
  <c r="H75" i="47" s="1"/>
  <c r="H89" i="47" s="1"/>
  <c r="H109" i="47" s="1"/>
  <c r="L43" i="47"/>
  <c r="L72" i="47" s="1"/>
  <c r="L86" i="47" s="1"/>
  <c r="L106" i="47" s="1"/>
  <c r="I45" i="62"/>
  <c r="I74" i="62" s="1"/>
  <c r="I88" i="62" s="1"/>
  <c r="I108" i="62" s="1"/>
  <c r="K44" i="63"/>
  <c r="K73" i="63" s="1"/>
  <c r="K87" i="63" s="1"/>
  <c r="K107" i="63" s="1"/>
  <c r="E44" i="60"/>
  <c r="E73" i="60" s="1"/>
  <c r="E87" i="60" s="1"/>
  <c r="E107" i="60" s="1"/>
  <c r="K43" i="60"/>
  <c r="K72" i="60" s="1"/>
  <c r="K86" i="60" s="1"/>
  <c r="K106" i="60" s="1"/>
  <c r="K42" i="60"/>
  <c r="K71" i="60" s="1"/>
  <c r="K85" i="60" s="1"/>
  <c r="K105" i="60" s="1"/>
  <c r="L42" i="60"/>
  <c r="L71" i="60" s="1"/>
  <c r="L85" i="60" s="1"/>
  <c r="L105" i="60" s="1"/>
  <c r="L46" i="60"/>
  <c r="L75" i="60" s="1"/>
  <c r="L89" i="60" s="1"/>
  <c r="L109" i="60" s="1"/>
  <c r="J42" i="59"/>
  <c r="J71" i="59" s="1"/>
  <c r="J85" i="59" s="1"/>
  <c r="J105" i="59" s="1"/>
  <c r="I46" i="58"/>
  <c r="I75" i="58" s="1"/>
  <c r="I89" i="58" s="1"/>
  <c r="I109" i="58" s="1"/>
  <c r="H42" i="58"/>
  <c r="H71" i="58" s="1"/>
  <c r="H85" i="58" s="1"/>
  <c r="H105" i="58" s="1"/>
  <c r="L43" i="54"/>
  <c r="L72" i="54" s="1"/>
  <c r="L86" i="54" s="1"/>
  <c r="L106" i="54" s="1"/>
  <c r="F43" i="53"/>
  <c r="F72" i="53" s="1"/>
  <c r="F86" i="53" s="1"/>
  <c r="F106" i="53" s="1"/>
  <c r="H44" i="54"/>
  <c r="H73" i="54" s="1"/>
  <c r="H87" i="54" s="1"/>
  <c r="H107" i="54" s="1"/>
  <c r="G42" i="54"/>
  <c r="G71" i="54" s="1"/>
  <c r="G85" i="54" s="1"/>
  <c r="G105" i="54" s="1"/>
  <c r="E46" i="62"/>
  <c r="E75" i="62" s="1"/>
  <c r="E89" i="62" s="1"/>
  <c r="E109" i="62" s="1"/>
  <c r="H46" i="61"/>
  <c r="H75" i="61" s="1"/>
  <c r="H89" i="61" s="1"/>
  <c r="H109" i="61" s="1"/>
  <c r="J45" i="61"/>
  <c r="J74" i="61" s="1"/>
  <c r="J88" i="61" s="1"/>
  <c r="J108" i="61" s="1"/>
  <c r="I42" i="61"/>
  <c r="I71" i="61" s="1"/>
  <c r="I85" i="61" s="1"/>
  <c r="I105" i="61" s="1"/>
  <c r="H44" i="59"/>
  <c r="H73" i="59" s="1"/>
  <c r="H87" i="59" s="1"/>
  <c r="H107" i="59" s="1"/>
  <c r="G45" i="59"/>
  <c r="G74" i="59" s="1"/>
  <c r="G88" i="59" s="1"/>
  <c r="G108" i="59" s="1"/>
  <c r="E42" i="58"/>
  <c r="E71" i="58" s="1"/>
  <c r="E85" i="58" s="1"/>
  <c r="E105" i="58" s="1"/>
  <c r="L43" i="63"/>
  <c r="L72" i="63" s="1"/>
  <c r="L86" i="63" s="1"/>
  <c r="L106" i="63" s="1"/>
  <c r="I45" i="59"/>
  <c r="I74" i="59" s="1"/>
  <c r="I88" i="59" s="1"/>
  <c r="I108" i="59" s="1"/>
  <c r="I42" i="59"/>
  <c r="I71" i="59" s="1"/>
  <c r="I85" i="59" s="1"/>
  <c r="I105" i="59" s="1"/>
  <c r="I44" i="59"/>
  <c r="I73" i="59" s="1"/>
  <c r="I87" i="59" s="1"/>
  <c r="I107" i="59" s="1"/>
  <c r="K42" i="54"/>
  <c r="K71" i="54" s="1"/>
  <c r="K85" i="54" s="1"/>
  <c r="K105" i="54" s="1"/>
  <c r="K46" i="54"/>
  <c r="K75" i="54" s="1"/>
  <c r="K89" i="54" s="1"/>
  <c r="K109" i="54" s="1"/>
  <c r="K45" i="54"/>
  <c r="K74" i="54" s="1"/>
  <c r="K88" i="54" s="1"/>
  <c r="K108" i="54" s="1"/>
  <c r="E42" i="54"/>
  <c r="E71" i="54" s="1"/>
  <c r="E85" i="54" s="1"/>
  <c r="E105" i="54" s="1"/>
  <c r="K43" i="47"/>
  <c r="K72" i="47" s="1"/>
  <c r="K86" i="47" s="1"/>
  <c r="K106" i="47" s="1"/>
  <c r="F44" i="47"/>
  <c r="F73" i="47" s="1"/>
  <c r="F87" i="47" s="1"/>
  <c r="F107" i="47" s="1"/>
  <c r="H44" i="46"/>
  <c r="H73" i="46" s="1"/>
  <c r="H87" i="46" s="1"/>
  <c r="H107" i="46" s="1"/>
  <c r="L43" i="49"/>
  <c r="L72" i="49" s="1"/>
  <c r="L86" i="49" s="1"/>
  <c r="L106" i="49" s="1"/>
  <c r="I42" i="51"/>
  <c r="I71" i="51" s="1"/>
  <c r="I85" i="51" s="1"/>
  <c r="I105" i="51" s="1"/>
  <c r="G46" i="50"/>
  <c r="G75" i="50" s="1"/>
  <c r="G89" i="50" s="1"/>
  <c r="G109" i="50" s="1"/>
  <c r="E43" i="47"/>
  <c r="E72" i="47" s="1"/>
  <c r="E86" i="47" s="1"/>
  <c r="E106" i="47" s="1"/>
  <c r="K44" i="46"/>
  <c r="K73" i="46" s="1"/>
  <c r="K87" i="46" s="1"/>
  <c r="K107" i="46" s="1"/>
  <c r="G43" i="52"/>
  <c r="G72" i="52" s="1"/>
  <c r="G86" i="52" s="1"/>
  <c r="G106" i="52" s="1"/>
  <c r="H42" i="51"/>
  <c r="H71" i="51" s="1"/>
  <c r="H85" i="51" s="1"/>
  <c r="H105" i="51" s="1"/>
  <c r="H46" i="51"/>
  <c r="H75" i="51" s="1"/>
  <c r="H89" i="51" s="1"/>
  <c r="H109" i="51" s="1"/>
  <c r="G44" i="51"/>
  <c r="G73" i="51" s="1"/>
  <c r="G87" i="51" s="1"/>
  <c r="G107" i="51" s="1"/>
  <c r="I46" i="50"/>
  <c r="I75" i="50" s="1"/>
  <c r="I89" i="50" s="1"/>
  <c r="I109" i="50" s="1"/>
  <c r="J42" i="49"/>
  <c r="J71" i="49" s="1"/>
  <c r="J85" i="49" s="1"/>
  <c r="J105" i="49" s="1"/>
  <c r="E43" i="46"/>
  <c r="E72" i="46" s="1"/>
  <c r="E86" i="46" s="1"/>
  <c r="E106" i="46" s="1"/>
  <c r="G43" i="58"/>
  <c r="G72" i="58" s="1"/>
  <c r="G86" i="58" s="1"/>
  <c r="G106" i="58" s="1"/>
  <c r="E43" i="50"/>
  <c r="E72" i="50" s="1"/>
  <c r="E86" i="50" s="1"/>
  <c r="E106" i="50" s="1"/>
  <c r="I45" i="47"/>
  <c r="I74" i="47" s="1"/>
  <c r="I88" i="47" s="1"/>
  <c r="I108" i="47" s="1"/>
  <c r="L42" i="39"/>
  <c r="L71" i="39" s="1"/>
  <c r="L85" i="39" s="1"/>
  <c r="L105" i="39" s="1"/>
  <c r="L45" i="47"/>
  <c r="L74" i="47" s="1"/>
  <c r="L88" i="47" s="1"/>
  <c r="L108" i="47" s="1"/>
  <c r="K45" i="62"/>
  <c r="K74" i="62" s="1"/>
  <c r="K88" i="62" s="1"/>
  <c r="K108" i="62" s="1"/>
  <c r="K44" i="62"/>
  <c r="K73" i="62" s="1"/>
  <c r="K87" i="62" s="1"/>
  <c r="K107" i="62" s="1"/>
  <c r="K46" i="61"/>
  <c r="K75" i="61" s="1"/>
  <c r="K89" i="61" s="1"/>
  <c r="K109" i="61" s="1"/>
  <c r="J42" i="60"/>
  <c r="J71" i="60" s="1"/>
  <c r="J85" i="60" s="1"/>
  <c r="J105" i="60" s="1"/>
  <c r="I42" i="60"/>
  <c r="I71" i="60" s="1"/>
  <c r="I85" i="60" s="1"/>
  <c r="I105" i="60" s="1"/>
  <c r="J46" i="60"/>
  <c r="J75" i="60" s="1"/>
  <c r="J89" i="60" s="1"/>
  <c r="J109" i="60" s="1"/>
  <c r="E42" i="59"/>
  <c r="E71" i="59" s="1"/>
  <c r="E85" i="59" s="1"/>
  <c r="E105" i="59" s="1"/>
  <c r="F45" i="59"/>
  <c r="F74" i="59" s="1"/>
  <c r="F88" i="59" s="1"/>
  <c r="F108" i="59" s="1"/>
  <c r="E46" i="59"/>
  <c r="E75" i="59" s="1"/>
  <c r="E89" i="59" s="1"/>
  <c r="E109" i="59" s="1"/>
  <c r="E43" i="59"/>
  <c r="E72" i="59" s="1"/>
  <c r="E86" i="59" s="1"/>
  <c r="E106" i="59" s="1"/>
  <c r="F42" i="63"/>
  <c r="F71" i="63" s="1"/>
  <c r="F85" i="63" s="1"/>
  <c r="F105" i="63" s="1"/>
  <c r="G42" i="62"/>
  <c r="G71" i="62" s="1"/>
  <c r="G85" i="62" s="1"/>
  <c r="G105" i="62" s="1"/>
  <c r="G46" i="62"/>
  <c r="G75" i="62" s="1"/>
  <c r="G89" i="62" s="1"/>
  <c r="G109" i="62" s="1"/>
  <c r="G45" i="62"/>
  <c r="G74" i="62" s="1"/>
  <c r="G88" i="62" s="1"/>
  <c r="G108" i="62" s="1"/>
  <c r="G43" i="60"/>
  <c r="G72" i="60" s="1"/>
  <c r="G86" i="60" s="1"/>
  <c r="G106" i="60" s="1"/>
  <c r="G44" i="59"/>
  <c r="G73" i="59" s="1"/>
  <c r="G87" i="59" s="1"/>
  <c r="G107" i="59" s="1"/>
  <c r="H46" i="49"/>
  <c r="H75" i="49" s="1"/>
  <c r="H89" i="49" s="1"/>
  <c r="H109" i="49" s="1"/>
  <c r="G44" i="49"/>
  <c r="G73" i="49" s="1"/>
  <c r="G87" i="49" s="1"/>
  <c r="G107" i="49" s="1"/>
  <c r="G44" i="47"/>
  <c r="G73" i="47" s="1"/>
  <c r="G87" i="47" s="1"/>
  <c r="G107" i="47" s="1"/>
  <c r="H42" i="47"/>
  <c r="H71" i="47" s="1"/>
  <c r="H85" i="47" s="1"/>
  <c r="H105" i="47" s="1"/>
  <c r="J46" i="46"/>
  <c r="J75" i="46" s="1"/>
  <c r="J89" i="46" s="1"/>
  <c r="J109" i="46" s="1"/>
  <c r="J43" i="46"/>
  <c r="J72" i="46" s="1"/>
  <c r="J86" i="46" s="1"/>
  <c r="J106" i="46" s="1"/>
  <c r="I42" i="46"/>
  <c r="I71" i="46" s="1"/>
  <c r="I85" i="46" s="1"/>
  <c r="I105" i="46" s="1"/>
  <c r="J42" i="46"/>
  <c r="J71" i="46" s="1"/>
  <c r="J85" i="46" s="1"/>
  <c r="J105" i="46" s="1"/>
  <c r="I44" i="51"/>
  <c r="I73" i="51" s="1"/>
  <c r="I87" i="51" s="1"/>
  <c r="I107" i="51" s="1"/>
  <c r="E45" i="47"/>
  <c r="E74" i="47" s="1"/>
  <c r="E88" i="47" s="1"/>
  <c r="E108" i="47" s="1"/>
  <c r="K45" i="46"/>
  <c r="K74" i="46" s="1"/>
  <c r="K88" i="46" s="1"/>
  <c r="K108" i="46" s="1"/>
  <c r="K43" i="46"/>
  <c r="K72" i="46" s="1"/>
  <c r="K86" i="46" s="1"/>
  <c r="K106" i="46" s="1"/>
  <c r="L44" i="46"/>
  <c r="L73" i="46" s="1"/>
  <c r="L87" i="46" s="1"/>
  <c r="L107" i="46" s="1"/>
  <c r="E46" i="53"/>
  <c r="E75" i="53" s="1"/>
  <c r="E89" i="53" s="1"/>
  <c r="E109" i="53" s="1"/>
  <c r="E119" i="53" s="1"/>
  <c r="E42" i="50"/>
  <c r="E71" i="50" s="1"/>
  <c r="E85" i="50" s="1"/>
  <c r="E105" i="50" s="1"/>
  <c r="F45" i="50"/>
  <c r="F74" i="50" s="1"/>
  <c r="F88" i="50" s="1"/>
  <c r="F108" i="50" s="1"/>
  <c r="I43" i="50"/>
  <c r="I72" i="50" s="1"/>
  <c r="I86" i="50" s="1"/>
  <c r="I106" i="50" s="1"/>
  <c r="F42" i="46"/>
  <c r="F71" i="46" s="1"/>
  <c r="F85" i="46" s="1"/>
  <c r="F105" i="46" s="1"/>
  <c r="E44" i="46"/>
  <c r="E73" i="46" s="1"/>
  <c r="E87" i="46" s="1"/>
  <c r="E107" i="46" s="1"/>
  <c r="K43" i="57"/>
  <c r="K72" i="57" s="1"/>
  <c r="K86" i="57" s="1"/>
  <c r="K106" i="57" s="1"/>
  <c r="L46" i="57"/>
  <c r="L75" i="57" s="1"/>
  <c r="L89" i="57" s="1"/>
  <c r="L109" i="57" s="1"/>
  <c r="K42" i="57"/>
  <c r="K71" i="57" s="1"/>
  <c r="K85" i="57" s="1"/>
  <c r="K105" i="57" s="1"/>
  <c r="K45" i="53"/>
  <c r="K74" i="53" s="1"/>
  <c r="K88" i="53" s="1"/>
  <c r="K108" i="53" s="1"/>
  <c r="L43" i="53"/>
  <c r="L72" i="53" s="1"/>
  <c r="L86" i="53" s="1"/>
  <c r="L106" i="53" s="1"/>
  <c r="I44" i="54"/>
  <c r="I73" i="54" s="1"/>
  <c r="I87" i="54" s="1"/>
  <c r="I107" i="54" s="1"/>
  <c r="I45" i="54"/>
  <c r="I74" i="54" s="1"/>
  <c r="I88" i="54" s="1"/>
  <c r="I108" i="54" s="1"/>
  <c r="G44" i="46"/>
  <c r="G73" i="46" s="1"/>
  <c r="G87" i="46" s="1"/>
  <c r="G107" i="46" s="1"/>
  <c r="J44" i="46"/>
  <c r="J73" i="46" s="1"/>
  <c r="J87" i="46" s="1"/>
  <c r="J107" i="46" s="1"/>
  <c r="F43" i="46"/>
  <c r="F72" i="46" s="1"/>
  <c r="F86" i="46" s="1"/>
  <c r="F106" i="46" s="1"/>
  <c r="H44" i="49"/>
  <c r="H73" i="49" s="1"/>
  <c r="H87" i="49" s="1"/>
  <c r="H107" i="49" s="1"/>
  <c r="E42" i="49"/>
  <c r="E71" i="49" s="1"/>
  <c r="E85" i="49" s="1"/>
  <c r="E105" i="49" s="1"/>
  <c r="F43" i="49"/>
  <c r="F72" i="49" s="1"/>
  <c r="F86" i="49" s="1"/>
  <c r="F106" i="49" s="1"/>
  <c r="E45" i="49"/>
  <c r="E74" i="49" s="1"/>
  <c r="E88" i="49" s="1"/>
  <c r="E108" i="49" s="1"/>
  <c r="E46" i="49"/>
  <c r="E75" i="49" s="1"/>
  <c r="E89" i="49" s="1"/>
  <c r="E109" i="49" s="1"/>
  <c r="J43" i="47"/>
  <c r="J72" i="47" s="1"/>
  <c r="J86" i="47" s="1"/>
  <c r="J106" i="47" s="1"/>
  <c r="E44" i="63"/>
  <c r="E73" i="63" s="1"/>
  <c r="E87" i="63" s="1"/>
  <c r="E107" i="63" s="1"/>
  <c r="E116" i="63" s="1"/>
  <c r="L44" i="62"/>
  <c r="L73" i="62" s="1"/>
  <c r="L87" i="62" s="1"/>
  <c r="L107" i="62" s="1"/>
  <c r="K44" i="59"/>
  <c r="K73" i="59" s="1"/>
  <c r="K87" i="59" s="1"/>
  <c r="K107" i="59" s="1"/>
  <c r="J45" i="63"/>
  <c r="J74" i="63" s="1"/>
  <c r="J88" i="63" s="1"/>
  <c r="J108" i="63" s="1"/>
  <c r="L45" i="61"/>
  <c r="L74" i="61" s="1"/>
  <c r="L88" i="61" s="1"/>
  <c r="L108" i="61" s="1"/>
  <c r="E43" i="60"/>
  <c r="E72" i="60" s="1"/>
  <c r="E86" i="60" s="1"/>
  <c r="E106" i="60" s="1"/>
  <c r="I42" i="58"/>
  <c r="I71" i="58" s="1"/>
  <c r="I85" i="58" s="1"/>
  <c r="I105" i="58" s="1"/>
  <c r="J44" i="58"/>
  <c r="J73" i="58" s="1"/>
  <c r="J87" i="58" s="1"/>
  <c r="J107" i="58" s="1"/>
  <c r="I45" i="58"/>
  <c r="I74" i="58" s="1"/>
  <c r="I88" i="58" s="1"/>
  <c r="I108" i="58" s="1"/>
  <c r="H46" i="58"/>
  <c r="H75" i="58" s="1"/>
  <c r="H89" i="58" s="1"/>
  <c r="H109" i="58" s="1"/>
  <c r="L46" i="52"/>
  <c r="L75" i="52" s="1"/>
  <c r="L89" i="52" s="1"/>
  <c r="L109" i="52" s="1"/>
  <c r="L45" i="52"/>
  <c r="L74" i="52" s="1"/>
  <c r="L88" i="52" s="1"/>
  <c r="L108" i="52" s="1"/>
  <c r="L42" i="52"/>
  <c r="L71" i="52" s="1"/>
  <c r="L85" i="52" s="1"/>
  <c r="L105" i="52" s="1"/>
  <c r="K42" i="52"/>
  <c r="K71" i="52" s="1"/>
  <c r="K85" i="52" s="1"/>
  <c r="K105" i="52" s="1"/>
  <c r="K46" i="52"/>
  <c r="K75" i="52" s="1"/>
  <c r="K89" i="52" s="1"/>
  <c r="K109" i="52" s="1"/>
  <c r="E42" i="62"/>
  <c r="E71" i="62" s="1"/>
  <c r="E85" i="62" s="1"/>
  <c r="E105" i="62" s="1"/>
  <c r="G45" i="63"/>
  <c r="G74" i="63" s="1"/>
  <c r="G88" i="63" s="1"/>
  <c r="G108" i="63" s="1"/>
  <c r="G44" i="60"/>
  <c r="G73" i="60" s="1"/>
  <c r="G87" i="60" s="1"/>
  <c r="G107" i="60" s="1"/>
  <c r="H43" i="60"/>
  <c r="H72" i="60" s="1"/>
  <c r="H86" i="60" s="1"/>
  <c r="H106" i="60" s="1"/>
  <c r="K45" i="58"/>
  <c r="K74" i="58" s="1"/>
  <c r="K88" i="58" s="1"/>
  <c r="K108" i="58" s="1"/>
  <c r="K42" i="58"/>
  <c r="K71" i="58" s="1"/>
  <c r="K85" i="58" s="1"/>
  <c r="K105" i="58" s="1"/>
  <c r="K46" i="58"/>
  <c r="K75" i="58" s="1"/>
  <c r="K89" i="58" s="1"/>
  <c r="K109" i="58" s="1"/>
  <c r="J43" i="62"/>
  <c r="J72" i="62" s="1"/>
  <c r="J86" i="62" s="1"/>
  <c r="J106" i="62" s="1"/>
  <c r="I43" i="63"/>
  <c r="I72" i="63" s="1"/>
  <c r="I86" i="63" s="1"/>
  <c r="I106" i="63" s="1"/>
  <c r="H44" i="53"/>
  <c r="H73" i="53" s="1"/>
  <c r="H87" i="53" s="1"/>
  <c r="H107" i="53" s="1"/>
  <c r="E46" i="54"/>
  <c r="E75" i="54" s="1"/>
  <c r="E89" i="54" s="1"/>
  <c r="E109" i="54" s="1"/>
  <c r="K42" i="50"/>
  <c r="K71" i="50" s="1"/>
  <c r="K85" i="50" s="1"/>
  <c r="K105" i="50" s="1"/>
  <c r="L42" i="50"/>
  <c r="L71" i="50" s="1"/>
  <c r="L85" i="50" s="1"/>
  <c r="L105" i="50" s="1"/>
  <c r="L45" i="50"/>
  <c r="L74" i="50" s="1"/>
  <c r="L88" i="50" s="1"/>
  <c r="L108" i="50" s="1"/>
  <c r="L44" i="47"/>
  <c r="L73" i="47" s="1"/>
  <c r="L87" i="47" s="1"/>
  <c r="L107" i="47" s="1"/>
  <c r="K44" i="47"/>
  <c r="K73" i="47" s="1"/>
  <c r="K87" i="47" s="1"/>
  <c r="K107" i="47" s="1"/>
  <c r="I46" i="49"/>
  <c r="I75" i="49" s="1"/>
  <c r="I89" i="49" s="1"/>
  <c r="I109" i="49" s="1"/>
  <c r="F45" i="47"/>
  <c r="F74" i="47" s="1"/>
  <c r="F88" i="47" s="1"/>
  <c r="F108" i="47" s="1"/>
  <c r="H45" i="46"/>
  <c r="H74" i="46" s="1"/>
  <c r="H88" i="46" s="1"/>
  <c r="H108" i="46" s="1"/>
  <c r="I44" i="53"/>
  <c r="I73" i="53" s="1"/>
  <c r="I87" i="53" s="1"/>
  <c r="I107" i="53" s="1"/>
  <c r="J42" i="53"/>
  <c r="J71" i="53" s="1"/>
  <c r="J85" i="53" s="1"/>
  <c r="J105" i="53" s="1"/>
  <c r="J46" i="53"/>
  <c r="J75" i="53" s="1"/>
  <c r="J89" i="53" s="1"/>
  <c r="J109" i="53" s="1"/>
  <c r="G42" i="53"/>
  <c r="G71" i="53" s="1"/>
  <c r="G85" i="53" s="1"/>
  <c r="G105" i="53" s="1"/>
  <c r="G46" i="53"/>
  <c r="G75" i="53" s="1"/>
  <c r="G89" i="53" s="1"/>
  <c r="G109" i="53" s="1"/>
  <c r="G45" i="53"/>
  <c r="G74" i="53" s="1"/>
  <c r="G88" i="53" s="1"/>
  <c r="G108" i="53" s="1"/>
  <c r="E44" i="51"/>
  <c r="E73" i="51" s="1"/>
  <c r="E87" i="51" s="1"/>
  <c r="E107" i="51" s="1"/>
  <c r="F42" i="51"/>
  <c r="F71" i="51" s="1"/>
  <c r="F85" i="51" s="1"/>
  <c r="F105" i="51" s="1"/>
  <c r="E45" i="51"/>
  <c r="E74" i="51" s="1"/>
  <c r="E88" i="51" s="1"/>
  <c r="E108" i="51" s="1"/>
  <c r="H46" i="50"/>
  <c r="H75" i="50" s="1"/>
  <c r="H89" i="50" s="1"/>
  <c r="H109" i="50" s="1"/>
  <c r="I46" i="51"/>
  <c r="I75" i="51" s="1"/>
  <c r="I89" i="51" s="1"/>
  <c r="I109" i="51" s="1"/>
  <c r="G45" i="50"/>
  <c r="G74" i="50" s="1"/>
  <c r="G88" i="50" s="1"/>
  <c r="G108" i="50" s="1"/>
  <c r="H43" i="52"/>
  <c r="H72" i="52" s="1"/>
  <c r="H86" i="52" s="1"/>
  <c r="H106" i="52" s="1"/>
  <c r="E46" i="57"/>
  <c r="E75" i="57" s="1"/>
  <c r="E89" i="57" s="1"/>
  <c r="E109" i="57" s="1"/>
  <c r="F46" i="57"/>
  <c r="F75" i="57" s="1"/>
  <c r="F89" i="57" s="1"/>
  <c r="F109" i="57" s="1"/>
  <c r="J44" i="50"/>
  <c r="J73" i="50" s="1"/>
  <c r="J87" i="50" s="1"/>
  <c r="J107" i="50" s="1"/>
  <c r="I45" i="50"/>
  <c r="I74" i="50" s="1"/>
  <c r="I88" i="50" s="1"/>
  <c r="I108" i="50" s="1"/>
  <c r="I42" i="50"/>
  <c r="I71" i="50" s="1"/>
  <c r="I85" i="50" s="1"/>
  <c r="I105" i="50" s="1"/>
  <c r="G42" i="58"/>
  <c r="G71" i="58" s="1"/>
  <c r="G85" i="58" s="1"/>
  <c r="G105" i="58" s="1"/>
  <c r="F44" i="52"/>
  <c r="F73" i="52" s="1"/>
  <c r="F87" i="52" s="1"/>
  <c r="F107" i="52" s="1"/>
  <c r="E43" i="52"/>
  <c r="E72" i="52" s="1"/>
  <c r="E86" i="52" s="1"/>
  <c r="E106" i="52" s="1"/>
  <c r="K45" i="50"/>
  <c r="K74" i="50" s="1"/>
  <c r="K88" i="50" s="1"/>
  <c r="K108" i="50" s="1"/>
  <c r="G43" i="46"/>
  <c r="G72" i="46" s="1"/>
  <c r="G86" i="46" s="1"/>
  <c r="G106" i="46" s="1"/>
  <c r="F45" i="46"/>
  <c r="F74" i="46" s="1"/>
  <c r="F88" i="46" s="1"/>
  <c r="F108" i="46" s="1"/>
  <c r="L43" i="46"/>
  <c r="L72" i="46" s="1"/>
  <c r="L86" i="46" s="1"/>
  <c r="L106" i="46" s="1"/>
  <c r="E42" i="51"/>
  <c r="E71" i="51" s="1"/>
  <c r="E85" i="51" s="1"/>
  <c r="E105" i="51" s="1"/>
  <c r="C14" i="63"/>
  <c r="C15" i="62"/>
  <c r="C11" i="62"/>
  <c r="C11" i="61"/>
  <c r="C13" i="60"/>
  <c r="C14" i="59"/>
  <c r="C13" i="57"/>
  <c r="C12" i="58"/>
  <c r="C12" i="52"/>
  <c r="C12" i="54"/>
  <c r="C15" i="53"/>
  <c r="C11" i="53"/>
  <c r="C13" i="51"/>
  <c r="C12" i="49"/>
  <c r="C13" i="47"/>
  <c r="C13" i="50"/>
  <c r="C35" i="48"/>
  <c r="C31" i="48"/>
  <c r="C11" i="50"/>
  <c r="C13" i="63"/>
  <c r="C14" i="62"/>
  <c r="C15" i="61"/>
  <c r="C14" i="61"/>
  <c r="C12" i="60"/>
  <c r="C13" i="59"/>
  <c r="C12" i="57"/>
  <c r="C15" i="58"/>
  <c r="C11" i="58"/>
  <c r="C15" i="52"/>
  <c r="C11" i="52"/>
  <c r="C15" i="54"/>
  <c r="C11" i="54"/>
  <c r="C11" i="57"/>
  <c r="C14" i="53"/>
  <c r="C12" i="51"/>
  <c r="C15" i="49"/>
  <c r="C11" i="49"/>
  <c r="C12" i="47"/>
  <c r="C12" i="46"/>
  <c r="C34" i="48"/>
  <c r="C12" i="63"/>
  <c r="C13" i="62"/>
  <c r="C13" i="61"/>
  <c r="C15" i="60"/>
  <c r="C11" i="60"/>
  <c r="C12" i="59"/>
  <c r="C15" i="57"/>
  <c r="C14" i="58"/>
  <c r="C14" i="52"/>
  <c r="C14" i="54"/>
  <c r="C13" i="53"/>
  <c r="C15" i="51"/>
  <c r="C11" i="51"/>
  <c r="C14" i="49"/>
  <c r="C15" i="47"/>
  <c r="C11" i="47"/>
  <c r="C33" i="48"/>
  <c r="C15" i="46"/>
  <c r="C14" i="46"/>
  <c r="C11" i="46"/>
  <c r="C15" i="63"/>
  <c r="C11" i="63"/>
  <c r="E166" i="63" s="1"/>
  <c r="E10" i="85" s="1"/>
  <c r="C12" i="62"/>
  <c r="C12" i="61"/>
  <c r="C14" i="60"/>
  <c r="C15" i="59"/>
  <c r="C11" i="59"/>
  <c r="C14" i="57"/>
  <c r="C13" i="58"/>
  <c r="C13" i="52"/>
  <c r="C13" i="54"/>
  <c r="C12" i="53"/>
  <c r="C14" i="51"/>
  <c r="C13" i="49"/>
  <c r="C14" i="50"/>
  <c r="C14" i="47"/>
  <c r="C13" i="46"/>
  <c r="C15" i="50"/>
  <c r="C12" i="50"/>
  <c r="C32" i="48"/>
  <c r="R45" i="59"/>
  <c r="R74" i="59" s="1"/>
  <c r="R88" i="59" s="1"/>
  <c r="R108" i="59" s="1"/>
  <c r="O45" i="60"/>
  <c r="O74" i="60" s="1"/>
  <c r="O88" i="60" s="1"/>
  <c r="O108" i="60" s="1"/>
  <c r="V44" i="63"/>
  <c r="V73" i="63" s="1"/>
  <c r="V87" i="63" s="1"/>
  <c r="V107" i="63" s="1"/>
  <c r="J128" i="63" s="1"/>
  <c r="J187" i="63" s="1"/>
  <c r="V46" i="61"/>
  <c r="V75" i="61" s="1"/>
  <c r="V89" i="61" s="1"/>
  <c r="V109" i="61" s="1"/>
  <c r="J130" i="61" s="1"/>
  <c r="J189" i="61" s="1"/>
  <c r="X46" i="60"/>
  <c r="X75" i="60" s="1"/>
  <c r="X89" i="60" s="1"/>
  <c r="X109" i="60" s="1"/>
  <c r="P45" i="54"/>
  <c r="P74" i="54" s="1"/>
  <c r="P88" i="54" s="1"/>
  <c r="P108" i="54" s="1"/>
  <c r="W46" i="61"/>
  <c r="W75" i="61" s="1"/>
  <c r="W89" i="61" s="1"/>
  <c r="W109" i="61" s="1"/>
  <c r="K130" i="61" s="1"/>
  <c r="K189" i="61" s="1"/>
  <c r="S46" i="57"/>
  <c r="S75" i="57" s="1"/>
  <c r="S89" i="57" s="1"/>
  <c r="S109" i="57" s="1"/>
  <c r="G130" i="57" s="1"/>
  <c r="G189" i="57" s="1"/>
  <c r="V44" i="54"/>
  <c r="V73" i="54" s="1"/>
  <c r="V87" i="54" s="1"/>
  <c r="V107" i="54" s="1"/>
  <c r="J128" i="54" s="1"/>
  <c r="J187" i="54" s="1"/>
  <c r="X43" i="54"/>
  <c r="X72" i="54" s="1"/>
  <c r="X86" i="54" s="1"/>
  <c r="X106" i="54" s="1"/>
  <c r="V44" i="46"/>
  <c r="V73" i="46" s="1"/>
  <c r="V87" i="46" s="1"/>
  <c r="V107" i="46" s="1"/>
  <c r="I115" i="63"/>
  <c r="W43" i="63"/>
  <c r="W72" i="63" s="1"/>
  <c r="W86" i="63" s="1"/>
  <c r="W106" i="63" s="1"/>
  <c r="K127" i="63" s="1"/>
  <c r="K186" i="63" s="1"/>
  <c r="O43" i="62"/>
  <c r="O72" i="62" s="1"/>
  <c r="O86" i="62" s="1"/>
  <c r="O106" i="62" s="1"/>
  <c r="U42" i="62"/>
  <c r="U71" i="62" s="1"/>
  <c r="U85" i="62" s="1"/>
  <c r="U105" i="62" s="1"/>
  <c r="I126" i="62" s="1"/>
  <c r="I185" i="62" s="1"/>
  <c r="T45" i="59"/>
  <c r="T74" i="59" s="1"/>
  <c r="T88" i="59" s="1"/>
  <c r="T108" i="59" s="1"/>
  <c r="H129" i="59" s="1"/>
  <c r="H188" i="59" s="1"/>
  <c r="O45" i="63"/>
  <c r="O74" i="63" s="1"/>
  <c r="O88" i="63" s="1"/>
  <c r="O108" i="63" s="1"/>
  <c r="W45" i="62"/>
  <c r="W74" i="62" s="1"/>
  <c r="W88" i="62" s="1"/>
  <c r="W108" i="62" s="1"/>
  <c r="K129" i="62" s="1"/>
  <c r="K188" i="62" s="1"/>
  <c r="R46" i="62"/>
  <c r="R75" i="62" s="1"/>
  <c r="R89" i="62" s="1"/>
  <c r="R109" i="62" s="1"/>
  <c r="F130" i="62" s="1"/>
  <c r="F189" i="62" s="1"/>
  <c r="Q43" i="61"/>
  <c r="Q72" i="61" s="1"/>
  <c r="Q86" i="61" s="1"/>
  <c r="Q106" i="61" s="1"/>
  <c r="T46" i="61"/>
  <c r="T75" i="61" s="1"/>
  <c r="T89" i="61" s="1"/>
  <c r="T109" i="61" s="1"/>
  <c r="H130" i="61" s="1"/>
  <c r="H189" i="61" s="1"/>
  <c r="T42" i="63"/>
  <c r="T71" i="63" s="1"/>
  <c r="T85" i="63" s="1"/>
  <c r="T105" i="63" s="1"/>
  <c r="H126" i="63" s="1"/>
  <c r="H185" i="63" s="1"/>
  <c r="T44" i="62"/>
  <c r="T73" i="62" s="1"/>
  <c r="T87" i="62" s="1"/>
  <c r="T107" i="62" s="1"/>
  <c r="H128" i="62" s="1"/>
  <c r="H187" i="62" s="1"/>
  <c r="Q46" i="63"/>
  <c r="Q75" i="63" s="1"/>
  <c r="Q89" i="63" s="1"/>
  <c r="Q109" i="63" s="1"/>
  <c r="E130" i="63" s="1"/>
  <c r="E189" i="63" s="1"/>
  <c r="T43" i="60"/>
  <c r="T72" i="60" s="1"/>
  <c r="T86" i="60" s="1"/>
  <c r="T106" i="60" s="1"/>
  <c r="W45" i="59"/>
  <c r="W74" i="59" s="1"/>
  <c r="W88" i="59" s="1"/>
  <c r="W108" i="59" s="1"/>
  <c r="K129" i="59" s="1"/>
  <c r="K188" i="59" s="1"/>
  <c r="S43" i="58"/>
  <c r="S72" i="58" s="1"/>
  <c r="S86" i="58" s="1"/>
  <c r="S106" i="58" s="1"/>
  <c r="U43" i="52"/>
  <c r="U72" i="52" s="1"/>
  <c r="U86" i="52" s="1"/>
  <c r="U106" i="52" s="1"/>
  <c r="I127" i="52" s="1"/>
  <c r="I186" i="52" s="1"/>
  <c r="V42" i="51"/>
  <c r="V71" i="51" s="1"/>
  <c r="V85" i="51" s="1"/>
  <c r="V105" i="51" s="1"/>
  <c r="J126" i="51" s="1"/>
  <c r="J185" i="51" s="1"/>
  <c r="U43" i="49"/>
  <c r="U72" i="49" s="1"/>
  <c r="U86" i="49" s="1"/>
  <c r="U106" i="49" s="1"/>
  <c r="I127" i="49" s="1"/>
  <c r="I186" i="49" s="1"/>
  <c r="R43" i="50"/>
  <c r="R72" i="50" s="1"/>
  <c r="R86" i="50" s="1"/>
  <c r="R106" i="50" s="1"/>
  <c r="F127" i="50" s="1"/>
  <c r="F186" i="50" s="1"/>
  <c r="O45" i="48"/>
  <c r="O74" i="48" s="1"/>
  <c r="O88" i="48" s="1"/>
  <c r="O108" i="48" s="1"/>
  <c r="R46" i="48"/>
  <c r="R75" i="48" s="1"/>
  <c r="R89" i="48" s="1"/>
  <c r="R109" i="48" s="1"/>
  <c r="F130" i="48" s="1"/>
  <c r="F189" i="48" s="1"/>
  <c r="Q43" i="46"/>
  <c r="Q72" i="46" s="1"/>
  <c r="Q86" i="46" s="1"/>
  <c r="Q106" i="46" s="1"/>
  <c r="E127" i="46" s="1"/>
  <c r="E186" i="46" s="1"/>
  <c r="P44" i="46"/>
  <c r="P73" i="46" s="1"/>
  <c r="P87" i="46" s="1"/>
  <c r="P107" i="46" s="1"/>
  <c r="V43" i="59"/>
  <c r="V72" i="59" s="1"/>
  <c r="V86" i="59" s="1"/>
  <c r="V106" i="59" s="1"/>
  <c r="J127" i="59" s="1"/>
  <c r="J186" i="59" s="1"/>
  <c r="V46" i="57"/>
  <c r="V75" i="57" s="1"/>
  <c r="V89" i="57" s="1"/>
  <c r="V109" i="57" s="1"/>
  <c r="J130" i="57" s="1"/>
  <c r="J189" i="57" s="1"/>
  <c r="Q42" i="53"/>
  <c r="Q71" i="53" s="1"/>
  <c r="Q85" i="53" s="1"/>
  <c r="Q105" i="53" s="1"/>
  <c r="V45" i="50"/>
  <c r="V74" i="50" s="1"/>
  <c r="V88" i="50" s="1"/>
  <c r="V108" i="50" s="1"/>
  <c r="J129" i="50" s="1"/>
  <c r="J188" i="50" s="1"/>
  <c r="S46" i="49"/>
  <c r="S75" i="49" s="1"/>
  <c r="S89" i="49" s="1"/>
  <c r="S109" i="49" s="1"/>
  <c r="G130" i="49" s="1"/>
  <c r="G189" i="49" s="1"/>
  <c r="X42" i="53"/>
  <c r="X71" i="53" s="1"/>
  <c r="X85" i="53" s="1"/>
  <c r="X105" i="53" s="1"/>
  <c r="R43" i="60"/>
  <c r="R72" i="60" s="1"/>
  <c r="R86" i="60" s="1"/>
  <c r="R106" i="60" s="1"/>
  <c r="F127" i="60" s="1"/>
  <c r="F186" i="60" s="1"/>
  <c r="O46" i="57"/>
  <c r="O75" i="57" s="1"/>
  <c r="O89" i="57" s="1"/>
  <c r="O109" i="57" s="1"/>
  <c r="R44" i="54"/>
  <c r="R73" i="54" s="1"/>
  <c r="R87" i="54" s="1"/>
  <c r="R107" i="54" s="1"/>
  <c r="F128" i="54" s="1"/>
  <c r="F187" i="54" s="1"/>
  <c r="O45" i="61"/>
  <c r="O74" i="61" s="1"/>
  <c r="O88" i="61" s="1"/>
  <c r="O108" i="61" s="1"/>
  <c r="P42" i="58"/>
  <c r="P71" i="58" s="1"/>
  <c r="P85" i="58" s="1"/>
  <c r="P105" i="58" s="1"/>
  <c r="R44" i="57"/>
  <c r="R73" i="57" s="1"/>
  <c r="R87" i="57" s="1"/>
  <c r="R107" i="57" s="1"/>
  <c r="F128" i="57" s="1"/>
  <c r="F187" i="57" s="1"/>
  <c r="P44" i="53"/>
  <c r="P73" i="53" s="1"/>
  <c r="P87" i="53" s="1"/>
  <c r="P107" i="53" s="1"/>
  <c r="S46" i="53"/>
  <c r="S75" i="53" s="1"/>
  <c r="S89" i="53" s="1"/>
  <c r="S109" i="53" s="1"/>
  <c r="T42" i="52"/>
  <c r="T71" i="52" s="1"/>
  <c r="T85" i="52" s="1"/>
  <c r="T105" i="52" s="1"/>
  <c r="H126" i="52" s="1"/>
  <c r="H185" i="52" s="1"/>
  <c r="O44" i="52"/>
  <c r="O73" i="52" s="1"/>
  <c r="O87" i="52" s="1"/>
  <c r="O107" i="52" s="1"/>
  <c r="U46" i="53"/>
  <c r="U75" i="53" s="1"/>
  <c r="U89" i="53" s="1"/>
  <c r="U109" i="53" s="1"/>
  <c r="I130" i="53" s="1"/>
  <c r="I189" i="53" s="1"/>
  <c r="R44" i="52"/>
  <c r="R73" i="52" s="1"/>
  <c r="R87" i="52" s="1"/>
  <c r="R107" i="52" s="1"/>
  <c r="F128" i="52" s="1"/>
  <c r="F187" i="52" s="1"/>
  <c r="P46" i="50"/>
  <c r="P75" i="50" s="1"/>
  <c r="P89" i="50" s="1"/>
  <c r="P109" i="50" s="1"/>
  <c r="W46" i="50"/>
  <c r="W75" i="50" s="1"/>
  <c r="W89" i="50" s="1"/>
  <c r="W109" i="50" s="1"/>
  <c r="K130" i="50" s="1"/>
  <c r="K189" i="50" s="1"/>
  <c r="T42" i="51"/>
  <c r="T71" i="51" s="1"/>
  <c r="T85" i="51" s="1"/>
  <c r="T105" i="51" s="1"/>
  <c r="O43" i="51"/>
  <c r="O72" i="51" s="1"/>
  <c r="O86" i="51" s="1"/>
  <c r="O106" i="51" s="1"/>
  <c r="O45" i="49"/>
  <c r="O74" i="49" s="1"/>
  <c r="O88" i="49" s="1"/>
  <c r="O108" i="49" s="1"/>
  <c r="S43" i="46"/>
  <c r="S72" i="46" s="1"/>
  <c r="S86" i="46" s="1"/>
  <c r="S106" i="46" s="1"/>
  <c r="T44" i="47"/>
  <c r="T73" i="47" s="1"/>
  <c r="T87" i="47" s="1"/>
  <c r="T107" i="47" s="1"/>
  <c r="H128" i="47" s="1"/>
  <c r="H187" i="47" s="1"/>
  <c r="T43" i="48"/>
  <c r="T72" i="48" s="1"/>
  <c r="T86" i="48" s="1"/>
  <c r="T106" i="48" s="1"/>
  <c r="H127" i="48" s="1"/>
  <c r="H186" i="48" s="1"/>
  <c r="K116" i="63"/>
  <c r="Q43" i="58"/>
  <c r="Q72" i="58" s="1"/>
  <c r="Q86" i="58" s="1"/>
  <c r="Q106" i="58" s="1"/>
  <c r="E127" i="58" s="1"/>
  <c r="E186" i="58" s="1"/>
  <c r="R42" i="51"/>
  <c r="R71" i="51" s="1"/>
  <c r="R85" i="51" s="1"/>
  <c r="R105" i="51" s="1"/>
  <c r="F126" i="51" s="1"/>
  <c r="F185" i="51" s="1"/>
  <c r="T44" i="50"/>
  <c r="T73" i="50" s="1"/>
  <c r="T87" i="50" s="1"/>
  <c r="T107" i="50" s="1"/>
  <c r="H128" i="50" s="1"/>
  <c r="H187" i="50" s="1"/>
  <c r="X44" i="51"/>
  <c r="X73" i="51" s="1"/>
  <c r="X87" i="51" s="1"/>
  <c r="X107" i="51" s="1"/>
  <c r="L128" i="51" s="1"/>
  <c r="L187" i="51" s="1"/>
  <c r="X42" i="47"/>
  <c r="X71" i="47" s="1"/>
  <c r="X85" i="47" s="1"/>
  <c r="X105" i="47" s="1"/>
  <c r="L126" i="47" s="1"/>
  <c r="L185" i="47" s="1"/>
  <c r="V42" i="47"/>
  <c r="V71" i="47" s="1"/>
  <c r="V85" i="47" s="1"/>
  <c r="V105" i="47" s="1"/>
  <c r="X46" i="49"/>
  <c r="X75" i="49" s="1"/>
  <c r="X89" i="49" s="1"/>
  <c r="X109" i="49" s="1"/>
  <c r="L130" i="49" s="1"/>
  <c r="L189" i="49" s="1"/>
  <c r="U44" i="60"/>
  <c r="U73" i="60" s="1"/>
  <c r="U87" i="60" s="1"/>
  <c r="U107" i="60" s="1"/>
  <c r="I128" i="60" s="1"/>
  <c r="I187" i="60" s="1"/>
  <c r="P42" i="59"/>
  <c r="P71" i="59" s="1"/>
  <c r="P85" i="59" s="1"/>
  <c r="P105" i="59" s="1"/>
  <c r="X44" i="58"/>
  <c r="X73" i="58" s="1"/>
  <c r="X87" i="58" s="1"/>
  <c r="X107" i="58" s="1"/>
  <c r="L128" i="58" s="1"/>
  <c r="L187" i="58" s="1"/>
  <c r="W46" i="58"/>
  <c r="W75" i="58" s="1"/>
  <c r="W89" i="58" s="1"/>
  <c r="W109" i="58" s="1"/>
  <c r="K130" i="58" s="1"/>
  <c r="K189" i="58" s="1"/>
  <c r="U43" i="58"/>
  <c r="U72" i="58" s="1"/>
  <c r="U86" i="58" s="1"/>
  <c r="U106" i="58" s="1"/>
  <c r="I127" i="58" s="1"/>
  <c r="I186" i="58" s="1"/>
  <c r="X42" i="57"/>
  <c r="X71" i="57" s="1"/>
  <c r="X85" i="57" s="1"/>
  <c r="X105" i="57" s="1"/>
  <c r="L126" i="57" s="1"/>
  <c r="L185" i="57" s="1"/>
  <c r="W46" i="52"/>
  <c r="W75" i="52" s="1"/>
  <c r="W89" i="52" s="1"/>
  <c r="W109" i="52" s="1"/>
  <c r="S46" i="54"/>
  <c r="S75" i="54" s="1"/>
  <c r="S89" i="54" s="1"/>
  <c r="S109" i="54" s="1"/>
  <c r="G130" i="54" s="1"/>
  <c r="G189" i="54" s="1"/>
  <c r="W43" i="48"/>
  <c r="W72" i="48" s="1"/>
  <c r="W86" i="48" s="1"/>
  <c r="W106" i="48" s="1"/>
  <c r="K127" i="48" s="1"/>
  <c r="K186" i="48" s="1"/>
  <c r="Q45" i="47"/>
  <c r="Q74" i="47" s="1"/>
  <c r="Q88" i="47" s="1"/>
  <c r="Q108" i="47" s="1"/>
  <c r="R42" i="49"/>
  <c r="R71" i="49" s="1"/>
  <c r="R85" i="49" s="1"/>
  <c r="R105" i="49" s="1"/>
  <c r="F126" i="49" s="1"/>
  <c r="F185" i="49" s="1"/>
  <c r="X42" i="46"/>
  <c r="X71" i="46" s="1"/>
  <c r="X85" i="46" s="1"/>
  <c r="X105" i="46" s="1"/>
  <c r="L126" i="46" s="1"/>
  <c r="L185" i="46" s="1"/>
  <c r="P44" i="47"/>
  <c r="P73" i="47" s="1"/>
  <c r="P87" i="47" s="1"/>
  <c r="P107" i="47" s="1"/>
  <c r="U45" i="48"/>
  <c r="U74" i="48" s="1"/>
  <c r="U88" i="48" s="1"/>
  <c r="U108" i="48" s="1"/>
  <c r="I129" i="48" s="1"/>
  <c r="I188" i="48" s="1"/>
  <c r="T46" i="63"/>
  <c r="T75" i="63" s="1"/>
  <c r="T89" i="63" s="1"/>
  <c r="T109" i="63" s="1"/>
  <c r="H130" i="63" s="1"/>
  <c r="H189" i="63" s="1"/>
  <c r="Q42" i="63"/>
  <c r="Q71" i="63" s="1"/>
  <c r="Q85" i="63" s="1"/>
  <c r="Q105" i="63" s="1"/>
  <c r="E126" i="63" s="1"/>
  <c r="E185" i="63" s="1"/>
  <c r="W43" i="60"/>
  <c r="W72" i="60" s="1"/>
  <c r="W86" i="60" s="1"/>
  <c r="W106" i="60" s="1"/>
  <c r="K127" i="60" s="1"/>
  <c r="K186" i="60" s="1"/>
  <c r="V43" i="60"/>
  <c r="V72" i="60" s="1"/>
  <c r="V86" i="60" s="1"/>
  <c r="V106" i="60" s="1"/>
  <c r="J127" i="60" s="1"/>
  <c r="J186" i="60" s="1"/>
  <c r="P46" i="58"/>
  <c r="P75" i="58" s="1"/>
  <c r="P89" i="58" s="1"/>
  <c r="P109" i="58" s="1"/>
  <c r="Q45" i="57"/>
  <c r="Q74" i="57" s="1"/>
  <c r="Q88" i="57" s="1"/>
  <c r="Q108" i="57" s="1"/>
  <c r="E129" i="57" s="1"/>
  <c r="E188" i="57" s="1"/>
  <c r="U43" i="54"/>
  <c r="U72" i="54" s="1"/>
  <c r="U86" i="54" s="1"/>
  <c r="U106" i="54" s="1"/>
  <c r="I127" i="54" s="1"/>
  <c r="I186" i="54" s="1"/>
  <c r="P42" i="50"/>
  <c r="P71" i="50" s="1"/>
  <c r="P85" i="50" s="1"/>
  <c r="P105" i="50" s="1"/>
  <c r="U44" i="51"/>
  <c r="U73" i="51" s="1"/>
  <c r="U87" i="51" s="1"/>
  <c r="U107" i="51" s="1"/>
  <c r="I128" i="51" s="1"/>
  <c r="I187" i="51" s="1"/>
  <c r="O44" i="50"/>
  <c r="O73" i="50" s="1"/>
  <c r="O87" i="50" s="1"/>
  <c r="O107" i="50" s="1"/>
  <c r="R46" i="49"/>
  <c r="R75" i="49" s="1"/>
  <c r="R89" i="49" s="1"/>
  <c r="R109" i="49" s="1"/>
  <c r="F130" i="49" s="1"/>
  <c r="F189" i="49" s="1"/>
  <c r="Q43" i="48"/>
  <c r="Q72" i="48" s="1"/>
  <c r="Q86" i="48" s="1"/>
  <c r="Q106" i="48" s="1"/>
  <c r="E127" i="48" s="1"/>
  <c r="E186" i="48" s="1"/>
  <c r="R45" i="47"/>
  <c r="R74" i="47" s="1"/>
  <c r="R88" i="47" s="1"/>
  <c r="R108" i="47" s="1"/>
  <c r="F129" i="47" s="1"/>
  <c r="F188" i="47" s="1"/>
  <c r="P44" i="62"/>
  <c r="P73" i="62" s="1"/>
  <c r="P87" i="62" s="1"/>
  <c r="P107" i="62" s="1"/>
  <c r="V43" i="63"/>
  <c r="V72" i="63" s="1"/>
  <c r="V86" i="63" s="1"/>
  <c r="V106" i="63" s="1"/>
  <c r="J127" i="63" s="1"/>
  <c r="J186" i="63" s="1"/>
  <c r="R45" i="62"/>
  <c r="R74" i="62" s="1"/>
  <c r="R88" i="62" s="1"/>
  <c r="R108" i="62" s="1"/>
  <c r="F129" i="62" s="1"/>
  <c r="F188" i="62" s="1"/>
  <c r="T46" i="60"/>
  <c r="T75" i="60" s="1"/>
  <c r="T89" i="60" s="1"/>
  <c r="T109" i="60" s="1"/>
  <c r="H130" i="60" s="1"/>
  <c r="H189" i="60" s="1"/>
  <c r="O46" i="61"/>
  <c r="O75" i="61" s="1"/>
  <c r="O89" i="61" s="1"/>
  <c r="O109" i="61" s="1"/>
  <c r="S45" i="59"/>
  <c r="S74" i="59" s="1"/>
  <c r="S88" i="59" s="1"/>
  <c r="S108" i="59" s="1"/>
  <c r="G129" i="59" s="1"/>
  <c r="G188" i="59" s="1"/>
  <c r="X44" i="61"/>
  <c r="X73" i="61" s="1"/>
  <c r="X87" i="61" s="1"/>
  <c r="X107" i="61" s="1"/>
  <c r="U44" i="59"/>
  <c r="U73" i="59" s="1"/>
  <c r="U87" i="59" s="1"/>
  <c r="U107" i="59" s="1"/>
  <c r="I128" i="59" s="1"/>
  <c r="I187" i="59" s="1"/>
  <c r="T43" i="59"/>
  <c r="T72" i="59" s="1"/>
  <c r="T86" i="59" s="1"/>
  <c r="T106" i="59" s="1"/>
  <c r="H127" i="59" s="1"/>
  <c r="H186" i="59" s="1"/>
  <c r="W44" i="57"/>
  <c r="W73" i="57" s="1"/>
  <c r="W87" i="57" s="1"/>
  <c r="W107" i="57" s="1"/>
  <c r="K128" i="57" s="1"/>
  <c r="K187" i="57" s="1"/>
  <c r="Q44" i="57"/>
  <c r="Q73" i="57" s="1"/>
  <c r="Q87" i="57" s="1"/>
  <c r="Q107" i="57" s="1"/>
  <c r="E128" i="57" s="1"/>
  <c r="E187" i="57" s="1"/>
  <c r="O43" i="59"/>
  <c r="O72" i="59" s="1"/>
  <c r="O86" i="59" s="1"/>
  <c r="O106" i="59" s="1"/>
  <c r="U46" i="54"/>
  <c r="U75" i="54" s="1"/>
  <c r="U89" i="54" s="1"/>
  <c r="U109" i="54" s="1"/>
  <c r="I130" i="54" s="1"/>
  <c r="I189" i="54" s="1"/>
  <c r="O46" i="53"/>
  <c r="O75" i="53" s="1"/>
  <c r="O89" i="53" s="1"/>
  <c r="O109" i="53" s="1"/>
  <c r="P44" i="54"/>
  <c r="P73" i="54" s="1"/>
  <c r="P87" i="54" s="1"/>
  <c r="P107" i="54" s="1"/>
  <c r="O46" i="54"/>
  <c r="O75" i="54" s="1"/>
  <c r="O89" i="54" s="1"/>
  <c r="O109" i="54" s="1"/>
  <c r="R46" i="51"/>
  <c r="R75" i="51" s="1"/>
  <c r="R89" i="51" s="1"/>
  <c r="R109" i="51" s="1"/>
  <c r="W45" i="50"/>
  <c r="W74" i="50" s="1"/>
  <c r="W88" i="50" s="1"/>
  <c r="W108" i="50" s="1"/>
  <c r="U42" i="49"/>
  <c r="U71" i="49" s="1"/>
  <c r="U85" i="49" s="1"/>
  <c r="U105" i="49" s="1"/>
  <c r="I126" i="49" s="1"/>
  <c r="I185" i="49" s="1"/>
  <c r="Q46" i="50"/>
  <c r="Q75" i="50" s="1"/>
  <c r="Q89" i="50" s="1"/>
  <c r="Q109" i="50" s="1"/>
  <c r="E130" i="50" s="1"/>
  <c r="E189" i="50" s="1"/>
  <c r="W45" i="46"/>
  <c r="W74" i="46" s="1"/>
  <c r="W88" i="46" s="1"/>
  <c r="W108" i="46" s="1"/>
  <c r="O42" i="51"/>
  <c r="O71" i="51" s="1"/>
  <c r="O85" i="51" s="1"/>
  <c r="O105" i="51" s="1"/>
  <c r="X46" i="47"/>
  <c r="X75" i="47" s="1"/>
  <c r="X89" i="47" s="1"/>
  <c r="X109" i="47" s="1"/>
  <c r="L130" i="47" s="1"/>
  <c r="L189" i="47" s="1"/>
  <c r="V43" i="46"/>
  <c r="V72" i="46" s="1"/>
  <c r="V86" i="46" s="1"/>
  <c r="V106" i="46" s="1"/>
  <c r="S44" i="47"/>
  <c r="S73" i="47" s="1"/>
  <c r="S87" i="47" s="1"/>
  <c r="S107" i="47" s="1"/>
  <c r="T42" i="62"/>
  <c r="T71" i="62" s="1"/>
  <c r="T85" i="62" s="1"/>
  <c r="T105" i="62" s="1"/>
  <c r="H126" i="62" s="1"/>
  <c r="H185" i="62" s="1"/>
  <c r="U44" i="62"/>
  <c r="U73" i="62" s="1"/>
  <c r="U87" i="62" s="1"/>
  <c r="U107" i="62" s="1"/>
  <c r="I128" i="62" s="1"/>
  <c r="I187" i="62" s="1"/>
  <c r="S44" i="59"/>
  <c r="S73" i="59" s="1"/>
  <c r="S87" i="59" s="1"/>
  <c r="S107" i="59" s="1"/>
  <c r="X42" i="58"/>
  <c r="X71" i="58" s="1"/>
  <c r="X85" i="58" s="1"/>
  <c r="X105" i="58" s="1"/>
  <c r="L126" i="58" s="1"/>
  <c r="L185" i="58" s="1"/>
  <c r="O45" i="57"/>
  <c r="O74" i="57" s="1"/>
  <c r="O88" i="57" s="1"/>
  <c r="O108" i="57" s="1"/>
  <c r="O42" i="59"/>
  <c r="O71" i="59" s="1"/>
  <c r="O85" i="59" s="1"/>
  <c r="O105" i="59" s="1"/>
  <c r="Q46" i="58"/>
  <c r="Q75" i="58" s="1"/>
  <c r="Q89" i="58" s="1"/>
  <c r="Q109" i="58" s="1"/>
  <c r="E130" i="58" s="1"/>
  <c r="E189" i="58" s="1"/>
  <c r="P45" i="57"/>
  <c r="P74" i="57" s="1"/>
  <c r="P88" i="57" s="1"/>
  <c r="P108" i="57" s="1"/>
  <c r="V46" i="54"/>
  <c r="V75" i="54" s="1"/>
  <c r="V89" i="54" s="1"/>
  <c r="V109" i="54" s="1"/>
  <c r="J130" i="54" s="1"/>
  <c r="J189" i="54" s="1"/>
  <c r="V42" i="54"/>
  <c r="V71" i="54" s="1"/>
  <c r="V85" i="54" s="1"/>
  <c r="V105" i="54" s="1"/>
  <c r="J126" i="54" s="1"/>
  <c r="J185" i="54" s="1"/>
  <c r="U45" i="52"/>
  <c r="U74" i="52" s="1"/>
  <c r="U88" i="52" s="1"/>
  <c r="U108" i="52" s="1"/>
  <c r="I129" i="52" s="1"/>
  <c r="I188" i="52" s="1"/>
  <c r="Q46" i="54"/>
  <c r="Q75" i="54" s="1"/>
  <c r="Q89" i="54" s="1"/>
  <c r="Q109" i="54" s="1"/>
  <c r="E130" i="54" s="1"/>
  <c r="E189" i="54" s="1"/>
  <c r="O45" i="53"/>
  <c r="O74" i="53" s="1"/>
  <c r="O88" i="53" s="1"/>
  <c r="O108" i="53" s="1"/>
  <c r="T46" i="54"/>
  <c r="T75" i="54" s="1"/>
  <c r="T89" i="54" s="1"/>
  <c r="T109" i="54" s="1"/>
  <c r="H130" i="54" s="1"/>
  <c r="H189" i="54" s="1"/>
  <c r="P43" i="54"/>
  <c r="P72" i="54" s="1"/>
  <c r="P86" i="54" s="1"/>
  <c r="P106" i="54" s="1"/>
  <c r="O46" i="52"/>
  <c r="O75" i="52" s="1"/>
  <c r="O89" i="52" s="1"/>
  <c r="O109" i="52" s="1"/>
  <c r="R45" i="51"/>
  <c r="R74" i="51" s="1"/>
  <c r="R88" i="51" s="1"/>
  <c r="R108" i="51" s="1"/>
  <c r="F129" i="51" s="1"/>
  <c r="F188" i="51" s="1"/>
  <c r="W44" i="50"/>
  <c r="W73" i="50" s="1"/>
  <c r="W87" i="50" s="1"/>
  <c r="W107" i="50" s="1"/>
  <c r="K128" i="50" s="1"/>
  <c r="K187" i="50" s="1"/>
  <c r="Q46" i="49"/>
  <c r="Q75" i="49" s="1"/>
  <c r="Q89" i="49" s="1"/>
  <c r="Q109" i="49" s="1"/>
  <c r="E130" i="49" s="1"/>
  <c r="E189" i="49" s="1"/>
  <c r="T44" i="51"/>
  <c r="T73" i="51" s="1"/>
  <c r="T87" i="51" s="1"/>
  <c r="T107" i="51" s="1"/>
  <c r="H128" i="51" s="1"/>
  <c r="H187" i="51" s="1"/>
  <c r="S42" i="48"/>
  <c r="S71" i="48" s="1"/>
  <c r="S85" i="48" s="1"/>
  <c r="S105" i="48" s="1"/>
  <c r="G126" i="48" s="1"/>
  <c r="G185" i="48" s="1"/>
  <c r="Q45" i="50"/>
  <c r="Q74" i="50" s="1"/>
  <c r="Q88" i="50" s="1"/>
  <c r="Q108" i="50" s="1"/>
  <c r="E129" i="50" s="1"/>
  <c r="E188" i="50" s="1"/>
  <c r="T42" i="49"/>
  <c r="T71" i="49" s="1"/>
  <c r="T85" i="49" s="1"/>
  <c r="T105" i="49" s="1"/>
  <c r="H126" i="49" s="1"/>
  <c r="H185" i="49" s="1"/>
  <c r="V43" i="48"/>
  <c r="V72" i="48" s="1"/>
  <c r="V86" i="48" s="1"/>
  <c r="V106" i="48" s="1"/>
  <c r="V46" i="46"/>
  <c r="V75" i="46" s="1"/>
  <c r="V89" i="46" s="1"/>
  <c r="V109" i="46" s="1"/>
  <c r="J130" i="46" s="1"/>
  <c r="J189" i="46" s="1"/>
  <c r="R43" i="46"/>
  <c r="R72" i="46" s="1"/>
  <c r="R86" i="46" s="1"/>
  <c r="R106" i="46" s="1"/>
  <c r="F127" i="46" s="1"/>
  <c r="F186" i="46" s="1"/>
  <c r="Q45" i="48"/>
  <c r="Q74" i="48" s="1"/>
  <c r="Q88" i="48" s="1"/>
  <c r="Q108" i="48" s="1"/>
  <c r="E129" i="48" s="1"/>
  <c r="E188" i="48" s="1"/>
  <c r="R44" i="47"/>
  <c r="R73" i="47" s="1"/>
  <c r="R87" i="47" s="1"/>
  <c r="R107" i="47" s="1"/>
  <c r="X42" i="63"/>
  <c r="X71" i="63" s="1"/>
  <c r="X85" i="63" s="1"/>
  <c r="X105" i="63" s="1"/>
  <c r="L126" i="63" s="1"/>
  <c r="L185" i="63" s="1"/>
  <c r="P42" i="62"/>
  <c r="P71" i="62" s="1"/>
  <c r="P85" i="62" s="1"/>
  <c r="P105" i="62" s="1"/>
  <c r="W42" i="62"/>
  <c r="W71" i="62" s="1"/>
  <c r="W85" i="62" s="1"/>
  <c r="W105" i="62" s="1"/>
  <c r="K126" i="62" s="1"/>
  <c r="K185" i="62" s="1"/>
  <c r="V46" i="62"/>
  <c r="V75" i="62" s="1"/>
  <c r="V89" i="62" s="1"/>
  <c r="V109" i="62" s="1"/>
  <c r="J130" i="62" s="1"/>
  <c r="J189" i="62" s="1"/>
  <c r="U46" i="63"/>
  <c r="U75" i="63" s="1"/>
  <c r="U89" i="63" s="1"/>
  <c r="U109" i="63" s="1"/>
  <c r="I130" i="63" s="1"/>
  <c r="I189" i="63" s="1"/>
  <c r="Q45" i="61"/>
  <c r="Q74" i="61" s="1"/>
  <c r="Q88" i="61" s="1"/>
  <c r="Q108" i="61" s="1"/>
  <c r="E129" i="61" s="1"/>
  <c r="E188" i="61" s="1"/>
  <c r="X43" i="60"/>
  <c r="X72" i="60" s="1"/>
  <c r="X86" i="60" s="1"/>
  <c r="X106" i="60" s="1"/>
  <c r="L127" i="60" s="1"/>
  <c r="L186" i="60" s="1"/>
  <c r="O44" i="59"/>
  <c r="O73" i="59" s="1"/>
  <c r="O87" i="59" s="1"/>
  <c r="O107" i="59" s="1"/>
  <c r="W43" i="61"/>
  <c r="W72" i="61" s="1"/>
  <c r="W86" i="61" s="1"/>
  <c r="W106" i="61" s="1"/>
  <c r="K127" i="61" s="1"/>
  <c r="K186" i="61" s="1"/>
  <c r="U45" i="60"/>
  <c r="U74" i="60" s="1"/>
  <c r="U88" i="60" s="1"/>
  <c r="U108" i="60" s="1"/>
  <c r="I129" i="60" s="1"/>
  <c r="I188" i="60" s="1"/>
  <c r="U46" i="59"/>
  <c r="U75" i="59" s="1"/>
  <c r="U89" i="59" s="1"/>
  <c r="U109" i="59" s="1"/>
  <c r="I130" i="59" s="1"/>
  <c r="I189" i="59" s="1"/>
  <c r="Q43" i="59"/>
  <c r="Q72" i="59" s="1"/>
  <c r="Q86" i="59" s="1"/>
  <c r="Q106" i="59" s="1"/>
  <c r="S44" i="58"/>
  <c r="S73" i="58" s="1"/>
  <c r="S87" i="58" s="1"/>
  <c r="S107" i="58" s="1"/>
  <c r="G128" i="58" s="1"/>
  <c r="G187" i="58" s="1"/>
  <c r="X43" i="59"/>
  <c r="X72" i="59" s="1"/>
  <c r="X86" i="59" s="1"/>
  <c r="X106" i="59" s="1"/>
  <c r="Q46" i="57"/>
  <c r="Q75" i="57" s="1"/>
  <c r="Q89" i="57" s="1"/>
  <c r="Q109" i="57" s="1"/>
  <c r="E130" i="57" s="1"/>
  <c r="E189" i="57" s="1"/>
  <c r="Q45" i="58"/>
  <c r="Q74" i="58" s="1"/>
  <c r="Q88" i="58" s="1"/>
  <c r="Q108" i="58" s="1"/>
  <c r="E129" i="58" s="1"/>
  <c r="E188" i="58" s="1"/>
  <c r="Q45" i="52"/>
  <c r="Q74" i="52" s="1"/>
  <c r="Q88" i="52" s="1"/>
  <c r="Q108" i="52" s="1"/>
  <c r="E129" i="52" s="1"/>
  <c r="E188" i="52" s="1"/>
  <c r="U44" i="54"/>
  <c r="U73" i="54" s="1"/>
  <c r="U87" i="54" s="1"/>
  <c r="U107" i="54" s="1"/>
  <c r="W42" i="53"/>
  <c r="W71" i="53" s="1"/>
  <c r="W85" i="53" s="1"/>
  <c r="W105" i="53" s="1"/>
  <c r="K126" i="53" s="1"/>
  <c r="K185" i="53" s="1"/>
  <c r="W42" i="57"/>
  <c r="W71" i="57" s="1"/>
  <c r="W85" i="57" s="1"/>
  <c r="W105" i="57" s="1"/>
  <c r="V45" i="53"/>
  <c r="V74" i="53" s="1"/>
  <c r="V88" i="53" s="1"/>
  <c r="V108" i="53" s="1"/>
  <c r="J129" i="53" s="1"/>
  <c r="J188" i="53" s="1"/>
  <c r="O44" i="54"/>
  <c r="O73" i="54" s="1"/>
  <c r="O87" i="54" s="1"/>
  <c r="O107" i="54" s="1"/>
  <c r="V44" i="52"/>
  <c r="V73" i="52" s="1"/>
  <c r="V87" i="52" s="1"/>
  <c r="V107" i="52" s="1"/>
  <c r="J128" i="52" s="1"/>
  <c r="J187" i="52" s="1"/>
  <c r="R44" i="51"/>
  <c r="R73" i="51" s="1"/>
  <c r="R87" i="51" s="1"/>
  <c r="R107" i="51" s="1"/>
  <c r="F128" i="51" s="1"/>
  <c r="F187" i="51" s="1"/>
  <c r="X45" i="50"/>
  <c r="X74" i="50" s="1"/>
  <c r="X88" i="50" s="1"/>
  <c r="X108" i="50" s="1"/>
  <c r="T42" i="50"/>
  <c r="T71" i="50" s="1"/>
  <c r="T85" i="50" s="1"/>
  <c r="T105" i="50" s="1"/>
  <c r="H126" i="50" s="1"/>
  <c r="H185" i="50" s="1"/>
  <c r="V43" i="50"/>
  <c r="V72" i="50" s="1"/>
  <c r="V86" i="50" s="1"/>
  <c r="V106" i="50" s="1"/>
  <c r="J127" i="50" s="1"/>
  <c r="J186" i="50" s="1"/>
  <c r="R42" i="47"/>
  <c r="R71" i="47" s="1"/>
  <c r="R85" i="47" s="1"/>
  <c r="R105" i="47" s="1"/>
  <c r="F126" i="47" s="1"/>
  <c r="F185" i="47" s="1"/>
  <c r="P43" i="49"/>
  <c r="P72" i="49" s="1"/>
  <c r="P86" i="49" s="1"/>
  <c r="P106" i="49" s="1"/>
  <c r="P46" i="47"/>
  <c r="P75" i="47" s="1"/>
  <c r="P89" i="47" s="1"/>
  <c r="P109" i="47" s="1"/>
  <c r="S42" i="49"/>
  <c r="S71" i="49" s="1"/>
  <c r="S85" i="49" s="1"/>
  <c r="S105" i="49" s="1"/>
  <c r="G126" i="49" s="1"/>
  <c r="G185" i="49" s="1"/>
  <c r="U43" i="48"/>
  <c r="U72" i="48" s="1"/>
  <c r="U86" i="48" s="1"/>
  <c r="U106" i="48" s="1"/>
  <c r="I127" i="48" s="1"/>
  <c r="I186" i="48" s="1"/>
  <c r="Q46" i="46"/>
  <c r="Q75" i="46" s="1"/>
  <c r="Q89" i="46" s="1"/>
  <c r="Q109" i="46" s="1"/>
  <c r="E130" i="46" s="1"/>
  <c r="E189" i="46" s="1"/>
  <c r="T45" i="46"/>
  <c r="T74" i="46" s="1"/>
  <c r="T88" i="46" s="1"/>
  <c r="T108" i="46" s="1"/>
  <c r="H129" i="46" s="1"/>
  <c r="H188" i="46" s="1"/>
  <c r="P43" i="61"/>
  <c r="P72" i="61" s="1"/>
  <c r="P86" i="61" s="1"/>
  <c r="P106" i="61" s="1"/>
  <c r="S43" i="61"/>
  <c r="S72" i="61" s="1"/>
  <c r="S86" i="61" s="1"/>
  <c r="S106" i="61" s="1"/>
  <c r="G127" i="61" s="1"/>
  <c r="G186" i="61" s="1"/>
  <c r="Q46" i="59"/>
  <c r="Q75" i="59" s="1"/>
  <c r="Q89" i="59" s="1"/>
  <c r="Q109" i="59" s="1"/>
  <c r="E130" i="59" s="1"/>
  <c r="E189" i="59" s="1"/>
  <c r="Q42" i="59"/>
  <c r="Q71" i="59" s="1"/>
  <c r="Q85" i="59" s="1"/>
  <c r="Q105" i="59" s="1"/>
  <c r="E126" i="59" s="1"/>
  <c r="E185" i="59" s="1"/>
  <c r="P43" i="59"/>
  <c r="P72" i="59" s="1"/>
  <c r="P86" i="59" s="1"/>
  <c r="P106" i="59" s="1"/>
  <c r="V42" i="58"/>
  <c r="V71" i="58" s="1"/>
  <c r="V85" i="58" s="1"/>
  <c r="V105" i="58" s="1"/>
  <c r="J126" i="58" s="1"/>
  <c r="J185" i="58" s="1"/>
  <c r="T46" i="57"/>
  <c r="T75" i="57" s="1"/>
  <c r="T89" i="57" s="1"/>
  <c r="T109" i="57" s="1"/>
  <c r="H130" i="57" s="1"/>
  <c r="H189" i="57" s="1"/>
  <c r="O43" i="53"/>
  <c r="O72" i="53" s="1"/>
  <c r="O86" i="53" s="1"/>
  <c r="O106" i="53" s="1"/>
  <c r="W42" i="52"/>
  <c r="W71" i="52" s="1"/>
  <c r="W85" i="52" s="1"/>
  <c r="W105" i="52" s="1"/>
  <c r="K126" i="52" s="1"/>
  <c r="K185" i="52" s="1"/>
  <c r="X44" i="50"/>
  <c r="X73" i="50" s="1"/>
  <c r="X87" i="50" s="1"/>
  <c r="X107" i="50" s="1"/>
  <c r="L128" i="50" s="1"/>
  <c r="L187" i="50" s="1"/>
  <c r="P45" i="49"/>
  <c r="P74" i="49" s="1"/>
  <c r="P88" i="49" s="1"/>
  <c r="P108" i="49" s="1"/>
  <c r="X46" i="62"/>
  <c r="X75" i="62" s="1"/>
  <c r="X89" i="62" s="1"/>
  <c r="X109" i="62" s="1"/>
  <c r="L130" i="62" s="1"/>
  <c r="L189" i="62" s="1"/>
  <c r="S45" i="62"/>
  <c r="S74" i="62" s="1"/>
  <c r="S88" i="62" s="1"/>
  <c r="S108" i="62" s="1"/>
  <c r="Q45" i="63"/>
  <c r="Q74" i="63" s="1"/>
  <c r="Q88" i="63" s="1"/>
  <c r="Q108" i="63" s="1"/>
  <c r="E129" i="63" s="1"/>
  <c r="E188" i="63" s="1"/>
  <c r="U45" i="62"/>
  <c r="U74" i="62" s="1"/>
  <c r="U88" i="62" s="1"/>
  <c r="U108" i="62" s="1"/>
  <c r="V44" i="61"/>
  <c r="V73" i="61" s="1"/>
  <c r="V87" i="61" s="1"/>
  <c r="V107" i="61" s="1"/>
  <c r="J128" i="61" s="1"/>
  <c r="J187" i="61" s="1"/>
  <c r="P45" i="59"/>
  <c r="P74" i="59" s="1"/>
  <c r="P88" i="59" s="1"/>
  <c r="P108" i="59" s="1"/>
  <c r="O43" i="58"/>
  <c r="O72" i="58" s="1"/>
  <c r="O86" i="58" s="1"/>
  <c r="O106" i="58" s="1"/>
  <c r="T45" i="57"/>
  <c r="T74" i="57" s="1"/>
  <c r="T88" i="57" s="1"/>
  <c r="T108" i="57" s="1"/>
  <c r="H129" i="57" s="1"/>
  <c r="H188" i="57" s="1"/>
  <c r="U46" i="52"/>
  <c r="U75" i="52" s="1"/>
  <c r="U89" i="52" s="1"/>
  <c r="U109" i="52" s="1"/>
  <c r="Q43" i="52"/>
  <c r="Q72" i="52" s="1"/>
  <c r="Q86" i="52" s="1"/>
  <c r="Q106" i="52" s="1"/>
  <c r="E127" i="52" s="1"/>
  <c r="E186" i="52" s="1"/>
  <c r="U42" i="54"/>
  <c r="U71" i="54" s="1"/>
  <c r="U85" i="54" s="1"/>
  <c r="U105" i="54" s="1"/>
  <c r="I126" i="54" s="1"/>
  <c r="I185" i="54" s="1"/>
  <c r="T43" i="52"/>
  <c r="T72" i="52" s="1"/>
  <c r="T86" i="52" s="1"/>
  <c r="T106" i="52" s="1"/>
  <c r="X46" i="54"/>
  <c r="X75" i="54" s="1"/>
  <c r="X89" i="54" s="1"/>
  <c r="X109" i="54" s="1"/>
  <c r="L130" i="54" s="1"/>
  <c r="L189" i="54" s="1"/>
  <c r="V43" i="53"/>
  <c r="V72" i="53" s="1"/>
  <c r="V86" i="53" s="1"/>
  <c r="V106" i="53" s="1"/>
  <c r="J127" i="53" s="1"/>
  <c r="J186" i="53" s="1"/>
  <c r="V42" i="57"/>
  <c r="V71" i="57" s="1"/>
  <c r="V85" i="57" s="1"/>
  <c r="V105" i="57" s="1"/>
  <c r="J126" i="57" s="1"/>
  <c r="J185" i="57" s="1"/>
  <c r="U45" i="53"/>
  <c r="U74" i="53" s="1"/>
  <c r="U88" i="53" s="1"/>
  <c r="U108" i="53" s="1"/>
  <c r="I129" i="53" s="1"/>
  <c r="I188" i="53" s="1"/>
  <c r="R43" i="52"/>
  <c r="R72" i="52" s="1"/>
  <c r="R86" i="52" s="1"/>
  <c r="R106" i="52" s="1"/>
  <c r="Q44" i="51"/>
  <c r="Q73" i="51" s="1"/>
  <c r="Q87" i="51" s="1"/>
  <c r="Q107" i="51" s="1"/>
  <c r="E128" i="51" s="1"/>
  <c r="E187" i="51" s="1"/>
  <c r="P42" i="51"/>
  <c r="P71" i="51" s="1"/>
  <c r="P85" i="51" s="1"/>
  <c r="P105" i="51" s="1"/>
  <c r="W45" i="51"/>
  <c r="W74" i="51" s="1"/>
  <c r="W88" i="51" s="1"/>
  <c r="W108" i="51" s="1"/>
  <c r="K129" i="51" s="1"/>
  <c r="K188" i="51" s="1"/>
  <c r="W42" i="48"/>
  <c r="W71" i="48" s="1"/>
  <c r="W85" i="48" s="1"/>
  <c r="W105" i="48" s="1"/>
  <c r="K126" i="48" s="1"/>
  <c r="K185" i="48" s="1"/>
  <c r="Q44" i="47"/>
  <c r="Q73" i="47" s="1"/>
  <c r="Q87" i="47" s="1"/>
  <c r="Q107" i="47" s="1"/>
  <c r="E128" i="47" s="1"/>
  <c r="E187" i="47" s="1"/>
  <c r="R43" i="47"/>
  <c r="R72" i="47" s="1"/>
  <c r="R86" i="47" s="1"/>
  <c r="R106" i="47" s="1"/>
  <c r="F127" i="47" s="1"/>
  <c r="F186" i="47" s="1"/>
  <c r="V44" i="48"/>
  <c r="V73" i="48" s="1"/>
  <c r="V87" i="48" s="1"/>
  <c r="V107" i="48" s="1"/>
  <c r="J128" i="48" s="1"/>
  <c r="J187" i="48" s="1"/>
  <c r="W43" i="51"/>
  <c r="W72" i="51" s="1"/>
  <c r="W86" i="51" s="1"/>
  <c r="W106" i="51" s="1"/>
  <c r="K127" i="51" s="1"/>
  <c r="K186" i="51" s="1"/>
  <c r="O44" i="51"/>
  <c r="O73" i="51" s="1"/>
  <c r="O87" i="51" s="1"/>
  <c r="O107" i="51" s="1"/>
  <c r="T42" i="46"/>
  <c r="T71" i="46" s="1"/>
  <c r="T85" i="46" s="1"/>
  <c r="T105" i="46" s="1"/>
  <c r="H126" i="46" s="1"/>
  <c r="H185" i="46" s="1"/>
  <c r="T46" i="62"/>
  <c r="T75" i="62" s="1"/>
  <c r="T89" i="62" s="1"/>
  <c r="T109" i="62" s="1"/>
  <c r="H130" i="62" s="1"/>
  <c r="H189" i="62" s="1"/>
  <c r="S44" i="62"/>
  <c r="S73" i="62" s="1"/>
  <c r="S87" i="62" s="1"/>
  <c r="S107" i="62" s="1"/>
  <c r="G128" i="62" s="1"/>
  <c r="G187" i="62" s="1"/>
  <c r="V43" i="61"/>
  <c r="V72" i="61" s="1"/>
  <c r="V86" i="61" s="1"/>
  <c r="V106" i="61" s="1"/>
  <c r="J127" i="61" s="1"/>
  <c r="J186" i="61" s="1"/>
  <c r="P42" i="60"/>
  <c r="P71" i="60" s="1"/>
  <c r="P85" i="60" s="1"/>
  <c r="P105" i="60" s="1"/>
  <c r="O43" i="60"/>
  <c r="O72" i="60" s="1"/>
  <c r="O86" i="60" s="1"/>
  <c r="O106" i="60" s="1"/>
  <c r="P44" i="58"/>
  <c r="P73" i="58" s="1"/>
  <c r="P87" i="58" s="1"/>
  <c r="P107" i="58" s="1"/>
  <c r="S44" i="57"/>
  <c r="S73" i="57" s="1"/>
  <c r="S87" i="57" s="1"/>
  <c r="S107" i="57" s="1"/>
  <c r="G128" i="57" s="1"/>
  <c r="G187" i="57" s="1"/>
  <c r="Q42" i="58"/>
  <c r="Q71" i="58" s="1"/>
  <c r="Q85" i="58" s="1"/>
  <c r="Q105" i="58" s="1"/>
  <c r="T44" i="57"/>
  <c r="T73" i="57" s="1"/>
  <c r="T87" i="57" s="1"/>
  <c r="T107" i="57" s="1"/>
  <c r="P46" i="53"/>
  <c r="P75" i="53" s="1"/>
  <c r="P89" i="53" s="1"/>
  <c r="P109" i="53" s="1"/>
  <c r="P42" i="52"/>
  <c r="P71" i="52" s="1"/>
  <c r="P85" i="52" s="1"/>
  <c r="P105" i="52" s="1"/>
  <c r="Q42" i="54"/>
  <c r="Q71" i="54" s="1"/>
  <c r="Q85" i="54" s="1"/>
  <c r="Q105" i="54" s="1"/>
  <c r="S44" i="53"/>
  <c r="S73" i="53" s="1"/>
  <c r="S87" i="53" s="1"/>
  <c r="S107" i="53" s="1"/>
  <c r="G128" i="53" s="1"/>
  <c r="G187" i="53" s="1"/>
  <c r="T46" i="52"/>
  <c r="T75" i="52" s="1"/>
  <c r="T89" i="52" s="1"/>
  <c r="T109" i="52" s="1"/>
  <c r="H130" i="52" s="1"/>
  <c r="H189" i="52" s="1"/>
  <c r="P43" i="52"/>
  <c r="P72" i="52" s="1"/>
  <c r="P86" i="52" s="1"/>
  <c r="P106" i="52" s="1"/>
  <c r="X45" i="54"/>
  <c r="X74" i="54" s="1"/>
  <c r="X88" i="54" s="1"/>
  <c r="X108" i="54" s="1"/>
  <c r="L129" i="54" s="1"/>
  <c r="L188" i="54" s="1"/>
  <c r="T42" i="54"/>
  <c r="T71" i="54" s="1"/>
  <c r="T85" i="54" s="1"/>
  <c r="T105" i="54" s="1"/>
  <c r="H126" i="54" s="1"/>
  <c r="H185" i="54" s="1"/>
  <c r="R43" i="53"/>
  <c r="R72" i="53" s="1"/>
  <c r="R86" i="53" s="1"/>
  <c r="R106" i="53" s="1"/>
  <c r="F127" i="53" s="1"/>
  <c r="F186" i="53" s="1"/>
  <c r="S45" i="52"/>
  <c r="S74" i="52" s="1"/>
  <c r="S88" i="52" s="1"/>
  <c r="S108" i="52" s="1"/>
  <c r="G129" i="52" s="1"/>
  <c r="G188" i="52" s="1"/>
  <c r="O42" i="52"/>
  <c r="O71" i="52" s="1"/>
  <c r="O85" i="52" s="1"/>
  <c r="O105" i="52" s="1"/>
  <c r="W43" i="54"/>
  <c r="W72" i="54" s="1"/>
  <c r="W86" i="54" s="1"/>
  <c r="W106" i="54" s="1"/>
  <c r="K127" i="54" s="1"/>
  <c r="K186" i="54" s="1"/>
  <c r="Q45" i="53"/>
  <c r="Q74" i="53" s="1"/>
  <c r="Q88" i="53" s="1"/>
  <c r="Q108" i="53" s="1"/>
  <c r="R46" i="52"/>
  <c r="R75" i="52" s="1"/>
  <c r="R89" i="52" s="1"/>
  <c r="R109" i="52" s="1"/>
  <c r="F130" i="52" s="1"/>
  <c r="F189" i="52" s="1"/>
  <c r="P44" i="50"/>
  <c r="P73" i="50" s="1"/>
  <c r="P87" i="50" s="1"/>
  <c r="P107" i="50" s="1"/>
  <c r="U45" i="49"/>
  <c r="U74" i="49" s="1"/>
  <c r="U88" i="49" s="1"/>
  <c r="U108" i="49" s="1"/>
  <c r="I129" i="49" s="1"/>
  <c r="I188" i="49" s="1"/>
  <c r="X43" i="51"/>
  <c r="X72" i="51" s="1"/>
  <c r="X86" i="51" s="1"/>
  <c r="X106" i="51" s="1"/>
  <c r="L127" i="51" s="1"/>
  <c r="L186" i="51" s="1"/>
  <c r="U45" i="50"/>
  <c r="U74" i="50" s="1"/>
  <c r="U88" i="50" s="1"/>
  <c r="U108" i="50" s="1"/>
  <c r="S46" i="48"/>
  <c r="S75" i="48" s="1"/>
  <c r="S89" i="48" s="1"/>
  <c r="S109" i="48" s="1"/>
  <c r="G130" i="48" s="1"/>
  <c r="G189" i="48" s="1"/>
  <c r="U46" i="47"/>
  <c r="U75" i="47" s="1"/>
  <c r="U89" i="47" s="1"/>
  <c r="U109" i="47" s="1"/>
  <c r="O46" i="46"/>
  <c r="O75" i="46" s="1"/>
  <c r="O89" i="46" s="1"/>
  <c r="O109" i="46" s="1"/>
  <c r="P44" i="48"/>
  <c r="P73" i="48" s="1"/>
  <c r="P87" i="48" s="1"/>
  <c r="P107" i="48" s="1"/>
  <c r="U44" i="48"/>
  <c r="U73" i="48" s="1"/>
  <c r="U87" i="48" s="1"/>
  <c r="U107" i="48" s="1"/>
  <c r="I128" i="48" s="1"/>
  <c r="I187" i="48" s="1"/>
  <c r="U46" i="46"/>
  <c r="U75" i="46" s="1"/>
  <c r="U89" i="46" s="1"/>
  <c r="U109" i="46" s="1"/>
  <c r="T46" i="48"/>
  <c r="T75" i="48" s="1"/>
  <c r="T89" i="48" s="1"/>
  <c r="T109" i="48" s="1"/>
  <c r="H130" i="48" s="1"/>
  <c r="H189" i="48" s="1"/>
  <c r="P44" i="63"/>
  <c r="P73" i="63" s="1"/>
  <c r="P87" i="63" s="1"/>
  <c r="P107" i="63" s="1"/>
  <c r="X44" i="62"/>
  <c r="X73" i="62" s="1"/>
  <c r="X87" i="62" s="1"/>
  <c r="X107" i="62" s="1"/>
  <c r="L128" i="62" s="1"/>
  <c r="L187" i="62" s="1"/>
  <c r="O44" i="62"/>
  <c r="O73" i="62" s="1"/>
  <c r="O87" i="62" s="1"/>
  <c r="O107" i="62" s="1"/>
  <c r="R46" i="63"/>
  <c r="R75" i="63" s="1"/>
  <c r="R89" i="63" s="1"/>
  <c r="R109" i="63" s="1"/>
  <c r="F130" i="63" s="1"/>
  <c r="F189" i="63" s="1"/>
  <c r="V42" i="62"/>
  <c r="V71" i="62" s="1"/>
  <c r="V85" i="62" s="1"/>
  <c r="V105" i="62" s="1"/>
  <c r="J126" i="62" s="1"/>
  <c r="J185" i="62" s="1"/>
  <c r="U43" i="62"/>
  <c r="U72" i="62" s="1"/>
  <c r="U86" i="62" s="1"/>
  <c r="U106" i="62" s="1"/>
  <c r="I127" i="62" s="1"/>
  <c r="I186" i="62" s="1"/>
  <c r="P45" i="60"/>
  <c r="P74" i="60" s="1"/>
  <c r="P88" i="60" s="1"/>
  <c r="P108" i="60" s="1"/>
  <c r="Q44" i="61"/>
  <c r="Q73" i="61" s="1"/>
  <c r="Q87" i="61" s="1"/>
  <c r="Q107" i="61" s="1"/>
  <c r="E128" i="61" s="1"/>
  <c r="E187" i="61" s="1"/>
  <c r="W46" i="59"/>
  <c r="W75" i="59" s="1"/>
  <c r="W89" i="59" s="1"/>
  <c r="W109" i="59" s="1"/>
  <c r="K130" i="59" s="1"/>
  <c r="K189" i="59" s="1"/>
  <c r="R45" i="60"/>
  <c r="R74" i="60" s="1"/>
  <c r="R88" i="60" s="1"/>
  <c r="R108" i="60" s="1"/>
  <c r="F129" i="60" s="1"/>
  <c r="F188" i="60" s="1"/>
  <c r="W45" i="61"/>
  <c r="W74" i="61" s="1"/>
  <c r="W88" i="61" s="1"/>
  <c r="W108" i="61" s="1"/>
  <c r="K129" i="61" s="1"/>
  <c r="K188" i="61" s="1"/>
  <c r="S43" i="57"/>
  <c r="S72" i="57" s="1"/>
  <c r="S86" i="57" s="1"/>
  <c r="S106" i="57" s="1"/>
  <c r="G127" i="57" s="1"/>
  <c r="G186" i="57" s="1"/>
  <c r="W43" i="58"/>
  <c r="W72" i="58" s="1"/>
  <c r="W86" i="58" s="1"/>
  <c r="W106" i="58" s="1"/>
  <c r="K127" i="58" s="1"/>
  <c r="K186" i="58" s="1"/>
  <c r="R45" i="57"/>
  <c r="R74" i="57" s="1"/>
  <c r="R88" i="57" s="1"/>
  <c r="R108" i="57" s="1"/>
  <c r="F129" i="57" s="1"/>
  <c r="F188" i="57" s="1"/>
  <c r="U44" i="58"/>
  <c r="U73" i="58" s="1"/>
  <c r="U87" i="58" s="1"/>
  <c r="U107" i="58" s="1"/>
  <c r="I128" i="58" s="1"/>
  <c r="I187" i="58" s="1"/>
  <c r="R46" i="54"/>
  <c r="R75" i="54" s="1"/>
  <c r="R89" i="54" s="1"/>
  <c r="R109" i="54" s="1"/>
  <c r="F130" i="54" s="1"/>
  <c r="F189" i="54" s="1"/>
  <c r="U44" i="52"/>
  <c r="U73" i="52" s="1"/>
  <c r="U87" i="52" s="1"/>
  <c r="U107" i="52" s="1"/>
  <c r="I128" i="52" s="1"/>
  <c r="I187" i="52" s="1"/>
  <c r="X44" i="52"/>
  <c r="X73" i="52" s="1"/>
  <c r="X87" i="52" s="1"/>
  <c r="X107" i="52" s="1"/>
  <c r="L128" i="52" s="1"/>
  <c r="L187" i="52" s="1"/>
  <c r="P46" i="54"/>
  <c r="P75" i="54" s="1"/>
  <c r="P89" i="54" s="1"/>
  <c r="P109" i="54" s="1"/>
  <c r="W43" i="52"/>
  <c r="W72" i="52" s="1"/>
  <c r="W86" i="52" s="1"/>
  <c r="W106" i="52" s="1"/>
  <c r="K127" i="52" s="1"/>
  <c r="K186" i="52" s="1"/>
  <c r="W46" i="54"/>
  <c r="W75" i="54" s="1"/>
  <c r="W89" i="54" s="1"/>
  <c r="W109" i="54" s="1"/>
  <c r="K130" i="54" s="1"/>
  <c r="K189" i="54" s="1"/>
  <c r="S43" i="54"/>
  <c r="S72" i="54" s="1"/>
  <c r="S86" i="54" s="1"/>
  <c r="S106" i="54" s="1"/>
  <c r="V43" i="51"/>
  <c r="V72" i="51" s="1"/>
  <c r="V86" i="51" s="1"/>
  <c r="V106" i="51" s="1"/>
  <c r="J127" i="51" s="1"/>
  <c r="J186" i="51" s="1"/>
  <c r="Q46" i="51"/>
  <c r="Q75" i="51" s="1"/>
  <c r="Q89" i="51" s="1"/>
  <c r="Q109" i="51" s="1"/>
  <c r="E130" i="51" s="1"/>
  <c r="E189" i="51" s="1"/>
  <c r="O45" i="46"/>
  <c r="O74" i="46" s="1"/>
  <c r="O88" i="46" s="1"/>
  <c r="O108" i="46" s="1"/>
  <c r="X45" i="46"/>
  <c r="X74" i="46" s="1"/>
  <c r="X88" i="46" s="1"/>
  <c r="X108" i="46" s="1"/>
  <c r="L129" i="46" s="1"/>
  <c r="L188" i="46" s="1"/>
  <c r="O42" i="49"/>
  <c r="O71" i="49" s="1"/>
  <c r="O85" i="49" s="1"/>
  <c r="O105" i="49" s="1"/>
  <c r="T45" i="47"/>
  <c r="T74" i="47" s="1"/>
  <c r="T88" i="47" s="1"/>
  <c r="T108" i="47" s="1"/>
  <c r="H129" i="47" s="1"/>
  <c r="H188" i="47" s="1"/>
  <c r="P42" i="47"/>
  <c r="P71" i="47" s="1"/>
  <c r="P85" i="47" s="1"/>
  <c r="P105" i="47" s="1"/>
  <c r="T44" i="49"/>
  <c r="T73" i="49" s="1"/>
  <c r="T87" i="49" s="1"/>
  <c r="T107" i="49" s="1"/>
  <c r="W45" i="49"/>
  <c r="W74" i="49" s="1"/>
  <c r="W88" i="49" s="1"/>
  <c r="W108" i="49" s="1"/>
  <c r="K129" i="49" s="1"/>
  <c r="K188" i="49" s="1"/>
  <c r="U45" i="46"/>
  <c r="U74" i="46" s="1"/>
  <c r="U88" i="46" s="1"/>
  <c r="U108" i="46" s="1"/>
  <c r="I129" i="46" s="1"/>
  <c r="I188" i="46" s="1"/>
  <c r="Q43" i="50"/>
  <c r="Q72" i="50" s="1"/>
  <c r="Q86" i="50" s="1"/>
  <c r="Q106" i="50" s="1"/>
  <c r="E127" i="50" s="1"/>
  <c r="E186" i="50" s="1"/>
  <c r="X43" i="46"/>
  <c r="X72" i="46" s="1"/>
  <c r="X86" i="46" s="1"/>
  <c r="X106" i="46" s="1"/>
  <c r="U42" i="53"/>
  <c r="U71" i="53" s="1"/>
  <c r="U85" i="53" s="1"/>
  <c r="U105" i="53" s="1"/>
  <c r="I126" i="53" s="1"/>
  <c r="I185" i="53" s="1"/>
  <c r="P44" i="49"/>
  <c r="P73" i="49" s="1"/>
  <c r="P87" i="49" s="1"/>
  <c r="P107" i="49" s="1"/>
  <c r="X42" i="48"/>
  <c r="X71" i="48" s="1"/>
  <c r="X85" i="48" s="1"/>
  <c r="X105" i="48" s="1"/>
  <c r="L126" i="48" s="1"/>
  <c r="L185" i="48" s="1"/>
  <c r="T45" i="63"/>
  <c r="T74" i="63" s="1"/>
  <c r="T88" i="63" s="1"/>
  <c r="T108" i="63" s="1"/>
  <c r="H129" i="63" s="1"/>
  <c r="H188" i="63" s="1"/>
  <c r="S43" i="60"/>
  <c r="S72" i="60" s="1"/>
  <c r="S86" i="60" s="1"/>
  <c r="S106" i="60" s="1"/>
  <c r="O43" i="61"/>
  <c r="O72" i="61" s="1"/>
  <c r="O86" i="61" s="1"/>
  <c r="O106" i="61" s="1"/>
  <c r="U43" i="60"/>
  <c r="U72" i="60" s="1"/>
  <c r="U86" i="60" s="1"/>
  <c r="U106" i="60" s="1"/>
  <c r="I127" i="60" s="1"/>
  <c r="I186" i="60" s="1"/>
  <c r="X43" i="58"/>
  <c r="X72" i="58" s="1"/>
  <c r="X86" i="58" s="1"/>
  <c r="X106" i="58" s="1"/>
  <c r="L127" i="58" s="1"/>
  <c r="L186" i="58" s="1"/>
  <c r="W45" i="58"/>
  <c r="W74" i="58" s="1"/>
  <c r="W88" i="58" s="1"/>
  <c r="W108" i="58" s="1"/>
  <c r="P43" i="53"/>
  <c r="P72" i="53" s="1"/>
  <c r="P86" i="53" s="1"/>
  <c r="P106" i="53" s="1"/>
  <c r="O42" i="53"/>
  <c r="O71" i="53" s="1"/>
  <c r="O85" i="53" s="1"/>
  <c r="O105" i="53" s="1"/>
  <c r="S42" i="52"/>
  <c r="S71" i="52" s="1"/>
  <c r="S85" i="52" s="1"/>
  <c r="S105" i="52" s="1"/>
  <c r="G126" i="52" s="1"/>
  <c r="G185" i="52" s="1"/>
  <c r="O42" i="54"/>
  <c r="O71" i="54" s="1"/>
  <c r="O85" i="54" s="1"/>
  <c r="O105" i="54" s="1"/>
  <c r="U46" i="49"/>
  <c r="U75" i="49" s="1"/>
  <c r="U89" i="49" s="1"/>
  <c r="U109" i="49" s="1"/>
  <c r="I130" i="49" s="1"/>
  <c r="I189" i="49" s="1"/>
  <c r="O44" i="48"/>
  <c r="O73" i="48" s="1"/>
  <c r="O87" i="48" s="1"/>
  <c r="O107" i="48" s="1"/>
  <c r="P43" i="48"/>
  <c r="P72" i="48" s="1"/>
  <c r="P86" i="48" s="1"/>
  <c r="P106" i="48" s="1"/>
  <c r="T44" i="46"/>
  <c r="T73" i="46" s="1"/>
  <c r="T87" i="46" s="1"/>
  <c r="T107" i="46" s="1"/>
  <c r="H128" i="46" s="1"/>
  <c r="H187" i="46" s="1"/>
  <c r="X43" i="63"/>
  <c r="X72" i="63" s="1"/>
  <c r="X86" i="63" s="1"/>
  <c r="X106" i="63" s="1"/>
  <c r="L127" i="63" s="1"/>
  <c r="L186" i="63" s="1"/>
  <c r="O43" i="63"/>
  <c r="O72" i="63" s="1"/>
  <c r="O86" i="63" s="1"/>
  <c r="O106" i="63" s="1"/>
  <c r="R43" i="63"/>
  <c r="R72" i="63" s="1"/>
  <c r="R86" i="63" s="1"/>
  <c r="R106" i="63" s="1"/>
  <c r="F127" i="63" s="1"/>
  <c r="F186" i="63" s="1"/>
  <c r="V43" i="62"/>
  <c r="V72" i="62" s="1"/>
  <c r="V86" i="62" s="1"/>
  <c r="V106" i="62" s="1"/>
  <c r="T45" i="61"/>
  <c r="T74" i="61" s="1"/>
  <c r="T88" i="61" s="1"/>
  <c r="T108" i="61" s="1"/>
  <c r="H129" i="61" s="1"/>
  <c r="H188" i="61" s="1"/>
  <c r="X44" i="60"/>
  <c r="X73" i="60" s="1"/>
  <c r="X87" i="60" s="1"/>
  <c r="X107" i="60" s="1"/>
  <c r="L128" i="60" s="1"/>
  <c r="L187" i="60" s="1"/>
  <c r="P44" i="59"/>
  <c r="P73" i="59" s="1"/>
  <c r="P87" i="59" s="1"/>
  <c r="P107" i="59" s="1"/>
  <c r="W45" i="60"/>
  <c r="W74" i="60" s="1"/>
  <c r="W88" i="60" s="1"/>
  <c r="W108" i="60" s="1"/>
  <c r="K129" i="60" s="1"/>
  <c r="K188" i="60" s="1"/>
  <c r="V45" i="60"/>
  <c r="V74" i="60" s="1"/>
  <c r="V88" i="60" s="1"/>
  <c r="V108" i="60" s="1"/>
  <c r="J129" i="60" s="1"/>
  <c r="J188" i="60" s="1"/>
  <c r="U46" i="60"/>
  <c r="U75" i="60" s="1"/>
  <c r="U89" i="60" s="1"/>
  <c r="U109" i="60" s="1"/>
  <c r="I130" i="60" s="1"/>
  <c r="I189" i="60" s="1"/>
  <c r="U43" i="59"/>
  <c r="U72" i="59" s="1"/>
  <c r="U86" i="59" s="1"/>
  <c r="U106" i="59" s="1"/>
  <c r="I127" i="59" s="1"/>
  <c r="I186" i="59" s="1"/>
  <c r="W43" i="57"/>
  <c r="W72" i="57" s="1"/>
  <c r="W86" i="57" s="1"/>
  <c r="W106" i="57" s="1"/>
  <c r="R46" i="57"/>
  <c r="R75" i="57" s="1"/>
  <c r="R89" i="57" s="1"/>
  <c r="R109" i="57" s="1"/>
  <c r="U46" i="57"/>
  <c r="U75" i="57" s="1"/>
  <c r="U89" i="57" s="1"/>
  <c r="U109" i="57" s="1"/>
  <c r="I130" i="57" s="1"/>
  <c r="I189" i="57" s="1"/>
  <c r="X43" i="57"/>
  <c r="X72" i="57" s="1"/>
  <c r="X86" i="57" s="1"/>
  <c r="X106" i="57" s="1"/>
  <c r="L127" i="57" s="1"/>
  <c r="L186" i="57" s="1"/>
  <c r="T45" i="53"/>
  <c r="T74" i="53" s="1"/>
  <c r="T88" i="53" s="1"/>
  <c r="T108" i="53" s="1"/>
  <c r="H129" i="53" s="1"/>
  <c r="H188" i="53" s="1"/>
  <c r="P42" i="53"/>
  <c r="P71" i="53" s="1"/>
  <c r="P85" i="53" s="1"/>
  <c r="P105" i="53" s="1"/>
  <c r="W43" i="53"/>
  <c r="W72" i="53" s="1"/>
  <c r="W86" i="53" s="1"/>
  <c r="W106" i="53" s="1"/>
  <c r="K127" i="53" s="1"/>
  <c r="K186" i="53" s="1"/>
  <c r="X45" i="52"/>
  <c r="X74" i="52" s="1"/>
  <c r="X88" i="52" s="1"/>
  <c r="X108" i="52" s="1"/>
  <c r="V46" i="53"/>
  <c r="V75" i="53" s="1"/>
  <c r="V89" i="53" s="1"/>
  <c r="V109" i="53" s="1"/>
  <c r="W44" i="52"/>
  <c r="W73" i="52" s="1"/>
  <c r="W87" i="52" s="1"/>
  <c r="W107" i="52" s="1"/>
  <c r="K128" i="52" s="1"/>
  <c r="K187" i="52" s="1"/>
  <c r="O45" i="54"/>
  <c r="O74" i="54" s="1"/>
  <c r="O88" i="54" s="1"/>
  <c r="O108" i="54" s="1"/>
  <c r="U44" i="53"/>
  <c r="U73" i="53" s="1"/>
  <c r="U87" i="53" s="1"/>
  <c r="U107" i="53" s="1"/>
  <c r="R42" i="52"/>
  <c r="R71" i="52" s="1"/>
  <c r="R85" i="52" s="1"/>
  <c r="R105" i="52" s="1"/>
  <c r="F126" i="52" s="1"/>
  <c r="F185" i="52" s="1"/>
  <c r="X46" i="50"/>
  <c r="X75" i="50" s="1"/>
  <c r="X89" i="50" s="1"/>
  <c r="X109" i="50" s="1"/>
  <c r="L130" i="50" s="1"/>
  <c r="L189" i="50" s="1"/>
  <c r="T43" i="50"/>
  <c r="T72" i="50" s="1"/>
  <c r="T86" i="50" s="1"/>
  <c r="T106" i="50" s="1"/>
  <c r="H127" i="50" s="1"/>
  <c r="H186" i="50" s="1"/>
  <c r="Q43" i="51"/>
  <c r="Q72" i="51" s="1"/>
  <c r="Q86" i="51" s="1"/>
  <c r="Q106" i="51" s="1"/>
  <c r="O46" i="50"/>
  <c r="O75" i="50" s="1"/>
  <c r="O89" i="50" s="1"/>
  <c r="O109" i="50" s="1"/>
  <c r="Q42" i="50"/>
  <c r="Q71" i="50" s="1"/>
  <c r="Q85" i="50" s="1"/>
  <c r="Q105" i="50" s="1"/>
  <c r="W43" i="49"/>
  <c r="W72" i="49" s="1"/>
  <c r="W86" i="49" s="1"/>
  <c r="W106" i="49" s="1"/>
  <c r="K127" i="49" s="1"/>
  <c r="K186" i="49" s="1"/>
  <c r="U42" i="47"/>
  <c r="U71" i="47" s="1"/>
  <c r="U85" i="47" s="1"/>
  <c r="U105" i="47" s="1"/>
  <c r="S45" i="46"/>
  <c r="S74" i="46" s="1"/>
  <c r="S88" i="46" s="1"/>
  <c r="S108" i="46" s="1"/>
  <c r="G129" i="46" s="1"/>
  <c r="G188" i="46" s="1"/>
  <c r="O42" i="46"/>
  <c r="O71" i="46" s="1"/>
  <c r="O85" i="46" s="1"/>
  <c r="O105" i="46" s="1"/>
  <c r="P46" i="46"/>
  <c r="P75" i="46" s="1"/>
  <c r="P89" i="46" s="1"/>
  <c r="P109" i="46" s="1"/>
  <c r="W44" i="49"/>
  <c r="W73" i="49" s="1"/>
  <c r="W87" i="49" s="1"/>
  <c r="W107" i="49" s="1"/>
  <c r="K128" i="49" s="1"/>
  <c r="K187" i="49" s="1"/>
  <c r="T46" i="47"/>
  <c r="T75" i="47" s="1"/>
  <c r="T89" i="47" s="1"/>
  <c r="T109" i="47" s="1"/>
  <c r="P43" i="47"/>
  <c r="P72" i="47" s="1"/>
  <c r="P86" i="47" s="1"/>
  <c r="P106" i="47" s="1"/>
  <c r="X42" i="49"/>
  <c r="X71" i="49" s="1"/>
  <c r="X85" i="49" s="1"/>
  <c r="X105" i="49" s="1"/>
  <c r="L126" i="49" s="1"/>
  <c r="L185" i="49" s="1"/>
  <c r="S43" i="47"/>
  <c r="S72" i="47" s="1"/>
  <c r="S86" i="47" s="1"/>
  <c r="S106" i="47" s="1"/>
  <c r="W46" i="51"/>
  <c r="W75" i="51" s="1"/>
  <c r="W89" i="51" s="1"/>
  <c r="W109" i="51" s="1"/>
  <c r="K130" i="51" s="1"/>
  <c r="K189" i="51" s="1"/>
  <c r="X46" i="63"/>
  <c r="X75" i="63" s="1"/>
  <c r="X89" i="63" s="1"/>
  <c r="X109" i="63" s="1"/>
  <c r="L130" i="63" s="1"/>
  <c r="L189" i="63" s="1"/>
  <c r="P46" i="62"/>
  <c r="P75" i="62" s="1"/>
  <c r="P89" i="62" s="1"/>
  <c r="P109" i="62" s="1"/>
  <c r="W46" i="62"/>
  <c r="W75" i="62" s="1"/>
  <c r="W89" i="62" s="1"/>
  <c r="W109" i="62" s="1"/>
  <c r="K130" i="62" s="1"/>
  <c r="K189" i="62" s="1"/>
  <c r="U42" i="63"/>
  <c r="U71" i="63" s="1"/>
  <c r="U85" i="63" s="1"/>
  <c r="U105" i="63" s="1"/>
  <c r="S45" i="60"/>
  <c r="S74" i="60" s="1"/>
  <c r="S88" i="60" s="1"/>
  <c r="S108" i="60" s="1"/>
  <c r="G129" i="60" s="1"/>
  <c r="G188" i="60" s="1"/>
  <c r="X42" i="61"/>
  <c r="X71" i="61" s="1"/>
  <c r="X85" i="61" s="1"/>
  <c r="X105" i="61" s="1"/>
  <c r="L126" i="61" s="1"/>
  <c r="L185" i="61" s="1"/>
  <c r="R46" i="59"/>
  <c r="R75" i="59" s="1"/>
  <c r="R89" i="59" s="1"/>
  <c r="R109" i="59" s="1"/>
  <c r="F130" i="59" s="1"/>
  <c r="F189" i="59" s="1"/>
  <c r="T42" i="58"/>
  <c r="T71" i="58" s="1"/>
  <c r="T85" i="58" s="1"/>
  <c r="T105" i="58" s="1"/>
  <c r="H126" i="58" s="1"/>
  <c r="H185" i="58" s="1"/>
  <c r="V43" i="58"/>
  <c r="V72" i="58" s="1"/>
  <c r="V86" i="58" s="1"/>
  <c r="V106" i="58" s="1"/>
  <c r="J127" i="58" s="1"/>
  <c r="J186" i="58" s="1"/>
  <c r="S42" i="59"/>
  <c r="S71" i="59" s="1"/>
  <c r="S85" i="59" s="1"/>
  <c r="S105" i="59" s="1"/>
  <c r="G126" i="59" s="1"/>
  <c r="G185" i="59" s="1"/>
  <c r="T43" i="57"/>
  <c r="T72" i="57" s="1"/>
  <c r="T86" i="57" s="1"/>
  <c r="T106" i="57" s="1"/>
  <c r="R42" i="54"/>
  <c r="R71" i="54" s="1"/>
  <c r="R85" i="54" s="1"/>
  <c r="R105" i="54" s="1"/>
  <c r="F126" i="54" s="1"/>
  <c r="F185" i="54" s="1"/>
  <c r="T44" i="53"/>
  <c r="T73" i="53" s="1"/>
  <c r="T87" i="53" s="1"/>
  <c r="T107" i="53" s="1"/>
  <c r="O44" i="53"/>
  <c r="O73" i="53" s="1"/>
  <c r="O87" i="53" s="1"/>
  <c r="O107" i="53" s="1"/>
  <c r="P46" i="52"/>
  <c r="P75" i="52" s="1"/>
  <c r="P89" i="52" s="1"/>
  <c r="P109" i="52" s="1"/>
  <c r="T45" i="54"/>
  <c r="T74" i="54" s="1"/>
  <c r="T88" i="54" s="1"/>
  <c r="T108" i="54" s="1"/>
  <c r="H129" i="54" s="1"/>
  <c r="H188" i="54" s="1"/>
  <c r="P42" i="54"/>
  <c r="P71" i="54" s="1"/>
  <c r="P85" i="54" s="1"/>
  <c r="P105" i="54" s="1"/>
  <c r="O45" i="52"/>
  <c r="O74" i="52" s="1"/>
  <c r="O88" i="52" s="1"/>
  <c r="O108" i="52" s="1"/>
  <c r="W42" i="54"/>
  <c r="W71" i="54" s="1"/>
  <c r="W85" i="54" s="1"/>
  <c r="W105" i="54" s="1"/>
  <c r="K126" i="54" s="1"/>
  <c r="K185" i="54" s="1"/>
  <c r="Q44" i="53"/>
  <c r="Q73" i="53" s="1"/>
  <c r="Q87" i="53" s="1"/>
  <c r="Q107" i="53" s="1"/>
  <c r="E128" i="53" s="1"/>
  <c r="E187" i="53" s="1"/>
  <c r="U45" i="51"/>
  <c r="U74" i="51" s="1"/>
  <c r="U88" i="51" s="1"/>
  <c r="U108" i="51" s="1"/>
  <c r="Q45" i="49"/>
  <c r="Q74" i="49" s="1"/>
  <c r="Q88" i="49" s="1"/>
  <c r="Q108" i="49" s="1"/>
  <c r="E129" i="49" s="1"/>
  <c r="E188" i="49" s="1"/>
  <c r="T46" i="49"/>
  <c r="T75" i="49" s="1"/>
  <c r="T89" i="49" s="1"/>
  <c r="T109" i="49" s="1"/>
  <c r="Q42" i="47"/>
  <c r="Q71" i="47" s="1"/>
  <c r="Q85" i="47" s="1"/>
  <c r="Q105" i="47" s="1"/>
  <c r="E126" i="47" s="1"/>
  <c r="S44" i="46"/>
  <c r="S73" i="46" s="1"/>
  <c r="S87" i="46" s="1"/>
  <c r="S107" i="46" s="1"/>
  <c r="R46" i="47"/>
  <c r="R75" i="47" s="1"/>
  <c r="R89" i="47" s="1"/>
  <c r="R109" i="47" s="1"/>
  <c r="F130" i="47" s="1"/>
  <c r="F189" i="47" s="1"/>
  <c r="S45" i="49"/>
  <c r="S74" i="49" s="1"/>
  <c r="S88" i="49" s="1"/>
  <c r="S108" i="49" s="1"/>
  <c r="G129" i="49" s="1"/>
  <c r="G188" i="49" s="1"/>
  <c r="V46" i="48"/>
  <c r="V75" i="48" s="1"/>
  <c r="V89" i="48" s="1"/>
  <c r="V109" i="48" s="1"/>
  <c r="J130" i="48" s="1"/>
  <c r="J189" i="48" s="1"/>
  <c r="X44" i="47"/>
  <c r="X73" i="47" s="1"/>
  <c r="X87" i="47" s="1"/>
  <c r="X107" i="47" s="1"/>
  <c r="L128" i="47" s="1"/>
  <c r="L187" i="47" s="1"/>
  <c r="R46" i="46"/>
  <c r="R75" i="46" s="1"/>
  <c r="R89" i="46" s="1"/>
  <c r="R109" i="46" s="1"/>
  <c r="F130" i="46" s="1"/>
  <c r="F189" i="46" s="1"/>
  <c r="R42" i="46"/>
  <c r="R71" i="46" s="1"/>
  <c r="R85" i="46" s="1"/>
  <c r="R105" i="46" s="1"/>
  <c r="V44" i="49"/>
  <c r="V73" i="49" s="1"/>
  <c r="V87" i="49" s="1"/>
  <c r="V107" i="49" s="1"/>
  <c r="J128" i="49" s="1"/>
  <c r="J187" i="49" s="1"/>
  <c r="S46" i="47"/>
  <c r="S75" i="47" s="1"/>
  <c r="S89" i="47" s="1"/>
  <c r="S109" i="47" s="1"/>
  <c r="G130" i="47" s="1"/>
  <c r="G189" i="47" s="1"/>
  <c r="O43" i="47"/>
  <c r="O72" i="47" s="1"/>
  <c r="O86" i="47" s="1"/>
  <c r="O106" i="47" s="1"/>
  <c r="Q44" i="46"/>
  <c r="Q73" i="46" s="1"/>
  <c r="Q87" i="46" s="1"/>
  <c r="Q107" i="46" s="1"/>
  <c r="E128" i="46" s="1"/>
  <c r="E187" i="46" s="1"/>
  <c r="P46" i="48"/>
  <c r="P75" i="48" s="1"/>
  <c r="P89" i="48" s="1"/>
  <c r="P109" i="48" s="1"/>
  <c r="T44" i="52"/>
  <c r="T73" i="52" s="1"/>
  <c r="T87" i="52" s="1"/>
  <c r="T107" i="52" s="1"/>
  <c r="H128" i="52" s="1"/>
  <c r="H187" i="52" s="1"/>
  <c r="V44" i="53"/>
  <c r="V73" i="53" s="1"/>
  <c r="V87" i="53" s="1"/>
  <c r="V107" i="53" s="1"/>
  <c r="J128" i="53" s="1"/>
  <c r="J187" i="53" s="1"/>
  <c r="O43" i="54"/>
  <c r="O72" i="54" s="1"/>
  <c r="O86" i="54" s="1"/>
  <c r="O106" i="54" s="1"/>
  <c r="W42" i="50"/>
  <c r="W71" i="50" s="1"/>
  <c r="W85" i="50" s="1"/>
  <c r="W105" i="50" s="1"/>
  <c r="T46" i="51"/>
  <c r="T75" i="51" s="1"/>
  <c r="T89" i="51" s="1"/>
  <c r="T109" i="51" s="1"/>
  <c r="H130" i="51" s="1"/>
  <c r="H189" i="51" s="1"/>
  <c r="P46" i="49"/>
  <c r="P75" i="49" s="1"/>
  <c r="P89" i="49" s="1"/>
  <c r="P109" i="49" s="1"/>
  <c r="S45" i="47"/>
  <c r="S74" i="47" s="1"/>
  <c r="S88" i="47" s="1"/>
  <c r="S108" i="47" s="1"/>
  <c r="G129" i="47" s="1"/>
  <c r="G188" i="47" s="1"/>
  <c r="X42" i="62"/>
  <c r="X71" i="62" s="1"/>
  <c r="X85" i="62" s="1"/>
  <c r="X105" i="62" s="1"/>
  <c r="L126" i="62" s="1"/>
  <c r="L185" i="62" s="1"/>
  <c r="S43" i="63"/>
  <c r="S72" i="63" s="1"/>
  <c r="S86" i="63" s="1"/>
  <c r="S106" i="63" s="1"/>
  <c r="G127" i="63" s="1"/>
  <c r="G186" i="63" s="1"/>
  <c r="V45" i="61"/>
  <c r="V74" i="61" s="1"/>
  <c r="V88" i="61" s="1"/>
  <c r="V108" i="61" s="1"/>
  <c r="J129" i="61" s="1"/>
  <c r="J188" i="61" s="1"/>
  <c r="T42" i="60"/>
  <c r="T71" i="60" s="1"/>
  <c r="T85" i="60" s="1"/>
  <c r="T105" i="60" s="1"/>
  <c r="H126" i="60" s="1"/>
  <c r="H185" i="60" s="1"/>
  <c r="Q42" i="61"/>
  <c r="Q71" i="61" s="1"/>
  <c r="Q85" i="61" s="1"/>
  <c r="Q105" i="61" s="1"/>
  <c r="P42" i="61"/>
  <c r="P71" i="61" s="1"/>
  <c r="P85" i="61" s="1"/>
  <c r="P105" i="61" s="1"/>
  <c r="S46" i="61"/>
  <c r="S75" i="61" s="1"/>
  <c r="S89" i="61" s="1"/>
  <c r="S109" i="61" s="1"/>
  <c r="G130" i="61" s="1"/>
  <c r="G189" i="61" s="1"/>
  <c r="P45" i="58"/>
  <c r="P74" i="58" s="1"/>
  <c r="P88" i="58" s="1"/>
  <c r="P108" i="58" s="1"/>
  <c r="W42" i="59"/>
  <c r="W71" i="59" s="1"/>
  <c r="W85" i="59" s="1"/>
  <c r="W105" i="59" s="1"/>
  <c r="K126" i="59" s="1"/>
  <c r="K185" i="59" s="1"/>
  <c r="R46" i="58"/>
  <c r="R75" i="58" s="1"/>
  <c r="R89" i="58" s="1"/>
  <c r="R109" i="58" s="1"/>
  <c r="F130" i="58" s="1"/>
  <c r="F189" i="58" s="1"/>
  <c r="X45" i="53"/>
  <c r="X74" i="53" s="1"/>
  <c r="X88" i="53" s="1"/>
  <c r="X108" i="53" s="1"/>
  <c r="L129" i="53" s="1"/>
  <c r="L188" i="53" s="1"/>
  <c r="W44" i="53"/>
  <c r="W73" i="53" s="1"/>
  <c r="W87" i="53" s="1"/>
  <c r="W107" i="53" s="1"/>
  <c r="X42" i="54"/>
  <c r="X71" i="54" s="1"/>
  <c r="X85" i="54" s="1"/>
  <c r="X105" i="54" s="1"/>
  <c r="L126" i="54" s="1"/>
  <c r="L185" i="54" s="1"/>
  <c r="S46" i="52"/>
  <c r="S75" i="52" s="1"/>
  <c r="S89" i="52" s="1"/>
  <c r="S109" i="52" s="1"/>
  <c r="G130" i="52" s="1"/>
  <c r="G189" i="52" s="1"/>
  <c r="W44" i="54"/>
  <c r="W73" i="54" s="1"/>
  <c r="W87" i="54" s="1"/>
  <c r="W107" i="54" s="1"/>
  <c r="K128" i="54" s="1"/>
  <c r="K187" i="54" s="1"/>
  <c r="O43" i="50"/>
  <c r="O72" i="50" s="1"/>
  <c r="O86" i="50" s="1"/>
  <c r="O106" i="50" s="1"/>
  <c r="P46" i="51"/>
  <c r="P75" i="51" s="1"/>
  <c r="P89" i="51" s="1"/>
  <c r="P109" i="51" s="1"/>
  <c r="R42" i="50"/>
  <c r="R71" i="50" s="1"/>
  <c r="R85" i="50" s="1"/>
  <c r="R105" i="50" s="1"/>
  <c r="F126" i="50" s="1"/>
  <c r="F185" i="50" s="1"/>
  <c r="W46" i="48"/>
  <c r="W75" i="48" s="1"/>
  <c r="W89" i="48" s="1"/>
  <c r="W109" i="48" s="1"/>
  <c r="K130" i="48" s="1"/>
  <c r="K189" i="48" s="1"/>
  <c r="O43" i="46"/>
  <c r="O72" i="46" s="1"/>
  <c r="O86" i="46" s="1"/>
  <c r="O106" i="46" s="1"/>
  <c r="U44" i="46"/>
  <c r="U73" i="46" s="1"/>
  <c r="U87" i="46" s="1"/>
  <c r="U107" i="46" s="1"/>
  <c r="I128" i="46" s="1"/>
  <c r="I187" i="46" s="1"/>
  <c r="V45" i="49"/>
  <c r="V74" i="49" s="1"/>
  <c r="V88" i="49" s="1"/>
  <c r="V108" i="49" s="1"/>
  <c r="J129" i="49" s="1"/>
  <c r="J188" i="49" s="1"/>
  <c r="W42" i="47"/>
  <c r="W71" i="47" s="1"/>
  <c r="W85" i="47" s="1"/>
  <c r="W105" i="47" s="1"/>
  <c r="K126" i="47" s="1"/>
  <c r="K185" i="47" s="1"/>
  <c r="U43" i="46"/>
  <c r="U72" i="46" s="1"/>
  <c r="U86" i="46" s="1"/>
  <c r="U106" i="46" s="1"/>
  <c r="I127" i="46" s="1"/>
  <c r="I186" i="46" s="1"/>
  <c r="P45" i="63"/>
  <c r="P74" i="63" s="1"/>
  <c r="P88" i="63" s="1"/>
  <c r="P108" i="63" s="1"/>
  <c r="W45" i="63"/>
  <c r="W74" i="63" s="1"/>
  <c r="W88" i="63" s="1"/>
  <c r="W108" i="63" s="1"/>
  <c r="K129" i="63" s="1"/>
  <c r="K188" i="63" s="1"/>
  <c r="U43" i="63"/>
  <c r="U72" i="63" s="1"/>
  <c r="U86" i="63" s="1"/>
  <c r="U106" i="63" s="1"/>
  <c r="I127" i="63" s="1"/>
  <c r="I186" i="63" s="1"/>
  <c r="Q46" i="61"/>
  <c r="Q75" i="61" s="1"/>
  <c r="Q89" i="61" s="1"/>
  <c r="Q109" i="61" s="1"/>
  <c r="E130" i="61" s="1"/>
  <c r="E189" i="61" s="1"/>
  <c r="P46" i="60"/>
  <c r="P75" i="60" s="1"/>
  <c r="P89" i="60" s="1"/>
  <c r="P109" i="60" s="1"/>
  <c r="X46" i="59"/>
  <c r="X75" i="59" s="1"/>
  <c r="X89" i="59" s="1"/>
  <c r="X109" i="59" s="1"/>
  <c r="L130" i="59" s="1"/>
  <c r="L189" i="59" s="1"/>
  <c r="T44" i="61"/>
  <c r="T73" i="61" s="1"/>
  <c r="T87" i="61" s="1"/>
  <c r="T107" i="61" s="1"/>
  <c r="H128" i="61" s="1"/>
  <c r="H187" i="61" s="1"/>
  <c r="V46" i="59"/>
  <c r="V75" i="59" s="1"/>
  <c r="V89" i="59" s="1"/>
  <c r="V109" i="59" s="1"/>
  <c r="J130" i="59" s="1"/>
  <c r="J189" i="59" s="1"/>
  <c r="R43" i="59"/>
  <c r="R72" i="59" s="1"/>
  <c r="R86" i="59" s="1"/>
  <c r="R106" i="59" s="1"/>
  <c r="F127" i="59" s="1"/>
  <c r="F186" i="59" s="1"/>
  <c r="U42" i="60"/>
  <c r="U71" i="60" s="1"/>
  <c r="U85" i="60" s="1"/>
  <c r="U105" i="60" s="1"/>
  <c r="S45" i="58"/>
  <c r="S74" i="58" s="1"/>
  <c r="S88" i="58" s="1"/>
  <c r="S108" i="58" s="1"/>
  <c r="G129" i="58" s="1"/>
  <c r="G188" i="58" s="1"/>
  <c r="T42" i="59"/>
  <c r="T71" i="59" s="1"/>
  <c r="T85" i="59" s="1"/>
  <c r="T105" i="59" s="1"/>
  <c r="H126" i="59" s="1"/>
  <c r="H185" i="59" s="1"/>
  <c r="V44" i="58"/>
  <c r="V73" i="58" s="1"/>
  <c r="V87" i="58" s="1"/>
  <c r="V107" i="58" s="1"/>
  <c r="J128" i="58" s="1"/>
  <c r="J187" i="58" s="1"/>
  <c r="U42" i="57"/>
  <c r="U71" i="57" s="1"/>
  <c r="U85" i="57" s="1"/>
  <c r="U105" i="57" s="1"/>
  <c r="T42" i="57"/>
  <c r="T71" i="57" s="1"/>
  <c r="T85" i="57" s="1"/>
  <c r="T105" i="57" s="1"/>
  <c r="H126" i="57" s="1"/>
  <c r="H185" i="57" s="1"/>
  <c r="R43" i="54"/>
  <c r="R72" i="54" s="1"/>
  <c r="R86" i="54" s="1"/>
  <c r="R106" i="54" s="1"/>
  <c r="F127" i="54" s="1"/>
  <c r="F186" i="54" s="1"/>
  <c r="X44" i="53"/>
  <c r="X73" i="53" s="1"/>
  <c r="X87" i="53" s="1"/>
  <c r="X107" i="53" s="1"/>
  <c r="L128" i="53" s="1"/>
  <c r="L187" i="53" s="1"/>
  <c r="Q46" i="52"/>
  <c r="Q75" i="52" s="1"/>
  <c r="Q89" i="52" s="1"/>
  <c r="Q109" i="52" s="1"/>
  <c r="E130" i="52" s="1"/>
  <c r="E189" i="52" s="1"/>
  <c r="Q42" i="57"/>
  <c r="Q71" i="57" s="1"/>
  <c r="Q85" i="57" s="1"/>
  <c r="Q105" i="57" s="1"/>
  <c r="E126" i="57" s="1"/>
  <c r="X42" i="50"/>
  <c r="X71" i="50" s="1"/>
  <c r="X85" i="50" s="1"/>
  <c r="X105" i="50" s="1"/>
  <c r="L126" i="50" s="1"/>
  <c r="L185" i="50" s="1"/>
  <c r="U42" i="51"/>
  <c r="U71" i="51" s="1"/>
  <c r="U85" i="51" s="1"/>
  <c r="U105" i="51" s="1"/>
  <c r="I126" i="51" s="1"/>
  <c r="I185" i="51" s="1"/>
  <c r="S45" i="50"/>
  <c r="S74" i="50" s="1"/>
  <c r="S88" i="50" s="1"/>
  <c r="S108" i="50" s="1"/>
  <c r="O42" i="50"/>
  <c r="O71" i="50" s="1"/>
  <c r="O85" i="50" s="1"/>
  <c r="O105" i="50" s="1"/>
  <c r="P45" i="51"/>
  <c r="P74" i="51" s="1"/>
  <c r="P88" i="51" s="1"/>
  <c r="P108" i="51" s="1"/>
  <c r="V44" i="50"/>
  <c r="V73" i="50" s="1"/>
  <c r="V87" i="50" s="1"/>
  <c r="V107" i="50" s="1"/>
  <c r="J128" i="50" s="1"/>
  <c r="J187" i="50" s="1"/>
  <c r="W44" i="46"/>
  <c r="W73" i="46" s="1"/>
  <c r="W87" i="46" s="1"/>
  <c r="W107" i="46" s="1"/>
  <c r="T42" i="48"/>
  <c r="T71" i="48" s="1"/>
  <c r="T85" i="48" s="1"/>
  <c r="T105" i="48" s="1"/>
  <c r="H126" i="48" s="1"/>
  <c r="H185" i="48" s="1"/>
  <c r="W44" i="51"/>
  <c r="W73" i="51" s="1"/>
  <c r="W87" i="51" s="1"/>
  <c r="W107" i="51" s="1"/>
  <c r="K128" i="51" s="1"/>
  <c r="K187" i="51" s="1"/>
  <c r="V43" i="49"/>
  <c r="V72" i="49" s="1"/>
  <c r="V86" i="49" s="1"/>
  <c r="V106" i="49" s="1"/>
  <c r="J127" i="49" s="1"/>
  <c r="J186" i="49" s="1"/>
  <c r="R44" i="48"/>
  <c r="R73" i="48" s="1"/>
  <c r="R87" i="48" s="1"/>
  <c r="R107" i="48" s="1"/>
  <c r="F128" i="48" s="1"/>
  <c r="F187" i="48" s="1"/>
  <c r="X45" i="47"/>
  <c r="X74" i="47" s="1"/>
  <c r="X88" i="47" s="1"/>
  <c r="X108" i="47" s="1"/>
  <c r="L129" i="47" s="1"/>
  <c r="L188" i="47" s="1"/>
  <c r="T42" i="47"/>
  <c r="T71" i="47" s="1"/>
  <c r="T85" i="47" s="1"/>
  <c r="T105" i="47" s="1"/>
  <c r="S43" i="49"/>
  <c r="S72" i="49" s="1"/>
  <c r="S86" i="49" s="1"/>
  <c r="S106" i="49" s="1"/>
  <c r="G127" i="49" s="1"/>
  <c r="G186" i="49" s="1"/>
  <c r="U43" i="50"/>
  <c r="U72" i="50" s="1"/>
  <c r="U86" i="50" s="1"/>
  <c r="U106" i="50" s="1"/>
  <c r="I127" i="50" s="1"/>
  <c r="I186" i="50" s="1"/>
  <c r="S43" i="51"/>
  <c r="S72" i="51" s="1"/>
  <c r="S86" i="51" s="1"/>
  <c r="S106" i="51" s="1"/>
  <c r="X43" i="48"/>
  <c r="X72" i="48" s="1"/>
  <c r="X86" i="48" s="1"/>
  <c r="X106" i="48" s="1"/>
  <c r="L127" i="48" s="1"/>
  <c r="L186" i="48" s="1"/>
  <c r="P42" i="46"/>
  <c r="P71" i="46" s="1"/>
  <c r="P85" i="46" s="1"/>
  <c r="P105" i="46" s="1"/>
  <c r="S45" i="63"/>
  <c r="S74" i="63" s="1"/>
  <c r="S88" i="63" s="1"/>
  <c r="S108" i="63" s="1"/>
  <c r="R42" i="63"/>
  <c r="R71" i="63" s="1"/>
  <c r="R85" i="63" s="1"/>
  <c r="R105" i="63" s="1"/>
  <c r="F126" i="63" s="1"/>
  <c r="F185" i="63" s="1"/>
  <c r="V42" i="61"/>
  <c r="V71" i="61" s="1"/>
  <c r="V85" i="61" s="1"/>
  <c r="V105" i="61" s="1"/>
  <c r="J126" i="61" s="1"/>
  <c r="J185" i="61" s="1"/>
  <c r="T46" i="59"/>
  <c r="T75" i="59" s="1"/>
  <c r="T89" i="59" s="1"/>
  <c r="T109" i="59" s="1"/>
  <c r="H130" i="59" s="1"/>
  <c r="H189" i="59" s="1"/>
  <c r="P44" i="61"/>
  <c r="P73" i="61" s="1"/>
  <c r="P87" i="61" s="1"/>
  <c r="P107" i="61" s="1"/>
  <c r="Q42" i="60"/>
  <c r="Q71" i="60" s="1"/>
  <c r="Q85" i="60" s="1"/>
  <c r="Q105" i="60" s="1"/>
  <c r="E126" i="60" s="1"/>
  <c r="E185" i="60" s="1"/>
  <c r="T46" i="58"/>
  <c r="T75" i="58" s="1"/>
  <c r="T89" i="58" s="1"/>
  <c r="T109" i="58" s="1"/>
  <c r="H130" i="58" s="1"/>
  <c r="H189" i="58" s="1"/>
  <c r="O45" i="58"/>
  <c r="O74" i="58" s="1"/>
  <c r="O88" i="58" s="1"/>
  <c r="O108" i="58" s="1"/>
  <c r="W46" i="53"/>
  <c r="W75" i="53" s="1"/>
  <c r="W89" i="53" s="1"/>
  <c r="W109" i="53" s="1"/>
  <c r="K130" i="53" s="1"/>
  <c r="K189" i="53" s="1"/>
  <c r="S43" i="53"/>
  <c r="S72" i="53" s="1"/>
  <c r="S86" i="53" s="1"/>
  <c r="S106" i="53" s="1"/>
  <c r="G127" i="53" s="1"/>
  <c r="G186" i="53" s="1"/>
  <c r="X44" i="54"/>
  <c r="X73" i="54" s="1"/>
  <c r="X87" i="54" s="1"/>
  <c r="X107" i="54" s="1"/>
  <c r="L128" i="54" s="1"/>
  <c r="L187" i="54" s="1"/>
  <c r="R46" i="53"/>
  <c r="R75" i="53" s="1"/>
  <c r="R89" i="53" s="1"/>
  <c r="R109" i="53" s="1"/>
  <c r="F130" i="53" s="1"/>
  <c r="F189" i="53" s="1"/>
  <c r="R42" i="53"/>
  <c r="R71" i="53" s="1"/>
  <c r="R85" i="53" s="1"/>
  <c r="R105" i="53" s="1"/>
  <c r="F126" i="53" s="1"/>
  <c r="F185" i="53" s="1"/>
  <c r="R45" i="52"/>
  <c r="R74" i="52" s="1"/>
  <c r="R88" i="52" s="1"/>
  <c r="R108" i="52" s="1"/>
  <c r="F129" i="52" s="1"/>
  <c r="F188" i="52" s="1"/>
  <c r="T46" i="50"/>
  <c r="T75" i="50" s="1"/>
  <c r="T89" i="50" s="1"/>
  <c r="T109" i="50" s="1"/>
  <c r="H130" i="50" s="1"/>
  <c r="H189" i="50" s="1"/>
  <c r="P43" i="50"/>
  <c r="P72" i="50" s="1"/>
  <c r="P86" i="50" s="1"/>
  <c r="P106" i="50" s="1"/>
  <c r="U44" i="49"/>
  <c r="U73" i="49" s="1"/>
  <c r="U87" i="49" s="1"/>
  <c r="U107" i="49" s="1"/>
  <c r="I128" i="49" s="1"/>
  <c r="I187" i="49" s="1"/>
  <c r="R44" i="50"/>
  <c r="R73" i="50" s="1"/>
  <c r="R87" i="50" s="1"/>
  <c r="R107" i="50" s="1"/>
  <c r="F128" i="50" s="1"/>
  <c r="F187" i="50" s="1"/>
  <c r="X45" i="49"/>
  <c r="X74" i="49" s="1"/>
  <c r="X88" i="49" s="1"/>
  <c r="X108" i="49" s="1"/>
  <c r="L129" i="49" s="1"/>
  <c r="L188" i="49" s="1"/>
  <c r="W43" i="46"/>
  <c r="W72" i="46" s="1"/>
  <c r="W86" i="46" s="1"/>
  <c r="W106" i="46" s="1"/>
  <c r="V44" i="47"/>
  <c r="V73" i="47" s="1"/>
  <c r="V87" i="47" s="1"/>
  <c r="V107" i="47" s="1"/>
  <c r="R44" i="49"/>
  <c r="R73" i="49" s="1"/>
  <c r="R87" i="49" s="1"/>
  <c r="R107" i="49" s="1"/>
  <c r="F128" i="49" s="1"/>
  <c r="F187" i="49" s="1"/>
  <c r="V42" i="48"/>
  <c r="V71" i="48" s="1"/>
  <c r="V85" i="48" s="1"/>
  <c r="V105" i="48" s="1"/>
  <c r="J126" i="48" s="1"/>
  <c r="J185" i="48" s="1"/>
  <c r="V45" i="46"/>
  <c r="V74" i="46" s="1"/>
  <c r="V88" i="46" s="1"/>
  <c r="V108" i="46" s="1"/>
  <c r="J129" i="46" s="1"/>
  <c r="J188" i="46" s="1"/>
  <c r="T43" i="49"/>
  <c r="T72" i="49" s="1"/>
  <c r="T86" i="49" s="1"/>
  <c r="T106" i="49" s="1"/>
  <c r="H127" i="49" s="1"/>
  <c r="H186" i="49" s="1"/>
  <c r="Q44" i="48"/>
  <c r="Q73" i="48" s="1"/>
  <c r="Q87" i="48" s="1"/>
  <c r="Q107" i="48" s="1"/>
  <c r="E128" i="48" s="1"/>
  <c r="E187" i="48" s="1"/>
  <c r="W45" i="47"/>
  <c r="W74" i="47" s="1"/>
  <c r="W88" i="47" s="1"/>
  <c r="W108" i="47" s="1"/>
  <c r="K129" i="47" s="1"/>
  <c r="K188" i="47" s="1"/>
  <c r="O42" i="47"/>
  <c r="O71" i="47" s="1"/>
  <c r="O85" i="47" s="1"/>
  <c r="O105" i="47" s="1"/>
  <c r="X44" i="48"/>
  <c r="X73" i="48" s="1"/>
  <c r="X87" i="48" s="1"/>
  <c r="X107" i="48" s="1"/>
  <c r="X45" i="63"/>
  <c r="X74" i="63" s="1"/>
  <c r="X88" i="63" s="1"/>
  <c r="X108" i="63" s="1"/>
  <c r="L129" i="63" s="1"/>
  <c r="L188" i="63" s="1"/>
  <c r="Q43" i="62"/>
  <c r="Q72" i="62" s="1"/>
  <c r="Q86" i="62" s="1"/>
  <c r="Q106" i="62" s="1"/>
  <c r="E127" i="62" s="1"/>
  <c r="E186" i="62" s="1"/>
  <c r="P46" i="59"/>
  <c r="P75" i="59" s="1"/>
  <c r="P89" i="59" s="1"/>
  <c r="P109" i="59" s="1"/>
  <c r="F118" i="61"/>
  <c r="R44" i="60"/>
  <c r="R73" i="60" s="1"/>
  <c r="R87" i="60" s="1"/>
  <c r="R107" i="60" s="1"/>
  <c r="F128" i="60" s="1"/>
  <c r="F187" i="60" s="1"/>
  <c r="W42" i="61"/>
  <c r="W71" i="61" s="1"/>
  <c r="W85" i="61" s="1"/>
  <c r="W105" i="61" s="1"/>
  <c r="K126" i="61" s="1"/>
  <c r="K185" i="61" s="1"/>
  <c r="O43" i="57"/>
  <c r="O72" i="57" s="1"/>
  <c r="O86" i="57" s="1"/>
  <c r="O106" i="57" s="1"/>
  <c r="H119" i="57"/>
  <c r="V46" i="58"/>
  <c r="V75" i="58" s="1"/>
  <c r="V89" i="58" s="1"/>
  <c r="V109" i="58" s="1"/>
  <c r="J130" i="58" s="1"/>
  <c r="J189" i="58" s="1"/>
  <c r="X46" i="53"/>
  <c r="X75" i="53" s="1"/>
  <c r="X89" i="53" s="1"/>
  <c r="X109" i="53" s="1"/>
  <c r="L130" i="53" s="1"/>
  <c r="L189" i="53" s="1"/>
  <c r="P45" i="52"/>
  <c r="P74" i="52" s="1"/>
  <c r="P88" i="52" s="1"/>
  <c r="P108" i="52" s="1"/>
  <c r="R45" i="53"/>
  <c r="R74" i="53" s="1"/>
  <c r="R88" i="53" s="1"/>
  <c r="R108" i="53" s="1"/>
  <c r="F129" i="53" s="1"/>
  <c r="F188" i="53" s="1"/>
  <c r="V46" i="51"/>
  <c r="V75" i="51" s="1"/>
  <c r="V89" i="51" s="1"/>
  <c r="V109" i="51" s="1"/>
  <c r="J130" i="51" s="1"/>
  <c r="J189" i="51" s="1"/>
  <c r="T45" i="50"/>
  <c r="T74" i="50" s="1"/>
  <c r="T88" i="50" s="1"/>
  <c r="T108" i="50" s="1"/>
  <c r="H129" i="50" s="1"/>
  <c r="H188" i="50" s="1"/>
  <c r="K118" i="49"/>
  <c r="V42" i="50"/>
  <c r="V71" i="50" s="1"/>
  <c r="V85" i="50" s="1"/>
  <c r="V105" i="50" s="1"/>
  <c r="J126" i="50" s="1"/>
  <c r="J185" i="50" s="1"/>
  <c r="V46" i="49"/>
  <c r="V75" i="49" s="1"/>
  <c r="V89" i="49" s="1"/>
  <c r="V109" i="49" s="1"/>
  <c r="J130" i="49" s="1"/>
  <c r="J189" i="49" s="1"/>
  <c r="P45" i="62"/>
  <c r="P74" i="62" s="1"/>
  <c r="P88" i="62" s="1"/>
  <c r="P108" i="62" s="1"/>
  <c r="X43" i="62"/>
  <c r="X72" i="62" s="1"/>
  <c r="X86" i="62" s="1"/>
  <c r="X106" i="62" s="1"/>
  <c r="S44" i="63"/>
  <c r="S73" i="63" s="1"/>
  <c r="S87" i="63" s="1"/>
  <c r="S107" i="63" s="1"/>
  <c r="G128" i="63" s="1"/>
  <c r="G187" i="63" s="1"/>
  <c r="S46" i="62"/>
  <c r="S75" i="62" s="1"/>
  <c r="S89" i="62" s="1"/>
  <c r="S109" i="62" s="1"/>
  <c r="G130" i="62" s="1"/>
  <c r="G189" i="62" s="1"/>
  <c r="S42" i="62"/>
  <c r="S71" i="62" s="1"/>
  <c r="S85" i="62" s="1"/>
  <c r="S105" i="62" s="1"/>
  <c r="L115" i="63"/>
  <c r="R42" i="62"/>
  <c r="R71" i="62" s="1"/>
  <c r="R85" i="62" s="1"/>
  <c r="R105" i="62" s="1"/>
  <c r="F126" i="62" s="1"/>
  <c r="F185" i="62" s="1"/>
  <c r="U45" i="63"/>
  <c r="U74" i="63" s="1"/>
  <c r="U88" i="63" s="1"/>
  <c r="U108" i="63" s="1"/>
  <c r="I129" i="63" s="1"/>
  <c r="I188" i="63" s="1"/>
  <c r="U46" i="62"/>
  <c r="U75" i="62" s="1"/>
  <c r="U89" i="62" s="1"/>
  <c r="U109" i="62" s="1"/>
  <c r="I130" i="62" s="1"/>
  <c r="I189" i="62" s="1"/>
  <c r="R42" i="61"/>
  <c r="R71" i="61" s="1"/>
  <c r="R85" i="61" s="1"/>
  <c r="R105" i="61" s="1"/>
  <c r="F126" i="61" s="1"/>
  <c r="F185" i="61" s="1"/>
  <c r="X42" i="60"/>
  <c r="X71" i="60" s="1"/>
  <c r="X85" i="60" s="1"/>
  <c r="X105" i="60" s="1"/>
  <c r="L126" i="60" s="1"/>
  <c r="L185" i="60" s="1"/>
  <c r="K117" i="61"/>
  <c r="U42" i="61"/>
  <c r="U71" i="61" s="1"/>
  <c r="U85" i="61" s="1"/>
  <c r="U105" i="61" s="1"/>
  <c r="S44" i="60"/>
  <c r="S73" i="60" s="1"/>
  <c r="S87" i="60" s="1"/>
  <c r="S107" i="60" s="1"/>
  <c r="G128" i="60" s="1"/>
  <c r="G187" i="60" s="1"/>
  <c r="S46" i="59"/>
  <c r="S75" i="59" s="1"/>
  <c r="S89" i="59" s="1"/>
  <c r="S109" i="59" s="1"/>
  <c r="G130" i="59" s="1"/>
  <c r="G189" i="59" s="1"/>
  <c r="J117" i="61"/>
  <c r="V44" i="59"/>
  <c r="V73" i="59" s="1"/>
  <c r="V87" i="59" s="1"/>
  <c r="V107" i="59" s="1"/>
  <c r="J128" i="59" s="1"/>
  <c r="J187" i="59" s="1"/>
  <c r="Q45" i="60"/>
  <c r="Q74" i="60" s="1"/>
  <c r="Q88" i="60" s="1"/>
  <c r="Q108" i="60" s="1"/>
  <c r="E129" i="60" s="1"/>
  <c r="E188" i="60" s="1"/>
  <c r="T45" i="58"/>
  <c r="T74" i="58" s="1"/>
  <c r="T88" i="58" s="1"/>
  <c r="T108" i="58" s="1"/>
  <c r="H129" i="58" s="1"/>
  <c r="H188" i="58" s="1"/>
  <c r="R43" i="58"/>
  <c r="R72" i="58" s="1"/>
  <c r="R86" i="58" s="1"/>
  <c r="R106" i="58" s="1"/>
  <c r="F127" i="58" s="1"/>
  <c r="F186" i="58" s="1"/>
  <c r="U44" i="57"/>
  <c r="U73" i="57" s="1"/>
  <c r="U87" i="57" s="1"/>
  <c r="U107" i="57" s="1"/>
  <c r="I128" i="57" s="1"/>
  <c r="I187" i="57" s="1"/>
  <c r="W43" i="59"/>
  <c r="W72" i="59" s="1"/>
  <c r="W86" i="59" s="1"/>
  <c r="W106" i="59" s="1"/>
  <c r="X45" i="57"/>
  <c r="X74" i="57" s="1"/>
  <c r="X88" i="57" s="1"/>
  <c r="X108" i="57" s="1"/>
  <c r="L129" i="57" s="1"/>
  <c r="L188" i="57" s="1"/>
  <c r="H116" i="54"/>
  <c r="G115" i="54"/>
  <c r="W45" i="53"/>
  <c r="W74" i="53" s="1"/>
  <c r="W88" i="53" s="1"/>
  <c r="W108" i="53" s="1"/>
  <c r="K129" i="53" s="1"/>
  <c r="K188" i="53" s="1"/>
  <c r="S42" i="53"/>
  <c r="S71" i="53" s="1"/>
  <c r="S85" i="53" s="1"/>
  <c r="S105" i="53" s="1"/>
  <c r="G126" i="53" s="1"/>
  <c r="G185" i="53" s="1"/>
  <c r="T44" i="54"/>
  <c r="T73" i="54" s="1"/>
  <c r="T87" i="54" s="1"/>
  <c r="T107" i="54" s="1"/>
  <c r="S43" i="52"/>
  <c r="S72" i="52" s="1"/>
  <c r="S86" i="52" s="1"/>
  <c r="S106" i="52" s="1"/>
  <c r="G127" i="52" s="1"/>
  <c r="G186" i="52" s="1"/>
  <c r="Q43" i="53"/>
  <c r="Q72" i="53" s="1"/>
  <c r="Q86" i="53" s="1"/>
  <c r="Q106" i="53" s="1"/>
  <c r="E127" i="53" s="1"/>
  <c r="E186" i="53" s="1"/>
  <c r="R43" i="51"/>
  <c r="R72" i="51" s="1"/>
  <c r="R86" i="51" s="1"/>
  <c r="R106" i="51" s="1"/>
  <c r="F127" i="51" s="1"/>
  <c r="F186" i="51" s="1"/>
  <c r="Q45" i="51"/>
  <c r="Q74" i="51" s="1"/>
  <c r="Q88" i="51" s="1"/>
  <c r="Q108" i="51" s="1"/>
  <c r="S43" i="50"/>
  <c r="S72" i="50" s="1"/>
  <c r="S86" i="50" s="1"/>
  <c r="S106" i="50" s="1"/>
  <c r="G127" i="50" s="1"/>
  <c r="G186" i="50" s="1"/>
  <c r="Q44" i="49"/>
  <c r="Q73" i="49" s="1"/>
  <c r="Q87" i="49" s="1"/>
  <c r="Q107" i="49" s="1"/>
  <c r="E128" i="49" s="1"/>
  <c r="E187" i="49" s="1"/>
  <c r="X45" i="51"/>
  <c r="X74" i="51" s="1"/>
  <c r="X88" i="51" s="1"/>
  <c r="X108" i="51" s="1"/>
  <c r="P43" i="51"/>
  <c r="P72" i="51" s="1"/>
  <c r="P86" i="51" s="1"/>
  <c r="P106" i="51" s="1"/>
  <c r="V46" i="50"/>
  <c r="V75" i="50" s="1"/>
  <c r="V89" i="50" s="1"/>
  <c r="V109" i="50" s="1"/>
  <c r="J130" i="50" s="1"/>
  <c r="J189" i="50" s="1"/>
  <c r="W46" i="49"/>
  <c r="W75" i="49" s="1"/>
  <c r="W89" i="49" s="1"/>
  <c r="W109" i="49" s="1"/>
  <c r="L117" i="49"/>
  <c r="U44" i="47"/>
  <c r="U73" i="47" s="1"/>
  <c r="U87" i="47" s="1"/>
  <c r="U107" i="47" s="1"/>
  <c r="I128" i="47" s="1"/>
  <c r="I187" i="47" s="1"/>
  <c r="W46" i="46"/>
  <c r="W75" i="46" s="1"/>
  <c r="W89" i="46" s="1"/>
  <c r="W109" i="46" s="1"/>
  <c r="K130" i="46" s="1"/>
  <c r="K189" i="46" s="1"/>
  <c r="O44" i="46"/>
  <c r="O73" i="46" s="1"/>
  <c r="O87" i="46" s="1"/>
  <c r="O107" i="46" s="1"/>
  <c r="W42" i="46"/>
  <c r="W71" i="46" s="1"/>
  <c r="W85" i="46" s="1"/>
  <c r="W105" i="46" s="1"/>
  <c r="K126" i="46" s="1"/>
  <c r="K185" i="46" s="1"/>
  <c r="R42" i="48"/>
  <c r="R71" i="48" s="1"/>
  <c r="R85" i="48" s="1"/>
  <c r="R105" i="48" s="1"/>
  <c r="F126" i="48" s="1"/>
  <c r="F185" i="48" s="1"/>
  <c r="R45" i="46"/>
  <c r="R74" i="46" s="1"/>
  <c r="R88" i="46" s="1"/>
  <c r="R108" i="46" s="1"/>
  <c r="O44" i="49"/>
  <c r="O73" i="49" s="1"/>
  <c r="O87" i="49" s="1"/>
  <c r="O107" i="49" s="1"/>
  <c r="P45" i="48"/>
  <c r="P74" i="48" s="1"/>
  <c r="P88" i="48" s="1"/>
  <c r="P108" i="48" s="1"/>
  <c r="V46" i="47"/>
  <c r="V75" i="47" s="1"/>
  <c r="V89" i="47" s="1"/>
  <c r="V109" i="47" s="1"/>
  <c r="J130" i="47" s="1"/>
  <c r="J189" i="47" s="1"/>
  <c r="R45" i="49"/>
  <c r="R74" i="49" s="1"/>
  <c r="R88" i="49" s="1"/>
  <c r="R108" i="49" s="1"/>
  <c r="F129" i="49" s="1"/>
  <c r="F188" i="49" s="1"/>
  <c r="O43" i="49"/>
  <c r="O72" i="49" s="1"/>
  <c r="O86" i="49" s="1"/>
  <c r="O106" i="49" s="1"/>
  <c r="U42" i="48"/>
  <c r="U71" i="48" s="1"/>
  <c r="U85" i="48" s="1"/>
  <c r="U105" i="48" s="1"/>
  <c r="O46" i="47"/>
  <c r="O75" i="47" s="1"/>
  <c r="O89" i="47" s="1"/>
  <c r="O109" i="47" s="1"/>
  <c r="W44" i="47"/>
  <c r="W73" i="47" s="1"/>
  <c r="W87" i="47" s="1"/>
  <c r="W107" i="47" s="1"/>
  <c r="U42" i="46"/>
  <c r="U71" i="46" s="1"/>
  <c r="U85" i="46" s="1"/>
  <c r="U105" i="46" s="1"/>
  <c r="I126" i="46" s="1"/>
  <c r="I185" i="46" s="1"/>
  <c r="W42" i="49"/>
  <c r="W71" i="49" s="1"/>
  <c r="W85" i="49" s="1"/>
  <c r="W105" i="49" s="1"/>
  <c r="K126" i="49" s="1"/>
  <c r="K185" i="49" s="1"/>
  <c r="T44" i="48"/>
  <c r="T73" i="48" s="1"/>
  <c r="T87" i="48" s="1"/>
  <c r="T107" i="48" s="1"/>
  <c r="X46" i="48"/>
  <c r="X75" i="48" s="1"/>
  <c r="X89" i="48" s="1"/>
  <c r="X109" i="48" s="1"/>
  <c r="L130" i="48" s="1"/>
  <c r="L189" i="48" s="1"/>
  <c r="W46" i="63"/>
  <c r="W75" i="63" s="1"/>
  <c r="W89" i="63" s="1"/>
  <c r="W109" i="63" s="1"/>
  <c r="K130" i="63" s="1"/>
  <c r="K189" i="63" s="1"/>
  <c r="O44" i="63"/>
  <c r="O73" i="63" s="1"/>
  <c r="O87" i="63" s="1"/>
  <c r="O107" i="63" s="1"/>
  <c r="W42" i="63"/>
  <c r="W71" i="63" s="1"/>
  <c r="W85" i="63" s="1"/>
  <c r="W105" i="63" s="1"/>
  <c r="K126" i="63" s="1"/>
  <c r="K185" i="63" s="1"/>
  <c r="V44" i="62"/>
  <c r="V73" i="62" s="1"/>
  <c r="V87" i="62" s="1"/>
  <c r="V107" i="62" s="1"/>
  <c r="J128" i="62" s="1"/>
  <c r="J187" i="62" s="1"/>
  <c r="R46" i="61"/>
  <c r="R75" i="61" s="1"/>
  <c r="R89" i="61" s="1"/>
  <c r="R109" i="61" s="1"/>
  <c r="F130" i="61" s="1"/>
  <c r="F189" i="61" s="1"/>
  <c r="K119" i="63"/>
  <c r="Q46" i="62"/>
  <c r="Q75" i="62" s="1"/>
  <c r="Q89" i="62" s="1"/>
  <c r="Q109" i="62" s="1"/>
  <c r="X45" i="60"/>
  <c r="X74" i="60" s="1"/>
  <c r="X88" i="60" s="1"/>
  <c r="X108" i="60" s="1"/>
  <c r="L129" i="60" s="1"/>
  <c r="L188" i="60" s="1"/>
  <c r="P43" i="60"/>
  <c r="P72" i="60" s="1"/>
  <c r="P86" i="60" s="1"/>
  <c r="P106" i="60" s="1"/>
  <c r="W46" i="60"/>
  <c r="W75" i="60" s="1"/>
  <c r="W89" i="60" s="1"/>
  <c r="W109" i="60" s="1"/>
  <c r="K130" i="60" s="1"/>
  <c r="K189" i="60" s="1"/>
  <c r="O44" i="60"/>
  <c r="O73" i="60" s="1"/>
  <c r="O87" i="60" s="1"/>
  <c r="O107" i="60" s="1"/>
  <c r="W42" i="60"/>
  <c r="W71" i="60" s="1"/>
  <c r="W85" i="60" s="1"/>
  <c r="W105" i="60" s="1"/>
  <c r="V46" i="60"/>
  <c r="V75" i="60" s="1"/>
  <c r="V89" i="60" s="1"/>
  <c r="V109" i="60" s="1"/>
  <c r="Q44" i="60"/>
  <c r="Q73" i="60" s="1"/>
  <c r="Q87" i="60" s="1"/>
  <c r="Q107" i="60" s="1"/>
  <c r="E128" i="60" s="1"/>
  <c r="E187" i="60" s="1"/>
  <c r="T44" i="58"/>
  <c r="T73" i="58" s="1"/>
  <c r="T87" i="58" s="1"/>
  <c r="T107" i="58" s="1"/>
  <c r="H128" i="58" s="1"/>
  <c r="H187" i="58" s="1"/>
  <c r="S45" i="57"/>
  <c r="S74" i="57" s="1"/>
  <c r="S88" i="57" s="1"/>
  <c r="S108" i="57" s="1"/>
  <c r="G129" i="57" s="1"/>
  <c r="G188" i="57" s="1"/>
  <c r="S46" i="58"/>
  <c r="S75" i="58" s="1"/>
  <c r="S89" i="58" s="1"/>
  <c r="S109" i="58" s="1"/>
  <c r="S42" i="58"/>
  <c r="S71" i="58" s="1"/>
  <c r="S85" i="58" s="1"/>
  <c r="S105" i="58" s="1"/>
  <c r="R42" i="58"/>
  <c r="R71" i="58" s="1"/>
  <c r="R85" i="58" s="1"/>
  <c r="R105" i="58" s="1"/>
  <c r="F126" i="58" s="1"/>
  <c r="F185" i="58" s="1"/>
  <c r="U46" i="58"/>
  <c r="U75" i="58" s="1"/>
  <c r="U89" i="58" s="1"/>
  <c r="U109" i="58" s="1"/>
  <c r="H119" i="54"/>
  <c r="V43" i="54"/>
  <c r="V72" i="54" s="1"/>
  <c r="V86" i="54" s="1"/>
  <c r="V106" i="54" s="1"/>
  <c r="J127" i="54" s="1"/>
  <c r="J186" i="54" s="1"/>
  <c r="J117" i="53"/>
  <c r="U42" i="52"/>
  <c r="U71" i="52" s="1"/>
  <c r="U85" i="52" s="1"/>
  <c r="U105" i="52" s="1"/>
  <c r="S42" i="57"/>
  <c r="S71" i="57" s="1"/>
  <c r="S85" i="57" s="1"/>
  <c r="S105" i="57" s="1"/>
  <c r="T43" i="54"/>
  <c r="T72" i="54" s="1"/>
  <c r="T86" i="54" s="1"/>
  <c r="T106" i="54" s="1"/>
  <c r="H127" i="54" s="1"/>
  <c r="H186" i="54" s="1"/>
  <c r="V46" i="52"/>
  <c r="V75" i="52" s="1"/>
  <c r="V89" i="52" s="1"/>
  <c r="V109" i="52" s="1"/>
  <c r="J130" i="52" s="1"/>
  <c r="J189" i="52" s="1"/>
  <c r="V45" i="51"/>
  <c r="V74" i="51" s="1"/>
  <c r="V88" i="51" s="1"/>
  <c r="V108" i="51" s="1"/>
  <c r="P45" i="50"/>
  <c r="P74" i="50" s="1"/>
  <c r="P88" i="50" s="1"/>
  <c r="P108" i="50" s="1"/>
  <c r="X43" i="50"/>
  <c r="X72" i="50" s="1"/>
  <c r="X86" i="50" s="1"/>
  <c r="X106" i="50" s="1"/>
  <c r="L127" i="50" s="1"/>
  <c r="L186" i="50" s="1"/>
  <c r="U43" i="51"/>
  <c r="U72" i="51" s="1"/>
  <c r="U86" i="51" s="1"/>
  <c r="U106" i="51" s="1"/>
  <c r="I127" i="51" s="1"/>
  <c r="I186" i="51" s="1"/>
  <c r="S46" i="50"/>
  <c r="S75" i="50" s="1"/>
  <c r="S89" i="50" s="1"/>
  <c r="S109" i="50" s="1"/>
  <c r="E118" i="50"/>
  <c r="S42" i="50"/>
  <c r="S71" i="50" s="1"/>
  <c r="S85" i="50" s="1"/>
  <c r="S105" i="50" s="1"/>
  <c r="G126" i="50" s="1"/>
  <c r="G185" i="50" s="1"/>
  <c r="O46" i="49"/>
  <c r="O75" i="49" s="1"/>
  <c r="O89" i="49" s="1"/>
  <c r="O109" i="49" s="1"/>
  <c r="U43" i="47"/>
  <c r="U72" i="47" s="1"/>
  <c r="U86" i="47" s="1"/>
  <c r="U106" i="47" s="1"/>
  <c r="I127" i="47" s="1"/>
  <c r="I186" i="47" s="1"/>
  <c r="S46" i="46"/>
  <c r="S75" i="46" s="1"/>
  <c r="S89" i="46" s="1"/>
  <c r="S109" i="46" s="1"/>
  <c r="G130" i="46" s="1"/>
  <c r="G189" i="46" s="1"/>
  <c r="S42" i="46"/>
  <c r="S71" i="46" s="1"/>
  <c r="S85" i="46" s="1"/>
  <c r="S105" i="46" s="1"/>
  <c r="V45" i="47"/>
  <c r="V74" i="47" s="1"/>
  <c r="V88" i="47" s="1"/>
  <c r="V108" i="47" s="1"/>
  <c r="S45" i="51"/>
  <c r="S74" i="51" s="1"/>
  <c r="S88" i="51" s="1"/>
  <c r="S108" i="51" s="1"/>
  <c r="G129" i="51" s="1"/>
  <c r="G188" i="51" s="1"/>
  <c r="E117" i="49"/>
  <c r="T43" i="47"/>
  <c r="T72" i="47" s="1"/>
  <c r="T86" i="47" s="1"/>
  <c r="T106" i="47" s="1"/>
  <c r="H127" i="47" s="1"/>
  <c r="H186" i="47" s="1"/>
  <c r="H115" i="46"/>
  <c r="U42" i="50"/>
  <c r="U71" i="50" s="1"/>
  <c r="U85" i="50" s="1"/>
  <c r="U105" i="50" s="1"/>
  <c r="I126" i="50" s="1"/>
  <c r="I185" i="50" s="1"/>
  <c r="X43" i="49"/>
  <c r="X72" i="49" s="1"/>
  <c r="X86" i="49" s="1"/>
  <c r="X106" i="49" s="1"/>
  <c r="Q44" i="50"/>
  <c r="Q73" i="50" s="1"/>
  <c r="Q87" i="50" s="1"/>
  <c r="Q107" i="50" s="1"/>
  <c r="E128" i="50" s="1"/>
  <c r="E187" i="50" s="1"/>
  <c r="Q46" i="48"/>
  <c r="Q75" i="48" s="1"/>
  <c r="Q89" i="48" s="1"/>
  <c r="Q109" i="48" s="1"/>
  <c r="G119" i="46"/>
  <c r="T45" i="48"/>
  <c r="T74" i="48" s="1"/>
  <c r="T88" i="48" s="1"/>
  <c r="T108" i="48" s="1"/>
  <c r="P43" i="46"/>
  <c r="P72" i="46" s="1"/>
  <c r="P86" i="46" s="1"/>
  <c r="P106" i="46" s="1"/>
  <c r="J119" i="63"/>
  <c r="J115" i="63"/>
  <c r="I117" i="63"/>
  <c r="V46" i="63"/>
  <c r="V75" i="63" s="1"/>
  <c r="V89" i="63" s="1"/>
  <c r="V109" i="63" s="1"/>
  <c r="J130" i="63" s="1"/>
  <c r="J189" i="63" s="1"/>
  <c r="L117" i="63"/>
  <c r="R44" i="62"/>
  <c r="R73" i="62" s="1"/>
  <c r="R87" i="62" s="1"/>
  <c r="R107" i="62" s="1"/>
  <c r="F128" i="62" s="1"/>
  <c r="F187" i="62" s="1"/>
  <c r="G115" i="63"/>
  <c r="U45" i="61"/>
  <c r="U74" i="61" s="1"/>
  <c r="U88" i="61" s="1"/>
  <c r="U108" i="61" s="1"/>
  <c r="I129" i="61" s="1"/>
  <c r="I188" i="61" s="1"/>
  <c r="R44" i="61"/>
  <c r="R73" i="61" s="1"/>
  <c r="R87" i="61" s="1"/>
  <c r="R107" i="61" s="1"/>
  <c r="F128" i="61" s="1"/>
  <c r="F187" i="61" s="1"/>
  <c r="T45" i="60"/>
  <c r="T74" i="60" s="1"/>
  <c r="T88" i="60" s="1"/>
  <c r="T108" i="60" s="1"/>
  <c r="H129" i="60" s="1"/>
  <c r="H188" i="60" s="1"/>
  <c r="P44" i="60"/>
  <c r="P73" i="60" s="1"/>
  <c r="P87" i="60" s="1"/>
  <c r="P107" i="60" s="1"/>
  <c r="U44" i="61"/>
  <c r="U73" i="61" s="1"/>
  <c r="U87" i="61" s="1"/>
  <c r="U107" i="61" s="1"/>
  <c r="I128" i="61" s="1"/>
  <c r="I187" i="61" s="1"/>
  <c r="S46" i="60"/>
  <c r="S75" i="60" s="1"/>
  <c r="S89" i="60" s="1"/>
  <c r="S109" i="60" s="1"/>
  <c r="G130" i="60" s="1"/>
  <c r="G189" i="60" s="1"/>
  <c r="S42" i="60"/>
  <c r="S71" i="60" s="1"/>
  <c r="S85" i="60" s="1"/>
  <c r="S105" i="60" s="1"/>
  <c r="G126" i="60" s="1"/>
  <c r="G185" i="60" s="1"/>
  <c r="O45" i="59"/>
  <c r="O74" i="59" s="1"/>
  <c r="O88" i="59" s="1"/>
  <c r="O108" i="59" s="1"/>
  <c r="X45" i="61"/>
  <c r="X74" i="61" s="1"/>
  <c r="X88" i="61" s="1"/>
  <c r="X108" i="61" s="1"/>
  <c r="X43" i="61"/>
  <c r="X72" i="61" s="1"/>
  <c r="X86" i="61" s="1"/>
  <c r="X106" i="61" s="1"/>
  <c r="L127" i="61" s="1"/>
  <c r="L186" i="61" s="1"/>
  <c r="R46" i="60"/>
  <c r="R75" i="60" s="1"/>
  <c r="R89" i="60" s="1"/>
  <c r="R109" i="60" s="1"/>
  <c r="H118" i="59"/>
  <c r="V42" i="59"/>
  <c r="V71" i="59" s="1"/>
  <c r="V85" i="59" s="1"/>
  <c r="V105" i="59" s="1"/>
  <c r="J126" i="59" s="1"/>
  <c r="J185" i="59" s="1"/>
  <c r="W44" i="61"/>
  <c r="W73" i="61" s="1"/>
  <c r="W87" i="61" s="1"/>
  <c r="W107" i="61" s="1"/>
  <c r="O42" i="61"/>
  <c r="O71" i="61" s="1"/>
  <c r="O85" i="61" s="1"/>
  <c r="O105" i="61" s="1"/>
  <c r="G115" i="59"/>
  <c r="K115" i="53"/>
  <c r="F119" i="63"/>
  <c r="T43" i="63"/>
  <c r="T72" i="63" s="1"/>
  <c r="T86" i="63" s="1"/>
  <c r="T106" i="63" s="1"/>
  <c r="H127" i="63" s="1"/>
  <c r="H186" i="63" s="1"/>
  <c r="F115" i="63"/>
  <c r="H119" i="61"/>
  <c r="X46" i="61"/>
  <c r="X75" i="61" s="1"/>
  <c r="X89" i="61" s="1"/>
  <c r="X109" i="61" s="1"/>
  <c r="L130" i="61" s="1"/>
  <c r="L189" i="61" s="1"/>
  <c r="R43" i="61"/>
  <c r="R72" i="61" s="1"/>
  <c r="R86" i="61" s="1"/>
  <c r="R106" i="61" s="1"/>
  <c r="F127" i="61" s="1"/>
  <c r="F186" i="61" s="1"/>
  <c r="T44" i="60"/>
  <c r="T73" i="60" s="1"/>
  <c r="T87" i="60" s="1"/>
  <c r="T107" i="60" s="1"/>
  <c r="X45" i="59"/>
  <c r="X74" i="59" s="1"/>
  <c r="X88" i="59" s="1"/>
  <c r="X108" i="59" s="1"/>
  <c r="L129" i="59" s="1"/>
  <c r="L188" i="59" s="1"/>
  <c r="O46" i="60"/>
  <c r="O75" i="60" s="1"/>
  <c r="O89" i="60" s="1"/>
  <c r="O109" i="60" s="1"/>
  <c r="W44" i="60"/>
  <c r="W73" i="60" s="1"/>
  <c r="W87" i="60" s="1"/>
  <c r="W107" i="60" s="1"/>
  <c r="K128" i="60" s="1"/>
  <c r="K187" i="60" s="1"/>
  <c r="O42" i="60"/>
  <c r="O71" i="60" s="1"/>
  <c r="O85" i="60" s="1"/>
  <c r="O105" i="60" s="1"/>
  <c r="P45" i="61"/>
  <c r="P74" i="61" s="1"/>
  <c r="P88" i="61" s="1"/>
  <c r="P108" i="61" s="1"/>
  <c r="T43" i="61"/>
  <c r="T72" i="61" s="1"/>
  <c r="T86" i="61" s="1"/>
  <c r="T106" i="61" s="1"/>
  <c r="V44" i="60"/>
  <c r="V73" i="60" s="1"/>
  <c r="V87" i="60" s="1"/>
  <c r="V107" i="60" s="1"/>
  <c r="J128" i="60" s="1"/>
  <c r="J187" i="60" s="1"/>
  <c r="R42" i="59"/>
  <c r="R71" i="59" s="1"/>
  <c r="R85" i="59" s="1"/>
  <c r="R105" i="59" s="1"/>
  <c r="S44" i="61"/>
  <c r="S73" i="61" s="1"/>
  <c r="S87" i="61" s="1"/>
  <c r="S107" i="61" s="1"/>
  <c r="H115" i="58"/>
  <c r="G116" i="54"/>
  <c r="L116" i="53"/>
  <c r="I115" i="52"/>
  <c r="G115" i="46"/>
  <c r="G119" i="48"/>
  <c r="G116" i="46"/>
  <c r="P43" i="63"/>
  <c r="P72" i="63" s="1"/>
  <c r="P86" i="63" s="1"/>
  <c r="P106" i="63" s="1"/>
  <c r="R45" i="63"/>
  <c r="R74" i="63" s="1"/>
  <c r="R88" i="63" s="1"/>
  <c r="R108" i="63" s="1"/>
  <c r="F129" i="63" s="1"/>
  <c r="F188" i="63" s="1"/>
  <c r="V45" i="62"/>
  <c r="V74" i="62" s="1"/>
  <c r="V88" i="62" s="1"/>
  <c r="V108" i="62" s="1"/>
  <c r="P46" i="61"/>
  <c r="P75" i="61" s="1"/>
  <c r="P89" i="61" s="1"/>
  <c r="P109" i="61" s="1"/>
  <c r="T42" i="61"/>
  <c r="T71" i="61" s="1"/>
  <c r="T85" i="61" s="1"/>
  <c r="T105" i="61" s="1"/>
  <c r="H126" i="61" s="1"/>
  <c r="H185" i="61" s="1"/>
  <c r="W45" i="57"/>
  <c r="W74" i="57" s="1"/>
  <c r="W88" i="57" s="1"/>
  <c r="W108" i="57" s="1"/>
  <c r="K129" i="57" s="1"/>
  <c r="K188" i="57" s="1"/>
  <c r="O44" i="58"/>
  <c r="O73" i="58" s="1"/>
  <c r="O87" i="58" s="1"/>
  <c r="O107" i="58" s="1"/>
  <c r="W42" i="58"/>
  <c r="W71" i="58" s="1"/>
  <c r="W85" i="58" s="1"/>
  <c r="W105" i="58" s="1"/>
  <c r="K126" i="58" s="1"/>
  <c r="K185" i="58" s="1"/>
  <c r="Q44" i="58"/>
  <c r="Q73" i="58" s="1"/>
  <c r="Q87" i="58" s="1"/>
  <c r="Q107" i="58" s="1"/>
  <c r="E128" i="58" s="1"/>
  <c r="E187" i="58" s="1"/>
  <c r="T43" i="53"/>
  <c r="T72" i="53" s="1"/>
  <c r="T86" i="53" s="1"/>
  <c r="T106" i="53" s="1"/>
  <c r="Q44" i="54"/>
  <c r="Q73" i="54" s="1"/>
  <c r="Q87" i="54" s="1"/>
  <c r="Q107" i="54" s="1"/>
  <c r="E128" i="54" s="1"/>
  <c r="E187" i="54" s="1"/>
  <c r="R42" i="57"/>
  <c r="R71" i="57" s="1"/>
  <c r="R85" i="57" s="1"/>
  <c r="R105" i="57" s="1"/>
  <c r="F126" i="57" s="1"/>
  <c r="F185" i="57" s="1"/>
  <c r="W45" i="54"/>
  <c r="W74" i="54" s="1"/>
  <c r="W88" i="54" s="1"/>
  <c r="W108" i="54" s="1"/>
  <c r="F117" i="50"/>
  <c r="H118" i="50"/>
  <c r="S46" i="51"/>
  <c r="S75" i="51" s="1"/>
  <c r="S89" i="51" s="1"/>
  <c r="S109" i="51" s="1"/>
  <c r="S44" i="48"/>
  <c r="S73" i="48" s="1"/>
  <c r="S87" i="48" s="1"/>
  <c r="S107" i="48" s="1"/>
  <c r="G128" i="48" s="1"/>
  <c r="G187" i="48" s="1"/>
  <c r="O46" i="51"/>
  <c r="O75" i="51" s="1"/>
  <c r="O89" i="51" s="1"/>
  <c r="O109" i="51" s="1"/>
  <c r="I119" i="63"/>
  <c r="H119" i="60"/>
  <c r="E118" i="57"/>
  <c r="L126" i="53"/>
  <c r="L185" i="53" s="1"/>
  <c r="I118" i="52"/>
  <c r="L118" i="49"/>
  <c r="F117" i="63"/>
  <c r="L115" i="61"/>
  <c r="J119" i="61"/>
  <c r="I116" i="57"/>
  <c r="F117" i="57"/>
  <c r="L118" i="54"/>
  <c r="G118" i="54"/>
  <c r="E118" i="52"/>
  <c r="K116" i="53"/>
  <c r="G116" i="50"/>
  <c r="L115" i="48"/>
  <c r="I117" i="49"/>
  <c r="F118" i="62"/>
  <c r="H117" i="60"/>
  <c r="L115" i="58"/>
  <c r="J117" i="52"/>
  <c r="I116" i="52"/>
  <c r="L115" i="50"/>
  <c r="J118" i="63"/>
  <c r="L118" i="61"/>
  <c r="E119" i="57"/>
  <c r="G116" i="58"/>
  <c r="I115" i="57"/>
  <c r="S44" i="50"/>
  <c r="S73" i="50" s="1"/>
  <c r="S87" i="50" s="1"/>
  <c r="S107" i="50" s="1"/>
  <c r="G128" i="50" s="1"/>
  <c r="G187" i="50" s="1"/>
  <c r="T43" i="51"/>
  <c r="T72" i="51" s="1"/>
  <c r="T86" i="51" s="1"/>
  <c r="T106" i="51" s="1"/>
  <c r="H127" i="51" s="1"/>
  <c r="H186" i="51" s="1"/>
  <c r="T45" i="49"/>
  <c r="T74" i="49" s="1"/>
  <c r="T88" i="49" s="1"/>
  <c r="T108" i="49" s="1"/>
  <c r="H129" i="49" s="1"/>
  <c r="H188" i="49" s="1"/>
  <c r="R43" i="49"/>
  <c r="R72" i="49" s="1"/>
  <c r="R86" i="49" s="1"/>
  <c r="R106" i="49" s="1"/>
  <c r="O46" i="48"/>
  <c r="O75" i="48" s="1"/>
  <c r="O89" i="48" s="1"/>
  <c r="O109" i="48" s="1"/>
  <c r="W44" i="48"/>
  <c r="W73" i="48" s="1"/>
  <c r="W87" i="48" s="1"/>
  <c r="W107" i="48" s="1"/>
  <c r="O42" i="48"/>
  <c r="O71" i="48" s="1"/>
  <c r="O85" i="48" s="1"/>
  <c r="O105" i="48" s="1"/>
  <c r="U45" i="47"/>
  <c r="U74" i="47" s="1"/>
  <c r="U88" i="47" s="1"/>
  <c r="U108" i="47" s="1"/>
  <c r="X45" i="48"/>
  <c r="X74" i="48" s="1"/>
  <c r="X88" i="48" s="1"/>
  <c r="X108" i="48" s="1"/>
  <c r="L129" i="48" s="1"/>
  <c r="L188" i="48" s="1"/>
  <c r="V43" i="47"/>
  <c r="V72" i="47" s="1"/>
  <c r="V86" i="47" s="1"/>
  <c r="V106" i="47" s="1"/>
  <c r="X44" i="46"/>
  <c r="X73" i="46" s="1"/>
  <c r="X87" i="46" s="1"/>
  <c r="X107" i="46" s="1"/>
  <c r="J117" i="63"/>
  <c r="L119" i="63"/>
  <c r="K118" i="61"/>
  <c r="H117" i="61"/>
  <c r="U46" i="61"/>
  <c r="U75" i="61" s="1"/>
  <c r="U89" i="61" s="1"/>
  <c r="U109" i="61" s="1"/>
  <c r="I130" i="61" s="1"/>
  <c r="I189" i="61" s="1"/>
  <c r="I117" i="57"/>
  <c r="F118" i="57"/>
  <c r="L119" i="53"/>
  <c r="K117" i="53"/>
  <c r="J126" i="47"/>
  <c r="J185" i="47" s="1"/>
  <c r="L115" i="49"/>
  <c r="J116" i="63"/>
  <c r="E119" i="63"/>
  <c r="L118" i="63"/>
  <c r="E119" i="60"/>
  <c r="H117" i="58"/>
  <c r="J118" i="52"/>
  <c r="I117" i="52"/>
  <c r="K117" i="49"/>
  <c r="H119" i="62"/>
  <c r="K118" i="63"/>
  <c r="G116" i="61"/>
  <c r="F116" i="61"/>
  <c r="G117" i="58"/>
  <c r="K116" i="52"/>
  <c r="F118" i="54"/>
  <c r="F115" i="50"/>
  <c r="E119" i="49"/>
  <c r="K115" i="50"/>
  <c r="I119" i="51"/>
  <c r="I119" i="49"/>
  <c r="I116" i="63"/>
  <c r="K117" i="63"/>
  <c r="E117" i="60"/>
  <c r="J118" i="57"/>
  <c r="J119" i="53"/>
  <c r="F117" i="54"/>
  <c r="E115" i="54"/>
  <c r="F118" i="50"/>
  <c r="K116" i="51"/>
  <c r="I115" i="50"/>
  <c r="J118" i="51"/>
  <c r="L117" i="48"/>
  <c r="H117" i="46"/>
  <c r="G119" i="50"/>
  <c r="F116" i="46"/>
  <c r="X44" i="59"/>
  <c r="X73" i="59" s="1"/>
  <c r="X87" i="59" s="1"/>
  <c r="X107" i="59" s="1"/>
  <c r="O44" i="61"/>
  <c r="O73" i="61" s="1"/>
  <c r="O87" i="61" s="1"/>
  <c r="O107" i="61" s="1"/>
  <c r="U45" i="59"/>
  <c r="U74" i="59" s="1"/>
  <c r="U88" i="59" s="1"/>
  <c r="U108" i="59" s="1"/>
  <c r="V43" i="57"/>
  <c r="V72" i="57" s="1"/>
  <c r="V86" i="57" s="1"/>
  <c r="V106" i="57" s="1"/>
  <c r="J127" i="57" s="1"/>
  <c r="J186" i="57" s="1"/>
  <c r="R45" i="54"/>
  <c r="R74" i="54" s="1"/>
  <c r="R88" i="54" s="1"/>
  <c r="R108" i="54" s="1"/>
  <c r="Q44" i="52"/>
  <c r="Q73" i="52" s="1"/>
  <c r="Q87" i="52" s="1"/>
  <c r="Q107" i="52" s="1"/>
  <c r="X43" i="52"/>
  <c r="X72" i="52" s="1"/>
  <c r="X86" i="52" s="1"/>
  <c r="X106" i="52" s="1"/>
  <c r="L127" i="52" s="1"/>
  <c r="L186" i="52" s="1"/>
  <c r="S42" i="54"/>
  <c r="S71" i="54" s="1"/>
  <c r="S85" i="54" s="1"/>
  <c r="S105" i="54" s="1"/>
  <c r="V43" i="52"/>
  <c r="V72" i="52" s="1"/>
  <c r="V86" i="52" s="1"/>
  <c r="V106" i="52" s="1"/>
  <c r="K119" i="51"/>
  <c r="J117" i="51"/>
  <c r="I118" i="46"/>
  <c r="I116" i="49"/>
  <c r="V45" i="48"/>
  <c r="V74" i="48" s="1"/>
  <c r="V88" i="48" s="1"/>
  <c r="V108" i="48" s="1"/>
  <c r="J129" i="48" s="1"/>
  <c r="J188" i="48" s="1"/>
  <c r="P45" i="47"/>
  <c r="P74" i="47" s="1"/>
  <c r="P88" i="47" s="1"/>
  <c r="P108" i="47" s="1"/>
  <c r="X43" i="47"/>
  <c r="X72" i="47" s="1"/>
  <c r="X86" i="47" s="1"/>
  <c r="X106" i="47" s="1"/>
  <c r="Q45" i="46"/>
  <c r="Q74" i="46" s="1"/>
  <c r="Q88" i="46" s="1"/>
  <c r="Q108" i="46" s="1"/>
  <c r="W42" i="51"/>
  <c r="W71" i="51" s="1"/>
  <c r="W85" i="51" s="1"/>
  <c r="W105" i="51" s="1"/>
  <c r="T46" i="46"/>
  <c r="T75" i="46" s="1"/>
  <c r="T89" i="46" s="1"/>
  <c r="T109" i="46" s="1"/>
  <c r="S44" i="51"/>
  <c r="S73" i="51" s="1"/>
  <c r="S87" i="51" s="1"/>
  <c r="S107" i="51" s="1"/>
  <c r="G128" i="51" s="1"/>
  <c r="G187" i="51" s="1"/>
  <c r="G115" i="50"/>
  <c r="U46" i="48"/>
  <c r="U75" i="48" s="1"/>
  <c r="U89" i="48" s="1"/>
  <c r="U109" i="48" s="1"/>
  <c r="F119" i="48"/>
  <c r="T43" i="46"/>
  <c r="T72" i="46" s="1"/>
  <c r="T86" i="46" s="1"/>
  <c r="T106" i="46" s="1"/>
  <c r="P46" i="63"/>
  <c r="P75" i="63" s="1"/>
  <c r="P89" i="63" s="1"/>
  <c r="P109" i="63" s="1"/>
  <c r="X44" i="63"/>
  <c r="X73" i="63" s="1"/>
  <c r="X87" i="63" s="1"/>
  <c r="X107" i="63" s="1"/>
  <c r="P42" i="63"/>
  <c r="P71" i="63" s="1"/>
  <c r="P85" i="63" s="1"/>
  <c r="P105" i="63" s="1"/>
  <c r="F119" i="62"/>
  <c r="T43" i="62"/>
  <c r="T72" i="62" s="1"/>
  <c r="T86" i="62" s="1"/>
  <c r="T106" i="62" s="1"/>
  <c r="F115" i="62"/>
  <c r="I118" i="63"/>
  <c r="O46" i="62"/>
  <c r="O75" i="62" s="1"/>
  <c r="O89" i="62" s="1"/>
  <c r="O109" i="62" s="1"/>
  <c r="W44" i="62"/>
  <c r="W73" i="62" s="1"/>
  <c r="W87" i="62" s="1"/>
  <c r="W107" i="62" s="1"/>
  <c r="O42" i="62"/>
  <c r="O71" i="62" s="1"/>
  <c r="O85" i="62" s="1"/>
  <c r="O105" i="62" s="1"/>
  <c r="R44" i="63"/>
  <c r="R73" i="63" s="1"/>
  <c r="R87" i="63" s="1"/>
  <c r="R107" i="63" s="1"/>
  <c r="L115" i="62"/>
  <c r="U44" i="63"/>
  <c r="U73" i="63" s="1"/>
  <c r="U87" i="63" s="1"/>
  <c r="U107" i="63" s="1"/>
  <c r="K115" i="63"/>
  <c r="Q42" i="62"/>
  <c r="Q71" i="62" s="1"/>
  <c r="Q85" i="62" s="1"/>
  <c r="Q105" i="62" s="1"/>
  <c r="G118" i="61"/>
  <c r="T44" i="59"/>
  <c r="T73" i="59" s="1"/>
  <c r="T87" i="59" s="1"/>
  <c r="T107" i="59" s="1"/>
  <c r="O46" i="59"/>
  <c r="O75" i="59" s="1"/>
  <c r="O89" i="59" s="1"/>
  <c r="O109" i="59" s="1"/>
  <c r="W44" i="59"/>
  <c r="W73" i="59" s="1"/>
  <c r="W87" i="59" s="1"/>
  <c r="W107" i="59" s="1"/>
  <c r="H118" i="60"/>
  <c r="V42" i="60"/>
  <c r="V71" i="60" s="1"/>
  <c r="V85" i="60" s="1"/>
  <c r="V105" i="60" s="1"/>
  <c r="R44" i="59"/>
  <c r="R73" i="59" s="1"/>
  <c r="R87" i="59" s="1"/>
  <c r="R107" i="59" s="1"/>
  <c r="S42" i="61"/>
  <c r="S71" i="61" s="1"/>
  <c r="S85" i="61" s="1"/>
  <c r="S105" i="61" s="1"/>
  <c r="Q45" i="59"/>
  <c r="Q74" i="59" s="1"/>
  <c r="Q88" i="59" s="1"/>
  <c r="Q108" i="59" s="1"/>
  <c r="R43" i="57"/>
  <c r="R72" i="57" s="1"/>
  <c r="R86" i="57" s="1"/>
  <c r="R106" i="57" s="1"/>
  <c r="V45" i="58"/>
  <c r="V74" i="58" s="1"/>
  <c r="V88" i="58" s="1"/>
  <c r="V108" i="58" s="1"/>
  <c r="U43" i="57"/>
  <c r="U72" i="57" s="1"/>
  <c r="U86" i="57" s="1"/>
  <c r="U106" i="57" s="1"/>
  <c r="G118" i="58"/>
  <c r="U42" i="58"/>
  <c r="U71" i="58" s="1"/>
  <c r="U85" i="58" s="1"/>
  <c r="U105" i="58" s="1"/>
  <c r="I126" i="58" s="1"/>
  <c r="I185" i="58" s="1"/>
  <c r="P46" i="57"/>
  <c r="P75" i="57" s="1"/>
  <c r="P89" i="57" s="1"/>
  <c r="P109" i="57" s="1"/>
  <c r="X44" i="57"/>
  <c r="X73" i="57" s="1"/>
  <c r="X87" i="57" s="1"/>
  <c r="X107" i="57" s="1"/>
  <c r="F115" i="57"/>
  <c r="T46" i="53"/>
  <c r="T75" i="53" s="1"/>
  <c r="T89" i="53" s="1"/>
  <c r="T109" i="53" s="1"/>
  <c r="F118" i="53"/>
  <c r="T42" i="53"/>
  <c r="T71" i="53" s="1"/>
  <c r="T85" i="53" s="1"/>
  <c r="T105" i="53" s="1"/>
  <c r="Q43" i="54"/>
  <c r="Q72" i="54" s="1"/>
  <c r="Q86" i="54" s="1"/>
  <c r="Q106" i="54" s="1"/>
  <c r="E127" i="54" s="1"/>
  <c r="E186" i="54" s="1"/>
  <c r="S45" i="53"/>
  <c r="S74" i="53" s="1"/>
  <c r="S88" i="53" s="1"/>
  <c r="S108" i="53" s="1"/>
  <c r="E117" i="53"/>
  <c r="X46" i="52"/>
  <c r="X75" i="52" s="1"/>
  <c r="X89" i="52" s="1"/>
  <c r="X109" i="52" s="1"/>
  <c r="P44" i="52"/>
  <c r="P73" i="52" s="1"/>
  <c r="P87" i="52" s="1"/>
  <c r="P107" i="52" s="1"/>
  <c r="P43" i="57"/>
  <c r="P72" i="57" s="1"/>
  <c r="P86" i="57" s="1"/>
  <c r="P106" i="57" s="1"/>
  <c r="R44" i="53"/>
  <c r="R73" i="53" s="1"/>
  <c r="R87" i="53" s="1"/>
  <c r="R107" i="53" s="1"/>
  <c r="W45" i="52"/>
  <c r="W74" i="52" s="1"/>
  <c r="W88" i="52" s="1"/>
  <c r="W108" i="52" s="1"/>
  <c r="O43" i="52"/>
  <c r="O72" i="52" s="1"/>
  <c r="O86" i="52" s="1"/>
  <c r="O106" i="52" s="1"/>
  <c r="X42" i="52"/>
  <c r="X71" i="52" s="1"/>
  <c r="X85" i="52" s="1"/>
  <c r="X105" i="52" s="1"/>
  <c r="S45" i="54"/>
  <c r="S74" i="54" s="1"/>
  <c r="S88" i="54" s="1"/>
  <c r="S108" i="54" s="1"/>
  <c r="Q46" i="53"/>
  <c r="Q75" i="53" s="1"/>
  <c r="Q89" i="53" s="1"/>
  <c r="Q109" i="53" s="1"/>
  <c r="H118" i="52"/>
  <c r="V42" i="52"/>
  <c r="V71" i="52" s="1"/>
  <c r="V85" i="52" s="1"/>
  <c r="V105" i="52" s="1"/>
  <c r="J119" i="50"/>
  <c r="J115" i="50"/>
  <c r="G115" i="51"/>
  <c r="Q43" i="49"/>
  <c r="Q72" i="49" s="1"/>
  <c r="Q86" i="49" s="1"/>
  <c r="Q106" i="49" s="1"/>
  <c r="T45" i="51"/>
  <c r="T74" i="51" s="1"/>
  <c r="T88" i="51" s="1"/>
  <c r="T108" i="51" s="1"/>
  <c r="R46" i="50"/>
  <c r="R75" i="50" s="1"/>
  <c r="R89" i="50" s="1"/>
  <c r="R109" i="50" s="1"/>
  <c r="S42" i="51"/>
  <c r="S71" i="51" s="1"/>
  <c r="S85" i="51" s="1"/>
  <c r="S105" i="51" s="1"/>
  <c r="G126" i="51" s="1"/>
  <c r="G185" i="51" s="1"/>
  <c r="K116" i="50"/>
  <c r="E119" i="48"/>
  <c r="S43" i="48"/>
  <c r="S72" i="48" s="1"/>
  <c r="S86" i="48" s="1"/>
  <c r="S106" i="48" s="1"/>
  <c r="G127" i="48" s="1"/>
  <c r="G186" i="48" s="1"/>
  <c r="E115" i="48"/>
  <c r="F118" i="49"/>
  <c r="R45" i="48"/>
  <c r="R74" i="48" s="1"/>
  <c r="R88" i="48" s="1"/>
  <c r="R108" i="48" s="1"/>
  <c r="F129" i="48" s="1"/>
  <c r="F188" i="48" s="1"/>
  <c r="R44" i="46"/>
  <c r="R73" i="46" s="1"/>
  <c r="R87" i="46" s="1"/>
  <c r="R107" i="46" s="1"/>
  <c r="F115" i="49"/>
  <c r="Q42" i="48"/>
  <c r="Q71" i="48" s="1"/>
  <c r="Q85" i="48" s="1"/>
  <c r="Q105" i="48" s="1"/>
  <c r="O45" i="47"/>
  <c r="O74" i="47" s="1"/>
  <c r="O88" i="47" s="1"/>
  <c r="O108" i="47" s="1"/>
  <c r="W43" i="47"/>
  <c r="W72" i="47" s="1"/>
  <c r="W86" i="47" s="1"/>
  <c r="W106" i="47" s="1"/>
  <c r="U46" i="50"/>
  <c r="U75" i="50" s="1"/>
  <c r="U89" i="50" s="1"/>
  <c r="U109" i="50" s="1"/>
  <c r="J115" i="49"/>
  <c r="T44" i="63"/>
  <c r="T73" i="63" s="1"/>
  <c r="T87" i="63" s="1"/>
  <c r="T107" i="63" s="1"/>
  <c r="H128" i="63" s="1"/>
  <c r="H187" i="63" s="1"/>
  <c r="F116" i="63"/>
  <c r="X45" i="62"/>
  <c r="X74" i="62" s="1"/>
  <c r="X88" i="62" s="1"/>
  <c r="X108" i="62" s="1"/>
  <c r="L129" i="62" s="1"/>
  <c r="L188" i="62" s="1"/>
  <c r="P43" i="62"/>
  <c r="P72" i="62" s="1"/>
  <c r="P86" i="62" s="1"/>
  <c r="P106" i="62" s="1"/>
  <c r="S46" i="63"/>
  <c r="S75" i="63" s="1"/>
  <c r="S89" i="63" s="1"/>
  <c r="S109" i="63" s="1"/>
  <c r="E118" i="63"/>
  <c r="S42" i="63"/>
  <c r="S71" i="63" s="1"/>
  <c r="S85" i="63" s="1"/>
  <c r="S105" i="63" s="1"/>
  <c r="O45" i="62"/>
  <c r="O74" i="62" s="1"/>
  <c r="O88" i="62" s="1"/>
  <c r="O108" i="62" s="1"/>
  <c r="W43" i="62"/>
  <c r="W72" i="62" s="1"/>
  <c r="W86" i="62" s="1"/>
  <c r="W106" i="62" s="1"/>
  <c r="K127" i="62" s="1"/>
  <c r="K186" i="62" s="1"/>
  <c r="V42" i="63"/>
  <c r="V71" i="63" s="1"/>
  <c r="V85" i="63" s="1"/>
  <c r="V105" i="63" s="1"/>
  <c r="L118" i="62"/>
  <c r="R45" i="61"/>
  <c r="R74" i="61" s="1"/>
  <c r="R88" i="61" s="1"/>
  <c r="R108" i="61" s="1"/>
  <c r="Q44" i="63"/>
  <c r="Q73" i="63" s="1"/>
  <c r="Q87" i="63" s="1"/>
  <c r="Q107" i="63" s="1"/>
  <c r="Q45" i="62"/>
  <c r="Q74" i="62" s="1"/>
  <c r="Q88" i="62" s="1"/>
  <c r="Q108" i="62" s="1"/>
  <c r="E119" i="61"/>
  <c r="I119" i="59"/>
  <c r="R42" i="60"/>
  <c r="R71" i="60" s="1"/>
  <c r="R85" i="60" s="1"/>
  <c r="R105" i="60" s="1"/>
  <c r="I116" i="61"/>
  <c r="Q43" i="60"/>
  <c r="Q72" i="60" s="1"/>
  <c r="Q86" i="60" s="1"/>
  <c r="Q106" i="60" s="1"/>
  <c r="Q44" i="59"/>
  <c r="Q73" i="59" s="1"/>
  <c r="Q87" i="59" s="1"/>
  <c r="Q107" i="59" s="1"/>
  <c r="T43" i="58"/>
  <c r="T72" i="58" s="1"/>
  <c r="T86" i="58" s="1"/>
  <c r="T106" i="58" s="1"/>
  <c r="X46" i="58"/>
  <c r="X75" i="58" s="1"/>
  <c r="X89" i="58" s="1"/>
  <c r="X109" i="58" s="1"/>
  <c r="L130" i="58" s="1"/>
  <c r="L189" i="58" s="1"/>
  <c r="O46" i="58"/>
  <c r="O75" i="58" s="1"/>
  <c r="O89" i="58" s="1"/>
  <c r="O109" i="58" s="1"/>
  <c r="W44" i="58"/>
  <c r="W73" i="58" s="1"/>
  <c r="W87" i="58" s="1"/>
  <c r="W107" i="58" s="1"/>
  <c r="O42" i="58"/>
  <c r="O71" i="58" s="1"/>
  <c r="O85" i="58" s="1"/>
  <c r="O105" i="58" s="1"/>
  <c r="V45" i="57"/>
  <c r="V74" i="57" s="1"/>
  <c r="V88" i="57" s="1"/>
  <c r="V108" i="57" s="1"/>
  <c r="J129" i="57" s="1"/>
  <c r="J188" i="57" s="1"/>
  <c r="R45" i="58"/>
  <c r="R74" i="58" s="1"/>
  <c r="R88" i="58" s="1"/>
  <c r="R108" i="58" s="1"/>
  <c r="Q43" i="57"/>
  <c r="Q72" i="57" s="1"/>
  <c r="Q86" i="57" s="1"/>
  <c r="Q106" i="57" s="1"/>
  <c r="E116" i="59"/>
  <c r="U45" i="58"/>
  <c r="U74" i="58" s="1"/>
  <c r="U88" i="58" s="1"/>
  <c r="U108" i="58" s="1"/>
  <c r="L117" i="54"/>
  <c r="Q42" i="52"/>
  <c r="Q71" i="52" s="1"/>
  <c r="Q85" i="52" s="1"/>
  <c r="Q105" i="52" s="1"/>
  <c r="O42" i="57"/>
  <c r="O71" i="57" s="1"/>
  <c r="O85" i="57" s="1"/>
  <c r="O105" i="57" s="1"/>
  <c r="U45" i="54"/>
  <c r="U74" i="54" s="1"/>
  <c r="U88" i="54" s="1"/>
  <c r="U108" i="54" s="1"/>
  <c r="I129" i="54" s="1"/>
  <c r="I188" i="54" s="1"/>
  <c r="K116" i="54"/>
  <c r="I119" i="53"/>
  <c r="J117" i="54"/>
  <c r="H118" i="53"/>
  <c r="V42" i="53"/>
  <c r="V71" i="53" s="1"/>
  <c r="V85" i="53" s="1"/>
  <c r="V105" i="53" s="1"/>
  <c r="J126" i="53" s="1"/>
  <c r="J185" i="53" s="1"/>
  <c r="S44" i="54"/>
  <c r="S73" i="54" s="1"/>
  <c r="S87" i="54" s="1"/>
  <c r="S107" i="54" s="1"/>
  <c r="G116" i="53"/>
  <c r="V45" i="52"/>
  <c r="V74" i="52" s="1"/>
  <c r="V88" i="52" s="1"/>
  <c r="V108" i="52" s="1"/>
  <c r="V44" i="51"/>
  <c r="V73" i="51" s="1"/>
  <c r="V87" i="51" s="1"/>
  <c r="V107" i="51" s="1"/>
  <c r="L115" i="51"/>
  <c r="J118" i="50"/>
  <c r="U46" i="51"/>
  <c r="U75" i="51" s="1"/>
  <c r="U89" i="51" s="1"/>
  <c r="U109" i="51" s="1"/>
  <c r="K117" i="51"/>
  <c r="Q42" i="49"/>
  <c r="Q71" i="49" s="1"/>
  <c r="Q85" i="49" s="1"/>
  <c r="Q105" i="49" s="1"/>
  <c r="R45" i="50"/>
  <c r="R74" i="50" s="1"/>
  <c r="R88" i="50" s="1"/>
  <c r="R108" i="50" s="1"/>
  <c r="X44" i="49"/>
  <c r="X73" i="49" s="1"/>
  <c r="X87" i="49" s="1"/>
  <c r="X107" i="49" s="1"/>
  <c r="V42" i="49"/>
  <c r="V71" i="49" s="1"/>
  <c r="V85" i="49" s="1"/>
  <c r="V105" i="49" s="1"/>
  <c r="W45" i="48"/>
  <c r="W74" i="48" s="1"/>
  <c r="W88" i="48" s="1"/>
  <c r="W108" i="48" s="1"/>
  <c r="O43" i="48"/>
  <c r="O72" i="48" s="1"/>
  <c r="O86" i="48" s="1"/>
  <c r="O106" i="48" s="1"/>
  <c r="Q43" i="47"/>
  <c r="Q72" i="47" s="1"/>
  <c r="Q86" i="47" s="1"/>
  <c r="Q106" i="47" s="1"/>
  <c r="L118" i="48"/>
  <c r="H118" i="46"/>
  <c r="V42" i="46"/>
  <c r="V71" i="46" s="1"/>
  <c r="V85" i="46" s="1"/>
  <c r="V105" i="46" s="1"/>
  <c r="Q42" i="46"/>
  <c r="Q71" i="46" s="1"/>
  <c r="Q85" i="46" s="1"/>
  <c r="Q105" i="46" s="1"/>
  <c r="P42" i="48"/>
  <c r="P71" i="48" s="1"/>
  <c r="P85" i="48" s="1"/>
  <c r="P105" i="48" s="1"/>
  <c r="P45" i="46"/>
  <c r="P74" i="46" s="1"/>
  <c r="P88" i="46" s="1"/>
  <c r="P108" i="46" s="1"/>
  <c r="K119" i="48"/>
  <c r="W46" i="47"/>
  <c r="W75" i="47" s="1"/>
  <c r="W89" i="47" s="1"/>
  <c r="W109" i="47" s="1"/>
  <c r="O44" i="47"/>
  <c r="O73" i="47" s="1"/>
  <c r="O87" i="47" s="1"/>
  <c r="O107" i="47" s="1"/>
  <c r="S42" i="47"/>
  <c r="S71" i="47" s="1"/>
  <c r="S85" i="47" s="1"/>
  <c r="S105" i="47" s="1"/>
  <c r="J118" i="48"/>
  <c r="T45" i="62"/>
  <c r="T74" i="62" s="1"/>
  <c r="T88" i="62" s="1"/>
  <c r="T108" i="62" s="1"/>
  <c r="F117" i="62"/>
  <c r="O46" i="63"/>
  <c r="O75" i="63" s="1"/>
  <c r="O89" i="63" s="1"/>
  <c r="O109" i="63" s="1"/>
  <c r="W44" i="63"/>
  <c r="W73" i="63" s="1"/>
  <c r="W87" i="63" s="1"/>
  <c r="W107" i="63" s="1"/>
  <c r="O42" i="63"/>
  <c r="O71" i="63" s="1"/>
  <c r="O85" i="63" s="1"/>
  <c r="O105" i="63" s="1"/>
  <c r="E119" i="62"/>
  <c r="S43" i="62"/>
  <c r="S72" i="62" s="1"/>
  <c r="S86" i="62" s="1"/>
  <c r="S106" i="62" s="1"/>
  <c r="V45" i="63"/>
  <c r="V74" i="63" s="1"/>
  <c r="V88" i="63" s="1"/>
  <c r="V108" i="63" s="1"/>
  <c r="L116" i="63"/>
  <c r="R43" i="62"/>
  <c r="R72" i="62" s="1"/>
  <c r="R86" i="62" s="1"/>
  <c r="R106" i="62" s="1"/>
  <c r="Q43" i="63"/>
  <c r="Q72" i="63" s="1"/>
  <c r="Q86" i="63" s="1"/>
  <c r="Q106" i="63" s="1"/>
  <c r="Q44" i="62"/>
  <c r="Q73" i="62" s="1"/>
  <c r="Q87" i="62" s="1"/>
  <c r="Q107" i="62" s="1"/>
  <c r="E128" i="62" s="1"/>
  <c r="E187" i="62" s="1"/>
  <c r="L117" i="61"/>
  <c r="S45" i="61"/>
  <c r="S74" i="61" s="1"/>
  <c r="S88" i="61" s="1"/>
  <c r="S108" i="61" s="1"/>
  <c r="U43" i="61"/>
  <c r="U72" i="61" s="1"/>
  <c r="U86" i="61" s="1"/>
  <c r="U106" i="61" s="1"/>
  <c r="H116" i="60"/>
  <c r="V45" i="59"/>
  <c r="V74" i="59" s="1"/>
  <c r="V88" i="59" s="1"/>
  <c r="V108" i="59" s="1"/>
  <c r="Q46" i="60"/>
  <c r="Q75" i="60" s="1"/>
  <c r="Q89" i="60" s="1"/>
  <c r="Q109" i="60" s="1"/>
  <c r="E130" i="60" s="1"/>
  <c r="E189" i="60" s="1"/>
  <c r="U42" i="59"/>
  <c r="U71" i="59" s="1"/>
  <c r="U85" i="59" s="1"/>
  <c r="U105" i="59" s="1"/>
  <c r="X42" i="59"/>
  <c r="X71" i="59" s="1"/>
  <c r="X85" i="59" s="1"/>
  <c r="X105" i="59" s="1"/>
  <c r="X45" i="58"/>
  <c r="X74" i="58" s="1"/>
  <c r="X88" i="58" s="1"/>
  <c r="X108" i="58" s="1"/>
  <c r="P43" i="58"/>
  <c r="P72" i="58" s="1"/>
  <c r="P86" i="58" s="1"/>
  <c r="P106" i="58" s="1"/>
  <c r="W46" i="57"/>
  <c r="W75" i="57" s="1"/>
  <c r="W89" i="57" s="1"/>
  <c r="W109" i="57" s="1"/>
  <c r="O44" i="57"/>
  <c r="O73" i="57" s="1"/>
  <c r="O87" i="57" s="1"/>
  <c r="O107" i="57" s="1"/>
  <c r="S43" i="59"/>
  <c r="S72" i="59" s="1"/>
  <c r="S86" i="59" s="1"/>
  <c r="S106" i="59" s="1"/>
  <c r="I115" i="58"/>
  <c r="V44" i="57"/>
  <c r="V73" i="57" s="1"/>
  <c r="V87" i="57" s="1"/>
  <c r="V107" i="57" s="1"/>
  <c r="R44" i="58"/>
  <c r="R73" i="58" s="1"/>
  <c r="R87" i="58" s="1"/>
  <c r="R107" i="58" s="1"/>
  <c r="U45" i="57"/>
  <c r="U74" i="57" s="1"/>
  <c r="U88" i="57" s="1"/>
  <c r="U108" i="57" s="1"/>
  <c r="K116" i="57"/>
  <c r="X46" i="57"/>
  <c r="X75" i="57" s="1"/>
  <c r="X89" i="57" s="1"/>
  <c r="X109" i="57" s="1"/>
  <c r="P44" i="57"/>
  <c r="P73" i="57" s="1"/>
  <c r="P87" i="57" s="1"/>
  <c r="P107" i="57" s="1"/>
  <c r="P42" i="57"/>
  <c r="P71" i="57" s="1"/>
  <c r="P85" i="57" s="1"/>
  <c r="P105" i="57" s="1"/>
  <c r="V45" i="54"/>
  <c r="V74" i="54" s="1"/>
  <c r="V88" i="54" s="1"/>
  <c r="V108" i="54" s="1"/>
  <c r="L116" i="54"/>
  <c r="P45" i="53"/>
  <c r="P74" i="53" s="1"/>
  <c r="P88" i="53" s="1"/>
  <c r="P108" i="53" s="1"/>
  <c r="X43" i="53"/>
  <c r="X72" i="53" s="1"/>
  <c r="X86" i="53" s="1"/>
  <c r="X106" i="53" s="1"/>
  <c r="H116" i="57"/>
  <c r="Q45" i="54"/>
  <c r="Q74" i="54" s="1"/>
  <c r="Q88" i="54" s="1"/>
  <c r="Q108" i="54" s="1"/>
  <c r="T45" i="52"/>
  <c r="T74" i="52" s="1"/>
  <c r="T88" i="52" s="1"/>
  <c r="T108" i="52" s="1"/>
  <c r="H129" i="52" s="1"/>
  <c r="H188" i="52" s="1"/>
  <c r="J116" i="54"/>
  <c r="H117" i="53"/>
  <c r="S44" i="52"/>
  <c r="S73" i="52" s="1"/>
  <c r="S87" i="52" s="1"/>
  <c r="S107" i="52" s="1"/>
  <c r="K115" i="57"/>
  <c r="I118" i="54"/>
  <c r="G119" i="53"/>
  <c r="U43" i="53"/>
  <c r="U72" i="53" s="1"/>
  <c r="U86" i="53" s="1"/>
  <c r="U106" i="53" s="1"/>
  <c r="L119" i="52"/>
  <c r="L118" i="51"/>
  <c r="Q42" i="51"/>
  <c r="Q71" i="51" s="1"/>
  <c r="Q85" i="51" s="1"/>
  <c r="Q105" i="51" s="1"/>
  <c r="O45" i="50"/>
  <c r="O74" i="50" s="1"/>
  <c r="O88" i="50" s="1"/>
  <c r="O108" i="50" s="1"/>
  <c r="W43" i="50"/>
  <c r="W72" i="50" s="1"/>
  <c r="W86" i="50" s="1"/>
  <c r="W106" i="50" s="1"/>
  <c r="K119" i="49"/>
  <c r="X46" i="51"/>
  <c r="X75" i="51" s="1"/>
  <c r="X89" i="51" s="1"/>
  <c r="X109" i="51" s="1"/>
  <c r="P44" i="51"/>
  <c r="P73" i="51" s="1"/>
  <c r="P87" i="51" s="1"/>
  <c r="P107" i="51" s="1"/>
  <c r="X42" i="51"/>
  <c r="X71" i="51" s="1"/>
  <c r="X85" i="51" s="1"/>
  <c r="X105" i="51" s="1"/>
  <c r="I117" i="51"/>
  <c r="S44" i="49"/>
  <c r="S73" i="49" s="1"/>
  <c r="S87" i="49" s="1"/>
  <c r="S107" i="49" s="1"/>
  <c r="P42" i="49"/>
  <c r="P71" i="49" s="1"/>
  <c r="P85" i="49" s="1"/>
  <c r="P105" i="49" s="1"/>
  <c r="S45" i="48"/>
  <c r="S74" i="48" s="1"/>
  <c r="S88" i="48" s="1"/>
  <c r="S108" i="48" s="1"/>
  <c r="E117" i="48"/>
  <c r="Q46" i="47"/>
  <c r="Q75" i="47" s="1"/>
  <c r="Q89" i="47" s="1"/>
  <c r="Q109" i="47" s="1"/>
  <c r="U44" i="50"/>
  <c r="U73" i="50" s="1"/>
  <c r="U87" i="50" s="1"/>
  <c r="U107" i="50" s="1"/>
  <c r="R43" i="48"/>
  <c r="R72" i="48" s="1"/>
  <c r="R86" i="48" s="1"/>
  <c r="R106" i="48" s="1"/>
  <c r="X46" i="46"/>
  <c r="X75" i="46" s="1"/>
  <c r="X89" i="46" s="1"/>
  <c r="X109" i="46" s="1"/>
  <c r="O45" i="51"/>
  <c r="O74" i="51" s="1"/>
  <c r="O88" i="51" s="1"/>
  <c r="O108" i="51" s="1"/>
  <c r="P42" i="39"/>
  <c r="P71" i="39" s="1"/>
  <c r="P85" i="39" s="1"/>
  <c r="P105" i="39" s="1"/>
  <c r="C11" i="39"/>
  <c r="C15" i="39"/>
  <c r="C14" i="39"/>
  <c r="C13" i="39"/>
  <c r="C12" i="39"/>
  <c r="Q43" i="39"/>
  <c r="Q72" i="39" s="1"/>
  <c r="Q86" i="39" s="1"/>
  <c r="Q106" i="39" s="1"/>
  <c r="E127" i="39" s="1"/>
  <c r="E186" i="39" s="1"/>
  <c r="U42" i="39"/>
  <c r="U71" i="39" s="1"/>
  <c r="U85" i="39" s="1"/>
  <c r="U105" i="39" s="1"/>
  <c r="I126" i="39" s="1"/>
  <c r="W42" i="39"/>
  <c r="W71" i="39" s="1"/>
  <c r="W85" i="39" s="1"/>
  <c r="W105" i="39" s="1"/>
  <c r="K126" i="39" s="1"/>
  <c r="K185" i="39" s="1"/>
  <c r="H115" i="39"/>
  <c r="S42" i="39"/>
  <c r="S71" i="39" s="1"/>
  <c r="S85" i="39" s="1"/>
  <c r="S105" i="39" s="1"/>
  <c r="G126" i="39" s="1"/>
  <c r="U45" i="39"/>
  <c r="U74" i="39" s="1"/>
  <c r="U88" i="39" s="1"/>
  <c r="U108" i="39" s="1"/>
  <c r="S46" i="39"/>
  <c r="S75" i="39" s="1"/>
  <c r="S89" i="39" s="1"/>
  <c r="S109" i="39" s="1"/>
  <c r="G130" i="39" s="1"/>
  <c r="G189" i="39" s="1"/>
  <c r="U43" i="39"/>
  <c r="U72" i="39" s="1"/>
  <c r="U86" i="39" s="1"/>
  <c r="U106" i="39" s="1"/>
  <c r="I127" i="39" s="1"/>
  <c r="I186" i="39" s="1"/>
  <c r="S45" i="39"/>
  <c r="S74" i="39" s="1"/>
  <c r="S88" i="39" s="1"/>
  <c r="S108" i="39" s="1"/>
  <c r="O42" i="39"/>
  <c r="O71" i="39" s="1"/>
  <c r="O85" i="39" s="1"/>
  <c r="O105" i="39" s="1"/>
  <c r="T42" i="39"/>
  <c r="T71" i="39" s="1"/>
  <c r="T85" i="39" s="1"/>
  <c r="T105" i="39" s="1"/>
  <c r="V46" i="39"/>
  <c r="V75" i="39" s="1"/>
  <c r="V89" i="39" s="1"/>
  <c r="V109" i="39" s="1"/>
  <c r="J130" i="39" s="1"/>
  <c r="J189" i="39" s="1"/>
  <c r="P45" i="39"/>
  <c r="P74" i="39" s="1"/>
  <c r="P88" i="39" s="1"/>
  <c r="P108" i="39" s="1"/>
  <c r="S44" i="39"/>
  <c r="S73" i="39" s="1"/>
  <c r="S87" i="39" s="1"/>
  <c r="S107" i="39" s="1"/>
  <c r="L119" i="39"/>
  <c r="Q46" i="39"/>
  <c r="Q75" i="39" s="1"/>
  <c r="Q89" i="39" s="1"/>
  <c r="Q109" i="39" s="1"/>
  <c r="E130" i="39" s="1"/>
  <c r="E189" i="39" s="1"/>
  <c r="G117" i="39"/>
  <c r="T46" i="39"/>
  <c r="T75" i="39" s="1"/>
  <c r="T89" i="39" s="1"/>
  <c r="T109" i="39" s="1"/>
  <c r="H130" i="39" s="1"/>
  <c r="H189" i="39" s="1"/>
  <c r="P43" i="39"/>
  <c r="P72" i="39" s="1"/>
  <c r="P86" i="39" s="1"/>
  <c r="P106" i="39" s="1"/>
  <c r="E119" i="39"/>
  <c r="L118" i="39"/>
  <c r="U44" i="39"/>
  <c r="U73" i="39" s="1"/>
  <c r="U87" i="39" s="1"/>
  <c r="U107" i="39" s="1"/>
  <c r="P46" i="39"/>
  <c r="P75" i="39" s="1"/>
  <c r="P89" i="39" s="1"/>
  <c r="P109" i="39" s="1"/>
  <c r="J116" i="39"/>
  <c r="O43" i="39"/>
  <c r="O72" i="39" s="1"/>
  <c r="O86" i="39" s="1"/>
  <c r="O106" i="39" s="1"/>
  <c r="R43" i="39"/>
  <c r="R72" i="39" s="1"/>
  <c r="R86" i="39" s="1"/>
  <c r="R106" i="39" s="1"/>
  <c r="G119" i="39"/>
  <c r="J115" i="39"/>
  <c r="W44" i="39"/>
  <c r="W73" i="39" s="1"/>
  <c r="W87" i="39" s="1"/>
  <c r="W107" i="39" s="1"/>
  <c r="K128" i="39" s="1"/>
  <c r="K187" i="39" s="1"/>
  <c r="H117" i="39"/>
  <c r="X46" i="39"/>
  <c r="X75" i="39" s="1"/>
  <c r="X89" i="39" s="1"/>
  <c r="X109" i="39" s="1"/>
  <c r="G118" i="39"/>
  <c r="P44" i="39"/>
  <c r="P73" i="39" s="1"/>
  <c r="P87" i="39" s="1"/>
  <c r="P107" i="39" s="1"/>
  <c r="E115" i="39"/>
  <c r="H116" i="39"/>
  <c r="K116" i="39"/>
  <c r="X45" i="39"/>
  <c r="X74" i="39" s="1"/>
  <c r="X88" i="39" s="1"/>
  <c r="X108" i="39" s="1"/>
  <c r="R44" i="39"/>
  <c r="R73" i="39" s="1"/>
  <c r="R87" i="39" s="1"/>
  <c r="R107" i="39" s="1"/>
  <c r="F128" i="39" s="1"/>
  <c r="F187" i="39" s="1"/>
  <c r="T45" i="39"/>
  <c r="T74" i="39" s="1"/>
  <c r="T88" i="39" s="1"/>
  <c r="T108" i="39" s="1"/>
  <c r="H129" i="39" s="1"/>
  <c r="H188" i="39" s="1"/>
  <c r="W45" i="39"/>
  <c r="W74" i="39" s="1"/>
  <c r="W88" i="39" s="1"/>
  <c r="W108" i="39" s="1"/>
  <c r="K129" i="39" s="1"/>
  <c r="K188" i="39" s="1"/>
  <c r="V42" i="39"/>
  <c r="V71" i="39" s="1"/>
  <c r="V85" i="39" s="1"/>
  <c r="V105" i="39" s="1"/>
  <c r="K118" i="39"/>
  <c r="G115" i="39"/>
  <c r="T44" i="39"/>
  <c r="T73" i="39" s="1"/>
  <c r="T87" i="39" s="1"/>
  <c r="T107" i="39" s="1"/>
  <c r="O46" i="39"/>
  <c r="O75" i="39" s="1"/>
  <c r="O89" i="39" s="1"/>
  <c r="O109" i="39" s="1"/>
  <c r="E117" i="39"/>
  <c r="R46" i="39"/>
  <c r="R75" i="39" s="1"/>
  <c r="R89" i="39" s="1"/>
  <c r="R109" i="39" s="1"/>
  <c r="F130" i="39" s="1"/>
  <c r="F189" i="39" s="1"/>
  <c r="L116" i="39"/>
  <c r="T43" i="39"/>
  <c r="T72" i="39" s="1"/>
  <c r="T86" i="39" s="1"/>
  <c r="T106" i="39" s="1"/>
  <c r="W43" i="39"/>
  <c r="W72" i="39" s="1"/>
  <c r="W86" i="39" s="1"/>
  <c r="W106" i="39" s="1"/>
  <c r="K127" i="39" s="1"/>
  <c r="K186" i="39" s="1"/>
  <c r="R45" i="39"/>
  <c r="R74" i="39" s="1"/>
  <c r="R88" i="39" s="1"/>
  <c r="R108" i="39" s="1"/>
  <c r="Q42" i="39"/>
  <c r="Q71" i="39" s="1"/>
  <c r="Q85" i="39" s="1"/>
  <c r="Q105" i="39" s="1"/>
  <c r="F118" i="39"/>
  <c r="O44" i="39"/>
  <c r="O73" i="39" s="1"/>
  <c r="O87" i="39" s="1"/>
  <c r="O107" i="39" s="1"/>
  <c r="V43" i="39"/>
  <c r="V72" i="39" s="1"/>
  <c r="V86" i="39" s="1"/>
  <c r="V106" i="39" s="1"/>
  <c r="J127" i="39" s="1"/>
  <c r="J186" i="39" s="1"/>
  <c r="K119" i="39"/>
  <c r="G116" i="39"/>
  <c r="X44" i="39"/>
  <c r="X73" i="39" s="1"/>
  <c r="X87" i="39" s="1"/>
  <c r="X107" i="39" s="1"/>
  <c r="E118" i="39"/>
  <c r="H118" i="39"/>
  <c r="Q44" i="39"/>
  <c r="Q73" i="39" s="1"/>
  <c r="Q87" i="39" s="1"/>
  <c r="Q107" i="39" s="1"/>
  <c r="J119" i="39"/>
  <c r="X43" i="39"/>
  <c r="X72" i="39" s="1"/>
  <c r="X86" i="39" s="1"/>
  <c r="X106" i="39" s="1"/>
  <c r="V45" i="39"/>
  <c r="V74" i="39" s="1"/>
  <c r="V88" i="39" s="1"/>
  <c r="V108" i="39" s="1"/>
  <c r="R42" i="39"/>
  <c r="R71" i="39" s="1"/>
  <c r="R85" i="39" s="1"/>
  <c r="R105" i="39" s="1"/>
  <c r="F126" i="39" s="1"/>
  <c r="F185" i="39" s="1"/>
  <c r="K117" i="39"/>
  <c r="U46" i="39"/>
  <c r="U75" i="39" s="1"/>
  <c r="U89" i="39" s="1"/>
  <c r="U109" i="39" s="1"/>
  <c r="F119" i="39"/>
  <c r="X42" i="39"/>
  <c r="X71" i="39" s="1"/>
  <c r="X85" i="39" s="1"/>
  <c r="X105" i="39" s="1"/>
  <c r="O45" i="39"/>
  <c r="O74" i="39" s="1"/>
  <c r="O88" i="39" s="1"/>
  <c r="O108" i="39" s="1"/>
  <c r="E116" i="39"/>
  <c r="V44" i="39"/>
  <c r="V73" i="39" s="1"/>
  <c r="V87" i="39" s="1"/>
  <c r="V107" i="39" s="1"/>
  <c r="L115" i="39"/>
  <c r="W46" i="39"/>
  <c r="W75" i="39" s="1"/>
  <c r="W89" i="39" s="1"/>
  <c r="W109" i="39" s="1"/>
  <c r="S43" i="39"/>
  <c r="S72" i="39" s="1"/>
  <c r="S86" i="39" s="1"/>
  <c r="S106" i="39" s="1"/>
  <c r="H119" i="39"/>
  <c r="Q45" i="39"/>
  <c r="Q74" i="39" s="1"/>
  <c r="Q88" i="39" s="1"/>
  <c r="Q108" i="39" s="1"/>
  <c r="K115" i="39"/>
  <c r="F117" i="39"/>
  <c r="L117" i="39"/>
  <c r="F115" i="39"/>
  <c r="F116" i="39"/>
  <c r="L4" i="1"/>
  <c r="C166" i="39" l="1"/>
  <c r="I166" i="39"/>
  <c r="E166" i="39"/>
  <c r="D10" i="85" s="1"/>
  <c r="G166" i="39"/>
  <c r="C166" i="57"/>
  <c r="G166" i="57"/>
  <c r="G11" i="85" s="1"/>
  <c r="E166" i="57"/>
  <c r="I166" i="57"/>
  <c r="G12" i="85" s="1"/>
  <c r="G117" i="46"/>
  <c r="H117" i="57"/>
  <c r="F116" i="57"/>
  <c r="G116" i="47"/>
  <c r="H118" i="47"/>
  <c r="D9" i="85"/>
  <c r="Z171" i="39"/>
  <c r="G9" i="85"/>
  <c r="Z171" i="57"/>
  <c r="J128" i="47"/>
  <c r="J187" i="47" s="1"/>
  <c r="I118" i="47"/>
  <c r="F118" i="47"/>
  <c r="J116" i="47"/>
  <c r="C166" i="47"/>
  <c r="E166" i="47"/>
  <c r="F10" i="85" s="1"/>
  <c r="I166" i="47"/>
  <c r="F12" i="85" s="1"/>
  <c r="G166" i="47"/>
  <c r="F11" i="85" s="1"/>
  <c r="E185" i="47"/>
  <c r="I130" i="47"/>
  <c r="I189" i="47" s="1"/>
  <c r="G127" i="47"/>
  <c r="G186" i="47" s="1"/>
  <c r="G128" i="47"/>
  <c r="G187" i="47" s="1"/>
  <c r="G209" i="47" s="1"/>
  <c r="G229" i="47" s="1"/>
  <c r="J119" i="57"/>
  <c r="H128" i="57"/>
  <c r="H187" i="57" s="1"/>
  <c r="G117" i="57"/>
  <c r="G115" i="57"/>
  <c r="G116" i="57"/>
  <c r="G119" i="57"/>
  <c r="J129" i="47"/>
  <c r="J188" i="47" s="1"/>
  <c r="E115" i="47"/>
  <c r="I115" i="39"/>
  <c r="I119" i="39"/>
  <c r="J117" i="39"/>
  <c r="I116" i="39"/>
  <c r="I118" i="39"/>
  <c r="I128" i="39"/>
  <c r="I187" i="39" s="1"/>
  <c r="I117" i="39"/>
  <c r="G115" i="58"/>
  <c r="E115" i="57"/>
  <c r="E115" i="51"/>
  <c r="E118" i="47"/>
  <c r="L119" i="58"/>
  <c r="G119" i="63"/>
  <c r="K115" i="52"/>
  <c r="J117" i="58"/>
  <c r="L116" i="61"/>
  <c r="F117" i="49"/>
  <c r="L117" i="53"/>
  <c r="L117" i="57"/>
  <c r="E119" i="50"/>
  <c r="K119" i="46"/>
  <c r="G115" i="47"/>
  <c r="H116" i="59"/>
  <c r="F119" i="59"/>
  <c r="I118" i="60"/>
  <c r="K117" i="47"/>
  <c r="H119" i="51"/>
  <c r="L119" i="49"/>
  <c r="E119" i="54"/>
  <c r="I115" i="59"/>
  <c r="E116" i="58"/>
  <c r="I119" i="61"/>
  <c r="H117" i="54"/>
  <c r="K118" i="60"/>
  <c r="J116" i="52"/>
  <c r="J117" i="57"/>
  <c r="F117" i="61"/>
  <c r="F116" i="48"/>
  <c r="I119" i="48"/>
  <c r="H119" i="48"/>
  <c r="J119" i="46"/>
  <c r="I119" i="58"/>
  <c r="I116" i="47"/>
  <c r="J115" i="52"/>
  <c r="H116" i="46"/>
  <c r="G119" i="49"/>
  <c r="G119" i="54"/>
  <c r="H118" i="57"/>
  <c r="K116" i="61"/>
  <c r="I119" i="52"/>
  <c r="J128" i="46"/>
  <c r="J187" i="46" s="1"/>
  <c r="J209" i="46" s="1"/>
  <c r="J229" i="46" s="1"/>
  <c r="L115" i="52"/>
  <c r="G118" i="59"/>
  <c r="I116" i="60"/>
  <c r="H119" i="47"/>
  <c r="J117" i="47"/>
  <c r="E116" i="54"/>
  <c r="J117" i="59"/>
  <c r="J115" i="61"/>
  <c r="L116" i="58"/>
  <c r="E116" i="48"/>
  <c r="H116" i="63"/>
  <c r="E117" i="51"/>
  <c r="J118" i="61"/>
  <c r="H115" i="47"/>
  <c r="F119" i="50"/>
  <c r="H118" i="54"/>
  <c r="E117" i="61"/>
  <c r="L119" i="61"/>
  <c r="F116" i="50"/>
  <c r="H115" i="54"/>
  <c r="G116" i="63"/>
  <c r="J119" i="52"/>
  <c r="E115" i="61"/>
  <c r="E116" i="50"/>
  <c r="F119" i="57"/>
  <c r="K119" i="61"/>
  <c r="E118" i="48"/>
  <c r="H115" i="57"/>
  <c r="I119" i="57"/>
  <c r="G118" i="46"/>
  <c r="J116" i="61"/>
  <c r="H119" i="63"/>
  <c r="E115" i="50"/>
  <c r="J115" i="57"/>
  <c r="F118" i="63"/>
  <c r="I118" i="61"/>
  <c r="F115" i="48"/>
  <c r="I117" i="59"/>
  <c r="E117" i="50"/>
  <c r="H116" i="58"/>
  <c r="L129" i="61"/>
  <c r="L188" i="61" s="1"/>
  <c r="E130" i="48"/>
  <c r="E189" i="48" s="1"/>
  <c r="I126" i="52"/>
  <c r="I185" i="52" s="1"/>
  <c r="I130" i="58"/>
  <c r="I189" i="58" s="1"/>
  <c r="I211" i="58" s="1"/>
  <c r="I231" i="58" s="1"/>
  <c r="E117" i="57"/>
  <c r="I117" i="61"/>
  <c r="F119" i="61"/>
  <c r="K130" i="49"/>
  <c r="K189" i="49" s="1"/>
  <c r="K211" i="49" s="1"/>
  <c r="K231" i="49" s="1"/>
  <c r="J116" i="57"/>
  <c r="G126" i="62"/>
  <c r="G185" i="62" s="1"/>
  <c r="G129" i="63"/>
  <c r="G188" i="63" s="1"/>
  <c r="K128" i="46"/>
  <c r="K187" i="46" s="1"/>
  <c r="K209" i="46" s="1"/>
  <c r="K229" i="46" s="1"/>
  <c r="H128" i="53"/>
  <c r="H187" i="53" s="1"/>
  <c r="F130" i="57"/>
  <c r="F189" i="57" s="1"/>
  <c r="I130" i="52"/>
  <c r="I189" i="52" s="1"/>
  <c r="L127" i="59"/>
  <c r="L186" i="59" s="1"/>
  <c r="L208" i="59" s="1"/>
  <c r="L228" i="59" s="1"/>
  <c r="L128" i="61"/>
  <c r="L187" i="61" s="1"/>
  <c r="I115" i="61"/>
  <c r="L116" i="49"/>
  <c r="J130" i="53"/>
  <c r="J189" i="53" s="1"/>
  <c r="J211" i="53" s="1"/>
  <c r="J231" i="53" s="1"/>
  <c r="K127" i="57"/>
  <c r="K186" i="57" s="1"/>
  <c r="I130" i="46"/>
  <c r="I189" i="46" s="1"/>
  <c r="I129" i="62"/>
  <c r="I188" i="62" s="1"/>
  <c r="I210" i="62" s="1"/>
  <c r="I230" i="62" s="1"/>
  <c r="L129" i="50"/>
  <c r="L188" i="50" s="1"/>
  <c r="L210" i="50" s="1"/>
  <c r="L230" i="50" s="1"/>
  <c r="G127" i="46"/>
  <c r="G186" i="46" s="1"/>
  <c r="E127" i="61"/>
  <c r="E186" i="61" s="1"/>
  <c r="F129" i="59"/>
  <c r="F188" i="59" s="1"/>
  <c r="L116" i="46"/>
  <c r="K117" i="52"/>
  <c r="H117" i="49"/>
  <c r="K127" i="46"/>
  <c r="K186" i="46" s="1"/>
  <c r="K208" i="46" s="1"/>
  <c r="K228" i="46" s="1"/>
  <c r="F117" i="48"/>
  <c r="E118" i="49"/>
  <c r="K115" i="61"/>
  <c r="F118" i="48"/>
  <c r="F117" i="51"/>
  <c r="E118" i="61"/>
  <c r="F117" i="47"/>
  <c r="K115" i="49"/>
  <c r="K115" i="58"/>
  <c r="H117" i="63"/>
  <c r="K116" i="49"/>
  <c r="G117" i="54"/>
  <c r="L118" i="53"/>
  <c r="E115" i="63"/>
  <c r="E116" i="57"/>
  <c r="H118" i="58"/>
  <c r="H119" i="58"/>
  <c r="E117" i="63"/>
  <c r="K119" i="53"/>
  <c r="G118" i="57"/>
  <c r="H119" i="46"/>
  <c r="L115" i="53"/>
  <c r="K118" i="53"/>
  <c r="E116" i="61"/>
  <c r="F115" i="61"/>
  <c r="H128" i="54"/>
  <c r="H187" i="54" s="1"/>
  <c r="G119" i="58"/>
  <c r="H126" i="47"/>
  <c r="H185" i="47" s="1"/>
  <c r="H207" i="47" s="1"/>
  <c r="H227" i="47" s="1"/>
  <c r="H127" i="57"/>
  <c r="H186" i="57" s="1"/>
  <c r="H208" i="57" s="1"/>
  <c r="H228" i="57" s="1"/>
  <c r="G127" i="54"/>
  <c r="G186" i="54" s="1"/>
  <c r="E126" i="54"/>
  <c r="E185" i="54" s="1"/>
  <c r="G127" i="58"/>
  <c r="G186" i="58" s="1"/>
  <c r="J119" i="60"/>
  <c r="L119" i="48"/>
  <c r="H115" i="48"/>
  <c r="H118" i="48"/>
  <c r="I115" i="48"/>
  <c r="J116" i="48"/>
  <c r="L116" i="48"/>
  <c r="J117" i="48"/>
  <c r="G117" i="48"/>
  <c r="H129" i="48"/>
  <c r="H188" i="48" s="1"/>
  <c r="I118" i="48"/>
  <c r="K117" i="48"/>
  <c r="G115" i="48"/>
  <c r="J115" i="48"/>
  <c r="K116" i="48"/>
  <c r="H117" i="48"/>
  <c r="K118" i="48"/>
  <c r="G116" i="48"/>
  <c r="J119" i="48"/>
  <c r="H116" i="48"/>
  <c r="H128" i="48"/>
  <c r="H187" i="48" s="1"/>
  <c r="H209" i="48" s="1"/>
  <c r="H229" i="48" s="1"/>
  <c r="L128" i="48"/>
  <c r="L187" i="48" s="1"/>
  <c r="K115" i="48"/>
  <c r="I117" i="48"/>
  <c r="G118" i="48"/>
  <c r="I116" i="48"/>
  <c r="E118" i="51"/>
  <c r="K119" i="50"/>
  <c r="I119" i="47"/>
  <c r="K119" i="54"/>
  <c r="H115" i="63"/>
  <c r="K117" i="58"/>
  <c r="K118" i="46"/>
  <c r="K115" i="46"/>
  <c r="K116" i="46"/>
  <c r="L119" i="46"/>
  <c r="L117" i="46"/>
  <c r="L115" i="46"/>
  <c r="L118" i="46"/>
  <c r="K117" i="46"/>
  <c r="E117" i="52"/>
  <c r="E115" i="52"/>
  <c r="F118" i="52"/>
  <c r="F115" i="52"/>
  <c r="J116" i="50"/>
  <c r="I118" i="50"/>
  <c r="I117" i="50"/>
  <c r="G118" i="52"/>
  <c r="G119" i="52"/>
  <c r="H115" i="52"/>
  <c r="G117" i="52"/>
  <c r="G116" i="52"/>
  <c r="H119" i="52"/>
  <c r="G115" i="52"/>
  <c r="G117" i="53"/>
  <c r="H119" i="53"/>
  <c r="H116" i="53"/>
  <c r="J118" i="53"/>
  <c r="J116" i="53"/>
  <c r="I118" i="53"/>
  <c r="I117" i="53"/>
  <c r="L116" i="47"/>
  <c r="K118" i="47"/>
  <c r="K119" i="47"/>
  <c r="L117" i="47"/>
  <c r="J115" i="62"/>
  <c r="J118" i="62"/>
  <c r="J116" i="62"/>
  <c r="I116" i="62"/>
  <c r="J117" i="62"/>
  <c r="I118" i="62"/>
  <c r="I117" i="62"/>
  <c r="I119" i="62"/>
  <c r="H115" i="60"/>
  <c r="G116" i="60"/>
  <c r="G117" i="60"/>
  <c r="G118" i="60"/>
  <c r="G119" i="60"/>
  <c r="J118" i="58"/>
  <c r="J119" i="58"/>
  <c r="J115" i="58"/>
  <c r="I116" i="58"/>
  <c r="I118" i="58"/>
  <c r="L117" i="59"/>
  <c r="L118" i="59"/>
  <c r="K118" i="59"/>
  <c r="K116" i="59"/>
  <c r="L115" i="59"/>
  <c r="E115" i="49"/>
  <c r="E116" i="49"/>
  <c r="F119" i="49"/>
  <c r="I117" i="54"/>
  <c r="I116" i="54"/>
  <c r="J118" i="54"/>
  <c r="J119" i="54"/>
  <c r="L118" i="57"/>
  <c r="K117" i="57"/>
  <c r="K119" i="57"/>
  <c r="L116" i="57"/>
  <c r="K118" i="57"/>
  <c r="F119" i="46"/>
  <c r="E115" i="46"/>
  <c r="F118" i="46"/>
  <c r="E116" i="46"/>
  <c r="E118" i="46"/>
  <c r="J116" i="46"/>
  <c r="I119" i="46"/>
  <c r="I117" i="46"/>
  <c r="I115" i="46"/>
  <c r="J118" i="46"/>
  <c r="G116" i="49"/>
  <c r="H118" i="49"/>
  <c r="H116" i="49"/>
  <c r="H115" i="49"/>
  <c r="G118" i="62"/>
  <c r="G116" i="62"/>
  <c r="G117" i="62"/>
  <c r="H118" i="62"/>
  <c r="H115" i="62"/>
  <c r="H117" i="62"/>
  <c r="F117" i="59"/>
  <c r="E119" i="59"/>
  <c r="E115" i="59"/>
  <c r="F115" i="59"/>
  <c r="F116" i="59"/>
  <c r="E118" i="59"/>
  <c r="K117" i="62"/>
  <c r="K116" i="62"/>
  <c r="L116" i="62"/>
  <c r="J116" i="49"/>
  <c r="I118" i="49"/>
  <c r="I115" i="49"/>
  <c r="J118" i="49"/>
  <c r="G116" i="51"/>
  <c r="G119" i="51"/>
  <c r="H115" i="51"/>
  <c r="G118" i="51"/>
  <c r="G117" i="51"/>
  <c r="H116" i="51"/>
  <c r="G118" i="50"/>
  <c r="H116" i="50"/>
  <c r="H115" i="50"/>
  <c r="H117" i="50"/>
  <c r="E116" i="47"/>
  <c r="F116" i="47"/>
  <c r="E119" i="47"/>
  <c r="F119" i="47"/>
  <c r="J115" i="59"/>
  <c r="I116" i="59"/>
  <c r="J119" i="59"/>
  <c r="J118" i="59"/>
  <c r="G116" i="59"/>
  <c r="G117" i="59"/>
  <c r="H115" i="59"/>
  <c r="H119" i="59"/>
  <c r="E115" i="62"/>
  <c r="E116" i="62"/>
  <c r="E118" i="62"/>
  <c r="E117" i="62"/>
  <c r="L119" i="54"/>
  <c r="K115" i="60"/>
  <c r="L117" i="60"/>
  <c r="L119" i="60"/>
  <c r="L115" i="60"/>
  <c r="K116" i="60"/>
  <c r="L116" i="60"/>
  <c r="E116" i="60"/>
  <c r="F119" i="60"/>
  <c r="F117" i="60"/>
  <c r="F115" i="60"/>
  <c r="E118" i="60"/>
  <c r="F118" i="60"/>
  <c r="H117" i="47"/>
  <c r="G117" i="47"/>
  <c r="H116" i="47"/>
  <c r="G118" i="47"/>
  <c r="I115" i="47"/>
  <c r="J118" i="47"/>
  <c r="I117" i="47"/>
  <c r="J119" i="47"/>
  <c r="F116" i="52"/>
  <c r="K118" i="51"/>
  <c r="L116" i="51"/>
  <c r="L119" i="51"/>
  <c r="L117" i="51"/>
  <c r="F117" i="53"/>
  <c r="F116" i="53"/>
  <c r="E118" i="53"/>
  <c r="F119" i="53"/>
  <c r="F115" i="53"/>
  <c r="E115" i="53"/>
  <c r="E116" i="53"/>
  <c r="F118" i="51"/>
  <c r="E119" i="51"/>
  <c r="F119" i="51"/>
  <c r="I118" i="51"/>
  <c r="J119" i="51"/>
  <c r="J116" i="51"/>
  <c r="J115" i="51"/>
  <c r="F119" i="54"/>
  <c r="F116" i="54"/>
  <c r="F115" i="54"/>
  <c r="H115" i="61"/>
  <c r="H116" i="61"/>
  <c r="G117" i="61"/>
  <c r="E115" i="58"/>
  <c r="F115" i="58"/>
  <c r="E117" i="58"/>
  <c r="F117" i="58"/>
  <c r="J118" i="60"/>
  <c r="I115" i="60"/>
  <c r="I119" i="60"/>
  <c r="J116" i="60"/>
  <c r="F115" i="46"/>
  <c r="L118" i="50"/>
  <c r="J117" i="50"/>
  <c r="E116" i="52"/>
  <c r="F117" i="52"/>
  <c r="K119" i="52"/>
  <c r="K119" i="58"/>
  <c r="L116" i="59"/>
  <c r="G115" i="61"/>
  <c r="J117" i="46"/>
  <c r="E116" i="51"/>
  <c r="L116" i="52"/>
  <c r="I115" i="53"/>
  <c r="K116" i="58"/>
  <c r="F119" i="58"/>
  <c r="H118" i="63"/>
  <c r="H117" i="51"/>
  <c r="E117" i="54"/>
  <c r="L130" i="52"/>
  <c r="L189" i="52" s="1"/>
  <c r="L211" i="52" s="1"/>
  <c r="L231" i="52" s="1"/>
  <c r="K128" i="59"/>
  <c r="K187" i="59" s="1"/>
  <c r="K209" i="59" s="1"/>
  <c r="K229" i="59" s="1"/>
  <c r="J117" i="60"/>
  <c r="L119" i="47"/>
  <c r="G117" i="50"/>
  <c r="G117" i="63"/>
  <c r="H119" i="49"/>
  <c r="H119" i="50"/>
  <c r="I119" i="50"/>
  <c r="G115" i="53"/>
  <c r="L118" i="58"/>
  <c r="H117" i="59"/>
  <c r="K118" i="62"/>
  <c r="L118" i="47"/>
  <c r="L119" i="50"/>
  <c r="H117" i="52"/>
  <c r="K117" i="60"/>
  <c r="K119" i="62"/>
  <c r="I115" i="62"/>
  <c r="K117" i="54"/>
  <c r="K119" i="59"/>
  <c r="H116" i="62"/>
  <c r="J117" i="49"/>
  <c r="H118" i="51"/>
  <c r="K118" i="58"/>
  <c r="L118" i="60"/>
  <c r="I115" i="51"/>
  <c r="F115" i="51"/>
  <c r="F118" i="58"/>
  <c r="G119" i="62"/>
  <c r="I116" i="46"/>
  <c r="G117" i="49"/>
  <c r="I117" i="60"/>
  <c r="L115" i="47"/>
  <c r="F117" i="46"/>
  <c r="L116" i="50"/>
  <c r="L115" i="57"/>
  <c r="K115" i="59"/>
  <c r="G118" i="53"/>
  <c r="G119" i="61"/>
  <c r="F115" i="47"/>
  <c r="J119" i="49"/>
  <c r="L117" i="52"/>
  <c r="I116" i="53"/>
  <c r="K128" i="47"/>
  <c r="K187" i="47" s="1"/>
  <c r="E119" i="52"/>
  <c r="E115" i="60"/>
  <c r="E117" i="47"/>
  <c r="J115" i="47"/>
  <c r="E119" i="46"/>
  <c r="K118" i="54"/>
  <c r="F116" i="62"/>
  <c r="K116" i="47"/>
  <c r="H116" i="52"/>
  <c r="I118" i="59"/>
  <c r="G118" i="63"/>
  <c r="I116" i="50"/>
  <c r="J116" i="59"/>
  <c r="K115" i="62"/>
  <c r="G118" i="49"/>
  <c r="F119" i="52"/>
  <c r="G115" i="60"/>
  <c r="K118" i="50"/>
  <c r="I116" i="51"/>
  <c r="E118" i="54"/>
  <c r="J115" i="54"/>
  <c r="J116" i="58"/>
  <c r="H118" i="61"/>
  <c r="L119" i="57"/>
  <c r="E117" i="46"/>
  <c r="I115" i="54"/>
  <c r="G119" i="47"/>
  <c r="E118" i="58"/>
  <c r="F116" i="58"/>
  <c r="J130" i="60"/>
  <c r="J189" i="60" s="1"/>
  <c r="E119" i="58"/>
  <c r="K115" i="47"/>
  <c r="J119" i="62"/>
  <c r="J115" i="53"/>
  <c r="F118" i="59"/>
  <c r="L117" i="62"/>
  <c r="K118" i="52"/>
  <c r="I129" i="47"/>
  <c r="I188" i="47" s="1"/>
  <c r="I210" i="47" s="1"/>
  <c r="I230" i="47" s="1"/>
  <c r="K115" i="54"/>
  <c r="J115" i="60"/>
  <c r="J115" i="46"/>
  <c r="G119" i="59"/>
  <c r="I117" i="58"/>
  <c r="L119" i="62"/>
  <c r="K117" i="50"/>
  <c r="G115" i="49"/>
  <c r="L115" i="54"/>
  <c r="L119" i="59"/>
  <c r="L117" i="58"/>
  <c r="K119" i="60"/>
  <c r="F116" i="49"/>
  <c r="K117" i="59"/>
  <c r="F116" i="60"/>
  <c r="G115" i="62"/>
  <c r="F116" i="51"/>
  <c r="I119" i="54"/>
  <c r="E117" i="59"/>
  <c r="H115" i="53"/>
  <c r="L117" i="50"/>
  <c r="K115" i="51"/>
  <c r="G130" i="50"/>
  <c r="G189" i="50" s="1"/>
  <c r="G211" i="50" s="1"/>
  <c r="G231" i="50" s="1"/>
  <c r="H126" i="51"/>
  <c r="H185" i="51" s="1"/>
  <c r="E129" i="51"/>
  <c r="E188" i="51" s="1"/>
  <c r="K126" i="50"/>
  <c r="K185" i="50" s="1"/>
  <c r="J127" i="62"/>
  <c r="J186" i="62" s="1"/>
  <c r="J208" i="62" s="1"/>
  <c r="J228" i="62" s="1"/>
  <c r="H127" i="60"/>
  <c r="H186" i="60" s="1"/>
  <c r="L130" i="60"/>
  <c r="L189" i="60" s="1"/>
  <c r="L118" i="52"/>
  <c r="J129" i="51"/>
  <c r="J188" i="51" s="1"/>
  <c r="J210" i="51" s="1"/>
  <c r="J230" i="51" s="1"/>
  <c r="E130" i="62"/>
  <c r="E189" i="62" s="1"/>
  <c r="L129" i="51"/>
  <c r="L188" i="51" s="1"/>
  <c r="F126" i="46"/>
  <c r="F185" i="46" s="1"/>
  <c r="E127" i="51"/>
  <c r="E186" i="51" s="1"/>
  <c r="E208" i="51" s="1"/>
  <c r="E228" i="51" s="1"/>
  <c r="E126" i="53"/>
  <c r="E185" i="53" s="1"/>
  <c r="E207" i="53" s="1"/>
  <c r="E227" i="53" s="1"/>
  <c r="H127" i="52"/>
  <c r="H186" i="52" s="1"/>
  <c r="K130" i="52"/>
  <c r="K189" i="52" s="1"/>
  <c r="L127" i="46"/>
  <c r="L186" i="46" s="1"/>
  <c r="L208" i="46" s="1"/>
  <c r="L228" i="46" s="1"/>
  <c r="H128" i="49"/>
  <c r="H187" i="49" s="1"/>
  <c r="F128" i="47"/>
  <c r="F187" i="47" s="1"/>
  <c r="F209" i="47" s="1"/>
  <c r="F229" i="47" s="1"/>
  <c r="F130" i="51"/>
  <c r="F189" i="51" s="1"/>
  <c r="F211" i="51" s="1"/>
  <c r="F231" i="51" s="1"/>
  <c r="E129" i="47"/>
  <c r="E188" i="47" s="1"/>
  <c r="E210" i="47" s="1"/>
  <c r="E230" i="47" s="1"/>
  <c r="G130" i="53"/>
  <c r="G189" i="53" s="1"/>
  <c r="G211" i="53" s="1"/>
  <c r="G231" i="53" s="1"/>
  <c r="L127" i="54"/>
  <c r="L186" i="54" s="1"/>
  <c r="C25" i="47"/>
  <c r="C23" i="47"/>
  <c r="C33" i="47" s="1"/>
  <c r="C21" i="47"/>
  <c r="C24" i="47"/>
  <c r="C22" i="47"/>
  <c r="C32" i="47" s="1"/>
  <c r="C25" i="57"/>
  <c r="C35" i="57" s="1"/>
  <c r="C23" i="57"/>
  <c r="C24" i="57"/>
  <c r="C22" i="57"/>
  <c r="C32" i="57" s="1"/>
  <c r="C21" i="57"/>
  <c r="C25" i="49"/>
  <c r="C35" i="49" s="1"/>
  <c r="C24" i="49"/>
  <c r="C34" i="49" s="1"/>
  <c r="C22" i="49"/>
  <c r="C32" i="49" s="1"/>
  <c r="C23" i="49"/>
  <c r="C33" i="49" s="1"/>
  <c r="C21" i="49"/>
  <c r="C31" i="49" s="1"/>
  <c r="C24" i="54"/>
  <c r="C34" i="54" s="1"/>
  <c r="C22" i="54"/>
  <c r="C32" i="54" s="1"/>
  <c r="C25" i="54"/>
  <c r="C35" i="54" s="1"/>
  <c r="C23" i="54"/>
  <c r="C21" i="54"/>
  <c r="C21" i="39"/>
  <c r="C31" i="39" s="1"/>
  <c r="C23" i="39"/>
  <c r="C25" i="39"/>
  <c r="C35" i="39" s="1"/>
  <c r="C22" i="39"/>
  <c r="C32" i="39" s="1"/>
  <c r="C24" i="39"/>
  <c r="C34" i="39" s="1"/>
  <c r="C33" i="39"/>
  <c r="C24" i="59"/>
  <c r="C34" i="59" s="1"/>
  <c r="C22" i="59"/>
  <c r="C32" i="59" s="1"/>
  <c r="C25" i="59"/>
  <c r="C35" i="59" s="1"/>
  <c r="C23" i="59"/>
  <c r="C33" i="59" s="1"/>
  <c r="C21" i="59"/>
  <c r="C25" i="63"/>
  <c r="C35" i="63" s="1"/>
  <c r="C23" i="63"/>
  <c r="C33" i="63" s="1"/>
  <c r="C21" i="63"/>
  <c r="C31" i="63" s="1"/>
  <c r="C166" i="63" s="1"/>
  <c r="C24" i="63"/>
  <c r="C34" i="63" s="1"/>
  <c r="C22" i="63"/>
  <c r="C32" i="63" s="1"/>
  <c r="C31" i="57"/>
  <c r="C25" i="52"/>
  <c r="C35" i="52" s="1"/>
  <c r="C23" i="52"/>
  <c r="C33" i="52" s="1"/>
  <c r="C21" i="52"/>
  <c r="C31" i="52" s="1"/>
  <c r="C24" i="52"/>
  <c r="C34" i="52" s="1"/>
  <c r="C22" i="52"/>
  <c r="C32" i="52" s="1"/>
  <c r="C34" i="47"/>
  <c r="C24" i="53"/>
  <c r="C34" i="53" s="1"/>
  <c r="C22" i="53"/>
  <c r="C32" i="53" s="1"/>
  <c r="C25" i="53"/>
  <c r="C23" i="53"/>
  <c r="C21" i="53"/>
  <c r="C31" i="53" s="1"/>
  <c r="C34" i="57"/>
  <c r="C25" i="61"/>
  <c r="C35" i="61" s="1"/>
  <c r="C23" i="61"/>
  <c r="C21" i="61"/>
  <c r="C24" i="61"/>
  <c r="C34" i="61" s="1"/>
  <c r="C22" i="61"/>
  <c r="C32" i="61" s="1"/>
  <c r="C31" i="47"/>
  <c r="C31" i="54"/>
  <c r="C24" i="60"/>
  <c r="C34" i="60" s="1"/>
  <c r="C22" i="60"/>
  <c r="C32" i="60" s="1"/>
  <c r="C25" i="60"/>
  <c r="C35" i="60" s="1"/>
  <c r="C23" i="60"/>
  <c r="C33" i="60" s="1"/>
  <c r="C21" i="60"/>
  <c r="C31" i="60" s="1"/>
  <c r="C25" i="58"/>
  <c r="C35" i="58" s="1"/>
  <c r="C23" i="58"/>
  <c r="C33" i="58" s="1"/>
  <c r="C21" i="58"/>
  <c r="C31" i="58" s="1"/>
  <c r="C24" i="58"/>
  <c r="C34" i="58" s="1"/>
  <c r="C22" i="58"/>
  <c r="C32" i="58" s="1"/>
  <c r="C31" i="61"/>
  <c r="C25" i="50"/>
  <c r="C35" i="50" s="1"/>
  <c r="C23" i="50"/>
  <c r="C33" i="50" s="1"/>
  <c r="C21" i="50"/>
  <c r="C31" i="50" s="1"/>
  <c r="C24" i="50"/>
  <c r="C22" i="50"/>
  <c r="C32" i="50" s="1"/>
  <c r="C34" i="50"/>
  <c r="C33" i="54"/>
  <c r="C31" i="59"/>
  <c r="C24" i="62"/>
  <c r="C34" i="62" s="1"/>
  <c r="C22" i="62"/>
  <c r="C32" i="62" s="1"/>
  <c r="C25" i="62"/>
  <c r="C35" i="62" s="1"/>
  <c r="C23" i="62"/>
  <c r="C33" i="62" s="1"/>
  <c r="C21" i="62"/>
  <c r="C31" i="62" s="1"/>
  <c r="C35" i="47"/>
  <c r="C33" i="53"/>
  <c r="C33" i="61"/>
  <c r="C25" i="46"/>
  <c r="C35" i="46" s="1"/>
  <c r="C23" i="46"/>
  <c r="C33" i="46" s="1"/>
  <c r="C21" i="46"/>
  <c r="C31" i="46" s="1"/>
  <c r="C24" i="46"/>
  <c r="C34" i="46" s="1"/>
  <c r="C22" i="46"/>
  <c r="C32" i="46" s="1"/>
  <c r="C24" i="51"/>
  <c r="C34" i="51" s="1"/>
  <c r="C22" i="51"/>
  <c r="C32" i="51" s="1"/>
  <c r="C25" i="51"/>
  <c r="C35" i="51" s="1"/>
  <c r="C23" i="51"/>
  <c r="C33" i="51" s="1"/>
  <c r="C21" i="51"/>
  <c r="C31" i="51" s="1"/>
  <c r="C35" i="53"/>
  <c r="C33" i="57"/>
  <c r="K210" i="39"/>
  <c r="K230" i="39" s="1"/>
  <c r="K209" i="39"/>
  <c r="K229" i="39" s="1"/>
  <c r="H210" i="39"/>
  <c r="H230" i="39" s="1"/>
  <c r="E208" i="39"/>
  <c r="E228" i="39" s="1"/>
  <c r="X119" i="46"/>
  <c r="P115" i="49"/>
  <c r="P118" i="46"/>
  <c r="O118" i="50"/>
  <c r="W116" i="50"/>
  <c r="V115" i="46"/>
  <c r="V115" i="60"/>
  <c r="O119" i="59"/>
  <c r="O117" i="61"/>
  <c r="S117" i="49"/>
  <c r="X116" i="53"/>
  <c r="V118" i="54"/>
  <c r="U116" i="61"/>
  <c r="X117" i="49"/>
  <c r="P118" i="53"/>
  <c r="R117" i="58"/>
  <c r="W117" i="63"/>
  <c r="U119" i="51"/>
  <c r="S117" i="52"/>
  <c r="S116" i="62"/>
  <c r="U119" i="48"/>
  <c r="Z16" i="54"/>
  <c r="P115" i="48"/>
  <c r="Z16" i="47"/>
  <c r="T116" i="58"/>
  <c r="R118" i="61"/>
  <c r="S117" i="50"/>
  <c r="Z16" i="46"/>
  <c r="S115" i="47"/>
  <c r="R115" i="49"/>
  <c r="Z16" i="58"/>
  <c r="Z16" i="53"/>
  <c r="Z16" i="61"/>
  <c r="Z16" i="59"/>
  <c r="Z16" i="50"/>
  <c r="Z16" i="62"/>
  <c r="Z16" i="63"/>
  <c r="Z16" i="52"/>
  <c r="Z16" i="48"/>
  <c r="V118" i="62"/>
  <c r="Z16" i="51"/>
  <c r="Z16" i="60"/>
  <c r="Z16" i="49"/>
  <c r="Z16" i="57"/>
  <c r="O118" i="51"/>
  <c r="Q119" i="53"/>
  <c r="V116" i="47"/>
  <c r="J127" i="47"/>
  <c r="J186" i="47" s="1"/>
  <c r="W118" i="48"/>
  <c r="R118" i="50"/>
  <c r="S118" i="61"/>
  <c r="Q117" i="59"/>
  <c r="S116" i="59"/>
  <c r="S117" i="54"/>
  <c r="Q119" i="47"/>
  <c r="X118" i="58"/>
  <c r="V118" i="52"/>
  <c r="T116" i="46"/>
  <c r="P115" i="54"/>
  <c r="V116" i="59"/>
  <c r="T115" i="63"/>
  <c r="V117" i="57"/>
  <c r="R116" i="62"/>
  <c r="U116" i="53"/>
  <c r="P115" i="57"/>
  <c r="V117" i="51"/>
  <c r="Q117" i="63"/>
  <c r="V115" i="63"/>
  <c r="O118" i="62"/>
  <c r="S119" i="63"/>
  <c r="W116" i="47"/>
  <c r="U116" i="58"/>
  <c r="S119" i="54"/>
  <c r="X117" i="58"/>
  <c r="O119" i="60"/>
  <c r="T117" i="60"/>
  <c r="S119" i="53"/>
  <c r="V119" i="61"/>
  <c r="Q116" i="61"/>
  <c r="W118" i="62"/>
  <c r="W119" i="50"/>
  <c r="U115" i="62"/>
  <c r="U119" i="50"/>
  <c r="Q118" i="46"/>
  <c r="X117" i="59"/>
  <c r="S118" i="57"/>
  <c r="X119" i="60"/>
  <c r="U118" i="48"/>
  <c r="W119" i="61"/>
  <c r="W116" i="48"/>
  <c r="T115" i="52"/>
  <c r="U119" i="53"/>
  <c r="X119" i="57"/>
  <c r="P116" i="58"/>
  <c r="O117" i="47"/>
  <c r="R115" i="60"/>
  <c r="W118" i="52"/>
  <c r="P117" i="52"/>
  <c r="X115" i="57"/>
  <c r="Q116" i="58"/>
  <c r="V117" i="46"/>
  <c r="R116" i="60"/>
  <c r="T116" i="48"/>
  <c r="P119" i="50"/>
  <c r="X115" i="47"/>
  <c r="P117" i="53"/>
  <c r="O118" i="49"/>
  <c r="X119" i="51"/>
  <c r="O119" i="63"/>
  <c r="R118" i="48"/>
  <c r="T118" i="51"/>
  <c r="Q117" i="52"/>
  <c r="S116" i="46"/>
  <c r="P117" i="46"/>
  <c r="O117" i="52"/>
  <c r="R117" i="54"/>
  <c r="S119" i="49"/>
  <c r="X115" i="53"/>
  <c r="E211" i="60"/>
  <c r="E231" i="60" s="1"/>
  <c r="H209" i="63"/>
  <c r="H229" i="63" s="1"/>
  <c r="L208" i="61"/>
  <c r="L228" i="61" s="1"/>
  <c r="H208" i="54"/>
  <c r="H228" i="54" s="1"/>
  <c r="G207" i="51"/>
  <c r="G227" i="51" s="1"/>
  <c r="G209" i="51"/>
  <c r="G229" i="51" s="1"/>
  <c r="J208" i="57"/>
  <c r="J228" i="57" s="1"/>
  <c r="K210" i="57"/>
  <c r="K230" i="57" s="1"/>
  <c r="L210" i="57"/>
  <c r="L230" i="57" s="1"/>
  <c r="E209" i="62"/>
  <c r="E229" i="62" s="1"/>
  <c r="K208" i="62"/>
  <c r="K228" i="62" s="1"/>
  <c r="G209" i="48"/>
  <c r="G229" i="48" s="1"/>
  <c r="H207" i="61"/>
  <c r="H227" i="61" s="1"/>
  <c r="E209" i="49"/>
  <c r="E229" i="49" s="1"/>
  <c r="F208" i="58"/>
  <c r="F228" i="58" s="1"/>
  <c r="J210" i="57"/>
  <c r="J230" i="57" s="1"/>
  <c r="L211" i="58"/>
  <c r="L231" i="58" s="1"/>
  <c r="G208" i="48"/>
  <c r="G228" i="48" s="1"/>
  <c r="F210" i="63"/>
  <c r="F230" i="63" s="1"/>
  <c r="R116" i="48"/>
  <c r="Q115" i="51"/>
  <c r="E126" i="51"/>
  <c r="J208" i="54"/>
  <c r="J228" i="54" s="1"/>
  <c r="T118" i="52"/>
  <c r="K211" i="58"/>
  <c r="K231" i="58" s="1"/>
  <c r="I207" i="58"/>
  <c r="I227" i="58" s="1"/>
  <c r="O117" i="57"/>
  <c r="X115" i="59"/>
  <c r="V118" i="59"/>
  <c r="I208" i="60"/>
  <c r="I228" i="60" s="1"/>
  <c r="Q116" i="63"/>
  <c r="E127" i="63"/>
  <c r="E186" i="63" s="1"/>
  <c r="W119" i="47"/>
  <c r="H210" i="46"/>
  <c r="H230" i="46" s="1"/>
  <c r="L210" i="48"/>
  <c r="L230" i="48" s="1"/>
  <c r="Q116" i="47"/>
  <c r="E127" i="47"/>
  <c r="E186" i="47" s="1"/>
  <c r="K209" i="51"/>
  <c r="K229" i="51" s="1"/>
  <c r="J210" i="50"/>
  <c r="J230" i="50" s="1"/>
  <c r="G208" i="53"/>
  <c r="G228" i="53" s="1"/>
  <c r="V115" i="53"/>
  <c r="I211" i="53"/>
  <c r="I231" i="53" s="1"/>
  <c r="O115" i="57"/>
  <c r="U118" i="58"/>
  <c r="I129" i="58"/>
  <c r="I188" i="58" s="1"/>
  <c r="R118" i="58"/>
  <c r="O115" i="58"/>
  <c r="Q116" i="60"/>
  <c r="E127" i="60"/>
  <c r="E186" i="60" s="1"/>
  <c r="J207" i="61"/>
  <c r="J227" i="61" s="1"/>
  <c r="K207" i="61"/>
  <c r="K227" i="61" s="1"/>
  <c r="F211" i="59"/>
  <c r="F231" i="59" s="1"/>
  <c r="L210" i="62"/>
  <c r="L230" i="62" s="1"/>
  <c r="E210" i="63"/>
  <c r="E230" i="63" s="1"/>
  <c r="X118" i="62"/>
  <c r="J207" i="48"/>
  <c r="J227" i="48" s="1"/>
  <c r="E207" i="47"/>
  <c r="E227" i="47" s="1"/>
  <c r="Q115" i="48"/>
  <c r="F210" i="49"/>
  <c r="F230" i="49" s="1"/>
  <c r="J211" i="50"/>
  <c r="J231" i="50" s="1"/>
  <c r="V115" i="52"/>
  <c r="J126" i="52"/>
  <c r="J185" i="52" s="1"/>
  <c r="X115" i="52"/>
  <c r="L126" i="52"/>
  <c r="L185" i="52" s="1"/>
  <c r="R117" i="53"/>
  <c r="T119" i="53"/>
  <c r="P119" i="57"/>
  <c r="U116" i="57"/>
  <c r="L208" i="58"/>
  <c r="L228" i="58" s="1"/>
  <c r="S115" i="61"/>
  <c r="G126" i="61"/>
  <c r="G185" i="61" s="1"/>
  <c r="H210" i="60"/>
  <c r="H230" i="60" s="1"/>
  <c r="Q115" i="62"/>
  <c r="E126" i="62"/>
  <c r="E185" i="62" s="1"/>
  <c r="L207" i="62"/>
  <c r="L227" i="62" s="1"/>
  <c r="R117" i="63"/>
  <c r="T116" i="62"/>
  <c r="X117" i="63"/>
  <c r="K211" i="46"/>
  <c r="K231" i="46" s="1"/>
  <c r="T119" i="46"/>
  <c r="K207" i="47"/>
  <c r="K227" i="47" s="1"/>
  <c r="X116" i="52"/>
  <c r="R118" i="54"/>
  <c r="U118" i="59"/>
  <c r="J211" i="62"/>
  <c r="J231" i="62" s="1"/>
  <c r="E209" i="51"/>
  <c r="E229" i="51" s="1"/>
  <c r="K208" i="51"/>
  <c r="K228" i="51" s="1"/>
  <c r="K207" i="52"/>
  <c r="K227" i="52" s="1"/>
  <c r="G209" i="57"/>
  <c r="G229" i="57" s="1"/>
  <c r="E209" i="60"/>
  <c r="E229" i="60" s="1"/>
  <c r="H211" i="48"/>
  <c r="H231" i="48" s="1"/>
  <c r="L210" i="47"/>
  <c r="L230" i="47" s="1"/>
  <c r="H209" i="52"/>
  <c r="H229" i="52" s="1"/>
  <c r="G128" i="54"/>
  <c r="G187" i="54" s="1"/>
  <c r="H210" i="54"/>
  <c r="H230" i="54" s="1"/>
  <c r="K209" i="57"/>
  <c r="K229" i="57" s="1"/>
  <c r="H209" i="57"/>
  <c r="H229" i="57" s="1"/>
  <c r="L208" i="60"/>
  <c r="L228" i="60" s="1"/>
  <c r="G208" i="61"/>
  <c r="G228" i="61" s="1"/>
  <c r="K210" i="63"/>
  <c r="K230" i="63" s="1"/>
  <c r="H211" i="62"/>
  <c r="H231" i="62" s="1"/>
  <c r="J209" i="62"/>
  <c r="J229" i="62" s="1"/>
  <c r="H208" i="49"/>
  <c r="H228" i="49" s="1"/>
  <c r="L211" i="48"/>
  <c r="L231" i="48" s="1"/>
  <c r="I209" i="52"/>
  <c r="I229" i="52" s="1"/>
  <c r="H127" i="62"/>
  <c r="H186" i="62" s="1"/>
  <c r="E211" i="63"/>
  <c r="E231" i="63" s="1"/>
  <c r="L207" i="49"/>
  <c r="L227" i="49" s="1"/>
  <c r="L207" i="46"/>
  <c r="L227" i="46" s="1"/>
  <c r="J210" i="46"/>
  <c r="J230" i="46" s="1"/>
  <c r="E211" i="46"/>
  <c r="E231" i="46" s="1"/>
  <c r="H129" i="51"/>
  <c r="H188" i="51" s="1"/>
  <c r="J211" i="52"/>
  <c r="J231" i="52" s="1"/>
  <c r="K129" i="52"/>
  <c r="K188" i="52" s="1"/>
  <c r="L210" i="60"/>
  <c r="L230" i="60" s="1"/>
  <c r="K210" i="61"/>
  <c r="K230" i="61" s="1"/>
  <c r="E211" i="51"/>
  <c r="E231" i="51" s="1"/>
  <c r="X117" i="46"/>
  <c r="H210" i="48"/>
  <c r="H230" i="48" s="1"/>
  <c r="U118" i="47"/>
  <c r="R116" i="49"/>
  <c r="F207" i="51"/>
  <c r="F227" i="51" s="1"/>
  <c r="E208" i="50"/>
  <c r="E228" i="50" s="1"/>
  <c r="H207" i="51"/>
  <c r="H227" i="51" s="1"/>
  <c r="H208" i="52"/>
  <c r="H228" i="52" s="1"/>
  <c r="I210" i="53"/>
  <c r="I230" i="53" s="1"/>
  <c r="F208" i="53"/>
  <c r="F228" i="53" s="1"/>
  <c r="E211" i="57"/>
  <c r="E231" i="57" s="1"/>
  <c r="I129" i="59"/>
  <c r="I188" i="59" s="1"/>
  <c r="J211" i="60"/>
  <c r="J231" i="60" s="1"/>
  <c r="G211" i="62"/>
  <c r="G231" i="62" s="1"/>
  <c r="E130" i="47"/>
  <c r="E189" i="47" s="1"/>
  <c r="G210" i="47"/>
  <c r="G230" i="47" s="1"/>
  <c r="E210" i="51"/>
  <c r="E230" i="51" s="1"/>
  <c r="I208" i="52"/>
  <c r="I228" i="52" s="1"/>
  <c r="H207" i="57"/>
  <c r="H227" i="57" s="1"/>
  <c r="G128" i="52"/>
  <c r="L207" i="58"/>
  <c r="L227" i="58" s="1"/>
  <c r="J208" i="59"/>
  <c r="J228" i="59" s="1"/>
  <c r="H128" i="60"/>
  <c r="H187" i="60" s="1"/>
  <c r="J208" i="60"/>
  <c r="J228" i="60" s="1"/>
  <c r="K207" i="62"/>
  <c r="K227" i="62" s="1"/>
  <c r="H207" i="62"/>
  <c r="H227" i="62" s="1"/>
  <c r="L207" i="47"/>
  <c r="L227" i="47" s="1"/>
  <c r="H130" i="46"/>
  <c r="H189" i="46" s="1"/>
  <c r="L207" i="48"/>
  <c r="L227" i="48" s="1"/>
  <c r="E210" i="52"/>
  <c r="E230" i="52" s="1"/>
  <c r="J129" i="54"/>
  <c r="J188" i="54" s="1"/>
  <c r="F211" i="52"/>
  <c r="F231" i="52" s="1"/>
  <c r="F209" i="57"/>
  <c r="F229" i="57" s="1"/>
  <c r="J211" i="58"/>
  <c r="J231" i="58" s="1"/>
  <c r="J208" i="61"/>
  <c r="J228" i="61" s="1"/>
  <c r="L210" i="49"/>
  <c r="L230" i="49" s="1"/>
  <c r="J208" i="49"/>
  <c r="J228" i="49" s="1"/>
  <c r="L207" i="53"/>
  <c r="L227" i="53" s="1"/>
  <c r="J210" i="60"/>
  <c r="J230" i="60" s="1"/>
  <c r="H210" i="61"/>
  <c r="H230" i="61" s="1"/>
  <c r="H210" i="50"/>
  <c r="H230" i="50" s="1"/>
  <c r="L209" i="51"/>
  <c r="L229" i="51" s="1"/>
  <c r="Q117" i="58"/>
  <c r="O117" i="58"/>
  <c r="H208" i="59"/>
  <c r="H228" i="59" s="1"/>
  <c r="P116" i="63"/>
  <c r="G126" i="46"/>
  <c r="G185" i="46" s="1"/>
  <c r="T116" i="61"/>
  <c r="O115" i="60"/>
  <c r="F208" i="60"/>
  <c r="F228" i="60" s="1"/>
  <c r="R116" i="61"/>
  <c r="F211" i="63"/>
  <c r="F231" i="63" s="1"/>
  <c r="F208" i="51"/>
  <c r="F228" i="51" s="1"/>
  <c r="E209" i="50"/>
  <c r="E229" i="50" s="1"/>
  <c r="K207" i="53"/>
  <c r="K227" i="53" s="1"/>
  <c r="E128" i="52"/>
  <c r="E187" i="52" s="1"/>
  <c r="G207" i="59"/>
  <c r="G227" i="59" s="1"/>
  <c r="V115" i="59"/>
  <c r="R119" i="60"/>
  <c r="S115" i="60"/>
  <c r="U117" i="61"/>
  <c r="F209" i="60"/>
  <c r="F229" i="60" s="1"/>
  <c r="R117" i="61"/>
  <c r="P116" i="46"/>
  <c r="Q117" i="50"/>
  <c r="S118" i="51"/>
  <c r="G211" i="47"/>
  <c r="G231" i="47" s="1"/>
  <c r="H209" i="50"/>
  <c r="H229" i="50" s="1"/>
  <c r="S119" i="50"/>
  <c r="X116" i="50"/>
  <c r="V118" i="51"/>
  <c r="G209" i="53"/>
  <c r="G229" i="53" s="1"/>
  <c r="F207" i="54"/>
  <c r="F227" i="54" s="1"/>
  <c r="S115" i="57"/>
  <c r="G126" i="57"/>
  <c r="J209" i="53"/>
  <c r="J229" i="53" s="1"/>
  <c r="S119" i="58"/>
  <c r="H207" i="59"/>
  <c r="H227" i="59" s="1"/>
  <c r="V119" i="60"/>
  <c r="O117" i="60"/>
  <c r="J211" i="59"/>
  <c r="J231" i="59" s="1"/>
  <c r="H127" i="61"/>
  <c r="H186" i="61" s="1"/>
  <c r="R119" i="61"/>
  <c r="W115" i="63"/>
  <c r="J129" i="62"/>
  <c r="W117" i="47"/>
  <c r="R118" i="49"/>
  <c r="W115" i="46"/>
  <c r="I126" i="48"/>
  <c r="I185" i="48" s="1"/>
  <c r="J208" i="50"/>
  <c r="J228" i="50" s="1"/>
  <c r="Q116" i="53"/>
  <c r="E211" i="52"/>
  <c r="E231" i="52" s="1"/>
  <c r="F128" i="58"/>
  <c r="F187" i="58" s="1"/>
  <c r="L126" i="59"/>
  <c r="L185" i="59" s="1"/>
  <c r="J209" i="61"/>
  <c r="J229" i="61" s="1"/>
  <c r="S119" i="59"/>
  <c r="X115" i="60"/>
  <c r="U119" i="62"/>
  <c r="L207" i="63"/>
  <c r="L227" i="63" s="1"/>
  <c r="P118" i="62"/>
  <c r="K210" i="49"/>
  <c r="K230" i="49" s="1"/>
  <c r="V119" i="51"/>
  <c r="R118" i="53"/>
  <c r="X119" i="53"/>
  <c r="J128" i="57"/>
  <c r="J187" i="57" s="1"/>
  <c r="H211" i="57"/>
  <c r="H231" i="57" s="1"/>
  <c r="R117" i="60"/>
  <c r="X117" i="48"/>
  <c r="T116" i="49"/>
  <c r="V117" i="47"/>
  <c r="U117" i="49"/>
  <c r="R115" i="53"/>
  <c r="W119" i="53"/>
  <c r="P117" i="61"/>
  <c r="S118" i="63"/>
  <c r="U116" i="50"/>
  <c r="R117" i="48"/>
  <c r="W117" i="46"/>
  <c r="S118" i="50"/>
  <c r="G129" i="50"/>
  <c r="Q119" i="52"/>
  <c r="U115" i="57"/>
  <c r="I126" i="57"/>
  <c r="I185" i="57" s="1"/>
  <c r="U115" i="60"/>
  <c r="I126" i="60"/>
  <c r="I185" i="60" s="1"/>
  <c r="X119" i="59"/>
  <c r="W118" i="63"/>
  <c r="O116" i="46"/>
  <c r="O116" i="50"/>
  <c r="W117" i="53"/>
  <c r="K128" i="53"/>
  <c r="K187" i="53" s="1"/>
  <c r="P118" i="58"/>
  <c r="T115" i="60"/>
  <c r="X115" i="46"/>
  <c r="O116" i="54"/>
  <c r="T117" i="52"/>
  <c r="P115" i="58"/>
  <c r="Q117" i="46"/>
  <c r="R115" i="46"/>
  <c r="S118" i="49"/>
  <c r="T119" i="49"/>
  <c r="H130" i="49"/>
  <c r="H189" i="49" s="1"/>
  <c r="W115" i="54"/>
  <c r="P119" i="52"/>
  <c r="T116" i="57"/>
  <c r="R119" i="59"/>
  <c r="W119" i="62"/>
  <c r="S116" i="47"/>
  <c r="W117" i="49"/>
  <c r="U115" i="47"/>
  <c r="I126" i="47"/>
  <c r="I185" i="47" s="1"/>
  <c r="O119" i="50"/>
  <c r="R115" i="52"/>
  <c r="V119" i="53"/>
  <c r="T118" i="53"/>
  <c r="W116" i="57"/>
  <c r="W118" i="60"/>
  <c r="V116" i="62"/>
  <c r="T117" i="46"/>
  <c r="O117" i="48"/>
  <c r="R115" i="51"/>
  <c r="O116" i="61"/>
  <c r="P117" i="49"/>
  <c r="X116" i="46"/>
  <c r="T117" i="49"/>
  <c r="X118" i="46"/>
  <c r="S116" i="54"/>
  <c r="X117" i="52"/>
  <c r="R118" i="57"/>
  <c r="R118" i="60"/>
  <c r="U116" i="62"/>
  <c r="X117" i="62"/>
  <c r="U117" i="48"/>
  <c r="S119" i="48"/>
  <c r="Q118" i="53"/>
  <c r="E129" i="53"/>
  <c r="E188" i="53" s="1"/>
  <c r="R116" i="53"/>
  <c r="T119" i="52"/>
  <c r="P119" i="53"/>
  <c r="P117" i="58"/>
  <c r="S117" i="62"/>
  <c r="W116" i="51"/>
  <c r="W115" i="48"/>
  <c r="R116" i="52"/>
  <c r="F127" i="52"/>
  <c r="F186" i="52" s="1"/>
  <c r="X119" i="54"/>
  <c r="U119" i="52"/>
  <c r="O119" i="57"/>
  <c r="U118" i="62"/>
  <c r="P118" i="49"/>
  <c r="O116" i="53"/>
  <c r="P116" i="59"/>
  <c r="P116" i="61"/>
  <c r="W116" i="63"/>
  <c r="U117" i="60"/>
  <c r="Q119" i="46"/>
  <c r="P116" i="49"/>
  <c r="X118" i="50"/>
  <c r="V118" i="53"/>
  <c r="Q118" i="52"/>
  <c r="S117" i="58"/>
  <c r="U119" i="59"/>
  <c r="X116" i="60"/>
  <c r="W115" i="62"/>
  <c r="V119" i="46"/>
  <c r="Q119" i="49"/>
  <c r="P116" i="54"/>
  <c r="U118" i="52"/>
  <c r="Q119" i="58"/>
  <c r="S117" i="47"/>
  <c r="O115" i="51"/>
  <c r="U115" i="49"/>
  <c r="O119" i="54"/>
  <c r="V119" i="57"/>
  <c r="T119" i="60"/>
  <c r="R118" i="47"/>
  <c r="R119" i="48"/>
  <c r="O117" i="50"/>
  <c r="U116" i="54"/>
  <c r="P119" i="58"/>
  <c r="W116" i="60"/>
  <c r="F207" i="46"/>
  <c r="F227" i="46" s="1"/>
  <c r="F209" i="48"/>
  <c r="F229" i="48" s="1"/>
  <c r="U117" i="50"/>
  <c r="E209" i="48"/>
  <c r="E229" i="48" s="1"/>
  <c r="I209" i="51"/>
  <c r="I229" i="51" s="1"/>
  <c r="X115" i="51"/>
  <c r="J209" i="50"/>
  <c r="J229" i="50" s="1"/>
  <c r="H209" i="53"/>
  <c r="H229" i="53" s="1"/>
  <c r="K211" i="52"/>
  <c r="K231" i="52" s="1"/>
  <c r="L208" i="54"/>
  <c r="L228" i="54" s="1"/>
  <c r="P117" i="57"/>
  <c r="K208" i="57"/>
  <c r="K228" i="57" s="1"/>
  <c r="W119" i="57"/>
  <c r="U115" i="59"/>
  <c r="I126" i="59"/>
  <c r="I185" i="59" s="1"/>
  <c r="Q119" i="60"/>
  <c r="H208" i="60"/>
  <c r="H228" i="60" s="1"/>
  <c r="L209" i="61"/>
  <c r="L229" i="61" s="1"/>
  <c r="V118" i="63"/>
  <c r="O115" i="63"/>
  <c r="F209" i="62"/>
  <c r="F229" i="62" s="1"/>
  <c r="Q115" i="46"/>
  <c r="J209" i="47"/>
  <c r="J229" i="47" s="1"/>
  <c r="O116" i="48"/>
  <c r="L126" i="51"/>
  <c r="L185" i="51" s="1"/>
  <c r="L208" i="52"/>
  <c r="L228" i="52" s="1"/>
  <c r="I207" i="53"/>
  <c r="I227" i="53" s="1"/>
  <c r="K208" i="54"/>
  <c r="K228" i="54" s="1"/>
  <c r="Q115" i="52"/>
  <c r="J211" i="57"/>
  <c r="J231" i="57" s="1"/>
  <c r="W117" i="58"/>
  <c r="I127" i="61"/>
  <c r="I186" i="61" s="1"/>
  <c r="W116" i="62"/>
  <c r="R117" i="46"/>
  <c r="E126" i="48"/>
  <c r="E185" i="48" s="1"/>
  <c r="F209" i="49"/>
  <c r="F229" i="49" s="1"/>
  <c r="S115" i="51"/>
  <c r="F209" i="51"/>
  <c r="F229" i="51" s="1"/>
  <c r="O116" i="52"/>
  <c r="P116" i="57"/>
  <c r="E209" i="53"/>
  <c r="E229" i="53" s="1"/>
  <c r="T115" i="53"/>
  <c r="F207" i="57"/>
  <c r="F227" i="57" s="1"/>
  <c r="U115" i="58"/>
  <c r="G211" i="57"/>
  <c r="G231" i="57" s="1"/>
  <c r="V118" i="58"/>
  <c r="Q118" i="59"/>
  <c r="R117" i="59"/>
  <c r="W117" i="59"/>
  <c r="O115" i="62"/>
  <c r="I210" i="63"/>
  <c r="I230" i="63" s="1"/>
  <c r="P119" i="63"/>
  <c r="W115" i="51"/>
  <c r="K126" i="51"/>
  <c r="K185" i="51" s="1"/>
  <c r="X116" i="47"/>
  <c r="L127" i="47"/>
  <c r="L186" i="47" s="1"/>
  <c r="V118" i="48"/>
  <c r="L211" i="47"/>
  <c r="L231" i="47" s="1"/>
  <c r="G209" i="50"/>
  <c r="G229" i="50" s="1"/>
  <c r="K211" i="51"/>
  <c r="K231" i="51" s="1"/>
  <c r="H208" i="63"/>
  <c r="H228" i="63" s="1"/>
  <c r="F208" i="46"/>
  <c r="F228" i="46" s="1"/>
  <c r="H209" i="46"/>
  <c r="H229" i="46" s="1"/>
  <c r="K207" i="49"/>
  <c r="K227" i="49" s="1"/>
  <c r="I130" i="50"/>
  <c r="I189" i="50" s="1"/>
  <c r="F129" i="50"/>
  <c r="F188" i="50" s="1"/>
  <c r="F209" i="54"/>
  <c r="F229" i="54" s="1"/>
  <c r="E208" i="58"/>
  <c r="E228" i="58" s="1"/>
  <c r="J209" i="58"/>
  <c r="J229" i="58" s="1"/>
  <c r="J210" i="61"/>
  <c r="J230" i="61" s="1"/>
  <c r="K128" i="63"/>
  <c r="K187" i="63" s="1"/>
  <c r="J211" i="46"/>
  <c r="J231" i="46" s="1"/>
  <c r="K207" i="48"/>
  <c r="K227" i="48" s="1"/>
  <c r="I130" i="51"/>
  <c r="I189" i="51" s="1"/>
  <c r="K209" i="47"/>
  <c r="K229" i="47" s="1"/>
  <c r="F207" i="50"/>
  <c r="F227" i="50" s="1"/>
  <c r="F129" i="54"/>
  <c r="F188" i="54" s="1"/>
  <c r="K210" i="59"/>
  <c r="K230" i="59" s="1"/>
  <c r="E209" i="61"/>
  <c r="E229" i="61" s="1"/>
  <c r="I211" i="62"/>
  <c r="I231" i="62" s="1"/>
  <c r="J209" i="48"/>
  <c r="J229" i="48" s="1"/>
  <c r="K209" i="54"/>
  <c r="K229" i="54" s="1"/>
  <c r="L128" i="57"/>
  <c r="L187" i="57" s="1"/>
  <c r="G211" i="60"/>
  <c r="G231" i="60" s="1"/>
  <c r="I208" i="62"/>
  <c r="I228" i="62" s="1"/>
  <c r="J211" i="47"/>
  <c r="J231" i="47" s="1"/>
  <c r="J209" i="49"/>
  <c r="J229" i="49" s="1"/>
  <c r="I207" i="49"/>
  <c r="I227" i="49" s="1"/>
  <c r="F210" i="51"/>
  <c r="F230" i="51" s="1"/>
  <c r="F210" i="57"/>
  <c r="F230" i="57" s="1"/>
  <c r="H210" i="58"/>
  <c r="H230" i="58" s="1"/>
  <c r="H209" i="61"/>
  <c r="H229" i="61" s="1"/>
  <c r="J209" i="63"/>
  <c r="J229" i="63" s="1"/>
  <c r="K129" i="48"/>
  <c r="K188" i="48" s="1"/>
  <c r="I211" i="46"/>
  <c r="I231" i="46" s="1"/>
  <c r="O115" i="48"/>
  <c r="T118" i="49"/>
  <c r="G208" i="49"/>
  <c r="G228" i="49" s="1"/>
  <c r="G208" i="52"/>
  <c r="G228" i="52" s="1"/>
  <c r="F211" i="57"/>
  <c r="F231" i="57" s="1"/>
  <c r="E207" i="59"/>
  <c r="E227" i="59" s="1"/>
  <c r="L211" i="60"/>
  <c r="L231" i="60" s="1"/>
  <c r="L210" i="61"/>
  <c r="L230" i="61" s="1"/>
  <c r="E128" i="63"/>
  <c r="E187" i="63" s="1"/>
  <c r="L209" i="47"/>
  <c r="L229" i="47" s="1"/>
  <c r="J207" i="51"/>
  <c r="J227" i="51" s="1"/>
  <c r="G128" i="49"/>
  <c r="G187" i="49" s="1"/>
  <c r="J209" i="52"/>
  <c r="J229" i="52" s="1"/>
  <c r="I211" i="57"/>
  <c r="I231" i="57" s="1"/>
  <c r="L128" i="59"/>
  <c r="L187" i="59" s="1"/>
  <c r="I209" i="60"/>
  <c r="I229" i="60" s="1"/>
  <c r="F210" i="62"/>
  <c r="F230" i="62" s="1"/>
  <c r="F128" i="46"/>
  <c r="F187" i="46" s="1"/>
  <c r="I128" i="50"/>
  <c r="I187" i="50" s="1"/>
  <c r="K209" i="52"/>
  <c r="K229" i="52" s="1"/>
  <c r="F208" i="59"/>
  <c r="F228" i="59" s="1"/>
  <c r="I209" i="58"/>
  <c r="I229" i="58" s="1"/>
  <c r="J207" i="58"/>
  <c r="J227" i="58" s="1"/>
  <c r="K207" i="59"/>
  <c r="K227" i="59" s="1"/>
  <c r="H211" i="59"/>
  <c r="H231" i="59" s="1"/>
  <c r="J211" i="61"/>
  <c r="J231" i="61" s="1"/>
  <c r="L207" i="61"/>
  <c r="L227" i="61" s="1"/>
  <c r="H211" i="63"/>
  <c r="H231" i="63" s="1"/>
  <c r="K209" i="50"/>
  <c r="K229" i="50" s="1"/>
  <c r="I210" i="52"/>
  <c r="I230" i="52" s="1"/>
  <c r="J207" i="54"/>
  <c r="J227" i="54" s="1"/>
  <c r="J207" i="57"/>
  <c r="J227" i="57" s="1"/>
  <c r="E210" i="57"/>
  <c r="E230" i="57" s="1"/>
  <c r="L211" i="59"/>
  <c r="L231" i="59" s="1"/>
  <c r="I211" i="63"/>
  <c r="I231" i="63" s="1"/>
  <c r="O119" i="51"/>
  <c r="R115" i="57"/>
  <c r="T116" i="53"/>
  <c r="W118" i="57"/>
  <c r="P119" i="61"/>
  <c r="G208" i="46"/>
  <c r="G228" i="46" s="1"/>
  <c r="G211" i="48"/>
  <c r="G231" i="48" s="1"/>
  <c r="F127" i="49"/>
  <c r="F186" i="49" s="1"/>
  <c r="H207" i="58"/>
  <c r="H227" i="58" s="1"/>
  <c r="L130" i="57"/>
  <c r="L189" i="57" s="1"/>
  <c r="G209" i="60"/>
  <c r="G229" i="60" s="1"/>
  <c r="S117" i="61"/>
  <c r="V117" i="60"/>
  <c r="P118" i="61"/>
  <c r="W117" i="60"/>
  <c r="X119" i="61"/>
  <c r="H211" i="61"/>
  <c r="H231" i="61" s="1"/>
  <c r="F207" i="63"/>
  <c r="F227" i="63" s="1"/>
  <c r="J211" i="48"/>
  <c r="J231" i="48" s="1"/>
  <c r="F211" i="49"/>
  <c r="F231" i="49" s="1"/>
  <c r="L130" i="51"/>
  <c r="L189" i="51" s="1"/>
  <c r="F207" i="52"/>
  <c r="F227" i="52" s="1"/>
  <c r="L209" i="53"/>
  <c r="L229" i="53" s="1"/>
  <c r="F128" i="53"/>
  <c r="F187" i="53" s="1"/>
  <c r="E128" i="59"/>
  <c r="E187" i="59" s="1"/>
  <c r="H210" i="59"/>
  <c r="H230" i="59" s="1"/>
  <c r="X116" i="61"/>
  <c r="E210" i="60"/>
  <c r="E230" i="60" s="1"/>
  <c r="J129" i="59"/>
  <c r="J188" i="59" s="1"/>
  <c r="U118" i="61"/>
  <c r="V119" i="63"/>
  <c r="J126" i="63"/>
  <c r="J185" i="63" s="1"/>
  <c r="K207" i="46"/>
  <c r="K227" i="46" s="1"/>
  <c r="Q119" i="48"/>
  <c r="F211" i="46"/>
  <c r="F231" i="46" s="1"/>
  <c r="X116" i="49"/>
  <c r="L127" i="49"/>
  <c r="L186" i="49" s="1"/>
  <c r="F207" i="47"/>
  <c r="F227" i="47" s="1"/>
  <c r="F211" i="47"/>
  <c r="F231" i="47" s="1"/>
  <c r="V118" i="47"/>
  <c r="S119" i="46"/>
  <c r="I210" i="48"/>
  <c r="I230" i="48" s="1"/>
  <c r="O119" i="49"/>
  <c r="S115" i="50"/>
  <c r="U116" i="51"/>
  <c r="P118" i="50"/>
  <c r="U115" i="52"/>
  <c r="K128" i="58"/>
  <c r="K187" i="58" s="1"/>
  <c r="S115" i="58"/>
  <c r="G126" i="58"/>
  <c r="G185" i="58" s="1"/>
  <c r="G127" i="59"/>
  <c r="G186" i="59" s="1"/>
  <c r="Q117" i="60"/>
  <c r="W119" i="60"/>
  <c r="Q119" i="62"/>
  <c r="V117" i="62"/>
  <c r="O117" i="63"/>
  <c r="X119" i="48"/>
  <c r="O119" i="47"/>
  <c r="V119" i="47"/>
  <c r="H207" i="49"/>
  <c r="H227" i="49" s="1"/>
  <c r="O117" i="46"/>
  <c r="L128" i="49"/>
  <c r="L187" i="49" s="1"/>
  <c r="V119" i="50"/>
  <c r="E126" i="52"/>
  <c r="E185" i="52" s="1"/>
  <c r="F208" i="54"/>
  <c r="F228" i="54" s="1"/>
  <c r="W118" i="53"/>
  <c r="G207" i="52"/>
  <c r="G227" i="52" s="1"/>
  <c r="J210" i="53"/>
  <c r="J230" i="53" s="1"/>
  <c r="G130" i="58"/>
  <c r="G189" i="58" s="1"/>
  <c r="E211" i="58"/>
  <c r="E231" i="58" s="1"/>
  <c r="T118" i="58"/>
  <c r="V117" i="59"/>
  <c r="S117" i="60"/>
  <c r="F130" i="60"/>
  <c r="F189" i="60" s="1"/>
  <c r="U118" i="63"/>
  <c r="S119" i="62"/>
  <c r="V119" i="49"/>
  <c r="E211" i="50"/>
  <c r="E231" i="50" s="1"/>
  <c r="P118" i="52"/>
  <c r="G208" i="57"/>
  <c r="G228" i="57" s="1"/>
  <c r="J207" i="62"/>
  <c r="J227" i="62" s="1"/>
  <c r="O115" i="47"/>
  <c r="V118" i="46"/>
  <c r="W116" i="46"/>
  <c r="P116" i="50"/>
  <c r="R119" i="53"/>
  <c r="O118" i="58"/>
  <c r="T119" i="59"/>
  <c r="P115" i="46"/>
  <c r="S116" i="49"/>
  <c r="V116" i="49"/>
  <c r="V117" i="50"/>
  <c r="U115" i="51"/>
  <c r="X117" i="53"/>
  <c r="V117" i="58"/>
  <c r="R116" i="59"/>
  <c r="P119" i="60"/>
  <c r="P118" i="63"/>
  <c r="V118" i="49"/>
  <c r="W119" i="48"/>
  <c r="W117" i="54"/>
  <c r="X118" i="53"/>
  <c r="S119" i="61"/>
  <c r="V118" i="61"/>
  <c r="S118" i="47"/>
  <c r="P119" i="49"/>
  <c r="O116" i="47"/>
  <c r="R119" i="46"/>
  <c r="R119" i="47"/>
  <c r="Q118" i="49"/>
  <c r="O118" i="52"/>
  <c r="O117" i="53"/>
  <c r="S115" i="59"/>
  <c r="X115" i="61"/>
  <c r="P119" i="62"/>
  <c r="X115" i="49"/>
  <c r="P119" i="46"/>
  <c r="W116" i="49"/>
  <c r="Q116" i="51"/>
  <c r="U117" i="53"/>
  <c r="I128" i="53"/>
  <c r="I187" i="53" s="1"/>
  <c r="X118" i="52"/>
  <c r="L129" i="52"/>
  <c r="L188" i="52" s="1"/>
  <c r="X116" i="57"/>
  <c r="U116" i="59"/>
  <c r="P117" i="59"/>
  <c r="R116" i="63"/>
  <c r="V115" i="47"/>
  <c r="X117" i="51"/>
  <c r="O115" i="54"/>
  <c r="W118" i="58"/>
  <c r="K129" i="58"/>
  <c r="K188" i="58" s="1"/>
  <c r="S116" i="60"/>
  <c r="G127" i="60"/>
  <c r="G186" i="60" s="1"/>
  <c r="Q116" i="50"/>
  <c r="P115" i="47"/>
  <c r="O118" i="46"/>
  <c r="W119" i="54"/>
  <c r="U117" i="52"/>
  <c r="W116" i="58"/>
  <c r="W119" i="59"/>
  <c r="V115" i="62"/>
  <c r="P117" i="63"/>
  <c r="P117" i="48"/>
  <c r="U118" i="50"/>
  <c r="I129" i="50"/>
  <c r="I188" i="50" s="1"/>
  <c r="W116" i="54"/>
  <c r="T115" i="54"/>
  <c r="S117" i="53"/>
  <c r="T117" i="57"/>
  <c r="O116" i="60"/>
  <c r="T119" i="62"/>
  <c r="V117" i="48"/>
  <c r="W118" i="51"/>
  <c r="U118" i="53"/>
  <c r="T116" i="52"/>
  <c r="Q118" i="63"/>
  <c r="X117" i="50"/>
  <c r="Q115" i="59"/>
  <c r="O118" i="60"/>
  <c r="T116" i="60"/>
  <c r="U116" i="48"/>
  <c r="R115" i="47"/>
  <c r="R117" i="51"/>
  <c r="W115" i="57"/>
  <c r="K126" i="57"/>
  <c r="K185" i="57" s="1"/>
  <c r="Q118" i="58"/>
  <c r="U118" i="60"/>
  <c r="Q118" i="61"/>
  <c r="P115" i="62"/>
  <c r="V116" i="48"/>
  <c r="J127" i="48"/>
  <c r="J186" i="48" s="1"/>
  <c r="W117" i="50"/>
  <c r="T119" i="54"/>
  <c r="V115" i="54"/>
  <c r="O115" i="59"/>
  <c r="S117" i="59"/>
  <c r="G128" i="59"/>
  <c r="G187" i="59" s="1"/>
  <c r="W118" i="46"/>
  <c r="K129" i="46"/>
  <c r="K188" i="46" s="1"/>
  <c r="W118" i="50"/>
  <c r="K129" i="50"/>
  <c r="K188" i="50" s="1"/>
  <c r="P117" i="54"/>
  <c r="W117" i="57"/>
  <c r="X117" i="61"/>
  <c r="R118" i="62"/>
  <c r="R119" i="49"/>
  <c r="O118" i="48"/>
  <c r="U117" i="51"/>
  <c r="U116" i="52"/>
  <c r="R118" i="59"/>
  <c r="S118" i="48"/>
  <c r="G129" i="48"/>
  <c r="P117" i="51"/>
  <c r="E208" i="52"/>
  <c r="E228" i="52" s="1"/>
  <c r="Q118" i="54"/>
  <c r="E129" i="54"/>
  <c r="E188" i="54" s="1"/>
  <c r="G210" i="59"/>
  <c r="G230" i="59" s="1"/>
  <c r="T118" i="62"/>
  <c r="J210" i="48"/>
  <c r="J230" i="48" s="1"/>
  <c r="K211" i="48"/>
  <c r="K231" i="48" s="1"/>
  <c r="E208" i="54"/>
  <c r="E228" i="54" s="1"/>
  <c r="H210" i="53"/>
  <c r="H230" i="53" s="1"/>
  <c r="K208" i="58"/>
  <c r="K228" i="58" s="1"/>
  <c r="Q116" i="57"/>
  <c r="E127" i="57"/>
  <c r="E186" i="57" s="1"/>
  <c r="J209" i="59"/>
  <c r="J229" i="59" s="1"/>
  <c r="O119" i="58"/>
  <c r="F211" i="58"/>
  <c r="F231" i="58" s="1"/>
  <c r="F208" i="63"/>
  <c r="F228" i="63" s="1"/>
  <c r="F207" i="49"/>
  <c r="F227" i="49" s="1"/>
  <c r="S116" i="48"/>
  <c r="H209" i="51"/>
  <c r="H229" i="51" s="1"/>
  <c r="H210" i="52"/>
  <c r="H230" i="52" s="1"/>
  <c r="E209" i="54"/>
  <c r="E229" i="54" s="1"/>
  <c r="S118" i="53"/>
  <c r="G129" i="53"/>
  <c r="G188" i="53" s="1"/>
  <c r="Q116" i="54"/>
  <c r="F210" i="53"/>
  <c r="F230" i="53" s="1"/>
  <c r="G210" i="58"/>
  <c r="G230" i="58" s="1"/>
  <c r="R116" i="57"/>
  <c r="K210" i="60"/>
  <c r="K230" i="60" s="1"/>
  <c r="E210" i="61"/>
  <c r="E230" i="61" s="1"/>
  <c r="T117" i="59"/>
  <c r="G129" i="61"/>
  <c r="G188" i="61" s="1"/>
  <c r="K207" i="63"/>
  <c r="K227" i="63" s="1"/>
  <c r="W117" i="62"/>
  <c r="K128" i="62"/>
  <c r="K187" i="62" s="1"/>
  <c r="F207" i="62"/>
  <c r="F227" i="62" s="1"/>
  <c r="F211" i="62"/>
  <c r="F231" i="62" s="1"/>
  <c r="G207" i="50"/>
  <c r="G227" i="50" s="1"/>
  <c r="P118" i="47"/>
  <c r="I208" i="49"/>
  <c r="I228" i="49" s="1"/>
  <c r="J128" i="51"/>
  <c r="J187" i="51" s="1"/>
  <c r="V116" i="52"/>
  <c r="L209" i="48"/>
  <c r="L229" i="48" s="1"/>
  <c r="H211" i="50"/>
  <c r="H231" i="50" s="1"/>
  <c r="G207" i="53"/>
  <c r="G227" i="53" s="1"/>
  <c r="E211" i="54"/>
  <c r="E231" i="54" s="1"/>
  <c r="K211" i="54"/>
  <c r="K231" i="54" s="1"/>
  <c r="L129" i="58"/>
  <c r="L188" i="58" s="1"/>
  <c r="K210" i="62"/>
  <c r="K230" i="62" s="1"/>
  <c r="L209" i="62"/>
  <c r="L229" i="62" s="1"/>
  <c r="I208" i="63"/>
  <c r="I228" i="63" s="1"/>
  <c r="H209" i="49"/>
  <c r="H229" i="49" s="1"/>
  <c r="F210" i="47"/>
  <c r="F230" i="47" s="1"/>
  <c r="K207" i="50"/>
  <c r="K227" i="50" s="1"/>
  <c r="E211" i="49"/>
  <c r="E231" i="49" s="1"/>
  <c r="K208" i="49"/>
  <c r="K228" i="49" s="1"/>
  <c r="H208" i="51"/>
  <c r="H228" i="51" s="1"/>
  <c r="E208" i="53"/>
  <c r="E228" i="53" s="1"/>
  <c r="K209" i="60"/>
  <c r="K229" i="60" s="1"/>
  <c r="L211" i="61"/>
  <c r="L231" i="61" s="1"/>
  <c r="K208" i="48"/>
  <c r="K228" i="48" s="1"/>
  <c r="L210" i="46"/>
  <c r="L230" i="46" s="1"/>
  <c r="L211" i="49"/>
  <c r="L231" i="49" s="1"/>
  <c r="H210" i="49"/>
  <c r="H230" i="49" s="1"/>
  <c r="L210" i="53"/>
  <c r="L230" i="53" s="1"/>
  <c r="H209" i="58"/>
  <c r="H229" i="58" s="1"/>
  <c r="K211" i="59"/>
  <c r="K231" i="59" s="1"/>
  <c r="E207" i="60"/>
  <c r="E227" i="60" s="1"/>
  <c r="L210" i="63"/>
  <c r="L230" i="63" s="1"/>
  <c r="E207" i="63"/>
  <c r="E227" i="63" s="1"/>
  <c r="J208" i="63"/>
  <c r="J228" i="63" s="1"/>
  <c r="E209" i="47"/>
  <c r="E229" i="47" s="1"/>
  <c r="H208" i="47"/>
  <c r="H228" i="47" s="1"/>
  <c r="E126" i="46"/>
  <c r="E185" i="46" s="1"/>
  <c r="G211" i="49"/>
  <c r="G231" i="49" s="1"/>
  <c r="L211" i="53"/>
  <c r="L231" i="53" s="1"/>
  <c r="L211" i="54"/>
  <c r="L231" i="54" s="1"/>
  <c r="U119" i="61"/>
  <c r="L211" i="63"/>
  <c r="L231" i="63" s="1"/>
  <c r="I209" i="47"/>
  <c r="I229" i="47" s="1"/>
  <c r="I207" i="51"/>
  <c r="I227" i="51" s="1"/>
  <c r="X118" i="48"/>
  <c r="I207" i="46"/>
  <c r="I227" i="46" s="1"/>
  <c r="K127" i="47"/>
  <c r="K186" i="47" s="1"/>
  <c r="W117" i="48"/>
  <c r="K128" i="48"/>
  <c r="K187" i="48" s="1"/>
  <c r="T116" i="51"/>
  <c r="F129" i="58"/>
  <c r="F188" i="58" s="1"/>
  <c r="J126" i="60"/>
  <c r="J185" i="60" s="1"/>
  <c r="G210" i="63"/>
  <c r="G230" i="63" s="1"/>
  <c r="H129" i="62"/>
  <c r="H188" i="62" s="1"/>
  <c r="H207" i="48"/>
  <c r="H227" i="48" s="1"/>
  <c r="L207" i="50"/>
  <c r="L227" i="50" s="1"/>
  <c r="J211" i="51"/>
  <c r="J231" i="51" s="1"/>
  <c r="I208" i="50"/>
  <c r="I228" i="50" s="1"/>
  <c r="K211" i="53"/>
  <c r="K231" i="53" s="1"/>
  <c r="G211" i="59"/>
  <c r="G231" i="59" s="1"/>
  <c r="G130" i="63"/>
  <c r="G189" i="63" s="1"/>
  <c r="G210" i="46"/>
  <c r="G230" i="46" s="1"/>
  <c r="I209" i="46"/>
  <c r="I229" i="46" s="1"/>
  <c r="L208" i="50"/>
  <c r="L228" i="50" s="1"/>
  <c r="K208" i="53"/>
  <c r="K228" i="53" s="1"/>
  <c r="L207" i="57"/>
  <c r="L227" i="57" s="1"/>
  <c r="L210" i="54"/>
  <c r="L230" i="54" s="1"/>
  <c r="F128" i="63"/>
  <c r="F208" i="47"/>
  <c r="F228" i="47" s="1"/>
  <c r="I208" i="51"/>
  <c r="I228" i="51" s="1"/>
  <c r="G207" i="49"/>
  <c r="G227" i="49" s="1"/>
  <c r="G211" i="52"/>
  <c r="G231" i="52" s="1"/>
  <c r="I211" i="60"/>
  <c r="I231" i="60" s="1"/>
  <c r="G211" i="61"/>
  <c r="G231" i="61" s="1"/>
  <c r="S117" i="48"/>
  <c r="W118" i="54"/>
  <c r="K129" i="54"/>
  <c r="Q117" i="54"/>
  <c r="L209" i="58"/>
  <c r="L229" i="58" s="1"/>
  <c r="K211" i="60"/>
  <c r="K231" i="60" s="1"/>
  <c r="T115" i="61"/>
  <c r="E208" i="46"/>
  <c r="E228" i="46" s="1"/>
  <c r="I208" i="48"/>
  <c r="I228" i="48" s="1"/>
  <c r="K210" i="53"/>
  <c r="K230" i="53" s="1"/>
  <c r="I211" i="52"/>
  <c r="I231" i="52" s="1"/>
  <c r="J127" i="52"/>
  <c r="J186" i="52" s="1"/>
  <c r="E130" i="53"/>
  <c r="E189" i="53" s="1"/>
  <c r="R115" i="59"/>
  <c r="E211" i="59"/>
  <c r="E231" i="59" s="1"/>
  <c r="G207" i="62"/>
  <c r="G227" i="62" s="1"/>
  <c r="T116" i="63"/>
  <c r="L128" i="46"/>
  <c r="L187" i="46" s="1"/>
  <c r="E209" i="46"/>
  <c r="E229" i="46" s="1"/>
  <c r="I207" i="54"/>
  <c r="I227" i="54" s="1"/>
  <c r="F210" i="52"/>
  <c r="F230" i="52" s="1"/>
  <c r="J129" i="58"/>
  <c r="J188" i="58" s="1"/>
  <c r="O115" i="61"/>
  <c r="X118" i="61"/>
  <c r="T118" i="60"/>
  <c r="G127" i="62"/>
  <c r="G186" i="62" s="1"/>
  <c r="R117" i="62"/>
  <c r="H210" i="47"/>
  <c r="H230" i="47" s="1"/>
  <c r="G211" i="46"/>
  <c r="G231" i="46" s="1"/>
  <c r="U115" i="50"/>
  <c r="K211" i="50"/>
  <c r="K231" i="50" s="1"/>
  <c r="S115" i="46"/>
  <c r="U116" i="47"/>
  <c r="J208" i="51"/>
  <c r="J228" i="51" s="1"/>
  <c r="L209" i="52"/>
  <c r="L229" i="52" s="1"/>
  <c r="I208" i="54"/>
  <c r="I228" i="54" s="1"/>
  <c r="T116" i="54"/>
  <c r="I127" i="53"/>
  <c r="I186" i="53" s="1"/>
  <c r="V116" i="54"/>
  <c r="R115" i="58"/>
  <c r="E210" i="58"/>
  <c r="E230" i="58" s="1"/>
  <c r="E209" i="57"/>
  <c r="E229" i="57" s="1"/>
  <c r="T117" i="58"/>
  <c r="L209" i="60"/>
  <c r="L229" i="60" s="1"/>
  <c r="F209" i="61"/>
  <c r="F229" i="61" s="1"/>
  <c r="P116" i="60"/>
  <c r="H207" i="63"/>
  <c r="H227" i="63" s="1"/>
  <c r="W119" i="63"/>
  <c r="T117" i="48"/>
  <c r="U115" i="48"/>
  <c r="P118" i="48"/>
  <c r="R118" i="46"/>
  <c r="F129" i="46"/>
  <c r="F188" i="46" s="1"/>
  <c r="H209" i="47"/>
  <c r="H229" i="47" s="1"/>
  <c r="W119" i="46"/>
  <c r="W119" i="49"/>
  <c r="P116" i="51"/>
  <c r="Q117" i="49"/>
  <c r="Q118" i="51"/>
  <c r="H127" i="53"/>
  <c r="H186" i="53" s="1"/>
  <c r="T117" i="54"/>
  <c r="W116" i="59"/>
  <c r="K127" i="59"/>
  <c r="K186" i="59" s="1"/>
  <c r="R116" i="58"/>
  <c r="F128" i="59"/>
  <c r="F187" i="59" s="1"/>
  <c r="Q118" i="60"/>
  <c r="E129" i="59"/>
  <c r="E188" i="59" s="1"/>
  <c r="U115" i="61"/>
  <c r="I126" i="61"/>
  <c r="I185" i="61" s="1"/>
  <c r="S115" i="62"/>
  <c r="S117" i="63"/>
  <c r="V115" i="50"/>
  <c r="F211" i="53"/>
  <c r="F231" i="53" s="1"/>
  <c r="O116" i="57"/>
  <c r="F129" i="61"/>
  <c r="F188" i="61" s="1"/>
  <c r="Q116" i="62"/>
  <c r="W118" i="47"/>
  <c r="V115" i="48"/>
  <c r="X118" i="49"/>
  <c r="T119" i="50"/>
  <c r="X117" i="54"/>
  <c r="T119" i="58"/>
  <c r="V115" i="61"/>
  <c r="X116" i="48"/>
  <c r="T115" i="47"/>
  <c r="W117" i="51"/>
  <c r="P118" i="51"/>
  <c r="X115" i="50"/>
  <c r="R116" i="54"/>
  <c r="T115" i="59"/>
  <c r="V119" i="59"/>
  <c r="Q119" i="61"/>
  <c r="U116" i="46"/>
  <c r="U117" i="46"/>
  <c r="R115" i="50"/>
  <c r="S119" i="52"/>
  <c r="R119" i="58"/>
  <c r="P115" i="61"/>
  <c r="S116" i="63"/>
  <c r="T119" i="51"/>
  <c r="W119" i="52"/>
  <c r="S119" i="57"/>
  <c r="S119" i="47"/>
  <c r="X117" i="47"/>
  <c r="S117" i="46"/>
  <c r="G128" i="46"/>
  <c r="G187" i="46" s="1"/>
  <c r="U118" i="51"/>
  <c r="I129" i="51"/>
  <c r="I188" i="51" s="1"/>
  <c r="T117" i="53"/>
  <c r="V116" i="58"/>
  <c r="S118" i="60"/>
  <c r="X119" i="63"/>
  <c r="P116" i="47"/>
  <c r="O115" i="46"/>
  <c r="Q115" i="50"/>
  <c r="E126" i="50"/>
  <c r="E185" i="50" s="1"/>
  <c r="T116" i="50"/>
  <c r="O118" i="54"/>
  <c r="W116" i="53"/>
  <c r="U119" i="57"/>
  <c r="U119" i="60"/>
  <c r="X117" i="60"/>
  <c r="O116" i="63"/>
  <c r="U119" i="49"/>
  <c r="S115" i="52"/>
  <c r="P116" i="53"/>
  <c r="X116" i="58"/>
  <c r="T118" i="63"/>
  <c r="O116" i="51"/>
  <c r="R117" i="52"/>
  <c r="P118" i="54"/>
  <c r="O118" i="61"/>
  <c r="U118" i="46"/>
  <c r="T118" i="47"/>
  <c r="Q119" i="51"/>
  <c r="W116" i="52"/>
  <c r="R119" i="54"/>
  <c r="S116" i="57"/>
  <c r="Q117" i="61"/>
  <c r="R119" i="63"/>
  <c r="T119" i="48"/>
  <c r="O119" i="46"/>
  <c r="X116" i="51"/>
  <c r="P117" i="50"/>
  <c r="O115" i="52"/>
  <c r="X118" i="54"/>
  <c r="Q115" i="54"/>
  <c r="Q115" i="58"/>
  <c r="E126" i="58"/>
  <c r="E185" i="58" s="1"/>
  <c r="P115" i="60"/>
  <c r="T115" i="46"/>
  <c r="R116" i="47"/>
  <c r="P115" i="51"/>
  <c r="V115" i="57"/>
  <c r="U115" i="54"/>
  <c r="T118" i="57"/>
  <c r="P118" i="59"/>
  <c r="S118" i="62"/>
  <c r="G129" i="62"/>
  <c r="G188" i="62" s="1"/>
  <c r="W115" i="52"/>
  <c r="T119" i="57"/>
  <c r="Q119" i="59"/>
  <c r="T118" i="59"/>
  <c r="O116" i="62"/>
  <c r="V117" i="54"/>
  <c r="T117" i="62"/>
  <c r="S115" i="49"/>
  <c r="V116" i="50"/>
  <c r="V117" i="52"/>
  <c r="W115" i="53"/>
  <c r="Q119" i="57"/>
  <c r="W116" i="61"/>
  <c r="U119" i="63"/>
  <c r="X115" i="63"/>
  <c r="Q118" i="48"/>
  <c r="T115" i="49"/>
  <c r="S115" i="48"/>
  <c r="R118" i="51"/>
  <c r="O118" i="53"/>
  <c r="V119" i="54"/>
  <c r="O118" i="57"/>
  <c r="U117" i="62"/>
  <c r="V116" i="46"/>
  <c r="J127" i="46"/>
  <c r="J186" i="46" s="1"/>
  <c r="Q119" i="50"/>
  <c r="R119" i="51"/>
  <c r="O119" i="53"/>
  <c r="O116" i="59"/>
  <c r="T116" i="59"/>
  <c r="S118" i="59"/>
  <c r="V116" i="63"/>
  <c r="Q116" i="46"/>
  <c r="R116" i="50"/>
  <c r="P115" i="50"/>
  <c r="Q118" i="57"/>
  <c r="V116" i="60"/>
  <c r="Q115" i="63"/>
  <c r="P115" i="59"/>
  <c r="T119" i="61"/>
  <c r="G207" i="48"/>
  <c r="G227" i="48" s="1"/>
  <c r="L210" i="51"/>
  <c r="L230" i="51" s="1"/>
  <c r="I210" i="54"/>
  <c r="I230" i="54" s="1"/>
  <c r="F209" i="52"/>
  <c r="F229" i="52" s="1"/>
  <c r="U118" i="57"/>
  <c r="Q117" i="62"/>
  <c r="L208" i="63"/>
  <c r="L228" i="63" s="1"/>
  <c r="E211" i="62"/>
  <c r="E231" i="62" s="1"/>
  <c r="E210" i="49"/>
  <c r="E230" i="49" s="1"/>
  <c r="V115" i="49"/>
  <c r="J126" i="49"/>
  <c r="Q115" i="49"/>
  <c r="E126" i="49"/>
  <c r="E185" i="49" s="1"/>
  <c r="J209" i="54"/>
  <c r="J229" i="54" s="1"/>
  <c r="U118" i="54"/>
  <c r="L209" i="54"/>
  <c r="L229" i="54" s="1"/>
  <c r="V118" i="57"/>
  <c r="X119" i="58"/>
  <c r="I211" i="61"/>
  <c r="I231" i="61" s="1"/>
  <c r="I211" i="59"/>
  <c r="I231" i="59" s="1"/>
  <c r="E211" i="61"/>
  <c r="E231" i="61" s="1"/>
  <c r="Q118" i="62"/>
  <c r="H210" i="63"/>
  <c r="H230" i="63" s="1"/>
  <c r="S115" i="63"/>
  <c r="G126" i="63"/>
  <c r="G185" i="63" s="1"/>
  <c r="P116" i="62"/>
  <c r="T117" i="63"/>
  <c r="O118" i="47"/>
  <c r="F210" i="48"/>
  <c r="F230" i="48" s="1"/>
  <c r="G126" i="47"/>
  <c r="G185" i="47" s="1"/>
  <c r="E211" i="48"/>
  <c r="E231" i="48" s="1"/>
  <c r="K127" i="50"/>
  <c r="K186" i="50" s="1"/>
  <c r="R119" i="50"/>
  <c r="Q116" i="49"/>
  <c r="J207" i="50"/>
  <c r="J227" i="50" s="1"/>
  <c r="S118" i="54"/>
  <c r="X119" i="52"/>
  <c r="X117" i="57"/>
  <c r="I210" i="60"/>
  <c r="I230" i="60" s="1"/>
  <c r="J209" i="60"/>
  <c r="J229" i="60" s="1"/>
  <c r="U117" i="63"/>
  <c r="O119" i="62"/>
  <c r="P115" i="63"/>
  <c r="S117" i="51"/>
  <c r="L130" i="46"/>
  <c r="L189" i="46" s="1"/>
  <c r="L208" i="48"/>
  <c r="L228" i="48" s="1"/>
  <c r="I210" i="46"/>
  <c r="I230" i="46" s="1"/>
  <c r="E208" i="48"/>
  <c r="E228" i="48" s="1"/>
  <c r="S115" i="54"/>
  <c r="G126" i="54"/>
  <c r="G185" i="54" s="1"/>
  <c r="V116" i="57"/>
  <c r="G209" i="63"/>
  <c r="G229" i="63" s="1"/>
  <c r="I208" i="47"/>
  <c r="I228" i="47" s="1"/>
  <c r="I207" i="50"/>
  <c r="I227" i="50" s="1"/>
  <c r="H211" i="51"/>
  <c r="H231" i="51" s="1"/>
  <c r="E207" i="54"/>
  <c r="E227" i="54" s="1"/>
  <c r="J207" i="53"/>
  <c r="J227" i="53" s="1"/>
  <c r="H209" i="54"/>
  <c r="H229" i="54" s="1"/>
  <c r="K207" i="58"/>
  <c r="K227" i="58" s="1"/>
  <c r="I129" i="57"/>
  <c r="I188" i="57" s="1"/>
  <c r="H128" i="59"/>
  <c r="H187" i="59" s="1"/>
  <c r="F210" i="59"/>
  <c r="F230" i="59" s="1"/>
  <c r="I211" i="49"/>
  <c r="I231" i="49" s="1"/>
  <c r="I209" i="48"/>
  <c r="I229" i="48" s="1"/>
  <c r="L211" i="50"/>
  <c r="L231" i="50" s="1"/>
  <c r="G210" i="51"/>
  <c r="G230" i="51" s="1"/>
  <c r="F130" i="50"/>
  <c r="F189" i="50" s="1"/>
  <c r="K208" i="52"/>
  <c r="K228" i="52" s="1"/>
  <c r="G209" i="58"/>
  <c r="G229" i="58" s="1"/>
  <c r="I208" i="58"/>
  <c r="I228" i="58" s="1"/>
  <c r="F208" i="61"/>
  <c r="F228" i="61" s="1"/>
  <c r="K211" i="62"/>
  <c r="K231" i="62" s="1"/>
  <c r="I211" i="47"/>
  <c r="I231" i="47" s="1"/>
  <c r="K209" i="49"/>
  <c r="K229" i="49" s="1"/>
  <c r="F208" i="50"/>
  <c r="F228" i="50" s="1"/>
  <c r="J129" i="52"/>
  <c r="J188" i="52" s="1"/>
  <c r="H207" i="54"/>
  <c r="H227" i="54" s="1"/>
  <c r="L210" i="59"/>
  <c r="L230" i="59" s="1"/>
  <c r="F210" i="60"/>
  <c r="F230" i="60" s="1"/>
  <c r="G208" i="63"/>
  <c r="G228" i="63" s="1"/>
  <c r="J207" i="47"/>
  <c r="J227" i="47" s="1"/>
  <c r="G208" i="47"/>
  <c r="G228" i="47" s="1"/>
  <c r="H211" i="52"/>
  <c r="H231" i="52" s="1"/>
  <c r="I209" i="57"/>
  <c r="I229" i="57" s="1"/>
  <c r="F126" i="60"/>
  <c r="F185" i="60" s="1"/>
  <c r="H209" i="62"/>
  <c r="H229" i="62" s="1"/>
  <c r="F127" i="62"/>
  <c r="F186" i="62" s="1"/>
  <c r="O119" i="48"/>
  <c r="H207" i="50"/>
  <c r="H227" i="50" s="1"/>
  <c r="L208" i="57"/>
  <c r="L228" i="57" s="1"/>
  <c r="K207" i="54"/>
  <c r="K227" i="54" s="1"/>
  <c r="G208" i="58"/>
  <c r="G228" i="58" s="1"/>
  <c r="H211" i="58"/>
  <c r="H231" i="58" s="1"/>
  <c r="K208" i="60"/>
  <c r="K228" i="60" s="1"/>
  <c r="K211" i="61"/>
  <c r="K231" i="61" s="1"/>
  <c r="J129" i="63"/>
  <c r="J188" i="63" s="1"/>
  <c r="J126" i="46"/>
  <c r="J185" i="46" s="1"/>
  <c r="I210" i="49"/>
  <c r="I230" i="49" s="1"/>
  <c r="I208" i="46"/>
  <c r="I228" i="46" s="1"/>
  <c r="E210" i="48"/>
  <c r="E230" i="48" s="1"/>
  <c r="J208" i="53"/>
  <c r="J228" i="53" s="1"/>
  <c r="G210" i="57"/>
  <c r="G230" i="57" s="1"/>
  <c r="E209" i="58"/>
  <c r="E229" i="58" s="1"/>
  <c r="G210" i="60"/>
  <c r="G230" i="60" s="1"/>
  <c r="E208" i="62"/>
  <c r="E228" i="62" s="1"/>
  <c r="I209" i="49"/>
  <c r="I229" i="49" s="1"/>
  <c r="J210" i="47"/>
  <c r="J230" i="47" s="1"/>
  <c r="G208" i="50"/>
  <c r="G228" i="50" s="1"/>
  <c r="K210" i="47"/>
  <c r="K230" i="47" s="1"/>
  <c r="G210" i="49"/>
  <c r="G230" i="49" s="1"/>
  <c r="K210" i="51"/>
  <c r="K230" i="51" s="1"/>
  <c r="H130" i="53"/>
  <c r="H189" i="53" s="1"/>
  <c r="G129" i="54"/>
  <c r="G188" i="54" s="1"/>
  <c r="H210" i="57"/>
  <c r="H230" i="57" s="1"/>
  <c r="I127" i="57"/>
  <c r="I186" i="57" s="1"/>
  <c r="G207" i="60"/>
  <c r="G227" i="60" s="1"/>
  <c r="K208" i="61"/>
  <c r="K228" i="61" s="1"/>
  <c r="G209" i="62"/>
  <c r="G229" i="62" s="1"/>
  <c r="L211" i="62"/>
  <c r="L231" i="62" s="1"/>
  <c r="H127" i="46"/>
  <c r="H186" i="46" s="1"/>
  <c r="K130" i="47"/>
  <c r="K189" i="47" s="1"/>
  <c r="J211" i="54"/>
  <c r="J231" i="54" s="1"/>
  <c r="L207" i="54"/>
  <c r="L227" i="54" s="1"/>
  <c r="K130" i="57"/>
  <c r="K189" i="57" s="1"/>
  <c r="I208" i="59"/>
  <c r="I228" i="59" s="1"/>
  <c r="J208" i="58"/>
  <c r="J228" i="58" s="1"/>
  <c r="H211" i="60"/>
  <c r="H231" i="60" s="1"/>
  <c r="I209" i="62"/>
  <c r="I229" i="62" s="1"/>
  <c r="S119" i="51"/>
  <c r="F209" i="50"/>
  <c r="F229" i="50" s="1"/>
  <c r="W115" i="58"/>
  <c r="I210" i="61"/>
  <c r="I230" i="61" s="1"/>
  <c r="R118" i="63"/>
  <c r="F207" i="48"/>
  <c r="F227" i="48" s="1"/>
  <c r="I207" i="52"/>
  <c r="I227" i="52" s="1"/>
  <c r="L127" i="53"/>
  <c r="L186" i="53" s="1"/>
  <c r="G208" i="54"/>
  <c r="G228" i="54" s="1"/>
  <c r="I209" i="59"/>
  <c r="I229" i="59" s="1"/>
  <c r="J207" i="59"/>
  <c r="J227" i="59" s="1"/>
  <c r="E208" i="61"/>
  <c r="E228" i="61" s="1"/>
  <c r="L207" i="60"/>
  <c r="L227" i="60" s="1"/>
  <c r="F207" i="61"/>
  <c r="F227" i="61" s="1"/>
  <c r="X118" i="59"/>
  <c r="H208" i="50"/>
  <c r="H228" i="50" s="1"/>
  <c r="I211" i="54"/>
  <c r="I231" i="54" s="1"/>
  <c r="F127" i="57"/>
  <c r="F186" i="57" s="1"/>
  <c r="H127" i="58"/>
  <c r="H186" i="58" s="1"/>
  <c r="F207" i="58"/>
  <c r="F227" i="58" s="1"/>
  <c r="W117" i="61"/>
  <c r="K128" i="61"/>
  <c r="O118" i="59"/>
  <c r="S119" i="60"/>
  <c r="P117" i="60"/>
  <c r="L128" i="63"/>
  <c r="L187" i="63" s="1"/>
  <c r="I128" i="63"/>
  <c r="I187" i="63" s="1"/>
  <c r="J211" i="63"/>
  <c r="J231" i="63" s="1"/>
  <c r="T118" i="48"/>
  <c r="J210" i="49"/>
  <c r="J230" i="49" s="1"/>
  <c r="F127" i="48"/>
  <c r="H207" i="46"/>
  <c r="H227" i="46" s="1"/>
  <c r="T116" i="47"/>
  <c r="H208" i="48"/>
  <c r="H228" i="48" s="1"/>
  <c r="E129" i="46"/>
  <c r="E188" i="46" s="1"/>
  <c r="E127" i="49"/>
  <c r="E186" i="49" s="1"/>
  <c r="J211" i="49"/>
  <c r="J231" i="49" s="1"/>
  <c r="E210" i="50"/>
  <c r="E230" i="50" s="1"/>
  <c r="G130" i="51"/>
  <c r="G189" i="51" s="1"/>
  <c r="L208" i="51"/>
  <c r="L228" i="51" s="1"/>
  <c r="V119" i="52"/>
  <c r="H126" i="53"/>
  <c r="H185" i="53" s="1"/>
  <c r="F211" i="54"/>
  <c r="F231" i="54" s="1"/>
  <c r="G210" i="52"/>
  <c r="G230" i="52" s="1"/>
  <c r="H211" i="54"/>
  <c r="H231" i="54" s="1"/>
  <c r="U119" i="58"/>
  <c r="F126" i="59"/>
  <c r="F185" i="59" s="1"/>
  <c r="I209" i="61"/>
  <c r="I229" i="61" s="1"/>
  <c r="W115" i="60"/>
  <c r="K126" i="60"/>
  <c r="K185" i="60" s="1"/>
  <c r="G128" i="61"/>
  <c r="G187" i="61" s="1"/>
  <c r="X118" i="60"/>
  <c r="F211" i="61"/>
  <c r="F231" i="61" s="1"/>
  <c r="K211" i="63"/>
  <c r="K231" i="63" s="1"/>
  <c r="W115" i="49"/>
  <c r="U115" i="46"/>
  <c r="O116" i="49"/>
  <c r="O117" i="49"/>
  <c r="R115" i="48"/>
  <c r="U117" i="47"/>
  <c r="I130" i="48"/>
  <c r="I189" i="48" s="1"/>
  <c r="L209" i="50"/>
  <c r="L229" i="50" s="1"/>
  <c r="X118" i="51"/>
  <c r="S116" i="50"/>
  <c r="R116" i="51"/>
  <c r="S116" i="52"/>
  <c r="S115" i="53"/>
  <c r="G211" i="54"/>
  <c r="G231" i="54" s="1"/>
  <c r="F207" i="53"/>
  <c r="F227" i="53" s="1"/>
  <c r="X118" i="57"/>
  <c r="U117" i="57"/>
  <c r="H207" i="60"/>
  <c r="H227" i="60" s="1"/>
  <c r="R115" i="61"/>
  <c r="R115" i="62"/>
  <c r="E129" i="62"/>
  <c r="E188" i="62" s="1"/>
  <c r="X116" i="62"/>
  <c r="T118" i="50"/>
  <c r="V119" i="58"/>
  <c r="W115" i="61"/>
  <c r="P119" i="59"/>
  <c r="L127" i="62"/>
  <c r="X118" i="63"/>
  <c r="Q117" i="48"/>
  <c r="R117" i="49"/>
  <c r="R117" i="50"/>
  <c r="R118" i="52"/>
  <c r="S116" i="53"/>
  <c r="Q115" i="60"/>
  <c r="R115" i="63"/>
  <c r="S116" i="51"/>
  <c r="G127" i="51"/>
  <c r="G186" i="51" s="1"/>
  <c r="X118" i="47"/>
  <c r="T115" i="48"/>
  <c r="O115" i="50"/>
  <c r="Q115" i="57"/>
  <c r="T115" i="57"/>
  <c r="S118" i="58"/>
  <c r="T117" i="61"/>
  <c r="U116" i="63"/>
  <c r="W115" i="47"/>
  <c r="P117" i="47"/>
  <c r="P119" i="51"/>
  <c r="X115" i="54"/>
  <c r="W115" i="59"/>
  <c r="Q115" i="61"/>
  <c r="E126" i="61"/>
  <c r="X115" i="62"/>
  <c r="Q118" i="47"/>
  <c r="W115" i="50"/>
  <c r="V117" i="53"/>
  <c r="V117" i="63"/>
  <c r="P119" i="48"/>
  <c r="V117" i="49"/>
  <c r="V119" i="48"/>
  <c r="Q115" i="47"/>
  <c r="Q117" i="53"/>
  <c r="T118" i="54"/>
  <c r="R115" i="54"/>
  <c r="T115" i="58"/>
  <c r="U115" i="63"/>
  <c r="I126" i="63"/>
  <c r="I185" i="63" s="1"/>
  <c r="W119" i="51"/>
  <c r="T119" i="47"/>
  <c r="H130" i="47"/>
  <c r="H189" i="47" s="1"/>
  <c r="S118" i="46"/>
  <c r="X119" i="49"/>
  <c r="X119" i="50"/>
  <c r="W117" i="52"/>
  <c r="P115" i="53"/>
  <c r="R119" i="57"/>
  <c r="V118" i="60"/>
  <c r="T118" i="61"/>
  <c r="X116" i="63"/>
  <c r="P116" i="48"/>
  <c r="T117" i="50"/>
  <c r="O115" i="53"/>
  <c r="U116" i="60"/>
  <c r="X115" i="48"/>
  <c r="T117" i="47"/>
  <c r="T115" i="51"/>
  <c r="U115" i="53"/>
  <c r="H207" i="52"/>
  <c r="H227" i="52" s="1"/>
  <c r="R119" i="62"/>
  <c r="W118" i="49"/>
  <c r="O115" i="49"/>
  <c r="V116" i="51"/>
  <c r="P119" i="54"/>
  <c r="U117" i="58"/>
  <c r="W118" i="61"/>
  <c r="P118" i="60"/>
  <c r="O117" i="62"/>
  <c r="U119" i="46"/>
  <c r="U119" i="47"/>
  <c r="U118" i="49"/>
  <c r="R119" i="52"/>
  <c r="S118" i="52"/>
  <c r="P116" i="52"/>
  <c r="P115" i="52"/>
  <c r="S117" i="57"/>
  <c r="V116" i="61"/>
  <c r="O117" i="51"/>
  <c r="Q117" i="47"/>
  <c r="Q117" i="51"/>
  <c r="V116" i="53"/>
  <c r="Q116" i="52"/>
  <c r="O116" i="58"/>
  <c r="V117" i="61"/>
  <c r="X119" i="62"/>
  <c r="X116" i="54"/>
  <c r="V115" i="58"/>
  <c r="S116" i="61"/>
  <c r="I207" i="62"/>
  <c r="I227" i="62" s="1"/>
  <c r="K208" i="63"/>
  <c r="K228" i="63" s="1"/>
  <c r="W119" i="58"/>
  <c r="R117" i="57"/>
  <c r="T118" i="46"/>
  <c r="P119" i="47"/>
  <c r="T115" i="50"/>
  <c r="O117" i="54"/>
  <c r="U117" i="54"/>
  <c r="I128" i="54"/>
  <c r="I187" i="54" s="1"/>
  <c r="X116" i="59"/>
  <c r="Q116" i="59"/>
  <c r="E127" i="59"/>
  <c r="E186" i="59" s="1"/>
  <c r="O117" i="59"/>
  <c r="V119" i="62"/>
  <c r="R117" i="47"/>
  <c r="R116" i="46"/>
  <c r="Q118" i="50"/>
  <c r="T117" i="51"/>
  <c r="O119" i="52"/>
  <c r="Q119" i="54"/>
  <c r="P118" i="57"/>
  <c r="X115" i="58"/>
  <c r="T115" i="62"/>
  <c r="X119" i="47"/>
  <c r="V118" i="50"/>
  <c r="Q115" i="53"/>
  <c r="U119" i="54"/>
  <c r="Q117" i="57"/>
  <c r="U117" i="59"/>
  <c r="O119" i="61"/>
  <c r="P117" i="62"/>
  <c r="Q116" i="48"/>
  <c r="F211" i="48"/>
  <c r="F231" i="48" s="1"/>
  <c r="U116" i="49"/>
  <c r="V115" i="51"/>
  <c r="S116" i="58"/>
  <c r="W118" i="59"/>
  <c r="T119" i="63"/>
  <c r="Q119" i="63"/>
  <c r="O118" i="63"/>
  <c r="S116" i="39"/>
  <c r="O118" i="39"/>
  <c r="I129" i="39"/>
  <c r="I188" i="39" s="1"/>
  <c r="W119" i="39"/>
  <c r="Z16" i="39"/>
  <c r="Q118" i="39"/>
  <c r="J208" i="39"/>
  <c r="J228" i="39" s="1"/>
  <c r="K208" i="39"/>
  <c r="K228" i="39" s="1"/>
  <c r="J128" i="39"/>
  <c r="J187" i="39" s="1"/>
  <c r="V117" i="39"/>
  <c r="I209" i="39"/>
  <c r="I229" i="39" s="1"/>
  <c r="F209" i="39"/>
  <c r="F229" i="39" s="1"/>
  <c r="H211" i="39"/>
  <c r="H231" i="39" s="1"/>
  <c r="J129" i="39"/>
  <c r="J188" i="39" s="1"/>
  <c r="V118" i="39"/>
  <c r="X116" i="39"/>
  <c r="E128" i="39"/>
  <c r="E187" i="39" s="1"/>
  <c r="Q117" i="39"/>
  <c r="E129" i="39"/>
  <c r="E188" i="39" s="1"/>
  <c r="O117" i="39"/>
  <c r="Q115" i="39"/>
  <c r="T118" i="39"/>
  <c r="P117" i="39"/>
  <c r="G211" i="39"/>
  <c r="G231" i="39" s="1"/>
  <c r="L129" i="39"/>
  <c r="L188" i="39" s="1"/>
  <c r="H126" i="39"/>
  <c r="H185" i="39" s="1"/>
  <c r="T115" i="39"/>
  <c r="S115" i="39"/>
  <c r="U118" i="39"/>
  <c r="K130" i="39"/>
  <c r="K189" i="39" s="1"/>
  <c r="R118" i="39"/>
  <c r="L127" i="39"/>
  <c r="L186" i="39" s="1"/>
  <c r="O119" i="39"/>
  <c r="V115" i="39"/>
  <c r="E126" i="39"/>
  <c r="E185" i="39" s="1"/>
  <c r="F127" i="39"/>
  <c r="F186" i="39" s="1"/>
  <c r="R116" i="39"/>
  <c r="E211" i="39"/>
  <c r="E231" i="39" s="1"/>
  <c r="G128" i="39"/>
  <c r="G187" i="39" s="1"/>
  <c r="S117" i="39"/>
  <c r="P118" i="39"/>
  <c r="O115" i="39"/>
  <c r="U116" i="39"/>
  <c r="F211" i="39"/>
  <c r="F231" i="39" s="1"/>
  <c r="I208" i="39"/>
  <c r="I228" i="39" s="1"/>
  <c r="G127" i="39"/>
  <c r="G186" i="39" s="1"/>
  <c r="V116" i="39"/>
  <c r="F129" i="39"/>
  <c r="F188" i="39" s="1"/>
  <c r="W116" i="39"/>
  <c r="H127" i="39"/>
  <c r="H186" i="39" s="1"/>
  <c r="T116" i="39"/>
  <c r="R119" i="39"/>
  <c r="H128" i="39"/>
  <c r="H187" i="39" s="1"/>
  <c r="T117" i="39"/>
  <c r="R117" i="39"/>
  <c r="X118" i="39"/>
  <c r="Q116" i="39"/>
  <c r="W117" i="39"/>
  <c r="O116" i="39"/>
  <c r="P119" i="39"/>
  <c r="P116" i="39"/>
  <c r="Q119" i="39"/>
  <c r="P115" i="39"/>
  <c r="G129" i="39"/>
  <c r="G188" i="39" s="1"/>
  <c r="S118" i="39"/>
  <c r="S119" i="39"/>
  <c r="U115" i="39"/>
  <c r="L126" i="39"/>
  <c r="L185" i="39" s="1"/>
  <c r="X115" i="39"/>
  <c r="U119" i="39"/>
  <c r="R115" i="39"/>
  <c r="J211" i="39"/>
  <c r="J231" i="39" s="1"/>
  <c r="L128" i="39"/>
  <c r="L187" i="39" s="1"/>
  <c r="X117" i="39"/>
  <c r="I130" i="39"/>
  <c r="I189" i="39" s="1"/>
  <c r="W118" i="39"/>
  <c r="L130" i="39"/>
  <c r="L189" i="39" s="1"/>
  <c r="X119" i="39"/>
  <c r="J126" i="39"/>
  <c r="J185" i="39" s="1"/>
  <c r="U117" i="39"/>
  <c r="T119" i="39"/>
  <c r="V119" i="39"/>
  <c r="W115" i="39"/>
  <c r="Z141" i="39"/>
  <c r="F207" i="39"/>
  <c r="F227" i="39" s="1"/>
  <c r="C46" i="63" l="1"/>
  <c r="C75" i="63" s="1"/>
  <c r="C89" i="63" s="1"/>
  <c r="C109" i="63" s="1"/>
  <c r="C130" i="63" s="1"/>
  <c r="C189" i="63" s="1"/>
  <c r="G10" i="85"/>
  <c r="G14" i="85" s="1"/>
  <c r="E185" i="57"/>
  <c r="E207" i="57" s="1"/>
  <c r="E227" i="57" s="1"/>
  <c r="D11" i="85"/>
  <c r="G185" i="39"/>
  <c r="D12" i="85"/>
  <c r="I185" i="39"/>
  <c r="E9" i="85"/>
  <c r="E14" i="85" s="1"/>
  <c r="Z171" i="63"/>
  <c r="C43" i="47"/>
  <c r="C72" i="47" s="1"/>
  <c r="C86" i="47" s="1"/>
  <c r="C106" i="47" s="1"/>
  <c r="C127" i="47" s="1"/>
  <c r="C186" i="47" s="1"/>
  <c r="C208" i="47" s="1"/>
  <c r="C228" i="47" s="1"/>
  <c r="J195" i="47"/>
  <c r="F9" i="85"/>
  <c r="F14" i="85" s="1"/>
  <c r="Z171" i="47"/>
  <c r="C44" i="50"/>
  <c r="C73" i="50" s="1"/>
  <c r="C87" i="50" s="1"/>
  <c r="C107" i="50" s="1"/>
  <c r="C128" i="50" s="1"/>
  <c r="C45" i="63"/>
  <c r="C74" i="63" s="1"/>
  <c r="C88" i="63" s="1"/>
  <c r="C108" i="63" s="1"/>
  <c r="C129" i="63" s="1"/>
  <c r="C188" i="63" s="1"/>
  <c r="C210" i="63" s="1"/>
  <c r="C230" i="63" s="1"/>
  <c r="C43" i="46"/>
  <c r="C72" i="46" s="1"/>
  <c r="C86" i="46" s="1"/>
  <c r="C106" i="46" s="1"/>
  <c r="C127" i="46" s="1"/>
  <c r="C186" i="46" s="1"/>
  <c r="C208" i="46" s="1"/>
  <c r="C228" i="46" s="1"/>
  <c r="C45" i="59"/>
  <c r="C74" i="59" s="1"/>
  <c r="C88" i="59" s="1"/>
  <c r="C108" i="59" s="1"/>
  <c r="C129" i="59" s="1"/>
  <c r="C188" i="59" s="1"/>
  <c r="C210" i="59" s="1"/>
  <c r="C230" i="59" s="1"/>
  <c r="C44" i="60"/>
  <c r="C73" i="60" s="1"/>
  <c r="C87" i="60" s="1"/>
  <c r="C107" i="60" s="1"/>
  <c r="C128" i="60" s="1"/>
  <c r="C187" i="60" s="1"/>
  <c r="C43" i="52"/>
  <c r="C72" i="52" s="1"/>
  <c r="C86" i="52" s="1"/>
  <c r="C106" i="52" s="1"/>
  <c r="C127" i="52" s="1"/>
  <c r="C44" i="59"/>
  <c r="C73" i="59" s="1"/>
  <c r="C87" i="59" s="1"/>
  <c r="C107" i="59" s="1"/>
  <c r="C128" i="59" s="1"/>
  <c r="C187" i="59" s="1"/>
  <c r="C209" i="59" s="1"/>
  <c r="C229" i="59" s="1"/>
  <c r="C43" i="59"/>
  <c r="C72" i="59" s="1"/>
  <c r="C86" i="59" s="1"/>
  <c r="C106" i="59" s="1"/>
  <c r="C127" i="59" s="1"/>
  <c r="C186" i="59" s="1"/>
  <c r="C208" i="59" s="1"/>
  <c r="C228" i="59" s="1"/>
  <c r="C43" i="54"/>
  <c r="C72" i="54" s="1"/>
  <c r="C86" i="54" s="1"/>
  <c r="C106" i="54" s="1"/>
  <c r="C127" i="54" s="1"/>
  <c r="C186" i="54" s="1"/>
  <c r="C208" i="54" s="1"/>
  <c r="C228" i="54" s="1"/>
  <c r="C46" i="59"/>
  <c r="C75" i="59" s="1"/>
  <c r="C89" i="59" s="1"/>
  <c r="C109" i="59" s="1"/>
  <c r="C130" i="59" s="1"/>
  <c r="C189" i="59" s="1"/>
  <c r="C44" i="51"/>
  <c r="C73" i="51" s="1"/>
  <c r="C87" i="51" s="1"/>
  <c r="C107" i="51" s="1"/>
  <c r="C128" i="51" s="1"/>
  <c r="C43" i="60"/>
  <c r="C72" i="60" s="1"/>
  <c r="C86" i="60" s="1"/>
  <c r="C106" i="60" s="1"/>
  <c r="C127" i="60" s="1"/>
  <c r="C186" i="60" s="1"/>
  <c r="C208" i="60" s="1"/>
  <c r="C228" i="60" s="1"/>
  <c r="C46" i="49"/>
  <c r="C75" i="49" s="1"/>
  <c r="C89" i="49" s="1"/>
  <c r="C109" i="49" s="1"/>
  <c r="C130" i="49" s="1"/>
  <c r="C43" i="63"/>
  <c r="C72" i="63" s="1"/>
  <c r="C86" i="63" s="1"/>
  <c r="C106" i="63" s="1"/>
  <c r="C127" i="63" s="1"/>
  <c r="E185" i="61"/>
  <c r="F195" i="61" s="1"/>
  <c r="F186" i="48"/>
  <c r="E198" i="48" s="1"/>
  <c r="G187" i="52"/>
  <c r="H195" i="52" s="1"/>
  <c r="H37" i="40" s="1"/>
  <c r="C186" i="63"/>
  <c r="C208" i="63" s="1"/>
  <c r="C228" i="63" s="1"/>
  <c r="L186" i="62"/>
  <c r="K196" i="62" s="1"/>
  <c r="K187" i="61"/>
  <c r="K198" i="61" s="1"/>
  <c r="K188" i="54"/>
  <c r="K197" i="54" s="1"/>
  <c r="G185" i="57"/>
  <c r="H198" i="57" s="1"/>
  <c r="F111" i="65" s="1"/>
  <c r="I129" i="64" s="1"/>
  <c r="J185" i="49"/>
  <c r="J197" i="49" s="1"/>
  <c r="F187" i="63"/>
  <c r="F196" i="63" s="1"/>
  <c r="E185" i="51"/>
  <c r="F199" i="51" s="1"/>
  <c r="F36" i="40" s="1"/>
  <c r="C186" i="52"/>
  <c r="C208" i="52" s="1"/>
  <c r="C228" i="52" s="1"/>
  <c r="G188" i="48"/>
  <c r="G199" i="48" s="1"/>
  <c r="G188" i="50"/>
  <c r="G195" i="50" s="1"/>
  <c r="C50" i="65" s="1"/>
  <c r="J188" i="62"/>
  <c r="J197" i="62" s="1"/>
  <c r="C187" i="51"/>
  <c r="C209" i="51" s="1"/>
  <c r="C229" i="51" s="1"/>
  <c r="C189" i="49"/>
  <c r="C211" i="49" s="1"/>
  <c r="C231" i="49" s="1"/>
  <c r="C187" i="50"/>
  <c r="C209" i="50" s="1"/>
  <c r="C229" i="50" s="1"/>
  <c r="L211" i="39"/>
  <c r="L231" i="39" s="1"/>
  <c r="L209" i="39"/>
  <c r="L229" i="39" s="1"/>
  <c r="J207" i="39"/>
  <c r="J227" i="39" s="1"/>
  <c r="I211" i="39"/>
  <c r="I231" i="39" s="1"/>
  <c r="G209" i="39"/>
  <c r="G229" i="39" s="1"/>
  <c r="E210" i="39"/>
  <c r="E230" i="39" s="1"/>
  <c r="I210" i="39"/>
  <c r="I230" i="39" s="1"/>
  <c r="H208" i="39"/>
  <c r="H228" i="39" s="1"/>
  <c r="K211" i="39"/>
  <c r="K231" i="39" s="1"/>
  <c r="H207" i="39"/>
  <c r="H227" i="39" s="1"/>
  <c r="J210" i="39"/>
  <c r="J230" i="39" s="1"/>
  <c r="H209" i="39"/>
  <c r="H229" i="39" s="1"/>
  <c r="L210" i="39"/>
  <c r="L230" i="39" s="1"/>
  <c r="E209" i="39"/>
  <c r="E229" i="39" s="1"/>
  <c r="J209" i="39"/>
  <c r="J229" i="39" s="1"/>
  <c r="L207" i="39"/>
  <c r="L227" i="39" s="1"/>
  <c r="G210" i="39"/>
  <c r="G230" i="39" s="1"/>
  <c r="F210" i="39"/>
  <c r="F230" i="39" s="1"/>
  <c r="F208" i="39"/>
  <c r="F228" i="39" s="1"/>
  <c r="H198" i="63"/>
  <c r="H70" i="40" s="1"/>
  <c r="L199" i="52"/>
  <c r="G75" i="65" s="1"/>
  <c r="J85" i="64" s="1"/>
  <c r="J199" i="47"/>
  <c r="G33" i="65" s="1"/>
  <c r="J35" i="64" s="1"/>
  <c r="I198" i="61"/>
  <c r="I80" i="40" s="1"/>
  <c r="I197" i="47"/>
  <c r="E32" i="65" s="1"/>
  <c r="H34" i="64" s="1"/>
  <c r="L197" i="52"/>
  <c r="L39" i="40" s="1"/>
  <c r="K199" i="63"/>
  <c r="K71" i="40" s="1"/>
  <c r="I199" i="47"/>
  <c r="G32" i="65" s="1"/>
  <c r="J34" i="64" s="1"/>
  <c r="I198" i="47"/>
  <c r="I20" i="40" s="1"/>
  <c r="J195" i="50"/>
  <c r="C53" i="65" s="1"/>
  <c r="J197" i="47"/>
  <c r="J19" i="40" s="1"/>
  <c r="J208" i="47"/>
  <c r="J228" i="47" s="1"/>
  <c r="J198" i="47"/>
  <c r="F33" i="65" s="1"/>
  <c r="I35" i="64" s="1"/>
  <c r="I196" i="47"/>
  <c r="I18" i="40" s="1"/>
  <c r="I199" i="61"/>
  <c r="G152" i="65" s="1"/>
  <c r="J178" i="64" s="1"/>
  <c r="G196" i="49"/>
  <c r="D40" i="65" s="1"/>
  <c r="G44" i="64" s="1"/>
  <c r="J196" i="47"/>
  <c r="D33" i="65" s="1"/>
  <c r="G35" i="64" s="1"/>
  <c r="L195" i="57"/>
  <c r="C115" i="65" s="1"/>
  <c r="L196" i="48"/>
  <c r="D25" i="65" s="1"/>
  <c r="G25" i="64" s="1"/>
  <c r="G199" i="59"/>
  <c r="G160" i="65" s="1"/>
  <c r="J188" i="64" s="1"/>
  <c r="L196" i="50"/>
  <c r="D55" i="65" s="1"/>
  <c r="G61" i="64" s="1"/>
  <c r="I197" i="60"/>
  <c r="I74" i="40" s="1"/>
  <c r="E195" i="54"/>
  <c r="E52" i="40" s="1"/>
  <c r="L198" i="59"/>
  <c r="L85" i="40" s="1"/>
  <c r="G198" i="60"/>
  <c r="F140" i="65" s="1"/>
  <c r="I164" i="64" s="1"/>
  <c r="J195" i="59"/>
  <c r="J82" i="40" s="1"/>
  <c r="F199" i="47"/>
  <c r="G29" i="65" s="1"/>
  <c r="J31" i="64" s="1"/>
  <c r="K196" i="49"/>
  <c r="K23" i="40" s="1"/>
  <c r="K198" i="51"/>
  <c r="F64" i="65" s="1"/>
  <c r="I72" i="64" s="1"/>
  <c r="E195" i="53"/>
  <c r="E42" i="40" s="1"/>
  <c r="I195" i="50"/>
  <c r="I27" i="40" s="1"/>
  <c r="I198" i="60"/>
  <c r="I75" i="40" s="1"/>
  <c r="I199" i="59"/>
  <c r="I86" i="40" s="1"/>
  <c r="I196" i="58"/>
  <c r="I88" i="40" s="1"/>
  <c r="G198" i="49"/>
  <c r="G25" i="40" s="1"/>
  <c r="H197" i="49"/>
  <c r="H24" i="40" s="1"/>
  <c r="E199" i="54"/>
  <c r="E56" i="40" s="1"/>
  <c r="F195" i="53"/>
  <c r="C79" i="65" s="1"/>
  <c r="F199" i="54"/>
  <c r="F56" i="40" s="1"/>
  <c r="E195" i="57"/>
  <c r="E57" i="40" s="1"/>
  <c r="I195" i="52"/>
  <c r="C72" i="65" s="1"/>
  <c r="L196" i="46"/>
  <c r="D95" i="65" s="1"/>
  <c r="G109" i="64" s="1"/>
  <c r="L198" i="51"/>
  <c r="F65" i="65" s="1"/>
  <c r="I73" i="64" s="1"/>
  <c r="K195" i="58"/>
  <c r="K87" i="40" s="1"/>
  <c r="F198" i="52"/>
  <c r="F69" i="65" s="1"/>
  <c r="I79" i="64" s="1"/>
  <c r="J197" i="59"/>
  <c r="J84" i="40" s="1"/>
  <c r="G195" i="49"/>
  <c r="C40" i="65" s="1"/>
  <c r="G199" i="49"/>
  <c r="G40" i="65" s="1"/>
  <c r="J44" i="64" s="1"/>
  <c r="H198" i="49"/>
  <c r="H25" i="40" s="1"/>
  <c r="I197" i="61"/>
  <c r="L196" i="51"/>
  <c r="L33" i="40" s="1"/>
  <c r="K196" i="52"/>
  <c r="D74" i="65" s="1"/>
  <c r="G84" i="64" s="1"/>
  <c r="L199" i="49"/>
  <c r="F196" i="54"/>
  <c r="D99" i="65" s="1"/>
  <c r="G115" i="64" s="1"/>
  <c r="J195" i="53"/>
  <c r="J42" i="40" s="1"/>
  <c r="K197" i="49"/>
  <c r="K24" i="40" s="1"/>
  <c r="J196" i="58"/>
  <c r="J88" i="40" s="1"/>
  <c r="L195" i="54"/>
  <c r="L52" i="40" s="1"/>
  <c r="J197" i="60"/>
  <c r="E143" i="65" s="1"/>
  <c r="H167" i="64" s="1"/>
  <c r="L196" i="59"/>
  <c r="L83" i="40" s="1"/>
  <c r="E197" i="47"/>
  <c r="E19" i="40" s="1"/>
  <c r="F198" i="47"/>
  <c r="F20" i="40" s="1"/>
  <c r="E196" i="52"/>
  <c r="D68" i="65" s="1"/>
  <c r="G78" i="64" s="1"/>
  <c r="F195" i="52"/>
  <c r="F37" i="40" s="1"/>
  <c r="E198" i="47"/>
  <c r="E20" i="40" s="1"/>
  <c r="H199" i="61"/>
  <c r="G151" i="65" s="1"/>
  <c r="J177" i="64" s="1"/>
  <c r="I197" i="59"/>
  <c r="I84" i="40" s="1"/>
  <c r="H199" i="60"/>
  <c r="H76" i="40" s="1"/>
  <c r="I196" i="59"/>
  <c r="D162" i="65" s="1"/>
  <c r="G190" i="64" s="1"/>
  <c r="G195" i="60"/>
  <c r="C140" i="65" s="1"/>
  <c r="H195" i="54"/>
  <c r="H52" i="40" s="1"/>
  <c r="K195" i="54"/>
  <c r="K52" i="40" s="1"/>
  <c r="E195" i="60"/>
  <c r="E72" i="40" s="1"/>
  <c r="I198" i="53"/>
  <c r="I45" i="40" s="1"/>
  <c r="J195" i="58"/>
  <c r="J87" i="40" s="1"/>
  <c r="E196" i="53"/>
  <c r="D78" i="65" s="1"/>
  <c r="G90" i="64" s="1"/>
  <c r="F196" i="47"/>
  <c r="F18" i="40" s="1"/>
  <c r="F195" i="47"/>
  <c r="F17" i="40" s="1"/>
  <c r="J199" i="54"/>
  <c r="G103" i="65" s="1"/>
  <c r="J119" i="64" s="1"/>
  <c r="H195" i="60"/>
  <c r="H72" i="40" s="1"/>
  <c r="H197" i="58"/>
  <c r="E171" i="65" s="1"/>
  <c r="H201" i="64" s="1"/>
  <c r="E198" i="50"/>
  <c r="E30" i="40" s="1"/>
  <c r="F197" i="52"/>
  <c r="F39" i="40" s="1"/>
  <c r="G195" i="48"/>
  <c r="G12" i="40" s="1"/>
  <c r="I196" i="50"/>
  <c r="I28" i="40" s="1"/>
  <c r="F195" i="58"/>
  <c r="C169" i="65" s="1"/>
  <c r="K198" i="47"/>
  <c r="F34" i="65" s="1"/>
  <c r="I36" i="64" s="1"/>
  <c r="J196" i="53"/>
  <c r="D83" i="65" s="1"/>
  <c r="G95" i="64" s="1"/>
  <c r="E197" i="58"/>
  <c r="E89" i="40" s="1"/>
  <c r="H195" i="46"/>
  <c r="H47" i="40" s="1"/>
  <c r="G196" i="63"/>
  <c r="D130" i="65" s="1"/>
  <c r="G152" i="64" s="1"/>
  <c r="J198" i="51"/>
  <c r="F63" i="65" s="1"/>
  <c r="I71" i="64" s="1"/>
  <c r="H195" i="49"/>
  <c r="H22" i="40" s="1"/>
  <c r="J199" i="63"/>
  <c r="G133" i="65" s="1"/>
  <c r="J155" i="64" s="1"/>
  <c r="J199" i="49"/>
  <c r="G43" i="65" s="1"/>
  <c r="J47" i="64" s="1"/>
  <c r="K196" i="58"/>
  <c r="K88" i="40" s="1"/>
  <c r="K196" i="63"/>
  <c r="D134" i="65" s="1"/>
  <c r="G156" i="64" s="1"/>
  <c r="J199" i="46"/>
  <c r="G93" i="65" s="1"/>
  <c r="J107" i="64" s="1"/>
  <c r="F197" i="50"/>
  <c r="F29" i="40" s="1"/>
  <c r="C45" i="51"/>
  <c r="C74" i="51" s="1"/>
  <c r="C88" i="51" s="1"/>
  <c r="C108" i="51" s="1"/>
  <c r="C129" i="51" s="1"/>
  <c r="C188" i="51" s="1"/>
  <c r="C210" i="51" s="1"/>
  <c r="C230" i="51" s="1"/>
  <c r="D44" i="51"/>
  <c r="D73" i="51" s="1"/>
  <c r="D87" i="51" s="1"/>
  <c r="D107" i="51" s="1"/>
  <c r="D128" i="51" s="1"/>
  <c r="D42" i="51"/>
  <c r="D71" i="51" s="1"/>
  <c r="D85" i="51" s="1"/>
  <c r="D105" i="51" s="1"/>
  <c r="D126" i="51" s="1"/>
  <c r="D45" i="51"/>
  <c r="D74" i="51" s="1"/>
  <c r="D88" i="51" s="1"/>
  <c r="D108" i="51" s="1"/>
  <c r="D129" i="51" s="1"/>
  <c r="D46" i="51"/>
  <c r="D75" i="51" s="1"/>
  <c r="D89" i="51" s="1"/>
  <c r="D109" i="51" s="1"/>
  <c r="D130" i="51" s="1"/>
  <c r="D43" i="51"/>
  <c r="D72" i="51" s="1"/>
  <c r="D86" i="51" s="1"/>
  <c r="D106" i="51" s="1"/>
  <c r="C42" i="51"/>
  <c r="C71" i="51" s="1"/>
  <c r="C85" i="51" s="1"/>
  <c r="Z36" i="51"/>
  <c r="C43" i="49"/>
  <c r="C72" i="49" s="1"/>
  <c r="C86" i="49" s="1"/>
  <c r="C106" i="49" s="1"/>
  <c r="C127" i="49" s="1"/>
  <c r="C46" i="62"/>
  <c r="C75" i="62" s="1"/>
  <c r="C89" i="62" s="1"/>
  <c r="C109" i="62" s="1"/>
  <c r="C130" i="62" s="1"/>
  <c r="D43" i="62"/>
  <c r="D72" i="62" s="1"/>
  <c r="D86" i="62" s="1"/>
  <c r="D106" i="62" s="1"/>
  <c r="C42" i="62"/>
  <c r="C71" i="62" s="1"/>
  <c r="C85" i="62" s="1"/>
  <c r="C45" i="62"/>
  <c r="C74" i="62" s="1"/>
  <c r="C88" i="62" s="1"/>
  <c r="C108" i="62" s="1"/>
  <c r="D46" i="62"/>
  <c r="D75" i="62" s="1"/>
  <c r="D89" i="62" s="1"/>
  <c r="D109" i="62" s="1"/>
  <c r="D44" i="62"/>
  <c r="D73" i="62" s="1"/>
  <c r="D87" i="62" s="1"/>
  <c r="D107" i="62" s="1"/>
  <c r="D42" i="62"/>
  <c r="D71" i="62" s="1"/>
  <c r="D85" i="62" s="1"/>
  <c r="D105" i="62" s="1"/>
  <c r="Z36" i="62"/>
  <c r="C44" i="62"/>
  <c r="C73" i="62" s="1"/>
  <c r="C87" i="62" s="1"/>
  <c r="C107" i="62" s="1"/>
  <c r="D45" i="62"/>
  <c r="D74" i="62" s="1"/>
  <c r="D88" i="62" s="1"/>
  <c r="D108" i="62" s="1"/>
  <c r="C43" i="62"/>
  <c r="C72" i="62" s="1"/>
  <c r="C86" i="62" s="1"/>
  <c r="C106" i="62" s="1"/>
  <c r="C127" i="62" s="1"/>
  <c r="D45" i="59"/>
  <c r="D74" i="59" s="1"/>
  <c r="D88" i="59" s="1"/>
  <c r="D108" i="59" s="1"/>
  <c r="D129" i="59" s="1"/>
  <c r="D188" i="59" s="1"/>
  <c r="D210" i="59" s="1"/>
  <c r="D230" i="59" s="1"/>
  <c r="D46" i="59"/>
  <c r="D75" i="59" s="1"/>
  <c r="D89" i="59" s="1"/>
  <c r="D109" i="59" s="1"/>
  <c r="D130" i="59" s="1"/>
  <c r="D44" i="59"/>
  <c r="D73" i="59" s="1"/>
  <c r="D87" i="59" s="1"/>
  <c r="D107" i="59" s="1"/>
  <c r="D128" i="59" s="1"/>
  <c r="D43" i="59"/>
  <c r="D72" i="59" s="1"/>
  <c r="D86" i="59" s="1"/>
  <c r="D106" i="59" s="1"/>
  <c r="D127" i="59" s="1"/>
  <c r="D42" i="59"/>
  <c r="D71" i="59" s="1"/>
  <c r="D85" i="59" s="1"/>
  <c r="D105" i="59" s="1"/>
  <c r="D126" i="59" s="1"/>
  <c r="C42" i="59"/>
  <c r="C71" i="59" s="1"/>
  <c r="C85" i="59" s="1"/>
  <c r="Z36" i="59"/>
  <c r="D46" i="57"/>
  <c r="D75" i="57" s="1"/>
  <c r="D89" i="57" s="1"/>
  <c r="D109" i="57" s="1"/>
  <c r="D130" i="57" s="1"/>
  <c r="D43" i="57"/>
  <c r="D72" i="57" s="1"/>
  <c r="D86" i="57" s="1"/>
  <c r="D106" i="57" s="1"/>
  <c r="D127" i="57" s="1"/>
  <c r="C42" i="57"/>
  <c r="C71" i="57" s="1"/>
  <c r="C85" i="57" s="1"/>
  <c r="Z36" i="57"/>
  <c r="D45" i="57"/>
  <c r="D74" i="57" s="1"/>
  <c r="D88" i="57" s="1"/>
  <c r="D108" i="57" s="1"/>
  <c r="C46" i="57"/>
  <c r="C75" i="57" s="1"/>
  <c r="C89" i="57" s="1"/>
  <c r="C109" i="57" s="1"/>
  <c r="D44" i="57"/>
  <c r="D73" i="57" s="1"/>
  <c r="D87" i="57" s="1"/>
  <c r="D107" i="57" s="1"/>
  <c r="D128" i="57" s="1"/>
  <c r="D42" i="57"/>
  <c r="D71" i="57" s="1"/>
  <c r="D85" i="57" s="1"/>
  <c r="D105" i="57" s="1"/>
  <c r="D126" i="57" s="1"/>
  <c r="D44" i="60"/>
  <c r="D73" i="60" s="1"/>
  <c r="D87" i="60" s="1"/>
  <c r="D107" i="60" s="1"/>
  <c r="D128" i="60" s="1"/>
  <c r="D43" i="60"/>
  <c r="D72" i="60" s="1"/>
  <c r="D86" i="60" s="1"/>
  <c r="D106" i="60" s="1"/>
  <c r="D127" i="60" s="1"/>
  <c r="D46" i="60"/>
  <c r="D75" i="60" s="1"/>
  <c r="D89" i="60" s="1"/>
  <c r="D109" i="60" s="1"/>
  <c r="D130" i="60" s="1"/>
  <c r="D45" i="60"/>
  <c r="D74" i="60" s="1"/>
  <c r="D88" i="60" s="1"/>
  <c r="D108" i="60" s="1"/>
  <c r="C42" i="60"/>
  <c r="C71" i="60" s="1"/>
  <c r="C85" i="60" s="1"/>
  <c r="C45" i="60"/>
  <c r="C74" i="60" s="1"/>
  <c r="C88" i="60" s="1"/>
  <c r="C108" i="60" s="1"/>
  <c r="C129" i="60" s="1"/>
  <c r="C188" i="60" s="1"/>
  <c r="C210" i="60" s="1"/>
  <c r="C230" i="60" s="1"/>
  <c r="Z36" i="60"/>
  <c r="D42" i="60"/>
  <c r="D71" i="60" s="1"/>
  <c r="D85" i="60" s="1"/>
  <c r="D105" i="60" s="1"/>
  <c r="D45" i="52"/>
  <c r="D74" i="52" s="1"/>
  <c r="D88" i="52" s="1"/>
  <c r="D108" i="52" s="1"/>
  <c r="D129" i="52" s="1"/>
  <c r="C45" i="52"/>
  <c r="C74" i="52" s="1"/>
  <c r="C88" i="52" s="1"/>
  <c r="C108" i="52" s="1"/>
  <c r="D44" i="52"/>
  <c r="D73" i="52" s="1"/>
  <c r="D87" i="52" s="1"/>
  <c r="D107" i="52" s="1"/>
  <c r="D128" i="52" s="1"/>
  <c r="D187" i="52" s="1"/>
  <c r="Z36" i="52"/>
  <c r="D46" i="52"/>
  <c r="D75" i="52" s="1"/>
  <c r="D89" i="52" s="1"/>
  <c r="D109" i="52" s="1"/>
  <c r="C46" i="52"/>
  <c r="C75" i="52" s="1"/>
  <c r="C89" i="52" s="1"/>
  <c r="C109" i="52" s="1"/>
  <c r="C130" i="52" s="1"/>
  <c r="D43" i="52"/>
  <c r="D72" i="52" s="1"/>
  <c r="D86" i="52" s="1"/>
  <c r="D106" i="52" s="1"/>
  <c r="C44" i="52"/>
  <c r="C73" i="52" s="1"/>
  <c r="C87" i="52" s="1"/>
  <c r="C107" i="52" s="1"/>
  <c r="D42" i="52"/>
  <c r="D71" i="52" s="1"/>
  <c r="D85" i="52" s="1"/>
  <c r="D105" i="52" s="1"/>
  <c r="C42" i="52"/>
  <c r="C71" i="52" s="1"/>
  <c r="C85" i="52" s="1"/>
  <c r="D45" i="63"/>
  <c r="D74" i="63" s="1"/>
  <c r="D88" i="63" s="1"/>
  <c r="D108" i="63" s="1"/>
  <c r="D129" i="63" s="1"/>
  <c r="D42" i="63"/>
  <c r="D71" i="63" s="1"/>
  <c r="D85" i="63" s="1"/>
  <c r="D105" i="63" s="1"/>
  <c r="D126" i="63" s="1"/>
  <c r="D46" i="63"/>
  <c r="D75" i="63" s="1"/>
  <c r="D89" i="63" s="1"/>
  <c r="D109" i="63" s="1"/>
  <c r="D130" i="63" s="1"/>
  <c r="D43" i="63"/>
  <c r="D72" i="63" s="1"/>
  <c r="D86" i="63" s="1"/>
  <c r="D106" i="63" s="1"/>
  <c r="D127" i="63" s="1"/>
  <c r="D44" i="63"/>
  <c r="D73" i="63" s="1"/>
  <c r="D87" i="63" s="1"/>
  <c r="D107" i="63" s="1"/>
  <c r="Z36" i="63"/>
  <c r="C42" i="63"/>
  <c r="C71" i="63" s="1"/>
  <c r="C85" i="63" s="1"/>
  <c r="C43" i="51"/>
  <c r="C72" i="51" s="1"/>
  <c r="C86" i="51" s="1"/>
  <c r="C106" i="51" s="1"/>
  <c r="C127" i="51" s="1"/>
  <c r="C46" i="53"/>
  <c r="C75" i="53" s="1"/>
  <c r="C89" i="53" s="1"/>
  <c r="C109" i="53" s="1"/>
  <c r="C130" i="53" s="1"/>
  <c r="D44" i="53"/>
  <c r="D73" i="53" s="1"/>
  <c r="D87" i="53" s="1"/>
  <c r="D107" i="53" s="1"/>
  <c r="D128" i="53" s="1"/>
  <c r="D45" i="53"/>
  <c r="D74" i="53" s="1"/>
  <c r="D88" i="53" s="1"/>
  <c r="D108" i="53" s="1"/>
  <c r="D42" i="53"/>
  <c r="D71" i="53" s="1"/>
  <c r="D85" i="53" s="1"/>
  <c r="D105" i="53" s="1"/>
  <c r="D126" i="53" s="1"/>
  <c r="D185" i="53" s="1"/>
  <c r="D207" i="53" s="1"/>
  <c r="D227" i="53" s="1"/>
  <c r="C45" i="53"/>
  <c r="C74" i="53" s="1"/>
  <c r="C88" i="53" s="1"/>
  <c r="C108" i="53" s="1"/>
  <c r="C42" i="53"/>
  <c r="C71" i="53" s="1"/>
  <c r="C85" i="53" s="1"/>
  <c r="D46" i="53"/>
  <c r="D75" i="53" s="1"/>
  <c r="D89" i="53" s="1"/>
  <c r="D109" i="53" s="1"/>
  <c r="D130" i="53" s="1"/>
  <c r="D43" i="53"/>
  <c r="D72" i="53" s="1"/>
  <c r="D86" i="53" s="1"/>
  <c r="D106" i="53" s="1"/>
  <c r="Z36" i="53"/>
  <c r="C44" i="53"/>
  <c r="C73" i="53" s="1"/>
  <c r="C87" i="53" s="1"/>
  <c r="C107" i="53" s="1"/>
  <c r="C128" i="53" s="1"/>
  <c r="D42" i="46"/>
  <c r="D71" i="46" s="1"/>
  <c r="D85" i="46" s="1"/>
  <c r="D105" i="46" s="1"/>
  <c r="D126" i="46" s="1"/>
  <c r="D46" i="46"/>
  <c r="D75" i="46" s="1"/>
  <c r="D89" i="46" s="1"/>
  <c r="D109" i="46" s="1"/>
  <c r="D130" i="46" s="1"/>
  <c r="D44" i="46"/>
  <c r="D73" i="46" s="1"/>
  <c r="D87" i="46" s="1"/>
  <c r="D107" i="46" s="1"/>
  <c r="D128" i="46" s="1"/>
  <c r="D43" i="46"/>
  <c r="D72" i="46" s="1"/>
  <c r="D86" i="46" s="1"/>
  <c r="D106" i="46" s="1"/>
  <c r="D127" i="46" s="1"/>
  <c r="C45" i="46"/>
  <c r="C74" i="46" s="1"/>
  <c r="C88" i="46" s="1"/>
  <c r="C108" i="46" s="1"/>
  <c r="C129" i="46" s="1"/>
  <c r="C46" i="46"/>
  <c r="C75" i="46" s="1"/>
  <c r="C89" i="46" s="1"/>
  <c r="C109" i="46" s="1"/>
  <c r="C130" i="46" s="1"/>
  <c r="Z36" i="46"/>
  <c r="C42" i="46"/>
  <c r="C71" i="46" s="1"/>
  <c r="C85" i="46" s="1"/>
  <c r="C44" i="46"/>
  <c r="C73" i="46" s="1"/>
  <c r="C87" i="46" s="1"/>
  <c r="C107" i="46" s="1"/>
  <c r="D45" i="46"/>
  <c r="D74" i="46" s="1"/>
  <c r="D88" i="46" s="1"/>
  <c r="D108" i="46" s="1"/>
  <c r="C46" i="60"/>
  <c r="C75" i="60" s="1"/>
  <c r="C89" i="60" s="1"/>
  <c r="C109" i="60" s="1"/>
  <c r="C43" i="48"/>
  <c r="C72" i="48" s="1"/>
  <c r="C86" i="48" s="1"/>
  <c r="C106" i="48" s="1"/>
  <c r="C127" i="48" s="1"/>
  <c r="C46" i="48"/>
  <c r="C75" i="48" s="1"/>
  <c r="C89" i="48" s="1"/>
  <c r="C109" i="48" s="1"/>
  <c r="C44" i="48"/>
  <c r="C73" i="48" s="1"/>
  <c r="C87" i="48" s="1"/>
  <c r="C107" i="48" s="1"/>
  <c r="C128" i="48" s="1"/>
  <c r="Z36" i="48"/>
  <c r="D42" i="48"/>
  <c r="D71" i="48" s="1"/>
  <c r="D85" i="48" s="1"/>
  <c r="D105" i="48" s="1"/>
  <c r="D126" i="48" s="1"/>
  <c r="D44" i="48"/>
  <c r="D73" i="48" s="1"/>
  <c r="D87" i="48" s="1"/>
  <c r="D107" i="48" s="1"/>
  <c r="D128" i="48" s="1"/>
  <c r="C42" i="48"/>
  <c r="C71" i="48" s="1"/>
  <c r="C85" i="48" s="1"/>
  <c r="C45" i="48"/>
  <c r="C74" i="48" s="1"/>
  <c r="C88" i="48" s="1"/>
  <c r="C108" i="48" s="1"/>
  <c r="C129" i="48" s="1"/>
  <c r="D43" i="48"/>
  <c r="D72" i="48" s="1"/>
  <c r="D86" i="48" s="1"/>
  <c r="D106" i="48" s="1"/>
  <c r="D127" i="48" s="1"/>
  <c r="D46" i="48"/>
  <c r="D75" i="48" s="1"/>
  <c r="D89" i="48" s="1"/>
  <c r="D109" i="48" s="1"/>
  <c r="D130" i="48" s="1"/>
  <c r="D45" i="48"/>
  <c r="D74" i="48" s="1"/>
  <c r="D88" i="48" s="1"/>
  <c r="D108" i="48" s="1"/>
  <c r="C44" i="57"/>
  <c r="C73" i="57" s="1"/>
  <c r="C87" i="57" s="1"/>
  <c r="C107" i="57" s="1"/>
  <c r="C128" i="57" s="1"/>
  <c r="C46" i="61"/>
  <c r="C75" i="61" s="1"/>
  <c r="C89" i="61" s="1"/>
  <c r="C109" i="61" s="1"/>
  <c r="C130" i="61" s="1"/>
  <c r="D43" i="61"/>
  <c r="D72" i="61" s="1"/>
  <c r="D86" i="61" s="1"/>
  <c r="D106" i="61" s="1"/>
  <c r="Z36" i="61"/>
  <c r="D42" i="61"/>
  <c r="D71" i="61" s="1"/>
  <c r="D85" i="61" s="1"/>
  <c r="D105" i="61" s="1"/>
  <c r="C42" i="61"/>
  <c r="C71" i="61" s="1"/>
  <c r="C85" i="61" s="1"/>
  <c r="D46" i="61"/>
  <c r="D75" i="61" s="1"/>
  <c r="D89" i="61" s="1"/>
  <c r="D109" i="61" s="1"/>
  <c r="C44" i="61"/>
  <c r="C73" i="61" s="1"/>
  <c r="C87" i="61" s="1"/>
  <c r="C107" i="61" s="1"/>
  <c r="D44" i="61"/>
  <c r="D73" i="61" s="1"/>
  <c r="D87" i="61" s="1"/>
  <c r="D107" i="61" s="1"/>
  <c r="D128" i="61" s="1"/>
  <c r="D187" i="61" s="1"/>
  <c r="D45" i="61"/>
  <c r="D74" i="61" s="1"/>
  <c r="D88" i="61" s="1"/>
  <c r="D108" i="61" s="1"/>
  <c r="C45" i="61"/>
  <c r="C74" i="61" s="1"/>
  <c r="C88" i="61" s="1"/>
  <c r="C108" i="61" s="1"/>
  <c r="C129" i="61" s="1"/>
  <c r="C45" i="58"/>
  <c r="C74" i="58" s="1"/>
  <c r="C88" i="58" s="1"/>
  <c r="C108" i="58" s="1"/>
  <c r="C129" i="58" s="1"/>
  <c r="C188" i="58" s="1"/>
  <c r="C210" i="58" s="1"/>
  <c r="C230" i="58" s="1"/>
  <c r="D46" i="58"/>
  <c r="D75" i="58" s="1"/>
  <c r="D89" i="58" s="1"/>
  <c r="D109" i="58" s="1"/>
  <c r="D130" i="58" s="1"/>
  <c r="D42" i="58"/>
  <c r="D71" i="58" s="1"/>
  <c r="D85" i="58" s="1"/>
  <c r="D105" i="58" s="1"/>
  <c r="D126" i="58" s="1"/>
  <c r="C44" i="58"/>
  <c r="C73" i="58" s="1"/>
  <c r="C87" i="58" s="1"/>
  <c r="C107" i="58" s="1"/>
  <c r="C128" i="58" s="1"/>
  <c r="D43" i="58"/>
  <c r="D72" i="58" s="1"/>
  <c r="D86" i="58" s="1"/>
  <c r="D106" i="58" s="1"/>
  <c r="D127" i="58" s="1"/>
  <c r="D186" i="58" s="1"/>
  <c r="D208" i="58" s="1"/>
  <c r="D228" i="58" s="1"/>
  <c r="C46" i="58"/>
  <c r="C75" i="58" s="1"/>
  <c r="C89" i="58" s="1"/>
  <c r="C109" i="58" s="1"/>
  <c r="C130" i="58" s="1"/>
  <c r="D45" i="58"/>
  <c r="D74" i="58" s="1"/>
  <c r="D88" i="58" s="1"/>
  <c r="D108" i="58" s="1"/>
  <c r="D129" i="58" s="1"/>
  <c r="C42" i="58"/>
  <c r="C71" i="58" s="1"/>
  <c r="C85" i="58" s="1"/>
  <c r="D44" i="58"/>
  <c r="D73" i="58" s="1"/>
  <c r="D87" i="58" s="1"/>
  <c r="D107" i="58" s="1"/>
  <c r="D128" i="58" s="1"/>
  <c r="D187" i="58" s="1"/>
  <c r="D209" i="58" s="1"/>
  <c r="D229" i="58" s="1"/>
  <c r="Z36" i="58"/>
  <c r="D46" i="47"/>
  <c r="D75" i="47" s="1"/>
  <c r="D89" i="47" s="1"/>
  <c r="D109" i="47" s="1"/>
  <c r="D130" i="47" s="1"/>
  <c r="D42" i="47"/>
  <c r="D71" i="47" s="1"/>
  <c r="D85" i="47" s="1"/>
  <c r="D105" i="47" s="1"/>
  <c r="D126" i="47" s="1"/>
  <c r="D45" i="47"/>
  <c r="D74" i="47" s="1"/>
  <c r="D88" i="47" s="1"/>
  <c r="D108" i="47" s="1"/>
  <c r="D129" i="47" s="1"/>
  <c r="D188" i="47" s="1"/>
  <c r="D210" i="47" s="1"/>
  <c r="D230" i="47" s="1"/>
  <c r="Z36" i="47"/>
  <c r="C46" i="47"/>
  <c r="C75" i="47" s="1"/>
  <c r="C89" i="47" s="1"/>
  <c r="C109" i="47" s="1"/>
  <c r="C44" i="47"/>
  <c r="C73" i="47" s="1"/>
  <c r="C87" i="47" s="1"/>
  <c r="C107" i="47" s="1"/>
  <c r="C42" i="47"/>
  <c r="C71" i="47" s="1"/>
  <c r="C85" i="47" s="1"/>
  <c r="D44" i="47"/>
  <c r="D73" i="47" s="1"/>
  <c r="D87" i="47" s="1"/>
  <c r="D107" i="47" s="1"/>
  <c r="D128" i="47" s="1"/>
  <c r="D43" i="47"/>
  <c r="D72" i="47" s="1"/>
  <c r="D86" i="47" s="1"/>
  <c r="D106" i="47" s="1"/>
  <c r="D127" i="47" s="1"/>
  <c r="C46" i="51"/>
  <c r="C75" i="51" s="1"/>
  <c r="C89" i="51" s="1"/>
  <c r="C109" i="51" s="1"/>
  <c r="C130" i="51" s="1"/>
  <c r="D45" i="54"/>
  <c r="D74" i="54" s="1"/>
  <c r="D88" i="54" s="1"/>
  <c r="D108" i="54" s="1"/>
  <c r="D129" i="54" s="1"/>
  <c r="D44" i="54"/>
  <c r="D73" i="54" s="1"/>
  <c r="D87" i="54" s="1"/>
  <c r="D107" i="54" s="1"/>
  <c r="D128" i="54" s="1"/>
  <c r="C46" i="54"/>
  <c r="C75" i="54" s="1"/>
  <c r="C89" i="54" s="1"/>
  <c r="C109" i="54" s="1"/>
  <c r="C130" i="54" s="1"/>
  <c r="D46" i="54"/>
  <c r="D75" i="54" s="1"/>
  <c r="D89" i="54" s="1"/>
  <c r="D109" i="54" s="1"/>
  <c r="D43" i="54"/>
  <c r="D72" i="54" s="1"/>
  <c r="D86" i="54" s="1"/>
  <c r="D106" i="54" s="1"/>
  <c r="D42" i="54"/>
  <c r="D71" i="54" s="1"/>
  <c r="D85" i="54" s="1"/>
  <c r="D105" i="54" s="1"/>
  <c r="C45" i="54"/>
  <c r="C74" i="54" s="1"/>
  <c r="C88" i="54" s="1"/>
  <c r="C108" i="54" s="1"/>
  <c r="C42" i="54"/>
  <c r="C71" i="54" s="1"/>
  <c r="C85" i="54" s="1"/>
  <c r="Z36" i="54"/>
  <c r="C44" i="54"/>
  <c r="C73" i="54" s="1"/>
  <c r="C87" i="54" s="1"/>
  <c r="C107" i="54" s="1"/>
  <c r="C43" i="61"/>
  <c r="C72" i="61" s="1"/>
  <c r="C86" i="61" s="1"/>
  <c r="C106" i="61" s="1"/>
  <c r="C127" i="61" s="1"/>
  <c r="Z36" i="49"/>
  <c r="C45" i="49"/>
  <c r="C74" i="49" s="1"/>
  <c r="C88" i="49" s="1"/>
  <c r="C108" i="49" s="1"/>
  <c r="C42" i="49"/>
  <c r="C71" i="49" s="1"/>
  <c r="C85" i="49" s="1"/>
  <c r="D42" i="49"/>
  <c r="D71" i="49" s="1"/>
  <c r="D85" i="49" s="1"/>
  <c r="D105" i="49" s="1"/>
  <c r="D46" i="49"/>
  <c r="D75" i="49" s="1"/>
  <c r="D89" i="49" s="1"/>
  <c r="D109" i="49" s="1"/>
  <c r="D45" i="49"/>
  <c r="D74" i="49" s="1"/>
  <c r="D88" i="49" s="1"/>
  <c r="D108" i="49" s="1"/>
  <c r="D44" i="49"/>
  <c r="D73" i="49" s="1"/>
  <c r="D87" i="49" s="1"/>
  <c r="D107" i="49" s="1"/>
  <c r="C44" i="49"/>
  <c r="C73" i="49" s="1"/>
  <c r="C87" i="49" s="1"/>
  <c r="C107" i="49" s="1"/>
  <c r="D43" i="49"/>
  <c r="D72" i="49" s="1"/>
  <c r="D86" i="49" s="1"/>
  <c r="D106" i="49" s="1"/>
  <c r="C43" i="57"/>
  <c r="C72" i="57" s="1"/>
  <c r="C86" i="57" s="1"/>
  <c r="C106" i="57" s="1"/>
  <c r="C127" i="57" s="1"/>
  <c r="D46" i="50"/>
  <c r="D75" i="50" s="1"/>
  <c r="D89" i="50" s="1"/>
  <c r="D109" i="50" s="1"/>
  <c r="D130" i="50" s="1"/>
  <c r="Z36" i="50"/>
  <c r="C45" i="50"/>
  <c r="C74" i="50" s="1"/>
  <c r="C88" i="50" s="1"/>
  <c r="C108" i="50" s="1"/>
  <c r="C129" i="50" s="1"/>
  <c r="C42" i="50"/>
  <c r="C71" i="50" s="1"/>
  <c r="C85" i="50" s="1"/>
  <c r="C46" i="50"/>
  <c r="C75" i="50" s="1"/>
  <c r="C89" i="50" s="1"/>
  <c r="C109" i="50" s="1"/>
  <c r="D43" i="50"/>
  <c r="D72" i="50" s="1"/>
  <c r="D86" i="50" s="1"/>
  <c r="D106" i="50" s="1"/>
  <c r="D45" i="50"/>
  <c r="D74" i="50" s="1"/>
  <c r="D88" i="50" s="1"/>
  <c r="D108" i="50" s="1"/>
  <c r="C43" i="50"/>
  <c r="C72" i="50" s="1"/>
  <c r="C86" i="50" s="1"/>
  <c r="C106" i="50" s="1"/>
  <c r="D42" i="50"/>
  <c r="D71" i="50" s="1"/>
  <c r="D85" i="50" s="1"/>
  <c r="D105" i="50" s="1"/>
  <c r="D44" i="50"/>
  <c r="D73" i="50" s="1"/>
  <c r="D87" i="50" s="1"/>
  <c r="D107" i="50" s="1"/>
  <c r="C43" i="58"/>
  <c r="C72" i="58" s="1"/>
  <c r="C86" i="58" s="1"/>
  <c r="C106" i="58" s="1"/>
  <c r="C127" i="58" s="1"/>
  <c r="C44" i="63"/>
  <c r="C73" i="63" s="1"/>
  <c r="C87" i="63" s="1"/>
  <c r="C107" i="63" s="1"/>
  <c r="C128" i="63" s="1"/>
  <c r="C43" i="53"/>
  <c r="C72" i="53" s="1"/>
  <c r="C86" i="53" s="1"/>
  <c r="C106" i="53" s="1"/>
  <c r="C127" i="53" s="1"/>
  <c r="C45" i="57"/>
  <c r="C74" i="57" s="1"/>
  <c r="C88" i="57" s="1"/>
  <c r="C108" i="57" s="1"/>
  <c r="C129" i="57" s="1"/>
  <c r="C45" i="47"/>
  <c r="C74" i="47" s="1"/>
  <c r="C88" i="47" s="1"/>
  <c r="C108" i="47" s="1"/>
  <c r="G196" i="53"/>
  <c r="G43" i="40" s="1"/>
  <c r="J199" i="57"/>
  <c r="J61" i="40" s="1"/>
  <c r="G197" i="62"/>
  <c r="G64" i="40" s="1"/>
  <c r="I199" i="60"/>
  <c r="G142" i="65" s="1"/>
  <c r="J166" i="64" s="1"/>
  <c r="F196" i="50"/>
  <c r="F28" i="40" s="1"/>
  <c r="H199" i="58"/>
  <c r="G171" i="65" s="1"/>
  <c r="J201" i="64" s="1"/>
  <c r="F199" i="62"/>
  <c r="G119" i="65" s="1"/>
  <c r="J139" i="64" s="1"/>
  <c r="H195" i="51"/>
  <c r="C61" i="65" s="1"/>
  <c r="H199" i="54"/>
  <c r="H56" i="40" s="1"/>
  <c r="E196" i="62"/>
  <c r="D118" i="65" s="1"/>
  <c r="G138" i="64" s="1"/>
  <c r="I196" i="46"/>
  <c r="I48" i="40" s="1"/>
  <c r="G197" i="58"/>
  <c r="E170" i="65" s="1"/>
  <c r="H200" i="64" s="1"/>
  <c r="K199" i="62"/>
  <c r="K66" i="40" s="1"/>
  <c r="I198" i="46"/>
  <c r="F92" i="65" s="1"/>
  <c r="I106" i="64" s="1"/>
  <c r="E196" i="46"/>
  <c r="D88" i="65" s="1"/>
  <c r="G102" i="64" s="1"/>
  <c r="K198" i="57"/>
  <c r="K60" i="40" s="1"/>
  <c r="H198" i="58"/>
  <c r="F171" i="65" s="1"/>
  <c r="I201" i="64" s="1"/>
  <c r="I195" i="58"/>
  <c r="I87" i="40" s="1"/>
  <c r="G199" i="54"/>
  <c r="G56" i="40" s="1"/>
  <c r="L199" i="50"/>
  <c r="L31" i="40" s="1"/>
  <c r="H197" i="54"/>
  <c r="H54" i="40" s="1"/>
  <c r="H196" i="54"/>
  <c r="D101" i="65" s="1"/>
  <c r="G117" i="64" s="1"/>
  <c r="G197" i="47"/>
  <c r="G19" i="40" s="1"/>
  <c r="E197" i="49"/>
  <c r="E38" i="65" s="1"/>
  <c r="H42" i="64" s="1"/>
  <c r="E197" i="50"/>
  <c r="E48" i="65" s="1"/>
  <c r="H54" i="64" s="1"/>
  <c r="L197" i="58"/>
  <c r="L89" i="40" s="1"/>
  <c r="J199" i="51"/>
  <c r="J36" i="40" s="1"/>
  <c r="E197" i="54"/>
  <c r="E98" i="65" s="1"/>
  <c r="H114" i="64" s="1"/>
  <c r="E196" i="54"/>
  <c r="D98" i="65" s="1"/>
  <c r="G114" i="64" s="1"/>
  <c r="L198" i="49"/>
  <c r="F45" i="65" s="1"/>
  <c r="I49" i="64" s="1"/>
  <c r="J199" i="59"/>
  <c r="G163" i="65" s="1"/>
  <c r="J191" i="64" s="1"/>
  <c r="J198" i="60"/>
  <c r="J75" i="40" s="1"/>
  <c r="K197" i="59"/>
  <c r="K84" i="40" s="1"/>
  <c r="H195" i="61"/>
  <c r="C151" i="65" s="1"/>
  <c r="K197" i="47"/>
  <c r="K19" i="40" s="1"/>
  <c r="L199" i="58"/>
  <c r="L91" i="40" s="1"/>
  <c r="E197" i="53"/>
  <c r="E44" i="40" s="1"/>
  <c r="J199" i="50"/>
  <c r="G53" i="65" s="1"/>
  <c r="J59" i="64" s="1"/>
  <c r="F198" i="63"/>
  <c r="F70" i="40" s="1"/>
  <c r="H199" i="62"/>
  <c r="G121" i="65" s="1"/>
  <c r="J141" i="64" s="1"/>
  <c r="H199" i="59"/>
  <c r="H86" i="40" s="1"/>
  <c r="K197" i="51"/>
  <c r="E64" i="65" s="1"/>
  <c r="H72" i="64" s="1"/>
  <c r="J196" i="57"/>
  <c r="D113" i="65" s="1"/>
  <c r="G131" i="64" s="1"/>
  <c r="L57" i="40"/>
  <c r="H211" i="47"/>
  <c r="H231" i="47" s="1"/>
  <c r="H199" i="47"/>
  <c r="I199" i="48"/>
  <c r="I211" i="48"/>
  <c r="I231" i="48" s="1"/>
  <c r="E208" i="49"/>
  <c r="E228" i="49" s="1"/>
  <c r="E196" i="49"/>
  <c r="K207" i="60"/>
  <c r="K227" i="60" s="1"/>
  <c r="K237" i="60" s="1"/>
  <c r="K195" i="60"/>
  <c r="F207" i="59"/>
  <c r="F227" i="59" s="1"/>
  <c r="F195" i="59"/>
  <c r="E198" i="46"/>
  <c r="E210" i="46"/>
  <c r="E230" i="46" s="1"/>
  <c r="I197" i="63"/>
  <c r="I209" i="63"/>
  <c r="I229" i="63" s="1"/>
  <c r="F208" i="57"/>
  <c r="F228" i="57" s="1"/>
  <c r="F196" i="57"/>
  <c r="L195" i="60"/>
  <c r="G196" i="54"/>
  <c r="L196" i="53"/>
  <c r="L208" i="53"/>
  <c r="L228" i="53" s="1"/>
  <c r="H208" i="46"/>
  <c r="H228" i="46" s="1"/>
  <c r="H196" i="46"/>
  <c r="G210" i="54"/>
  <c r="G230" i="54" s="1"/>
  <c r="G198" i="54"/>
  <c r="H197" i="62"/>
  <c r="F199" i="50"/>
  <c r="F211" i="50"/>
  <c r="F231" i="50" s="1"/>
  <c r="H195" i="47"/>
  <c r="E199" i="48"/>
  <c r="G209" i="46"/>
  <c r="G229" i="46" s="1"/>
  <c r="G197" i="46"/>
  <c r="I195" i="61"/>
  <c r="I207" i="61"/>
  <c r="I227" i="61" s="1"/>
  <c r="F197" i="59"/>
  <c r="F209" i="59"/>
  <c r="F229" i="59" s="1"/>
  <c r="L197" i="60"/>
  <c r="L197" i="46"/>
  <c r="L209" i="46"/>
  <c r="L229" i="46" s="1"/>
  <c r="G195" i="62"/>
  <c r="J208" i="52"/>
  <c r="J228" i="52" s="1"/>
  <c r="J196" i="52"/>
  <c r="K198" i="53"/>
  <c r="I196" i="48"/>
  <c r="K199" i="53"/>
  <c r="K209" i="48"/>
  <c r="K229" i="48" s="1"/>
  <c r="K197" i="48"/>
  <c r="L26" i="40"/>
  <c r="G45" i="65"/>
  <c r="J49" i="64" s="1"/>
  <c r="K196" i="48"/>
  <c r="K197" i="60"/>
  <c r="K195" i="50"/>
  <c r="L197" i="62"/>
  <c r="L210" i="58"/>
  <c r="L230" i="58" s="1"/>
  <c r="L198" i="58"/>
  <c r="K209" i="62"/>
  <c r="K229" i="62" s="1"/>
  <c r="G210" i="61"/>
  <c r="G230" i="61" s="1"/>
  <c r="G198" i="61"/>
  <c r="K198" i="60"/>
  <c r="G198" i="53"/>
  <c r="G210" i="53"/>
  <c r="G230" i="53" s="1"/>
  <c r="E196" i="57"/>
  <c r="E208" i="57"/>
  <c r="E228" i="57" s="1"/>
  <c r="H198" i="53"/>
  <c r="K199" i="48"/>
  <c r="K210" i="46"/>
  <c r="K230" i="46" s="1"/>
  <c r="K198" i="46"/>
  <c r="J196" i="48"/>
  <c r="J208" i="48"/>
  <c r="J228" i="48" s="1"/>
  <c r="I198" i="50"/>
  <c r="I210" i="50"/>
  <c r="I230" i="50" s="1"/>
  <c r="G208" i="60"/>
  <c r="G228" i="60" s="1"/>
  <c r="G196" i="60"/>
  <c r="G211" i="58"/>
  <c r="G231" i="58" s="1"/>
  <c r="G199" i="58"/>
  <c r="E195" i="52"/>
  <c r="E207" i="52"/>
  <c r="E227" i="52" s="1"/>
  <c r="L197" i="49"/>
  <c r="L209" i="49"/>
  <c r="L229" i="49" s="1"/>
  <c r="F199" i="46"/>
  <c r="J207" i="63"/>
  <c r="J227" i="63" s="1"/>
  <c r="J195" i="63"/>
  <c r="F208" i="49"/>
  <c r="F228" i="49" s="1"/>
  <c r="F196" i="49"/>
  <c r="G196" i="46"/>
  <c r="E198" i="57"/>
  <c r="H199" i="63"/>
  <c r="F196" i="59"/>
  <c r="J195" i="51"/>
  <c r="L197" i="47"/>
  <c r="E209" i="63"/>
  <c r="E229" i="63" s="1"/>
  <c r="F199" i="57"/>
  <c r="L209" i="57"/>
  <c r="L229" i="57" s="1"/>
  <c r="L197" i="57"/>
  <c r="C211" i="59"/>
  <c r="C231" i="59" s="1"/>
  <c r="L208" i="47"/>
  <c r="L228" i="47" s="1"/>
  <c r="L196" i="47"/>
  <c r="F197" i="49"/>
  <c r="F197" i="62"/>
  <c r="H196" i="60"/>
  <c r="I197" i="51"/>
  <c r="E210" i="53"/>
  <c r="E230" i="53" s="1"/>
  <c r="E198" i="53"/>
  <c r="J209" i="57"/>
  <c r="J229" i="57" s="1"/>
  <c r="J197" i="57"/>
  <c r="K198" i="49"/>
  <c r="J197" i="61"/>
  <c r="E199" i="52"/>
  <c r="H208" i="61"/>
  <c r="H228" i="61" s="1"/>
  <c r="H196" i="61"/>
  <c r="G195" i="59"/>
  <c r="F199" i="63"/>
  <c r="L197" i="51"/>
  <c r="H198" i="61"/>
  <c r="F197" i="57"/>
  <c r="J210" i="54"/>
  <c r="J230" i="54" s="1"/>
  <c r="J198" i="54"/>
  <c r="H195" i="62"/>
  <c r="J196" i="60"/>
  <c r="J196" i="59"/>
  <c r="J199" i="52"/>
  <c r="H198" i="54"/>
  <c r="E207" i="62"/>
  <c r="E227" i="62" s="1"/>
  <c r="E195" i="62"/>
  <c r="L207" i="52"/>
  <c r="L227" i="52" s="1"/>
  <c r="L195" i="52"/>
  <c r="E198" i="63"/>
  <c r="F199" i="59"/>
  <c r="J195" i="61"/>
  <c r="L198" i="48"/>
  <c r="L198" i="57"/>
  <c r="H197" i="63"/>
  <c r="G208" i="51"/>
  <c r="G228" i="51" s="1"/>
  <c r="G196" i="51"/>
  <c r="G209" i="61"/>
  <c r="G229" i="61" s="1"/>
  <c r="G197" i="61"/>
  <c r="I209" i="54"/>
  <c r="I229" i="54" s="1"/>
  <c r="I197" i="54"/>
  <c r="I195" i="63"/>
  <c r="I207" i="63"/>
  <c r="I227" i="63" s="1"/>
  <c r="E198" i="62"/>
  <c r="E210" i="62"/>
  <c r="E230" i="62" s="1"/>
  <c r="L197" i="50"/>
  <c r="L209" i="63"/>
  <c r="L229" i="63" s="1"/>
  <c r="L197" i="63"/>
  <c r="K209" i="61"/>
  <c r="K229" i="61" s="1"/>
  <c r="K239" i="61" s="1"/>
  <c r="H208" i="58"/>
  <c r="H228" i="58" s="1"/>
  <c r="H196" i="58"/>
  <c r="I199" i="54"/>
  <c r="I37" i="40"/>
  <c r="K199" i="47"/>
  <c r="K211" i="47"/>
  <c r="K231" i="47" s="1"/>
  <c r="H211" i="53"/>
  <c r="H231" i="53" s="1"/>
  <c r="H199" i="53"/>
  <c r="J207" i="46"/>
  <c r="J227" i="46" s="1"/>
  <c r="J195" i="46"/>
  <c r="K196" i="60"/>
  <c r="G196" i="58"/>
  <c r="L196" i="57"/>
  <c r="F195" i="60"/>
  <c r="F207" i="60"/>
  <c r="F227" i="60" s="1"/>
  <c r="G196" i="47"/>
  <c r="J17" i="40"/>
  <c r="C33" i="65"/>
  <c r="F198" i="60"/>
  <c r="J210" i="52"/>
  <c r="J230" i="52" s="1"/>
  <c r="J198" i="52"/>
  <c r="E44" i="65"/>
  <c r="H48" i="64" s="1"/>
  <c r="G198" i="51"/>
  <c r="I197" i="48"/>
  <c r="F198" i="59"/>
  <c r="H199" i="51"/>
  <c r="G197" i="63"/>
  <c r="G207" i="47"/>
  <c r="G227" i="47" s="1"/>
  <c r="G195" i="47"/>
  <c r="E198" i="49"/>
  <c r="L196" i="63"/>
  <c r="J208" i="46"/>
  <c r="J228" i="46" s="1"/>
  <c r="J196" i="46"/>
  <c r="E207" i="58"/>
  <c r="E227" i="58" s="1"/>
  <c r="E195" i="58"/>
  <c r="F199" i="53"/>
  <c r="H196" i="53"/>
  <c r="H208" i="53"/>
  <c r="H228" i="53" s="1"/>
  <c r="H197" i="47"/>
  <c r="E198" i="58"/>
  <c r="I208" i="53"/>
  <c r="I228" i="53" s="1"/>
  <c r="I196" i="53"/>
  <c r="J196" i="51"/>
  <c r="K199" i="50"/>
  <c r="G199" i="46"/>
  <c r="G208" i="62"/>
  <c r="G228" i="62" s="1"/>
  <c r="G196" i="62"/>
  <c r="J210" i="58"/>
  <c r="J230" i="58" s="1"/>
  <c r="J198" i="58"/>
  <c r="K199" i="60"/>
  <c r="K210" i="54"/>
  <c r="K230" i="54" s="1"/>
  <c r="K240" i="54" s="1"/>
  <c r="G22" i="40"/>
  <c r="G211" i="63"/>
  <c r="G231" i="63" s="1"/>
  <c r="G199" i="63"/>
  <c r="J207" i="60"/>
  <c r="J227" i="60" s="1"/>
  <c r="J195" i="60"/>
  <c r="L199" i="54"/>
  <c r="E195" i="63"/>
  <c r="K197" i="46"/>
  <c r="G195" i="53"/>
  <c r="L197" i="48"/>
  <c r="F198" i="53"/>
  <c r="G198" i="59"/>
  <c r="E198" i="54"/>
  <c r="E210" i="54"/>
  <c r="E230" i="54" s="1"/>
  <c r="L198" i="52"/>
  <c r="L210" i="52"/>
  <c r="L230" i="52" s="1"/>
  <c r="E199" i="58"/>
  <c r="J198" i="53"/>
  <c r="K197" i="58"/>
  <c r="K209" i="58"/>
  <c r="K229" i="58" s="1"/>
  <c r="I198" i="48"/>
  <c r="L208" i="49"/>
  <c r="L228" i="49" s="1"/>
  <c r="L196" i="49"/>
  <c r="J210" i="59"/>
  <c r="J230" i="59" s="1"/>
  <c r="J198" i="59"/>
  <c r="H198" i="59"/>
  <c r="E209" i="59"/>
  <c r="E229" i="59" s="1"/>
  <c r="E197" i="59"/>
  <c r="F199" i="49"/>
  <c r="G197" i="60"/>
  <c r="H195" i="58"/>
  <c r="J195" i="54"/>
  <c r="L195" i="61"/>
  <c r="L199" i="60"/>
  <c r="I199" i="46"/>
  <c r="J197" i="63"/>
  <c r="F210" i="54"/>
  <c r="F230" i="54" s="1"/>
  <c r="F198" i="54"/>
  <c r="K209" i="63"/>
  <c r="K229" i="63" s="1"/>
  <c r="K197" i="63"/>
  <c r="J197" i="58"/>
  <c r="J199" i="53"/>
  <c r="F210" i="50"/>
  <c r="F230" i="50" s="1"/>
  <c r="F198" i="50"/>
  <c r="H196" i="63"/>
  <c r="K199" i="51"/>
  <c r="I198" i="63"/>
  <c r="D209" i="61"/>
  <c r="D229" i="61" s="1"/>
  <c r="E195" i="48"/>
  <c r="E207" i="48"/>
  <c r="E227" i="48" s="1"/>
  <c r="L196" i="52"/>
  <c r="H197" i="53"/>
  <c r="I207" i="47"/>
  <c r="I227" i="47" s="1"/>
  <c r="I237" i="47" s="1"/>
  <c r="I195" i="47"/>
  <c r="K209" i="53"/>
  <c r="K229" i="53" s="1"/>
  <c r="K197" i="53"/>
  <c r="I207" i="57"/>
  <c r="I227" i="57" s="1"/>
  <c r="I195" i="57"/>
  <c r="I207" i="48"/>
  <c r="I227" i="48" s="1"/>
  <c r="I195" i="48"/>
  <c r="G197" i="53"/>
  <c r="F196" i="60"/>
  <c r="D209" i="52"/>
  <c r="D229" i="52" s="1"/>
  <c r="L195" i="53"/>
  <c r="J199" i="58"/>
  <c r="E198" i="52"/>
  <c r="H211" i="46"/>
  <c r="H231" i="46" s="1"/>
  <c r="H199" i="46"/>
  <c r="L195" i="58"/>
  <c r="G197" i="52"/>
  <c r="I196" i="52"/>
  <c r="G198" i="47"/>
  <c r="G199" i="62"/>
  <c r="I210" i="59"/>
  <c r="I230" i="59" s="1"/>
  <c r="I198" i="59"/>
  <c r="L198" i="60"/>
  <c r="L195" i="49"/>
  <c r="H208" i="62"/>
  <c r="H228" i="62" s="1"/>
  <c r="H196" i="62"/>
  <c r="H196" i="49"/>
  <c r="G196" i="61"/>
  <c r="K199" i="46"/>
  <c r="I199" i="53"/>
  <c r="J197" i="46"/>
  <c r="I196" i="60"/>
  <c r="K199" i="58"/>
  <c r="K199" i="49"/>
  <c r="F196" i="58"/>
  <c r="E197" i="62"/>
  <c r="I79" i="40"/>
  <c r="E152" i="65"/>
  <c r="H178" i="64" s="1"/>
  <c r="H207" i="53"/>
  <c r="H227" i="53" s="1"/>
  <c r="H195" i="53"/>
  <c r="G199" i="51"/>
  <c r="G211" i="51"/>
  <c r="G231" i="51" s="1"/>
  <c r="F208" i="48"/>
  <c r="F228" i="48" s="1"/>
  <c r="K199" i="57"/>
  <c r="K211" i="57"/>
  <c r="K231" i="57" s="1"/>
  <c r="J198" i="63"/>
  <c r="J210" i="63"/>
  <c r="J230" i="63" s="1"/>
  <c r="F208" i="62"/>
  <c r="F228" i="62" s="1"/>
  <c r="F196" i="62"/>
  <c r="I197" i="57"/>
  <c r="I210" i="57"/>
  <c r="I230" i="57" s="1"/>
  <c r="I198" i="57"/>
  <c r="G207" i="54"/>
  <c r="G227" i="54" s="1"/>
  <c r="G195" i="54"/>
  <c r="L199" i="46"/>
  <c r="L211" i="46"/>
  <c r="L231" i="46" s="1"/>
  <c r="K208" i="50"/>
  <c r="K228" i="50" s="1"/>
  <c r="K196" i="50"/>
  <c r="F198" i="48"/>
  <c r="J197" i="54"/>
  <c r="L198" i="50"/>
  <c r="E207" i="50"/>
  <c r="E227" i="50" s="1"/>
  <c r="E195" i="50"/>
  <c r="I210" i="51"/>
  <c r="I230" i="51" s="1"/>
  <c r="I198" i="51"/>
  <c r="E210" i="59"/>
  <c r="E230" i="59" s="1"/>
  <c r="E198" i="59"/>
  <c r="K208" i="59"/>
  <c r="K228" i="59" s="1"/>
  <c r="K196" i="59"/>
  <c r="I195" i="54"/>
  <c r="E199" i="59"/>
  <c r="I199" i="52"/>
  <c r="I196" i="51"/>
  <c r="L195" i="50"/>
  <c r="H210" i="62"/>
  <c r="H230" i="62" s="1"/>
  <c r="H198" i="62"/>
  <c r="F198" i="58"/>
  <c r="F210" i="58"/>
  <c r="F230" i="58" s="1"/>
  <c r="K196" i="47"/>
  <c r="K208" i="47"/>
  <c r="K228" i="47" s="1"/>
  <c r="I195" i="51"/>
  <c r="L198" i="63"/>
  <c r="K199" i="59"/>
  <c r="L198" i="46"/>
  <c r="H196" i="51"/>
  <c r="I196" i="63"/>
  <c r="J209" i="51"/>
  <c r="J229" i="51" s="1"/>
  <c r="J197" i="51"/>
  <c r="K195" i="63"/>
  <c r="J198" i="48"/>
  <c r="K198" i="50"/>
  <c r="K210" i="50"/>
  <c r="K230" i="50" s="1"/>
  <c r="G197" i="59"/>
  <c r="G209" i="59"/>
  <c r="G229" i="59" s="1"/>
  <c r="K198" i="58"/>
  <c r="K210" i="58"/>
  <c r="K230" i="58" s="1"/>
  <c r="E199" i="50"/>
  <c r="C209" i="60"/>
  <c r="C229" i="60" s="1"/>
  <c r="G208" i="59"/>
  <c r="G228" i="59" s="1"/>
  <c r="G196" i="59"/>
  <c r="K195" i="46"/>
  <c r="E198" i="60"/>
  <c r="F197" i="53"/>
  <c r="F209" i="53"/>
  <c r="F229" i="53" s="1"/>
  <c r="J199" i="48"/>
  <c r="F195" i="63"/>
  <c r="I199" i="63"/>
  <c r="J195" i="57"/>
  <c r="K197" i="50"/>
  <c r="J199" i="61"/>
  <c r="I197" i="58"/>
  <c r="I209" i="50"/>
  <c r="I229" i="50" s="1"/>
  <c r="I197" i="50"/>
  <c r="F198" i="62"/>
  <c r="L209" i="59"/>
  <c r="L229" i="59" s="1"/>
  <c r="L197" i="59"/>
  <c r="K196" i="46"/>
  <c r="L198" i="61"/>
  <c r="G199" i="60"/>
  <c r="J197" i="48"/>
  <c r="F195" i="50"/>
  <c r="I211" i="51"/>
  <c r="I231" i="51" s="1"/>
  <c r="I199" i="51"/>
  <c r="J198" i="61"/>
  <c r="I211" i="50"/>
  <c r="I231" i="50" s="1"/>
  <c r="I199" i="50"/>
  <c r="H197" i="46"/>
  <c r="L199" i="47"/>
  <c r="K207" i="51"/>
  <c r="K227" i="51" s="1"/>
  <c r="K195" i="51"/>
  <c r="I208" i="61"/>
  <c r="I228" i="61" s="1"/>
  <c r="I196" i="61"/>
  <c r="K196" i="57"/>
  <c r="J197" i="50"/>
  <c r="H211" i="49"/>
  <c r="H231" i="49" s="1"/>
  <c r="H199" i="49"/>
  <c r="L195" i="59"/>
  <c r="L207" i="59"/>
  <c r="L227" i="59" s="1"/>
  <c r="H195" i="59"/>
  <c r="F197" i="60"/>
  <c r="E209" i="52"/>
  <c r="E229" i="52" s="1"/>
  <c r="E197" i="52"/>
  <c r="G207" i="46"/>
  <c r="G227" i="46" s="1"/>
  <c r="G195" i="46"/>
  <c r="H196" i="59"/>
  <c r="F199" i="52"/>
  <c r="H209" i="60"/>
  <c r="H229" i="60" s="1"/>
  <c r="H197" i="60"/>
  <c r="E211" i="47"/>
  <c r="E231" i="47" s="1"/>
  <c r="E199" i="47"/>
  <c r="E199" i="57"/>
  <c r="E196" i="50"/>
  <c r="H210" i="51"/>
  <c r="H230" i="51" s="1"/>
  <c r="H198" i="51"/>
  <c r="J198" i="46"/>
  <c r="L199" i="48"/>
  <c r="L196" i="60"/>
  <c r="K197" i="57"/>
  <c r="G209" i="54"/>
  <c r="G229" i="54" s="1"/>
  <c r="G197" i="54"/>
  <c r="L198" i="47"/>
  <c r="K196" i="51"/>
  <c r="F197" i="47"/>
  <c r="H198" i="60"/>
  <c r="G195" i="61"/>
  <c r="G207" i="61"/>
  <c r="G227" i="61" s="1"/>
  <c r="L196" i="58"/>
  <c r="J207" i="52"/>
  <c r="J227" i="52" s="1"/>
  <c r="J195" i="52"/>
  <c r="F198" i="49"/>
  <c r="J195" i="48"/>
  <c r="L198" i="62"/>
  <c r="E196" i="60"/>
  <c r="E208" i="60"/>
  <c r="E228" i="60" s="1"/>
  <c r="I210" i="58"/>
  <c r="I230" i="58" s="1"/>
  <c r="I198" i="58"/>
  <c r="J198" i="50"/>
  <c r="E208" i="47"/>
  <c r="E228" i="47" s="1"/>
  <c r="E196" i="47"/>
  <c r="H198" i="46"/>
  <c r="J196" i="54"/>
  <c r="J198" i="57"/>
  <c r="G197" i="51"/>
  <c r="G195" i="51"/>
  <c r="E199" i="60"/>
  <c r="E208" i="59"/>
  <c r="E228" i="59" s="1"/>
  <c r="E196" i="59"/>
  <c r="I208" i="57"/>
  <c r="I228" i="57" s="1"/>
  <c r="I196" i="57"/>
  <c r="H209" i="59"/>
  <c r="H229" i="59" s="1"/>
  <c r="H197" i="59"/>
  <c r="G207" i="63"/>
  <c r="G227" i="63" s="1"/>
  <c r="G195" i="63"/>
  <c r="E195" i="49"/>
  <c r="E207" i="49"/>
  <c r="E227" i="49" s="1"/>
  <c r="E199" i="62"/>
  <c r="I198" i="54"/>
  <c r="G198" i="62"/>
  <c r="G210" i="62"/>
  <c r="G230" i="62" s="1"/>
  <c r="F210" i="61"/>
  <c r="F230" i="61" s="1"/>
  <c r="F210" i="46"/>
  <c r="F230" i="46" s="1"/>
  <c r="F198" i="46"/>
  <c r="H195" i="63"/>
  <c r="E197" i="57"/>
  <c r="I196" i="54"/>
  <c r="H198" i="47"/>
  <c r="E197" i="46"/>
  <c r="E211" i="53"/>
  <c r="E231" i="53" s="1"/>
  <c r="E199" i="53"/>
  <c r="G199" i="61"/>
  <c r="K196" i="53"/>
  <c r="I197" i="46"/>
  <c r="G198" i="46"/>
  <c r="G198" i="63"/>
  <c r="I195" i="46"/>
  <c r="L199" i="63"/>
  <c r="L199" i="53"/>
  <c r="E195" i="46"/>
  <c r="E207" i="46"/>
  <c r="E227" i="46" s="1"/>
  <c r="H196" i="47"/>
  <c r="J196" i="63"/>
  <c r="L198" i="53"/>
  <c r="E199" i="49"/>
  <c r="I196" i="49"/>
  <c r="G27" i="40"/>
  <c r="F195" i="62"/>
  <c r="G198" i="58"/>
  <c r="H197" i="51"/>
  <c r="F195" i="49"/>
  <c r="F199" i="58"/>
  <c r="I199" i="58"/>
  <c r="E38" i="40"/>
  <c r="K207" i="57"/>
  <c r="K227" i="57" s="1"/>
  <c r="K195" i="57"/>
  <c r="I209" i="53"/>
  <c r="I229" i="53" s="1"/>
  <c r="I197" i="53"/>
  <c r="F211" i="60"/>
  <c r="F231" i="60" s="1"/>
  <c r="F199" i="60"/>
  <c r="G195" i="58"/>
  <c r="G207" i="58"/>
  <c r="G227" i="58" s="1"/>
  <c r="L197" i="53"/>
  <c r="L211" i="51"/>
  <c r="L231" i="51" s="1"/>
  <c r="L199" i="51"/>
  <c r="L211" i="57"/>
  <c r="L231" i="57" s="1"/>
  <c r="L199" i="57"/>
  <c r="L199" i="59"/>
  <c r="I198" i="52"/>
  <c r="K195" i="59"/>
  <c r="K197" i="52"/>
  <c r="F197" i="46"/>
  <c r="F209" i="46"/>
  <c r="F229" i="46" s="1"/>
  <c r="I199" i="57"/>
  <c r="J197" i="52"/>
  <c r="G209" i="49"/>
  <c r="G229" i="49" s="1"/>
  <c r="G197" i="49"/>
  <c r="E195" i="59"/>
  <c r="K198" i="48"/>
  <c r="K210" i="48"/>
  <c r="K230" i="48" s="1"/>
  <c r="H197" i="61"/>
  <c r="F198" i="57"/>
  <c r="K198" i="59"/>
  <c r="K195" i="48"/>
  <c r="E196" i="58"/>
  <c r="F197" i="54"/>
  <c r="K195" i="49"/>
  <c r="F196" i="46"/>
  <c r="F195" i="57"/>
  <c r="I195" i="53"/>
  <c r="L195" i="51"/>
  <c r="L207" i="51"/>
  <c r="L227" i="51" s="1"/>
  <c r="L197" i="61"/>
  <c r="I195" i="59"/>
  <c r="I207" i="59"/>
  <c r="I227" i="59" s="1"/>
  <c r="K199" i="52"/>
  <c r="G199" i="53"/>
  <c r="F195" i="46"/>
  <c r="F208" i="52"/>
  <c r="F228" i="52" s="1"/>
  <c r="F196" i="52"/>
  <c r="I195" i="60"/>
  <c r="I207" i="60"/>
  <c r="I227" i="60" s="1"/>
  <c r="L195" i="63"/>
  <c r="F209" i="58"/>
  <c r="F229" i="58" s="1"/>
  <c r="F197" i="58"/>
  <c r="J196" i="50"/>
  <c r="J210" i="62"/>
  <c r="J230" i="62" s="1"/>
  <c r="J240" i="62" s="1"/>
  <c r="J198" i="62"/>
  <c r="J197" i="53"/>
  <c r="F195" i="54"/>
  <c r="G199" i="47"/>
  <c r="K195" i="53"/>
  <c r="C211" i="63"/>
  <c r="C231" i="63" s="1"/>
  <c r="J196" i="61"/>
  <c r="L195" i="48"/>
  <c r="L195" i="47"/>
  <c r="J199" i="60"/>
  <c r="F196" i="53"/>
  <c r="H198" i="48"/>
  <c r="K198" i="52"/>
  <c r="K210" i="52"/>
  <c r="K230" i="52" s="1"/>
  <c r="E199" i="46"/>
  <c r="L195" i="46"/>
  <c r="E199" i="63"/>
  <c r="I197" i="52"/>
  <c r="K198" i="63"/>
  <c r="H197" i="52"/>
  <c r="E197" i="60"/>
  <c r="K195" i="52"/>
  <c r="J199" i="62"/>
  <c r="K195" i="47"/>
  <c r="E195" i="47"/>
  <c r="E208" i="63"/>
  <c r="E228" i="63" s="1"/>
  <c r="D44" i="39"/>
  <c r="D73" i="39" s="1"/>
  <c r="D87" i="39" s="1"/>
  <c r="D107" i="39" s="1"/>
  <c r="C42" i="39"/>
  <c r="C71" i="39" s="1"/>
  <c r="C85" i="39" s="1"/>
  <c r="D42" i="39"/>
  <c r="D71" i="39" s="1"/>
  <c r="D85" i="39" s="1"/>
  <c r="D105" i="39" s="1"/>
  <c r="C45" i="39"/>
  <c r="C74" i="39" s="1"/>
  <c r="C88" i="39" s="1"/>
  <c r="C108" i="39" s="1"/>
  <c r="Z36" i="39"/>
  <c r="C46" i="39"/>
  <c r="C75" i="39" s="1"/>
  <c r="C89" i="39" s="1"/>
  <c r="C109" i="39" s="1"/>
  <c r="C44" i="39"/>
  <c r="C73" i="39" s="1"/>
  <c r="C87" i="39" s="1"/>
  <c r="C107" i="39" s="1"/>
  <c r="D45" i="39"/>
  <c r="D74" i="39" s="1"/>
  <c r="D88" i="39" s="1"/>
  <c r="D108" i="39" s="1"/>
  <c r="D43" i="39"/>
  <c r="D72" i="39" s="1"/>
  <c r="D86" i="39" s="1"/>
  <c r="D106" i="39" s="1"/>
  <c r="D46" i="39"/>
  <c r="D75" i="39" s="1"/>
  <c r="D89" i="39" s="1"/>
  <c r="D109" i="39" s="1"/>
  <c r="C43" i="39"/>
  <c r="C72" i="39" s="1"/>
  <c r="C86" i="39" s="1"/>
  <c r="C106" i="39" s="1"/>
  <c r="G208" i="39"/>
  <c r="G228" i="39" s="1"/>
  <c r="L208" i="39"/>
  <c r="L228" i="39" s="1"/>
  <c r="J198" i="39"/>
  <c r="F199" i="39"/>
  <c r="E207" i="39"/>
  <c r="E227" i="39" s="1"/>
  <c r="F195" i="39"/>
  <c r="F196" i="39"/>
  <c r="E196" i="39"/>
  <c r="E198" i="39"/>
  <c r="J199" i="39"/>
  <c r="I199" i="39"/>
  <c r="K207" i="39"/>
  <c r="K227" i="39" s="1"/>
  <c r="J195" i="39"/>
  <c r="F197" i="39"/>
  <c r="E195" i="39"/>
  <c r="I198" i="39"/>
  <c r="J197" i="39"/>
  <c r="J196" i="39"/>
  <c r="I207" i="39"/>
  <c r="I227" i="39" s="1"/>
  <c r="G207" i="39"/>
  <c r="G227" i="39" s="1"/>
  <c r="F198" i="39"/>
  <c r="E197" i="39"/>
  <c r="I195" i="39"/>
  <c r="I197" i="39"/>
  <c r="E199" i="39"/>
  <c r="I196" i="39"/>
  <c r="D14" i="85" l="1"/>
  <c r="F32" i="65"/>
  <c r="I34" i="64" s="1"/>
  <c r="J198" i="49"/>
  <c r="F43" i="65" s="1"/>
  <c r="I47" i="64" s="1"/>
  <c r="K195" i="61"/>
  <c r="J196" i="49"/>
  <c r="L196" i="61"/>
  <c r="L78" i="40" s="1"/>
  <c r="G196" i="48"/>
  <c r="K195" i="62"/>
  <c r="L199" i="61"/>
  <c r="H195" i="48"/>
  <c r="H12" i="40" s="1"/>
  <c r="J207" i="49"/>
  <c r="J227" i="49" s="1"/>
  <c r="J237" i="49" s="1"/>
  <c r="F195" i="48"/>
  <c r="L208" i="62"/>
  <c r="L228" i="62" s="1"/>
  <c r="H199" i="48"/>
  <c r="H16" i="40" s="1"/>
  <c r="H197" i="48"/>
  <c r="G86" i="40"/>
  <c r="I197" i="49"/>
  <c r="I24" i="40" s="1"/>
  <c r="K199" i="61"/>
  <c r="K81" i="40" s="1"/>
  <c r="K196" i="61"/>
  <c r="D154" i="65" s="1"/>
  <c r="G180" i="64" s="1"/>
  <c r="F196" i="48"/>
  <c r="J195" i="49"/>
  <c r="E196" i="48"/>
  <c r="D18" i="65" s="1"/>
  <c r="G18" i="64" s="1"/>
  <c r="I198" i="49"/>
  <c r="I25" i="40" s="1"/>
  <c r="F197" i="48"/>
  <c r="I195" i="49"/>
  <c r="E197" i="48"/>
  <c r="E14" i="40" s="1"/>
  <c r="E199" i="61"/>
  <c r="K197" i="61"/>
  <c r="F199" i="48"/>
  <c r="I199" i="49"/>
  <c r="I26" i="40" s="1"/>
  <c r="I196" i="62"/>
  <c r="D122" i="65" s="1"/>
  <c r="G142" i="64" s="1"/>
  <c r="E168" i="65"/>
  <c r="H198" i="64" s="1"/>
  <c r="E197" i="61"/>
  <c r="F197" i="61"/>
  <c r="E149" i="65" s="1"/>
  <c r="H175" i="64" s="1"/>
  <c r="F198" i="61"/>
  <c r="F80" i="40" s="1"/>
  <c r="E198" i="61"/>
  <c r="F148" i="65" s="1"/>
  <c r="I174" i="64" s="1"/>
  <c r="K198" i="62"/>
  <c r="L195" i="62"/>
  <c r="C125" i="65" s="1"/>
  <c r="I198" i="62"/>
  <c r="K197" i="62"/>
  <c r="F196" i="61"/>
  <c r="F199" i="61"/>
  <c r="F81" i="40" s="1"/>
  <c r="E195" i="61"/>
  <c r="C148" i="65" s="1"/>
  <c r="F131" i="65"/>
  <c r="I153" i="64" s="1"/>
  <c r="H89" i="40"/>
  <c r="L199" i="62"/>
  <c r="L66" i="40" s="1"/>
  <c r="J195" i="62"/>
  <c r="J62" i="40" s="1"/>
  <c r="J196" i="62"/>
  <c r="J63" i="40" s="1"/>
  <c r="I195" i="62"/>
  <c r="I62" i="40" s="1"/>
  <c r="J18" i="40"/>
  <c r="L196" i="62"/>
  <c r="I63" i="40"/>
  <c r="E207" i="61"/>
  <c r="E227" i="61" s="1"/>
  <c r="E196" i="61"/>
  <c r="D148" i="65" s="1"/>
  <c r="G174" i="64" s="1"/>
  <c r="I197" i="62"/>
  <c r="C101" i="65"/>
  <c r="E162" i="65"/>
  <c r="H190" i="64" s="1"/>
  <c r="L13" i="40"/>
  <c r="E33" i="65"/>
  <c r="H35" i="64" s="1"/>
  <c r="E207" i="51"/>
  <c r="E227" i="51" s="1"/>
  <c r="E237" i="51" s="1"/>
  <c r="L35" i="40"/>
  <c r="J56" i="40"/>
  <c r="J71" i="40"/>
  <c r="J25" i="40"/>
  <c r="K237" i="61"/>
  <c r="I81" i="40"/>
  <c r="D172" i="65"/>
  <c r="G202" i="64" s="1"/>
  <c r="C163" i="65"/>
  <c r="J21" i="40"/>
  <c r="K196" i="54"/>
  <c r="K53" i="40" s="1"/>
  <c r="L196" i="54"/>
  <c r="K198" i="54"/>
  <c r="L41" i="40"/>
  <c r="I19" i="40"/>
  <c r="E142" i="65"/>
  <c r="H166" i="64" s="1"/>
  <c r="K199" i="54"/>
  <c r="G104" i="65" s="1"/>
  <c r="J120" i="64" s="1"/>
  <c r="L197" i="54"/>
  <c r="H198" i="52"/>
  <c r="H40" i="40" s="1"/>
  <c r="G198" i="52"/>
  <c r="H199" i="52"/>
  <c r="G198" i="50"/>
  <c r="G198" i="48"/>
  <c r="G15" i="40" s="1"/>
  <c r="F197" i="63"/>
  <c r="E129" i="65" s="1"/>
  <c r="H151" i="64" s="1"/>
  <c r="E42" i="65"/>
  <c r="H46" i="64" s="1"/>
  <c r="G197" i="48"/>
  <c r="E196" i="63"/>
  <c r="D128" i="65" s="1"/>
  <c r="G150" i="64" s="1"/>
  <c r="G210" i="48"/>
  <c r="G230" i="48" s="1"/>
  <c r="G240" i="48" s="1"/>
  <c r="F209" i="63"/>
  <c r="F229" i="63" s="1"/>
  <c r="G209" i="52"/>
  <c r="G229" i="52" s="1"/>
  <c r="G239" i="52" s="1"/>
  <c r="G195" i="57"/>
  <c r="G57" i="40" s="1"/>
  <c r="E197" i="63"/>
  <c r="E128" i="65" s="1"/>
  <c r="H150" i="64" s="1"/>
  <c r="L198" i="54"/>
  <c r="F105" i="65" s="1"/>
  <c r="I121" i="64" s="1"/>
  <c r="G199" i="52"/>
  <c r="C78" i="65"/>
  <c r="F42" i="40"/>
  <c r="G199" i="50"/>
  <c r="H196" i="50"/>
  <c r="C52" i="65"/>
  <c r="F58" i="64" s="1"/>
  <c r="H197" i="50"/>
  <c r="H29" i="40" s="1"/>
  <c r="H195" i="57"/>
  <c r="H57" i="40" s="1"/>
  <c r="G197" i="57"/>
  <c r="G59" i="40" s="1"/>
  <c r="F40" i="65"/>
  <c r="I44" i="64" s="1"/>
  <c r="G134" i="65"/>
  <c r="J156" i="64" s="1"/>
  <c r="H195" i="50"/>
  <c r="H27" i="40" s="1"/>
  <c r="G199" i="57"/>
  <c r="G61" i="40" s="1"/>
  <c r="G198" i="57"/>
  <c r="F110" i="65" s="1"/>
  <c r="I128" i="64" s="1"/>
  <c r="E199" i="51"/>
  <c r="G58" i="65" s="1"/>
  <c r="J66" i="64" s="1"/>
  <c r="E198" i="51"/>
  <c r="E195" i="51"/>
  <c r="E32" i="40" s="1"/>
  <c r="H196" i="57"/>
  <c r="H58" i="40" s="1"/>
  <c r="H198" i="50"/>
  <c r="H30" i="40" s="1"/>
  <c r="G207" i="57"/>
  <c r="G227" i="57" s="1"/>
  <c r="G237" i="57" s="1"/>
  <c r="D65" i="65"/>
  <c r="G73" i="64" s="1"/>
  <c r="G210" i="50"/>
  <c r="G230" i="50" s="1"/>
  <c r="G239" i="50" s="1"/>
  <c r="G196" i="50"/>
  <c r="G197" i="50"/>
  <c r="G16" i="40"/>
  <c r="G20" i="65"/>
  <c r="J20" i="64" s="1"/>
  <c r="D129" i="65"/>
  <c r="G151" i="64" s="1"/>
  <c r="F68" i="40"/>
  <c r="E104" i="65"/>
  <c r="H120" i="64" s="1"/>
  <c r="K54" i="40"/>
  <c r="E43" i="65"/>
  <c r="H47" i="64" s="1"/>
  <c r="J24" i="40"/>
  <c r="K80" i="40"/>
  <c r="F154" i="65"/>
  <c r="I180" i="64" s="1"/>
  <c r="F18" i="65"/>
  <c r="I18" i="64" s="1"/>
  <c r="E15" i="40"/>
  <c r="E123" i="65"/>
  <c r="H143" i="64" s="1"/>
  <c r="J64" i="40"/>
  <c r="D124" i="65"/>
  <c r="G144" i="64" s="1"/>
  <c r="K63" i="40"/>
  <c r="F77" i="40"/>
  <c r="C149" i="65"/>
  <c r="F175" i="64" s="1"/>
  <c r="C188" i="57"/>
  <c r="C210" i="57" s="1"/>
  <c r="C230" i="57" s="1"/>
  <c r="C186" i="61"/>
  <c r="C208" i="61" s="1"/>
  <c r="C228" i="61" s="1"/>
  <c r="C189" i="54"/>
  <c r="C211" i="54" s="1"/>
  <c r="C231" i="54" s="1"/>
  <c r="D186" i="47"/>
  <c r="D208" i="47" s="1"/>
  <c r="D228" i="47" s="1"/>
  <c r="D189" i="47"/>
  <c r="D211" i="47" s="1"/>
  <c r="D231" i="47" s="1"/>
  <c r="D188" i="58"/>
  <c r="D210" i="58" s="1"/>
  <c r="D230" i="58" s="1"/>
  <c r="D185" i="58"/>
  <c r="D207" i="58" s="1"/>
  <c r="D227" i="58" s="1"/>
  <c r="C189" i="61"/>
  <c r="C211" i="61" s="1"/>
  <c r="C231" i="61" s="1"/>
  <c r="D186" i="48"/>
  <c r="D208" i="48" s="1"/>
  <c r="D228" i="48" s="1"/>
  <c r="D185" i="48"/>
  <c r="D207" i="48" s="1"/>
  <c r="D227" i="48" s="1"/>
  <c r="C186" i="48"/>
  <c r="C208" i="48" s="1"/>
  <c r="C228" i="48" s="1"/>
  <c r="D186" i="46"/>
  <c r="D208" i="46" s="1"/>
  <c r="D228" i="46" s="1"/>
  <c r="C187" i="53"/>
  <c r="C209" i="53" s="1"/>
  <c r="C229" i="53" s="1"/>
  <c r="D187" i="53"/>
  <c r="D209" i="53" s="1"/>
  <c r="D229" i="53" s="1"/>
  <c r="D185" i="63"/>
  <c r="D207" i="63" s="1"/>
  <c r="D227" i="63" s="1"/>
  <c r="D185" i="57"/>
  <c r="D207" i="57" s="1"/>
  <c r="D227" i="57" s="1"/>
  <c r="D187" i="59"/>
  <c r="D209" i="59" s="1"/>
  <c r="D229" i="59" s="1"/>
  <c r="D185" i="51"/>
  <c r="D207" i="51" s="1"/>
  <c r="D227" i="51" s="1"/>
  <c r="F196" i="51"/>
  <c r="E196" i="51"/>
  <c r="F198" i="51"/>
  <c r="F197" i="51"/>
  <c r="F195" i="51"/>
  <c r="H199" i="57"/>
  <c r="G196" i="57"/>
  <c r="C186" i="53"/>
  <c r="C208" i="53" s="1"/>
  <c r="C228" i="53" s="1"/>
  <c r="D189" i="50"/>
  <c r="D211" i="50" s="1"/>
  <c r="D231" i="50" s="1"/>
  <c r="D187" i="54"/>
  <c r="D209" i="54" s="1"/>
  <c r="D229" i="54" s="1"/>
  <c r="D187" i="47"/>
  <c r="D209" i="47" s="1"/>
  <c r="D229" i="47" s="1"/>
  <c r="C189" i="58"/>
  <c r="C211" i="58" s="1"/>
  <c r="C231" i="58" s="1"/>
  <c r="D189" i="58"/>
  <c r="D211" i="58" s="1"/>
  <c r="D231" i="58" s="1"/>
  <c r="C187" i="57"/>
  <c r="C209" i="57" s="1"/>
  <c r="C229" i="57" s="1"/>
  <c r="C188" i="48"/>
  <c r="C210" i="48" s="1"/>
  <c r="C230" i="48" s="1"/>
  <c r="D187" i="46"/>
  <c r="D209" i="46" s="1"/>
  <c r="D229" i="46" s="1"/>
  <c r="C189" i="53"/>
  <c r="C211" i="53" s="1"/>
  <c r="C231" i="53" s="1"/>
  <c r="D188" i="63"/>
  <c r="D210" i="63" s="1"/>
  <c r="D230" i="63" s="1"/>
  <c r="D189" i="60"/>
  <c r="D211" i="60" s="1"/>
  <c r="D231" i="60" s="1"/>
  <c r="D187" i="57"/>
  <c r="D209" i="57" s="1"/>
  <c r="D229" i="57" s="1"/>
  <c r="D189" i="59"/>
  <c r="D211" i="59" s="1"/>
  <c r="D231" i="59" s="1"/>
  <c r="C189" i="62"/>
  <c r="C211" i="62" s="1"/>
  <c r="C231" i="62" s="1"/>
  <c r="D187" i="51"/>
  <c r="D209" i="51" s="1"/>
  <c r="D229" i="51" s="1"/>
  <c r="I199" i="62"/>
  <c r="I66" i="40" s="1"/>
  <c r="H196" i="48"/>
  <c r="H199" i="50"/>
  <c r="E197" i="51"/>
  <c r="H197" i="57"/>
  <c r="C187" i="63"/>
  <c r="C209" i="63" s="1"/>
  <c r="C229" i="63" s="1"/>
  <c r="C186" i="57"/>
  <c r="C208" i="57" s="1"/>
  <c r="C228" i="57" s="1"/>
  <c r="D188" i="54"/>
  <c r="D210" i="54" s="1"/>
  <c r="D230" i="54" s="1"/>
  <c r="C187" i="48"/>
  <c r="C209" i="48" s="1"/>
  <c r="C229" i="48" s="1"/>
  <c r="C189" i="46"/>
  <c r="C211" i="46" s="1"/>
  <c r="C231" i="46" s="1"/>
  <c r="D189" i="46"/>
  <c r="D211" i="46" s="1"/>
  <c r="D231" i="46" s="1"/>
  <c r="C186" i="51"/>
  <c r="C208" i="51" s="1"/>
  <c r="C228" i="51" s="1"/>
  <c r="D186" i="63"/>
  <c r="D208" i="63" s="1"/>
  <c r="D228" i="63" s="1"/>
  <c r="C189" i="52"/>
  <c r="C211" i="52" s="1"/>
  <c r="C231" i="52" s="1"/>
  <c r="D186" i="60"/>
  <c r="D208" i="60" s="1"/>
  <c r="D228" i="60" s="1"/>
  <c r="D186" i="57"/>
  <c r="D208" i="57" s="1"/>
  <c r="D228" i="57" s="1"/>
  <c r="D185" i="59"/>
  <c r="D207" i="59" s="1"/>
  <c r="D227" i="59" s="1"/>
  <c r="C186" i="49"/>
  <c r="C208" i="49" s="1"/>
  <c r="C228" i="49" s="1"/>
  <c r="D189" i="51"/>
  <c r="D211" i="51" s="1"/>
  <c r="D231" i="51" s="1"/>
  <c r="G196" i="52"/>
  <c r="G195" i="52"/>
  <c r="C186" i="58"/>
  <c r="C208" i="58" s="1"/>
  <c r="C228" i="58" s="1"/>
  <c r="C188" i="50"/>
  <c r="C210" i="50" s="1"/>
  <c r="C230" i="50" s="1"/>
  <c r="C189" i="51"/>
  <c r="C211" i="51" s="1"/>
  <c r="C231" i="51" s="1"/>
  <c r="D185" i="47"/>
  <c r="D207" i="47" s="1"/>
  <c r="D227" i="47" s="1"/>
  <c r="C187" i="58"/>
  <c r="C209" i="58" s="1"/>
  <c r="C229" i="58" s="1"/>
  <c r="C188" i="61"/>
  <c r="C210" i="61" s="1"/>
  <c r="C230" i="61" s="1"/>
  <c r="D189" i="48"/>
  <c r="D211" i="48" s="1"/>
  <c r="D231" i="48" s="1"/>
  <c r="D187" i="48"/>
  <c r="D209" i="48" s="1"/>
  <c r="D229" i="48" s="1"/>
  <c r="C188" i="46"/>
  <c r="C210" i="46" s="1"/>
  <c r="C230" i="46" s="1"/>
  <c r="D185" i="46"/>
  <c r="D207" i="46" s="1"/>
  <c r="D227" i="46" s="1"/>
  <c r="D189" i="53"/>
  <c r="D211" i="53" s="1"/>
  <c r="D231" i="53" s="1"/>
  <c r="D189" i="63"/>
  <c r="D211" i="63" s="1"/>
  <c r="D231" i="63" s="1"/>
  <c r="D188" i="52"/>
  <c r="D210" i="52" s="1"/>
  <c r="D230" i="52" s="1"/>
  <c r="D187" i="60"/>
  <c r="D209" i="60" s="1"/>
  <c r="D229" i="60" s="1"/>
  <c r="D189" i="57"/>
  <c r="D211" i="57" s="1"/>
  <c r="D231" i="57" s="1"/>
  <c r="D186" i="59"/>
  <c r="D208" i="59" s="1"/>
  <c r="D228" i="59" s="1"/>
  <c r="C186" i="62"/>
  <c r="C208" i="62" s="1"/>
  <c r="C228" i="62" s="1"/>
  <c r="D188" i="51"/>
  <c r="D210" i="51" s="1"/>
  <c r="D230" i="51" s="1"/>
  <c r="H196" i="52"/>
  <c r="G23" i="40"/>
  <c r="D49" i="65"/>
  <c r="G55" i="64" s="1"/>
  <c r="E54" i="40"/>
  <c r="K239" i="53"/>
  <c r="J27" i="40"/>
  <c r="H91" i="40"/>
  <c r="F152" i="65"/>
  <c r="I178" i="64" s="1"/>
  <c r="D44" i="65"/>
  <c r="G48" i="64" s="1"/>
  <c r="F40" i="40"/>
  <c r="D80" i="65"/>
  <c r="G92" i="64" s="1"/>
  <c r="G154" i="65"/>
  <c r="J180" i="64" s="1"/>
  <c r="D174" i="65"/>
  <c r="G204" i="64" s="1"/>
  <c r="F41" i="65"/>
  <c r="I45" i="64" s="1"/>
  <c r="D52" i="65"/>
  <c r="G58" i="64" s="1"/>
  <c r="E75" i="65"/>
  <c r="H85" i="64" s="1"/>
  <c r="J20" i="40"/>
  <c r="F142" i="65"/>
  <c r="I166" i="64" s="1"/>
  <c r="D92" i="65"/>
  <c r="G106" i="64" s="1"/>
  <c r="G59" i="65"/>
  <c r="J67" i="64" s="1"/>
  <c r="E41" i="65"/>
  <c r="H45" i="64" s="1"/>
  <c r="I83" i="40"/>
  <c r="F66" i="40"/>
  <c r="F28" i="65"/>
  <c r="I30" i="64" s="1"/>
  <c r="F165" i="65"/>
  <c r="I193" i="64" s="1"/>
  <c r="E101" i="65"/>
  <c r="H117" i="64" s="1"/>
  <c r="C108" i="65"/>
  <c r="E28" i="65"/>
  <c r="H30" i="64" s="1"/>
  <c r="D29" i="65"/>
  <c r="G31" i="64" s="1"/>
  <c r="H60" i="40"/>
  <c r="J35" i="40"/>
  <c r="C83" i="65"/>
  <c r="F95" i="64" s="1"/>
  <c r="K38" i="40"/>
  <c r="C105" i="65"/>
  <c r="F143" i="65"/>
  <c r="I167" i="64" s="1"/>
  <c r="C138" i="65"/>
  <c r="F162" i="64" s="1"/>
  <c r="L238" i="60"/>
  <c r="G122" i="65"/>
  <c r="J142" i="64" s="1"/>
  <c r="D123" i="65"/>
  <c r="G143" i="64" s="1"/>
  <c r="G72" i="40"/>
  <c r="L28" i="40"/>
  <c r="C122" i="65"/>
  <c r="D32" i="65"/>
  <c r="G34" i="64" s="1"/>
  <c r="F29" i="65"/>
  <c r="I31" i="64" s="1"/>
  <c r="G162" i="65"/>
  <c r="J190" i="64" s="1"/>
  <c r="I21" i="40"/>
  <c r="C71" i="65"/>
  <c r="F81" i="64" s="1"/>
  <c r="C174" i="65"/>
  <c r="E163" i="65"/>
  <c r="H191" i="64" s="1"/>
  <c r="K35" i="40"/>
  <c r="G98" i="65"/>
  <c r="J114" i="64" s="1"/>
  <c r="E240" i="39"/>
  <c r="F114" i="65"/>
  <c r="I132" i="64" s="1"/>
  <c r="H66" i="40"/>
  <c r="G175" i="65"/>
  <c r="J205" i="64" s="1"/>
  <c r="I238" i="47"/>
  <c r="I50" i="40"/>
  <c r="H81" i="40"/>
  <c r="F87" i="40"/>
  <c r="I240" i="58"/>
  <c r="J241" i="46"/>
  <c r="K240" i="61"/>
  <c r="I240" i="46"/>
  <c r="L240" i="62"/>
  <c r="H90" i="40"/>
  <c r="H238" i="57"/>
  <c r="L55" i="40"/>
  <c r="E53" i="40"/>
  <c r="F48" i="65"/>
  <c r="I54" i="64" s="1"/>
  <c r="C29" i="65"/>
  <c r="F31" i="64" s="1"/>
  <c r="J74" i="40"/>
  <c r="C91" i="65"/>
  <c r="F82" i="65"/>
  <c r="I94" i="64" s="1"/>
  <c r="H239" i="60"/>
  <c r="G75" i="40"/>
  <c r="G124" i="65"/>
  <c r="J144" i="64" s="1"/>
  <c r="G113" i="65"/>
  <c r="J131" i="64" s="1"/>
  <c r="K238" i="62"/>
  <c r="F240" i="48"/>
  <c r="G237" i="47"/>
  <c r="C98" i="65"/>
  <c r="F114" i="64" s="1"/>
  <c r="K241" i="62"/>
  <c r="E63" i="40"/>
  <c r="F53" i="40"/>
  <c r="K240" i="62"/>
  <c r="F21" i="40"/>
  <c r="J58" i="40"/>
  <c r="F129" i="65"/>
  <c r="I151" i="64" s="1"/>
  <c r="E34" i="65"/>
  <c r="H36" i="64" s="1"/>
  <c r="J43" i="40"/>
  <c r="C69" i="65"/>
  <c r="F79" i="64" s="1"/>
  <c r="G26" i="40"/>
  <c r="E49" i="65"/>
  <c r="H55" i="64" s="1"/>
  <c r="G99" i="65"/>
  <c r="J115" i="64" s="1"/>
  <c r="L239" i="62"/>
  <c r="I237" i="51"/>
  <c r="E240" i="57"/>
  <c r="G100" i="65"/>
  <c r="J116" i="64" s="1"/>
  <c r="E48" i="40"/>
  <c r="J51" i="40"/>
  <c r="G63" i="65"/>
  <c r="J71" i="64" s="1"/>
  <c r="C20" i="65"/>
  <c r="F20" i="64" s="1"/>
  <c r="L239" i="54"/>
  <c r="G68" i="40"/>
  <c r="C104" i="65"/>
  <c r="F120" i="64" s="1"/>
  <c r="L238" i="54"/>
  <c r="G141" i="65"/>
  <c r="J165" i="64" s="1"/>
  <c r="D173" i="65"/>
  <c r="G203" i="64" s="1"/>
  <c r="C141" i="65"/>
  <c r="F165" i="64" s="1"/>
  <c r="L48" i="40"/>
  <c r="F240" i="61"/>
  <c r="J26" i="40"/>
  <c r="I76" i="40"/>
  <c r="D165" i="65"/>
  <c r="G193" i="64" s="1"/>
  <c r="E43" i="40"/>
  <c r="J86" i="40"/>
  <c r="E24" i="40"/>
  <c r="E241" i="57"/>
  <c r="K239" i="54"/>
  <c r="L237" i="62"/>
  <c r="K237" i="62"/>
  <c r="J241" i="47"/>
  <c r="K240" i="48"/>
  <c r="L241" i="46"/>
  <c r="E238" i="54"/>
  <c r="I237" i="54"/>
  <c r="K78" i="40"/>
  <c r="E120" i="65"/>
  <c r="H140" i="64" s="1"/>
  <c r="H77" i="40"/>
  <c r="L25" i="40"/>
  <c r="G237" i="63"/>
  <c r="E69" i="65"/>
  <c r="H79" i="64" s="1"/>
  <c r="G55" i="65"/>
  <c r="J61" i="64" s="1"/>
  <c r="L240" i="60"/>
  <c r="K20" i="40"/>
  <c r="G101" i="65"/>
  <c r="J117" i="64" s="1"/>
  <c r="C173" i="65"/>
  <c r="E30" i="65"/>
  <c r="H32" i="64" s="1"/>
  <c r="I238" i="61"/>
  <c r="L241" i="60"/>
  <c r="K238" i="60"/>
  <c r="K34" i="40"/>
  <c r="J31" i="40"/>
  <c r="E29" i="40"/>
  <c r="E241" i="54"/>
  <c r="I237" i="59"/>
  <c r="H237" i="47"/>
  <c r="J238" i="49"/>
  <c r="G237" i="46"/>
  <c r="G241" i="47"/>
  <c r="E241" i="48"/>
  <c r="G161" i="65"/>
  <c r="J189" i="64" s="1"/>
  <c r="F238" i="62"/>
  <c r="K240" i="53"/>
  <c r="H53" i="40"/>
  <c r="G237" i="58"/>
  <c r="J240" i="50"/>
  <c r="E164" i="65"/>
  <c r="H192" i="64" s="1"/>
  <c r="E239" i="48"/>
  <c r="G239" i="49"/>
  <c r="I239" i="53"/>
  <c r="E237" i="49"/>
  <c r="G239" i="51"/>
  <c r="J238" i="47"/>
  <c r="K240" i="58"/>
  <c r="K239" i="63"/>
  <c r="K68" i="40"/>
  <c r="F42" i="65"/>
  <c r="I46" i="64" s="1"/>
  <c r="E78" i="65"/>
  <c r="H90" i="64" s="1"/>
  <c r="H32" i="40"/>
  <c r="C41" i="65"/>
  <c r="F45" i="64" s="1"/>
  <c r="H238" i="47"/>
  <c r="E175" i="65"/>
  <c r="H205" i="64" s="1"/>
  <c r="G89" i="40"/>
  <c r="J238" i="63"/>
  <c r="F238" i="54"/>
  <c r="E238" i="63"/>
  <c r="K240" i="52"/>
  <c r="I237" i="60"/>
  <c r="K238" i="46"/>
  <c r="G237" i="52"/>
  <c r="E240" i="48"/>
  <c r="F239" i="60"/>
  <c r="J239" i="46"/>
  <c r="G239" i="53"/>
  <c r="F240" i="54"/>
  <c r="C129" i="47"/>
  <c r="D129" i="50"/>
  <c r="D127" i="49"/>
  <c r="D130" i="49"/>
  <c r="Z90" i="54"/>
  <c r="C105" i="54"/>
  <c r="D119" i="54" s="1"/>
  <c r="D130" i="54"/>
  <c r="C128" i="47"/>
  <c r="C105" i="58"/>
  <c r="Z90" i="58"/>
  <c r="D130" i="61"/>
  <c r="D127" i="61"/>
  <c r="C130" i="48"/>
  <c r="C128" i="46"/>
  <c r="D129" i="53"/>
  <c r="C105" i="63"/>
  <c r="D117" i="63" s="1"/>
  <c r="Z90" i="63"/>
  <c r="D126" i="52"/>
  <c r="D130" i="52"/>
  <c r="C105" i="60"/>
  <c r="D115" i="60" s="1"/>
  <c r="Z90" i="60"/>
  <c r="D129" i="57"/>
  <c r="D126" i="62"/>
  <c r="C105" i="62"/>
  <c r="D118" i="62" s="1"/>
  <c r="Z90" i="62"/>
  <c r="D128" i="50"/>
  <c r="D127" i="50"/>
  <c r="C128" i="49"/>
  <c r="D126" i="49"/>
  <c r="C129" i="54"/>
  <c r="C130" i="47"/>
  <c r="D129" i="61"/>
  <c r="C105" i="61"/>
  <c r="D116" i="61" s="1"/>
  <c r="Z90" i="61"/>
  <c r="Z90" i="46"/>
  <c r="C105" i="46"/>
  <c r="C117" i="46" s="1"/>
  <c r="Z90" i="53"/>
  <c r="C105" i="53"/>
  <c r="C118" i="53" s="1"/>
  <c r="C128" i="52"/>
  <c r="D126" i="60"/>
  <c r="D129" i="60"/>
  <c r="D129" i="62"/>
  <c r="D128" i="62"/>
  <c r="D127" i="62"/>
  <c r="Z90" i="51"/>
  <c r="C105" i="51"/>
  <c r="D116" i="51" s="1"/>
  <c r="D126" i="50"/>
  <c r="C130" i="50"/>
  <c r="D128" i="49"/>
  <c r="C105" i="49"/>
  <c r="D116" i="49" s="1"/>
  <c r="Z90" i="49"/>
  <c r="C128" i="54"/>
  <c r="D126" i="54"/>
  <c r="D126" i="61"/>
  <c r="C130" i="60"/>
  <c r="C129" i="53"/>
  <c r="D128" i="63"/>
  <c r="D127" i="52"/>
  <c r="C105" i="57"/>
  <c r="D118" i="57" s="1"/>
  <c r="Z90" i="57"/>
  <c r="C105" i="59"/>
  <c r="Z90" i="59"/>
  <c r="C128" i="62"/>
  <c r="D130" i="62"/>
  <c r="D127" i="51"/>
  <c r="C127" i="50"/>
  <c r="Z90" i="50"/>
  <c r="C105" i="50"/>
  <c r="D116" i="50" s="1"/>
  <c r="D129" i="49"/>
  <c r="C129" i="49"/>
  <c r="D127" i="54"/>
  <c r="C105" i="47"/>
  <c r="C118" i="47" s="1"/>
  <c r="Z90" i="47"/>
  <c r="C128" i="61"/>
  <c r="D129" i="48"/>
  <c r="C105" i="48"/>
  <c r="Z90" i="48"/>
  <c r="D129" i="46"/>
  <c r="D127" i="53"/>
  <c r="C105" i="52"/>
  <c r="D115" i="52" s="1"/>
  <c r="Z90" i="52"/>
  <c r="C129" i="52"/>
  <c r="C130" i="57"/>
  <c r="C129" i="62"/>
  <c r="F239" i="58"/>
  <c r="L240" i="46"/>
  <c r="L199" i="39"/>
  <c r="G15" i="65" s="1"/>
  <c r="J13" i="64" s="1"/>
  <c r="L238" i="58"/>
  <c r="H241" i="48"/>
  <c r="K237" i="46"/>
  <c r="I241" i="46"/>
  <c r="K238" i="47"/>
  <c r="H238" i="59"/>
  <c r="F238" i="52"/>
  <c r="G240" i="62"/>
  <c r="I241" i="47"/>
  <c r="J241" i="54"/>
  <c r="J240" i="47"/>
  <c r="I237" i="49"/>
  <c r="H239" i="47"/>
  <c r="J237" i="47"/>
  <c r="E239" i="54"/>
  <c r="L237" i="49"/>
  <c r="I238" i="48"/>
  <c r="F239" i="57"/>
  <c r="F240" i="62"/>
  <c r="I240" i="49"/>
  <c r="H240" i="47"/>
  <c r="G238" i="47"/>
  <c r="K240" i="60"/>
  <c r="L239" i="60"/>
  <c r="L237" i="60"/>
  <c r="L238" i="62"/>
  <c r="K241" i="60"/>
  <c r="C172" i="65"/>
  <c r="F202" i="64" s="1"/>
  <c r="J241" i="49"/>
  <c r="G239" i="47"/>
  <c r="I240" i="63"/>
  <c r="L198" i="39"/>
  <c r="F15" i="65" s="1"/>
  <c r="I13" i="64" s="1"/>
  <c r="K196" i="39"/>
  <c r="K8" i="40" s="1"/>
  <c r="I241" i="50"/>
  <c r="K241" i="59"/>
  <c r="I241" i="54"/>
  <c r="F237" i="48"/>
  <c r="K239" i="60"/>
  <c r="I239" i="46"/>
  <c r="J239" i="54"/>
  <c r="I241" i="63"/>
  <c r="J240" i="48"/>
  <c r="J241" i="48"/>
  <c r="K237" i="63"/>
  <c r="L241" i="61"/>
  <c r="L240" i="63"/>
  <c r="G237" i="51"/>
  <c r="I238" i="63"/>
  <c r="L238" i="61"/>
  <c r="F241" i="57"/>
  <c r="J241" i="63"/>
  <c r="G237" i="61"/>
  <c r="K241" i="46"/>
  <c r="L239" i="61"/>
  <c r="F240" i="57"/>
  <c r="J240" i="63"/>
  <c r="F240" i="49"/>
  <c r="E241" i="59"/>
  <c r="J237" i="52"/>
  <c r="K240" i="63"/>
  <c r="I237" i="48"/>
  <c r="K240" i="49"/>
  <c r="K238" i="58"/>
  <c r="E240" i="60"/>
  <c r="F237" i="62"/>
  <c r="L237" i="50"/>
  <c r="L237" i="58"/>
  <c r="L238" i="59"/>
  <c r="L238" i="46"/>
  <c r="K238" i="57"/>
  <c r="K239" i="50"/>
  <c r="E241" i="60"/>
  <c r="I238" i="57"/>
  <c r="K241" i="63"/>
  <c r="F237" i="47"/>
  <c r="E237" i="50"/>
  <c r="I239" i="48"/>
  <c r="H241" i="60"/>
  <c r="L196" i="39"/>
  <c r="L8" i="40" s="1"/>
  <c r="K199" i="39"/>
  <c r="K11" i="40" s="1"/>
  <c r="H240" i="60"/>
  <c r="F237" i="50"/>
  <c r="E241" i="53"/>
  <c r="H239" i="59"/>
  <c r="L239" i="50"/>
  <c r="F239" i="47"/>
  <c r="G239" i="54"/>
  <c r="L237" i="47"/>
  <c r="L241" i="54"/>
  <c r="H241" i="52"/>
  <c r="E238" i="50"/>
  <c r="F239" i="49"/>
  <c r="I239" i="58"/>
  <c r="E241" i="50"/>
  <c r="L197" i="39"/>
  <c r="L9" i="40" s="1"/>
  <c r="K195" i="39"/>
  <c r="K7" i="40" s="1"/>
  <c r="K198" i="39"/>
  <c r="K10" i="40" s="1"/>
  <c r="E239" i="49"/>
  <c r="H240" i="46"/>
  <c r="G241" i="60"/>
  <c r="K241" i="49"/>
  <c r="I239" i="52"/>
  <c r="H240" i="51"/>
  <c r="E239" i="50"/>
  <c r="I238" i="51"/>
  <c r="L240" i="53"/>
  <c r="L241" i="63"/>
  <c r="L238" i="63"/>
  <c r="H237" i="53"/>
  <c r="J240" i="46"/>
  <c r="K238" i="54"/>
  <c r="G240" i="59"/>
  <c r="E238" i="53"/>
  <c r="J240" i="60"/>
  <c r="E238" i="59"/>
  <c r="K240" i="50"/>
  <c r="L241" i="48"/>
  <c r="L241" i="57"/>
  <c r="F238" i="48"/>
  <c r="K238" i="49"/>
  <c r="G238" i="46"/>
  <c r="G241" i="59"/>
  <c r="L239" i="58"/>
  <c r="E238" i="60"/>
  <c r="J238" i="61"/>
  <c r="H239" i="53"/>
  <c r="K240" i="51"/>
  <c r="J237" i="51"/>
  <c r="I241" i="49"/>
  <c r="I238" i="46"/>
  <c r="J238" i="54"/>
  <c r="I241" i="57"/>
  <c r="E237" i="54"/>
  <c r="J238" i="53"/>
  <c r="E239" i="58"/>
  <c r="E238" i="57"/>
  <c r="E238" i="61"/>
  <c r="E238" i="62"/>
  <c r="J240" i="61"/>
  <c r="K239" i="57"/>
  <c r="E237" i="46"/>
  <c r="I238" i="50"/>
  <c r="H239" i="62"/>
  <c r="I239" i="61"/>
  <c r="L237" i="59"/>
  <c r="H238" i="63"/>
  <c r="J239" i="58"/>
  <c r="I241" i="51"/>
  <c r="J238" i="50"/>
  <c r="I240" i="52"/>
  <c r="G237" i="53"/>
  <c r="G241" i="54"/>
  <c r="J237" i="48"/>
  <c r="J238" i="46"/>
  <c r="I239" i="54"/>
  <c r="L195" i="39"/>
  <c r="C15" i="65" s="1"/>
  <c r="K197" i="39"/>
  <c r="K9" i="40" s="1"/>
  <c r="J240" i="57"/>
  <c r="J238" i="59"/>
  <c r="F241" i="52"/>
  <c r="J241" i="57"/>
  <c r="J241" i="61"/>
  <c r="L241" i="51"/>
  <c r="J239" i="60"/>
  <c r="E241" i="47"/>
  <c r="G239" i="60"/>
  <c r="E237" i="53"/>
  <c r="I240" i="48"/>
  <c r="E241" i="49"/>
  <c r="K238" i="63"/>
  <c r="F241" i="48"/>
  <c r="L238" i="49"/>
  <c r="J237" i="54"/>
  <c r="E238" i="52"/>
  <c r="G123" i="65"/>
  <c r="J143" i="64" s="1"/>
  <c r="J66" i="40"/>
  <c r="E51" i="40"/>
  <c r="G88" i="65"/>
  <c r="J102" i="64" s="1"/>
  <c r="E88" i="40"/>
  <c r="D168" i="65"/>
  <c r="G198" i="64" s="1"/>
  <c r="F60" i="40"/>
  <c r="F109" i="65"/>
  <c r="I127" i="64" s="1"/>
  <c r="G24" i="40"/>
  <c r="E40" i="65"/>
  <c r="H44" i="64" s="1"/>
  <c r="F237" i="63"/>
  <c r="I91" i="40"/>
  <c r="G172" i="65"/>
  <c r="J202" i="64" s="1"/>
  <c r="J28" i="40"/>
  <c r="D53" i="65"/>
  <c r="G59" i="64" s="1"/>
  <c r="L237" i="51"/>
  <c r="F48" i="40"/>
  <c r="D89" i="65"/>
  <c r="G103" i="64" s="1"/>
  <c r="K85" i="40"/>
  <c r="F164" i="65"/>
  <c r="I192" i="64" s="1"/>
  <c r="H196" i="39"/>
  <c r="H8" i="40" s="1"/>
  <c r="C58" i="65"/>
  <c r="K17" i="40"/>
  <c r="C34" i="65"/>
  <c r="C74" i="65"/>
  <c r="K37" i="40"/>
  <c r="L47" i="40"/>
  <c r="C95" i="65"/>
  <c r="J44" i="40"/>
  <c r="E83" i="65"/>
  <c r="H95" i="64" s="1"/>
  <c r="E169" i="65"/>
  <c r="H199" i="64" s="1"/>
  <c r="F89" i="40"/>
  <c r="F47" i="40"/>
  <c r="C89" i="65"/>
  <c r="I82" i="40"/>
  <c r="C162" i="65"/>
  <c r="C65" i="65"/>
  <c r="L32" i="40"/>
  <c r="K22" i="40"/>
  <c r="C44" i="65"/>
  <c r="E82" i="40"/>
  <c r="C158" i="65"/>
  <c r="E73" i="65"/>
  <c r="H83" i="64" s="1"/>
  <c r="J39" i="40"/>
  <c r="F49" i="40"/>
  <c r="E89" i="65"/>
  <c r="H103" i="64" s="1"/>
  <c r="J237" i="57"/>
  <c r="L61" i="40"/>
  <c r="G115" i="65"/>
  <c r="J133" i="64" s="1"/>
  <c r="G65" i="65"/>
  <c r="J73" i="64" s="1"/>
  <c r="L36" i="40"/>
  <c r="F241" i="60"/>
  <c r="I44" i="40"/>
  <c r="E82" i="65"/>
  <c r="H94" i="64" s="1"/>
  <c r="K57" i="40"/>
  <c r="C114" i="65"/>
  <c r="G169" i="65"/>
  <c r="J199" i="64" s="1"/>
  <c r="F91" i="40"/>
  <c r="C119" i="65"/>
  <c r="F62" i="40"/>
  <c r="H238" i="51"/>
  <c r="H240" i="49"/>
  <c r="D133" i="65"/>
  <c r="G155" i="64" s="1"/>
  <c r="J68" i="40"/>
  <c r="G85" i="65"/>
  <c r="J97" i="64" s="1"/>
  <c r="L46" i="40"/>
  <c r="G70" i="40"/>
  <c r="F130" i="65"/>
  <c r="I152" i="64" s="1"/>
  <c r="K43" i="40"/>
  <c r="D84" i="65"/>
  <c r="G96" i="64" s="1"/>
  <c r="E49" i="40"/>
  <c r="E88" i="65"/>
  <c r="H102" i="64" s="1"/>
  <c r="H20" i="40"/>
  <c r="F31" i="65"/>
  <c r="I33" i="64" s="1"/>
  <c r="H67" i="40"/>
  <c r="C131" i="65"/>
  <c r="F59" i="64"/>
  <c r="J237" i="53"/>
  <c r="I239" i="57"/>
  <c r="K240" i="47"/>
  <c r="E83" i="40"/>
  <c r="D158" i="65"/>
  <c r="G186" i="64" s="1"/>
  <c r="C60" i="65"/>
  <c r="G32" i="40"/>
  <c r="G13" i="40"/>
  <c r="D20" i="65"/>
  <c r="G20" i="64" s="1"/>
  <c r="E18" i="40"/>
  <c r="D28" i="65"/>
  <c r="G30" i="64" s="1"/>
  <c r="F172" i="65"/>
  <c r="I202" i="64" s="1"/>
  <c r="I90" i="40"/>
  <c r="J37" i="40"/>
  <c r="C73" i="65"/>
  <c r="C150" i="65"/>
  <c r="G77" i="40"/>
  <c r="K237" i="47"/>
  <c r="D64" i="65"/>
  <c r="G72" i="64" s="1"/>
  <c r="K33" i="40"/>
  <c r="G54" i="40"/>
  <c r="E100" i="65"/>
  <c r="H116" i="64" s="1"/>
  <c r="J50" i="40"/>
  <c r="F93" i="65"/>
  <c r="I107" i="64" s="1"/>
  <c r="E28" i="40"/>
  <c r="D48" i="65"/>
  <c r="G54" i="64" s="1"/>
  <c r="E61" i="40"/>
  <c r="G108" i="65"/>
  <c r="J126" i="64" s="1"/>
  <c r="G69" i="65"/>
  <c r="J79" i="64" s="1"/>
  <c r="F41" i="40"/>
  <c r="E53" i="65"/>
  <c r="H59" i="64" s="1"/>
  <c r="J29" i="40"/>
  <c r="G35" i="65"/>
  <c r="J37" i="64" s="1"/>
  <c r="L21" i="40"/>
  <c r="I31" i="40"/>
  <c r="G52" i="65"/>
  <c r="J58" i="64" s="1"/>
  <c r="J80" i="40"/>
  <c r="F153" i="65"/>
  <c r="I179" i="64" s="1"/>
  <c r="C49" i="65"/>
  <c r="F27" i="40"/>
  <c r="I29" i="40"/>
  <c r="E52" i="65"/>
  <c r="H58" i="64" s="1"/>
  <c r="K237" i="59"/>
  <c r="J57" i="40"/>
  <c r="C113" i="65"/>
  <c r="E75" i="40"/>
  <c r="F138" i="65"/>
  <c r="I162" i="64" s="1"/>
  <c r="G83" i="40"/>
  <c r="D160" i="65"/>
  <c r="G188" i="64" s="1"/>
  <c r="G239" i="59"/>
  <c r="F23" i="65"/>
  <c r="I23" i="64" s="1"/>
  <c r="J15" i="40"/>
  <c r="F238" i="63"/>
  <c r="D132" i="65"/>
  <c r="G154" i="64" s="1"/>
  <c r="I68" i="40"/>
  <c r="G155" i="65"/>
  <c r="J181" i="64" s="1"/>
  <c r="L81" i="40"/>
  <c r="F240" i="58"/>
  <c r="L27" i="40"/>
  <c r="C55" i="65"/>
  <c r="E238" i="46"/>
  <c r="D164" i="65"/>
  <c r="G192" i="64" s="1"/>
  <c r="K83" i="40"/>
  <c r="F241" i="53"/>
  <c r="L30" i="40"/>
  <c r="F55" i="65"/>
  <c r="I61" i="64" s="1"/>
  <c r="K238" i="50"/>
  <c r="I240" i="60"/>
  <c r="J240" i="51"/>
  <c r="F240" i="59"/>
  <c r="F164" i="64"/>
  <c r="K61" i="40"/>
  <c r="G114" i="65"/>
  <c r="J132" i="64" s="1"/>
  <c r="F239" i="50"/>
  <c r="H42" i="40"/>
  <c r="C81" i="65"/>
  <c r="H239" i="63"/>
  <c r="F88" i="40"/>
  <c r="D169" i="65"/>
  <c r="G199" i="64" s="1"/>
  <c r="K26" i="40"/>
  <c r="G44" i="65"/>
  <c r="J48" i="64" s="1"/>
  <c r="G82" i="65"/>
  <c r="J94" i="64" s="1"/>
  <c r="I46" i="40"/>
  <c r="H240" i="54"/>
  <c r="H23" i="40"/>
  <c r="D41" i="65"/>
  <c r="G45" i="64" s="1"/>
  <c r="G66" i="40"/>
  <c r="G120" i="65"/>
  <c r="J140" i="64" s="1"/>
  <c r="G39" i="40"/>
  <c r="E70" i="65"/>
  <c r="H80" i="64" s="1"/>
  <c r="H51" i="40"/>
  <c r="G91" i="65"/>
  <c r="J105" i="64" s="1"/>
  <c r="J91" i="40"/>
  <c r="G173" i="65"/>
  <c r="J203" i="64" s="1"/>
  <c r="L239" i="51"/>
  <c r="F73" i="40"/>
  <c r="D139" i="65"/>
  <c r="G163" i="64" s="1"/>
  <c r="G44" i="40"/>
  <c r="E80" i="65"/>
  <c r="H92" i="64" s="1"/>
  <c r="I12" i="40"/>
  <c r="C22" i="65"/>
  <c r="L53" i="40"/>
  <c r="D105" i="65"/>
  <c r="G121" i="64" s="1"/>
  <c r="F239" i="62"/>
  <c r="G64" i="65"/>
  <c r="J72" i="64" s="1"/>
  <c r="K36" i="40"/>
  <c r="F240" i="50"/>
  <c r="E79" i="40"/>
  <c r="E148" i="65"/>
  <c r="H174" i="64" s="1"/>
  <c r="G238" i="49"/>
  <c r="L76" i="40"/>
  <c r="G145" i="65"/>
  <c r="J169" i="64" s="1"/>
  <c r="F238" i="59"/>
  <c r="E140" i="65"/>
  <c r="H164" i="64" s="1"/>
  <c r="G74" i="40"/>
  <c r="F26" i="40"/>
  <c r="G39" i="65"/>
  <c r="J43" i="64" s="1"/>
  <c r="F161" i="65"/>
  <c r="I189" i="64" s="1"/>
  <c r="H85" i="40"/>
  <c r="K239" i="58"/>
  <c r="E91" i="40"/>
  <c r="G168" i="65"/>
  <c r="J198" i="64" s="1"/>
  <c r="L240" i="52"/>
  <c r="K241" i="48"/>
  <c r="H240" i="52"/>
  <c r="G42" i="40"/>
  <c r="C80" i="65"/>
  <c r="E94" i="65"/>
  <c r="H108" i="64" s="1"/>
  <c r="K49" i="40"/>
  <c r="H239" i="58"/>
  <c r="I239" i="47"/>
  <c r="K241" i="53"/>
  <c r="G241" i="63"/>
  <c r="G241" i="52"/>
  <c r="F240" i="52"/>
  <c r="G238" i="62"/>
  <c r="L239" i="52"/>
  <c r="F46" i="40"/>
  <c r="G79" i="65"/>
  <c r="J91" i="64" s="1"/>
  <c r="F38" i="65"/>
  <c r="I42" i="64" s="1"/>
  <c r="E25" i="40"/>
  <c r="E81" i="40"/>
  <c r="G148" i="65"/>
  <c r="J174" i="64" s="1"/>
  <c r="L238" i="48"/>
  <c r="H239" i="54"/>
  <c r="I14" i="40"/>
  <c r="E22" i="65"/>
  <c r="H22" i="64" s="1"/>
  <c r="F238" i="61"/>
  <c r="J40" i="40"/>
  <c r="F73" i="65"/>
  <c r="I83" i="64" s="1"/>
  <c r="F237" i="60"/>
  <c r="D170" i="65"/>
  <c r="G200" i="64" s="1"/>
  <c r="G88" i="40"/>
  <c r="G240" i="49"/>
  <c r="G237" i="60"/>
  <c r="I238" i="59"/>
  <c r="F12" i="40"/>
  <c r="C19" i="65"/>
  <c r="J237" i="59"/>
  <c r="H238" i="58"/>
  <c r="L239" i="63"/>
  <c r="G240" i="52"/>
  <c r="F126" i="64"/>
  <c r="I237" i="63"/>
  <c r="F16" i="40"/>
  <c r="G19" i="65"/>
  <c r="J19" i="64" s="1"/>
  <c r="G239" i="61"/>
  <c r="H237" i="52"/>
  <c r="F115" i="65"/>
  <c r="I133" i="64" s="1"/>
  <c r="L60" i="40"/>
  <c r="K241" i="58"/>
  <c r="K239" i="51"/>
  <c r="F128" i="65"/>
  <c r="I150" i="64" s="1"/>
  <c r="E70" i="40"/>
  <c r="L237" i="52"/>
  <c r="J241" i="62"/>
  <c r="H238" i="49"/>
  <c r="J41" i="40"/>
  <c r="G73" i="65"/>
  <c r="J83" i="64" s="1"/>
  <c r="J241" i="60"/>
  <c r="H62" i="40"/>
  <c r="C121" i="65"/>
  <c r="F59" i="40"/>
  <c r="E109" i="65"/>
  <c r="H127" i="64" s="1"/>
  <c r="E65" i="65"/>
  <c r="H73" i="64" s="1"/>
  <c r="L34" i="40"/>
  <c r="K237" i="53"/>
  <c r="J239" i="53"/>
  <c r="K25" i="40"/>
  <c r="F44" i="65"/>
  <c r="I48" i="64" s="1"/>
  <c r="G30" i="40"/>
  <c r="F50" i="65"/>
  <c r="I56" i="64" s="1"/>
  <c r="F237" i="46"/>
  <c r="F64" i="40"/>
  <c r="E119" i="65"/>
  <c r="H139" i="64" s="1"/>
  <c r="I237" i="53"/>
  <c r="G241" i="57"/>
  <c r="E238" i="58"/>
  <c r="K240" i="59"/>
  <c r="L239" i="57"/>
  <c r="H240" i="58"/>
  <c r="G109" i="65"/>
  <c r="J127" i="64" s="1"/>
  <c r="F61" i="40"/>
  <c r="J239" i="52"/>
  <c r="L237" i="61"/>
  <c r="G48" i="40"/>
  <c r="D90" i="65"/>
  <c r="G104" i="64" s="1"/>
  <c r="F241" i="49"/>
  <c r="J67" i="40"/>
  <c r="C133" i="65"/>
  <c r="L239" i="49"/>
  <c r="E241" i="58"/>
  <c r="I240" i="50"/>
  <c r="K50" i="40"/>
  <c r="F94" i="65"/>
  <c r="I108" i="64" s="1"/>
  <c r="G240" i="58"/>
  <c r="K239" i="62"/>
  <c r="L240" i="58"/>
  <c r="K239" i="46"/>
  <c r="K74" i="40"/>
  <c r="E144" i="65"/>
  <c r="H168" i="64" s="1"/>
  <c r="K239" i="48"/>
  <c r="G84" i="65"/>
  <c r="J96" i="64" s="1"/>
  <c r="K46" i="40"/>
  <c r="L240" i="54"/>
  <c r="J238" i="52"/>
  <c r="L49" i="40"/>
  <c r="E95" i="65"/>
  <c r="H109" i="64" s="1"/>
  <c r="L74" i="40"/>
  <c r="E145" i="65"/>
  <c r="H169" i="64" s="1"/>
  <c r="F239" i="59"/>
  <c r="E90" i="65"/>
  <c r="H104" i="64" s="1"/>
  <c r="G49" i="40"/>
  <c r="G18" i="65"/>
  <c r="J18" i="64" s="1"/>
  <c r="E16" i="40"/>
  <c r="I240" i="47"/>
  <c r="F31" i="40"/>
  <c r="G49" i="65"/>
  <c r="J55" i="64" s="1"/>
  <c r="L240" i="59"/>
  <c r="K237" i="54"/>
  <c r="H238" i="46"/>
  <c r="G53" i="40"/>
  <c r="D100" i="65"/>
  <c r="G116" i="64" s="1"/>
  <c r="I239" i="63"/>
  <c r="L238" i="51"/>
  <c r="H241" i="54"/>
  <c r="I16" i="40"/>
  <c r="G22" i="65"/>
  <c r="J22" i="64" s="1"/>
  <c r="H21" i="40"/>
  <c r="G31" i="65"/>
  <c r="J33" i="64" s="1"/>
  <c r="F177" i="64"/>
  <c r="C154" i="65"/>
  <c r="K77" i="40"/>
  <c r="E138" i="65"/>
  <c r="H162" i="64" s="1"/>
  <c r="E74" i="40"/>
  <c r="H15" i="40"/>
  <c r="F21" i="65"/>
  <c r="I21" i="64" s="1"/>
  <c r="D79" i="65"/>
  <c r="G91" i="64" s="1"/>
  <c r="F43" i="40"/>
  <c r="C35" i="65"/>
  <c r="L17" i="40"/>
  <c r="K42" i="40"/>
  <c r="C84" i="65"/>
  <c r="G21" i="40"/>
  <c r="G30" i="65"/>
  <c r="J32" i="64" s="1"/>
  <c r="F123" i="65"/>
  <c r="I143" i="64" s="1"/>
  <c r="J65" i="40"/>
  <c r="I72" i="40"/>
  <c r="C142" i="65"/>
  <c r="E19" i="65"/>
  <c r="H19" i="64" s="1"/>
  <c r="F14" i="40"/>
  <c r="K41" i="40"/>
  <c r="G74" i="65"/>
  <c r="J84" i="64" s="1"/>
  <c r="L79" i="40"/>
  <c r="E155" i="65"/>
  <c r="H181" i="64" s="1"/>
  <c r="I42" i="40"/>
  <c r="C82" i="65"/>
  <c r="F54" i="40"/>
  <c r="E99" i="65"/>
  <c r="H115" i="64" s="1"/>
  <c r="C24" i="65"/>
  <c r="K12" i="40"/>
  <c r="I22" i="40"/>
  <c r="C42" i="65"/>
  <c r="F24" i="65"/>
  <c r="I24" i="64" s="1"/>
  <c r="K15" i="40"/>
  <c r="G112" i="65"/>
  <c r="J130" i="64" s="1"/>
  <c r="I61" i="40"/>
  <c r="K39" i="40"/>
  <c r="E74" i="65"/>
  <c r="H84" i="64" s="1"/>
  <c r="G165" i="65"/>
  <c r="J193" i="64" s="1"/>
  <c r="L86" i="40"/>
  <c r="K237" i="57"/>
  <c r="F22" i="40"/>
  <c r="C39" i="65"/>
  <c r="G90" i="40"/>
  <c r="F170" i="65"/>
  <c r="I200" i="64" s="1"/>
  <c r="F56" i="64"/>
  <c r="K65" i="40"/>
  <c r="F124" i="65"/>
  <c r="I144" i="64" s="1"/>
  <c r="L45" i="40"/>
  <c r="F85" i="65"/>
  <c r="I97" i="64" s="1"/>
  <c r="H18" i="40"/>
  <c r="D31" i="65"/>
  <c r="G33" i="64" s="1"/>
  <c r="L71" i="40"/>
  <c r="G135" i="65"/>
  <c r="J157" i="64" s="1"/>
  <c r="G150" i="65"/>
  <c r="J176" i="64" s="1"/>
  <c r="G81" i="40"/>
  <c r="E46" i="40"/>
  <c r="G78" i="65"/>
  <c r="J90" i="64" s="1"/>
  <c r="I53" i="40"/>
  <c r="D102" i="65"/>
  <c r="G118" i="64" s="1"/>
  <c r="F89" i="65"/>
  <c r="I103" i="64" s="1"/>
  <c r="F50" i="40"/>
  <c r="F120" i="65"/>
  <c r="I140" i="64" s="1"/>
  <c r="G65" i="40"/>
  <c r="E22" i="40"/>
  <c r="C38" i="65"/>
  <c r="F204" i="64"/>
  <c r="G34" i="40"/>
  <c r="E60" i="65"/>
  <c r="H68" i="64" s="1"/>
  <c r="I238" i="60"/>
  <c r="E238" i="47"/>
  <c r="L65" i="40"/>
  <c r="F125" i="65"/>
  <c r="I145" i="64" s="1"/>
  <c r="F141" i="65"/>
  <c r="I165" i="64" s="1"/>
  <c r="H75" i="40"/>
  <c r="L239" i="47"/>
  <c r="G25" i="65"/>
  <c r="J25" i="64" s="1"/>
  <c r="L16" i="40"/>
  <c r="F61" i="65"/>
  <c r="I69" i="64" s="1"/>
  <c r="H35" i="40"/>
  <c r="G241" i="62"/>
  <c r="K62" i="40"/>
  <c r="C124" i="65"/>
  <c r="H83" i="40"/>
  <c r="D161" i="65"/>
  <c r="G189" i="64" s="1"/>
  <c r="F238" i="60"/>
  <c r="E39" i="40"/>
  <c r="E68" i="65"/>
  <c r="H78" i="64" s="1"/>
  <c r="H82" i="40"/>
  <c r="C161" i="65"/>
  <c r="K58" i="40"/>
  <c r="D114" i="65"/>
  <c r="G132" i="64" s="1"/>
  <c r="L238" i="52"/>
  <c r="K241" i="51"/>
  <c r="E239" i="61"/>
  <c r="L80" i="40"/>
  <c r="F155" i="65"/>
  <c r="I181" i="64" s="1"/>
  <c r="L84" i="40"/>
  <c r="E165" i="65"/>
  <c r="H193" i="64" s="1"/>
  <c r="I239" i="50"/>
  <c r="J81" i="40"/>
  <c r="G153" i="65"/>
  <c r="J179" i="64" s="1"/>
  <c r="L241" i="59"/>
  <c r="C129" i="65"/>
  <c r="F67" i="40"/>
  <c r="F239" i="53"/>
  <c r="K47" i="40"/>
  <c r="C94" i="65"/>
  <c r="G238" i="59"/>
  <c r="F174" i="65"/>
  <c r="I204" i="64" s="1"/>
  <c r="K90" i="40"/>
  <c r="E160" i="65"/>
  <c r="H188" i="64" s="1"/>
  <c r="G84" i="40"/>
  <c r="F240" i="53"/>
  <c r="F240" i="47"/>
  <c r="L50" i="40"/>
  <c r="F95" i="65"/>
  <c r="I109" i="64" s="1"/>
  <c r="G164" i="65"/>
  <c r="J192" i="64" s="1"/>
  <c r="K86" i="40"/>
  <c r="C62" i="65"/>
  <c r="I32" i="40"/>
  <c r="F90" i="40"/>
  <c r="F169" i="65"/>
  <c r="I199" i="64" s="1"/>
  <c r="F239" i="63"/>
  <c r="G241" i="61"/>
  <c r="G158" i="65"/>
  <c r="J186" i="64" s="1"/>
  <c r="E86" i="40"/>
  <c r="K241" i="50"/>
  <c r="E240" i="58"/>
  <c r="K238" i="59"/>
  <c r="F62" i="65"/>
  <c r="I70" i="64" s="1"/>
  <c r="I35" i="40"/>
  <c r="L241" i="52"/>
  <c r="E240" i="49"/>
  <c r="I241" i="59"/>
  <c r="J237" i="50"/>
  <c r="G52" i="40"/>
  <c r="C100" i="65"/>
  <c r="H241" i="51"/>
  <c r="F238" i="50"/>
  <c r="L238" i="57"/>
  <c r="J70" i="40"/>
  <c r="F133" i="65"/>
  <c r="I155" i="64" s="1"/>
  <c r="J238" i="58"/>
  <c r="F237" i="61"/>
  <c r="L240" i="57"/>
  <c r="L241" i="58"/>
  <c r="I73" i="40"/>
  <c r="D142" i="65"/>
  <c r="G166" i="64" s="1"/>
  <c r="J237" i="61"/>
  <c r="K238" i="51"/>
  <c r="H63" i="40"/>
  <c r="D121" i="65"/>
  <c r="G141" i="64" s="1"/>
  <c r="J241" i="52"/>
  <c r="F30" i="65"/>
  <c r="I32" i="64" s="1"/>
  <c r="G20" i="40"/>
  <c r="L87" i="40"/>
  <c r="C175" i="65"/>
  <c r="H241" i="46"/>
  <c r="L240" i="49"/>
  <c r="I65" i="40"/>
  <c r="F122" i="65"/>
  <c r="I142" i="64" s="1"/>
  <c r="I57" i="40"/>
  <c r="C112" i="65"/>
  <c r="C32" i="65"/>
  <c r="I17" i="40"/>
  <c r="I239" i="51"/>
  <c r="H238" i="60"/>
  <c r="E237" i="48"/>
  <c r="E239" i="53"/>
  <c r="D131" i="65"/>
  <c r="G153" i="64" s="1"/>
  <c r="H68" i="40"/>
  <c r="J46" i="40"/>
  <c r="G83" i="65"/>
  <c r="J95" i="64" s="1"/>
  <c r="K239" i="47"/>
  <c r="J239" i="48"/>
  <c r="L240" i="61"/>
  <c r="J237" i="58"/>
  <c r="J52" i="40"/>
  <c r="C103" i="65"/>
  <c r="H241" i="61"/>
  <c r="F237" i="52"/>
  <c r="F163" i="65"/>
  <c r="I191" i="64" s="1"/>
  <c r="J85" i="40"/>
  <c r="E174" i="65"/>
  <c r="H204" i="64" s="1"/>
  <c r="K89" i="40"/>
  <c r="L40" i="40"/>
  <c r="F75" i="65"/>
  <c r="I85" i="64" s="1"/>
  <c r="E240" i="54"/>
  <c r="H240" i="53"/>
  <c r="F45" i="40"/>
  <c r="F79" i="65"/>
  <c r="I91" i="64" s="1"/>
  <c r="K241" i="54"/>
  <c r="K237" i="50"/>
  <c r="E237" i="60"/>
  <c r="G241" i="49"/>
  <c r="J72" i="40"/>
  <c r="C143" i="65"/>
  <c r="F238" i="47"/>
  <c r="I241" i="60"/>
  <c r="K55" i="40"/>
  <c r="F104" i="65"/>
  <c r="I120" i="64" s="1"/>
  <c r="F173" i="65"/>
  <c r="I203" i="64" s="1"/>
  <c r="J90" i="40"/>
  <c r="G90" i="65"/>
  <c r="J104" i="64" s="1"/>
  <c r="G51" i="40"/>
  <c r="D82" i="65"/>
  <c r="G94" i="64" s="1"/>
  <c r="I43" i="40"/>
  <c r="E31" i="65"/>
  <c r="H33" i="64" s="1"/>
  <c r="H19" i="40"/>
  <c r="C168" i="65"/>
  <c r="E87" i="40"/>
  <c r="J22" i="40"/>
  <c r="C43" i="65"/>
  <c r="H240" i="63"/>
  <c r="E238" i="48"/>
  <c r="F85" i="40"/>
  <c r="F159" i="65"/>
  <c r="I187" i="64" s="1"/>
  <c r="G35" i="40"/>
  <c r="F60" i="65"/>
  <c r="I68" i="64" s="1"/>
  <c r="J240" i="52"/>
  <c r="G18" i="40"/>
  <c r="D30" i="65"/>
  <c r="G32" i="64" s="1"/>
  <c r="F72" i="40"/>
  <c r="C139" i="65"/>
  <c r="K73" i="40"/>
  <c r="D144" i="65"/>
  <c r="G168" i="64" s="1"/>
  <c r="H46" i="40"/>
  <c r="G81" i="65"/>
  <c r="J93" i="64" s="1"/>
  <c r="K241" i="47"/>
  <c r="E154" i="65"/>
  <c r="H180" i="64" s="1"/>
  <c r="K79" i="40"/>
  <c r="H237" i="46"/>
  <c r="F241" i="61"/>
  <c r="H237" i="60"/>
  <c r="C132" i="65"/>
  <c r="I67" i="40"/>
  <c r="I239" i="59"/>
  <c r="E131" i="65"/>
  <c r="H153" i="64" s="1"/>
  <c r="H69" i="40"/>
  <c r="E239" i="62"/>
  <c r="G238" i="53"/>
  <c r="E237" i="47"/>
  <c r="E239" i="51"/>
  <c r="H239" i="52"/>
  <c r="E241" i="63"/>
  <c r="L237" i="48"/>
  <c r="J241" i="58"/>
  <c r="E240" i="47"/>
  <c r="G82" i="40"/>
  <c r="C160" i="65"/>
  <c r="E41" i="40"/>
  <c r="G68" i="65"/>
  <c r="J78" i="64" s="1"/>
  <c r="E113" i="65"/>
  <c r="H131" i="64" s="1"/>
  <c r="J59" i="40"/>
  <c r="E45" i="40"/>
  <c r="F78" i="65"/>
  <c r="I90" i="64" s="1"/>
  <c r="F239" i="48"/>
  <c r="E39" i="65"/>
  <c r="H43" i="64" s="1"/>
  <c r="F24" i="40"/>
  <c r="F238" i="46"/>
  <c r="I241" i="62"/>
  <c r="J239" i="63"/>
  <c r="E237" i="59"/>
  <c r="E239" i="63"/>
  <c r="G131" i="65"/>
  <c r="J153" i="64" s="1"/>
  <c r="H71" i="40"/>
  <c r="F23" i="40"/>
  <c r="D39" i="65"/>
  <c r="G43" i="64" s="1"/>
  <c r="L239" i="53"/>
  <c r="J237" i="63"/>
  <c r="L24" i="40"/>
  <c r="E45" i="65"/>
  <c r="H49" i="64" s="1"/>
  <c r="J237" i="62"/>
  <c r="I30" i="40"/>
  <c r="F52" i="65"/>
  <c r="I58" i="64" s="1"/>
  <c r="K240" i="46"/>
  <c r="I241" i="58"/>
  <c r="D108" i="65"/>
  <c r="G126" i="64" s="1"/>
  <c r="E58" i="40"/>
  <c r="F237" i="49"/>
  <c r="K75" i="40"/>
  <c r="F144" i="65"/>
  <c r="I168" i="64" s="1"/>
  <c r="K64" i="40"/>
  <c r="E124" i="65"/>
  <c r="H144" i="64" s="1"/>
  <c r="L64" i="40"/>
  <c r="E125" i="65"/>
  <c r="H145" i="64" s="1"/>
  <c r="K27" i="40"/>
  <c r="C54" i="65"/>
  <c r="K13" i="40"/>
  <c r="D24" i="65"/>
  <c r="G24" i="64" s="1"/>
  <c r="H14" i="40"/>
  <c r="E21" i="65"/>
  <c r="H21" i="64" s="1"/>
  <c r="G240" i="63"/>
  <c r="G240" i="46"/>
  <c r="I13" i="40"/>
  <c r="D22" i="65"/>
  <c r="G22" i="64" s="1"/>
  <c r="G62" i="40"/>
  <c r="C120" i="65"/>
  <c r="H237" i="63"/>
  <c r="E159" i="65"/>
  <c r="H187" i="64" s="1"/>
  <c r="F84" i="40"/>
  <c r="G239" i="46"/>
  <c r="L240" i="51"/>
  <c r="C31" i="65"/>
  <c r="H17" i="40"/>
  <c r="D149" i="65"/>
  <c r="G175" i="64" s="1"/>
  <c r="F78" i="40"/>
  <c r="G238" i="63"/>
  <c r="H241" i="58"/>
  <c r="G55" i="40"/>
  <c r="F100" i="65"/>
  <c r="I116" i="64" s="1"/>
  <c r="K238" i="61"/>
  <c r="I239" i="62"/>
  <c r="F191" i="64"/>
  <c r="F58" i="40"/>
  <c r="D109" i="65"/>
  <c r="G127" i="64" s="1"/>
  <c r="I69" i="40"/>
  <c r="E132" i="65"/>
  <c r="H154" i="64" s="1"/>
  <c r="E240" i="46"/>
  <c r="F82" i="40"/>
  <c r="C159" i="65"/>
  <c r="H241" i="47"/>
  <c r="I39" i="40"/>
  <c r="E72" i="65"/>
  <c r="H82" i="64" s="1"/>
  <c r="L12" i="40"/>
  <c r="C25" i="65"/>
  <c r="L67" i="40"/>
  <c r="C135" i="65"/>
  <c r="G50" i="40"/>
  <c r="F90" i="65"/>
  <c r="I104" i="64" s="1"/>
  <c r="E108" i="65"/>
  <c r="H126" i="64" s="1"/>
  <c r="E59" i="40"/>
  <c r="F240" i="46"/>
  <c r="F149" i="65"/>
  <c r="I175" i="64" s="1"/>
  <c r="I55" i="40"/>
  <c r="F102" i="65"/>
  <c r="I118" i="64" s="1"/>
  <c r="F117" i="64"/>
  <c r="I58" i="40"/>
  <c r="D112" i="65"/>
  <c r="G130" i="64" s="1"/>
  <c r="E76" i="40"/>
  <c r="G138" i="65"/>
  <c r="J162" i="64" s="1"/>
  <c r="J53" i="40"/>
  <c r="D103" i="65"/>
  <c r="G119" i="64" s="1"/>
  <c r="F53" i="65"/>
  <c r="I59" i="64" s="1"/>
  <c r="J30" i="40"/>
  <c r="J12" i="40"/>
  <c r="C23" i="65"/>
  <c r="L88" i="40"/>
  <c r="D175" i="65"/>
  <c r="G205" i="64" s="1"/>
  <c r="L62" i="40"/>
  <c r="E114" i="65"/>
  <c r="H132" i="64" s="1"/>
  <c r="K59" i="40"/>
  <c r="G28" i="65"/>
  <c r="J30" i="64" s="1"/>
  <c r="E21" i="40"/>
  <c r="C90" i="65"/>
  <c r="G47" i="40"/>
  <c r="I240" i="62"/>
  <c r="E239" i="52"/>
  <c r="J241" i="59"/>
  <c r="G41" i="65"/>
  <c r="J45" i="64" s="1"/>
  <c r="H26" i="40"/>
  <c r="K32" i="40"/>
  <c r="C64" i="65"/>
  <c r="J241" i="53"/>
  <c r="I36" i="40"/>
  <c r="G62" i="65"/>
  <c r="J70" i="64" s="1"/>
  <c r="J14" i="40"/>
  <c r="E23" i="65"/>
  <c r="H23" i="64" s="1"/>
  <c r="G140" i="65"/>
  <c r="J164" i="64" s="1"/>
  <c r="G76" i="40"/>
  <c r="K48" i="40"/>
  <c r="D94" i="65"/>
  <c r="G108" i="64" s="1"/>
  <c r="L239" i="59"/>
  <c r="K239" i="52"/>
  <c r="E54" i="65"/>
  <c r="H60" i="64" s="1"/>
  <c r="K29" i="40"/>
  <c r="G132" i="65"/>
  <c r="J154" i="64" s="1"/>
  <c r="I71" i="40"/>
  <c r="J16" i="40"/>
  <c r="G23" i="65"/>
  <c r="J23" i="64" s="1"/>
  <c r="E79" i="65"/>
  <c r="H91" i="64" s="1"/>
  <c r="F44" i="40"/>
  <c r="F241" i="47"/>
  <c r="G48" i="65"/>
  <c r="J54" i="64" s="1"/>
  <c r="E31" i="40"/>
  <c r="H239" i="51"/>
  <c r="E240" i="61"/>
  <c r="J34" i="40"/>
  <c r="E63" i="65"/>
  <c r="H71" i="64" s="1"/>
  <c r="L70" i="40"/>
  <c r="F135" i="65"/>
  <c r="I157" i="64" s="1"/>
  <c r="H65" i="40"/>
  <c r="F121" i="65"/>
  <c r="I141" i="64" s="1"/>
  <c r="L238" i="50"/>
  <c r="D62" i="65"/>
  <c r="G70" i="64" s="1"/>
  <c r="I33" i="40"/>
  <c r="E239" i="46"/>
  <c r="J238" i="51"/>
  <c r="F239" i="61"/>
  <c r="F158" i="65"/>
  <c r="I186" i="64" s="1"/>
  <c r="E85" i="40"/>
  <c r="I240" i="51"/>
  <c r="J54" i="40"/>
  <c r="E103" i="65"/>
  <c r="H119" i="64" s="1"/>
  <c r="F15" i="40"/>
  <c r="F19" i="65"/>
  <c r="I19" i="64" s="1"/>
  <c r="L51" i="40"/>
  <c r="G95" i="65"/>
  <c r="J109" i="64" s="1"/>
  <c r="G237" i="54"/>
  <c r="F112" i="65"/>
  <c r="I130" i="64" s="1"/>
  <c r="I60" i="40"/>
  <c r="F240" i="60"/>
  <c r="I59" i="40"/>
  <c r="E112" i="65"/>
  <c r="H130" i="64" s="1"/>
  <c r="G238" i="58"/>
  <c r="G239" i="62"/>
  <c r="I237" i="52"/>
  <c r="D19" i="65"/>
  <c r="G19" i="64" s="1"/>
  <c r="F13" i="40"/>
  <c r="G241" i="51"/>
  <c r="E118" i="65"/>
  <c r="H138" i="64" s="1"/>
  <c r="E64" i="40"/>
  <c r="F240" i="63"/>
  <c r="G174" i="65"/>
  <c r="J204" i="64" s="1"/>
  <c r="K91" i="40"/>
  <c r="J49" i="40"/>
  <c r="E93" i="65"/>
  <c r="H107" i="64" s="1"/>
  <c r="F241" i="59"/>
  <c r="G78" i="40"/>
  <c r="D150" i="65"/>
  <c r="G176" i="64" s="1"/>
  <c r="H238" i="62"/>
  <c r="L75" i="40"/>
  <c r="F145" i="65"/>
  <c r="I169" i="64" s="1"/>
  <c r="H237" i="51"/>
  <c r="I85" i="40"/>
  <c r="F162" i="65"/>
  <c r="I190" i="64" s="1"/>
  <c r="I38" i="40"/>
  <c r="D72" i="65"/>
  <c r="G82" i="64" s="1"/>
  <c r="J238" i="60"/>
  <c r="E40" i="40"/>
  <c r="F68" i="65"/>
  <c r="I78" i="64" s="1"/>
  <c r="L42" i="40"/>
  <c r="C85" i="65"/>
  <c r="G237" i="59"/>
  <c r="E241" i="52"/>
  <c r="I237" i="57"/>
  <c r="J239" i="50"/>
  <c r="L38" i="40"/>
  <c r="D75" i="65"/>
  <c r="G85" i="64" s="1"/>
  <c r="C18" i="65"/>
  <c r="E12" i="40"/>
  <c r="I70" i="40"/>
  <c r="F132" i="65"/>
  <c r="I154" i="64" s="1"/>
  <c r="H239" i="46"/>
  <c r="J89" i="40"/>
  <c r="E173" i="65"/>
  <c r="H203" i="64" s="1"/>
  <c r="F55" i="40"/>
  <c r="F99" i="65"/>
  <c r="I115" i="64" s="1"/>
  <c r="I238" i="62"/>
  <c r="J69" i="40"/>
  <c r="E133" i="65"/>
  <c r="H155" i="64" s="1"/>
  <c r="L77" i="40"/>
  <c r="C155" i="65"/>
  <c r="E158" i="65"/>
  <c r="H186" i="64" s="1"/>
  <c r="E84" i="40"/>
  <c r="J240" i="59"/>
  <c r="E55" i="40"/>
  <c r="F98" i="65"/>
  <c r="I114" i="64" s="1"/>
  <c r="K238" i="48"/>
  <c r="E67" i="40"/>
  <c r="C128" i="65"/>
  <c r="L56" i="40"/>
  <c r="G105" i="65"/>
  <c r="J121" i="64" s="1"/>
  <c r="J237" i="60"/>
  <c r="G144" i="65"/>
  <c r="J168" i="64" s="1"/>
  <c r="K76" i="40"/>
  <c r="G237" i="62"/>
  <c r="J240" i="58"/>
  <c r="G54" i="65"/>
  <c r="J60" i="64" s="1"/>
  <c r="K31" i="40"/>
  <c r="I238" i="53"/>
  <c r="H238" i="53"/>
  <c r="E237" i="58"/>
  <c r="F239" i="52"/>
  <c r="G17" i="40"/>
  <c r="C30" i="65"/>
  <c r="E130" i="65"/>
  <c r="H152" i="64" s="1"/>
  <c r="G69" i="40"/>
  <c r="K238" i="52"/>
  <c r="F75" i="40"/>
  <c r="F139" i="65"/>
  <c r="I163" i="64" s="1"/>
  <c r="J47" i="40"/>
  <c r="C93" i="65"/>
  <c r="I239" i="49"/>
  <c r="H241" i="53"/>
  <c r="K21" i="40"/>
  <c r="G34" i="65"/>
  <c r="J36" i="64" s="1"/>
  <c r="F82" i="64"/>
  <c r="G102" i="65"/>
  <c r="J118" i="64" s="1"/>
  <c r="I56" i="40"/>
  <c r="E55" i="65"/>
  <c r="H61" i="64" s="1"/>
  <c r="L29" i="40"/>
  <c r="E240" i="62"/>
  <c r="D125" i="65"/>
  <c r="G145" i="64" s="1"/>
  <c r="L63" i="40"/>
  <c r="E102" i="65"/>
  <c r="H118" i="64" s="1"/>
  <c r="I54" i="40"/>
  <c r="G33" i="40"/>
  <c r="D60" i="65"/>
  <c r="G68" i="64" s="1"/>
  <c r="F142" i="64"/>
  <c r="H238" i="54"/>
  <c r="H237" i="61"/>
  <c r="J77" i="40"/>
  <c r="C153" i="65"/>
  <c r="J241" i="50"/>
  <c r="E62" i="40"/>
  <c r="C118" i="65"/>
  <c r="K237" i="52"/>
  <c r="H55" i="40"/>
  <c r="F101" i="65"/>
  <c r="I117" i="64" s="1"/>
  <c r="L237" i="46"/>
  <c r="G240" i="47"/>
  <c r="J83" i="40"/>
  <c r="D163" i="65"/>
  <c r="G191" i="64" s="1"/>
  <c r="J55" i="40"/>
  <c r="F103" i="65"/>
  <c r="I119" i="64" s="1"/>
  <c r="L237" i="53"/>
  <c r="G129" i="65"/>
  <c r="J151" i="64" s="1"/>
  <c r="F71" i="40"/>
  <c r="H78" i="40"/>
  <c r="D151" i="65"/>
  <c r="G177" i="64" s="1"/>
  <c r="J79" i="40"/>
  <c r="E153" i="65"/>
  <c r="H179" i="64" s="1"/>
  <c r="J239" i="57"/>
  <c r="E240" i="53"/>
  <c r="I34" i="40"/>
  <c r="E62" i="65"/>
  <c r="H70" i="64" s="1"/>
  <c r="K241" i="52"/>
  <c r="F239" i="51"/>
  <c r="L18" i="40"/>
  <c r="D35" i="65"/>
  <c r="G37" i="64" s="1"/>
  <c r="K237" i="49"/>
  <c r="E35" i="65"/>
  <c r="H37" i="64" s="1"/>
  <c r="L19" i="40"/>
  <c r="F83" i="40"/>
  <c r="D159" i="65"/>
  <c r="G187" i="64" s="1"/>
  <c r="F238" i="49"/>
  <c r="F51" i="40"/>
  <c r="G89" i="65"/>
  <c r="J103" i="64" s="1"/>
  <c r="E237" i="52"/>
  <c r="G91" i="40"/>
  <c r="G170" i="65"/>
  <c r="J200" i="64" s="1"/>
  <c r="D140" i="65"/>
  <c r="G164" i="64" s="1"/>
  <c r="G73" i="40"/>
  <c r="J238" i="48"/>
  <c r="K16" i="40"/>
  <c r="G24" i="65"/>
  <c r="J24" i="64" s="1"/>
  <c r="F241" i="58"/>
  <c r="G240" i="53"/>
  <c r="F150" i="65"/>
  <c r="I176" i="64" s="1"/>
  <c r="G80" i="40"/>
  <c r="F241" i="62"/>
  <c r="E237" i="63"/>
  <c r="L241" i="53"/>
  <c r="I237" i="46"/>
  <c r="K45" i="40"/>
  <c r="F84" i="65"/>
  <c r="I96" i="64" s="1"/>
  <c r="J238" i="62"/>
  <c r="I238" i="54"/>
  <c r="I237" i="61"/>
  <c r="I240" i="54"/>
  <c r="L241" i="50"/>
  <c r="K239" i="49"/>
  <c r="H64" i="40"/>
  <c r="E121" i="65"/>
  <c r="H141" i="64" s="1"/>
  <c r="K241" i="61"/>
  <c r="G240" i="54"/>
  <c r="L241" i="62"/>
  <c r="L237" i="54"/>
  <c r="L238" i="53"/>
  <c r="F238" i="57"/>
  <c r="J240" i="49"/>
  <c r="F88" i="65"/>
  <c r="I102" i="64" s="1"/>
  <c r="E50" i="40"/>
  <c r="F237" i="59"/>
  <c r="F237" i="53"/>
  <c r="E237" i="61"/>
  <c r="F121" i="64"/>
  <c r="D38" i="65"/>
  <c r="G42" i="64" s="1"/>
  <c r="E23" i="40"/>
  <c r="F203" i="64"/>
  <c r="K70" i="40"/>
  <c r="F134" i="65"/>
  <c r="I156" i="64" s="1"/>
  <c r="D153" i="65"/>
  <c r="G179" i="64" s="1"/>
  <c r="J78" i="40"/>
  <c r="F241" i="63"/>
  <c r="F38" i="40"/>
  <c r="D69" i="65"/>
  <c r="G79" i="64" s="1"/>
  <c r="F57" i="40"/>
  <c r="C109" i="65"/>
  <c r="L44" i="40"/>
  <c r="E85" i="65"/>
  <c r="H97" i="64" s="1"/>
  <c r="G87" i="40"/>
  <c r="C170" i="65"/>
  <c r="H198" i="39"/>
  <c r="F11" i="65" s="1"/>
  <c r="I9" i="64" s="1"/>
  <c r="G199" i="39"/>
  <c r="G11" i="40" s="1"/>
  <c r="K240" i="57"/>
  <c r="G14" i="40"/>
  <c r="E20" i="65"/>
  <c r="H20" i="64" s="1"/>
  <c r="E17" i="40"/>
  <c r="C28" i="65"/>
  <c r="H39" i="40"/>
  <c r="E71" i="65"/>
  <c r="H81" i="64" s="1"/>
  <c r="J239" i="62"/>
  <c r="E71" i="40"/>
  <c r="G128" i="65"/>
  <c r="J150" i="64" s="1"/>
  <c r="K40" i="40"/>
  <c r="F74" i="65"/>
  <c r="I84" i="64" s="1"/>
  <c r="J76" i="40"/>
  <c r="G143" i="65"/>
  <c r="J167" i="64" s="1"/>
  <c r="D43" i="65"/>
  <c r="G47" i="64" s="1"/>
  <c r="J23" i="40"/>
  <c r="F52" i="40"/>
  <c r="C99" i="65"/>
  <c r="G80" i="65"/>
  <c r="J92" i="64" s="1"/>
  <c r="G46" i="40"/>
  <c r="H79" i="40"/>
  <c r="E151" i="65"/>
  <c r="H177" i="64" s="1"/>
  <c r="F239" i="46"/>
  <c r="C164" i="65"/>
  <c r="K82" i="40"/>
  <c r="I40" i="40"/>
  <c r="F72" i="65"/>
  <c r="I82" i="64" s="1"/>
  <c r="F241" i="46"/>
  <c r="H237" i="49"/>
  <c r="F76" i="40"/>
  <c r="G139" i="65"/>
  <c r="J163" i="64" s="1"/>
  <c r="J239" i="59"/>
  <c r="E61" i="65"/>
  <c r="H69" i="64" s="1"/>
  <c r="H34" i="40"/>
  <c r="I23" i="40"/>
  <c r="D42" i="65"/>
  <c r="G46" i="64" s="1"/>
  <c r="E26" i="40"/>
  <c r="G38" i="65"/>
  <c r="J42" i="64" s="1"/>
  <c r="E47" i="40"/>
  <c r="C88" i="65"/>
  <c r="I47" i="40"/>
  <c r="C92" i="65"/>
  <c r="I49" i="40"/>
  <c r="E92" i="65"/>
  <c r="H106" i="64" s="1"/>
  <c r="E66" i="40"/>
  <c r="G118" i="65"/>
  <c r="J138" i="64" s="1"/>
  <c r="C130" i="65"/>
  <c r="G67" i="40"/>
  <c r="E161" i="65"/>
  <c r="H189" i="64" s="1"/>
  <c r="H84" i="40"/>
  <c r="G239" i="58"/>
  <c r="J60" i="40"/>
  <c r="F113" i="65"/>
  <c r="I131" i="64" s="1"/>
  <c r="H50" i="40"/>
  <c r="F91" i="65"/>
  <c r="I105" i="64" s="1"/>
  <c r="I241" i="53"/>
  <c r="E73" i="40"/>
  <c r="D138" i="65"/>
  <c r="G162" i="64" s="1"/>
  <c r="F25" i="40"/>
  <c r="F39" i="65"/>
  <c r="I43" i="64" s="1"/>
  <c r="F19" i="40"/>
  <c r="E29" i="65"/>
  <c r="H31" i="64" s="1"/>
  <c r="L20" i="40"/>
  <c r="F35" i="65"/>
  <c r="I37" i="64" s="1"/>
  <c r="L73" i="40"/>
  <c r="D145" i="65"/>
  <c r="G169" i="64" s="1"/>
  <c r="F238" i="53"/>
  <c r="E141" i="65"/>
  <c r="H165" i="64" s="1"/>
  <c r="H74" i="40"/>
  <c r="E240" i="52"/>
  <c r="F74" i="40"/>
  <c r="E139" i="65"/>
  <c r="H163" i="64" s="1"/>
  <c r="L82" i="40"/>
  <c r="C165" i="65"/>
  <c r="H241" i="49"/>
  <c r="I78" i="40"/>
  <c r="D152" i="65"/>
  <c r="G178" i="64" s="1"/>
  <c r="K237" i="51"/>
  <c r="H49" i="40"/>
  <c r="E91" i="65"/>
  <c r="H105" i="64" s="1"/>
  <c r="H239" i="61"/>
  <c r="F65" i="40"/>
  <c r="F119" i="65"/>
  <c r="I139" i="64" s="1"/>
  <c r="I89" i="40"/>
  <c r="E172" i="65"/>
  <c r="H202" i="64" s="1"/>
  <c r="H240" i="59"/>
  <c r="J240" i="53"/>
  <c r="K30" i="40"/>
  <c r="F54" i="65"/>
  <c r="I60" i="64" s="1"/>
  <c r="C134" i="65"/>
  <c r="K67" i="40"/>
  <c r="J239" i="51"/>
  <c r="L239" i="48"/>
  <c r="H33" i="40"/>
  <c r="D61" i="65"/>
  <c r="G69" i="64" s="1"/>
  <c r="K18" i="40"/>
  <c r="D34" i="65"/>
  <c r="G36" i="64" s="1"/>
  <c r="H240" i="62"/>
  <c r="L237" i="57"/>
  <c r="I41" i="40"/>
  <c r="G72" i="65"/>
  <c r="J82" i="64" s="1"/>
  <c r="C102" i="65"/>
  <c r="I52" i="40"/>
  <c r="E240" i="59"/>
  <c r="E27" i="40"/>
  <c r="C48" i="65"/>
  <c r="K28" i="40"/>
  <c r="D54" i="65"/>
  <c r="G60" i="64" s="1"/>
  <c r="G239" i="63"/>
  <c r="I240" i="57"/>
  <c r="G240" i="51"/>
  <c r="F63" i="40"/>
  <c r="D119" i="65"/>
  <c r="G139" i="64" s="1"/>
  <c r="G240" i="60"/>
  <c r="K241" i="57"/>
  <c r="F90" i="64"/>
  <c r="G60" i="65"/>
  <c r="J68" i="64" s="1"/>
  <c r="G36" i="40"/>
  <c r="J238" i="57"/>
  <c r="I237" i="58"/>
  <c r="L240" i="48"/>
  <c r="E240" i="63"/>
  <c r="K51" i="40"/>
  <c r="G94" i="65"/>
  <c r="J108" i="64" s="1"/>
  <c r="L240" i="47"/>
  <c r="H241" i="62"/>
  <c r="C45" i="65"/>
  <c r="L22" i="40"/>
  <c r="I240" i="53"/>
  <c r="I240" i="59"/>
  <c r="H237" i="62"/>
  <c r="H240" i="61"/>
  <c r="H237" i="59"/>
  <c r="J239" i="61"/>
  <c r="K44" i="40"/>
  <c r="E84" i="65"/>
  <c r="H96" i="64" s="1"/>
  <c r="H44" i="40"/>
  <c r="E81" i="65"/>
  <c r="H93" i="64" s="1"/>
  <c r="J239" i="47"/>
  <c r="L241" i="47"/>
  <c r="F30" i="40"/>
  <c r="F49" i="65"/>
  <c r="I55" i="64" s="1"/>
  <c r="K69" i="40"/>
  <c r="E134" i="65"/>
  <c r="H156" i="64" s="1"/>
  <c r="J239" i="49"/>
  <c r="I51" i="40"/>
  <c r="G92" i="65"/>
  <c r="J106" i="64" s="1"/>
  <c r="I239" i="60"/>
  <c r="H241" i="63"/>
  <c r="H87" i="40"/>
  <c r="C171" i="65"/>
  <c r="E239" i="59"/>
  <c r="L23" i="40"/>
  <c r="D45" i="65"/>
  <c r="G49" i="64" s="1"/>
  <c r="I15" i="40"/>
  <c r="F22" i="65"/>
  <c r="I22" i="64" s="1"/>
  <c r="J45" i="40"/>
  <c r="F83" i="65"/>
  <c r="I95" i="64" s="1"/>
  <c r="G85" i="40"/>
  <c r="F160" i="65"/>
  <c r="I188" i="64" s="1"/>
  <c r="L14" i="40"/>
  <c r="E25" i="65"/>
  <c r="H25" i="64" s="1"/>
  <c r="H239" i="49"/>
  <c r="L241" i="49"/>
  <c r="E239" i="47"/>
  <c r="G130" i="65"/>
  <c r="J152" i="64" s="1"/>
  <c r="G71" i="40"/>
  <c r="F44" i="64"/>
  <c r="I241" i="52"/>
  <c r="G63" i="40"/>
  <c r="D120" i="65"/>
  <c r="G140" i="64" s="1"/>
  <c r="D63" i="65"/>
  <c r="G71" i="64" s="1"/>
  <c r="J33" i="40"/>
  <c r="E90" i="40"/>
  <c r="F168" i="65"/>
  <c r="I198" i="64" s="1"/>
  <c r="H43" i="40"/>
  <c r="D81" i="65"/>
  <c r="G93" i="64" s="1"/>
  <c r="J48" i="40"/>
  <c r="D93" i="65"/>
  <c r="G107" i="64" s="1"/>
  <c r="L240" i="50"/>
  <c r="D135" i="65"/>
  <c r="G157" i="64" s="1"/>
  <c r="L68" i="40"/>
  <c r="I241" i="61"/>
  <c r="H36" i="40"/>
  <c r="G61" i="65"/>
  <c r="J69" i="64" s="1"/>
  <c r="I238" i="58"/>
  <c r="F35" i="64"/>
  <c r="H33" i="65"/>
  <c r="D115" i="65"/>
  <c r="G133" i="64" s="1"/>
  <c r="L58" i="40"/>
  <c r="J237" i="46"/>
  <c r="G238" i="54"/>
  <c r="D171" i="65"/>
  <c r="G201" i="64" s="1"/>
  <c r="H88" i="40"/>
  <c r="L69" i="40"/>
  <c r="E135" i="65"/>
  <c r="H157" i="64" s="1"/>
  <c r="F241" i="54"/>
  <c r="F91" i="64"/>
  <c r="E65" i="40"/>
  <c r="F118" i="65"/>
  <c r="I138" i="64" s="1"/>
  <c r="G79" i="40"/>
  <c r="E150" i="65"/>
  <c r="H176" i="64" s="1"/>
  <c r="G238" i="51"/>
  <c r="K239" i="59"/>
  <c r="F238" i="58"/>
  <c r="L15" i="40"/>
  <c r="F25" i="65"/>
  <c r="I25" i="64" s="1"/>
  <c r="F86" i="40"/>
  <c r="G159" i="65"/>
  <c r="J187" i="64" s="1"/>
  <c r="C75" i="65"/>
  <c r="L37" i="40"/>
  <c r="E237" i="62"/>
  <c r="E239" i="60"/>
  <c r="G238" i="61"/>
  <c r="E241" i="46"/>
  <c r="I238" i="52"/>
  <c r="D143" i="65"/>
  <c r="G167" i="64" s="1"/>
  <c r="J73" i="40"/>
  <c r="J240" i="54"/>
  <c r="H80" i="40"/>
  <c r="F151" i="65"/>
  <c r="I177" i="64" s="1"/>
  <c r="F237" i="54"/>
  <c r="H238" i="61"/>
  <c r="L237" i="63"/>
  <c r="G241" i="53"/>
  <c r="H73" i="40"/>
  <c r="D141" i="65"/>
  <c r="G165" i="64" s="1"/>
  <c r="F237" i="57"/>
  <c r="L238" i="47"/>
  <c r="F239" i="54"/>
  <c r="K237" i="48"/>
  <c r="E115" i="65"/>
  <c r="H133" i="64" s="1"/>
  <c r="L59" i="40"/>
  <c r="F240" i="51"/>
  <c r="J32" i="40"/>
  <c r="C63" i="65"/>
  <c r="H241" i="59"/>
  <c r="F108" i="65"/>
  <c r="I126" i="64" s="1"/>
  <c r="E60" i="40"/>
  <c r="H237" i="58"/>
  <c r="E37" i="40"/>
  <c r="C68" i="65"/>
  <c r="G241" i="58"/>
  <c r="G238" i="60"/>
  <c r="J13" i="40"/>
  <c r="D23" i="65"/>
  <c r="G23" i="64" s="1"/>
  <c r="F81" i="65"/>
  <c r="I93" i="64" s="1"/>
  <c r="H45" i="40"/>
  <c r="F80" i="65"/>
  <c r="I92" i="64" s="1"/>
  <c r="G45" i="40"/>
  <c r="G240" i="61"/>
  <c r="I238" i="49"/>
  <c r="G241" i="50"/>
  <c r="L90" i="40"/>
  <c r="F175" i="65"/>
  <c r="I205" i="64" s="1"/>
  <c r="K14" i="40"/>
  <c r="E24" i="65"/>
  <c r="H24" i="64" s="1"/>
  <c r="J241" i="51"/>
  <c r="K238" i="53"/>
  <c r="G237" i="49"/>
  <c r="J38" i="40"/>
  <c r="D73" i="65"/>
  <c r="G83" i="64" s="1"/>
  <c r="L239" i="46"/>
  <c r="G241" i="46"/>
  <c r="E239" i="57"/>
  <c r="I77" i="40"/>
  <c r="C152" i="65"/>
  <c r="E241" i="62"/>
  <c r="E241" i="61"/>
  <c r="I237" i="50"/>
  <c r="K237" i="58"/>
  <c r="F241" i="50"/>
  <c r="H237" i="54"/>
  <c r="D91" i="65"/>
  <c r="G105" i="64" s="1"/>
  <c r="H48" i="40"/>
  <c r="I240" i="61"/>
  <c r="L43" i="40"/>
  <c r="D85" i="65"/>
  <c r="G97" i="64" s="1"/>
  <c r="C145" i="65"/>
  <c r="L72" i="40"/>
  <c r="F237" i="58"/>
  <c r="F105" i="64"/>
  <c r="E240" i="50"/>
  <c r="K72" i="40"/>
  <c r="C144" i="65"/>
  <c r="I237" i="62"/>
  <c r="F199" i="64"/>
  <c r="E238" i="49"/>
  <c r="I241" i="48"/>
  <c r="E237" i="57"/>
  <c r="F69" i="64"/>
  <c r="F133" i="64"/>
  <c r="G195" i="39"/>
  <c r="G7" i="40" s="1"/>
  <c r="H195" i="39"/>
  <c r="H7" i="40" s="1"/>
  <c r="G198" i="39"/>
  <c r="G10" i="40" s="1"/>
  <c r="H197" i="39"/>
  <c r="H9" i="40" s="1"/>
  <c r="G197" i="39"/>
  <c r="G9" i="40" s="1"/>
  <c r="H199" i="39"/>
  <c r="H11" i="40" s="1"/>
  <c r="I7" i="40"/>
  <c r="C12" i="65"/>
  <c r="E7" i="40"/>
  <c r="C8" i="65"/>
  <c r="J7" i="40"/>
  <c r="C13" i="65"/>
  <c r="E8" i="40"/>
  <c r="D8" i="65"/>
  <c r="G6" i="64" s="1"/>
  <c r="F11" i="40"/>
  <c r="G9" i="65"/>
  <c r="J7" i="64" s="1"/>
  <c r="E11" i="40"/>
  <c r="G8" i="65"/>
  <c r="J6" i="64" s="1"/>
  <c r="E9" i="40"/>
  <c r="E8" i="65"/>
  <c r="H6" i="64" s="1"/>
  <c r="J8" i="40"/>
  <c r="D13" i="65"/>
  <c r="G11" i="64" s="1"/>
  <c r="F9" i="40"/>
  <c r="E9" i="65"/>
  <c r="H7" i="64" s="1"/>
  <c r="I11" i="40"/>
  <c r="G12" i="65"/>
  <c r="J10" i="64" s="1"/>
  <c r="F8" i="40"/>
  <c r="D9" i="65"/>
  <c r="G7" i="64" s="1"/>
  <c r="F7" i="40"/>
  <c r="C9" i="65"/>
  <c r="J10" i="40"/>
  <c r="F13" i="65"/>
  <c r="I11" i="64" s="1"/>
  <c r="F10" i="40"/>
  <c r="F9" i="65"/>
  <c r="I7" i="64" s="1"/>
  <c r="J9" i="40"/>
  <c r="E13" i="65"/>
  <c r="H11" i="64" s="1"/>
  <c r="J11" i="40"/>
  <c r="G13" i="65"/>
  <c r="J11" i="64" s="1"/>
  <c r="I8" i="40"/>
  <c r="D12" i="65"/>
  <c r="G10" i="64" s="1"/>
  <c r="L10" i="40"/>
  <c r="I9" i="40"/>
  <c r="E12" i="65"/>
  <c r="H10" i="64" s="1"/>
  <c r="L11" i="40"/>
  <c r="I10" i="40"/>
  <c r="F12" i="65"/>
  <c r="I10" i="64" s="1"/>
  <c r="E10" i="40"/>
  <c r="F8" i="65"/>
  <c r="I6" i="64" s="1"/>
  <c r="G196" i="39"/>
  <c r="F238" i="39"/>
  <c r="D130" i="39"/>
  <c r="D189" i="39" s="1"/>
  <c r="C130" i="39"/>
  <c r="C189" i="39" s="1"/>
  <c r="C105" i="39"/>
  <c r="D118" i="39" s="1"/>
  <c r="Z90" i="39"/>
  <c r="C127" i="39"/>
  <c r="C186" i="39" s="1"/>
  <c r="D127" i="39"/>
  <c r="D186" i="39" s="1"/>
  <c r="D128" i="39"/>
  <c r="D187" i="39" s="1"/>
  <c r="D129" i="39"/>
  <c r="D188" i="39" s="1"/>
  <c r="C129" i="39"/>
  <c r="C188" i="39" s="1"/>
  <c r="L237" i="39"/>
  <c r="C128" i="39"/>
  <c r="C187" i="39" s="1"/>
  <c r="D126" i="39"/>
  <c r="D185" i="39" s="1"/>
  <c r="H237" i="39"/>
  <c r="F240" i="39"/>
  <c r="E238" i="39"/>
  <c r="F239" i="39"/>
  <c r="E241" i="39"/>
  <c r="E237" i="39"/>
  <c r="F241" i="39"/>
  <c r="E239" i="39"/>
  <c r="F237" i="39"/>
  <c r="G241" i="39"/>
  <c r="G240" i="39"/>
  <c r="H239" i="39"/>
  <c r="H240" i="39"/>
  <c r="H241" i="39"/>
  <c r="G237" i="39"/>
  <c r="H238" i="39"/>
  <c r="G238" i="39"/>
  <c r="G239" i="39"/>
  <c r="L240" i="39"/>
  <c r="K237" i="39"/>
  <c r="L241" i="39"/>
  <c r="L239" i="39"/>
  <c r="K241" i="39"/>
  <c r="L238" i="39"/>
  <c r="K240" i="39"/>
  <c r="K239" i="39"/>
  <c r="K238" i="39"/>
  <c r="I237" i="39"/>
  <c r="I241" i="39"/>
  <c r="I238" i="39"/>
  <c r="I240" i="39"/>
  <c r="J240" i="39"/>
  <c r="J238" i="39"/>
  <c r="I239" i="39"/>
  <c r="J239" i="39"/>
  <c r="J241" i="39"/>
  <c r="J237" i="39"/>
  <c r="E110" i="65" l="1"/>
  <c r="H128" i="64" s="1"/>
  <c r="H240" i="57"/>
  <c r="G240" i="57"/>
  <c r="C21" i="65"/>
  <c r="F21" i="64" s="1"/>
  <c r="H237" i="50"/>
  <c r="E18" i="65"/>
  <c r="H18" i="64" s="1"/>
  <c r="D111" i="65"/>
  <c r="G129" i="64" s="1"/>
  <c r="D155" i="65"/>
  <c r="G181" i="64" s="1"/>
  <c r="E13" i="40"/>
  <c r="G21" i="65"/>
  <c r="J21" i="64" s="1"/>
  <c r="F20" i="65"/>
  <c r="I20" i="64" s="1"/>
  <c r="G42" i="65"/>
  <c r="J46" i="64" s="1"/>
  <c r="E14" i="65"/>
  <c r="H12" i="64" s="1"/>
  <c r="G125" i="65"/>
  <c r="J145" i="64" s="1"/>
  <c r="G239" i="48"/>
  <c r="F51" i="65"/>
  <c r="I57" i="64" s="1"/>
  <c r="G237" i="48"/>
  <c r="H238" i="48"/>
  <c r="E51" i="65"/>
  <c r="H57" i="64" s="1"/>
  <c r="H239" i="48"/>
  <c r="H237" i="48"/>
  <c r="H240" i="48"/>
  <c r="G241" i="48"/>
  <c r="G149" i="65"/>
  <c r="J175" i="64" s="1"/>
  <c r="F79" i="40"/>
  <c r="E78" i="40"/>
  <c r="F238" i="51"/>
  <c r="E80" i="40"/>
  <c r="E238" i="51"/>
  <c r="E240" i="51"/>
  <c r="F237" i="51"/>
  <c r="F241" i="51"/>
  <c r="E241" i="51"/>
  <c r="F69" i="40"/>
  <c r="E69" i="40"/>
  <c r="E77" i="40"/>
  <c r="G238" i="48"/>
  <c r="E36" i="40"/>
  <c r="H238" i="50"/>
  <c r="H241" i="50"/>
  <c r="G238" i="50"/>
  <c r="G237" i="50"/>
  <c r="C123" i="65"/>
  <c r="F143" i="64" s="1"/>
  <c r="I64" i="40"/>
  <c r="E122" i="65"/>
  <c r="H142" i="64" s="1"/>
  <c r="H239" i="57"/>
  <c r="G110" i="65"/>
  <c r="J128" i="64" s="1"/>
  <c r="K56" i="40"/>
  <c r="C110" i="65"/>
  <c r="F128" i="64" s="1"/>
  <c r="D104" i="65"/>
  <c r="G120" i="64" s="1"/>
  <c r="E68" i="40"/>
  <c r="G239" i="57"/>
  <c r="G238" i="57"/>
  <c r="F71" i="65"/>
  <c r="I81" i="64" s="1"/>
  <c r="H241" i="57"/>
  <c r="H237" i="57"/>
  <c r="G41" i="40"/>
  <c r="G70" i="65"/>
  <c r="J80" i="64" s="1"/>
  <c r="L54" i="40"/>
  <c r="E105" i="65"/>
  <c r="H121" i="64" s="1"/>
  <c r="H41" i="40"/>
  <c r="G71" i="65"/>
  <c r="J81" i="64" s="1"/>
  <c r="G238" i="52"/>
  <c r="F70" i="65"/>
  <c r="I80" i="64" s="1"/>
  <c r="G40" i="40"/>
  <c r="H238" i="52"/>
  <c r="C51" i="65"/>
  <c r="F57" i="64" s="1"/>
  <c r="C111" i="65"/>
  <c r="F129" i="64" s="1"/>
  <c r="G60" i="40"/>
  <c r="E35" i="40"/>
  <c r="F58" i="65"/>
  <c r="I66" i="64" s="1"/>
  <c r="H28" i="40"/>
  <c r="D51" i="65"/>
  <c r="G57" i="64" s="1"/>
  <c r="G240" i="50"/>
  <c r="H239" i="50"/>
  <c r="H240" i="50"/>
  <c r="G31" i="40"/>
  <c r="G50" i="65"/>
  <c r="J56" i="64" s="1"/>
  <c r="E50" i="65"/>
  <c r="H56" i="64" s="1"/>
  <c r="G29" i="40"/>
  <c r="G28" i="40"/>
  <c r="D50" i="65"/>
  <c r="G56" i="64" s="1"/>
  <c r="C189" i="57"/>
  <c r="C211" i="57" s="1"/>
  <c r="C231" i="57" s="1"/>
  <c r="D186" i="53"/>
  <c r="D208" i="53" s="1"/>
  <c r="D228" i="53" s="1"/>
  <c r="D188" i="48"/>
  <c r="D210" i="48" s="1"/>
  <c r="D230" i="48" s="1"/>
  <c r="D186" i="54"/>
  <c r="D208" i="54" s="1"/>
  <c r="D228" i="54" s="1"/>
  <c r="C187" i="62"/>
  <c r="C209" i="62" s="1"/>
  <c r="C229" i="62" s="1"/>
  <c r="C189" i="60"/>
  <c r="C211" i="60" s="1"/>
  <c r="C231" i="60" s="1"/>
  <c r="D185" i="50"/>
  <c r="D207" i="50" s="1"/>
  <c r="D227" i="50" s="1"/>
  <c r="D187" i="62"/>
  <c r="D209" i="62" s="1"/>
  <c r="D229" i="62" s="1"/>
  <c r="C187" i="52"/>
  <c r="C209" i="52" s="1"/>
  <c r="C229" i="52" s="1"/>
  <c r="C189" i="47"/>
  <c r="C211" i="47" s="1"/>
  <c r="C231" i="47" s="1"/>
  <c r="D186" i="50"/>
  <c r="D208" i="50" s="1"/>
  <c r="D228" i="50" s="1"/>
  <c r="D185" i="62"/>
  <c r="D207" i="62" s="1"/>
  <c r="D227" i="62" s="1"/>
  <c r="D189" i="52"/>
  <c r="D211" i="52" s="1"/>
  <c r="D231" i="52" s="1"/>
  <c r="D188" i="53"/>
  <c r="D210" i="53" s="1"/>
  <c r="D230" i="53" s="1"/>
  <c r="D189" i="61"/>
  <c r="D211" i="61" s="1"/>
  <c r="D231" i="61" s="1"/>
  <c r="D189" i="54"/>
  <c r="D211" i="54" s="1"/>
  <c r="D231" i="54" s="1"/>
  <c r="D186" i="49"/>
  <c r="D208" i="49" s="1"/>
  <c r="D228" i="49" s="1"/>
  <c r="C70" i="65"/>
  <c r="F80" i="64" s="1"/>
  <c r="G37" i="40"/>
  <c r="H31" i="40"/>
  <c r="G51" i="65"/>
  <c r="J57" i="64" s="1"/>
  <c r="H61" i="40"/>
  <c r="G111" i="65"/>
  <c r="J129" i="64" s="1"/>
  <c r="D58" i="65"/>
  <c r="G66" i="64" s="1"/>
  <c r="E33" i="40"/>
  <c r="C188" i="52"/>
  <c r="C210" i="52" s="1"/>
  <c r="C230" i="52" s="1"/>
  <c r="D188" i="46"/>
  <c r="D210" i="46" s="1"/>
  <c r="D230" i="46" s="1"/>
  <c r="C187" i="61"/>
  <c r="C209" i="61" s="1"/>
  <c r="C229" i="61" s="1"/>
  <c r="C188" i="49"/>
  <c r="C210" i="49" s="1"/>
  <c r="C230" i="49" s="1"/>
  <c r="C186" i="50"/>
  <c r="C208" i="50" s="1"/>
  <c r="C228" i="50" s="1"/>
  <c r="D186" i="52"/>
  <c r="D208" i="52" s="1"/>
  <c r="D228" i="52" s="1"/>
  <c r="D185" i="61"/>
  <c r="D207" i="61" s="1"/>
  <c r="D227" i="61" s="1"/>
  <c r="D188" i="62"/>
  <c r="D210" i="62" s="1"/>
  <c r="D230" i="62" s="1"/>
  <c r="C188" i="54"/>
  <c r="C210" i="54" s="1"/>
  <c r="C230" i="54" s="1"/>
  <c r="D187" i="50"/>
  <c r="D209" i="50" s="1"/>
  <c r="D229" i="50" s="1"/>
  <c r="D188" i="57"/>
  <c r="D210" i="57" s="1"/>
  <c r="D230" i="57" s="1"/>
  <c r="D185" i="52"/>
  <c r="D207" i="52" s="1"/>
  <c r="D227" i="52" s="1"/>
  <c r="C187" i="46"/>
  <c r="C209" i="46" s="1"/>
  <c r="C229" i="46" s="1"/>
  <c r="D188" i="50"/>
  <c r="D210" i="50" s="1"/>
  <c r="D230" i="50" s="1"/>
  <c r="D70" i="65"/>
  <c r="G80" i="64" s="1"/>
  <c r="G38" i="40"/>
  <c r="H13" i="40"/>
  <c r="D21" i="65"/>
  <c r="G21" i="64" s="1"/>
  <c r="C59" i="65"/>
  <c r="F32" i="40"/>
  <c r="F33" i="40"/>
  <c r="D59" i="65"/>
  <c r="G67" i="64" s="1"/>
  <c r="D188" i="49"/>
  <c r="D210" i="49" s="1"/>
  <c r="D230" i="49" s="1"/>
  <c r="D186" i="51"/>
  <c r="D208" i="51" s="1"/>
  <c r="D228" i="51" s="1"/>
  <c r="D187" i="63"/>
  <c r="D209" i="63" s="1"/>
  <c r="D229" i="63" s="1"/>
  <c r="D185" i="54"/>
  <c r="D207" i="54" s="1"/>
  <c r="D227" i="54" s="1"/>
  <c r="D187" i="49"/>
  <c r="D209" i="49" s="1"/>
  <c r="D229" i="49" s="1"/>
  <c r="D188" i="60"/>
  <c r="D210" i="60" s="1"/>
  <c r="D230" i="60" s="1"/>
  <c r="D185" i="49"/>
  <c r="D207" i="49" s="1"/>
  <c r="D227" i="49" s="1"/>
  <c r="C189" i="48"/>
  <c r="C211" i="48" s="1"/>
  <c r="C231" i="48" s="1"/>
  <c r="C188" i="47"/>
  <c r="C210" i="47" s="1"/>
  <c r="C230" i="47" s="1"/>
  <c r="H59" i="40"/>
  <c r="E111" i="65"/>
  <c r="H129" i="64" s="1"/>
  <c r="F34" i="40"/>
  <c r="E59" i="65"/>
  <c r="H67" i="64" s="1"/>
  <c r="C188" i="62"/>
  <c r="C210" i="62" s="1"/>
  <c r="C230" i="62" s="1"/>
  <c r="D189" i="62"/>
  <c r="D211" i="62" s="1"/>
  <c r="D231" i="62" s="1"/>
  <c r="C188" i="53"/>
  <c r="C210" i="53" s="1"/>
  <c r="C230" i="53" s="1"/>
  <c r="C187" i="54"/>
  <c r="C209" i="54" s="1"/>
  <c r="C229" i="54" s="1"/>
  <c r="C189" i="50"/>
  <c r="C211" i="50" s="1"/>
  <c r="C231" i="50" s="1"/>
  <c r="D186" i="62"/>
  <c r="D208" i="62" s="1"/>
  <c r="D228" i="62" s="1"/>
  <c r="D185" i="60"/>
  <c r="D207" i="60" s="1"/>
  <c r="D227" i="60" s="1"/>
  <c r="D188" i="61"/>
  <c r="D210" i="61" s="1"/>
  <c r="D230" i="61" s="1"/>
  <c r="C187" i="49"/>
  <c r="C209" i="49" s="1"/>
  <c r="C229" i="49" s="1"/>
  <c r="D186" i="61"/>
  <c r="D208" i="61" s="1"/>
  <c r="D228" i="61" s="1"/>
  <c r="C187" i="47"/>
  <c r="C209" i="47" s="1"/>
  <c r="C229" i="47" s="1"/>
  <c r="D189" i="49"/>
  <c r="D211" i="49" s="1"/>
  <c r="D231" i="49" s="1"/>
  <c r="D71" i="65"/>
  <c r="G81" i="64" s="1"/>
  <c r="H38" i="40"/>
  <c r="E34" i="40"/>
  <c r="E58" i="65"/>
  <c r="H66" i="64" s="1"/>
  <c r="D110" i="65"/>
  <c r="G128" i="64" s="1"/>
  <c r="G58" i="40"/>
  <c r="F59" i="65"/>
  <c r="I67" i="64" s="1"/>
  <c r="F35" i="40"/>
  <c r="D14" i="65"/>
  <c r="G12" i="64" s="1"/>
  <c r="D15" i="65"/>
  <c r="G13" i="64" s="1"/>
  <c r="C209" i="39"/>
  <c r="C229" i="39" s="1"/>
  <c r="D209" i="39"/>
  <c r="D229" i="39" s="1"/>
  <c r="C14" i="65"/>
  <c r="D11" i="65"/>
  <c r="G9" i="64" s="1"/>
  <c r="H10" i="40"/>
  <c r="D207" i="39"/>
  <c r="D227" i="39" s="1"/>
  <c r="D210" i="39"/>
  <c r="D230" i="39" s="1"/>
  <c r="D208" i="39"/>
  <c r="D228" i="39" s="1"/>
  <c r="C211" i="39"/>
  <c r="C231" i="39" s="1"/>
  <c r="C210" i="39"/>
  <c r="C230" i="39" s="1"/>
  <c r="C208" i="39"/>
  <c r="C228" i="39" s="1"/>
  <c r="D211" i="39"/>
  <c r="D231" i="39" s="1"/>
  <c r="G14" i="65"/>
  <c r="J12" i="64" s="1"/>
  <c r="F14" i="65"/>
  <c r="I12" i="64" s="1"/>
  <c r="E15" i="65"/>
  <c r="H13" i="64" s="1"/>
  <c r="L7" i="40"/>
  <c r="D116" i="53"/>
  <c r="C117" i="61"/>
  <c r="C119" i="57"/>
  <c r="D115" i="61"/>
  <c r="H78" i="65"/>
  <c r="D119" i="62"/>
  <c r="D117" i="62"/>
  <c r="D118" i="60"/>
  <c r="D118" i="49"/>
  <c r="C118" i="62"/>
  <c r="D118" i="46"/>
  <c r="C117" i="62"/>
  <c r="C119" i="60"/>
  <c r="D116" i="62"/>
  <c r="C117" i="54"/>
  <c r="C118" i="54"/>
  <c r="D116" i="54"/>
  <c r="D115" i="54"/>
  <c r="D118" i="61"/>
  <c r="C116" i="50"/>
  <c r="C118" i="52"/>
  <c r="D116" i="52"/>
  <c r="D117" i="49"/>
  <c r="C117" i="53"/>
  <c r="C115" i="53"/>
  <c r="C119" i="53"/>
  <c r="Z110" i="53"/>
  <c r="D115" i="53"/>
  <c r="C126" i="53"/>
  <c r="C185" i="53" s="1"/>
  <c r="D119" i="53"/>
  <c r="D117" i="53"/>
  <c r="C116" i="53"/>
  <c r="C119" i="47"/>
  <c r="D115" i="49"/>
  <c r="D119" i="49"/>
  <c r="D118" i="50"/>
  <c r="D115" i="48"/>
  <c r="C126" i="48"/>
  <c r="C185" i="48" s="1"/>
  <c r="Z110" i="48"/>
  <c r="D119" i="48"/>
  <c r="C118" i="48"/>
  <c r="D116" i="48"/>
  <c r="C116" i="48"/>
  <c r="D117" i="48"/>
  <c r="C115" i="48"/>
  <c r="C117" i="48"/>
  <c r="C126" i="59"/>
  <c r="C185" i="59" s="1"/>
  <c r="C118" i="59"/>
  <c r="C119" i="59"/>
  <c r="C116" i="59"/>
  <c r="D117" i="59"/>
  <c r="D115" i="59"/>
  <c r="C115" i="59"/>
  <c r="D116" i="59"/>
  <c r="D118" i="59"/>
  <c r="Z110" i="59"/>
  <c r="C117" i="59"/>
  <c r="D119" i="59"/>
  <c r="D115" i="50"/>
  <c r="C118" i="61"/>
  <c r="D117" i="61"/>
  <c r="C119" i="61"/>
  <c r="C115" i="61"/>
  <c r="C116" i="61"/>
  <c r="C126" i="61"/>
  <c r="C185" i="61" s="1"/>
  <c r="Z110" i="61"/>
  <c r="C116" i="62"/>
  <c r="C119" i="62"/>
  <c r="C115" i="62"/>
  <c r="Z110" i="62"/>
  <c r="C126" i="62"/>
  <c r="C185" i="62" s="1"/>
  <c r="D119" i="52"/>
  <c r="C126" i="63"/>
  <c r="C185" i="63" s="1"/>
  <c r="C116" i="63"/>
  <c r="C115" i="63"/>
  <c r="D116" i="63"/>
  <c r="D118" i="63"/>
  <c r="C119" i="63"/>
  <c r="D115" i="63"/>
  <c r="Z110" i="63"/>
  <c r="C117" i="63"/>
  <c r="C118" i="63"/>
  <c r="D119" i="63"/>
  <c r="D117" i="58"/>
  <c r="Z110" i="58"/>
  <c r="D115" i="58"/>
  <c r="C126" i="58"/>
  <c r="C185" i="58" s="1"/>
  <c r="C119" i="58"/>
  <c r="D116" i="58"/>
  <c r="C118" i="58"/>
  <c r="D119" i="58"/>
  <c r="C117" i="58"/>
  <c r="C115" i="58"/>
  <c r="C116" i="58"/>
  <c r="D118" i="58"/>
  <c r="D118" i="48"/>
  <c r="C118" i="49"/>
  <c r="C126" i="50"/>
  <c r="C185" i="50" s="1"/>
  <c r="Z110" i="50"/>
  <c r="C118" i="50"/>
  <c r="C115" i="50"/>
  <c r="D119" i="50"/>
  <c r="C117" i="50"/>
  <c r="C119" i="50"/>
  <c r="C118" i="51"/>
  <c r="C116" i="51"/>
  <c r="D119" i="51"/>
  <c r="C117" i="51"/>
  <c r="C126" i="51"/>
  <c r="C185" i="51" s="1"/>
  <c r="C119" i="51"/>
  <c r="D117" i="51"/>
  <c r="C115" i="51"/>
  <c r="D115" i="51"/>
  <c r="D118" i="51"/>
  <c r="Z110" i="51"/>
  <c r="C117" i="52"/>
  <c r="C118" i="46"/>
  <c r="D119" i="46"/>
  <c r="D117" i="46"/>
  <c r="C115" i="46"/>
  <c r="D116" i="46"/>
  <c r="C119" i="46"/>
  <c r="C126" i="46"/>
  <c r="C185" i="46" s="1"/>
  <c r="C116" i="46"/>
  <c r="Z110" i="46"/>
  <c r="D115" i="46"/>
  <c r="D115" i="62"/>
  <c r="C119" i="48"/>
  <c r="D119" i="61"/>
  <c r="C117" i="47"/>
  <c r="Z110" i="54"/>
  <c r="C116" i="54"/>
  <c r="C115" i="54"/>
  <c r="D118" i="54"/>
  <c r="C126" i="54"/>
  <c r="C185" i="54" s="1"/>
  <c r="C119" i="54"/>
  <c r="D117" i="54"/>
  <c r="D117" i="52"/>
  <c r="C116" i="52"/>
  <c r="Z110" i="52"/>
  <c r="C119" i="52"/>
  <c r="C115" i="52"/>
  <c r="D118" i="52"/>
  <c r="C126" i="52"/>
  <c r="C185" i="52" s="1"/>
  <c r="C116" i="47"/>
  <c r="C115" i="47"/>
  <c r="D118" i="47"/>
  <c r="C126" i="47"/>
  <c r="C185" i="47" s="1"/>
  <c r="D116" i="47"/>
  <c r="Z110" i="47"/>
  <c r="D119" i="47"/>
  <c r="D117" i="47"/>
  <c r="D115" i="47"/>
  <c r="C126" i="57"/>
  <c r="C185" i="57" s="1"/>
  <c r="M190" i="57" s="1"/>
  <c r="D116" i="57"/>
  <c r="Z110" i="57"/>
  <c r="C117" i="57"/>
  <c r="D119" i="57"/>
  <c r="D117" i="57"/>
  <c r="C118" i="57"/>
  <c r="C115" i="57"/>
  <c r="C116" i="57"/>
  <c r="D115" i="57"/>
  <c r="C119" i="49"/>
  <c r="C126" i="49"/>
  <c r="C185" i="49" s="1"/>
  <c r="C116" i="49"/>
  <c r="C115" i="49"/>
  <c r="Z110" i="49"/>
  <c r="C117" i="49"/>
  <c r="D117" i="50"/>
  <c r="Z110" i="60"/>
  <c r="D119" i="60"/>
  <c r="C115" i="60"/>
  <c r="C117" i="60"/>
  <c r="C118" i="60"/>
  <c r="D117" i="60"/>
  <c r="C116" i="60"/>
  <c r="C126" i="60"/>
  <c r="C185" i="60" s="1"/>
  <c r="D116" i="60"/>
  <c r="D118" i="53"/>
  <c r="H169" i="65"/>
  <c r="H40" i="65"/>
  <c r="H122" i="65"/>
  <c r="H79" i="65"/>
  <c r="H123" i="65"/>
  <c r="C10" i="65"/>
  <c r="F8" i="64" s="1"/>
  <c r="C117" i="39"/>
  <c r="H69" i="65"/>
  <c r="G10" i="65"/>
  <c r="J8" i="64" s="1"/>
  <c r="F10" i="65"/>
  <c r="I8" i="64" s="1"/>
  <c r="H29" i="65"/>
  <c r="G11" i="65"/>
  <c r="J9" i="64" s="1"/>
  <c r="E10" i="65"/>
  <c r="H8" i="64" s="1"/>
  <c r="H61" i="65"/>
  <c r="F156" i="64"/>
  <c r="H134" i="65"/>
  <c r="H130" i="65"/>
  <c r="F152" i="64"/>
  <c r="F106" i="64"/>
  <c r="H92" i="65"/>
  <c r="H170" i="65"/>
  <c r="F200" i="64"/>
  <c r="H109" i="65"/>
  <c r="F127" i="64"/>
  <c r="F138" i="64"/>
  <c r="H118" i="65"/>
  <c r="H93" i="65"/>
  <c r="F107" i="64"/>
  <c r="F150" i="64"/>
  <c r="H128" i="65"/>
  <c r="F104" i="64"/>
  <c r="H90" i="65"/>
  <c r="F25" i="64"/>
  <c r="H25" i="65"/>
  <c r="H148" i="65"/>
  <c r="F174" i="64"/>
  <c r="H159" i="65"/>
  <c r="F187" i="64"/>
  <c r="F167" i="64"/>
  <c r="H143" i="65"/>
  <c r="H32" i="65"/>
  <c r="F34" i="64"/>
  <c r="H161" i="65"/>
  <c r="F189" i="64"/>
  <c r="H84" i="65"/>
  <c r="F96" i="64"/>
  <c r="F155" i="64"/>
  <c r="H133" i="65"/>
  <c r="F131" i="64"/>
  <c r="H113" i="65"/>
  <c r="F68" i="64"/>
  <c r="H60" i="65"/>
  <c r="F153" i="64"/>
  <c r="H131" i="65"/>
  <c r="H158" i="65"/>
  <c r="F186" i="64"/>
  <c r="F73" i="64"/>
  <c r="H65" i="65"/>
  <c r="D115" i="39"/>
  <c r="C11" i="65"/>
  <c r="F9" i="64" s="1"/>
  <c r="H141" i="65"/>
  <c r="H152" i="65"/>
  <c r="F178" i="64"/>
  <c r="H68" i="65"/>
  <c r="F78" i="64"/>
  <c r="H171" i="65"/>
  <c r="F201" i="64"/>
  <c r="H99" i="65"/>
  <c r="F115" i="64"/>
  <c r="H173" i="65"/>
  <c r="F181" i="64"/>
  <c r="F145" i="64"/>
  <c r="H125" i="65"/>
  <c r="F23" i="64"/>
  <c r="H23" i="65"/>
  <c r="H104" i="65"/>
  <c r="H98" i="65"/>
  <c r="H163" i="65"/>
  <c r="H31" i="65"/>
  <c r="F33" i="64"/>
  <c r="H54" i="65"/>
  <c r="F60" i="64"/>
  <c r="F188" i="64"/>
  <c r="H160" i="65"/>
  <c r="H139" i="65"/>
  <c r="F163" i="64"/>
  <c r="H112" i="65"/>
  <c r="F130" i="64"/>
  <c r="H62" i="65"/>
  <c r="F70" i="64"/>
  <c r="H38" i="65"/>
  <c r="F42" i="64"/>
  <c r="H35" i="65"/>
  <c r="F37" i="64"/>
  <c r="H154" i="65"/>
  <c r="F180" i="64"/>
  <c r="H151" i="65"/>
  <c r="F19" i="64"/>
  <c r="H19" i="65"/>
  <c r="H140" i="65"/>
  <c r="H53" i="65"/>
  <c r="F190" i="64"/>
  <c r="H162" i="65"/>
  <c r="H74" i="65"/>
  <c r="F84" i="64"/>
  <c r="F66" i="64"/>
  <c r="H115" i="65"/>
  <c r="H144" i="65"/>
  <c r="F168" i="64"/>
  <c r="H91" i="65"/>
  <c r="F169" i="64"/>
  <c r="H145" i="65"/>
  <c r="F71" i="64"/>
  <c r="H63" i="65"/>
  <c r="F85" i="64"/>
  <c r="H75" i="65"/>
  <c r="H45" i="65"/>
  <c r="F49" i="64"/>
  <c r="H88" i="65"/>
  <c r="F102" i="64"/>
  <c r="H172" i="65"/>
  <c r="H72" i="65"/>
  <c r="H18" i="65"/>
  <c r="F18" i="64"/>
  <c r="H41" i="65"/>
  <c r="F72" i="64"/>
  <c r="H64" i="65"/>
  <c r="H20" i="65"/>
  <c r="F157" i="64"/>
  <c r="H135" i="65"/>
  <c r="H83" i="65"/>
  <c r="F140" i="64"/>
  <c r="H120" i="65"/>
  <c r="H132" i="65"/>
  <c r="F154" i="64"/>
  <c r="H168" i="65"/>
  <c r="F198" i="64"/>
  <c r="F119" i="64"/>
  <c r="H103" i="65"/>
  <c r="F108" i="64"/>
  <c r="H94" i="65"/>
  <c r="H129" i="65"/>
  <c r="F151" i="64"/>
  <c r="H39" i="65"/>
  <c r="F43" i="64"/>
  <c r="H24" i="65"/>
  <c r="F24" i="64"/>
  <c r="H82" i="65"/>
  <c r="F94" i="64"/>
  <c r="H142" i="65"/>
  <c r="F166" i="64"/>
  <c r="F141" i="64"/>
  <c r="H121" i="65"/>
  <c r="F92" i="64"/>
  <c r="H80" i="65"/>
  <c r="F22" i="64"/>
  <c r="H22" i="65"/>
  <c r="H150" i="65"/>
  <c r="F176" i="64"/>
  <c r="F132" i="64"/>
  <c r="H114" i="65"/>
  <c r="H44" i="65"/>
  <c r="F48" i="64"/>
  <c r="F109" i="64"/>
  <c r="H95" i="65"/>
  <c r="F36" i="64"/>
  <c r="H34" i="65"/>
  <c r="F54" i="64"/>
  <c r="H48" i="65"/>
  <c r="F118" i="64"/>
  <c r="H102" i="65"/>
  <c r="H165" i="65"/>
  <c r="F193" i="64"/>
  <c r="F192" i="64"/>
  <c r="H164" i="65"/>
  <c r="F30" i="64"/>
  <c r="H28" i="65"/>
  <c r="F179" i="64"/>
  <c r="H153" i="65"/>
  <c r="H30" i="65"/>
  <c r="F32" i="64"/>
  <c r="F97" i="64"/>
  <c r="H85" i="65"/>
  <c r="H101" i="65"/>
  <c r="H43" i="65"/>
  <c r="F47" i="64"/>
  <c r="F205" i="64"/>
  <c r="H175" i="65"/>
  <c r="F116" i="64"/>
  <c r="H100" i="65"/>
  <c r="H124" i="65"/>
  <c r="F144" i="64"/>
  <c r="H174" i="65"/>
  <c r="F46" i="64"/>
  <c r="H138" i="65"/>
  <c r="H108" i="65"/>
  <c r="F93" i="64"/>
  <c r="H81" i="65"/>
  <c r="F61" i="64"/>
  <c r="H55" i="65"/>
  <c r="F55" i="64"/>
  <c r="H49" i="65"/>
  <c r="F83" i="64"/>
  <c r="H73" i="65"/>
  <c r="H52" i="65"/>
  <c r="F139" i="64"/>
  <c r="H119" i="65"/>
  <c r="F103" i="64"/>
  <c r="H89" i="65"/>
  <c r="E11" i="65"/>
  <c r="H9" i="64" s="1"/>
  <c r="F12" i="64"/>
  <c r="F13" i="64"/>
  <c r="H9" i="65"/>
  <c r="F7" i="64"/>
  <c r="H12" i="65"/>
  <c r="F10" i="64"/>
  <c r="H13" i="65"/>
  <c r="F11" i="64"/>
  <c r="G8" i="40"/>
  <c r="D10" i="65"/>
  <c r="G8" i="64" s="1"/>
  <c r="H8" i="65"/>
  <c r="F6" i="64"/>
  <c r="C115" i="39"/>
  <c r="D117" i="39"/>
  <c r="C118" i="39"/>
  <c r="Z110" i="39"/>
  <c r="D116" i="39"/>
  <c r="C119" i="39"/>
  <c r="C126" i="39"/>
  <c r="C185" i="39" s="1"/>
  <c r="M190" i="39" s="1"/>
  <c r="D119" i="39"/>
  <c r="C116" i="39"/>
  <c r="H42" i="65" l="1"/>
  <c r="H149" i="65"/>
  <c r="H15" i="65"/>
  <c r="H155" i="65"/>
  <c r="H105" i="65"/>
  <c r="H111" i="65"/>
  <c r="H71" i="65"/>
  <c r="H21" i="65"/>
  <c r="H51" i="65"/>
  <c r="H110" i="65"/>
  <c r="H58" i="65"/>
  <c r="H70" i="65"/>
  <c r="H50" i="65"/>
  <c r="F67" i="64"/>
  <c r="H59" i="65"/>
  <c r="H14" i="65"/>
  <c r="Z190" i="39"/>
  <c r="Z131" i="47"/>
  <c r="Z131" i="52"/>
  <c r="Z131" i="54"/>
  <c r="Z131" i="46"/>
  <c r="Z131" i="58"/>
  <c r="Z131" i="62"/>
  <c r="Z131" i="59"/>
  <c r="Z131" i="60"/>
  <c r="Z131" i="57"/>
  <c r="Z131" i="50"/>
  <c r="Z131" i="48"/>
  <c r="Z131" i="49"/>
  <c r="Z131" i="51"/>
  <c r="Z131" i="63"/>
  <c r="Z131" i="61"/>
  <c r="Z131" i="53"/>
  <c r="H10" i="65"/>
  <c r="H11" i="65"/>
  <c r="Z131" i="39"/>
  <c r="D197" i="53" l="1"/>
  <c r="D195" i="53"/>
  <c r="C198" i="53"/>
  <c r="C195" i="53"/>
  <c r="D199" i="53"/>
  <c r="C196" i="53"/>
  <c r="Z190" i="53"/>
  <c r="C199" i="53"/>
  <c r="D198" i="53"/>
  <c r="C207" i="53"/>
  <c r="C227" i="53" s="1"/>
  <c r="C197" i="53"/>
  <c r="D196" i="53"/>
  <c r="C207" i="49"/>
  <c r="C227" i="49" s="1"/>
  <c r="D199" i="49"/>
  <c r="D198" i="49"/>
  <c r="C196" i="49"/>
  <c r="C198" i="49"/>
  <c r="D196" i="49"/>
  <c r="Z190" i="49"/>
  <c r="C199" i="49"/>
  <c r="C197" i="49"/>
  <c r="C195" i="49"/>
  <c r="D197" i="49"/>
  <c r="D195" i="49"/>
  <c r="C195" i="63"/>
  <c r="C196" i="63"/>
  <c r="D197" i="63"/>
  <c r="D198" i="63"/>
  <c r="C198" i="63"/>
  <c r="C199" i="63"/>
  <c r="Z190" i="63"/>
  <c r="C197" i="63"/>
  <c r="D196" i="63"/>
  <c r="C207" i="63"/>
  <c r="C227" i="63" s="1"/>
  <c r="D195" i="63"/>
  <c r="D199" i="63"/>
  <c r="C207" i="50"/>
  <c r="C227" i="50" s="1"/>
  <c r="D195" i="50"/>
  <c r="D197" i="50"/>
  <c r="C197" i="50"/>
  <c r="D198" i="50"/>
  <c r="C196" i="50"/>
  <c r="Z190" i="50"/>
  <c r="D199" i="50"/>
  <c r="C199" i="50"/>
  <c r="C195" i="50"/>
  <c r="C198" i="50"/>
  <c r="D196" i="50"/>
  <c r="C207" i="60"/>
  <c r="C227" i="60" s="1"/>
  <c r="D199" i="60"/>
  <c r="C198" i="60"/>
  <c r="C195" i="60"/>
  <c r="D197" i="60"/>
  <c r="D198" i="60"/>
  <c r="C196" i="60"/>
  <c r="D195" i="60"/>
  <c r="C197" i="60"/>
  <c r="Z190" i="60"/>
  <c r="D196" i="60"/>
  <c r="C199" i="60"/>
  <c r="C195" i="62"/>
  <c r="C198" i="62"/>
  <c r="D197" i="62"/>
  <c r="C199" i="62"/>
  <c r="D198" i="62"/>
  <c r="D196" i="62"/>
  <c r="Z190" i="62"/>
  <c r="C196" i="62"/>
  <c r="D195" i="62"/>
  <c r="C207" i="62"/>
  <c r="C227" i="62" s="1"/>
  <c r="C197" i="62"/>
  <c r="D199" i="62"/>
  <c r="C207" i="46"/>
  <c r="C227" i="46" s="1"/>
  <c r="D199" i="46"/>
  <c r="D198" i="46"/>
  <c r="C195" i="46"/>
  <c r="C196" i="46"/>
  <c r="C198" i="46"/>
  <c r="Z190" i="46"/>
  <c r="D196" i="46"/>
  <c r="D195" i="46"/>
  <c r="C199" i="46"/>
  <c r="D197" i="46"/>
  <c r="C197" i="46"/>
  <c r="C199" i="52"/>
  <c r="D195" i="52"/>
  <c r="C197" i="52"/>
  <c r="Z190" i="52"/>
  <c r="C196" i="52"/>
  <c r="D197" i="52"/>
  <c r="C207" i="52"/>
  <c r="C227" i="52" s="1"/>
  <c r="C198" i="52"/>
  <c r="D199" i="52"/>
  <c r="C195" i="52"/>
  <c r="D198" i="52"/>
  <c r="D196" i="52"/>
  <c r="C207" i="51"/>
  <c r="C227" i="51" s="1"/>
  <c r="D199" i="51"/>
  <c r="C197" i="51"/>
  <c r="C195" i="51"/>
  <c r="D197" i="51"/>
  <c r="D196" i="51"/>
  <c r="C196" i="51"/>
  <c r="D195" i="51"/>
  <c r="C198" i="51"/>
  <c r="Z190" i="51"/>
  <c r="C199" i="51"/>
  <c r="D198" i="51"/>
  <c r="Z190" i="59"/>
  <c r="D195" i="59"/>
  <c r="C196" i="59"/>
  <c r="C207" i="59"/>
  <c r="C227" i="59" s="1"/>
  <c r="D199" i="59"/>
  <c r="C198" i="59"/>
  <c r="C195" i="59"/>
  <c r="C197" i="59"/>
  <c r="C199" i="59"/>
  <c r="D197" i="59"/>
  <c r="D196" i="59"/>
  <c r="D198" i="59"/>
  <c r="C207" i="58"/>
  <c r="C227" i="58" s="1"/>
  <c r="D195" i="58"/>
  <c r="C198" i="58"/>
  <c r="C195" i="58"/>
  <c r="D199" i="58"/>
  <c r="D197" i="58"/>
  <c r="Z190" i="58"/>
  <c r="C196" i="58"/>
  <c r="C197" i="58"/>
  <c r="C199" i="58"/>
  <c r="D196" i="58"/>
  <c r="D198" i="58"/>
  <c r="C207" i="47"/>
  <c r="C227" i="47" s="1"/>
  <c r="D195" i="47"/>
  <c r="C197" i="47"/>
  <c r="D196" i="47"/>
  <c r="D197" i="47"/>
  <c r="C199" i="47"/>
  <c r="C195" i="47"/>
  <c r="D199" i="47"/>
  <c r="D198" i="47"/>
  <c r="Z190" i="47"/>
  <c r="C196" i="47"/>
  <c r="C198" i="47"/>
  <c r="C199" i="61"/>
  <c r="D196" i="61"/>
  <c r="C198" i="61"/>
  <c r="Z190" i="61"/>
  <c r="D198" i="61"/>
  <c r="D195" i="61"/>
  <c r="C207" i="61"/>
  <c r="C227" i="61" s="1"/>
  <c r="C196" i="61"/>
  <c r="D197" i="61"/>
  <c r="C195" i="61"/>
  <c r="C197" i="61"/>
  <c r="D199" i="61"/>
  <c r="Z190" i="48"/>
  <c r="C198" i="48"/>
  <c r="C197" i="48"/>
  <c r="D196" i="48"/>
  <c r="D197" i="48"/>
  <c r="D199" i="48"/>
  <c r="C207" i="48"/>
  <c r="C227" i="48" s="1"/>
  <c r="D195" i="48"/>
  <c r="D198" i="48"/>
  <c r="C195" i="48"/>
  <c r="C199" i="48"/>
  <c r="C196" i="48"/>
  <c r="Z190" i="57"/>
  <c r="D199" i="57"/>
  <c r="C197" i="57"/>
  <c r="C207" i="57"/>
  <c r="C227" i="57" s="1"/>
  <c r="C198" i="57"/>
  <c r="D195" i="57"/>
  <c r="C196" i="57"/>
  <c r="C199" i="57"/>
  <c r="D197" i="57"/>
  <c r="C195" i="57"/>
  <c r="D196" i="57"/>
  <c r="D198" i="57"/>
  <c r="C195" i="54"/>
  <c r="D198" i="54"/>
  <c r="C198" i="54"/>
  <c r="C196" i="54"/>
  <c r="D199" i="54"/>
  <c r="D196" i="54"/>
  <c r="Z190" i="54"/>
  <c r="C199" i="54"/>
  <c r="C197" i="54"/>
  <c r="C207" i="54"/>
  <c r="C227" i="54" s="1"/>
  <c r="D197" i="54"/>
  <c r="D195" i="54"/>
  <c r="C196" i="39"/>
  <c r="C197" i="39"/>
  <c r="C198" i="39"/>
  <c r="D197" i="39"/>
  <c r="D198" i="39"/>
  <c r="C199" i="39"/>
  <c r="D196" i="39"/>
  <c r="C207" i="39"/>
  <c r="C227" i="39" s="1"/>
  <c r="C195" i="39"/>
  <c r="D195" i="39"/>
  <c r="D199" i="39"/>
  <c r="D52" i="40" l="1"/>
  <c r="C97" i="65"/>
  <c r="C56" i="40"/>
  <c r="G96" i="65"/>
  <c r="J112" i="64" s="1"/>
  <c r="D96" i="65"/>
  <c r="G112" i="64" s="1"/>
  <c r="C53" i="40"/>
  <c r="D60" i="40"/>
  <c r="F107" i="65"/>
  <c r="I125" i="64" s="1"/>
  <c r="C61" i="40"/>
  <c r="G106" i="65"/>
  <c r="J124" i="64" s="1"/>
  <c r="C237" i="57"/>
  <c r="D239" i="57"/>
  <c r="D240" i="57"/>
  <c r="D238" i="57"/>
  <c r="D237" i="57"/>
  <c r="C240" i="57"/>
  <c r="C238" i="57"/>
  <c r="C241" i="57"/>
  <c r="D241" i="57"/>
  <c r="C239" i="57"/>
  <c r="D16" i="65"/>
  <c r="G16" i="64" s="1"/>
  <c r="C13" i="40"/>
  <c r="D12" i="40"/>
  <c r="C17" i="65"/>
  <c r="D13" i="40"/>
  <c r="D17" i="65"/>
  <c r="G17" i="64" s="1"/>
  <c r="D81" i="40"/>
  <c r="G147" i="65"/>
  <c r="J173" i="64" s="1"/>
  <c r="D146" i="65"/>
  <c r="G172" i="64" s="1"/>
  <c r="C78" i="40"/>
  <c r="F26" i="65"/>
  <c r="I28" i="64" s="1"/>
  <c r="C20" i="40"/>
  <c r="D21" i="40"/>
  <c r="G27" i="65"/>
  <c r="J29" i="64" s="1"/>
  <c r="D18" i="40"/>
  <c r="D27" i="65"/>
  <c r="G29" i="64" s="1"/>
  <c r="D90" i="40"/>
  <c r="F167" i="65"/>
  <c r="I197" i="64" s="1"/>
  <c r="C88" i="40"/>
  <c r="D166" i="65"/>
  <c r="G196" i="64" s="1"/>
  <c r="C87" i="40"/>
  <c r="C166" i="65"/>
  <c r="D85" i="40"/>
  <c r="F157" i="65"/>
  <c r="I185" i="64" s="1"/>
  <c r="C84" i="40"/>
  <c r="E156" i="65"/>
  <c r="H184" i="64" s="1"/>
  <c r="D241" i="59"/>
  <c r="C239" i="59"/>
  <c r="C238" i="59"/>
  <c r="D237" i="59"/>
  <c r="C237" i="59"/>
  <c r="D238" i="59"/>
  <c r="C241" i="59"/>
  <c r="D239" i="59"/>
  <c r="C240" i="59"/>
  <c r="D240" i="59"/>
  <c r="D35" i="40"/>
  <c r="F57" i="65"/>
  <c r="I65" i="64" s="1"/>
  <c r="C57" i="65"/>
  <c r="D32" i="40"/>
  <c r="C56" i="65"/>
  <c r="C32" i="40"/>
  <c r="D67" i="65"/>
  <c r="G77" i="64" s="1"/>
  <c r="D38" i="40"/>
  <c r="C40" i="40"/>
  <c r="F66" i="65"/>
  <c r="I76" i="64" s="1"/>
  <c r="C49" i="40"/>
  <c r="E86" i="65"/>
  <c r="H100" i="64" s="1"/>
  <c r="D48" i="40"/>
  <c r="D87" i="65"/>
  <c r="G101" i="64" s="1"/>
  <c r="C47" i="40"/>
  <c r="C86" i="65"/>
  <c r="G117" i="65"/>
  <c r="J137" i="64" s="1"/>
  <c r="D66" i="40"/>
  <c r="C63" i="40"/>
  <c r="D116" i="65"/>
  <c r="G136" i="64" s="1"/>
  <c r="C66" i="40"/>
  <c r="G116" i="65"/>
  <c r="J136" i="64" s="1"/>
  <c r="G136" i="65"/>
  <c r="J160" i="64" s="1"/>
  <c r="C76" i="40"/>
  <c r="C137" i="65"/>
  <c r="D72" i="40"/>
  <c r="C136" i="65"/>
  <c r="C72" i="40"/>
  <c r="D47" i="65"/>
  <c r="G53" i="64" s="1"/>
  <c r="D28" i="40"/>
  <c r="D31" i="40"/>
  <c r="G47" i="65"/>
  <c r="J53" i="64" s="1"/>
  <c r="C29" i="40"/>
  <c r="E46" i="65"/>
  <c r="H52" i="64" s="1"/>
  <c r="D71" i="40"/>
  <c r="G127" i="65"/>
  <c r="J149" i="64" s="1"/>
  <c r="C69" i="40"/>
  <c r="E126" i="65"/>
  <c r="H148" i="64" s="1"/>
  <c r="D70" i="40"/>
  <c r="F127" i="65"/>
  <c r="I149" i="64" s="1"/>
  <c r="D22" i="40"/>
  <c r="C37" i="65"/>
  <c r="G36" i="65"/>
  <c r="J40" i="64" s="1"/>
  <c r="C26" i="40"/>
  <c r="C23" i="40"/>
  <c r="D36" i="65"/>
  <c r="G40" i="64" s="1"/>
  <c r="D43" i="40"/>
  <c r="D77" i="65"/>
  <c r="G89" i="64" s="1"/>
  <c r="C46" i="40"/>
  <c r="G76" i="65"/>
  <c r="J88" i="64" s="1"/>
  <c r="C42" i="40"/>
  <c r="C76" i="65"/>
  <c r="D54" i="40"/>
  <c r="E97" i="65"/>
  <c r="H113" i="64" s="1"/>
  <c r="F96" i="65"/>
  <c r="I112" i="64" s="1"/>
  <c r="C55" i="40"/>
  <c r="D58" i="40"/>
  <c r="D107" i="65"/>
  <c r="G125" i="64" s="1"/>
  <c r="C58" i="40"/>
  <c r="D106" i="65"/>
  <c r="G124" i="64" s="1"/>
  <c r="E106" i="65"/>
  <c r="H124" i="64" s="1"/>
  <c r="C59" i="40"/>
  <c r="C16" i="40"/>
  <c r="G16" i="65"/>
  <c r="J16" i="64" s="1"/>
  <c r="C237" i="48"/>
  <c r="C239" i="48"/>
  <c r="D239" i="48"/>
  <c r="D238" i="48"/>
  <c r="C238" i="48"/>
  <c r="C241" i="48"/>
  <c r="D237" i="48"/>
  <c r="D240" i="48"/>
  <c r="D241" i="48"/>
  <c r="C240" i="48"/>
  <c r="C14" i="40"/>
  <c r="E16" i="65"/>
  <c r="H16" i="64" s="1"/>
  <c r="E146" i="65"/>
  <c r="H172" i="64" s="1"/>
  <c r="C79" i="40"/>
  <c r="D237" i="61"/>
  <c r="D241" i="61"/>
  <c r="D238" i="61"/>
  <c r="D239" i="61"/>
  <c r="C237" i="61"/>
  <c r="C240" i="61"/>
  <c r="C239" i="61"/>
  <c r="C241" i="61"/>
  <c r="D240" i="61"/>
  <c r="C238" i="61"/>
  <c r="C80" i="40"/>
  <c r="F146" i="65"/>
  <c r="I172" i="64" s="1"/>
  <c r="C18" i="40"/>
  <c r="M18" i="40" s="1"/>
  <c r="D26" i="65"/>
  <c r="G28" i="64" s="1"/>
  <c r="C17" i="40"/>
  <c r="C26" i="65"/>
  <c r="C19" i="40"/>
  <c r="E26" i="65"/>
  <c r="H28" i="64" s="1"/>
  <c r="D88" i="40"/>
  <c r="D167" i="65"/>
  <c r="G197" i="64" s="1"/>
  <c r="C90" i="40"/>
  <c r="F166" i="65"/>
  <c r="I196" i="64" s="1"/>
  <c r="D83" i="40"/>
  <c r="D157" i="65"/>
  <c r="G185" i="64" s="1"/>
  <c r="C156" i="65"/>
  <c r="C82" i="40"/>
  <c r="C83" i="40"/>
  <c r="D156" i="65"/>
  <c r="G184" i="64" s="1"/>
  <c r="G56" i="65"/>
  <c r="J64" i="64" s="1"/>
  <c r="C36" i="40"/>
  <c r="C33" i="40"/>
  <c r="D56" i="65"/>
  <c r="G64" i="64" s="1"/>
  <c r="C34" i="40"/>
  <c r="E56" i="65"/>
  <c r="H64" i="64" s="1"/>
  <c r="D40" i="40"/>
  <c r="F67" i="65"/>
  <c r="I77" i="64" s="1"/>
  <c r="C241" i="52"/>
  <c r="D241" i="52"/>
  <c r="C240" i="52"/>
  <c r="D239" i="52"/>
  <c r="C237" i="52"/>
  <c r="D238" i="52"/>
  <c r="D237" i="52"/>
  <c r="C238" i="52"/>
  <c r="C239" i="52"/>
  <c r="D240" i="52"/>
  <c r="C39" i="40"/>
  <c r="E66" i="65"/>
  <c r="H76" i="64" s="1"/>
  <c r="D49" i="40"/>
  <c r="E87" i="65"/>
  <c r="H101" i="64" s="1"/>
  <c r="D50" i="40"/>
  <c r="F87" i="65"/>
  <c r="I101" i="64" s="1"/>
  <c r="E116" i="65"/>
  <c r="H136" i="64" s="1"/>
  <c r="C64" i="40"/>
  <c r="D64" i="40"/>
  <c r="E117" i="65"/>
  <c r="H137" i="64" s="1"/>
  <c r="D137" i="65"/>
  <c r="G161" i="64" s="1"/>
  <c r="D73" i="40"/>
  <c r="C73" i="40"/>
  <c r="D136" i="65"/>
  <c r="G160" i="64" s="1"/>
  <c r="F136" i="65"/>
  <c r="I160" i="64" s="1"/>
  <c r="C75" i="40"/>
  <c r="F46" i="65"/>
  <c r="I52" i="64" s="1"/>
  <c r="C30" i="40"/>
  <c r="D29" i="40"/>
  <c r="E47" i="65"/>
  <c r="H53" i="64" s="1"/>
  <c r="C127" i="65"/>
  <c r="D67" i="40"/>
  <c r="D69" i="40"/>
  <c r="E127" i="65"/>
  <c r="H149" i="64" s="1"/>
  <c r="D24" i="40"/>
  <c r="E37" i="65"/>
  <c r="H41" i="64" s="1"/>
  <c r="D25" i="40"/>
  <c r="F37" i="65"/>
  <c r="I41" i="64" s="1"/>
  <c r="E76" i="65"/>
  <c r="H88" i="64" s="1"/>
  <c r="C44" i="40"/>
  <c r="C45" i="40"/>
  <c r="F76" i="65"/>
  <c r="I88" i="64" s="1"/>
  <c r="C241" i="54"/>
  <c r="D237" i="54"/>
  <c r="D240" i="54"/>
  <c r="D241" i="54"/>
  <c r="C237" i="54"/>
  <c r="C238" i="54"/>
  <c r="D238" i="54"/>
  <c r="D239" i="54"/>
  <c r="C239" i="54"/>
  <c r="C240" i="54"/>
  <c r="D97" i="65"/>
  <c r="G113" i="64" s="1"/>
  <c r="D53" i="40"/>
  <c r="D55" i="40"/>
  <c r="F97" i="65"/>
  <c r="I113" i="64" s="1"/>
  <c r="C57" i="40"/>
  <c r="C106" i="65"/>
  <c r="D57" i="40"/>
  <c r="C107" i="65"/>
  <c r="D61" i="40"/>
  <c r="G107" i="65"/>
  <c r="J125" i="64" s="1"/>
  <c r="C16" i="65"/>
  <c r="C12" i="40"/>
  <c r="G17" i="65"/>
  <c r="J17" i="64" s="1"/>
  <c r="D16" i="40"/>
  <c r="C15" i="40"/>
  <c r="F16" i="65"/>
  <c r="I16" i="64" s="1"/>
  <c r="C77" i="40"/>
  <c r="C146" i="65"/>
  <c r="D77" i="40"/>
  <c r="C147" i="65"/>
  <c r="D78" i="40"/>
  <c r="D147" i="65"/>
  <c r="G173" i="64" s="1"/>
  <c r="C21" i="40"/>
  <c r="M21" i="40" s="1"/>
  <c r="G26" i="65"/>
  <c r="J28" i="64" s="1"/>
  <c r="C27" i="65"/>
  <c r="D17" i="40"/>
  <c r="C91" i="40"/>
  <c r="G166" i="65"/>
  <c r="J196" i="64" s="1"/>
  <c r="D89" i="40"/>
  <c r="E167" i="65"/>
  <c r="H197" i="64" s="1"/>
  <c r="D87" i="40"/>
  <c r="C167" i="65"/>
  <c r="D84" i="40"/>
  <c r="E157" i="65"/>
  <c r="H185" i="64" s="1"/>
  <c r="C85" i="40"/>
  <c r="F156" i="65"/>
  <c r="I184" i="64" s="1"/>
  <c r="C157" i="65"/>
  <c r="D82" i="40"/>
  <c r="D33" i="40"/>
  <c r="D57" i="65"/>
  <c r="G65" i="64" s="1"/>
  <c r="G57" i="65"/>
  <c r="J65" i="64" s="1"/>
  <c r="D36" i="40"/>
  <c r="C37" i="40"/>
  <c r="C66" i="65"/>
  <c r="D39" i="40"/>
  <c r="E67" i="65"/>
  <c r="H77" i="64" s="1"/>
  <c r="D37" i="40"/>
  <c r="C67" i="65"/>
  <c r="C51" i="40"/>
  <c r="G86" i="65"/>
  <c r="J100" i="64" s="1"/>
  <c r="F86" i="65"/>
  <c r="I100" i="64" s="1"/>
  <c r="C50" i="40"/>
  <c r="M50" i="40" s="1"/>
  <c r="D51" i="40"/>
  <c r="G87" i="65"/>
  <c r="J101" i="64" s="1"/>
  <c r="C237" i="62"/>
  <c r="D237" i="62"/>
  <c r="D238" i="62"/>
  <c r="C238" i="62"/>
  <c r="C240" i="62"/>
  <c r="D241" i="62"/>
  <c r="C241" i="62"/>
  <c r="C239" i="62"/>
  <c r="D239" i="62"/>
  <c r="D240" i="62"/>
  <c r="D117" i="65"/>
  <c r="G137" i="64" s="1"/>
  <c r="D63" i="40"/>
  <c r="C65" i="40"/>
  <c r="F116" i="65"/>
  <c r="I136" i="64" s="1"/>
  <c r="D75" i="40"/>
  <c r="F137" i="65"/>
  <c r="I161" i="64" s="1"/>
  <c r="G137" i="65"/>
  <c r="J161" i="64" s="1"/>
  <c r="D76" i="40"/>
  <c r="C27" i="40"/>
  <c r="C46" i="65"/>
  <c r="C28" i="40"/>
  <c r="D46" i="65"/>
  <c r="G52" i="64" s="1"/>
  <c r="C47" i="65"/>
  <c r="D27" i="40"/>
  <c r="D238" i="63"/>
  <c r="C239" i="63"/>
  <c r="D237" i="63"/>
  <c r="C238" i="63"/>
  <c r="C237" i="63"/>
  <c r="D240" i="63"/>
  <c r="C241" i="63"/>
  <c r="C240" i="63"/>
  <c r="D241" i="63"/>
  <c r="D239" i="63"/>
  <c r="G126" i="65"/>
  <c r="J148" i="64" s="1"/>
  <c r="C71" i="40"/>
  <c r="D126" i="65"/>
  <c r="G148" i="64" s="1"/>
  <c r="C68" i="40"/>
  <c r="C36" i="65"/>
  <c r="C22" i="40"/>
  <c r="M22" i="40" s="1"/>
  <c r="D23" i="40"/>
  <c r="D37" i="65"/>
  <c r="G41" i="64" s="1"/>
  <c r="D26" i="40"/>
  <c r="G37" i="65"/>
  <c r="J41" i="64" s="1"/>
  <c r="C237" i="53"/>
  <c r="C239" i="53"/>
  <c r="D237" i="53"/>
  <c r="D241" i="53"/>
  <c r="D240" i="53"/>
  <c r="D238" i="53"/>
  <c r="D239" i="53"/>
  <c r="C240" i="53"/>
  <c r="C241" i="53"/>
  <c r="C238" i="53"/>
  <c r="C43" i="40"/>
  <c r="M43" i="40" s="1"/>
  <c r="D76" i="65"/>
  <c r="G88" i="64" s="1"/>
  <c r="D42" i="40"/>
  <c r="C77" i="65"/>
  <c r="C54" i="40"/>
  <c r="E96" i="65"/>
  <c r="H112" i="64" s="1"/>
  <c r="D56" i="40"/>
  <c r="G97" i="65"/>
  <c r="J113" i="64" s="1"/>
  <c r="C52" i="40"/>
  <c r="M52" i="40" s="1"/>
  <c r="C96" i="65"/>
  <c r="D59" i="40"/>
  <c r="E107" i="65"/>
  <c r="H125" i="64" s="1"/>
  <c r="F106" i="65"/>
  <c r="I124" i="64" s="1"/>
  <c r="C60" i="40"/>
  <c r="D15" i="40"/>
  <c r="F17" i="65"/>
  <c r="I17" i="64" s="1"/>
  <c r="D14" i="40"/>
  <c r="E17" i="65"/>
  <c r="H17" i="64" s="1"/>
  <c r="D79" i="40"/>
  <c r="E147" i="65"/>
  <c r="H173" i="64" s="1"/>
  <c r="F147" i="65"/>
  <c r="I173" i="64" s="1"/>
  <c r="D80" i="40"/>
  <c r="C81" i="40"/>
  <c r="G146" i="65"/>
  <c r="J172" i="64" s="1"/>
  <c r="D20" i="40"/>
  <c r="F27" i="65"/>
  <c r="I29" i="64" s="1"/>
  <c r="E27" i="65"/>
  <c r="H29" i="64" s="1"/>
  <c r="D19" i="40"/>
  <c r="C237" i="47"/>
  <c r="D238" i="47"/>
  <c r="C241" i="47"/>
  <c r="D241" i="47"/>
  <c r="D237" i="47"/>
  <c r="D240" i="47"/>
  <c r="D239" i="47"/>
  <c r="C239" i="47"/>
  <c r="C238" i="47"/>
  <c r="C240" i="47"/>
  <c r="C89" i="40"/>
  <c r="E166" i="65"/>
  <c r="H196" i="64" s="1"/>
  <c r="G167" i="65"/>
  <c r="J197" i="64" s="1"/>
  <c r="D91" i="40"/>
  <c r="C238" i="58"/>
  <c r="C239" i="58"/>
  <c r="D241" i="58"/>
  <c r="D239" i="58"/>
  <c r="C237" i="58"/>
  <c r="D237" i="58"/>
  <c r="C240" i="58"/>
  <c r="C241" i="58"/>
  <c r="D240" i="58"/>
  <c r="D238" i="58"/>
  <c r="C86" i="40"/>
  <c r="G156" i="65"/>
  <c r="J184" i="64" s="1"/>
  <c r="G157" i="65"/>
  <c r="J185" i="64" s="1"/>
  <c r="D86" i="40"/>
  <c r="C35" i="40"/>
  <c r="M35" i="40" s="1"/>
  <c r="F56" i="65"/>
  <c r="I64" i="64" s="1"/>
  <c r="D34" i="40"/>
  <c r="E57" i="65"/>
  <c r="H65" i="64" s="1"/>
  <c r="D240" i="51"/>
  <c r="C239" i="51"/>
  <c r="D237" i="51"/>
  <c r="D239" i="51"/>
  <c r="C237" i="51"/>
  <c r="C238" i="51"/>
  <c r="D238" i="51"/>
  <c r="C241" i="51"/>
  <c r="D241" i="51"/>
  <c r="C240" i="51"/>
  <c r="D41" i="40"/>
  <c r="G67" i="65"/>
  <c r="J77" i="64" s="1"/>
  <c r="D66" i="65"/>
  <c r="G76" i="64" s="1"/>
  <c r="C38" i="40"/>
  <c r="M38" i="40" s="1"/>
  <c r="C41" i="40"/>
  <c r="G66" i="65"/>
  <c r="J76" i="64" s="1"/>
  <c r="D47" i="40"/>
  <c r="C87" i="65"/>
  <c r="D86" i="65"/>
  <c r="G100" i="64" s="1"/>
  <c r="C48" i="40"/>
  <c r="M48" i="40" s="1"/>
  <c r="C237" i="46"/>
  <c r="D238" i="46"/>
  <c r="D240" i="46"/>
  <c r="C241" i="46"/>
  <c r="C238" i="46"/>
  <c r="C240" i="46"/>
  <c r="D239" i="46"/>
  <c r="C239" i="46"/>
  <c r="D241" i="46"/>
  <c r="D237" i="46"/>
  <c r="D62" i="40"/>
  <c r="C117" i="65"/>
  <c r="D65" i="40"/>
  <c r="F117" i="65"/>
  <c r="I137" i="64" s="1"/>
  <c r="C62" i="40"/>
  <c r="C116" i="65"/>
  <c r="C74" i="40"/>
  <c r="E136" i="65"/>
  <c r="H160" i="64" s="1"/>
  <c r="D74" i="40"/>
  <c r="E137" i="65"/>
  <c r="H161" i="64" s="1"/>
  <c r="C237" i="60"/>
  <c r="D239" i="60"/>
  <c r="C241" i="60"/>
  <c r="D241" i="60"/>
  <c r="D237" i="60"/>
  <c r="C239" i="60"/>
  <c r="C238" i="60"/>
  <c r="D240" i="60"/>
  <c r="D238" i="60"/>
  <c r="C240" i="60"/>
  <c r="C31" i="40"/>
  <c r="G46" i="65"/>
  <c r="J52" i="64" s="1"/>
  <c r="F47" i="65"/>
  <c r="I53" i="64" s="1"/>
  <c r="D30" i="40"/>
  <c r="C240" i="50"/>
  <c r="C238" i="50"/>
  <c r="C237" i="50"/>
  <c r="C241" i="50"/>
  <c r="D239" i="50"/>
  <c r="D241" i="50"/>
  <c r="D237" i="50"/>
  <c r="D238" i="50"/>
  <c r="C239" i="50"/>
  <c r="D240" i="50"/>
  <c r="D68" i="40"/>
  <c r="D127" i="65"/>
  <c r="G149" i="64" s="1"/>
  <c r="C70" i="40"/>
  <c r="F126" i="65"/>
  <c r="I148" i="64" s="1"/>
  <c r="C67" i="40"/>
  <c r="C126" i="65"/>
  <c r="C24" i="40"/>
  <c r="M24" i="40" s="1"/>
  <c r="E36" i="65"/>
  <c r="H40" i="64" s="1"/>
  <c r="C25" i="40"/>
  <c r="M25" i="40" s="1"/>
  <c r="F36" i="65"/>
  <c r="I40" i="64" s="1"/>
  <c r="C237" i="49"/>
  <c r="D241" i="49"/>
  <c r="C240" i="49"/>
  <c r="D238" i="49"/>
  <c r="C238" i="49"/>
  <c r="D240" i="49"/>
  <c r="C239" i="49"/>
  <c r="D237" i="49"/>
  <c r="C241" i="49"/>
  <c r="D239" i="49"/>
  <c r="D45" i="40"/>
  <c r="F77" i="65"/>
  <c r="I89" i="64" s="1"/>
  <c r="G77" i="65"/>
  <c r="J89" i="64" s="1"/>
  <c r="D46" i="40"/>
  <c r="D44" i="40"/>
  <c r="E77" i="65"/>
  <c r="H89" i="64" s="1"/>
  <c r="D11" i="40"/>
  <c r="G7" i="65"/>
  <c r="J5" i="64" s="1"/>
  <c r="D9" i="40"/>
  <c r="E7" i="65"/>
  <c r="H5" i="64" s="1"/>
  <c r="C10" i="40"/>
  <c r="F6" i="65"/>
  <c r="D8" i="40"/>
  <c r="D7" i="65"/>
  <c r="G5" i="64" s="1"/>
  <c r="D7" i="40"/>
  <c r="C7" i="65"/>
  <c r="C11" i="40"/>
  <c r="G6" i="65"/>
  <c r="C9" i="40"/>
  <c r="E6" i="65"/>
  <c r="C7" i="40"/>
  <c r="C6" i="65"/>
  <c r="D10" i="40"/>
  <c r="F7" i="65"/>
  <c r="I5" i="64" s="1"/>
  <c r="C8" i="40"/>
  <c r="D6" i="65"/>
  <c r="C240" i="39"/>
  <c r="C238" i="39"/>
  <c r="C241" i="39"/>
  <c r="D239" i="39"/>
  <c r="D237" i="39"/>
  <c r="C239" i="39"/>
  <c r="D241" i="39"/>
  <c r="D238" i="39"/>
  <c r="D240" i="39"/>
  <c r="C237" i="39"/>
  <c r="M41" i="40" l="1"/>
  <c r="M62" i="40"/>
  <c r="M83" i="40"/>
  <c r="M8" i="40"/>
  <c r="M64" i="40"/>
  <c r="M54" i="40"/>
  <c r="M60" i="40"/>
  <c r="M71" i="40"/>
  <c r="M75" i="40"/>
  <c r="M12" i="40"/>
  <c r="M70" i="40"/>
  <c r="M31" i="40"/>
  <c r="M89" i="40"/>
  <c r="M81" i="40"/>
  <c r="M28" i="40"/>
  <c r="M85" i="40"/>
  <c r="M68" i="40"/>
  <c r="M44" i="40"/>
  <c r="M90" i="40"/>
  <c r="M55" i="40"/>
  <c r="M74" i="40"/>
  <c r="M77" i="40"/>
  <c r="M57" i="40"/>
  <c r="M79" i="40"/>
  <c r="M59" i="40"/>
  <c r="M32" i="40"/>
  <c r="F148" i="64"/>
  <c r="H126" i="65"/>
  <c r="F101" i="64"/>
  <c r="H87" i="65"/>
  <c r="F112" i="64"/>
  <c r="H96" i="65"/>
  <c r="F52" i="64"/>
  <c r="H46" i="65"/>
  <c r="H146" i="65"/>
  <c r="F172" i="64"/>
  <c r="F124" i="64"/>
  <c r="H106" i="65"/>
  <c r="M36" i="40"/>
  <c r="M82" i="40"/>
  <c r="H76" i="65"/>
  <c r="F88" i="64"/>
  <c r="M26" i="40"/>
  <c r="M72" i="40"/>
  <c r="M76" i="40"/>
  <c r="F100" i="64"/>
  <c r="H86" i="65"/>
  <c r="M20" i="40"/>
  <c r="H17" i="65"/>
  <c r="F17" i="64"/>
  <c r="M67" i="40"/>
  <c r="M86" i="40"/>
  <c r="H36" i="65"/>
  <c r="F40" i="64"/>
  <c r="F53" i="64"/>
  <c r="H47" i="65"/>
  <c r="M27" i="40"/>
  <c r="M51" i="40"/>
  <c r="H157" i="65"/>
  <c r="F185" i="64"/>
  <c r="F29" i="64"/>
  <c r="H27" i="65"/>
  <c r="M45" i="40"/>
  <c r="M34" i="40"/>
  <c r="H156" i="65"/>
  <c r="F184" i="64"/>
  <c r="M19" i="40"/>
  <c r="M14" i="40"/>
  <c r="M16" i="40"/>
  <c r="M58" i="40"/>
  <c r="M42" i="40"/>
  <c r="H136" i="65"/>
  <c r="F160" i="64"/>
  <c r="M63" i="40"/>
  <c r="M47" i="40"/>
  <c r="M49" i="40"/>
  <c r="F65" i="64"/>
  <c r="H57" i="65"/>
  <c r="M88" i="40"/>
  <c r="M56" i="40"/>
  <c r="H77" i="65"/>
  <c r="F89" i="64"/>
  <c r="H107" i="65"/>
  <c r="F125" i="64"/>
  <c r="M30" i="40"/>
  <c r="F28" i="64"/>
  <c r="H26" i="65"/>
  <c r="F41" i="64"/>
  <c r="H37" i="65"/>
  <c r="H166" i="65"/>
  <c r="F196" i="64"/>
  <c r="M78" i="40"/>
  <c r="M13" i="40"/>
  <c r="M53" i="40"/>
  <c r="F113" i="64"/>
  <c r="H97" i="65"/>
  <c r="F136" i="64"/>
  <c r="H116" i="65"/>
  <c r="F137" i="64"/>
  <c r="H117" i="65"/>
  <c r="H67" i="65"/>
  <c r="F77" i="64"/>
  <c r="H66" i="65"/>
  <c r="F76" i="64"/>
  <c r="F197" i="64"/>
  <c r="H167" i="65"/>
  <c r="H147" i="65"/>
  <c r="F173" i="64"/>
  <c r="M65" i="40"/>
  <c r="M37" i="40"/>
  <c r="M91" i="40"/>
  <c r="M15" i="40"/>
  <c r="H16" i="65"/>
  <c r="K7" i="65" s="1"/>
  <c r="F16" i="64"/>
  <c r="F149" i="64"/>
  <c r="H127" i="65"/>
  <c r="M73" i="40"/>
  <c r="M39" i="40"/>
  <c r="M33" i="40"/>
  <c r="M17" i="40"/>
  <c r="M80" i="40"/>
  <c r="M46" i="40"/>
  <c r="M23" i="40"/>
  <c r="M69" i="40"/>
  <c r="M29" i="40"/>
  <c r="H137" i="65"/>
  <c r="F161" i="64"/>
  <c r="M66" i="40"/>
  <c r="M40" i="40"/>
  <c r="F64" i="64"/>
  <c r="H56" i="65"/>
  <c r="M84" i="40"/>
  <c r="M87" i="40"/>
  <c r="M61" i="40"/>
  <c r="M7" i="40"/>
  <c r="M11" i="40"/>
  <c r="M9" i="40"/>
  <c r="G4" i="64"/>
  <c r="D176" i="65"/>
  <c r="Q8" i="40" s="1"/>
  <c r="C176" i="65"/>
  <c r="Q7" i="40" s="1"/>
  <c r="H6" i="65"/>
  <c r="F4" i="64"/>
  <c r="J4" i="64"/>
  <c r="G176" i="65"/>
  <c r="Q11" i="40" s="1"/>
  <c r="H4" i="64"/>
  <c r="E176" i="65"/>
  <c r="Q9" i="40" s="1"/>
  <c r="H7" i="65"/>
  <c r="F5" i="64"/>
  <c r="I4" i="64"/>
  <c r="F176" i="65"/>
  <c r="Q10" i="40" s="1"/>
  <c r="M10" i="40"/>
  <c r="K11" i="65" l="1"/>
  <c r="K13" i="65"/>
  <c r="M6" i="65"/>
  <c r="P10" i="40"/>
  <c r="R10" i="40" s="1"/>
  <c r="M10" i="65"/>
  <c r="P9" i="40"/>
  <c r="R9" i="40" s="1"/>
  <c r="P8" i="40"/>
  <c r="R8" i="40" s="1"/>
  <c r="K9" i="65"/>
  <c r="K15" i="65"/>
  <c r="K10" i="65"/>
  <c r="P11" i="40"/>
  <c r="R11" i="40" s="1"/>
  <c r="M8" i="65"/>
  <c r="K12" i="65"/>
  <c r="P7" i="40"/>
  <c r="R7" i="40" s="1"/>
  <c r="O6" i="65"/>
  <c r="K8" i="65"/>
  <c r="K14" i="65"/>
  <c r="M7" i="65"/>
  <c r="M11" i="65"/>
  <c r="M9" i="65"/>
  <c r="K6" i="65"/>
</calcChain>
</file>

<file path=xl/sharedStrings.xml><?xml version="1.0" encoding="utf-8"?>
<sst xmlns="http://schemas.openxmlformats.org/spreadsheetml/2006/main" count="42537" uniqueCount="618">
  <si>
    <t>Model name:</t>
  </si>
  <si>
    <t>Opex capex split</t>
  </si>
  <si>
    <t>Version number:</t>
  </si>
  <si>
    <t>Filename:</t>
  </si>
  <si>
    <t>Date:</t>
  </si>
  <si>
    <t>Author:</t>
  </si>
  <si>
    <t>Rebecca Paterson</t>
  </si>
  <si>
    <t>Author contact information:</t>
  </si>
  <si>
    <t>rebecca.paterson@ofwat.gov.uk</t>
  </si>
  <si>
    <t>Sponsor:</t>
  </si>
  <si>
    <t>Ynon Gablinger</t>
  </si>
  <si>
    <t>Sponsor contact information:</t>
  </si>
  <si>
    <t>ynon.gablinger@ofwat.gov.uk</t>
  </si>
  <si>
    <t>Summary of model:</t>
  </si>
  <si>
    <t>This model is used to calculate the split of opex and capex to apply to our allowances.</t>
  </si>
  <si>
    <t xml:space="preserve">The model calculates company proportions of base and enhancement opex and capex using August 2019 </t>
  </si>
  <si>
    <t>representation data adjusted for strategic regional water resource development scheme and non-s185 diversion costs.</t>
  </si>
  <si>
    <t>The proportions are applied to our base and enhancement allowances and then specific items are added back</t>
  </si>
  <si>
    <t xml:space="preserve">(third party costs, strategic regional water resource development schemes, non-s 185 diversions and </t>
  </si>
  <si>
    <t>operating lease adjustment).</t>
  </si>
  <si>
    <t xml:space="preserve">This gives the total £million allocated to opex and capex and revised proportions are calculated to feed into </t>
  </si>
  <si>
    <t>the cost sharing model.</t>
  </si>
  <si>
    <t>OpexSplitAllCo - base and enh</t>
  </si>
  <si>
    <t>Acronym</t>
  </si>
  <si>
    <t>Reference</t>
  </si>
  <si>
    <t>Item description</t>
  </si>
  <si>
    <t>Unit</t>
  </si>
  <si>
    <t>Model</t>
  </si>
  <si>
    <t>2020-21</t>
  </si>
  <si>
    <t>2021-22</t>
  </si>
  <si>
    <t>2022-23</t>
  </si>
  <si>
    <t>2023-24</t>
  </si>
  <si>
    <t>2024-25</t>
  </si>
  <si>
    <t>ANH</t>
  </si>
  <si>
    <t>WS1009WR</t>
  </si>
  <si>
    <t>Operating expenditure (excluding Atypical expenditure) - Total operating expenditure excluding third party services - Water resources</t>
  </si>
  <si>
    <t>£m</t>
  </si>
  <si>
    <t>Price Review 2019</t>
  </si>
  <si>
    <t>WS1009WT</t>
  </si>
  <si>
    <t>Total operating expenditure (excluding third party services) - Water treatment</t>
  </si>
  <si>
    <t>WS1009TWD</t>
  </si>
  <si>
    <t>Total operating expenditure (excluding third party services) - Treated water distribution</t>
  </si>
  <si>
    <t>WS1009RWD</t>
  </si>
  <si>
    <t>Operating expenditure (excluding Atypical expenditure) - Total operating expenditure excluding third party services - Raw water distribution</t>
  </si>
  <si>
    <t>WS2047WR</t>
  </si>
  <si>
    <t>Enhancement expenditure by purpose ~ operating - Total water enhancement operating expenditure  - Water resources</t>
  </si>
  <si>
    <t>WS2047RWD</t>
  </si>
  <si>
    <t>Enhancement expenditure by purpose ~ operating - Total water enhancement operating expenditure  - Raw water distribution</t>
  </si>
  <si>
    <t>WS2047WT</t>
  </si>
  <si>
    <t>Enhancement expenditure by purpose ~ operating - Total water enhancement operating expenditure  - Water treatment</t>
  </si>
  <si>
    <t>WS2047TWD</t>
  </si>
  <si>
    <t>Enhancement expenditure by purpose ~ operating - Total water enhancement operating expenditure  - Treated water distribution</t>
  </si>
  <si>
    <t>WS2012WR</t>
  </si>
  <si>
    <t>Enhancement expenditure by purpose ~ operating - Addressing low pressure - Water resources</t>
  </si>
  <si>
    <t>WS2012RWD</t>
  </si>
  <si>
    <t>Enhancement expenditure by purpose ~ operating - Addressing low pressure - Raw water distribution</t>
  </si>
  <si>
    <t>WS2012WT</t>
  </si>
  <si>
    <t>Enhancement expenditure by purpose ~ operating - Addressing low pressure - Water treatment</t>
  </si>
  <si>
    <t>WS2012TWD</t>
  </si>
  <si>
    <t>Enhancement expenditure by purpose ~ operating - Addressing low pressure - Treated water distribution</t>
  </si>
  <si>
    <t>WS2019WR</t>
  </si>
  <si>
    <t>Enhancement expenditure by purpose ~ operating - New developments - Water resources</t>
  </si>
  <si>
    <t>WS2019RWD</t>
  </si>
  <si>
    <t>Enhancement expenditure by purpose ~ operating - New developments - Raw water distribution</t>
  </si>
  <si>
    <t>WS2019WT</t>
  </si>
  <si>
    <t>Enhancement expenditure by purpose ~ operating - New developments - Water treatment</t>
  </si>
  <si>
    <t>WS2019TWD</t>
  </si>
  <si>
    <t>Enhancement expenditure by purpose ~ operating - New developments - Treated water distribution</t>
  </si>
  <si>
    <t>WS2020WR</t>
  </si>
  <si>
    <t>Enhancement expenditure by purpose ~ operating - New connections element of new development (CPs, meters) - Water resources</t>
  </si>
  <si>
    <t>WS2020RWD</t>
  </si>
  <si>
    <t>Enhancement expenditure by purpose ~ operating - New connections element of new development (CPs, meters) - Raw water distribution</t>
  </si>
  <si>
    <t>WS2020WT</t>
  </si>
  <si>
    <t>Enhancement expenditure by purpose ~ operating - New connections element of new development (CPs, meters) - Water treatment</t>
  </si>
  <si>
    <t>WS2020TWD</t>
  </si>
  <si>
    <t>Enhancement expenditure by purpose ~ operating - New connections element of new development (CPs, meters) - Treated water distribution</t>
  </si>
  <si>
    <t>WS1012WR</t>
  </si>
  <si>
    <t>Capital Expenditure (excluding Atypical expenditure) - Maintaining the long term capability of the assets ~ infra - Water resources</t>
  </si>
  <si>
    <t>WS1012WT</t>
  </si>
  <si>
    <t>Maintaining the long term capability of the assets - infra - Water treatment</t>
  </si>
  <si>
    <t>WS1012TWD</t>
  </si>
  <si>
    <t>Maintaining the long term capability of the assets - infra - Treated water distribution</t>
  </si>
  <si>
    <t>WS1012RWD</t>
  </si>
  <si>
    <t>Capital Expenditure (excluding Atypical expenditure) - Maintaining the long term capability of the assets ~ infra - Raw water distribution</t>
  </si>
  <si>
    <t>WS1013WR</t>
  </si>
  <si>
    <t>Capital Expenditure (excluding Atypical expenditure) - Maintaining the long term capability of the assets ~ non-infra - Water resources</t>
  </si>
  <si>
    <t>WS1013WT</t>
  </si>
  <si>
    <t>Maintaining the long term capability of the assets - non-infra - Water treatment</t>
  </si>
  <si>
    <t>WS1013TWD</t>
  </si>
  <si>
    <t>Maintaining the long term capability of the assets - non-infra - Treated water distribution</t>
  </si>
  <si>
    <t>WS1013RWD</t>
  </si>
  <si>
    <t>Capital Expenditure (excluding Atypical expenditure) - Maintaining the long term capability of the assets ~ non-infra - Raw water distribution</t>
  </si>
  <si>
    <t>W3002WR</t>
  </si>
  <si>
    <t>Addressing low pressure - Water resources</t>
  </si>
  <si>
    <t>W3002RWD</t>
  </si>
  <si>
    <t>Addressing low pressure - Raw water distribution</t>
  </si>
  <si>
    <t>W3002WT</t>
  </si>
  <si>
    <t>Addressing low pressure - Water treatment</t>
  </si>
  <si>
    <t>W3002TWD</t>
  </si>
  <si>
    <t>Addressing low pressure - Treated water distribution</t>
  </si>
  <si>
    <t>W3009WR</t>
  </si>
  <si>
    <t>New developments - Water resources</t>
  </si>
  <si>
    <t>W3009RWD</t>
  </si>
  <si>
    <t>New developments - Raw water distribution</t>
  </si>
  <si>
    <t>W3009WT</t>
  </si>
  <si>
    <t>New developments - Water treatment</t>
  </si>
  <si>
    <t>W3009TWD</t>
  </si>
  <si>
    <t>New developments - Treated water distribution</t>
  </si>
  <si>
    <t>WS2004WR</t>
  </si>
  <si>
    <t>New connections element of new development (CPs, meters) - Abstraction licences</t>
  </si>
  <si>
    <t>WS2004WT</t>
  </si>
  <si>
    <t>New connections element of new development (CPs, meters) - Water treatment</t>
  </si>
  <si>
    <t>WS2004TWD</t>
  </si>
  <si>
    <t>New connections element of new development (CPs, meters) - Treated water distribution</t>
  </si>
  <si>
    <t>WS2004RWD</t>
  </si>
  <si>
    <t>Enhancement expenditure by purpose ~ capital - New connections element of new development (CPs, meters) - Raw water distribution</t>
  </si>
  <si>
    <t>BA2070WR</t>
  </si>
  <si>
    <t>Total enhancement capital expenditure  - Water resources</t>
  </si>
  <si>
    <t>BA2070RWD</t>
  </si>
  <si>
    <t>Total enhancement capital expenditure  - Raw water distribution</t>
  </si>
  <si>
    <t>BA2070WT</t>
  </si>
  <si>
    <t>Total enhancement capital expenditure  - Water treatment</t>
  </si>
  <si>
    <t>BA2070TWD</t>
  </si>
  <si>
    <t>Total enhancement capital expenditure  - Treated water distribution</t>
  </si>
  <si>
    <t>WWS1009SC</t>
  </si>
  <si>
    <t>Operating expenditure - Total operating expenditure (excluding third party services) - Sewage collection</t>
  </si>
  <si>
    <t>WWS1009ST</t>
  </si>
  <si>
    <t>Operating expenditure - Total operating expenditure (excluding third party services) - Sewage treatment</t>
  </si>
  <si>
    <t>WWS1009STP</t>
  </si>
  <si>
    <t>Operating expenditure - Total operating expenditure (excluding third party services) - Sludge transport</t>
  </si>
  <si>
    <t>WWS1009SDT</t>
  </si>
  <si>
    <t>Operating expenditure - Total operating expenditure (excluding third party services) - Sludge treatment</t>
  </si>
  <si>
    <t>WWS1009SDD</t>
  </si>
  <si>
    <t>Operating expenditure - Total operating expenditure (excluding third party services) - Sludge disposal</t>
  </si>
  <si>
    <t>WWS2054SC</t>
  </si>
  <si>
    <t>Enhancement expenditure by purpose - operating - Total wastewater enhancement operating expenditure  - Sewage collection</t>
  </si>
  <si>
    <t>WWS2054ST</t>
  </si>
  <si>
    <t>Enhancement expenditure by purpose - operating - Total wastewater enhancement operating expenditure  - Sewage treatment</t>
  </si>
  <si>
    <t>WWS2054STP</t>
  </si>
  <si>
    <t>Enhancement expenditure by purpose - operating - Total wastewater enhancement operating expenditure  - Sludge transport</t>
  </si>
  <si>
    <t>WWS2054SDT</t>
  </si>
  <si>
    <t>Enhancement expenditure by purpose - operating - Total wastewater enhancement operating expenditure  - Sludge treatment</t>
  </si>
  <si>
    <t>WWS2054SDD</t>
  </si>
  <si>
    <t>Enhancement expenditure by purpose - operating - Total wastewater enhancement operating expenditure  - Sludge disposal</t>
  </si>
  <si>
    <t>WWS2033SC</t>
  </si>
  <si>
    <t>Enhancement expenditure by purpose - operating - New development and growth - Sewage collection</t>
  </si>
  <si>
    <t>WWS2033ST</t>
  </si>
  <si>
    <t>Enhancement expenditure by purpose - operating - New development and growth - Sewage treatment</t>
  </si>
  <si>
    <t>WWS2033STP</t>
  </si>
  <si>
    <t>Enhancement expenditure by purpose - operating - New development and growth - Sludge transport</t>
  </si>
  <si>
    <t>WWS2033SDT</t>
  </si>
  <si>
    <t>Enhancement expenditure by purpose - operating - New development and growth - Sludge treatment</t>
  </si>
  <si>
    <t>WWS2033SDD</t>
  </si>
  <si>
    <t>Enhancement expenditure by purpose - operating - New development and growth - Sludge disposal</t>
  </si>
  <si>
    <t>WWS2034SC</t>
  </si>
  <si>
    <t>Enhancement expenditure by purpose - operating - Growth at sewage treatment works (excluding sludge treatment) - Sewage collection</t>
  </si>
  <si>
    <t>WWS2034ST</t>
  </si>
  <si>
    <t>Enhancement expenditure by purpose - operating - Growth at sewage treatment works (excluding sludge treatment) - Sewage treatment</t>
  </si>
  <si>
    <t>WWS2034STP</t>
  </si>
  <si>
    <t>Enhancement expenditure by purpose - operating - Growth at sewage treatment works (excluding sludge treatment) - Sludge transport</t>
  </si>
  <si>
    <t>WWS2034SDT</t>
  </si>
  <si>
    <t>Enhancement expenditure by purpose - operating - Growth at sewage treatment works (excluding sludge treatment) - Sludge treatment</t>
  </si>
  <si>
    <t>WWS2034SDD</t>
  </si>
  <si>
    <t>Enhancement expenditure by purpose - operating - Growth at sewage treatment works (excluding sludge treatment) - Sludge disposal</t>
  </si>
  <si>
    <t>WWS2038SC</t>
  </si>
  <si>
    <t>Enhancement expenditure by purpose - operating - Reduce flooding risk for properties - Sewage collection</t>
  </si>
  <si>
    <t>WWS2038ST</t>
  </si>
  <si>
    <t>Enhancement expenditure by purpose - operating - Reduce flooding risk for properties - Sewage treatment</t>
  </si>
  <si>
    <t>WWS2038STP</t>
  </si>
  <si>
    <t>Enhancement expenditure by purpose - operating - Reduce flooding risk for properties - Sludge transport</t>
  </si>
  <si>
    <t>WWS2038SDT</t>
  </si>
  <si>
    <t>Enhancement expenditure by purpose - operating - Reduce flooding risk for properties - Sludge treatment</t>
  </si>
  <si>
    <t>WWS2038SDD</t>
  </si>
  <si>
    <t>Enhancement expenditure by purpose - operating - Reduce flooding risk for properties - Sludge disposal</t>
  </si>
  <si>
    <t>WWS2055SC</t>
  </si>
  <si>
    <t>Enhancement expenditure by purpose - operating - Transferred private sewers and pumping stations - Sewage collection</t>
  </si>
  <si>
    <t>WWS2055ST</t>
  </si>
  <si>
    <t>Enhancement expenditure by purpose - operating - Transferred private sewers and pumping stations - Sewage treatment</t>
  </si>
  <si>
    <t>WWS2055STP</t>
  </si>
  <si>
    <t>Enhancement expenditure by purpose - operating - Transferred private sewers and pumping stations - Sludge transport</t>
  </si>
  <si>
    <t>WWS2055SDT</t>
  </si>
  <si>
    <t>Enhancement expenditure by purpose - operating - Transferred private sewers and pumping stations - Sludge treatment</t>
  </si>
  <si>
    <t>WWS2055SDD</t>
  </si>
  <si>
    <t>Enhancement expenditure by purpose - operating - Transferred private sewers and pumping stations - Sludge disposal</t>
  </si>
  <si>
    <t>WWS1012SC</t>
  </si>
  <si>
    <t>Capital expenditure - Maintaining the long term capability of the assets ~ infra - Sewage collection</t>
  </si>
  <si>
    <t>WWS1012ST</t>
  </si>
  <si>
    <t>Capital expenditure - Maintaining the long term capability of the assets ~ infra - Sewage treatment</t>
  </si>
  <si>
    <t>WWS1012STP</t>
  </si>
  <si>
    <t>Capital expenditure - Maintaining the long term capability of the assets ~ infra - Sludge transport</t>
  </si>
  <si>
    <t>WWS1012SDT</t>
  </si>
  <si>
    <t>Capital expenditure - Maintaining the long term capability of the assets ~ infra - Sludge treatment</t>
  </si>
  <si>
    <t>WWS1012SDD</t>
  </si>
  <si>
    <t>Capital expenditure - Maintaining the long term capability of the assets ~ infra - Sludge disposal</t>
  </si>
  <si>
    <t>WWS1013SC</t>
  </si>
  <si>
    <t>Capital expenditure - Maintaining the long term capability of the assets ~ non~infra - Sewage collection</t>
  </si>
  <si>
    <t>WWS1013ST</t>
  </si>
  <si>
    <t>Capital expenditure - Maintaining the long term capability of the assets ~ non~infra - Sewage treatment</t>
  </si>
  <si>
    <t>WWS1013STP</t>
  </si>
  <si>
    <t>Capital expenditure - Maintaining the long term capability of the assets ~ non~infra - Sludge transport</t>
  </si>
  <si>
    <t>WWS1013SDT</t>
  </si>
  <si>
    <t>Capital expenditure - Maintaining the long term capability of the assets ~ non~infra - Sludge treatment</t>
  </si>
  <si>
    <t>WWS1013SDD</t>
  </si>
  <si>
    <t>Capital expenditure - Maintaining the long term capability of the assets ~ non~infra - Sludge disposal</t>
  </si>
  <si>
    <t>S3020SC</t>
  </si>
  <si>
    <t>New development and growth - Sewage collection</t>
  </si>
  <si>
    <t>S3020ST</t>
  </si>
  <si>
    <t>New development and growth - Sewage treatment</t>
  </si>
  <si>
    <t>S3020STP</t>
  </si>
  <si>
    <t>New development and growth - Sludge transport</t>
  </si>
  <si>
    <t>S3020SDT</t>
  </si>
  <si>
    <t>New development and growth - Sludge treatment</t>
  </si>
  <si>
    <t>S3020SDD</t>
  </si>
  <si>
    <t>New development and growth - Sludge disposal</t>
  </si>
  <si>
    <t>S3021SC</t>
  </si>
  <si>
    <t>Growth at sewage treatment works (excluding sludge treatment) - Sewage collection</t>
  </si>
  <si>
    <t>S3021ST</t>
  </si>
  <si>
    <t>Growth at sewage treatment works (excluding sludge treatment) - Sewage treatment</t>
  </si>
  <si>
    <t>S3021STP</t>
  </si>
  <si>
    <t>Growth at sewage treatment works (excluding sludge treatment) - Sludge transport</t>
  </si>
  <si>
    <t>S3021SDT</t>
  </si>
  <si>
    <t>Growth at sewage treatment works (excluding sludge treatment) - Sludge treatment</t>
  </si>
  <si>
    <t>S3021SDD</t>
  </si>
  <si>
    <t>Growth at sewage treatment works (excluding sludge treatment) - Sludge disposal</t>
  </si>
  <si>
    <t>S3023SC</t>
  </si>
  <si>
    <t>Reduce flooding risk for properties - Sewage collection</t>
  </si>
  <si>
    <t>S3023ST</t>
  </si>
  <si>
    <t>Reduce flooding risk for properties - Sewage treatment</t>
  </si>
  <si>
    <t>S3023STP</t>
  </si>
  <si>
    <t>Reduce flooding risk for properties - Sludge transport</t>
  </si>
  <si>
    <t>S3023SDT</t>
  </si>
  <si>
    <t>Reduce flooding risk for properties - Sludge treatment</t>
  </si>
  <si>
    <t>S3023SDD</t>
  </si>
  <si>
    <t>Reduce flooding risk for properties - Sludge disposal</t>
  </si>
  <si>
    <t>S3024SC</t>
  </si>
  <si>
    <t>Transferred private sewers and pumping stations - Sewage collection</t>
  </si>
  <si>
    <t>S3024ST</t>
  </si>
  <si>
    <t>Transferred private sewers and pumping stations - Sewage treatment</t>
  </si>
  <si>
    <t>S3024STP</t>
  </si>
  <si>
    <t>Transferred private sewers and pumping stations - Sludge transport</t>
  </si>
  <si>
    <t>S3024SDT</t>
  </si>
  <si>
    <t>Transferred private sewers and pumping stations - Sludge treatment</t>
  </si>
  <si>
    <t>S3024SDD</t>
  </si>
  <si>
    <t>Transferred private sewers and pumping stations - Sludge disposal</t>
  </si>
  <si>
    <t>S3025ENHSC</t>
  </si>
  <si>
    <t>Total enhancement capital expenditure  - Sewage collection</t>
  </si>
  <si>
    <t>S3025ENHST</t>
  </si>
  <si>
    <t>Total enhancement capital expenditure  - Sewage treatment</t>
  </si>
  <si>
    <t>S3025ENHSTP</t>
  </si>
  <si>
    <t>Total enhancement capital expenditure  - Sludge transport</t>
  </si>
  <si>
    <t>S3025ENHSDT</t>
  </si>
  <si>
    <t>Total enhancement capital expenditure  - Sludge treatment</t>
  </si>
  <si>
    <t>S3025ENHSDD</t>
  </si>
  <si>
    <t>Total enhancement capital expenditure  - Sludge disposal</t>
  </si>
  <si>
    <t>BM844CAS_DMMY</t>
  </si>
  <si>
    <t>Operating expenditure - Other operating expenditure - Total operating expenditure (excluding third party services)</t>
  </si>
  <si>
    <t>BC30944CAS_DMMY</t>
  </si>
  <si>
    <t>Capital expenditure - Other capital expenditure ~ infra</t>
  </si>
  <si>
    <t>CS00037CAS_DMMY</t>
  </si>
  <si>
    <t>Capital expenditure - Other capital expenditure ~ non~infra</t>
  </si>
  <si>
    <t>BC30947CAS_DMMY</t>
  </si>
  <si>
    <t>Capital expenditure - Infrastructure network reinforcement</t>
  </si>
  <si>
    <t>BA2123CAS_DMMY</t>
  </si>
  <si>
    <t>Grants and contributions - capital expenditure - Dummy</t>
  </si>
  <si>
    <t>WS1010WR</t>
  </si>
  <si>
    <t>Operating expenditure (excluding Atypical expenditure) - Third party services - Water resources</t>
  </si>
  <si>
    <t>WS1010RWD</t>
  </si>
  <si>
    <t>Operating expenditure (excluding Atypical expenditure) - Third party services - Raw water distribution</t>
  </si>
  <si>
    <t>WS1010WT</t>
  </si>
  <si>
    <t>Third party services - Water treatment</t>
  </si>
  <si>
    <t>WS1010TWD</t>
  </si>
  <si>
    <t>Third party services - Treated water distribution</t>
  </si>
  <si>
    <t>WWS1010SC</t>
  </si>
  <si>
    <t>Operating expenditure - Third party services - Sewage collection</t>
  </si>
  <si>
    <t>WWS1010ST</t>
  </si>
  <si>
    <t>Operating expenditure - Third party services - Sewage treatment</t>
  </si>
  <si>
    <t>WWS1010STP</t>
  </si>
  <si>
    <t>Operating expenditure - Third party services - Sludge transport</t>
  </si>
  <si>
    <t>WWS1010SDT</t>
  </si>
  <si>
    <t>Operating expenditure - Third party services - Sludge treatment</t>
  </si>
  <si>
    <t>WWS1010SDD</t>
  </si>
  <si>
    <t>Operating expenditure - Third party services - Sludge disposal</t>
  </si>
  <si>
    <t>WS1018WR</t>
  </si>
  <si>
    <t>Capital Expenditure (excluding Atypical expenditure) - Third party services - Water resources</t>
  </si>
  <si>
    <t>WS1018RWD</t>
  </si>
  <si>
    <t>Capital Expenditure (excluding Atypical expenditure) - Third party services - Raw water distribution</t>
  </si>
  <si>
    <t>WS1018WT</t>
  </si>
  <si>
    <t>WS1018TWD</t>
  </si>
  <si>
    <t>WWS1018SC</t>
  </si>
  <si>
    <t>Capital expenditure - Third party services - Sewage collection</t>
  </si>
  <si>
    <t>WWS1018ST</t>
  </si>
  <si>
    <t>Capital expenditure - Third party services - Sewage treatment</t>
  </si>
  <si>
    <t>WWS1018STP</t>
  </si>
  <si>
    <t>Capital expenditure - Third party services - Sludge transport</t>
  </si>
  <si>
    <t>WWS1018SDT</t>
  </si>
  <si>
    <t>Capital expenditure - Third party services - Sludge treatment</t>
  </si>
  <si>
    <t>WWS1018SDD</t>
  </si>
  <si>
    <t>Capital expenditure - Third party services - Sludge disposal</t>
  </si>
  <si>
    <t>HDD</t>
  </si>
  <si>
    <t>NES</t>
  </si>
  <si>
    <t>SRN</t>
  </si>
  <si>
    <t>TMS</t>
  </si>
  <si>
    <t>WSX</t>
  </si>
  <si>
    <t>YKY</t>
  </si>
  <si>
    <t>AFW</t>
  </si>
  <si>
    <t>BRL</t>
  </si>
  <si>
    <t>PRT</t>
  </si>
  <si>
    <t>SEW</t>
  </si>
  <si>
    <t>SSC</t>
  </si>
  <si>
    <t>SES</t>
  </si>
  <si>
    <t>WSH</t>
  </si>
  <si>
    <t>SVE</t>
  </si>
  <si>
    <t>SWB</t>
  </si>
  <si>
    <t>NWT</t>
  </si>
  <si>
    <t>To correct for errors in 12 Sept WS2/WWS2</t>
  </si>
  <si>
    <t>To correct for errors in 12 Sept WS2/WWS3</t>
  </si>
  <si>
    <t>To correct for errors in 12 Sept WS2/WWS4</t>
  </si>
  <si>
    <t>To correct for errors in 12 Sept WS2/WWS5</t>
  </si>
  <si>
    <t>To correct for errors in 12 Sept WS2/WWS6</t>
  </si>
  <si>
    <t>To correct for errors in 12 Sept WS2/WWS7</t>
  </si>
  <si>
    <t>To correct for errors in 12 Sept WS2/WWS8</t>
  </si>
  <si>
    <t>To correct for errors in 12 Sept WS2/WWS9</t>
  </si>
  <si>
    <t>To correct for errors in 12 Sept WS2/WWS10</t>
  </si>
  <si>
    <t>To correct for errors in 12 Sept WS2/WWS11</t>
  </si>
  <si>
    <t>To correct for errors in 12 Sept WS2/WWS12</t>
  </si>
  <si>
    <t>To correct for errors in 12 Sept WS2/WWS13</t>
  </si>
  <si>
    <t>To correct for errors in 12 Sept WS2/WWS14</t>
  </si>
  <si>
    <t>To correct for errors in 12 Sept WS2/WWS15</t>
  </si>
  <si>
    <t>To correct for errors in 12 Sept WS2/WWS16</t>
  </si>
  <si>
    <t>To correct for errors in 12 Sept WS2/WWS17</t>
  </si>
  <si>
    <t>To correct for errors in 12 Sept WS2/WWS18</t>
  </si>
  <si>
    <t>To correct for errors in 12 Sept WS2/WWS19</t>
  </si>
  <si>
    <t>To correct for errors in 12 Sept WS2/WWS20</t>
  </si>
  <si>
    <t>To correct for errors in 12 Sept WS2/WWS21</t>
  </si>
  <si>
    <t>To correct for errors in 12 Sept WS2/WWS22</t>
  </si>
  <si>
    <t>To correct for errors in 12 Sept WS2/WWS23</t>
  </si>
  <si>
    <t>To correct for errors in 12 Sept WS2/WWS24</t>
  </si>
  <si>
    <t>To correct for errors in 12 Sept WS2/WWS25</t>
  </si>
  <si>
    <t>To correct for errors in 12 Sept WS2/WWS26</t>
  </si>
  <si>
    <t>To correct for errors in 12 Sept WS2/WWS27</t>
  </si>
  <si>
    <t>To correct for errors in 12 Sept WS2/WWS28</t>
  </si>
  <si>
    <t>To correct for errors in 12 Sept WS2/WWS29</t>
  </si>
  <si>
    <t>To correct for errors in 12 Sept WS2/WWS30</t>
  </si>
  <si>
    <t>To correct for errors in 12 Sept WS2/WWS31</t>
  </si>
  <si>
    <t>To correct for errors in 12 Sept WS2/WWS32</t>
  </si>
  <si>
    <t>To correct for errors in 12 Sept WS2/WWS33</t>
  </si>
  <si>
    <t>To correct for errors in 12 Sept WS2/WWS34</t>
  </si>
  <si>
    <t>To correct for errors in 12 Sept WS2/WWS35</t>
  </si>
  <si>
    <t>To correct for errors in 12 Sept WS2/WWS36</t>
  </si>
  <si>
    <t>To correct for errors in 12 Sept WS2/WWS37</t>
  </si>
  <si>
    <t>To correct for errors in 12 Sept WS2/WWS38</t>
  </si>
  <si>
    <t>To correct for errors in 12 Sept WS2/WWS39</t>
  </si>
  <si>
    <t>To correct for errors in 12 Sept WS2/WWS40</t>
  </si>
  <si>
    <t>To correct for errors in 12 Sept WS2/WWS41</t>
  </si>
  <si>
    <t>To correct for errors in 12 Sept WS2/WWS42</t>
  </si>
  <si>
    <t>To correct for errors in 12 Sept WS2/WWS43</t>
  </si>
  <si>
    <t>To correct for errors in 12 Sept WS2/WWS44</t>
  </si>
  <si>
    <t>To correct for errors in 12 Sept WS2/WWS45</t>
  </si>
  <si>
    <t>To correct for errors in 12 Sept WS2/WWS46</t>
  </si>
  <si>
    <t>To correct for errors in 12 Sept WS2/WWS47</t>
  </si>
  <si>
    <t>To correct for errors in 12 Sept WS2/WWS48</t>
  </si>
  <si>
    <t>To correct for errors in 12 Sept WS2/WWS49</t>
  </si>
  <si>
    <t>To correct for errors in 12 Sept WS2/WWS50</t>
  </si>
  <si>
    <t>To include land sales in company view as included in Ofwat allowance</t>
  </si>
  <si>
    <t>Override SWB's enhancement data as did not resubmit WS2 and WWS2 with August representations</t>
  </si>
  <si>
    <t>Adj to remove lead standards costs as double counted</t>
  </si>
  <si>
    <t>OpexSplitAllCo</t>
  </si>
  <si>
    <t>2020-25</t>
  </si>
  <si>
    <t>FM_OpexCapex</t>
  </si>
  <si>
    <t>C_TBC_WR_PR19CA004_OFWAT</t>
  </si>
  <si>
    <t>Total base costs exclude enhancemnt opex -  Water resources  - OFWAT view</t>
  </si>
  <si>
    <t>C_TBC_WN_PR19CA004_OFWAT</t>
  </si>
  <si>
    <t>Total base costs exclude enhancemnt opex -  Water network plus  - OFWAT view</t>
  </si>
  <si>
    <t>C_TBC_WWN_PR19CA008_OFWAT</t>
  </si>
  <si>
    <t>Total base costs - Wastewater network plus - OFWAT view</t>
  </si>
  <si>
    <t>C_TBC_WBR_PR19CA008_OFWAT</t>
  </si>
  <si>
    <t>Total base costs - Bioresources - OFWAT view</t>
  </si>
  <si>
    <t>C_ENC_WR_PR19CA004_OFWAT</t>
  </si>
  <si>
    <t>Enhancement Costs - Costs exclude growth and low pressure which are part of base -  Water resources  - OFWAT view</t>
  </si>
  <si>
    <t>C_ENC_WN_PR19CA004_OFWAT</t>
  </si>
  <si>
    <t>Enhancement Costs - Costs exclude growth and low pressure which are part of base -  Water network plus  - OFWAT view</t>
  </si>
  <si>
    <t>C_ENC_WWN_PR19CA008_OFWAT</t>
  </si>
  <si>
    <t>Enhancement Costs - Wastewater network plus-Bioresources - OFWAT view</t>
  </si>
  <si>
    <t>C_ENC_WBR_PR19CA008_OFWAT</t>
  </si>
  <si>
    <t>Enhancement Costs - Bioresources - OFWAT view</t>
  </si>
  <si>
    <t>C_3PTYC_WR_PR19CA004_OFWAT</t>
  </si>
  <si>
    <t>Costs excluded from cost sharing - Third party services costs -  Water resources  - OFWAT view</t>
  </si>
  <si>
    <t>C_3PTYC_WN_PR19CA004_OFWAT</t>
  </si>
  <si>
    <t>Costs excluded from cost sharing - Third party services costs -  Water network plus  - OFWAT view</t>
  </si>
  <si>
    <t>C_3PTYC_WWN_PR19CA008_OFWAT</t>
  </si>
  <si>
    <t>Costs excluded from cost sharing - Third party services costs - Wastewater network plus - OFWAT view</t>
  </si>
  <si>
    <t>C_3PTYC_WWR_PR19CA008_OFWAT</t>
  </si>
  <si>
    <t>Costs excluded from cost sharing - Third party services costs - Bioresources - OFWAT view</t>
  </si>
  <si>
    <t>C_CSH_WR_PR19CA004_OFWAT</t>
  </si>
  <si>
    <t>Costs excluded from cost sharing - Other cash items -  Water resources  - OFWAT view</t>
  </si>
  <si>
    <t>C_CSH_WN_PR19CA004_OFWAT</t>
  </si>
  <si>
    <t>Costs excluded from cost sharing - Other cash items -  Water network plus  - OFWAT view</t>
  </si>
  <si>
    <t>C_SSDC_WR_PR19CA004_OFWAT</t>
  </si>
  <si>
    <t>Costs excluded from cost sharing - Strategic Scheme Development Costs -  Water resources  - OFWAT view</t>
  </si>
  <si>
    <t>C_SSDC_WN_PR19CA004_OFWAT</t>
  </si>
  <si>
    <t>Costs excluded from cost sharing - Strategic Scheme Development Costs -  Water network plus  - OFWAT view</t>
  </si>
  <si>
    <t>C_OP_LEASE_ADJ_WR_PR19</t>
  </si>
  <si>
    <t>Opex lease adjustment - WR - Real</t>
  </si>
  <si>
    <t>C_OP_LEASE_ADJ_WN_PR19</t>
  </si>
  <si>
    <t>Opex lease adjustment - WN - Real</t>
  </si>
  <si>
    <t>C_OP_LEASE_ADJ_WWN_PR19</t>
  </si>
  <si>
    <t>Opex lease adjustment - WWN - Real</t>
  </si>
  <si>
    <t>C_OP_LEASE_ADJ_BR_PR19</t>
  </si>
  <si>
    <t>Opex lease adjustment - BR - Real</t>
  </si>
  <si>
    <t>C_OP_LEASE_ADJ_DMMY_PR19</t>
  </si>
  <si>
    <t>Opex lease adjustment - DMMY - Real</t>
  </si>
  <si>
    <t>C_WRPDR_PR19CA004</t>
  </si>
  <si>
    <t>WR defined benefit pension deficit recovery per IN13/17 real</t>
  </si>
  <si>
    <t>C_WNPDR_PR19CA004</t>
  </si>
  <si>
    <t>WN defined benefit pension deficit recovery per IN13/17 real</t>
  </si>
  <si>
    <t>C_WWNPDR_PR19CA008</t>
  </si>
  <si>
    <t>WWN defined benefit pension deficit recovery per IN13/17 real</t>
  </si>
  <si>
    <t>C_BRPDR_PR19CA008</t>
  </si>
  <si>
    <t>BR defined benefit pension deficit recovery per IN13/17 real</t>
  </si>
  <si>
    <t>C_DUMMYPDR_PR19CA008</t>
  </si>
  <si>
    <t>Dummy defined benefit pension deficit recovery per IN13/17 real</t>
  </si>
  <si>
    <t>C_DUMMYTOTEXFM_CS_PR19CA004</t>
  </si>
  <si>
    <t>Final cost allowance for cost sharing for Dummy</t>
  </si>
  <si>
    <t>C_DUMMYTOTEXFM_CS_PR19CA008</t>
  </si>
  <si>
    <t>Final cost allowance for cost sharing for WWW Dummy £m</t>
  </si>
  <si>
    <t>APP28RR_W0002_3_WN</t>
  </si>
  <si>
    <t>Diversions expenditure - water    NRSWA + Other non-s185 WN</t>
  </si>
  <si>
    <t>APP28RR_W0002_3_WWN</t>
  </si>
  <si>
    <t>Diversions expenditure - water    NRSWA + Other non-s185 WWN</t>
  </si>
  <si>
    <t>Total enhancement adjustments to company view</t>
  </si>
  <si>
    <t>Total base adjustments to company view</t>
  </si>
  <si>
    <t>Known adjustments to our totex figure to make them comparable to company view</t>
  </si>
  <si>
    <t>WR</t>
  </si>
  <si>
    <t>WN</t>
  </si>
  <si>
    <t>WWN</t>
  </si>
  <si>
    <t>BR</t>
  </si>
  <si>
    <t>Dummy</t>
  </si>
  <si>
    <t>Opex</t>
  </si>
  <si>
    <t>Capex</t>
  </si>
  <si>
    <t>Strategic regional water resource development schemes</t>
  </si>
  <si>
    <t>Non-S185 diversions</t>
  </si>
  <si>
    <t>PR19 Run 8: Final Determinations</t>
  </si>
  <si>
    <t>Latest</t>
  </si>
  <si>
    <t/>
  </si>
  <si>
    <t>Profile of company non-s185 diversion costs over the period 2020-25 to allocate allowance over</t>
  </si>
  <si>
    <t>Water</t>
  </si>
  <si>
    <t>%</t>
  </si>
  <si>
    <t>Wastewater</t>
  </si>
  <si>
    <t>Profile of Ofwat allowance for strategic regional water resource development schemes over the period 2020-25</t>
  </si>
  <si>
    <t>Standard (%)</t>
  </si>
  <si>
    <t>Bristol 
(%)</t>
  </si>
  <si>
    <t>Southern 
(%)</t>
  </si>
  <si>
    <t>Wessex 
(%)</t>
  </si>
  <si>
    <t>Anglian</t>
  </si>
  <si>
    <t>Bristol</t>
  </si>
  <si>
    <t>Northumbrian</t>
  </si>
  <si>
    <t>Yorkshire</t>
  </si>
  <si>
    <t>Redetermination costs (12/3/21)</t>
  </si>
  <si>
    <t>Redetermination costs</t>
  </si>
  <si>
    <t>Control</t>
  </si>
  <si>
    <t>WR Opex</t>
  </si>
  <si>
    <t>WN Opex</t>
  </si>
  <si>
    <t>WWN Opex</t>
  </si>
  <si>
    <t>BR Opex</t>
  </si>
  <si>
    <t>Totex Summary Tables</t>
  </si>
  <si>
    <t>Check</t>
  </si>
  <si>
    <t>Water resources</t>
  </si>
  <si>
    <t>Water network plus</t>
  </si>
  <si>
    <t>Wastewater network plus</t>
  </si>
  <si>
    <t>Bioresources</t>
  </si>
  <si>
    <t>Total</t>
  </si>
  <si>
    <t>Ofwat</t>
  </si>
  <si>
    <t>Delta</t>
  </si>
  <si>
    <t>Modelled base allowance (including CAC)</t>
  </si>
  <si>
    <t>Unmodelled base allowance</t>
  </si>
  <si>
    <t>Enhancement allowance</t>
  </si>
  <si>
    <t>Other totex allowances</t>
  </si>
  <si>
    <t>Company acronym</t>
  </si>
  <si>
    <t>COMPANY VIEW OF TOTEX</t>
  </si>
  <si>
    <t>Company View Base Split</t>
  </si>
  <si>
    <t xml:space="preserve">Company View Enhancement Split </t>
  </si>
  <si>
    <t>Values sources from BPT data</t>
  </si>
  <si>
    <t>B Opex WR</t>
  </si>
  <si>
    <t>B Capex WR</t>
  </si>
  <si>
    <t>B Opex WN</t>
  </si>
  <si>
    <t>B Capex WN</t>
  </si>
  <si>
    <t>B Opex WWN</t>
  </si>
  <si>
    <t>B Capex WWN</t>
  </si>
  <si>
    <t>B Opex BIO</t>
  </si>
  <si>
    <t>B Capex BIO</t>
  </si>
  <si>
    <t>B Opex DMMY</t>
  </si>
  <si>
    <t>B Capex DMMY</t>
  </si>
  <si>
    <t>E Opex WR</t>
  </si>
  <si>
    <t>E Capex WR</t>
  </si>
  <si>
    <t>E Opex WN</t>
  </si>
  <si>
    <t>E Capex WN</t>
  </si>
  <si>
    <t>E Opex WWN</t>
  </si>
  <si>
    <t>E Capex WWN</t>
  </si>
  <si>
    <t>E Opex BIO</t>
  </si>
  <si>
    <t>E Capex BIO</t>
  </si>
  <si>
    <t>E Opex DMMY</t>
  </si>
  <si>
    <t>E Capex DMMY</t>
  </si>
  <si>
    <t>Plus Opex WR</t>
  </si>
  <si>
    <t>Plus Capex WR</t>
  </si>
  <si>
    <t>Plus Opex WN</t>
  </si>
  <si>
    <t>Plus Capex WN</t>
  </si>
  <si>
    <t>Plus Opex WWN</t>
  </si>
  <si>
    <t>Plus Capex WWN</t>
  </si>
  <si>
    <t>Plus Opex BIO</t>
  </si>
  <si>
    <t>Plus Capex BIO</t>
  </si>
  <si>
    <t>5 year total</t>
  </si>
  <si>
    <t>Adjustments Company View of Costs</t>
  </si>
  <si>
    <t xml:space="preserve">This adjusts the company view of totex for know issues/corrections to give a true company view of opex capex </t>
  </si>
  <si>
    <t>Adjusted Company View of Costs</t>
  </si>
  <si>
    <t>Company Opex/Capex Split %</t>
  </si>
  <si>
    <t>These are the opex capex splits that will be applied to our view of totex</t>
  </si>
  <si>
    <t>OFWAT VIEW OF TOTEX</t>
  </si>
  <si>
    <t>Base as per WW4/WWW4</t>
  </si>
  <si>
    <t>Enhancement as per WW4/WWW4</t>
  </si>
  <si>
    <t>Ofwat base WR</t>
  </si>
  <si>
    <t>Ofwat base WN</t>
  </si>
  <si>
    <t>Ofwat base WWN</t>
  </si>
  <si>
    <t>Ofwat base BIO</t>
  </si>
  <si>
    <t>Ofwat base DMMY</t>
  </si>
  <si>
    <t>Ofwat enh WR</t>
  </si>
  <si>
    <t>Ofwat enh WN</t>
  </si>
  <si>
    <t>Ofwat enh WWN</t>
  </si>
  <si>
    <t>Ofwat enh BIO</t>
  </si>
  <si>
    <t>Ofwat enh DMMY</t>
  </si>
  <si>
    <t>Adjustments prior to opex capex split</t>
  </si>
  <si>
    <t>Known adjustments to our base allowance to make it comparable to company view</t>
  </si>
  <si>
    <t>Known adjustments to our enhancement allowance to make it comparable to company view</t>
  </si>
  <si>
    <t>Ofwat adjusted view of Base</t>
  </si>
  <si>
    <t>Ofwat adjusted view of Enhancement</t>
  </si>
  <si>
    <t>OPEX/CAPEX % FOR COST SHARING (EXCL THIRD PARTY SERVICES, PDRC, STRATEGIC REGIONAL WATER RESOURCE DEVELOPMENT SCHEMES)</t>
  </si>
  <si>
    <t>Company Base Opex/Capex Split %</t>
  </si>
  <si>
    <t>Company Enhancement Opex/Capex Split %</t>
  </si>
  <si>
    <t>Sourced from calculations above</t>
  </si>
  <si>
    <t>Ofwat base by opex/capex</t>
  </si>
  <si>
    <t>Ofwat enhancement by opex/capex</t>
  </si>
  <si>
    <t>Known Adjustments to Opex/Capex</t>
  </si>
  <si>
    <t>Add back in any adjustments to costs that are wholly opex or capex to ensure they are allocated correctly and not impacted by the earlier opex/capex split.</t>
  </si>
  <si>
    <t>Ofwat base Opex/Capex after known adjustments</t>
  </si>
  <si>
    <t>Ofwat enhancement Opex/Capex after known adjustments</t>
  </si>
  <si>
    <t>Ofwat Opex/Capex Split %</t>
  </si>
  <si>
    <t>These will be uses as inputs to the cost sharing model to drive the opex capex split for our view of totex.</t>
  </si>
  <si>
    <t>OPEX/CAPEX % FOR FINANCIAL MODEL (INCL THIRD PARTY SERVICES, OPEX LEASE ADJUSTMENT, STRATEGIC REGIONAL WATER RESOURCE DEVELOPMENT SCHEMES)</t>
  </si>
  <si>
    <t xml:space="preserve">Ofwat totex for cost sharing </t>
  </si>
  <si>
    <t>Third party services costs</t>
  </si>
  <si>
    <t>3rd Opex WR</t>
  </si>
  <si>
    <t>3rd Capex WR</t>
  </si>
  <si>
    <t>3rd Opex WN</t>
  </si>
  <si>
    <t>3rd Capex WN</t>
  </si>
  <si>
    <t>3rd Opex WWN</t>
  </si>
  <si>
    <t>3rd Capex WWN</t>
  </si>
  <si>
    <t>3rd Opex BIO</t>
  </si>
  <si>
    <t>3rd Capex BIO</t>
  </si>
  <si>
    <t>3rd Opex DUMMY</t>
  </si>
  <si>
    <t>3rd Capex DUMMY</t>
  </si>
  <si>
    <t>Opex lease adjustment</t>
  </si>
  <si>
    <t>Op lease WR</t>
  </si>
  <si>
    <t>Op lease WN</t>
  </si>
  <si>
    <t>Op lease WWN</t>
  </si>
  <si>
    <t>Op lease BIO</t>
  </si>
  <si>
    <t>Op lease DMMY</t>
  </si>
  <si>
    <t>Ofwat SDS WR</t>
  </si>
  <si>
    <t>Ofwat SDS WN</t>
  </si>
  <si>
    <t>Other cash items</t>
  </si>
  <si>
    <t>Ofwat cash WR</t>
  </si>
  <si>
    <t>Ofwat cash WN</t>
  </si>
  <si>
    <t>Non-s185 diversions</t>
  </si>
  <si>
    <t>Ofwat non-s185 WN</t>
  </si>
  <si>
    <t>Ofwat non-s185 WWN</t>
  </si>
  <si>
    <t>Ofwat totex by opex/capex</t>
  </si>
  <si>
    <t>OPEX/CAPEX % FOR FINANCIAL MODEL (INCL PDRC)</t>
  </si>
  <si>
    <t>Ofwat totex by opex/capex (calculated above)</t>
  </si>
  <si>
    <t>PDRC</t>
  </si>
  <si>
    <t>PDRC WR</t>
  </si>
  <si>
    <t>PDRC WN</t>
  </si>
  <si>
    <t>PDRC WWN</t>
  </si>
  <si>
    <t>PDRC BIO</t>
  </si>
  <si>
    <t xml:space="preserve">Ofwat totex by opex/capex </t>
  </si>
  <si>
    <t>DMMY G&amp;C</t>
  </si>
  <si>
    <t>C_OPEX_SPLIT_WR_PR19CA091</t>
  </si>
  <si>
    <t>C_CAPEX_SPLIT_WR_PR19CA091</t>
  </si>
  <si>
    <t>C_OPEX_SPLIT_WN_PR19CA091</t>
  </si>
  <si>
    <t>C_CAPEX_SPLIT_WN_PR19CA091</t>
  </si>
  <si>
    <t>C_OPEX_SPLIT_WWN_PR19CA091</t>
  </si>
  <si>
    <t>C_CAPEX_SPLIT_WWN_PR19CA091</t>
  </si>
  <si>
    <t>C_OPEX_SPLIT_BR_PR19CA091</t>
  </si>
  <si>
    <t>C_CAPEX_SPLIT_BR_PR19CA091</t>
  </si>
  <si>
    <t>C_OPEX_SPLIT_DMMY_PR19CA091</t>
  </si>
  <si>
    <t>C_CAPEX_SPLIT_DMMY_PR19CA091</t>
  </si>
  <si>
    <t>Proportion of totex</t>
  </si>
  <si>
    <t>Proportion of totex transposed</t>
  </si>
  <si>
    <t>Company</t>
  </si>
  <si>
    <t>Bon Ref</t>
  </si>
  <si>
    <t>Checks</t>
  </si>
  <si>
    <t>F_OUT_PR19CA091</t>
  </si>
  <si>
    <t>Opex split for cost sharing - WR</t>
  </si>
  <si>
    <t>Capex split for cost sharing - WR</t>
  </si>
  <si>
    <t>Opex split for cost sharing - WN</t>
  </si>
  <si>
    <t>Opex split for cost sharing - WWN</t>
  </si>
  <si>
    <t>Opex split for cost sharing - BR</t>
  </si>
  <si>
    <t>Opex split for cost sharing - DMMY</t>
  </si>
  <si>
    <t>Capex split for cost sharing - DMMY</t>
  </si>
  <si>
    <t>PR19QA_CA091_OUT_1</t>
  </si>
  <si>
    <t>Date &amp; Time for Model PR19CA093_OUT</t>
  </si>
  <si>
    <t>text</t>
  </si>
  <si>
    <t>PR19QA_CA091_OUT_2</t>
  </si>
  <si>
    <t>Name &amp; Path of Model PR19CA093_OUT</t>
  </si>
  <si>
    <t>Ofwat 3rd WR</t>
  </si>
  <si>
    <t>Ofwat 3rd WN</t>
  </si>
  <si>
    <t>Ofwat 3rd WWN</t>
  </si>
  <si>
    <t>Ofwat 3rd BIO</t>
  </si>
  <si>
    <t>B capex WR</t>
  </si>
  <si>
    <t>B capex WN</t>
  </si>
  <si>
    <t>PDRC DMMY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</si>
</sst>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0"/>
    <numFmt numFmtId="165" formatCode="0.0%"/>
    <numFmt numFmtId="166" formatCode="_-* #,##0.0_-;\-* #,##0.0_-;_-* &quot;-&quot;??_-;_-@_-"/>
    <numFmt numFmtId="167" formatCode="0.000"/>
    <numFmt numFmtId="168" formatCode="_-* #,##0.000_-;\-* #,##0.000_-;_-* &quot;-&quot;??_-;_-@_-"/>
    <numFmt numFmtId="169" formatCode="_-* #,##0.0_-;\-* #,##0.0_-;_-* &quot;-&quot;?_-;_-@_-"/>
    <numFmt numFmtId="170" formatCode="#,##0_);\(#,##0\);&quot;-  &quot;;&quot; &quot;@&quot; &quot;"/>
    <numFmt numFmtId="171" formatCode="#,##0.000_ ;\-#,##0.000\ "/>
    <numFmt numFmtId="172" formatCode="#,##0.0"/>
  </numFmts>
  <fonts count="3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170" fontId="4" fillId="0" borderId="0" applyFont="0" applyFill="0" applyBorder="0" applyProtection="0">
      <alignment vertical="top"/>
    </xf>
    <xf numFmtId="0" fontId="17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170" fontId="16" fillId="0" borderId="0" applyFont="0" applyFill="0" applyBorder="0" applyProtection="0">
      <alignment vertical="top"/>
    </xf>
    <xf numFmtId="0" fontId="24" fillId="0" borderId="0" applyNumberFormat="0" applyFill="0" applyBorder="0" applyAlignment="0" applyProtection="0">
      <alignment vertical="top"/>
      <protection locked="0"/>
    </xf>
    <xf numFmtId="170" fontId="22" fillId="0" borderId="0" applyFont="0" applyFill="0" applyBorder="0" applyProtection="0">
      <alignment vertical="top"/>
    </xf>
    <xf numFmtId="0" fontId="2" fillId="0" borderId="0"/>
  </cellStyleXfs>
  <cellXfs count="148">
    <xf numFmtId="0" fontId="0" fillId="0" borderId="0" xfId="0"/>
    <xf numFmtId="0" fontId="5" fillId="0" borderId="0" xfId="0" applyFo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7" fillId="2" borderId="1" xfId="0" applyFont="1" applyFill="1" applyBorder="1" applyAlignment="1">
      <alignment horizontal="centerContinuous"/>
    </xf>
    <xf numFmtId="0" fontId="9" fillId="0" borderId="0" xfId="0" applyFont="1" applyAlignment="1">
      <alignment vertical="top"/>
    </xf>
    <xf numFmtId="164" fontId="0" fillId="0" borderId="0" xfId="0" applyNumberFormat="1"/>
    <xf numFmtId="0" fontId="10" fillId="0" borderId="0" xfId="0" applyFont="1"/>
    <xf numFmtId="0" fontId="0" fillId="3" borderId="1" xfId="0" applyFill="1" applyBorder="1"/>
    <xf numFmtId="0" fontId="0" fillId="0" borderId="0" xfId="0" applyFill="1" applyBorder="1" applyAlignment="1">
      <alignment vertical="top"/>
    </xf>
    <xf numFmtId="165" fontId="0" fillId="0" borderId="1" xfId="2" applyNumberFormat="1" applyFont="1" applyBorder="1"/>
    <xf numFmtId="0" fontId="9" fillId="0" borderId="0" xfId="0" applyFont="1" applyFill="1" applyBorder="1" applyAlignment="1">
      <alignment vertical="top"/>
    </xf>
    <xf numFmtId="0" fontId="9" fillId="0" borderId="0" xfId="0" applyFont="1"/>
    <xf numFmtId="0" fontId="7" fillId="2" borderId="2" xfId="0" applyFont="1" applyFill="1" applyBorder="1" applyAlignment="1">
      <alignment horizontal="centerContinuous"/>
    </xf>
    <xf numFmtId="0" fontId="12" fillId="0" borderId="0" xfId="0" applyFont="1"/>
    <xf numFmtId="166" fontId="0" fillId="0" borderId="1" xfId="1" applyNumberFormat="1" applyFont="1" applyBorder="1"/>
    <xf numFmtId="10" fontId="8" fillId="0" borderId="1" xfId="2" applyNumberFormat="1" applyFont="1" applyBorder="1"/>
    <xf numFmtId="165" fontId="8" fillId="0" borderId="1" xfId="2" applyNumberFormat="1" applyFont="1" applyBorder="1"/>
    <xf numFmtId="0" fontId="0" fillId="0" borderId="0" xfId="0" applyBorder="1" applyAlignment="1">
      <alignment vertical="top"/>
    </xf>
    <xf numFmtId="10" fontId="0" fillId="0" borderId="0" xfId="2" applyNumberFormat="1" applyFont="1" applyBorder="1"/>
    <xf numFmtId="165" fontId="0" fillId="0" borderId="0" xfId="2" applyNumberFormat="1" applyFont="1" applyBorder="1"/>
    <xf numFmtId="0" fontId="11" fillId="4" borderId="0" xfId="0" applyFont="1" applyFill="1"/>
    <xf numFmtId="0" fontId="0" fillId="4" borderId="0" xfId="0" applyFill="1"/>
    <xf numFmtId="166" fontId="0" fillId="0" borderId="0" xfId="0" applyNumberFormat="1"/>
    <xf numFmtId="0" fontId="13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0" fillId="3" borderId="0" xfId="0" applyFill="1"/>
    <xf numFmtId="0" fontId="8" fillId="0" borderId="1" xfId="0" applyFont="1" applyBorder="1" applyAlignment="1">
      <alignment vertical="top"/>
    </xf>
    <xf numFmtId="167" fontId="0" fillId="3" borderId="1" xfId="0" applyNumberFormat="1" applyFill="1" applyBorder="1"/>
    <xf numFmtId="168" fontId="0" fillId="0" borderId="1" xfId="1" applyNumberFormat="1" applyFont="1" applyBorder="1"/>
    <xf numFmtId="166" fontId="0" fillId="0" borderId="0" xfId="1" applyNumberFormat="1" applyFont="1" applyBorder="1"/>
    <xf numFmtId="0" fontId="0" fillId="0" borderId="0" xfId="0" applyFill="1"/>
    <xf numFmtId="0" fontId="0" fillId="0" borderId="1" xfId="0" applyFill="1" applyBorder="1" applyAlignment="1">
      <alignment vertical="top"/>
    </xf>
    <xf numFmtId="0" fontId="0" fillId="0" borderId="0" xfId="0" applyFill="1" applyBorder="1"/>
    <xf numFmtId="169" fontId="0" fillId="0" borderId="1" xfId="0" applyNumberFormat="1" applyFill="1" applyBorder="1"/>
    <xf numFmtId="43" fontId="0" fillId="0" borderId="1" xfId="0" applyNumberFormat="1" applyFill="1" applyBorder="1"/>
    <xf numFmtId="167" fontId="0" fillId="0" borderId="1" xfId="2" applyNumberFormat="1" applyFont="1" applyBorder="1"/>
    <xf numFmtId="168" fontId="0" fillId="0" borderId="0" xfId="0" applyNumberFormat="1"/>
    <xf numFmtId="9" fontId="0" fillId="0" borderId="0" xfId="2" applyFont="1"/>
    <xf numFmtId="164" fontId="0" fillId="5" borderId="0" xfId="0" applyNumberFormat="1" applyFill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Continuous"/>
    </xf>
    <xf numFmtId="0" fontId="12" fillId="0" borderId="0" xfId="0" applyFont="1" applyFill="1" applyBorder="1"/>
    <xf numFmtId="165" fontId="12" fillId="0" borderId="0" xfId="2" applyNumberFormat="1" applyFont="1" applyFill="1" applyBorder="1"/>
    <xf numFmtId="0" fontId="15" fillId="0" borderId="0" xfId="0" applyFont="1" applyFill="1" applyBorder="1"/>
    <xf numFmtId="0" fontId="0" fillId="5" borderId="0" xfId="0" applyFill="1"/>
    <xf numFmtId="0" fontId="11" fillId="0" borderId="0" xfId="0" applyFont="1"/>
    <xf numFmtId="168" fontId="0" fillId="3" borderId="1" xfId="1" applyNumberFormat="1" applyFont="1" applyFill="1" applyBorder="1"/>
    <xf numFmtId="0" fontId="15" fillId="0" borderId="1" xfId="0" applyFont="1" applyBorder="1" applyAlignment="1">
      <alignment vertical="top"/>
    </xf>
    <xf numFmtId="165" fontId="15" fillId="0" borderId="1" xfId="2" applyNumberFormat="1" applyFont="1" applyBorder="1"/>
    <xf numFmtId="0" fontId="18" fillId="0" borderId="2" xfId="0" applyFont="1" applyFill="1" applyBorder="1" applyAlignment="1">
      <alignment horizontal="centerContinuous" wrapText="1"/>
    </xf>
    <xf numFmtId="165" fontId="0" fillId="0" borderId="0" xfId="2" applyNumberFormat="1" applyFont="1"/>
    <xf numFmtId="0" fontId="15" fillId="0" borderId="0" xfId="0" applyFont="1" applyFill="1" applyBorder="1" applyAlignment="1">
      <alignment vertical="top"/>
    </xf>
    <xf numFmtId="165" fontId="0" fillId="0" borderId="0" xfId="0" applyNumberFormat="1"/>
    <xf numFmtId="165" fontId="15" fillId="6" borderId="1" xfId="2" applyNumberFormat="1" applyFont="1" applyFill="1" applyBorder="1" applyAlignment="1">
      <alignment vertical="top"/>
    </xf>
    <xf numFmtId="165" fontId="0" fillId="6" borderId="1" xfId="2" applyNumberFormat="1" applyFont="1" applyFill="1" applyBorder="1"/>
    <xf numFmtId="0" fontId="8" fillId="0" borderId="0" xfId="0" applyFont="1"/>
    <xf numFmtId="14" fontId="8" fillId="0" borderId="0" xfId="0" applyNumberFormat="1" applyFont="1" applyAlignment="1">
      <alignment vertical="top"/>
    </xf>
    <xf numFmtId="0" fontId="18" fillId="0" borderId="0" xfId="0" applyFont="1" applyFill="1" applyBorder="1" applyAlignment="1">
      <alignment horizontal="centerContinuous" wrapText="1"/>
    </xf>
    <xf numFmtId="43" fontId="0" fillId="0" borderId="1" xfId="1" applyFont="1" applyBorder="1"/>
    <xf numFmtId="0" fontId="0" fillId="0" borderId="0" xfId="0" applyAlignment="1">
      <alignment wrapText="1"/>
    </xf>
    <xf numFmtId="0" fontId="15" fillId="0" borderId="0" xfId="0" applyFont="1"/>
    <xf numFmtId="167" fontId="0" fillId="0" borderId="0" xfId="0" applyNumberFormat="1" applyFill="1" applyBorder="1"/>
    <xf numFmtId="0" fontId="0" fillId="0" borderId="0" xfId="0" applyAlignment="1">
      <alignment horizontal="right"/>
    </xf>
    <xf numFmtId="0" fontId="0" fillId="0" borderId="0" xfId="0" applyFont="1"/>
    <xf numFmtId="0" fontId="15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9" fontId="0" fillId="0" borderId="1" xfId="2" applyFont="1" applyBorder="1"/>
    <xf numFmtId="0" fontId="15" fillId="0" borderId="1" xfId="0" applyFont="1" applyFill="1" applyBorder="1" applyAlignment="1">
      <alignment horizontal="left" vertical="center"/>
    </xf>
    <xf numFmtId="167" fontId="0" fillId="3" borderId="1" xfId="0" applyNumberFormat="1" applyFill="1" applyBorder="1" applyAlignment="1">
      <alignment horizontal="center"/>
    </xf>
    <xf numFmtId="165" fontId="6" fillId="0" borderId="0" xfId="2" applyNumberFormat="1" applyFont="1"/>
    <xf numFmtId="165" fontId="19" fillId="0" borderId="0" xfId="2" applyNumberFormat="1" applyFont="1" applyAlignment="1">
      <alignment horizontal="right" vertical="center"/>
    </xf>
    <xf numFmtId="170" fontId="21" fillId="7" borderId="0" xfId="6" applyNumberFormat="1" applyFont="1" applyFill="1" applyAlignment="1">
      <alignment vertical="top"/>
    </xf>
    <xf numFmtId="0" fontId="22" fillId="0" borderId="0" xfId="0" applyFont="1"/>
    <xf numFmtId="170" fontId="22" fillId="0" borderId="0" xfId="17" applyFont="1" applyAlignment="1"/>
    <xf numFmtId="170" fontId="23" fillId="0" borderId="0" xfId="17" applyFont="1" applyFill="1" applyAlignment="1"/>
    <xf numFmtId="170" fontId="22" fillId="0" borderId="0" xfId="17" applyFont="1" applyFill="1" applyAlignment="1"/>
    <xf numFmtId="14" fontId="22" fillId="0" borderId="0" xfId="17" applyNumberFormat="1" applyFont="1" applyFill="1" applyAlignment="1">
      <alignment horizontal="left"/>
    </xf>
    <xf numFmtId="0" fontId="22" fillId="0" borderId="0" xfId="0" applyFont="1" applyAlignment="1"/>
    <xf numFmtId="0" fontId="22" fillId="0" borderId="0" xfId="0" applyFont="1" applyFill="1" applyAlignment="1"/>
    <xf numFmtId="0" fontId="22" fillId="0" borderId="0" xfId="0" applyFont="1" applyFill="1"/>
    <xf numFmtId="1" fontId="22" fillId="0" borderId="0" xfId="17" applyNumberFormat="1" applyFont="1" applyAlignment="1"/>
    <xf numFmtId="0" fontId="25" fillId="0" borderId="0" xfId="0" applyFont="1"/>
    <xf numFmtId="170" fontId="26" fillId="0" borderId="0" xfId="18" applyNumberFormat="1" applyFont="1" applyFill="1" applyProtection="1">
      <alignment vertical="top"/>
    </xf>
    <xf numFmtId="170" fontId="26" fillId="0" borderId="0" xfId="18" applyNumberFormat="1" applyFont="1" applyFill="1" applyAlignment="1" applyProtection="1"/>
    <xf numFmtId="0" fontId="27" fillId="0" borderId="0" xfId="0" applyFont="1"/>
    <xf numFmtId="0" fontId="12" fillId="0" borderId="0" xfId="0" applyFont="1" applyFill="1"/>
    <xf numFmtId="0" fontId="28" fillId="8" borderId="0" xfId="20" applyFont="1" applyFill="1"/>
    <xf numFmtId="0" fontId="30" fillId="8" borderId="0" xfId="20" applyFont="1" applyFill="1"/>
    <xf numFmtId="0" fontId="2" fillId="0" borderId="0" xfId="20"/>
    <xf numFmtId="0" fontId="31" fillId="0" borderId="0" xfId="20" applyFont="1"/>
    <xf numFmtId="0" fontId="29" fillId="0" borderId="0" xfId="20" applyFont="1"/>
    <xf numFmtId="0" fontId="32" fillId="0" borderId="0" xfId="20" applyFont="1"/>
    <xf numFmtId="0" fontId="28" fillId="9" borderId="3" xfId="20" applyFont="1" applyFill="1" applyBorder="1" applyAlignment="1">
      <alignment horizontal="center" vertical="center"/>
    </xf>
    <xf numFmtId="0" fontId="28" fillId="9" borderId="4" xfId="20" applyFont="1" applyFill="1" applyBorder="1" applyAlignment="1">
      <alignment horizontal="center" vertical="center"/>
    </xf>
    <xf numFmtId="0" fontId="28" fillId="9" borderId="5" xfId="20" applyFont="1" applyFill="1" applyBorder="1" applyAlignment="1">
      <alignment horizontal="center" vertical="center"/>
    </xf>
    <xf numFmtId="0" fontId="28" fillId="9" borderId="6" xfId="20" applyFont="1" applyFill="1" applyBorder="1" applyAlignment="1">
      <alignment horizontal="center" vertical="center"/>
    </xf>
    <xf numFmtId="0" fontId="28" fillId="9" borderId="7" xfId="20" applyFont="1" applyFill="1" applyBorder="1" applyAlignment="1">
      <alignment horizontal="center" vertical="center"/>
    </xf>
    <xf numFmtId="0" fontId="2" fillId="0" borderId="8" xfId="20" applyBorder="1"/>
    <xf numFmtId="3" fontId="2" fillId="6" borderId="9" xfId="20" applyNumberFormat="1" applyFill="1" applyBorder="1"/>
    <xf numFmtId="3" fontId="2" fillId="6" borderId="10" xfId="20" applyNumberFormat="1" applyFill="1" applyBorder="1"/>
    <xf numFmtId="3" fontId="2" fillId="6" borderId="11" xfId="20" applyNumberFormat="1" applyFill="1" applyBorder="1"/>
    <xf numFmtId="3" fontId="2" fillId="6" borderId="12" xfId="20" applyNumberFormat="1" applyFill="1" applyBorder="1"/>
    <xf numFmtId="0" fontId="2" fillId="0" borderId="13" xfId="20" applyBorder="1"/>
    <xf numFmtId="3" fontId="2" fillId="6" borderId="14" xfId="20" applyNumberFormat="1" applyFill="1" applyBorder="1"/>
    <xf numFmtId="3" fontId="2" fillId="6" borderId="15" xfId="20" applyNumberFormat="1" applyFill="1" applyBorder="1"/>
    <xf numFmtId="3" fontId="2" fillId="6" borderId="16" xfId="20" applyNumberFormat="1" applyFill="1" applyBorder="1"/>
    <xf numFmtId="3" fontId="2" fillId="6" borderId="13" xfId="20" applyNumberFormat="1" applyFill="1" applyBorder="1"/>
    <xf numFmtId="0" fontId="2" fillId="0" borderId="17" xfId="20" applyBorder="1"/>
    <xf numFmtId="3" fontId="2" fillId="6" borderId="18" xfId="20" applyNumberFormat="1" applyFill="1" applyBorder="1"/>
    <xf numFmtId="3" fontId="2" fillId="6" borderId="19" xfId="20" applyNumberFormat="1" applyFill="1" applyBorder="1"/>
    <xf numFmtId="3" fontId="2" fillId="6" borderId="20" xfId="20" applyNumberFormat="1" applyFill="1" applyBorder="1"/>
    <xf numFmtId="3" fontId="2" fillId="6" borderId="17" xfId="20" applyNumberFormat="1" applyFill="1" applyBorder="1"/>
    <xf numFmtId="0" fontId="29" fillId="0" borderId="6" xfId="20" applyFont="1" applyBorder="1"/>
    <xf numFmtId="3" fontId="29" fillId="6" borderId="21" xfId="20" applyNumberFormat="1" applyFont="1" applyFill="1" applyBorder="1"/>
    <xf numFmtId="3" fontId="29" fillId="6" borderId="4" xfId="20" applyNumberFormat="1" applyFont="1" applyFill="1" applyBorder="1"/>
    <xf numFmtId="3" fontId="29" fillId="6" borderId="5" xfId="20" applyNumberFormat="1" applyFont="1" applyFill="1" applyBorder="1"/>
    <xf numFmtId="3" fontId="29" fillId="6" borderId="6" xfId="20" applyNumberFormat="1" applyFont="1" applyFill="1" applyBorder="1"/>
    <xf numFmtId="164" fontId="29" fillId="6" borderId="21" xfId="20" applyNumberFormat="1" applyFont="1" applyFill="1" applyBorder="1"/>
    <xf numFmtId="4" fontId="2" fillId="6" borderId="9" xfId="20" applyNumberFormat="1" applyFill="1" applyBorder="1"/>
    <xf numFmtId="4" fontId="2" fillId="6" borderId="14" xfId="20" applyNumberFormat="1" applyFill="1" applyBorder="1"/>
    <xf numFmtId="164" fontId="2" fillId="6" borderId="18" xfId="20" applyNumberFormat="1" applyFill="1" applyBorder="1"/>
    <xf numFmtId="168" fontId="0" fillId="10" borderId="1" xfId="1" applyNumberFormat="1" applyFont="1" applyFill="1" applyBorder="1"/>
    <xf numFmtId="166" fontId="0" fillId="10" borderId="1" xfId="1" applyNumberFormat="1" applyFont="1" applyFill="1" applyBorder="1"/>
    <xf numFmtId="167" fontId="0" fillId="10" borderId="1" xfId="0" applyNumberFormat="1" applyFill="1" applyBorder="1"/>
    <xf numFmtId="0" fontId="33" fillId="0" borderId="0" xfId="0" applyFont="1"/>
    <xf numFmtId="0" fontId="34" fillId="0" borderId="0" xfId="0" applyFont="1"/>
    <xf numFmtId="0" fontId="19" fillId="0" borderId="0" xfId="0" applyFont="1"/>
    <xf numFmtId="43" fontId="12" fillId="0" borderId="0" xfId="1" applyFont="1"/>
    <xf numFmtId="43" fontId="0" fillId="0" borderId="0" xfId="1" applyFont="1"/>
    <xf numFmtId="43" fontId="9" fillId="0" borderId="0" xfId="1" applyFont="1"/>
    <xf numFmtId="0" fontId="28" fillId="0" borderId="0" xfId="0" applyFont="1" applyFill="1" applyAlignment="1">
      <alignment horizontal="center"/>
    </xf>
    <xf numFmtId="2" fontId="0" fillId="0" borderId="0" xfId="0" applyNumberFormat="1"/>
    <xf numFmtId="168" fontId="1" fillId="10" borderId="1" xfId="1" applyNumberFormat="1" applyFont="1" applyFill="1" applyBorder="1"/>
    <xf numFmtId="171" fontId="0" fillId="0" borderId="1" xfId="1" applyNumberFormat="1" applyFont="1" applyBorder="1"/>
    <xf numFmtId="172" fontId="29" fillId="6" borderId="4" xfId="20" applyNumberFormat="1" applyFont="1" applyFill="1" applyBorder="1"/>
    <xf numFmtId="171" fontId="0" fillId="0" borderId="0" xfId="0" applyNumberFormat="1"/>
    <xf numFmtId="0" fontId="19" fillId="0" borderId="0" xfId="0" applyFont="1" applyAlignment="1"/>
    <xf numFmtId="0" fontId="35" fillId="0" borderId="0" xfId="0" applyFont="1" applyAlignment="1"/>
    <xf numFmtId="43" fontId="6" fillId="0" borderId="0" xfId="1" applyFont="1"/>
    <xf numFmtId="167" fontId="0" fillId="0" borderId="0" xfId="0" applyNumberFormat="1"/>
    <xf numFmtId="3" fontId="2" fillId="0" borderId="0" xfId="20" applyNumberFormat="1"/>
    <xf numFmtId="168" fontId="0" fillId="0" borderId="0" xfId="0" applyNumberFormat="1" applyFill="1" applyBorder="1"/>
    <xf numFmtId="167" fontId="1" fillId="0" borderId="1" xfId="0" applyNumberFormat="1" applyFont="1" applyBorder="1"/>
  </cellXfs>
  <cellStyles count="21">
    <cellStyle name="Comma" xfId="1" builtinId="3"/>
    <cellStyle name="Comma 2" xfId="12" xr:uid="{00000000-0005-0000-0000-000001000000}"/>
    <cellStyle name="Comma 3" xfId="14" xr:uid="{00000000-0005-0000-0000-000002000000}"/>
    <cellStyle name="Comma 4" xfId="4" xr:uid="{00000000-0005-0000-0000-000003000000}"/>
    <cellStyle name="Hyperlink" xfId="18" builtinId="8"/>
    <cellStyle name="Normal" xfId="0" builtinId="0"/>
    <cellStyle name="Normal 12" xfId="11" xr:uid="{00000000-0005-0000-0000-000006000000}"/>
    <cellStyle name="Normal 2" xfId="6" xr:uid="{00000000-0005-0000-0000-000007000000}"/>
    <cellStyle name="Normal 2 2" xfId="8" xr:uid="{00000000-0005-0000-0000-000008000000}"/>
    <cellStyle name="Normal 2 3" xfId="13" xr:uid="{00000000-0005-0000-0000-000009000000}"/>
    <cellStyle name="Normal 2 4" xfId="15" xr:uid="{00000000-0005-0000-0000-00000A000000}"/>
    <cellStyle name="Normal 20" xfId="7" xr:uid="{00000000-0005-0000-0000-00000B000000}"/>
    <cellStyle name="Normal 3" xfId="3" xr:uid="{00000000-0005-0000-0000-00000C000000}"/>
    <cellStyle name="Normal 4" xfId="19" xr:uid="{00000000-0005-0000-0000-00000D000000}"/>
    <cellStyle name="Normal 5" xfId="17" xr:uid="{00000000-0005-0000-0000-00000E000000}"/>
    <cellStyle name="Normal 5 2 2 2" xfId="16" xr:uid="{00000000-0005-0000-0000-00000F000000}"/>
    <cellStyle name="Normal 6" xfId="20" xr:uid="{39D4E1BA-16F3-46BA-9070-385325F8DCCE}"/>
    <cellStyle name="Normal 7 5" xfId="9" xr:uid="{00000000-0005-0000-0000-000010000000}"/>
    <cellStyle name="Normal 7 7" xfId="10" xr:uid="{00000000-0005-0000-0000-000011000000}"/>
    <cellStyle name="Percent" xfId="2" builtinId="5"/>
    <cellStyle name="Percent 2" xfId="5" xr:uid="{00000000-0005-0000-0000-000013000000}"/>
  </cellStyles>
  <dxfs count="0"/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non.gablinger@ofwat.gov.uk" TargetMode="External"/><Relationship Id="rId1" Type="http://schemas.openxmlformats.org/officeDocument/2006/relationships/hyperlink" Target="mailto:rebecca.paterson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22"/>
  <sheetViews>
    <sheetView workbookViewId="0"/>
  </sheetViews>
  <sheetFormatPr defaultColWidth="8.85546875" defaultRowHeight="14.1"/>
  <cols>
    <col min="1" max="1" width="8.85546875" style="86"/>
    <col min="2" max="2" width="24.5703125" style="86" bestFit="1" customWidth="1"/>
    <col min="3" max="3" width="41.85546875" style="86" customWidth="1"/>
    <col min="4" max="16384" width="8.85546875" style="86"/>
  </cols>
  <sheetData>
    <row r="1" spans="1:9" ht="24.95">
      <c r="A1" s="76" t="e">
        <f ca="1" xml:space="preserve"> RIGHT(CELL("filename", $A$1), LEN(CELL("filename", $A$1)) - SEARCH("]", CELL("filename", $A$1)))</f>
        <v>#VALUE!</v>
      </c>
      <c r="B1" s="76"/>
      <c r="C1" s="76"/>
      <c r="D1" s="76"/>
      <c r="E1" s="76"/>
      <c r="F1" s="76"/>
      <c r="G1" s="76"/>
      <c r="H1" s="76"/>
      <c r="I1" s="76"/>
    </row>
    <row r="2" spans="1:9">
      <c r="A2" s="77"/>
      <c r="B2" s="77"/>
      <c r="C2" s="77"/>
      <c r="D2" s="77"/>
      <c r="E2" s="77"/>
      <c r="F2" s="77"/>
      <c r="G2" s="77"/>
      <c r="H2" s="77"/>
      <c r="I2" s="77"/>
    </row>
    <row r="3" spans="1:9">
      <c r="A3" s="77"/>
      <c r="B3" s="78" t="s">
        <v>0</v>
      </c>
      <c r="C3" s="79" t="s">
        <v>1</v>
      </c>
      <c r="D3" s="77"/>
      <c r="E3" s="77"/>
      <c r="F3" s="77"/>
      <c r="G3" s="77"/>
      <c r="H3" s="77"/>
      <c r="I3" s="77"/>
    </row>
    <row r="4" spans="1:9">
      <c r="A4" s="77"/>
      <c r="B4" s="78" t="s">
        <v>2</v>
      </c>
      <c r="C4" s="85"/>
      <c r="D4" s="77"/>
      <c r="E4" s="77"/>
      <c r="F4" s="77"/>
      <c r="G4" s="77"/>
      <c r="H4" s="77"/>
      <c r="I4" s="77"/>
    </row>
    <row r="5" spans="1:9">
      <c r="A5" s="77"/>
      <c r="B5" s="78" t="s">
        <v>3</v>
      </c>
      <c r="C5" s="80" t="e">
        <f ca="1" xml:space="preserve"> MID(CELL("filename"), FIND("[", CELL("filename"), 1) + 1, FIND("]", CELL("filename"), 1) - FIND("[", CELL("filename"), 1) - 1)</f>
        <v>#VALUE!</v>
      </c>
      <c r="D5" s="77"/>
      <c r="E5" s="77"/>
      <c r="F5" s="77"/>
      <c r="G5" s="77"/>
      <c r="H5" s="77"/>
      <c r="I5" s="77"/>
    </row>
    <row r="6" spans="1:9">
      <c r="A6" s="77"/>
      <c r="B6" s="78" t="s">
        <v>4</v>
      </c>
      <c r="C6" s="81">
        <v>41241</v>
      </c>
      <c r="D6" s="77"/>
      <c r="E6" s="77"/>
      <c r="F6" s="77"/>
      <c r="G6" s="77"/>
      <c r="H6" s="77"/>
      <c r="I6" s="77"/>
    </row>
    <row r="7" spans="1:9">
      <c r="A7" s="77"/>
      <c r="B7" s="77"/>
      <c r="C7" s="77"/>
      <c r="D7" s="77"/>
      <c r="E7" s="77"/>
      <c r="F7" s="77"/>
      <c r="G7" s="77"/>
      <c r="H7" s="77"/>
      <c r="I7" s="77"/>
    </row>
    <row r="8" spans="1:9">
      <c r="A8" s="77"/>
      <c r="B8" s="77"/>
      <c r="C8" s="77"/>
      <c r="D8" s="77"/>
      <c r="E8" s="77"/>
      <c r="F8" s="77"/>
      <c r="G8" s="77"/>
      <c r="H8" s="77"/>
      <c r="I8" s="77"/>
    </row>
    <row r="9" spans="1:9">
      <c r="A9" s="77"/>
      <c r="B9" s="82" t="s">
        <v>5</v>
      </c>
      <c r="C9" s="83" t="s">
        <v>6</v>
      </c>
      <c r="D9" s="77"/>
      <c r="E9" s="77"/>
      <c r="F9" s="77"/>
      <c r="G9" s="77"/>
      <c r="H9" s="77"/>
      <c r="I9" s="77"/>
    </row>
    <row r="10" spans="1:9">
      <c r="A10" s="77"/>
      <c r="B10" s="82" t="s">
        <v>7</v>
      </c>
      <c r="C10" s="87" t="s">
        <v>8</v>
      </c>
      <c r="D10" s="77"/>
      <c r="E10" s="77"/>
      <c r="F10" s="77"/>
      <c r="G10" s="77"/>
      <c r="H10" s="77"/>
      <c r="I10" s="77"/>
    </row>
    <row r="11" spans="1:9">
      <c r="A11" s="77"/>
      <c r="B11" s="82" t="s">
        <v>9</v>
      </c>
      <c r="C11" s="83" t="s">
        <v>10</v>
      </c>
      <c r="D11" s="77"/>
      <c r="E11" s="77"/>
      <c r="F11" s="77"/>
      <c r="G11" s="77"/>
      <c r="H11" s="77"/>
      <c r="I11" s="77"/>
    </row>
    <row r="12" spans="1:9">
      <c r="A12" s="77"/>
      <c r="B12" s="82" t="s">
        <v>11</v>
      </c>
      <c r="C12" s="88" t="s">
        <v>12</v>
      </c>
      <c r="D12" s="77"/>
      <c r="E12" s="77"/>
      <c r="F12" s="77"/>
      <c r="G12" s="77"/>
      <c r="H12" s="77"/>
      <c r="I12" s="77"/>
    </row>
    <row r="13" spans="1:9">
      <c r="A13" s="77"/>
      <c r="B13" s="77"/>
      <c r="C13" s="77"/>
      <c r="D13" s="77"/>
      <c r="E13" s="77"/>
      <c r="F13" s="77"/>
      <c r="G13" s="77"/>
      <c r="H13" s="77"/>
      <c r="I13" s="77"/>
    </row>
    <row r="14" spans="1:9">
      <c r="A14" s="77"/>
      <c r="B14" s="77"/>
      <c r="C14" s="77"/>
      <c r="D14" s="77"/>
      <c r="E14" s="77"/>
      <c r="F14" s="77"/>
      <c r="G14" s="77"/>
      <c r="H14" s="77"/>
      <c r="I14" s="77"/>
    </row>
    <row r="15" spans="1:9">
      <c r="A15" s="77"/>
      <c r="B15" s="82" t="s">
        <v>13</v>
      </c>
      <c r="C15" s="84" t="s">
        <v>14</v>
      </c>
      <c r="D15" s="84"/>
      <c r="E15" s="84"/>
      <c r="F15" s="84"/>
      <c r="G15" s="77"/>
      <c r="H15" s="77"/>
      <c r="I15" s="77"/>
    </row>
    <row r="16" spans="1:9">
      <c r="A16" s="77"/>
      <c r="B16" s="82"/>
      <c r="C16" s="84" t="s">
        <v>15</v>
      </c>
      <c r="D16" s="84"/>
      <c r="E16" s="84"/>
      <c r="F16" s="84"/>
      <c r="G16" s="77"/>
      <c r="H16" s="77"/>
      <c r="I16" s="77"/>
    </row>
    <row r="17" spans="1:9">
      <c r="A17" s="77"/>
      <c r="B17" s="82"/>
      <c r="C17" s="84" t="s">
        <v>16</v>
      </c>
      <c r="D17" s="84"/>
      <c r="E17" s="84"/>
      <c r="F17" s="84"/>
      <c r="G17" s="77"/>
      <c r="H17" s="77"/>
      <c r="I17" s="77"/>
    </row>
    <row r="18" spans="1:9">
      <c r="A18" s="77"/>
      <c r="B18" s="77"/>
      <c r="C18" s="77" t="s">
        <v>17</v>
      </c>
      <c r="D18" s="77"/>
      <c r="E18" s="77"/>
      <c r="F18" s="77"/>
      <c r="G18" s="77"/>
      <c r="H18" s="77"/>
      <c r="I18" s="77"/>
    </row>
    <row r="19" spans="1:9">
      <c r="A19" s="77"/>
      <c r="B19" s="77"/>
      <c r="C19" s="77" t="s">
        <v>18</v>
      </c>
      <c r="D19" s="77"/>
      <c r="E19" s="77"/>
      <c r="F19" s="77"/>
      <c r="G19" s="77"/>
      <c r="H19" s="77"/>
      <c r="I19" s="77"/>
    </row>
    <row r="20" spans="1:9">
      <c r="A20" s="77"/>
      <c r="B20" s="77"/>
      <c r="C20" s="77" t="s">
        <v>19</v>
      </c>
      <c r="D20" s="77"/>
      <c r="E20" s="77"/>
      <c r="F20" s="77"/>
      <c r="G20" s="77"/>
      <c r="H20" s="77"/>
      <c r="I20" s="77"/>
    </row>
    <row r="21" spans="1:9">
      <c r="C21" s="77" t="s">
        <v>20</v>
      </c>
    </row>
    <row r="22" spans="1:9">
      <c r="C22" s="89" t="s">
        <v>21</v>
      </c>
    </row>
  </sheetData>
  <hyperlinks>
    <hyperlink ref="C10" r:id="rId1" xr:uid="{00000000-0004-0000-0000-000000000000}"/>
    <hyperlink ref="C12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F372-EEAA-4B5D-AA95-4E532E30CF26}">
  <dimension ref="B2:I14"/>
  <sheetViews>
    <sheetView workbookViewId="0">
      <selection activeCell="G9" sqref="G9:G12"/>
    </sheetView>
  </sheetViews>
  <sheetFormatPr defaultRowHeight="14.45"/>
  <cols>
    <col min="2" max="2" width="23.7109375" customWidth="1"/>
    <col min="4" max="7" width="12.5703125" bestFit="1" customWidth="1"/>
  </cols>
  <sheetData>
    <row r="2" spans="2:9">
      <c r="D2" s="135"/>
      <c r="E2" s="135"/>
      <c r="F2" s="135"/>
      <c r="G2" s="135"/>
    </row>
    <row r="3" spans="2:9">
      <c r="D3" t="s">
        <v>453</v>
      </c>
      <c r="E3" t="s">
        <v>454</v>
      </c>
      <c r="F3" t="s">
        <v>455</v>
      </c>
      <c r="G3" t="s">
        <v>456</v>
      </c>
    </row>
    <row r="4" spans="2:9">
      <c r="I4">
        <v>1000000</v>
      </c>
    </row>
    <row r="5" spans="2:9">
      <c r="B5" s="13" t="s">
        <v>457</v>
      </c>
      <c r="D5" s="133">
        <v>2.1249799999999999</v>
      </c>
      <c r="E5" s="133">
        <v>1.9642759999999999</v>
      </c>
      <c r="F5" s="133">
        <v>1.838492</v>
      </c>
      <c r="G5" s="133">
        <v>2.293425</v>
      </c>
    </row>
    <row r="6" spans="2:9">
      <c r="B6" s="67" t="s">
        <v>458</v>
      </c>
      <c r="C6" s="142"/>
      <c r="D6" s="143">
        <v>2.2242402925000002</v>
      </c>
      <c r="E6" s="143">
        <v>1.8205740700000002</v>
      </c>
      <c r="F6" s="143">
        <v>1.8294630075</v>
      </c>
      <c r="G6" s="143">
        <v>2.3362467775</v>
      </c>
    </row>
    <row r="7" spans="2:9">
      <c r="B7" s="130"/>
      <c r="C7" s="141"/>
      <c r="D7" s="133"/>
      <c r="E7" s="133"/>
      <c r="F7" s="133"/>
      <c r="G7" s="133"/>
    </row>
    <row r="8" spans="2:9">
      <c r="B8" s="131" t="s">
        <v>459</v>
      </c>
      <c r="C8" s="131"/>
      <c r="D8" s="132"/>
      <c r="E8" s="132"/>
      <c r="F8" s="132"/>
      <c r="G8" s="132"/>
    </row>
    <row r="9" spans="2:9">
      <c r="B9" s="131" t="s">
        <v>460</v>
      </c>
      <c r="C9" s="131" t="s">
        <v>36</v>
      </c>
      <c r="D9" s="132">
        <f>ANH!C166</f>
        <v>0.15921919356975592</v>
      </c>
      <c r="E9" s="132">
        <f>BRL!C166</f>
        <v>0.43220827063854717</v>
      </c>
      <c r="F9" s="132">
        <f>NES!C166</f>
        <v>0.31147154046457209</v>
      </c>
      <c r="G9" s="132">
        <f>YKY!C166</f>
        <v>0.14797747202433995</v>
      </c>
    </row>
    <row r="10" spans="2:9">
      <c r="B10" s="131" t="s">
        <v>461</v>
      </c>
      <c r="C10" s="131" t="s">
        <v>36</v>
      </c>
      <c r="D10" s="132">
        <f>ANH!E166</f>
        <v>0.79572968003925193</v>
      </c>
      <c r="E10" s="132">
        <f>BRL!E166</f>
        <v>1.5312103091208353</v>
      </c>
      <c r="F10" s="132">
        <f>NES!E166</f>
        <v>0.95809550848956981</v>
      </c>
      <c r="G10" s="132">
        <f>YKY!E166</f>
        <v>1.0642556498402447</v>
      </c>
    </row>
    <row r="11" spans="2:9">
      <c r="B11" s="131" t="s">
        <v>462</v>
      </c>
      <c r="C11" s="131" t="s">
        <v>36</v>
      </c>
      <c r="D11" s="132">
        <f>ANH!G166</f>
        <v>0.84206116717204549</v>
      </c>
      <c r="E11" s="132"/>
      <c r="F11" s="132">
        <f>NES!G166</f>
        <v>0.52839004017920843</v>
      </c>
      <c r="G11" s="132">
        <f>YKY!G166</f>
        <v>0.8542351281612619</v>
      </c>
    </row>
    <row r="12" spans="2:9">
      <c r="B12" t="s">
        <v>463</v>
      </c>
      <c r="C12" t="s">
        <v>36</v>
      </c>
      <c r="D12" s="132">
        <f>ANH!I166</f>
        <v>0.32796995921894673</v>
      </c>
      <c r="E12" s="133"/>
      <c r="F12" s="132">
        <f>NES!I166</f>
        <v>4.0534910866649544E-2</v>
      </c>
      <c r="G12" s="132">
        <f>YKY!I166</f>
        <v>0.2269567499741536</v>
      </c>
    </row>
    <row r="13" spans="2:9">
      <c r="D13" s="134"/>
      <c r="E13" s="134"/>
      <c r="F13" s="134"/>
      <c r="G13" s="134"/>
    </row>
    <row r="14" spans="2:9">
      <c r="D14" s="136">
        <f>SUM(D9:D13)</f>
        <v>2.1249800000000003</v>
      </c>
      <c r="E14" s="136">
        <f t="shared" ref="E14:G14" si="0">SUM(E9:E13)</f>
        <v>1.9634185797593826</v>
      </c>
      <c r="F14" s="136">
        <f t="shared" si="0"/>
        <v>1.8384919999999998</v>
      </c>
      <c r="G14" s="136">
        <f t="shared" si="0"/>
        <v>2.293425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2A87-A49E-4671-9257-0332A4404630}">
  <dimension ref="B3:M43"/>
  <sheetViews>
    <sheetView showGridLines="0" topLeftCell="C1" workbookViewId="0">
      <selection activeCell="C10" sqref="C10:G10"/>
    </sheetView>
  </sheetViews>
  <sheetFormatPr defaultRowHeight="14.45"/>
  <cols>
    <col min="2" max="2" width="36.85546875" bestFit="1" customWidth="1"/>
    <col min="3" max="3" width="15" customWidth="1"/>
    <col min="4" max="4" width="18" customWidth="1"/>
    <col min="5" max="5" width="23.140625" customWidth="1"/>
    <col min="6" max="6" width="11.85546875" customWidth="1"/>
    <col min="7" max="7" width="14.140625" customWidth="1"/>
    <col min="8" max="8" width="4.140625" customWidth="1"/>
  </cols>
  <sheetData>
    <row r="3" spans="2:13" s="91" customFormat="1">
      <c r="B3" s="91" t="s">
        <v>464</v>
      </c>
      <c r="L3" s="92"/>
      <c r="M3" s="92"/>
    </row>
    <row r="4" spans="2:13" s="93" customFormat="1">
      <c r="L4" s="94"/>
      <c r="M4" s="94"/>
    </row>
    <row r="5" spans="2:13" s="93" customFormat="1" ht="15" thickBot="1">
      <c r="B5" s="95" t="s">
        <v>453</v>
      </c>
      <c r="L5" s="96" t="s">
        <v>465</v>
      </c>
      <c r="M5" s="96" t="s">
        <v>465</v>
      </c>
    </row>
    <row r="6" spans="2:13" s="93" customFormat="1" ht="15" thickBot="1">
      <c r="C6" s="97" t="s">
        <v>466</v>
      </c>
      <c r="D6" s="98" t="s">
        <v>467</v>
      </c>
      <c r="E6" s="98" t="s">
        <v>468</v>
      </c>
      <c r="F6" s="99" t="s">
        <v>469</v>
      </c>
      <c r="G6" s="100" t="s">
        <v>470</v>
      </c>
      <c r="I6" s="101" t="s">
        <v>471</v>
      </c>
      <c r="J6" s="100" t="s">
        <v>472</v>
      </c>
      <c r="L6" s="94"/>
      <c r="M6" s="94"/>
    </row>
    <row r="7" spans="2:13" s="93" customFormat="1">
      <c r="B7" s="102" t="s">
        <v>473</v>
      </c>
      <c r="C7" s="103">
        <v>133.72999707674822</v>
      </c>
      <c r="D7" s="104">
        <v>1224.1770266882852</v>
      </c>
      <c r="E7" s="104">
        <v>1697.8792315544588</v>
      </c>
      <c r="F7" s="105">
        <v>374.51875225910612</v>
      </c>
      <c r="G7" s="106">
        <v>3430.3050075785986</v>
      </c>
      <c r="I7" s="106">
        <v>3368.4524412068486</v>
      </c>
      <c r="J7" s="106">
        <v>61.852566371750072</v>
      </c>
      <c r="L7" s="96" t="b">
        <f>ROUND(SUM(C7:F7),5)=ROUND(G7,5)</f>
        <v>1</v>
      </c>
      <c r="M7" s="96" t="b">
        <f>ROUND(G7-I7,5)=ROUND(J7,5)</f>
        <v>1</v>
      </c>
    </row>
    <row r="8" spans="2:13" s="93" customFormat="1">
      <c r="B8" s="107" t="s">
        <v>474</v>
      </c>
      <c r="C8" s="108">
        <v>62.783590474532289</v>
      </c>
      <c r="D8" s="109">
        <v>185.67851013989909</v>
      </c>
      <c r="E8" s="109">
        <v>103.75281844712153</v>
      </c>
      <c r="F8" s="110">
        <v>14.43794907788639</v>
      </c>
      <c r="G8" s="111">
        <v>366.65286813943931</v>
      </c>
      <c r="I8" s="111">
        <v>357.10744851897539</v>
      </c>
      <c r="J8" s="111">
        <v>9.5454196204639175</v>
      </c>
      <c r="L8" s="96" t="b">
        <f>ROUND(SUM(C8:F8),5)=ROUND(G8,5)</f>
        <v>1</v>
      </c>
      <c r="M8" s="96" t="b">
        <f t="shared" ref="M8:M10" si="0">ROUND(G8-I8,5)=ROUND(J8,5)</f>
        <v>1</v>
      </c>
    </row>
    <row r="9" spans="2:13" s="93" customFormat="1">
      <c r="B9" s="107" t="s">
        <v>475</v>
      </c>
      <c r="C9" s="108">
        <v>38.748839581373865</v>
      </c>
      <c r="D9" s="109">
        <v>680.00278877397352</v>
      </c>
      <c r="E9" s="109">
        <v>734.2778888244876</v>
      </c>
      <c r="F9" s="110">
        <v>12.564067564609269</v>
      </c>
      <c r="G9" s="111">
        <v>1465.5935847444443</v>
      </c>
      <c r="I9" s="111">
        <v>1424.6063718741902</v>
      </c>
      <c r="J9" s="111">
        <v>40.987212870254098</v>
      </c>
      <c r="L9" s="96" t="b">
        <f>ROUND(SUM(C9:F9),5)=ROUND(G9,5)</f>
        <v>1</v>
      </c>
      <c r="M9" s="96" t="b">
        <f t="shared" si="0"/>
        <v>1</v>
      </c>
    </row>
    <row r="10" spans="2:13" s="93" customFormat="1" ht="15" thickBot="1">
      <c r="B10" s="112" t="s">
        <v>476</v>
      </c>
      <c r="C10" s="113">
        <v>22.2</v>
      </c>
      <c r="D10" s="114">
        <v>-18</v>
      </c>
      <c r="E10" s="114">
        <v>-110</v>
      </c>
      <c r="F10" s="115">
        <v>11.899999999999999</v>
      </c>
      <c r="G10" s="116">
        <v>-92.5</v>
      </c>
      <c r="I10" s="116">
        <v>-85.299999999999983</v>
      </c>
      <c r="J10" s="116">
        <v>-8</v>
      </c>
      <c r="L10" s="96" t="b">
        <f>ROUND(SUM(C10:F10),5)=ROUND(G10,5)</f>
        <v>0</v>
      </c>
      <c r="M10" s="96" t="b">
        <f t="shared" si="0"/>
        <v>0</v>
      </c>
    </row>
    <row r="11" spans="2:13" s="93" customFormat="1" ht="15" thickBot="1">
      <c r="B11" s="117" t="s">
        <v>470</v>
      </c>
      <c r="C11" s="118">
        <v>257.4624271326544</v>
      </c>
      <c r="D11" s="119">
        <v>2072</v>
      </c>
      <c r="E11" s="119">
        <v>2426</v>
      </c>
      <c r="F11" s="120">
        <v>413.42076890160178</v>
      </c>
      <c r="G11" s="121">
        <v>5169</v>
      </c>
      <c r="H11" s="95"/>
      <c r="I11" s="121">
        <v>5064.8662616000147</v>
      </c>
      <c r="J11" s="121">
        <v>104</v>
      </c>
      <c r="L11" s="94"/>
      <c r="M11" s="94"/>
    </row>
    <row r="12" spans="2:13" s="94" customFormat="1">
      <c r="B12" s="96" t="s">
        <v>465</v>
      </c>
      <c r="C12" s="96" t="b">
        <f>ROUND(SUM(C7:C10),5)=ROUND(C11,5)</f>
        <v>1</v>
      </c>
      <c r="D12" s="96" t="b">
        <f>ROUND(SUM(D7:D10),5)=ROUND(D11,5)</f>
        <v>0</v>
      </c>
      <c r="E12" s="96" t="b">
        <f>ROUND(SUM(E7:E10),5)=ROUND(E11,5)</f>
        <v>0</v>
      </c>
      <c r="F12" s="96" t="b">
        <f>ROUND(SUM(F7:F10),5)=ROUND(F11,5)</f>
        <v>1</v>
      </c>
      <c r="G12" s="96" t="b">
        <f>ROUND(SUM(G7:G10),5)=ROUND(G11,5)</f>
        <v>0</v>
      </c>
      <c r="I12" s="96" t="b">
        <f t="shared" ref="I12:J12" si="1">ROUND(SUM(I7:I10),5)=ROUND(I11,5)</f>
        <v>1</v>
      </c>
      <c r="J12" s="96" t="b">
        <f t="shared" si="1"/>
        <v>0</v>
      </c>
    </row>
    <row r="13" spans="2:13" s="93" customFormat="1">
      <c r="L13" s="94"/>
      <c r="M13" s="94"/>
    </row>
    <row r="14" spans="2:13" s="93" customFormat="1">
      <c r="L14" s="94"/>
      <c r="M14" s="94"/>
    </row>
    <row r="15" spans="2:13" s="93" customFormat="1" ht="15" thickBot="1">
      <c r="B15" s="95" t="s">
        <v>454</v>
      </c>
      <c r="L15" s="94"/>
      <c r="M15" s="94"/>
    </row>
    <row r="16" spans="2:13" s="93" customFormat="1" ht="15" thickBot="1">
      <c r="C16" s="97" t="s">
        <v>466</v>
      </c>
      <c r="D16" s="98" t="s">
        <v>467</v>
      </c>
      <c r="E16" s="98" t="s">
        <v>468</v>
      </c>
      <c r="F16" s="99" t="s">
        <v>469</v>
      </c>
      <c r="G16" s="100" t="s">
        <v>470</v>
      </c>
      <c r="I16" s="101" t="s">
        <v>471</v>
      </c>
      <c r="J16" s="100" t="s">
        <v>472</v>
      </c>
      <c r="L16" s="94"/>
      <c r="M16" s="94"/>
    </row>
    <row r="17" spans="2:13" s="93" customFormat="1">
      <c r="B17" s="102" t="s">
        <v>473</v>
      </c>
      <c r="C17" s="103">
        <v>55.915006760286502</v>
      </c>
      <c r="D17" s="104">
        <v>311.17409782609735</v>
      </c>
      <c r="E17" s="104">
        <v>0</v>
      </c>
      <c r="F17" s="105">
        <v>0</v>
      </c>
      <c r="G17" s="106">
        <v>367.08910458638388</v>
      </c>
      <c r="I17" s="106">
        <v>339.7007098895952</v>
      </c>
      <c r="J17" s="106">
        <v>27.38839469678868</v>
      </c>
      <c r="L17" s="96" t="b">
        <f>ROUND(SUM(C17:F17),5)=ROUND(G17,5)</f>
        <v>1</v>
      </c>
      <c r="M17" s="96" t="b">
        <f>ROUND(G17-I17,5)=ROUND(J17,5)</f>
        <v>1</v>
      </c>
    </row>
    <row r="18" spans="2:13" s="93" customFormat="1">
      <c r="B18" s="107" t="s">
        <v>474</v>
      </c>
      <c r="C18" s="108">
        <v>20.848766830011424</v>
      </c>
      <c r="D18" s="109">
        <v>21.857214820691087</v>
      </c>
      <c r="E18" s="109">
        <v>0</v>
      </c>
      <c r="F18" s="110">
        <v>0</v>
      </c>
      <c r="G18" s="111">
        <v>42.705981650702512</v>
      </c>
      <c r="I18" s="111">
        <v>41.669962312974576</v>
      </c>
      <c r="J18" s="111">
        <v>1.0360193377279359</v>
      </c>
      <c r="L18" s="96" t="b">
        <f t="shared" ref="L18:L20" si="2">ROUND(SUM(C18:F18),5)=ROUND(G18,5)</f>
        <v>1</v>
      </c>
      <c r="M18" s="96" t="b">
        <f t="shared" ref="M18:M20" si="3">ROUND(G18-I18,5)=ROUND(J18,5)</f>
        <v>1</v>
      </c>
    </row>
    <row r="19" spans="2:13" s="93" customFormat="1">
      <c r="B19" s="107" t="s">
        <v>475</v>
      </c>
      <c r="C19" s="108">
        <v>6.3491254421805801</v>
      </c>
      <c r="D19" s="109">
        <v>23.261379663917516</v>
      </c>
      <c r="E19" s="109">
        <v>0</v>
      </c>
      <c r="F19" s="110">
        <v>0</v>
      </c>
      <c r="G19" s="111">
        <v>29.610505106098095</v>
      </c>
      <c r="I19" s="111">
        <v>29.9</v>
      </c>
      <c r="J19" s="111">
        <v>-0.28949489390190308</v>
      </c>
      <c r="L19" s="96" t="b">
        <f t="shared" si="2"/>
        <v>1</v>
      </c>
      <c r="M19" s="96" t="b">
        <f t="shared" si="3"/>
        <v>1</v>
      </c>
    </row>
    <row r="20" spans="2:13" s="93" customFormat="1" ht="15" thickBot="1">
      <c r="B20" s="112" t="s">
        <v>476</v>
      </c>
      <c r="C20" s="113">
        <v>1.8</v>
      </c>
      <c r="D20" s="114">
        <v>-10</v>
      </c>
      <c r="E20" s="114">
        <v>0</v>
      </c>
      <c r="F20" s="115">
        <v>0</v>
      </c>
      <c r="G20" s="116">
        <v>-9</v>
      </c>
      <c r="I20" s="116">
        <v>-6.0000000000000009</v>
      </c>
      <c r="J20" s="116">
        <v>-3</v>
      </c>
      <c r="L20" s="96" t="b">
        <f t="shared" si="2"/>
        <v>0</v>
      </c>
      <c r="M20" s="96" t="b">
        <f t="shared" si="3"/>
        <v>1</v>
      </c>
    </row>
    <row r="21" spans="2:13" s="93" customFormat="1" ht="15" thickBot="1">
      <c r="B21" s="117" t="s">
        <v>470</v>
      </c>
      <c r="C21" s="118">
        <v>84.912899032478506</v>
      </c>
      <c r="D21" s="139">
        <v>346</v>
      </c>
      <c r="E21" s="119">
        <v>0</v>
      </c>
      <c r="F21" s="120">
        <v>0</v>
      </c>
      <c r="G21" s="121">
        <v>431</v>
      </c>
      <c r="H21" s="95"/>
      <c r="I21" s="121">
        <v>405.27067220256981</v>
      </c>
      <c r="J21" s="121">
        <v>25</v>
      </c>
      <c r="L21" s="94"/>
      <c r="M21" s="94"/>
    </row>
    <row r="22" spans="2:13" s="94" customFormat="1">
      <c r="B22" s="96" t="s">
        <v>465</v>
      </c>
      <c r="C22" s="96" t="b">
        <f>ROUND(SUM(C17:C20),5)=ROUND(C21,5)</f>
        <v>1</v>
      </c>
      <c r="D22" s="96" t="b">
        <f t="shared" ref="D22:G22" si="4">ROUND(SUM(D17:D20),5)=ROUND(D21,5)</f>
        <v>0</v>
      </c>
      <c r="E22" s="96" t="b">
        <f t="shared" si="4"/>
        <v>1</v>
      </c>
      <c r="F22" s="96" t="b">
        <f t="shared" si="4"/>
        <v>1</v>
      </c>
      <c r="G22" s="96" t="b">
        <f t="shared" si="4"/>
        <v>0</v>
      </c>
      <c r="I22" s="96" t="b">
        <f t="shared" ref="I22:J22" si="5">ROUND(SUM(I17:I20),5)=ROUND(I21,5)</f>
        <v>1</v>
      </c>
      <c r="J22" s="96" t="b">
        <f t="shared" si="5"/>
        <v>0</v>
      </c>
    </row>
    <row r="23" spans="2:13" s="93" customFormat="1">
      <c r="L23" s="94"/>
      <c r="M23" s="94"/>
    </row>
    <row r="24" spans="2:13" s="93" customFormat="1">
      <c r="L24" s="94"/>
      <c r="M24" s="94"/>
    </row>
    <row r="25" spans="2:13" s="93" customFormat="1" ht="15" thickBot="1">
      <c r="B25" s="95" t="s">
        <v>455</v>
      </c>
      <c r="L25" s="94"/>
      <c r="M25" s="94"/>
    </row>
    <row r="26" spans="2:13" s="93" customFormat="1" ht="15" thickBot="1">
      <c r="C26" s="97" t="s">
        <v>466</v>
      </c>
      <c r="D26" s="98" t="s">
        <v>467</v>
      </c>
      <c r="E26" s="98" t="s">
        <v>468</v>
      </c>
      <c r="F26" s="99" t="s">
        <v>469</v>
      </c>
      <c r="G26" s="100" t="s">
        <v>470</v>
      </c>
      <c r="I26" s="101" t="s">
        <v>471</v>
      </c>
      <c r="J26" s="100" t="s">
        <v>472</v>
      </c>
      <c r="L26" s="94"/>
      <c r="M26" s="94"/>
    </row>
    <row r="27" spans="2:13" s="93" customFormat="1">
      <c r="B27" s="102" t="s">
        <v>473</v>
      </c>
      <c r="C27" s="103">
        <v>92.786624441848716</v>
      </c>
      <c r="D27" s="104">
        <v>1086.7388753312737</v>
      </c>
      <c r="E27" s="104">
        <v>770.86718649343106</v>
      </c>
      <c r="F27" s="105">
        <v>65.954124782154466</v>
      </c>
      <c r="G27" s="106">
        <v>2016.3468110487079</v>
      </c>
      <c r="I27" s="106">
        <v>1955.3793423434126</v>
      </c>
      <c r="J27" s="106">
        <v>60.967468705295232</v>
      </c>
      <c r="L27" s="96" t="b">
        <f>ROUND(SUM(C27:F27),5)=ROUND(G27,5)</f>
        <v>1</v>
      </c>
      <c r="M27" s="96" t="b">
        <f>ROUND(G27-I27,5)=ROUND(J27,5)</f>
        <v>1</v>
      </c>
    </row>
    <row r="28" spans="2:13" s="93" customFormat="1">
      <c r="B28" s="107" t="s">
        <v>474</v>
      </c>
      <c r="C28" s="103">
        <v>217.71973501413424</v>
      </c>
      <c r="D28" s="103">
        <v>133.34193456840816</v>
      </c>
      <c r="E28" s="103">
        <v>33.426042180746677</v>
      </c>
      <c r="F28" s="103">
        <v>17.494169482412786</v>
      </c>
      <c r="G28" s="111">
        <v>401.98188124570186</v>
      </c>
      <c r="I28" s="111">
        <v>375.5319809209991</v>
      </c>
      <c r="J28" s="111">
        <v>26.449900324702753</v>
      </c>
      <c r="L28" s="96" t="b">
        <f t="shared" ref="L28:L30" si="6">ROUND(SUM(C28:F28),5)=ROUND(G28,5)</f>
        <v>1</v>
      </c>
      <c r="M28" s="96" t="b">
        <f t="shared" ref="M28:M30" si="7">ROUND(G28-I28,5)=ROUND(J28,5)</f>
        <v>1</v>
      </c>
    </row>
    <row r="29" spans="2:13" s="93" customFormat="1">
      <c r="B29" s="107" t="s">
        <v>475</v>
      </c>
      <c r="C29" s="108">
        <v>14.224995883179538</v>
      </c>
      <c r="D29" s="109">
        <v>164.8539480545607</v>
      </c>
      <c r="E29" s="109">
        <v>184.24425518293046</v>
      </c>
      <c r="F29" s="110">
        <v>0</v>
      </c>
      <c r="G29" s="111">
        <v>363.32319912067067</v>
      </c>
      <c r="I29" s="111">
        <v>352.4</v>
      </c>
      <c r="J29" s="111">
        <v>10.923199120670688</v>
      </c>
      <c r="L29" s="96" t="b">
        <f t="shared" si="6"/>
        <v>1</v>
      </c>
      <c r="M29" s="96" t="b">
        <f t="shared" si="7"/>
        <v>1</v>
      </c>
    </row>
    <row r="30" spans="2:13" s="93" customFormat="1" ht="15" thickBot="1">
      <c r="B30" s="112" t="s">
        <v>476</v>
      </c>
      <c r="C30" s="113">
        <v>25.898614051802415</v>
      </c>
      <c r="D30" s="114">
        <v>-55.124361664253499</v>
      </c>
      <c r="E30" s="114">
        <v>-9.8895543652978475</v>
      </c>
      <c r="F30" s="115">
        <v>1.2411251624073543</v>
      </c>
      <c r="G30" s="116">
        <v>-37.874176815341578</v>
      </c>
      <c r="I30" s="116">
        <v>-53.699999999999989</v>
      </c>
      <c r="J30" s="116">
        <v>16</v>
      </c>
      <c r="L30" s="96" t="b">
        <f t="shared" si="6"/>
        <v>1</v>
      </c>
      <c r="M30" s="96" t="b">
        <f t="shared" si="7"/>
        <v>0</v>
      </c>
    </row>
    <row r="31" spans="2:13" s="93" customFormat="1" ht="15" thickBot="1">
      <c r="B31" s="117" t="s">
        <v>470</v>
      </c>
      <c r="C31" s="118">
        <v>350.23135533916252</v>
      </c>
      <c r="D31" s="119">
        <v>1329</v>
      </c>
      <c r="E31" s="119">
        <v>978.23748385710815</v>
      </c>
      <c r="F31" s="120">
        <v>84.648294264567255</v>
      </c>
      <c r="G31" s="121">
        <v>2744</v>
      </c>
      <c r="H31" s="95"/>
      <c r="I31" s="121">
        <v>2629.611323264412</v>
      </c>
      <c r="J31" s="121">
        <v>114</v>
      </c>
      <c r="K31" s="145"/>
      <c r="L31" s="94"/>
      <c r="M31" s="94"/>
    </row>
    <row r="32" spans="2:13" s="94" customFormat="1">
      <c r="B32" s="96" t="s">
        <v>465</v>
      </c>
      <c r="C32" s="96" t="b">
        <f t="shared" ref="C32" si="8">ROUND(SUM(C27:C30),5)=ROUND(C31,5)</f>
        <v>0</v>
      </c>
      <c r="D32" s="96" t="b">
        <f t="shared" ref="D32:G32" si="9">ROUND(SUM(D27:D30),5)=ROUND(D31,5)</f>
        <v>0</v>
      </c>
      <c r="E32" s="96" t="b">
        <f t="shared" si="9"/>
        <v>0</v>
      </c>
      <c r="F32" s="96" t="b">
        <f t="shared" si="9"/>
        <v>0</v>
      </c>
      <c r="G32" s="96" t="b">
        <f t="shared" si="9"/>
        <v>0</v>
      </c>
      <c r="I32" s="96" t="b">
        <f t="shared" ref="I32:J32" si="10">ROUND(SUM(I27:I30),5)=ROUND(I31,5)</f>
        <v>1</v>
      </c>
      <c r="J32" s="96" t="b">
        <f t="shared" si="10"/>
        <v>0</v>
      </c>
    </row>
    <row r="33" spans="2:13" s="93" customFormat="1">
      <c r="L33" s="94"/>
      <c r="M33" s="94"/>
    </row>
    <row r="34" spans="2:13" s="93" customFormat="1">
      <c r="L34" s="94"/>
      <c r="M34" s="94"/>
    </row>
    <row r="35" spans="2:13" s="93" customFormat="1" ht="15" thickBot="1">
      <c r="B35" s="95" t="s">
        <v>456</v>
      </c>
      <c r="L35" s="94"/>
      <c r="M35" s="94"/>
    </row>
    <row r="36" spans="2:13" s="93" customFormat="1" ht="15" thickBot="1">
      <c r="C36" s="97" t="s">
        <v>466</v>
      </c>
      <c r="D36" s="98" t="s">
        <v>467</v>
      </c>
      <c r="E36" s="98" t="s">
        <v>468</v>
      </c>
      <c r="F36" s="99" t="s">
        <v>469</v>
      </c>
      <c r="G36" s="100" t="s">
        <v>470</v>
      </c>
      <c r="I36" s="101" t="s">
        <v>471</v>
      </c>
      <c r="J36" s="100" t="s">
        <v>472</v>
      </c>
      <c r="L36" s="94"/>
      <c r="M36" s="94"/>
    </row>
    <row r="37" spans="2:13" s="93" customFormat="1">
      <c r="B37" s="102" t="s">
        <v>473</v>
      </c>
      <c r="C37" s="123">
        <v>124.60864971728542</v>
      </c>
      <c r="D37" s="104">
        <v>1297.793195302472</v>
      </c>
      <c r="E37" s="104">
        <v>1319.2421797112663</v>
      </c>
      <c r="F37" s="105">
        <v>266.27584080637132</v>
      </c>
      <c r="G37" s="106">
        <v>3007.9198655373953</v>
      </c>
      <c r="I37" s="106">
        <v>2895.573501718136</v>
      </c>
      <c r="J37" s="106">
        <v>112.3463638192593</v>
      </c>
      <c r="L37" s="96" t="b">
        <f>ROUND(SUM(C37:F37),5)=ROUND(G37,5)</f>
        <v>1</v>
      </c>
      <c r="M37" s="96" t="b">
        <f>ROUND(G37-I37,5)=ROUND(J37,5)</f>
        <v>1</v>
      </c>
    </row>
    <row r="38" spans="2:13" s="93" customFormat="1">
      <c r="B38" s="107" t="s">
        <v>474</v>
      </c>
      <c r="C38" s="124">
        <v>64.907430279905725</v>
      </c>
      <c r="D38" s="109">
        <v>170.7354700539874</v>
      </c>
      <c r="E38" s="109">
        <v>85.938874250025364</v>
      </c>
      <c r="F38" s="110">
        <v>5.6805120162226919</v>
      </c>
      <c r="G38" s="111">
        <v>327.26228660014118</v>
      </c>
      <c r="I38" s="111">
        <v>319.10281591180569</v>
      </c>
      <c r="J38" s="111">
        <v>8.1594706883354888</v>
      </c>
      <c r="L38" s="96" t="b">
        <f t="shared" ref="L38:L40" si="11">ROUND(SUM(C38:F38),5)=ROUND(G38,5)</f>
        <v>1</v>
      </c>
      <c r="M38" s="96" t="b">
        <f t="shared" ref="M38:M40" si="12">ROUND(G38-I38,5)=ROUND(J38,5)</f>
        <v>1</v>
      </c>
    </row>
    <row r="39" spans="2:13" s="93" customFormat="1">
      <c r="B39" s="107" t="s">
        <v>475</v>
      </c>
      <c r="C39" s="124">
        <v>33.140509843317218</v>
      </c>
      <c r="D39" s="109">
        <v>129.82671950503121</v>
      </c>
      <c r="E39" s="109">
        <v>745.28512949402591</v>
      </c>
      <c r="F39" s="110">
        <v>34.898124045968515</v>
      </c>
      <c r="G39" s="111">
        <v>943.15048288834294</v>
      </c>
      <c r="I39" s="111">
        <v>905.5</v>
      </c>
      <c r="J39" s="111">
        <v>37.650482888342935</v>
      </c>
      <c r="L39" s="96" t="b">
        <f t="shared" si="11"/>
        <v>1</v>
      </c>
      <c r="M39" s="96" t="b">
        <f t="shared" si="12"/>
        <v>1</v>
      </c>
    </row>
    <row r="40" spans="2:13" s="93" customFormat="1" ht="15" thickBot="1">
      <c r="B40" s="112" t="s">
        <v>476</v>
      </c>
      <c r="C40" s="125">
        <v>0.4</v>
      </c>
      <c r="D40" s="114">
        <v>-35.6</v>
      </c>
      <c r="E40" s="114">
        <v>-33</v>
      </c>
      <c r="F40" s="115">
        <v>1.2</v>
      </c>
      <c r="G40" s="116">
        <v>-67</v>
      </c>
      <c r="I40" s="116">
        <v>-67</v>
      </c>
      <c r="J40" s="116">
        <v>0</v>
      </c>
      <c r="L40" s="96" t="b">
        <f t="shared" si="11"/>
        <v>1</v>
      </c>
      <c r="M40" s="96" t="b">
        <f t="shared" si="12"/>
        <v>1</v>
      </c>
    </row>
    <row r="41" spans="2:13" s="93" customFormat="1" ht="15" thickBot="1">
      <c r="B41" s="117" t="s">
        <v>470</v>
      </c>
      <c r="C41" s="122">
        <v>223.05658984050837</v>
      </c>
      <c r="D41" s="119">
        <v>1562.7553848614907</v>
      </c>
      <c r="E41" s="119">
        <v>2117.4661834553176</v>
      </c>
      <c r="F41" s="120">
        <v>308.05447686856252</v>
      </c>
      <c r="G41" s="121">
        <v>4211.3326350258794</v>
      </c>
      <c r="H41" s="95"/>
      <c r="I41" s="121">
        <v>4053.1763176299419</v>
      </c>
      <c r="J41" s="121">
        <v>158.15631739593755</v>
      </c>
      <c r="L41" s="94"/>
      <c r="M41" s="94"/>
    </row>
    <row r="42" spans="2:13" s="94" customFormat="1">
      <c r="B42" s="96" t="s">
        <v>465</v>
      </c>
      <c r="C42" s="96" t="b">
        <f t="shared" ref="C42" si="13">ROUND(SUM(C37:C40),5)=ROUND(C41,5)</f>
        <v>1</v>
      </c>
      <c r="D42" s="96" t="b">
        <f t="shared" ref="D42:G42" si="14">ROUND(SUM(D37:D40),5)=ROUND(D41,5)</f>
        <v>1</v>
      </c>
      <c r="E42" s="96" t="b">
        <f t="shared" si="14"/>
        <v>1</v>
      </c>
      <c r="F42" s="96" t="b">
        <f t="shared" si="14"/>
        <v>1</v>
      </c>
      <c r="G42" s="96" t="b">
        <f t="shared" si="14"/>
        <v>1</v>
      </c>
      <c r="I42" s="96" t="b">
        <f t="shared" ref="I42:J42" si="15">ROUND(SUM(I37:I40),5)=ROUND(I41,5)</f>
        <v>1</v>
      </c>
      <c r="J42" s="96" t="b">
        <f t="shared" si="15"/>
        <v>1</v>
      </c>
    </row>
    <row r="43" spans="2:13" s="93" customFormat="1">
      <c r="L43" s="94"/>
      <c r="M43" s="9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0070C0"/>
    <outlinePr summaryBelow="0" summaryRight="0"/>
  </sheetPr>
  <dimension ref="A1:Z242"/>
  <sheetViews>
    <sheetView tabSelected="1" topLeftCell="A146" zoomScale="70" zoomScaleNormal="70" workbookViewId="0">
      <selection activeCell="E161" sqref="E161"/>
    </sheetView>
  </sheetViews>
  <sheetFormatPr defaultColWidth="9.42578125" defaultRowHeight="14.45" outlineLevelRow="1"/>
  <cols>
    <col min="1" max="2" width="9.42578125" customWidth="1"/>
    <col min="3" max="3" width="11.5703125" customWidth="1"/>
    <col min="4" max="4" width="13.85546875" customWidth="1"/>
    <col min="5" max="5" width="11.5703125" customWidth="1"/>
    <col min="6" max="12" width="11.85546875" bestFit="1" customWidth="1"/>
    <col min="13" max="13" width="17.8554687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33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37.777868129789709</v>
      </c>
      <c r="D11" s="32">
        <f>SUMIFS('Inputs - Reps'!$G$4:$G$5000,'Inputs - Reps'!$M$4:$M$5000,D$6, 'Inputs - Reps'!$C$4:$C$5000, $C$1)+SUMIFS('Inputs - Reps'!$G$4:$G$5000,'Inputs - Reps'!$M$4:$M$5000,D$8, 'Inputs - Reps'!$C$4:$C$5000, $C$1)</f>
        <v>6.3190895293629392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188.80243170125422</v>
      </c>
      <c r="F11" s="32">
        <f>SUMIFS('Inputs - Reps'!$G$4:$G$5000,'Inputs - Reps'!$M$4:$M$5000,F$6, 'Inputs - Reps'!$C$4:$C$5000, $C$1)+SUMIFS('Inputs - Reps'!$G$4:$G$5000,'Inputs - Reps'!$M$4:$M$5000,F$8, 'Inputs - Reps'!$C$4:$C$5000, $C$1)</f>
        <v>110.50855203320934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199.795483304627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180.85788980286947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77.817288180634222</v>
      </c>
      <c r="J11" s="32">
        <f>SUMIFS('Inputs - Reps'!$G$4:$G$5000,'Inputs - Reps'!$M$4:$M$5000,J$6, 'Inputs - Reps'!$C$4:$C$5000, $C$1)+SUMIFS('Inputs - Reps'!$G$4:$G$5000,'Inputs - Reps'!$M$4:$M$5000,J$8, 'Inputs - Reps'!$C$4:$C$5000, $C$1)</f>
        <v>14.55948103921625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7.9465683445111903</v>
      </c>
      <c r="P11" s="32">
        <f>SUMIFS('Inputs - Reps'!$G$4:$G$5000,'Inputs - Reps'!$M$4:$M$5000,P$6, 'Inputs - Reps'!$C$4:$C$5000, $C$1)-SUMIFS('Inputs - Reps'!$G$4:$G$5000,'Inputs - Reps'!$M$4:$M$5000,P$7, 'Inputs - Reps'!$C$4:$C$5000, $C$1)</f>
        <v>4.34365879095518</v>
      </c>
      <c r="Q11" s="32">
        <f>SUMIFS('Inputs - Reps'!$G$4:$G$5000,'Inputs - Reps'!$M$4:$M$5000,Q$6, 'Inputs - Reps'!$C$4:$C$5000, $C$1)-SUMIFS('Inputs - Reps'!$G$4:$G$5000,'Inputs - Reps'!$M$4:$M$5000,Q$7, 'Inputs - Reps'!$C$4:$C$5000, $C$1)</f>
        <v>28.376466782035227</v>
      </c>
      <c r="R11" s="32">
        <f>SUMIFS('Inputs - Reps'!$G$4:$G$5000,'Inputs - Reps'!$M$4:$M$5000,R$6, 'Inputs - Reps'!$C$4:$C$5000, $C$1)-SUMIFS('Inputs - Reps'!$G$4:$G$5000,'Inputs - Reps'!$M$4:$M$5000,R$7, 'Inputs - Reps'!$C$4:$C$5000, $C$1)</f>
        <v>87.050776282527224</v>
      </c>
      <c r="S11" s="32">
        <f>SUMIFS('Inputs - Reps'!$G$4:$G$5000,'Inputs - Reps'!$M$4:$M$5000,S$6, 'Inputs - Reps'!$C$4:$C$5000, $C$1)-SUMIFS('Inputs - Reps'!$G$4:$G$5000,'Inputs - Reps'!$M$4:$M$5000,S$7, 'Inputs - Reps'!$C$4:$C$5000, $C$1)</f>
        <v>5.5090967310090004</v>
      </c>
      <c r="T11" s="32">
        <f>SUMIFS('Inputs - Reps'!$G$4:$G$5000,'Inputs - Reps'!$M$4:$M$5000,T$6, 'Inputs - Reps'!$C$4:$C$5000, $C$1)-SUMIFS('Inputs - Reps'!$G$4:$G$5000,'Inputs - Reps'!$M$4:$M$5000,T$7, 'Inputs - Reps'!$C$4:$C$5000, $C$1)</f>
        <v>61.452863750467444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0.22855967509799999</v>
      </c>
      <c r="V11" s="32">
        <f>SUMIFS('Inputs - Reps'!$G$4:$G$5000,'Inputs - Reps'!$M$4:$M$5000,V$6, 'Inputs - Reps'!$C$4:$C$5000, $C$1)-SUMIFS('Inputs - Reps'!$G$4:$G$5000,'Inputs - Reps'!$M$4:$M$5000,V$7, 'Inputs - Reps'!$C$4:$C$5000, $C$1)</f>
        <v>1.08881618360289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34.823706616490703</v>
      </c>
      <c r="D12" s="32">
        <f>SUMIFS('Inputs - Reps'!$H$4:$H$5000,'Inputs - Reps'!$M$4:$M$5000,D$6, 'Inputs - Reps'!$C$4:$C$5000, $C$1)+SUMIFS('Inputs - Reps'!$H$4:$H$5000,'Inputs - Reps'!$M$4:$M$5000,D$8, 'Inputs - Reps'!$C$4:$C$5000, $C$1)</f>
        <v>7.36794156847583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201.39545780906494</v>
      </c>
      <c r="F12" s="32">
        <f>SUMIFS('Inputs - Reps'!$H$4:$H$5000,'Inputs - Reps'!$M$4:$M$5000,F$6, 'Inputs - Reps'!$C$4:$C$5000, $C$1)+SUMIFS('Inputs - Reps'!$H$4:$H$5000,'Inputs - Reps'!$M$4:$M$5000,F$8, 'Inputs - Reps'!$C$4:$C$5000, $C$1)</f>
        <v>118.26806492502189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200.32869816377118</v>
      </c>
      <c r="H12" s="32">
        <f>SUMIFS('Inputs - Reps'!$H$4:$H$5000,'Inputs - Reps'!$M$4:$M$5000,H$6, 'Inputs - Reps'!$C$4:$C$5000, $C$1)+SUMIFS('Inputs - Reps'!$H$4:$H$5000,'Inputs - Reps'!$M$4:$M$5000,H$8, 'Inputs - Reps'!$C$4:$C$5000, $C$1)</f>
        <v>239.89847714681321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76.216496970220632</v>
      </c>
      <c r="J12" s="32">
        <f>SUMIFS('Inputs - Reps'!$H$4:$H$5000,'Inputs - Reps'!$M$4:$M$5000,J$6, 'Inputs - Reps'!$C$4:$C$5000, $C$1)+SUMIFS('Inputs - Reps'!$H$4:$H$5000,'Inputs - Reps'!$M$4:$M$5000,J$8, 'Inputs - Reps'!$C$4:$C$5000, $C$1)</f>
        <v>16.333985482085339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11.648885034939299</v>
      </c>
      <c r="P12" s="32">
        <f>SUMIFS('Inputs - Reps'!$H$4:$H$5000,'Inputs - Reps'!$M$4:$M$5000,P$6, 'Inputs - Reps'!$C$4:$C$5000, $C$1)-SUMIFS('Inputs - Reps'!$H$4:$H$5000,'Inputs - Reps'!$M$4:$M$5000,P$7, 'Inputs - Reps'!$C$4:$C$5000, $C$1)</f>
        <v>8.35165282690512</v>
      </c>
      <c r="Q12" s="32">
        <f>SUMIFS('Inputs - Reps'!$H$4:$H$5000,'Inputs - Reps'!$M$4:$M$5000,Q$6, 'Inputs - Reps'!$C$4:$C$5000, $C$1)-SUMIFS('Inputs - Reps'!$H$4:$H$5000,'Inputs - Reps'!$M$4:$M$5000,Q$7, 'Inputs - Reps'!$C$4:$C$5000, $C$1)</f>
        <v>17.074262264302234</v>
      </c>
      <c r="R12" s="32">
        <f>SUMIFS('Inputs - Reps'!$H$4:$H$5000,'Inputs - Reps'!$M$4:$M$5000,R$6, 'Inputs - Reps'!$C$4:$C$5000, $C$1)-SUMIFS('Inputs - Reps'!$H$4:$H$5000,'Inputs - Reps'!$M$4:$M$5000,R$7, 'Inputs - Reps'!$C$4:$C$5000, $C$1)</f>
        <v>160.42331645098179</v>
      </c>
      <c r="S12" s="32">
        <f>SUMIFS('Inputs - Reps'!$H$4:$H$5000,'Inputs - Reps'!$M$4:$M$5000,S$6, 'Inputs - Reps'!$C$4:$C$5000, $C$1)-SUMIFS('Inputs - Reps'!$H$4:$H$5000,'Inputs - Reps'!$M$4:$M$5000,S$7, 'Inputs - Reps'!$C$4:$C$5000, $C$1)</f>
        <v>7.8475256474500004</v>
      </c>
      <c r="T12" s="32">
        <f>SUMIFS('Inputs - Reps'!$H$4:$H$5000,'Inputs - Reps'!$M$4:$M$5000,T$6, 'Inputs - Reps'!$C$4:$C$5000, $C$1)-SUMIFS('Inputs - Reps'!$H$4:$H$5000,'Inputs - Reps'!$M$4:$M$5000,T$7, 'Inputs - Reps'!$C$4:$C$5000, $C$1)</f>
        <v>167.81848511185746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0.40299639059999998</v>
      </c>
      <c r="V12" s="32">
        <f>SUMIFS('Inputs - Reps'!$H$4:$H$5000,'Inputs - Reps'!$M$4:$M$5000,V$6, 'Inputs - Reps'!$C$4:$C$5000, $C$1)-SUMIFS('Inputs - Reps'!$H$4:$H$5000,'Inputs - Reps'!$M$4:$M$5000,V$7, 'Inputs - Reps'!$C$4:$C$5000, $C$1)</f>
        <v>6.9234844891523402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35.792106445288397</v>
      </c>
      <c r="D13" s="32">
        <f>SUMIFS('Inputs - Reps'!$I$4:$I$5000,'Inputs - Reps'!$M$4:$M$5000,D$6, 'Inputs - Reps'!$C$4:$C$5000, $C$1)+SUMIFS('Inputs - Reps'!$I$4:$I$5000,'Inputs - Reps'!$M$4:$M$5000,D$8, 'Inputs - Reps'!$C$4:$C$5000, $C$1)</f>
        <v>8.3072660519079609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200.78810475037304</v>
      </c>
      <c r="F13" s="32">
        <f>SUMIFS('Inputs - Reps'!$I$4:$I$5000,'Inputs - Reps'!$M$4:$M$5000,F$6, 'Inputs - Reps'!$C$4:$C$5000, $C$1)+SUMIFS('Inputs - Reps'!$I$4:$I$5000,'Inputs - Reps'!$M$4:$M$5000,F$8, 'Inputs - Reps'!$C$4:$C$5000, $C$1)</f>
        <v>118.15910662764566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197.96337370151588</v>
      </c>
      <c r="H13" s="32">
        <f>SUMIFS('Inputs - Reps'!$I$4:$I$5000,'Inputs - Reps'!$M$4:$M$5000,H$6, 'Inputs - Reps'!$C$4:$C$5000, $C$1)+SUMIFS('Inputs - Reps'!$I$4:$I$5000,'Inputs - Reps'!$M$4:$M$5000,H$8, 'Inputs - Reps'!$C$4:$C$5000, $C$1)</f>
        <v>201.23722654118581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75.645629456077927</v>
      </c>
      <c r="J13" s="32">
        <f>SUMIFS('Inputs - Reps'!$I$4:$I$5000,'Inputs - Reps'!$M$4:$M$5000,J$6, 'Inputs - Reps'!$C$4:$C$5000, $C$1)+SUMIFS('Inputs - Reps'!$I$4:$I$5000,'Inputs - Reps'!$M$4:$M$5000,J$8, 'Inputs - Reps'!$C$4:$C$5000, $C$1)</f>
        <v>12.97237802483259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10.418669166979999</v>
      </c>
      <c r="P13" s="32">
        <f>SUMIFS('Inputs - Reps'!$I$4:$I$5000,'Inputs - Reps'!$M$4:$M$5000,P$6, 'Inputs - Reps'!$C$4:$C$5000, $C$1)-SUMIFS('Inputs - Reps'!$I$4:$I$5000,'Inputs - Reps'!$M$4:$M$5000,P$7, 'Inputs - Reps'!$C$4:$C$5000, $C$1)</f>
        <v>14.510400746497</v>
      </c>
      <c r="Q13" s="32">
        <f>SUMIFS('Inputs - Reps'!$I$4:$I$5000,'Inputs - Reps'!$M$4:$M$5000,Q$6, 'Inputs - Reps'!$C$4:$C$5000, $C$1)-SUMIFS('Inputs - Reps'!$I$4:$I$5000,'Inputs - Reps'!$M$4:$M$5000,Q$7, 'Inputs - Reps'!$C$4:$C$5000, $C$1)</f>
        <v>18.803649344280554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180.00878040313376</v>
      </c>
      <c r="S13" s="32">
        <f>SUMIFS('Inputs - Reps'!$I$4:$I$5000,'Inputs - Reps'!$M$4:$M$5000,S$6, 'Inputs - Reps'!$C$4:$C$5000, $C$1)-SUMIFS('Inputs - Reps'!$I$4:$I$5000,'Inputs - Reps'!$M$4:$M$5000,S$7, 'Inputs - Reps'!$C$4:$C$5000, $C$1)</f>
        <v>11.849185605859999</v>
      </c>
      <c r="T13" s="32">
        <f>SUMIFS('Inputs - Reps'!$I$4:$I$5000,'Inputs - Reps'!$M$4:$M$5000,T$6, 'Inputs - Reps'!$C$4:$C$5000, $C$1)-SUMIFS('Inputs - Reps'!$I$4:$I$5000,'Inputs - Reps'!$M$4:$M$5000,T$7, 'Inputs - Reps'!$C$4:$C$5000, $C$1)</f>
        <v>183.11979706962211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0.49637983532000002</v>
      </c>
      <c r="V13" s="32">
        <f>SUMIFS('Inputs - Reps'!$I$4:$I$5000,'Inputs - Reps'!$M$4:$M$5000,V$6, 'Inputs - Reps'!$C$4:$C$5000, $C$1)-SUMIFS('Inputs - Reps'!$I$4:$I$5000,'Inputs - Reps'!$M$4:$M$5000,V$7, 'Inputs - Reps'!$C$4:$C$5000, $C$1)</f>
        <v>4.9217614489057304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35.981951976261897</v>
      </c>
      <c r="D14" s="32">
        <f>SUMIFS('Inputs - Reps'!$J$4:$J$5000,'Inputs - Reps'!$M$4:$M$5000,D$6, 'Inputs - Reps'!$C$4:$C$5000, $C$1)+SUMIFS('Inputs - Reps'!$J$4:$J$5000,'Inputs - Reps'!$M$4:$M$5000,D$8, 'Inputs - Reps'!$C$4:$C$5000, $C$1)</f>
        <v>6.3828091518585586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196.07460013931882</v>
      </c>
      <c r="F14" s="32">
        <f>SUMIFS('Inputs - Reps'!$J$4:$J$5000,'Inputs - Reps'!$M$4:$M$5000,F$6, 'Inputs - Reps'!$C$4:$C$5000, $C$1)+SUMIFS('Inputs - Reps'!$J$4:$J$5000,'Inputs - Reps'!$M$4:$M$5000,F$8, 'Inputs - Reps'!$C$4:$C$5000, $C$1)</f>
        <v>108.06794884684831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193.04914767348924</v>
      </c>
      <c r="H14" s="32">
        <f>SUMIFS('Inputs - Reps'!$J$4:$J$5000,'Inputs - Reps'!$M$4:$M$5000,H$6, 'Inputs - Reps'!$C$4:$C$5000, $C$1)+SUMIFS('Inputs - Reps'!$J$4:$J$5000,'Inputs - Reps'!$M$4:$M$5000,H$8, 'Inputs - Reps'!$C$4:$C$5000, $C$1)</f>
        <v>219.96905311947472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75.422491772120367</v>
      </c>
      <c r="J14" s="32">
        <f>SUMIFS('Inputs - Reps'!$J$4:$J$5000,'Inputs - Reps'!$M$4:$M$5000,J$6, 'Inputs - Reps'!$C$4:$C$5000, $C$1)+SUMIFS('Inputs - Reps'!$J$4:$J$5000,'Inputs - Reps'!$M$4:$M$5000,J$8, 'Inputs - Reps'!$C$4:$C$5000, $C$1)</f>
        <v>11.084287614947531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8.6235090280706999</v>
      </c>
      <c r="P14" s="32">
        <f>SUMIFS('Inputs - Reps'!$J$4:$J$5000,'Inputs - Reps'!$M$4:$M$5000,P$6, 'Inputs - Reps'!$C$4:$C$5000, $C$1)-SUMIFS('Inputs - Reps'!$J$4:$J$5000,'Inputs - Reps'!$M$4:$M$5000,P$7, 'Inputs - Reps'!$C$4:$C$5000, $C$1)</f>
        <v>8.8901924256669105</v>
      </c>
      <c r="Q14" s="32">
        <f>SUMIFS('Inputs - Reps'!$J$4:$J$5000,'Inputs - Reps'!$M$4:$M$5000,Q$6, 'Inputs - Reps'!$C$4:$C$5000, $C$1)-SUMIFS('Inputs - Reps'!$J$4:$J$5000,'Inputs - Reps'!$M$4:$M$5000,Q$7, 'Inputs - Reps'!$C$4:$C$5000, $C$1)</f>
        <v>22.420576745067802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154.51612001624562</v>
      </c>
      <c r="S14" s="32">
        <f>SUMIFS('Inputs - Reps'!$J$4:$J$5000,'Inputs - Reps'!$M$4:$M$5000,S$6, 'Inputs - Reps'!$C$4:$C$5000, $C$1)-SUMIFS('Inputs - Reps'!$J$4:$J$5000,'Inputs - Reps'!$M$4:$M$5000,S$7, 'Inputs - Reps'!$C$4:$C$5000, $C$1)</f>
        <v>16.464229508246675</v>
      </c>
      <c r="T14" s="32">
        <f>SUMIFS('Inputs - Reps'!$J$4:$J$5000,'Inputs - Reps'!$M$4:$M$5000,T$6, 'Inputs - Reps'!$C$4:$C$5000, $C$1)-SUMIFS('Inputs - Reps'!$J$4:$J$5000,'Inputs - Reps'!$M$4:$M$5000,T$7, 'Inputs - Reps'!$C$4:$C$5000, $C$1)</f>
        <v>198.42937014234479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0.63523023835984205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0.55009672588309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41.448109189626365</v>
      </c>
      <c r="D15" s="32">
        <f>SUMIFS('Inputs - Reps'!$K$4:$K$5000,'Inputs - Reps'!$M$4:$M$5000,D$6, 'Inputs - Reps'!$C$4:$C$5000, $C$1)+SUMIFS('Inputs - Reps'!$K$4:$K$5000,'Inputs - Reps'!$M$4:$M$5000,D$8, 'Inputs - Reps'!$C$4:$C$5000, $C$1)</f>
        <v>5.75985153935226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196.59152143253655</v>
      </c>
      <c r="F15" s="32">
        <f>SUMIFS('Inputs - Reps'!$K$4:$K$5000,'Inputs - Reps'!$M$4:$M$5000,F$6, 'Inputs - Reps'!$C$4:$C$5000, $C$1)+SUMIFS('Inputs - Reps'!$K$4:$K$5000,'Inputs - Reps'!$M$4:$M$5000,F$8, 'Inputs - Reps'!$C$4:$C$5000, $C$1)</f>
        <v>95.594395475111781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194.0607322753996</v>
      </c>
      <c r="H15" s="32">
        <f>SUMIFS('Inputs - Reps'!$K$4:$K$5000,'Inputs - Reps'!$M$4:$M$5000,H$6, 'Inputs - Reps'!$C$4:$C$5000, $C$1)+SUMIFS('Inputs - Reps'!$K$4:$K$5000,'Inputs - Reps'!$M$4:$M$5000,H$8, 'Inputs - Reps'!$C$4:$C$5000, $C$1)</f>
        <v>206.7607828568714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75.170435825749252</v>
      </c>
      <c r="J15" s="32">
        <f>SUMIFS('Inputs - Reps'!$K$4:$K$5000,'Inputs - Reps'!$M$4:$M$5000,J$6, 'Inputs - Reps'!$C$4:$C$5000, $C$1)+SUMIFS('Inputs - Reps'!$K$4:$K$5000,'Inputs - Reps'!$M$4:$M$5000,J$8, 'Inputs - Reps'!$C$4:$C$5000, $C$1)</f>
        <v>12.500645664680571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3.7277195406683301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1.38409727539091</v>
      </c>
      <c r="Q15" s="32">
        <f>SUMIFS('Inputs - Reps'!$K$4:$K$5000,'Inputs - Reps'!$M$4:$M$5000,Q$6, 'Inputs - Reps'!$C$4:$C$5000, $C$1)-SUMIFS('Inputs - Reps'!$K$4:$K$5000,'Inputs - Reps'!$M$4:$M$5000,Q$7, 'Inputs - Reps'!$C$4:$C$5000, $C$1)</f>
        <v>20.663474131496265</v>
      </c>
      <c r="R15" s="32">
        <f>SUMIFS('Inputs - Reps'!$K$4:$K$5000,'Inputs - Reps'!$M$4:$M$5000,R$6, 'Inputs - Reps'!$C$4:$C$5000, $C$1)-SUMIFS('Inputs - Reps'!$K$4:$K$5000,'Inputs - Reps'!$M$4:$M$5000,R$7, 'Inputs - Reps'!$C$4:$C$5000, $C$1)</f>
        <v>88.593403434106619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18.307192730179604</v>
      </c>
      <c r="T15" s="32">
        <f>SUMIFS('Inputs - Reps'!$K$4:$K$5000,'Inputs - Reps'!$M$4:$M$5000,T$6, 'Inputs - Reps'!$C$4:$C$5000, $C$1)-SUMIFS('Inputs - Reps'!$K$4:$K$5000,'Inputs - Reps'!$M$4:$M$5000,T$7, 'Inputs - Reps'!$C$4:$C$5000, $C$1)</f>
        <v>124.4735089356293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0.66598341707458097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0.29539831177632198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5905.1110095385811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adjustments'!N$5*(C11/SUM(C$11:C$15)), 0)</f>
        <v>0</v>
      </c>
      <c r="D21" s="9">
        <f>IFERROR('Inputs - adjustments'!O$5*(D11/SUM(D$11:D$15)), 0)</f>
        <v>0</v>
      </c>
      <c r="E21" s="31">
        <f>IFERROR('Inputs - adjustments'!P$5*(E11/SUM(E$11:E$15)), 0)</f>
        <v>-0.25184388863499485</v>
      </c>
      <c r="F21" s="9">
        <f>IFERROR('Inputs - adjustments'!Q$5*(F11/SUM(F$11:F$15)), 0)</f>
        <v>0</v>
      </c>
      <c r="G21" s="9">
        <f>IFERROR('Inputs - adjustments'!R$5*(G11/SUM(G$11:G$15)), 0)</f>
        <v>0</v>
      </c>
      <c r="H21" s="9">
        <f>IFERROR('Inputs - adjustments'!S$5*(H11/SUM(H$11:H$15)), 0)</f>
        <v>0</v>
      </c>
      <c r="I21" s="9">
        <f>IFERROR('Inputs - adjustments'!T$5*(I11/SUM(I$11:I$15)), 0)</f>
        <v>0</v>
      </c>
      <c r="J21" s="9">
        <f>IFERROR('Inputs - adjustments'!U$5*(J11/SUM(J$11:J$15)), 0)</f>
        <v>0</v>
      </c>
      <c r="K21" s="9">
        <f>IFERROR('Inputs - adjustments'!V$5*(K11/SUM(K$11:K$15)), 0)</f>
        <v>0</v>
      </c>
      <c r="L21" s="9">
        <f>IFERROR('Inputs - adjustments'!W$5*(L11/SUM(L$11:L$15)), 0)</f>
        <v>0</v>
      </c>
      <c r="M21" s="26"/>
      <c r="N21" s="3" t="s">
        <v>28</v>
      </c>
      <c r="O21" s="31">
        <f>IFERROR('Inputs - adjustments'!B$5*O11/SUM(O$11:O$15), 0)</f>
        <v>-2.1293212843122231</v>
      </c>
      <c r="P21" s="31">
        <f>IFERROR('Inputs - adjustments'!C$5*P11/SUM(P$11:P$15), 0)</f>
        <v>0</v>
      </c>
      <c r="Q21" s="31">
        <f>IFERROR('Inputs - adjustments'!D$5*Q11/SUM(Q$11:Q$15), 0)</f>
        <v>-3.5538515474394923</v>
      </c>
      <c r="R21" s="31">
        <f>IFERROR('Inputs - adjustments'!E$5*R11/SUM(R$11:R$15), 0)</f>
        <v>0</v>
      </c>
      <c r="S21" s="31">
        <f>IFERROR('Inputs - adjustments'!F$5*S11/SUM(S$11:S$15), 0)</f>
        <v>0</v>
      </c>
      <c r="T21" s="31">
        <f>IFERROR('Inputs - adjustments'!G$5*T11/SUM(T$11:T$15), 0)</f>
        <v>0</v>
      </c>
      <c r="U21" s="31">
        <f>IFERROR('Inputs - adjustments'!H$5*U11/SUM(U$11:U$15), 0)</f>
        <v>0</v>
      </c>
      <c r="V21" s="31">
        <f>IFERROR('Inputs - adjustments'!I$5*V11/SUM(V$11:V$15), 0)</f>
        <v>0</v>
      </c>
      <c r="W21" s="31">
        <f>IFERROR('Inputs - adjustments'!J$5*W11/SUM(W$11:W$15), 0)</f>
        <v>0</v>
      </c>
      <c r="X21" s="31">
        <f>IFERROR('Inputs - adjustments'!K$5*X11/SUM(X$11:X$15), 0)</f>
        <v>0</v>
      </c>
    </row>
    <row r="22" spans="2:24" outlineLevel="1">
      <c r="B22" s="3" t="s">
        <v>29</v>
      </c>
      <c r="C22" s="9">
        <f>IFERROR('Inputs - adjustments'!N$5*(C12/SUM(C$11:C$15)), 0)</f>
        <v>0</v>
      </c>
      <c r="D22" s="9">
        <f>IFERROR('Inputs - adjustments'!O$5*(D12/SUM(D$11:D$15)), 0)</f>
        <v>0</v>
      </c>
      <c r="E22" s="31">
        <f>IFERROR('Inputs - adjustments'!P$5*(E12/SUM(E$11:E$15)), 0)</f>
        <v>-0.26864174783678396</v>
      </c>
      <c r="F22" s="9">
        <f>IFERROR('Inputs - adjustments'!Q$5*(F12/SUM(F$11:F$15)), 0)</f>
        <v>0</v>
      </c>
      <c r="G22" s="9">
        <f>IFERROR('Inputs - adjustments'!R$5*(G12/SUM(G$11:G$15)), 0)</f>
        <v>0</v>
      </c>
      <c r="H22" s="9">
        <f>IFERROR('Inputs - adjustments'!S$5*(H12/SUM(H$11:H$15)), 0)</f>
        <v>0</v>
      </c>
      <c r="I22" s="9">
        <f>IFERROR('Inputs - adjustments'!T$5*(I12/SUM(I$11:I$15)), 0)</f>
        <v>0</v>
      </c>
      <c r="J22" s="9">
        <f>IFERROR('Inputs - adjustments'!U$5*(J12/SUM(J$11:J$15)), 0)</f>
        <v>0</v>
      </c>
      <c r="K22" s="9">
        <f>IFERROR('Inputs - adjustments'!V$5*(K12/SUM(K$11:K$15)), 0)</f>
        <v>0</v>
      </c>
      <c r="L22" s="9">
        <f>IFERROR('Inputs - adjustments'!W$5*(L12/SUM(L$11:L$15)), 0)</f>
        <v>0</v>
      </c>
      <c r="N22" s="3" t="s">
        <v>29</v>
      </c>
      <c r="O22" s="31">
        <f>IFERROR('Inputs - adjustments'!B$5*O12/SUM(O$11:O$15), 0)</f>
        <v>-3.1213748838560003</v>
      </c>
      <c r="P22" s="31">
        <f>IFERROR('Inputs - adjustments'!C$5*P12/SUM(P$11:P$15), 0)</f>
        <v>0</v>
      </c>
      <c r="Q22" s="31">
        <f>IFERROR('Inputs - adjustments'!D$5*Q12/SUM(Q$11:Q$15), 0)</f>
        <v>-2.1383702853307152</v>
      </c>
      <c r="R22" s="31">
        <f>IFERROR('Inputs - adjustments'!E$5*R12/SUM(R$11:R$15), 0)</f>
        <v>0</v>
      </c>
      <c r="S22" s="31">
        <f>IFERROR('Inputs - adjustments'!F$5*S12/SUM(S$11:S$15), 0)</f>
        <v>0</v>
      </c>
      <c r="T22" s="31">
        <f>IFERROR('Inputs - adjustments'!G$5*T12/SUM(T$11:T$15), 0)</f>
        <v>0</v>
      </c>
      <c r="U22" s="31">
        <f>IFERROR('Inputs - adjustments'!H$5*U12/SUM(U$11:U$15), 0)</f>
        <v>0</v>
      </c>
      <c r="V22" s="31">
        <f>IFERROR('Inputs - adjustments'!I$5*V12/SUM(V$11:V$15), 0)</f>
        <v>0</v>
      </c>
      <c r="W22" s="31">
        <f>IFERROR('Inputs - adjustments'!J$5*W12/SUM(W$11:W$15), 0)</f>
        <v>0</v>
      </c>
      <c r="X22" s="31">
        <f>IFERROR('Inputs - adjustments'!K$5*X12/SUM(X$11:X$15), 0)</f>
        <v>0</v>
      </c>
    </row>
    <row r="23" spans="2:24" outlineLevel="1">
      <c r="B23" s="3" t="s">
        <v>30</v>
      </c>
      <c r="C23" s="9">
        <f>IFERROR('Inputs - adjustments'!N$5*(C13/SUM(C$11:C$15)), 0)</f>
        <v>0</v>
      </c>
      <c r="D23" s="9">
        <f>IFERROR('Inputs - adjustments'!O$5*(D13/SUM(D$11:D$15)), 0)</f>
        <v>0</v>
      </c>
      <c r="E23" s="31">
        <f>IFERROR('Inputs - adjustments'!P$5*(E13/SUM(E$11:E$15)), 0)</f>
        <v>-0.26783159854634814</v>
      </c>
      <c r="F23" s="9">
        <f>IFERROR('Inputs - adjustments'!Q$5*(F13/SUM(F$11:F$15)), 0)</f>
        <v>0</v>
      </c>
      <c r="G23" s="9">
        <f>IFERROR('Inputs - adjustments'!R$5*(G13/SUM(G$11:G$15)), 0)</f>
        <v>0</v>
      </c>
      <c r="H23" s="9">
        <f>IFERROR('Inputs - adjustments'!S$5*(H13/SUM(H$11:H$15)), 0)</f>
        <v>0</v>
      </c>
      <c r="I23" s="9">
        <f>IFERROR('Inputs - adjustments'!T$5*(I13/SUM(I$11:I$15)), 0)</f>
        <v>0</v>
      </c>
      <c r="J23" s="9">
        <f>IFERROR('Inputs - adjustments'!U$5*(J13/SUM(J$11:J$15)), 0)</f>
        <v>0</v>
      </c>
      <c r="K23" s="9">
        <f>IFERROR('Inputs - adjustments'!V$5*(K13/SUM(K$11:K$15)), 0)</f>
        <v>0</v>
      </c>
      <c r="L23" s="9">
        <f>IFERROR('Inputs - adjustments'!W$5*(L13/SUM(L$11:L$15)), 0)</f>
        <v>0</v>
      </c>
      <c r="N23" s="3" t="s">
        <v>30</v>
      </c>
      <c r="O23" s="31">
        <f>IFERROR('Inputs - adjustments'!B$5*O13/SUM(O$11:O$15), 0)</f>
        <v>-2.7917326133338176</v>
      </c>
      <c r="P23" s="31">
        <f>IFERROR('Inputs - adjustments'!C$5*P13/SUM(P$11:P$15), 0)</f>
        <v>0</v>
      </c>
      <c r="Q23" s="31">
        <f>IFERROR('Inputs - adjustments'!D$5*Q13/SUM(Q$11:Q$15), 0)</f>
        <v>-2.3549576778877674</v>
      </c>
      <c r="R23" s="31">
        <f>IFERROR('Inputs - adjustments'!E$5*R13/SUM(R$11:R$15), 0)</f>
        <v>0</v>
      </c>
      <c r="S23" s="31">
        <f>IFERROR('Inputs - adjustments'!F$5*S13/SUM(S$11:S$15), 0)</f>
        <v>0</v>
      </c>
      <c r="T23" s="31">
        <f>IFERROR('Inputs - adjustments'!G$5*T13/SUM(T$11:T$15), 0)</f>
        <v>0</v>
      </c>
      <c r="U23" s="31">
        <f>IFERROR('Inputs - adjustments'!H$5*U13/SUM(U$11:U$15), 0)</f>
        <v>0</v>
      </c>
      <c r="V23" s="31">
        <f>IFERROR('Inputs - adjustments'!I$5*V13/SUM(V$11:V$15), 0)</f>
        <v>0</v>
      </c>
      <c r="W23" s="31">
        <f>IFERROR('Inputs - adjustments'!J$5*W13/SUM(W$11:W$15), 0)</f>
        <v>0</v>
      </c>
      <c r="X23" s="31">
        <f>IFERROR('Inputs - adjustments'!K$5*X13/SUM(X$11:X$15), 0)</f>
        <v>0</v>
      </c>
    </row>
    <row r="24" spans="2:24" outlineLevel="1">
      <c r="B24" s="3" t="s">
        <v>31</v>
      </c>
      <c r="C24" s="9">
        <f>IFERROR('Inputs - adjustments'!N$5*(C14/SUM(C$11:C$15)), 0)</f>
        <v>0</v>
      </c>
      <c r="D24" s="9">
        <f>IFERROR('Inputs - adjustments'!O$5*(D14/SUM(D$11:D$15)), 0)</f>
        <v>0</v>
      </c>
      <c r="E24" s="31">
        <f>IFERROR('Inputs - adjustments'!P$5*(E14/SUM(E$11:E$15)), 0)</f>
        <v>-0.26154424663223086</v>
      </c>
      <c r="F24" s="9">
        <f>IFERROR('Inputs - adjustments'!Q$5*(F14/SUM(F$11:F$15)), 0)</f>
        <v>0</v>
      </c>
      <c r="G24" s="9">
        <f>IFERROR('Inputs - adjustments'!R$5*(G14/SUM(G$11:G$15)), 0)</f>
        <v>0</v>
      </c>
      <c r="H24" s="9">
        <f>IFERROR('Inputs - adjustments'!S$5*(H14/SUM(H$11:H$15)), 0)</f>
        <v>0</v>
      </c>
      <c r="I24" s="9">
        <f>IFERROR('Inputs - adjustments'!T$5*(I14/SUM(I$11:I$15)), 0)</f>
        <v>0</v>
      </c>
      <c r="J24" s="9">
        <f>IFERROR('Inputs - adjustments'!U$5*(J14/SUM(J$11:J$15)), 0)</f>
        <v>0</v>
      </c>
      <c r="K24" s="9">
        <f>IFERROR('Inputs - adjustments'!V$5*(K14/SUM(K$11:K$15)), 0)</f>
        <v>0</v>
      </c>
      <c r="L24" s="9">
        <f>IFERROR('Inputs - adjustments'!W$5*(L14/SUM(L$11:L$15)), 0)</f>
        <v>0</v>
      </c>
      <c r="N24" s="3" t="s">
        <v>31</v>
      </c>
      <c r="O24" s="31">
        <f>IFERROR('Inputs - adjustments'!B$5*O14/SUM(O$11:O$15), 0)</f>
        <v>-2.3107108028099455</v>
      </c>
      <c r="P24" s="31">
        <f>IFERROR('Inputs - adjustments'!C$5*P14/SUM(P$11:P$15), 0)</f>
        <v>0</v>
      </c>
      <c r="Q24" s="31">
        <f>IFERROR('Inputs - adjustments'!D$5*Q14/SUM(Q$11:Q$15), 0)</f>
        <v>-2.8079394792867269</v>
      </c>
      <c r="R24" s="31">
        <f>IFERROR('Inputs - adjustments'!E$5*R14/SUM(R$11:R$15), 0)</f>
        <v>0</v>
      </c>
      <c r="S24" s="31">
        <f>IFERROR('Inputs - adjustments'!F$5*S14/SUM(S$11:S$15), 0)</f>
        <v>0</v>
      </c>
      <c r="T24" s="31">
        <f>IFERROR('Inputs - adjustments'!G$5*T14/SUM(T$11:T$15), 0)</f>
        <v>0</v>
      </c>
      <c r="U24" s="31">
        <f>IFERROR('Inputs - adjustments'!H$5*U14/SUM(U$11:U$15), 0)</f>
        <v>0</v>
      </c>
      <c r="V24" s="31">
        <f>IFERROR('Inputs - adjustments'!I$5*V14/SUM(V$11:V$15), 0)</f>
        <v>0</v>
      </c>
      <c r="W24" s="31">
        <f>IFERROR('Inputs - adjustments'!J$5*W14/SUM(W$11:W$15), 0)</f>
        <v>0</v>
      </c>
      <c r="X24" s="31">
        <f>IFERROR('Inputs - adjustments'!K$5*X14/SUM(X$11:X$15), 0)</f>
        <v>0</v>
      </c>
    </row>
    <row r="25" spans="2:24" outlineLevel="1">
      <c r="B25" s="3" t="s">
        <v>32</v>
      </c>
      <c r="C25" s="9">
        <f>IFERROR('Inputs - adjustments'!N$5*(C15/SUM(C$11:C$15)), 0)</f>
        <v>0</v>
      </c>
      <c r="D25" s="9">
        <f>IFERROR('Inputs - adjustments'!O$5*(D15/SUM(D$11:D$15)), 0)</f>
        <v>0</v>
      </c>
      <c r="E25" s="31">
        <f>IFERROR('Inputs - adjustments'!P$5*(E15/SUM(E$11:E$15)), 0)</f>
        <v>-0.26223376883503902</v>
      </c>
      <c r="F25" s="9">
        <f>IFERROR('Inputs - adjustments'!Q$5*(F15/SUM(F$11:F$15)), 0)</f>
        <v>0</v>
      </c>
      <c r="G25" s="9">
        <f>IFERROR('Inputs - adjustments'!R$5*(G15/SUM(G$11:G$15)), 0)</f>
        <v>0</v>
      </c>
      <c r="H25" s="9">
        <f>IFERROR('Inputs - adjustments'!S$5*(H15/SUM(H$11:H$15)), 0)</f>
        <v>0</v>
      </c>
      <c r="I25" s="9">
        <f>IFERROR('Inputs - adjustments'!T$5*(I15/SUM(I$11:I$15)), 0)</f>
        <v>0</v>
      </c>
      <c r="J25" s="9">
        <f>IFERROR('Inputs - adjustments'!U$5*(J15/SUM(J$11:J$15)), 0)</f>
        <v>0</v>
      </c>
      <c r="K25" s="9">
        <f>IFERROR('Inputs - adjustments'!V$5*(K15/SUM(K$11:K$15)), 0)</f>
        <v>0</v>
      </c>
      <c r="L25" s="9">
        <f>IFERROR('Inputs - adjustments'!W$5*(L15/SUM(L$11:L$15)), 0)</f>
        <v>0</v>
      </c>
      <c r="N25" s="3" t="s">
        <v>32</v>
      </c>
      <c r="O25" s="31">
        <f>IFERROR('Inputs - adjustments'!B$5*O15/SUM(O$11:O$15), 0)</f>
        <v>-0.99886041568801387</v>
      </c>
      <c r="P25" s="31">
        <f>IFERROR('Inputs - adjustments'!C$5*P15/SUM(P$11:P$15), 0)</f>
        <v>0</v>
      </c>
      <c r="Q25" s="31">
        <f>IFERROR('Inputs - adjustments'!D$5*Q15/SUM(Q$11:Q$15), 0)</f>
        <v>-2.5878810100552978</v>
      </c>
      <c r="R25" s="31">
        <f>IFERROR('Inputs - adjustments'!E$5*R15/SUM(R$11:R$15), 0)</f>
        <v>0</v>
      </c>
      <c r="S25" s="31">
        <f>IFERROR('Inputs - adjustments'!F$5*S15/SUM(S$11:S$15), 0)</f>
        <v>0</v>
      </c>
      <c r="T25" s="31">
        <f>IFERROR('Inputs - adjustments'!G$5*T15/SUM(T$11:T$15), 0)</f>
        <v>0</v>
      </c>
      <c r="U25" s="31">
        <f>IFERROR('Inputs - adjustments'!H$5*U15/SUM(U$11:U$15), 0)</f>
        <v>0</v>
      </c>
      <c r="V25" s="31">
        <f>IFERROR('Inputs - adjustments'!I$5*V15/SUM(V$11:V$15), 0)</f>
        <v>0</v>
      </c>
      <c r="W25" s="31">
        <f>IFERROR('Inputs - adjustments'!J$5*W15/SUM(W$11:W$15), 0)</f>
        <v>0</v>
      </c>
      <c r="X25" s="31">
        <f>IFERROR('Inputs - adjustments'!K$5*X15/SUM(X$11:X$15),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37.777868129789709</v>
      </c>
      <c r="D31" s="32">
        <f t="shared" ref="D31:L31" si="0" xml:space="preserve"> D11 + D21</f>
        <v>6.3190895293629392</v>
      </c>
      <c r="E31" s="32">
        <f t="shared" si="0"/>
        <v>188.55058781261923</v>
      </c>
      <c r="F31" s="32">
        <f t="shared" si="0"/>
        <v>110.50855203320934</v>
      </c>
      <c r="G31" s="32">
        <f t="shared" si="0"/>
        <v>199.795483304627</v>
      </c>
      <c r="H31" s="32">
        <f t="shared" si="0"/>
        <v>180.85788980286947</v>
      </c>
      <c r="I31" s="32">
        <f t="shared" si="0"/>
        <v>77.817288180634222</v>
      </c>
      <c r="J31" s="32">
        <f t="shared" si="0"/>
        <v>14.55948103921625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5.8172470601989676</v>
      </c>
      <c r="P31" s="32">
        <f t="shared" ref="P31:X31" si="1" xml:space="preserve"> P11 + P21</f>
        <v>4.34365879095518</v>
      </c>
      <c r="Q31" s="32">
        <f t="shared" si="1"/>
        <v>24.822615234595734</v>
      </c>
      <c r="R31" s="32">
        <f t="shared" si="1"/>
        <v>87.050776282527224</v>
      </c>
      <c r="S31" s="32">
        <f t="shared" si="1"/>
        <v>5.5090967310090004</v>
      </c>
      <c r="T31" s="32">
        <f t="shared" si="1"/>
        <v>61.452863750467444</v>
      </c>
      <c r="U31" s="32">
        <f t="shared" si="1"/>
        <v>0.22855967509799999</v>
      </c>
      <c r="V31" s="32">
        <f t="shared" si="1"/>
        <v>1.08881618360289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34.823706616490703</v>
      </c>
      <c r="D32" s="32">
        <f t="shared" si="2"/>
        <v>7.36794156847583</v>
      </c>
      <c r="E32" s="32">
        <f t="shared" si="2"/>
        <v>201.12681606122814</v>
      </c>
      <c r="F32" s="32">
        <f t="shared" si="2"/>
        <v>118.26806492502189</v>
      </c>
      <c r="G32" s="32">
        <f t="shared" si="2"/>
        <v>200.32869816377118</v>
      </c>
      <c r="H32" s="32">
        <f t="shared" si="2"/>
        <v>239.89847714681321</v>
      </c>
      <c r="I32" s="32">
        <f t="shared" si="2"/>
        <v>76.216496970220632</v>
      </c>
      <c r="J32" s="32">
        <f t="shared" si="2"/>
        <v>16.333985482085339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8.5275101510832982</v>
      </c>
      <c r="P32" s="32">
        <f t="shared" si="3"/>
        <v>8.35165282690512</v>
      </c>
      <c r="Q32" s="32">
        <f t="shared" si="3"/>
        <v>14.935891978971519</v>
      </c>
      <c r="R32" s="32">
        <f t="shared" si="3"/>
        <v>160.42331645098179</v>
      </c>
      <c r="S32" s="32">
        <f t="shared" si="3"/>
        <v>7.8475256474500004</v>
      </c>
      <c r="T32" s="32">
        <f t="shared" si="3"/>
        <v>167.81848511185746</v>
      </c>
      <c r="U32" s="32">
        <f t="shared" si="3"/>
        <v>0.40299639059999998</v>
      </c>
      <c r="V32" s="32">
        <f t="shared" si="3"/>
        <v>6.9234844891523402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35.792106445288397</v>
      </c>
      <c r="D33" s="32">
        <f t="shared" si="4"/>
        <v>8.3072660519079609</v>
      </c>
      <c r="E33" s="32">
        <f t="shared" si="4"/>
        <v>200.5202731518267</v>
      </c>
      <c r="F33" s="32">
        <f t="shared" si="4"/>
        <v>118.15910662764566</v>
      </c>
      <c r="G33" s="32">
        <f t="shared" si="4"/>
        <v>197.96337370151588</v>
      </c>
      <c r="H33" s="32">
        <f t="shared" si="4"/>
        <v>201.23722654118581</v>
      </c>
      <c r="I33" s="32">
        <f t="shared" si="4"/>
        <v>75.645629456077927</v>
      </c>
      <c r="J33" s="32">
        <f t="shared" si="4"/>
        <v>12.97237802483259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7.6269365536461819</v>
      </c>
      <c r="P33" s="32">
        <f t="shared" si="3"/>
        <v>14.510400746497</v>
      </c>
      <c r="Q33" s="32">
        <f t="shared" si="3"/>
        <v>16.448691666392786</v>
      </c>
      <c r="R33" s="32">
        <f t="shared" si="3"/>
        <v>180.00878040313376</v>
      </c>
      <c r="S33" s="32">
        <f t="shared" si="3"/>
        <v>11.849185605859999</v>
      </c>
      <c r="T33" s="32">
        <f t="shared" si="3"/>
        <v>183.11979706962211</v>
      </c>
      <c r="U33" s="32">
        <f t="shared" si="3"/>
        <v>0.49637983532000002</v>
      </c>
      <c r="V33" s="32">
        <f t="shared" si="3"/>
        <v>4.9217614489057304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35.981951976261897</v>
      </c>
      <c r="D34" s="32">
        <f t="shared" si="5"/>
        <v>6.3828091518585586</v>
      </c>
      <c r="E34" s="32">
        <f t="shared" si="5"/>
        <v>195.81305589268658</v>
      </c>
      <c r="F34" s="32">
        <f t="shared" si="5"/>
        <v>108.06794884684831</v>
      </c>
      <c r="G34" s="32">
        <f t="shared" si="5"/>
        <v>193.04914767348924</v>
      </c>
      <c r="H34" s="32">
        <f t="shared" si="5"/>
        <v>219.96905311947472</v>
      </c>
      <c r="I34" s="32">
        <f t="shared" si="5"/>
        <v>75.422491772120367</v>
      </c>
      <c r="J34" s="32">
        <f t="shared" si="5"/>
        <v>11.084287614947531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6.3127982252607548</v>
      </c>
      <c r="P34" s="32">
        <f t="shared" si="3"/>
        <v>8.8901924256669105</v>
      </c>
      <c r="Q34" s="32">
        <f t="shared" si="3"/>
        <v>19.612637265781075</v>
      </c>
      <c r="R34" s="32">
        <f t="shared" si="3"/>
        <v>154.51612001624562</v>
      </c>
      <c r="S34" s="32">
        <f t="shared" si="3"/>
        <v>16.464229508246675</v>
      </c>
      <c r="T34" s="32">
        <f t="shared" si="3"/>
        <v>198.42937014234479</v>
      </c>
      <c r="U34" s="32">
        <f t="shared" si="3"/>
        <v>0.63523023835984205</v>
      </c>
      <c r="V34" s="32">
        <f t="shared" si="3"/>
        <v>0.55009672588309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41.448109189626365</v>
      </c>
      <c r="D35" s="32">
        <f t="shared" si="6"/>
        <v>5.75985153935226</v>
      </c>
      <c r="E35" s="32">
        <f t="shared" si="6"/>
        <v>196.32928766370151</v>
      </c>
      <c r="F35" s="32">
        <f t="shared" si="6"/>
        <v>95.594395475111781</v>
      </c>
      <c r="G35" s="32">
        <f t="shared" si="6"/>
        <v>194.0607322753996</v>
      </c>
      <c r="H35" s="32">
        <f t="shared" si="6"/>
        <v>206.7607828568714</v>
      </c>
      <c r="I35" s="32">
        <f t="shared" si="6"/>
        <v>75.170435825749252</v>
      </c>
      <c r="J35" s="32">
        <f t="shared" si="6"/>
        <v>12.500645664680571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2.7288591249803162</v>
      </c>
      <c r="P35" s="32">
        <f t="shared" si="3"/>
        <v>1.38409727539091</v>
      </c>
      <c r="Q35" s="32">
        <f t="shared" si="3"/>
        <v>18.075593121440967</v>
      </c>
      <c r="R35" s="32">
        <f t="shared" si="3"/>
        <v>88.593403434106619</v>
      </c>
      <c r="S35" s="32">
        <f t="shared" si="3"/>
        <v>18.307192730179604</v>
      </c>
      <c r="T35" s="32">
        <f t="shared" si="3"/>
        <v>124.4735089356293</v>
      </c>
      <c r="U35" s="32">
        <f t="shared" si="3"/>
        <v>0.66598341707458097</v>
      </c>
      <c r="V35" s="32">
        <f t="shared" si="3"/>
        <v>0.29539831177632198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5879.0039142880951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0.17174826273835436</v>
      </c>
      <c r="D42" s="11">
        <f>IFERROR(D31/SUM($C$31:$D$35), 0)</f>
        <v>2.8728266111459143E-2</v>
      </c>
      <c r="E42" s="11">
        <f>IFERROR(E31/SUM($E$31:$F$35), 0)</f>
        <v>0.12299948003664052</v>
      </c>
      <c r="F42" s="11">
        <f>IFERROR(F31/SUM($E$31:$F$35), 0)</f>
        <v>7.2089377165956883E-2</v>
      </c>
      <c r="G42" s="11">
        <f>IFERROR(G31/SUM($G$31:$H$35), 0)</f>
        <v>9.8231689729626329E-2</v>
      </c>
      <c r="H42" s="11">
        <f>IFERROR(H31/SUM($G$31:$H$35), 0)</f>
        <v>8.8920809531928921E-2</v>
      </c>
      <c r="I42" s="11">
        <f>IFERROR(I31/SUM($I$31:$J$35), 0)</f>
        <v>0.17380672272479888</v>
      </c>
      <c r="J42" s="11">
        <f>IFERROR(J31/SUM($I$31:$J$35), 0)</f>
        <v>3.2518939469157446E-2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8.4931555984149781E-2</v>
      </c>
      <c r="P42" s="11">
        <f>IFERROR(P31/SUM($O$31:$P$35),0)</f>
        <v>6.3417230858927323E-2</v>
      </c>
      <c r="Q42" s="11">
        <f>IFERROR(Q31/SUM($Q$31:$R$35), 0)</f>
        <v>3.2469601732193633E-2</v>
      </c>
      <c r="R42" s="11">
        <f>IFERROR(R31/SUM($Q$31:$R$35), 0)</f>
        <v>0.11386810010383579</v>
      </c>
      <c r="S42" s="11">
        <f>IFERROR(S31/SUM($S$31:$T$35), 0)</f>
        <v>6.9273178110747218E-3</v>
      </c>
      <c r="T42" s="11">
        <f>IFERROR(T31/SUM($S$31:$T$35), 0)</f>
        <v>7.7272834075322705E-2</v>
      </c>
      <c r="U42" s="11">
        <f>IFERROR(U31/SUM($U$31:$V$35), 0)</f>
        <v>1.4101043291479083E-2</v>
      </c>
      <c r="V42" s="11">
        <f>IFERROR(V31/SUM($U$31:$V$35), 0)</f>
        <v>6.7174772342777717E-2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0.15831785671294066</v>
      </c>
      <c r="D43" s="11">
        <f t="shared" si="7"/>
        <v>3.3496627178535118E-2</v>
      </c>
      <c r="E43" s="11">
        <f t="shared" ref="E43:F46" si="8">IFERROR(E32/SUM($E$31:$F$35), 0)</f>
        <v>0.13120348275732299</v>
      </c>
      <c r="F43" s="11">
        <f t="shared" si="8"/>
        <v>7.7151233838496397E-2</v>
      </c>
      <c r="G43" s="11">
        <f t="shared" ref="G43:H46" si="9">IFERROR(G32/SUM($G$31:$H$35), 0)</f>
        <v>9.8493850794212634E-2</v>
      </c>
      <c r="H43" s="11">
        <f t="shared" si="9"/>
        <v>0.11794877633827799</v>
      </c>
      <c r="I43" s="11">
        <f t="shared" ref="I43:J46" si="10">IFERROR(I32/SUM($I$31:$J$35), 0)</f>
        <v>0.1702313183313329</v>
      </c>
      <c r="J43" s="11">
        <f t="shared" si="10"/>
        <v>3.6482336406862943E-2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0.12450128012568286</v>
      </c>
      <c r="P43" s="11">
        <f t="shared" si="12"/>
        <v>0.12193377078335987</v>
      </c>
      <c r="Q43" s="11">
        <f t="shared" ref="Q43:R46" si="13">IFERROR(Q32/SUM($Q$31:$R$35), 0)</f>
        <v>1.9537122075532539E-2</v>
      </c>
      <c r="R43" s="11">
        <f t="shared" si="13"/>
        <v>0.20984417413284207</v>
      </c>
      <c r="S43" s="11">
        <f t="shared" ref="S43:T46" si="14">IFERROR(S32/SUM($S$31:$T$35), 0)</f>
        <v>9.8677345570023275E-3</v>
      </c>
      <c r="T43" s="11">
        <f t="shared" si="14"/>
        <v>0.21102043360382755</v>
      </c>
      <c r="U43" s="11">
        <f t="shared" ref="U43:V46" si="15">IFERROR(U32/SUM($U$31:$V$35), 0)</f>
        <v>2.4862957771198461E-2</v>
      </c>
      <c r="V43" s="11">
        <f t="shared" si="15"/>
        <v>0.42714601544459141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0.16272046057774084</v>
      </c>
      <c r="D44" s="11">
        <f t="shared" si="7"/>
        <v>3.7767046769783992E-2</v>
      </c>
      <c r="E44" s="11">
        <f t="shared" si="8"/>
        <v>0.13080780930256594</v>
      </c>
      <c r="F44" s="11">
        <f t="shared" si="8"/>
        <v>7.7080155757656504E-2</v>
      </c>
      <c r="G44" s="11">
        <f t="shared" si="9"/>
        <v>9.7330912499296846E-2</v>
      </c>
      <c r="H44" s="11">
        <f t="shared" si="9"/>
        <v>9.8940538958552565E-2</v>
      </c>
      <c r="I44" s="11">
        <f t="shared" si="10"/>
        <v>0.16895627246346764</v>
      </c>
      <c r="J44" s="11">
        <f t="shared" si="10"/>
        <v>2.8974107979831382E-2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0.11135294447532086</v>
      </c>
      <c r="P44" s="11">
        <f t="shared" si="12"/>
        <v>0.21185122457415576</v>
      </c>
      <c r="Q44" s="11">
        <f t="shared" si="13"/>
        <v>2.1515962857896847E-2</v>
      </c>
      <c r="R44" s="11">
        <f t="shared" si="13"/>
        <v>0.23546323998293425</v>
      </c>
      <c r="S44" s="11">
        <f t="shared" si="14"/>
        <v>1.4899552231890205E-2</v>
      </c>
      <c r="T44" s="11">
        <f t="shared" si="14"/>
        <v>0.2302608020404914</v>
      </c>
      <c r="U44" s="11">
        <f t="shared" si="15"/>
        <v>3.0624271511864025E-2</v>
      </c>
      <c r="V44" s="11">
        <f t="shared" si="15"/>
        <v>0.30364923835140606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0.16358354898763519</v>
      </c>
      <c r="D45" s="11">
        <f t="shared" si="7"/>
        <v>2.9017952507429612E-2</v>
      </c>
      <c r="E45" s="11">
        <f t="shared" si="8"/>
        <v>0.12773709346969286</v>
      </c>
      <c r="F45" s="11">
        <f t="shared" si="8"/>
        <v>7.0497269040595306E-2</v>
      </c>
      <c r="G45" s="11">
        <f t="shared" si="9"/>
        <v>9.4914778168019964E-2</v>
      </c>
      <c r="H45" s="11">
        <f t="shared" si="9"/>
        <v>0.10815025154100429</v>
      </c>
      <c r="I45" s="11">
        <f t="shared" si="10"/>
        <v>0.16845788925747568</v>
      </c>
      <c r="J45" s="11">
        <f t="shared" si="10"/>
        <v>2.4757014143452851E-2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9.2166581604157805E-2</v>
      </c>
      <c r="P45" s="11">
        <f t="shared" si="12"/>
        <v>0.12979642567984181</v>
      </c>
      <c r="Q45" s="11">
        <f t="shared" si="13"/>
        <v>2.5654610318833388E-2</v>
      </c>
      <c r="R45" s="11">
        <f t="shared" si="13"/>
        <v>0.20211717543520299</v>
      </c>
      <c r="S45" s="11">
        <f t="shared" si="14"/>
        <v>2.0702658872575323E-2</v>
      </c>
      <c r="T45" s="11">
        <f t="shared" si="14"/>
        <v>0.2495115582723933</v>
      </c>
      <c r="U45" s="11">
        <f t="shared" si="15"/>
        <v>3.9190680015309017E-2</v>
      </c>
      <c r="V45" s="11">
        <f t="shared" si="15"/>
        <v>3.3938347798457433E-2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0.18843415733918956</v>
      </c>
      <c r="D46" s="11">
        <f t="shared" si="7"/>
        <v>2.6185821076931515E-2</v>
      </c>
      <c r="E46" s="11">
        <f t="shared" si="8"/>
        <v>0.12807385316983411</v>
      </c>
      <c r="F46" s="11">
        <f t="shared" si="8"/>
        <v>6.2360245461238452E-2</v>
      </c>
      <c r="G46" s="11">
        <f t="shared" si="9"/>
        <v>9.5412135080731639E-2</v>
      </c>
      <c r="H46" s="11">
        <f t="shared" si="9"/>
        <v>0.10165625735834875</v>
      </c>
      <c r="I46" s="11">
        <f t="shared" si="10"/>
        <v>0.167894916439914</v>
      </c>
      <c r="J46" s="11">
        <f t="shared" si="10"/>
        <v>2.7920482783706117E-2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3.9841225436658113E-2</v>
      </c>
      <c r="P46" s="11">
        <f t="shared" si="12"/>
        <v>2.0207760477745907E-2</v>
      </c>
      <c r="Q46" s="11">
        <f t="shared" si="13"/>
        <v>2.3644056203569696E-2</v>
      </c>
      <c r="R46" s="11">
        <f t="shared" si="13"/>
        <v>0.11588595715715877</v>
      </c>
      <c r="S46" s="11">
        <f t="shared" si="14"/>
        <v>2.3020060903400325E-2</v>
      </c>
      <c r="T46" s="11">
        <f t="shared" si="14"/>
        <v>0.15651704763202218</v>
      </c>
      <c r="U46" s="11">
        <f t="shared" si="15"/>
        <v>4.1088004660267442E-2</v>
      </c>
      <c r="V46" s="11">
        <f t="shared" si="15"/>
        <v>1.8224668812649187E-2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126">
        <f>'Totex allowances'!C7+'Totex allowances'!C8</f>
        <v>196.51358755128052</v>
      </c>
      <c r="D54" s="126">
        <f>'Totex allowances'!D7+'Totex allowances'!D8</f>
        <v>1409.8555368281843</v>
      </c>
      <c r="E54" s="126">
        <f>'Totex allowances'!E7+'Totex allowances'!E8</f>
        <v>1801.6320500015804</v>
      </c>
      <c r="F54" s="126">
        <f>'Totex allowances'!F7+'Totex allowances'!F8</f>
        <v>388.95670133699252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27">
        <f>'Totex allowances'!C9</f>
        <v>38.748839581373865</v>
      </c>
      <c r="P54" s="127">
        <f>'Totex allowances'!D9</f>
        <v>680.00278877397352</v>
      </c>
      <c r="Q54" s="127">
        <f>'Totex allowances'!E9</f>
        <v>734.2778888244876</v>
      </c>
      <c r="R54" s="127">
        <f>'Totex allowances'!F9</f>
        <v>12.564067564609269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196.51358755128052</v>
      </c>
      <c r="D64" s="37">
        <f t="shared" ref="D64:G64" si="17">D54+D59</f>
        <v>1409.8555368281843</v>
      </c>
      <c r="E64" s="37">
        <f t="shared" si="17"/>
        <v>1801.6320500015804</v>
      </c>
      <c r="F64" s="37">
        <f t="shared" si="17"/>
        <v>388.95670133699252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38.748839581373865</v>
      </c>
      <c r="P64" s="38">
        <f t="shared" ref="P64:S64" si="18">P54+P59</f>
        <v>680.00278877397352</v>
      </c>
      <c r="Q64" s="38">
        <f t="shared" si="18"/>
        <v>734.2778888244876</v>
      </c>
      <c r="R64" s="38">
        <f t="shared" si="18"/>
        <v>12.564067564609269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0.17174826273835436</v>
      </c>
      <c r="D71" s="11">
        <f t="shared" si="19"/>
        <v>2.8728266111459143E-2</v>
      </c>
      <c r="E71" s="11">
        <f t="shared" si="19"/>
        <v>0.12299948003664052</v>
      </c>
      <c r="F71" s="11">
        <f t="shared" si="19"/>
        <v>7.2089377165956883E-2</v>
      </c>
      <c r="G71" s="11">
        <f t="shared" si="19"/>
        <v>9.8231689729626329E-2</v>
      </c>
      <c r="H71" s="11">
        <f t="shared" si="19"/>
        <v>8.8920809531928921E-2</v>
      </c>
      <c r="I71" s="11">
        <f t="shared" si="19"/>
        <v>0.17380672272479888</v>
      </c>
      <c r="J71" s="11">
        <f t="shared" si="19"/>
        <v>3.2518939469157446E-2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8.4931555984149781E-2</v>
      </c>
      <c r="P71" s="11">
        <f t="shared" si="20"/>
        <v>6.3417230858927323E-2</v>
      </c>
      <c r="Q71" s="11">
        <f t="shared" si="20"/>
        <v>3.2469601732193633E-2</v>
      </c>
      <c r="R71" s="11">
        <f t="shared" si="20"/>
        <v>0.11386810010383579</v>
      </c>
      <c r="S71" s="11">
        <f t="shared" si="20"/>
        <v>6.9273178110747218E-3</v>
      </c>
      <c r="T71" s="11">
        <f t="shared" si="20"/>
        <v>7.7272834075322705E-2</v>
      </c>
      <c r="U71" s="11">
        <f t="shared" si="20"/>
        <v>1.4101043291479083E-2</v>
      </c>
      <c r="V71" s="11">
        <f t="shared" si="20"/>
        <v>6.7174772342777717E-2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0.15831785671294066</v>
      </c>
      <c r="D72" s="11">
        <f t="shared" si="21"/>
        <v>3.3496627178535118E-2</v>
      </c>
      <c r="E72" s="11">
        <f t="shared" si="21"/>
        <v>0.13120348275732299</v>
      </c>
      <c r="F72" s="11">
        <f t="shared" si="21"/>
        <v>7.7151233838496397E-2</v>
      </c>
      <c r="G72" s="11">
        <f t="shared" si="21"/>
        <v>9.8493850794212634E-2</v>
      </c>
      <c r="H72" s="11">
        <f t="shared" si="21"/>
        <v>0.11794877633827799</v>
      </c>
      <c r="I72" s="11">
        <f t="shared" si="21"/>
        <v>0.1702313183313329</v>
      </c>
      <c r="J72" s="11">
        <f t="shared" si="21"/>
        <v>3.6482336406862943E-2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0.12450128012568286</v>
      </c>
      <c r="P72" s="11">
        <f t="shared" si="22"/>
        <v>0.12193377078335987</v>
      </c>
      <c r="Q72" s="11">
        <f t="shared" si="22"/>
        <v>1.9537122075532539E-2</v>
      </c>
      <c r="R72" s="11">
        <f t="shared" si="22"/>
        <v>0.20984417413284207</v>
      </c>
      <c r="S72" s="11">
        <f t="shared" si="22"/>
        <v>9.8677345570023275E-3</v>
      </c>
      <c r="T72" s="11">
        <f t="shared" si="22"/>
        <v>0.21102043360382755</v>
      </c>
      <c r="U72" s="11">
        <f t="shared" si="22"/>
        <v>2.4862957771198461E-2</v>
      </c>
      <c r="V72" s="11">
        <f t="shared" si="22"/>
        <v>0.42714601544459141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0.16272046057774084</v>
      </c>
      <c r="D73" s="11">
        <f t="shared" si="23"/>
        <v>3.7767046769783992E-2</v>
      </c>
      <c r="E73" s="11">
        <f t="shared" si="23"/>
        <v>0.13080780930256594</v>
      </c>
      <c r="F73" s="11">
        <f t="shared" si="23"/>
        <v>7.7080155757656504E-2</v>
      </c>
      <c r="G73" s="11">
        <f t="shared" si="23"/>
        <v>9.7330912499296846E-2</v>
      </c>
      <c r="H73" s="11">
        <f t="shared" si="23"/>
        <v>9.8940538958552565E-2</v>
      </c>
      <c r="I73" s="11">
        <f t="shared" si="23"/>
        <v>0.16895627246346764</v>
      </c>
      <c r="J73" s="11">
        <f t="shared" si="23"/>
        <v>2.8974107979831382E-2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0.11135294447532086</v>
      </c>
      <c r="P73" s="11">
        <f t="shared" si="24"/>
        <v>0.21185122457415576</v>
      </c>
      <c r="Q73" s="11">
        <f t="shared" si="24"/>
        <v>2.1515962857896847E-2</v>
      </c>
      <c r="R73" s="11">
        <f t="shared" si="24"/>
        <v>0.23546323998293425</v>
      </c>
      <c r="S73" s="11">
        <f t="shared" si="24"/>
        <v>1.4899552231890205E-2</v>
      </c>
      <c r="T73" s="11">
        <f t="shared" si="24"/>
        <v>0.2302608020404914</v>
      </c>
      <c r="U73" s="11">
        <f t="shared" si="24"/>
        <v>3.0624271511864025E-2</v>
      </c>
      <c r="V73" s="11">
        <f t="shared" si="24"/>
        <v>0.30364923835140606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0.16358354898763519</v>
      </c>
      <c r="D74" s="11">
        <f t="shared" si="25"/>
        <v>2.9017952507429612E-2</v>
      </c>
      <c r="E74" s="11">
        <f t="shared" si="25"/>
        <v>0.12773709346969286</v>
      </c>
      <c r="F74" s="11">
        <f t="shared" si="25"/>
        <v>7.0497269040595306E-2</v>
      </c>
      <c r="G74" s="11">
        <f t="shared" si="25"/>
        <v>9.4914778168019964E-2</v>
      </c>
      <c r="H74" s="11">
        <f t="shared" si="25"/>
        <v>0.10815025154100429</v>
      </c>
      <c r="I74" s="11">
        <f t="shared" si="25"/>
        <v>0.16845788925747568</v>
      </c>
      <c r="J74" s="11">
        <f t="shared" si="25"/>
        <v>2.4757014143452851E-2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9.2166581604157805E-2</v>
      </c>
      <c r="P74" s="11">
        <f t="shared" si="26"/>
        <v>0.12979642567984181</v>
      </c>
      <c r="Q74" s="11">
        <f t="shared" si="26"/>
        <v>2.5654610318833388E-2</v>
      </c>
      <c r="R74" s="11">
        <f t="shared" si="26"/>
        <v>0.20211717543520299</v>
      </c>
      <c r="S74" s="11">
        <f t="shared" si="26"/>
        <v>2.0702658872575323E-2</v>
      </c>
      <c r="T74" s="11">
        <f t="shared" si="26"/>
        <v>0.2495115582723933</v>
      </c>
      <c r="U74" s="11">
        <f t="shared" si="26"/>
        <v>3.9190680015309017E-2</v>
      </c>
      <c r="V74" s="11">
        <f t="shared" si="26"/>
        <v>3.3938347798457433E-2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0.18843415733918956</v>
      </c>
      <c r="D75" s="11">
        <f t="shared" si="27"/>
        <v>2.6185821076931515E-2</v>
      </c>
      <c r="E75" s="11">
        <f t="shared" si="27"/>
        <v>0.12807385316983411</v>
      </c>
      <c r="F75" s="11">
        <f t="shared" si="27"/>
        <v>6.2360245461238452E-2</v>
      </c>
      <c r="G75" s="11">
        <f t="shared" si="27"/>
        <v>9.5412135080731639E-2</v>
      </c>
      <c r="H75" s="11">
        <f t="shared" si="27"/>
        <v>0.10165625735834875</v>
      </c>
      <c r="I75" s="11">
        <f t="shared" si="27"/>
        <v>0.167894916439914</v>
      </c>
      <c r="J75" s="11">
        <f t="shared" si="27"/>
        <v>2.7920482783706117E-2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3.9841225436658113E-2</v>
      </c>
      <c r="P75" s="11">
        <f t="shared" si="28"/>
        <v>2.0207760477745907E-2</v>
      </c>
      <c r="Q75" s="11">
        <f t="shared" si="28"/>
        <v>2.3644056203569696E-2</v>
      </c>
      <c r="R75" s="11">
        <f t="shared" si="28"/>
        <v>0.11588595715715877</v>
      </c>
      <c r="S75" s="11">
        <f t="shared" si="28"/>
        <v>2.3020060903400325E-2</v>
      </c>
      <c r="T75" s="11">
        <f t="shared" si="28"/>
        <v>0.15651704763202218</v>
      </c>
      <c r="U75" s="11">
        <f t="shared" si="28"/>
        <v>4.1088004660267442E-2</v>
      </c>
      <c r="V75" s="11">
        <f t="shared" si="28"/>
        <v>1.8224668812649187E-2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196.51358755128052</v>
      </c>
      <c r="D80" s="37">
        <f t="shared" ref="D80:G80" si="29">D64</f>
        <v>1409.8555368281843</v>
      </c>
      <c r="E80" s="37">
        <f t="shared" si="29"/>
        <v>1801.6320500015804</v>
      </c>
      <c r="F80" s="37">
        <f t="shared" si="29"/>
        <v>388.95670133699252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38.748839581373865</v>
      </c>
      <c r="P80" s="38">
        <f t="shared" ref="P80:S80" si="30">P64</f>
        <v>680.00278877397352</v>
      </c>
      <c r="Q80" s="38">
        <f t="shared" si="30"/>
        <v>734.2778888244876</v>
      </c>
      <c r="R80" s="38">
        <f t="shared" si="30"/>
        <v>12.564067564609269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33.750867266413927</v>
      </c>
      <c r="D85" s="32">
        <f>$C$80*D71</f>
        <v>5.6454946376907111</v>
      </c>
      <c r="E85" s="32">
        <f>$D$80*E71</f>
        <v>173.41149795664535</v>
      </c>
      <c r="F85" s="32">
        <f>$D$80*F71</f>
        <v>101.63560754391959</v>
      </c>
      <c r="G85" s="32">
        <f>$E$80*G71</f>
        <v>176.97736054270587</v>
      </c>
      <c r="H85" s="32">
        <f>$E$80*H71</f>
        <v>160.20258036480917</v>
      </c>
      <c r="I85" s="32">
        <f>$F$80*I71</f>
        <v>67.603289541231078</v>
      </c>
      <c r="J85" s="32">
        <f>$F$80*J71</f>
        <v>12.648459426900811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3.2909992382262936</v>
      </c>
      <c r="P85" s="32">
        <f>$O$80*P71</f>
        <v>2.4573441052475271</v>
      </c>
      <c r="Q85" s="32">
        <f>$P$80*Q71</f>
        <v>22.079419728271912</v>
      </c>
      <c r="R85" s="32">
        <f>$P$80*R71</f>
        <v>77.430625623002314</v>
      </c>
      <c r="S85" s="32">
        <f>$Q$80*S71</f>
        <v>5.0865762975322175</v>
      </c>
      <c r="T85" s="32">
        <f>$Q$80*T71</f>
        <v>56.739733468312885</v>
      </c>
      <c r="U85" s="32">
        <f>$R$80*U71</f>
        <v>0.17716646064562347</v>
      </c>
      <c r="V85" s="32">
        <f>$R$80*V71</f>
        <v>0.84398837835190532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31.111609996089548</v>
      </c>
      <c r="D86" s="32">
        <f t="shared" si="31"/>
        <v>6.5825423777216638</v>
      </c>
      <c r="E86" s="32">
        <f t="shared" ref="E86:F89" si="32">$D$80*E72</f>
        <v>184.97795661655303</v>
      </c>
      <c r="F86" s="32">
        <f t="shared" si="32"/>
        <v>108.77209420033012</v>
      </c>
      <c r="G86" s="32">
        <f t="shared" ref="G86:H89" si="33">$E$80*G72</f>
        <v>177.44967831892708</v>
      </c>
      <c r="H86" s="32">
        <f t="shared" si="33"/>
        <v>212.50029570950969</v>
      </c>
      <c r="I86" s="32">
        <f t="shared" ref="I86:J89" si="34">$F$80*I72</f>
        <v>66.212612042402753</v>
      </c>
      <c r="J86" s="32">
        <f t="shared" si="34"/>
        <v>14.190049225879878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4.824280131265775</v>
      </c>
      <c r="P86" s="32">
        <f t="shared" si="36"/>
        <v>4.7247921236364236</v>
      </c>
      <c r="Q86" s="32">
        <f t="shared" ref="Q86:R89" si="37">$P$80*Q72</f>
        <v>13.285297495979687</v>
      </c>
      <c r="R86" s="32">
        <f t="shared" si="37"/>
        <v>142.69462361830392</v>
      </c>
      <c r="S86" s="32">
        <f t="shared" ref="S86:T89" si="38">$Q$80*S72</f>
        <v>7.2456592979961094</v>
      </c>
      <c r="T86" s="32">
        <f t="shared" si="38"/>
        <v>154.94763848544645</v>
      </c>
      <c r="U86" s="32">
        <f t="shared" ref="U86:V89" si="39">$R$80*U72</f>
        <v>0.31237988129336453</v>
      </c>
      <c r="V86" s="32">
        <f t="shared" si="39"/>
        <v>5.3666913979994808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31.976781476128565</v>
      </c>
      <c r="D87" s="32">
        <f t="shared" si="31"/>
        <v>7.4217378519472526</v>
      </c>
      <c r="E87" s="32">
        <f t="shared" si="32"/>
        <v>184.42011420558788</v>
      </c>
      <c r="F87" s="32">
        <f t="shared" si="32"/>
        <v>108.67188437451087</v>
      </c>
      <c r="G87" s="32">
        <f t="shared" si="33"/>
        <v>175.35449141463263</v>
      </c>
      <c r="H87" s="32">
        <f t="shared" si="33"/>
        <v>178.25444603215828</v>
      </c>
      <c r="I87" s="32">
        <f t="shared" si="34"/>
        <v>65.71667440758452</v>
      </c>
      <c r="J87" s="32">
        <f t="shared" si="34"/>
        <v>11.269673464017046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4.3147973823878392</v>
      </c>
      <c r="P87" s="32">
        <f t="shared" si="36"/>
        <v>8.20898911614157</v>
      </c>
      <c r="Q87" s="32">
        <f t="shared" si="37"/>
        <v>14.63091474652709</v>
      </c>
      <c r="R87" s="32">
        <f t="shared" si="37"/>
        <v>160.11565984215068</v>
      </c>
      <c r="S87" s="32">
        <f t="shared" si="38"/>
        <v>10.940411757262522</v>
      </c>
      <c r="T87" s="32">
        <f t="shared" si="38"/>
        <v>169.07541560132529</v>
      </c>
      <c r="U87" s="32">
        <f t="shared" si="39"/>
        <v>0.38476541639199846</v>
      </c>
      <c r="V87" s="32">
        <f t="shared" si="39"/>
        <v>3.8150695465892097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32.146390075930832</v>
      </c>
      <c r="D88" s="32">
        <f t="shared" si="31"/>
        <v>5.7024219506276692</v>
      </c>
      <c r="E88" s="32">
        <f t="shared" si="32"/>
        <v>180.0908484865858</v>
      </c>
      <c r="F88" s="32">
        <f t="shared" si="32"/>
        <v>99.390965088149429</v>
      </c>
      <c r="G88" s="32">
        <f t="shared" si="33"/>
        <v>171.00150636629505</v>
      </c>
      <c r="H88" s="32">
        <f t="shared" si="33"/>
        <v>194.84695939200614</v>
      </c>
      <c r="I88" s="32">
        <f t="shared" si="34"/>
        <v>65.522824919780135</v>
      </c>
      <c r="J88" s="32">
        <f t="shared" si="34"/>
        <v>9.6294065561906912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3.5713480853431143</v>
      </c>
      <c r="P88" s="32">
        <f t="shared" si="36"/>
        <v>5.0294608769039053</v>
      </c>
      <c r="Q88" s="32">
        <f t="shared" si="37"/>
        <v>17.445206561716262</v>
      </c>
      <c r="R88" s="32">
        <f t="shared" si="37"/>
        <v>137.4402429550565</v>
      </c>
      <c r="S88" s="32">
        <f t="shared" si="38"/>
        <v>15.201504650008156</v>
      </c>
      <c r="T88" s="32">
        <f t="shared" si="38"/>
        <v>183.21082024556105</v>
      </c>
      <c r="U88" s="32">
        <f t="shared" si="39"/>
        <v>0.49239435161532469</v>
      </c>
      <c r="V88" s="32">
        <f t="shared" si="39"/>
        <v>0.42640369477102741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37.029872275926593</v>
      </c>
      <c r="D89" s="32">
        <f t="shared" si="31"/>
        <v>5.1458696428037483</v>
      </c>
      <c r="E89" s="32">
        <f t="shared" si="32"/>
        <v>180.56563101441051</v>
      </c>
      <c r="F89" s="32">
        <f t="shared" si="32"/>
        <v>87.918937341491684</v>
      </c>
      <c r="G89" s="32">
        <f t="shared" si="33"/>
        <v>171.89756052052624</v>
      </c>
      <c r="H89" s="32">
        <f t="shared" si="33"/>
        <v>183.14717134001012</v>
      </c>
      <c r="I89" s="32">
        <f t="shared" si="34"/>
        <v>65.303852869718952</v>
      </c>
      <c r="J89" s="32">
        <f t="shared" si="34"/>
        <v>10.859858883286622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1.5438012531704171</v>
      </c>
      <c r="P89" s="32">
        <f t="shared" si="36"/>
        <v>0.78302726905100306</v>
      </c>
      <c r="Q89" s="32">
        <f t="shared" si="37"/>
        <v>16.078024156355962</v>
      </c>
      <c r="R89" s="32">
        <f t="shared" si="37"/>
        <v>78.802774046609173</v>
      </c>
      <c r="S89" s="32">
        <f t="shared" si="38"/>
        <v>16.903121720759916</v>
      </c>
      <c r="T89" s="32">
        <f t="shared" si="38"/>
        <v>114.92700730028301</v>
      </c>
      <c r="U89" s="32">
        <f t="shared" si="39"/>
        <v>0.51623246664658062</v>
      </c>
      <c r="V89" s="32">
        <f t="shared" si="39"/>
        <v>0.22897597030475178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5262.5514604624805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128">
        <v>15.829093225131396</v>
      </c>
      <c r="F96" s="128">
        <v>-15.829093225131396</v>
      </c>
      <c r="G96" s="128">
        <v>15.462541444841941</v>
      </c>
      <c r="H96" s="128">
        <v>-15.462541444841941</v>
      </c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128">
        <v>15.829093225131396</v>
      </c>
      <c r="F97" s="128">
        <v>-15.829093225131396</v>
      </c>
      <c r="G97" s="128">
        <v>15.462541444841941</v>
      </c>
      <c r="H97" s="128">
        <v>-15.462541444841941</v>
      </c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128">
        <v>15.829093225131396</v>
      </c>
      <c r="F98" s="128">
        <v>-15.829093225131396</v>
      </c>
      <c r="G98" s="128">
        <v>15.462541444841941</v>
      </c>
      <c r="H98" s="128">
        <v>-15.462541444841941</v>
      </c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128">
        <v>15.829093225131396</v>
      </c>
      <c r="F99" s="128">
        <v>-15.829093225131396</v>
      </c>
      <c r="G99" s="128">
        <v>15.462541444841941</v>
      </c>
      <c r="H99" s="128">
        <v>-15.462541444841941</v>
      </c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128">
        <v>15.829093225131396</v>
      </c>
      <c r="F100" s="128">
        <v>-15.829093225131396</v>
      </c>
      <c r="G100" s="128">
        <v>15.462541444841941</v>
      </c>
      <c r="H100" s="128">
        <v>-15.462541444841941</v>
      </c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33.750867266413927</v>
      </c>
      <c r="D105" s="32">
        <f t="shared" ref="D105:L105" si="41">D85+D96</f>
        <v>5.6454946376907111</v>
      </c>
      <c r="E105" s="32">
        <f t="shared" si="41"/>
        <v>189.24059118177675</v>
      </c>
      <c r="F105" s="32">
        <f t="shared" si="41"/>
        <v>85.806514318788189</v>
      </c>
      <c r="G105" s="32">
        <f t="shared" si="41"/>
        <v>192.43990198754781</v>
      </c>
      <c r="H105" s="32">
        <f t="shared" si="41"/>
        <v>144.74003891996722</v>
      </c>
      <c r="I105" s="32">
        <f t="shared" si="41"/>
        <v>67.603289541231078</v>
      </c>
      <c r="J105" s="32">
        <f t="shared" si="41"/>
        <v>12.648459426900811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3.2909992382262936</v>
      </c>
      <c r="P105" s="32">
        <f t="shared" ref="P105:X105" si="42">P85+P96</f>
        <v>2.4573441052475271</v>
      </c>
      <c r="Q105" s="32">
        <f t="shared" si="42"/>
        <v>22.079419728271912</v>
      </c>
      <c r="R105" s="32">
        <f t="shared" si="42"/>
        <v>77.430625623002314</v>
      </c>
      <c r="S105" s="32">
        <f t="shared" si="42"/>
        <v>5.0865762975322175</v>
      </c>
      <c r="T105" s="32">
        <f t="shared" si="42"/>
        <v>56.739733468312885</v>
      </c>
      <c r="U105" s="32">
        <f t="shared" si="42"/>
        <v>0.17716646064562347</v>
      </c>
      <c r="V105" s="32">
        <f t="shared" si="42"/>
        <v>0.84398837835190532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31.111609996089548</v>
      </c>
      <c r="D106" s="32">
        <f t="shared" si="43"/>
        <v>6.5825423777216638</v>
      </c>
      <c r="E106" s="32">
        <f t="shared" si="43"/>
        <v>200.80704984168443</v>
      </c>
      <c r="F106" s="32">
        <f t="shared" si="43"/>
        <v>92.943000975198714</v>
      </c>
      <c r="G106" s="32">
        <f t="shared" si="43"/>
        <v>192.91221976376903</v>
      </c>
      <c r="H106" s="32">
        <f t="shared" si="43"/>
        <v>197.03775426466774</v>
      </c>
      <c r="I106" s="32">
        <f t="shared" si="43"/>
        <v>66.212612042402753</v>
      </c>
      <c r="J106" s="32">
        <f t="shared" si="43"/>
        <v>14.190049225879878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4.824280131265775</v>
      </c>
      <c r="P106" s="32">
        <f t="shared" si="44"/>
        <v>4.7247921236364236</v>
      </c>
      <c r="Q106" s="32">
        <f t="shared" si="44"/>
        <v>13.285297495979687</v>
      </c>
      <c r="R106" s="32">
        <f t="shared" si="44"/>
        <v>142.69462361830392</v>
      </c>
      <c r="S106" s="32">
        <f t="shared" si="44"/>
        <v>7.2456592979961094</v>
      </c>
      <c r="T106" s="32">
        <f t="shared" si="44"/>
        <v>154.94763848544645</v>
      </c>
      <c r="U106" s="32">
        <f t="shared" si="44"/>
        <v>0.31237988129336453</v>
      </c>
      <c r="V106" s="32">
        <f t="shared" si="44"/>
        <v>5.3666913979994808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31.976781476128565</v>
      </c>
      <c r="D107" s="32">
        <f t="shared" si="43"/>
        <v>7.4217378519472526</v>
      </c>
      <c r="E107" s="32">
        <f t="shared" si="43"/>
        <v>200.24920743071928</v>
      </c>
      <c r="F107" s="32">
        <f t="shared" si="43"/>
        <v>92.842791149379465</v>
      </c>
      <c r="G107" s="32">
        <f t="shared" si="43"/>
        <v>190.81703285947458</v>
      </c>
      <c r="H107" s="32">
        <f t="shared" si="43"/>
        <v>162.79190458731634</v>
      </c>
      <c r="I107" s="32">
        <f t="shared" si="43"/>
        <v>65.71667440758452</v>
      </c>
      <c r="J107" s="32">
        <f t="shared" si="43"/>
        <v>11.269673464017046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4.3147973823878392</v>
      </c>
      <c r="P107" s="32">
        <f t="shared" si="44"/>
        <v>8.20898911614157</v>
      </c>
      <c r="Q107" s="32">
        <f t="shared" si="44"/>
        <v>14.63091474652709</v>
      </c>
      <c r="R107" s="32">
        <f t="shared" si="44"/>
        <v>160.11565984215068</v>
      </c>
      <c r="S107" s="32">
        <f t="shared" si="44"/>
        <v>10.940411757262522</v>
      </c>
      <c r="T107" s="32">
        <f t="shared" si="44"/>
        <v>169.07541560132529</v>
      </c>
      <c r="U107" s="32">
        <f t="shared" si="44"/>
        <v>0.38476541639199846</v>
      </c>
      <c r="V107" s="32">
        <f t="shared" si="44"/>
        <v>3.8150695465892097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32.146390075930832</v>
      </c>
      <c r="D108" s="32">
        <f t="shared" si="43"/>
        <v>5.7024219506276692</v>
      </c>
      <c r="E108" s="32">
        <f t="shared" si="43"/>
        <v>195.9199417117172</v>
      </c>
      <c r="F108" s="32">
        <f t="shared" si="43"/>
        <v>83.561871863018027</v>
      </c>
      <c r="G108" s="32">
        <f t="shared" si="43"/>
        <v>186.46404781113699</v>
      </c>
      <c r="H108" s="32">
        <f t="shared" si="43"/>
        <v>179.3844179471642</v>
      </c>
      <c r="I108" s="32">
        <f t="shared" si="43"/>
        <v>65.522824919780135</v>
      </c>
      <c r="J108" s="32">
        <f t="shared" si="43"/>
        <v>9.6294065561906912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3.5713480853431143</v>
      </c>
      <c r="P108" s="32">
        <f t="shared" si="44"/>
        <v>5.0294608769039053</v>
      </c>
      <c r="Q108" s="32">
        <f t="shared" si="44"/>
        <v>17.445206561716262</v>
      </c>
      <c r="R108" s="32">
        <f t="shared" si="44"/>
        <v>137.4402429550565</v>
      </c>
      <c r="S108" s="32">
        <f t="shared" si="44"/>
        <v>15.201504650008156</v>
      </c>
      <c r="T108" s="32">
        <f t="shared" si="44"/>
        <v>183.21082024556105</v>
      </c>
      <c r="U108" s="32">
        <f t="shared" si="44"/>
        <v>0.49239435161532469</v>
      </c>
      <c r="V108" s="32">
        <f t="shared" si="44"/>
        <v>0.42640369477102741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37.029872275926593</v>
      </c>
      <c r="D109" s="32">
        <f t="shared" si="43"/>
        <v>5.1458696428037483</v>
      </c>
      <c r="E109" s="32">
        <f t="shared" si="43"/>
        <v>196.39472423954192</v>
      </c>
      <c r="F109" s="32">
        <f t="shared" si="43"/>
        <v>72.089844116360283</v>
      </c>
      <c r="G109" s="32">
        <f t="shared" si="43"/>
        <v>187.36010196536819</v>
      </c>
      <c r="H109" s="32">
        <f t="shared" si="43"/>
        <v>167.68462989516817</v>
      </c>
      <c r="I109" s="32">
        <f t="shared" si="43"/>
        <v>65.303852869718952</v>
      </c>
      <c r="J109" s="32">
        <f t="shared" si="43"/>
        <v>10.859858883286622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1.5438012531704171</v>
      </c>
      <c r="P109" s="32">
        <f t="shared" si="44"/>
        <v>0.78302726905100306</v>
      </c>
      <c r="Q109" s="32">
        <f t="shared" si="44"/>
        <v>16.078024156355962</v>
      </c>
      <c r="R109" s="32">
        <f t="shared" si="44"/>
        <v>78.802774046609173</v>
      </c>
      <c r="S109" s="32">
        <f t="shared" si="44"/>
        <v>16.903121720759916</v>
      </c>
      <c r="T109" s="32">
        <f t="shared" si="44"/>
        <v>114.92700730028301</v>
      </c>
      <c r="U109" s="32">
        <f t="shared" si="44"/>
        <v>0.51623246664658062</v>
      </c>
      <c r="V109" s="32">
        <f t="shared" si="44"/>
        <v>0.22897597030475178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5262.5514604624796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0.17174826273835433</v>
      </c>
      <c r="D115" s="18">
        <f>IFERROR(D105/SUM($C$105:$D$109), 0)</f>
        <v>2.8728266111459139E-2</v>
      </c>
      <c r="E115" s="18">
        <f>IFERROR(E105/SUM($E$105:$F$109), 0)</f>
        <v>0.1342269376105866</v>
      </c>
      <c r="F115" s="18">
        <f>IFERROR(F105/SUM($E$105:$F$109), 0)</f>
        <v>6.0861919592010823E-2</v>
      </c>
      <c r="G115" s="18">
        <f>IFERROR(G105/SUM($G$105:$H$109), 0)</f>
        <v>0.10681420880993933</v>
      </c>
      <c r="H115" s="18">
        <f>IFERROR(H105/SUM($G$105:$H$109), 0)</f>
        <v>8.033829045161596E-2</v>
      </c>
      <c r="I115" s="18">
        <f xml:space="preserve"> IFERROR(I105 / SUM($I$105:$J$109), 0)</f>
        <v>0.17380672272479891</v>
      </c>
      <c r="J115" s="18">
        <f xml:space="preserve"> IFERROR(J105 / SUM($I$105:$J$109), 0)</f>
        <v>3.2518939469157446E-2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8.4931555984149781E-2</v>
      </c>
      <c r="P115" s="17">
        <f xml:space="preserve"> IFERROR(P105 / SUM($O$105:$P$109), 0)</f>
        <v>6.3417230858927323E-2</v>
      </c>
      <c r="Q115" s="17">
        <f xml:space="preserve"> IFERROR(Q105 / SUM($Q$105:$R$109), 0)</f>
        <v>3.2469601732193633E-2</v>
      </c>
      <c r="R115" s="17">
        <f xml:space="preserve"> IFERROR(R105 / SUM($Q$105:$R$109), 0)</f>
        <v>0.11386810010383577</v>
      </c>
      <c r="S115" s="17">
        <f xml:space="preserve"> IFERROR(S105 / SUM($S$105:$T$109), 0)</f>
        <v>6.9273178110747218E-3</v>
      </c>
      <c r="T115" s="17">
        <f xml:space="preserve"> IFERROR(T105 / SUM($S$105:$T$109), 0)</f>
        <v>7.7272834075322705E-2</v>
      </c>
      <c r="U115" s="17">
        <f xml:space="preserve"> IFERROR(U105 / SUM($U$105:$V$109), 0)</f>
        <v>1.4101043291479086E-2</v>
      </c>
      <c r="V115" s="17">
        <f xml:space="preserve"> IFERROR(V105 / SUM($U$105:$V$109), 0)</f>
        <v>6.717477234277773E-2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0.15831785671294066</v>
      </c>
      <c r="D116" s="18">
        <f t="shared" si="45"/>
        <v>3.3496627178535118E-2</v>
      </c>
      <c r="E116" s="18">
        <f t="shared" ref="E116:F119" si="46">IFERROR(E106/SUM($E$105:$F$109), 0)</f>
        <v>0.14243094033126907</v>
      </c>
      <c r="F116" s="18">
        <f t="shared" si="46"/>
        <v>6.5923776264550329E-2</v>
      </c>
      <c r="G116" s="18">
        <f t="shared" ref="G116:H119" si="47">IFERROR(G106/SUM($G$105:$H$109), 0)</f>
        <v>0.10707636987452564</v>
      </c>
      <c r="H116" s="18">
        <f t="shared" si="47"/>
        <v>0.10936625725796505</v>
      </c>
      <c r="I116" s="18">
        <f t="shared" ref="I116:J119" si="48" xml:space="preserve"> IFERROR(I106 / SUM($I$105:$J$109), 0)</f>
        <v>0.1702313183313329</v>
      </c>
      <c r="J116" s="18">
        <f t="shared" si="48"/>
        <v>3.6482336406862943E-2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0.12450128012568286</v>
      </c>
      <c r="P116" s="17">
        <f t="shared" si="50"/>
        <v>0.12193377078335989</v>
      </c>
      <c r="Q116" s="17">
        <f t="shared" ref="Q116:R119" si="51" xml:space="preserve"> IFERROR(Q106 / SUM($Q$105:$R$109), 0)</f>
        <v>1.9537122075532539E-2</v>
      </c>
      <c r="R116" s="17">
        <f t="shared" si="51"/>
        <v>0.20984417413284207</v>
      </c>
      <c r="S116" s="17">
        <f t="shared" ref="S116:T119" si="52" xml:space="preserve"> IFERROR(S106 / SUM($S$105:$T$109), 0)</f>
        <v>9.8677345570023275E-3</v>
      </c>
      <c r="T116" s="17">
        <f t="shared" si="52"/>
        <v>0.21102043360382755</v>
      </c>
      <c r="U116" s="17">
        <f t="shared" ref="U116:V119" si="53" xml:space="preserve"> IFERROR(U106 / SUM($U$105:$V$109), 0)</f>
        <v>2.4862957771198464E-2</v>
      </c>
      <c r="V116" s="17">
        <f t="shared" si="53"/>
        <v>0.42714601544459152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0.16272046057774084</v>
      </c>
      <c r="D117" s="18">
        <f t="shared" si="45"/>
        <v>3.7767046769783992E-2</v>
      </c>
      <c r="E117" s="18">
        <f t="shared" si="46"/>
        <v>0.14203526687651205</v>
      </c>
      <c r="F117" s="18">
        <f t="shared" si="46"/>
        <v>6.5852698183710437E-2</v>
      </c>
      <c r="G117" s="18">
        <f t="shared" si="47"/>
        <v>0.10591343157960985</v>
      </c>
      <c r="H117" s="18">
        <f t="shared" si="47"/>
        <v>9.0358019878239604E-2</v>
      </c>
      <c r="I117" s="18">
        <f t="shared" si="48"/>
        <v>0.16895627246346764</v>
      </c>
      <c r="J117" s="18">
        <f t="shared" si="48"/>
        <v>2.8974107979831382E-2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0.11135294447532086</v>
      </c>
      <c r="P117" s="17">
        <f t="shared" si="50"/>
        <v>0.21185122457415576</v>
      </c>
      <c r="Q117" s="17">
        <f t="shared" si="51"/>
        <v>2.1515962857896847E-2</v>
      </c>
      <c r="R117" s="17">
        <f t="shared" si="51"/>
        <v>0.23546323998293425</v>
      </c>
      <c r="S117" s="17">
        <f t="shared" si="52"/>
        <v>1.4899552231890205E-2</v>
      </c>
      <c r="T117" s="17">
        <f t="shared" si="52"/>
        <v>0.2302608020404914</v>
      </c>
      <c r="U117" s="17">
        <f t="shared" si="53"/>
        <v>3.0624271511864032E-2</v>
      </c>
      <c r="V117" s="17">
        <f t="shared" si="53"/>
        <v>0.30364923835140611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0.16358354898763516</v>
      </c>
      <c r="D118" s="18">
        <f t="shared" si="45"/>
        <v>2.9017952507429612E-2</v>
      </c>
      <c r="E118" s="18">
        <f t="shared" si="46"/>
        <v>0.13896455104363897</v>
      </c>
      <c r="F118" s="18">
        <f t="shared" si="46"/>
        <v>5.9269811466649239E-2</v>
      </c>
      <c r="G118" s="18">
        <f t="shared" si="47"/>
        <v>0.10349729724833297</v>
      </c>
      <c r="H118" s="18">
        <f t="shared" si="47"/>
        <v>9.9567732460691338E-2</v>
      </c>
      <c r="I118" s="18">
        <f t="shared" si="48"/>
        <v>0.16845788925747571</v>
      </c>
      <c r="J118" s="18">
        <f t="shared" si="48"/>
        <v>2.4757014143452855E-2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9.2166581604157805E-2</v>
      </c>
      <c r="P118" s="17">
        <f t="shared" si="50"/>
        <v>0.12979642567984181</v>
      </c>
      <c r="Q118" s="17">
        <f t="shared" si="51"/>
        <v>2.5654610318833388E-2</v>
      </c>
      <c r="R118" s="17">
        <f t="shared" si="51"/>
        <v>0.20211717543520302</v>
      </c>
      <c r="S118" s="17">
        <f t="shared" si="52"/>
        <v>2.0702658872575323E-2</v>
      </c>
      <c r="T118" s="17">
        <f t="shared" si="52"/>
        <v>0.24951155827239327</v>
      </c>
      <c r="U118" s="17">
        <f t="shared" si="53"/>
        <v>3.9190680015309023E-2</v>
      </c>
      <c r="V118" s="17">
        <f t="shared" si="53"/>
        <v>3.393834779845744E-2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0.18843415733918953</v>
      </c>
      <c r="D119" s="18">
        <f t="shared" si="45"/>
        <v>2.6185821076931515E-2</v>
      </c>
      <c r="E119" s="18">
        <f t="shared" si="46"/>
        <v>0.13930131074378019</v>
      </c>
      <c r="F119" s="18">
        <f t="shared" si="46"/>
        <v>5.1132787887292391E-2</v>
      </c>
      <c r="G119" s="18">
        <f t="shared" si="47"/>
        <v>0.10399465416104464</v>
      </c>
      <c r="H119" s="18">
        <f t="shared" si="47"/>
        <v>9.3073738278035806E-2</v>
      </c>
      <c r="I119" s="18">
        <f t="shared" si="48"/>
        <v>0.16789491643991403</v>
      </c>
      <c r="J119" s="18">
        <f t="shared" si="48"/>
        <v>2.7920482783706117E-2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3.9841225436658113E-2</v>
      </c>
      <c r="P119" s="17">
        <f t="shared" si="50"/>
        <v>2.0207760477745907E-2</v>
      </c>
      <c r="Q119" s="17">
        <f t="shared" si="51"/>
        <v>2.3644056203569696E-2</v>
      </c>
      <c r="R119" s="17">
        <f t="shared" si="51"/>
        <v>0.11588595715715876</v>
      </c>
      <c r="S119" s="17">
        <f t="shared" si="52"/>
        <v>2.3020060903400322E-2</v>
      </c>
      <c r="T119" s="17">
        <f t="shared" si="52"/>
        <v>0.15651704763202218</v>
      </c>
      <c r="U119" s="17">
        <f t="shared" si="53"/>
        <v>4.1088004660267449E-2</v>
      </c>
      <c r="V119" s="17">
        <f t="shared" si="53"/>
        <v>1.8224668812649194E-2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37.041866504640218</v>
      </c>
      <c r="D126" s="39">
        <f t="shared" si="55"/>
        <v>8.1028387429382391</v>
      </c>
      <c r="E126" s="39">
        <f t="shared" si="55"/>
        <v>211.32001091004867</v>
      </c>
      <c r="F126" s="39">
        <f t="shared" si="55"/>
        <v>163.2371399417905</v>
      </c>
      <c r="G126" s="39">
        <f t="shared" si="55"/>
        <v>197.52647828508003</v>
      </c>
      <c r="H126" s="39">
        <f t="shared" si="55"/>
        <v>201.47977238828011</v>
      </c>
      <c r="I126" s="39">
        <f t="shared" si="55"/>
        <v>67.780456001876701</v>
      </c>
      <c r="J126" s="39">
        <f t="shared" si="55"/>
        <v>13.492447805252716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35.935890127355322</v>
      </c>
      <c r="D127" s="39">
        <f t="shared" si="55"/>
        <v>11.307334501358088</v>
      </c>
      <c r="E127" s="39">
        <f t="shared" si="55"/>
        <v>214.09234733766411</v>
      </c>
      <c r="F127" s="39">
        <f t="shared" si="55"/>
        <v>235.63762459350264</v>
      </c>
      <c r="G127" s="39">
        <f t="shared" si="55"/>
        <v>200.15787906176513</v>
      </c>
      <c r="H127" s="39">
        <f t="shared" si="55"/>
        <v>351.98539275011422</v>
      </c>
      <c r="I127" s="39">
        <f t="shared" si="55"/>
        <v>66.52499192369612</v>
      </c>
      <c r="J127" s="39">
        <f t="shared" si="55"/>
        <v>19.55674062387936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36.291578858516402</v>
      </c>
      <c r="D128" s="39">
        <f t="shared" si="55"/>
        <v>15.630726968088823</v>
      </c>
      <c r="E128" s="39">
        <f t="shared" si="55"/>
        <v>214.88012217724636</v>
      </c>
      <c r="F128" s="39">
        <f t="shared" si="55"/>
        <v>252.95845099153013</v>
      </c>
      <c r="G128" s="39">
        <f t="shared" si="55"/>
        <v>201.7574446167371</v>
      </c>
      <c r="H128" s="39">
        <f t="shared" si="55"/>
        <v>331.86732018864166</v>
      </c>
      <c r="I128" s="39">
        <f t="shared" si="55"/>
        <v>66.10143982397652</v>
      </c>
      <c r="J128" s="39">
        <f t="shared" si="55"/>
        <v>15.084743010606257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35.717738161273942</v>
      </c>
      <c r="D129" s="39">
        <f t="shared" si="55"/>
        <v>10.731882827531575</v>
      </c>
      <c r="E129" s="39">
        <f t="shared" si="55"/>
        <v>213.36514827343348</v>
      </c>
      <c r="F129" s="39">
        <f t="shared" si="55"/>
        <v>221.00211481807452</v>
      </c>
      <c r="G129" s="39">
        <f t="shared" si="55"/>
        <v>201.66555246114515</v>
      </c>
      <c r="H129" s="39">
        <f t="shared" si="55"/>
        <v>362.59523819272522</v>
      </c>
      <c r="I129" s="39">
        <f t="shared" si="55"/>
        <v>66.015219271395466</v>
      </c>
      <c r="J129" s="39">
        <f t="shared" si="55"/>
        <v>10.055810250961718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38.573673529097007</v>
      </c>
      <c r="D130" s="39">
        <f t="shared" si="55"/>
        <v>5.9288969118547517</v>
      </c>
      <c r="E130" s="39">
        <f t="shared" si="55"/>
        <v>212.47274839589787</v>
      </c>
      <c r="F130" s="39">
        <f t="shared" si="55"/>
        <v>150.89261816296946</v>
      </c>
      <c r="G130" s="39">
        <f t="shared" si="55"/>
        <v>204.2632236861281</v>
      </c>
      <c r="H130" s="39">
        <f t="shared" si="55"/>
        <v>282.61163719545118</v>
      </c>
      <c r="I130" s="39">
        <f t="shared" si="55"/>
        <v>65.820085336365537</v>
      </c>
      <c r="J130" s="39">
        <f t="shared" si="55"/>
        <v>11.088834853591374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5262.5514604624832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128">
        <v>1.5334565136299183</v>
      </c>
      <c r="D136" s="128">
        <v>5.9391014178682547E-2</v>
      </c>
      <c r="E136" s="128">
        <v>7.2739388021137268</v>
      </c>
      <c r="F136" s="128">
        <v>4.1359512824761229</v>
      </c>
      <c r="G136" s="128">
        <v>0.887944343130467</v>
      </c>
      <c r="H136" s="128">
        <v>0.43813043246569094</v>
      </c>
      <c r="I136" s="128">
        <v>0.47123362069643199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126">
        <v>1.5490344845620316</v>
      </c>
      <c r="D137" s="126">
        <v>0.35342521552232403</v>
      </c>
      <c r="E137" s="126">
        <v>7.3459869176747512</v>
      </c>
      <c r="F137" s="126">
        <v>4.5224796862291869</v>
      </c>
      <c r="G137" s="126">
        <v>0.89670695177978077</v>
      </c>
      <c r="H137" s="126">
        <v>0.50920492484345858</v>
      </c>
      <c r="I137" s="126">
        <v>0.47707535979597454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126">
        <v>1.5646124554941452</v>
      </c>
      <c r="D138" s="126">
        <v>0</v>
      </c>
      <c r="E138" s="126">
        <v>7.4170614100525194</v>
      </c>
      <c r="F138" s="126">
        <v>4.5507147585436423</v>
      </c>
      <c r="G138" s="126">
        <v>0.90449593724583754</v>
      </c>
      <c r="H138" s="126">
        <v>0.53159825805837169</v>
      </c>
      <c r="I138" s="126">
        <v>0.48096985252900293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126">
        <v>1.5801904264262587</v>
      </c>
      <c r="D139" s="126">
        <v>0</v>
      </c>
      <c r="E139" s="126">
        <v>7.4900831487968</v>
      </c>
      <c r="F139" s="126">
        <v>4.5906333090571838</v>
      </c>
      <c r="G139" s="126">
        <v>0.91423216907840832</v>
      </c>
      <c r="H139" s="126">
        <v>0.80518637255361414</v>
      </c>
      <c r="I139" s="126">
        <v>0.48486434526203132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126">
        <v>1.5957683973583721</v>
      </c>
      <c r="D140" s="126">
        <v>0</v>
      </c>
      <c r="E140" s="126">
        <v>7.5650521339075976</v>
      </c>
      <c r="F140" s="126">
        <v>4.3297022959442826</v>
      </c>
      <c r="G140" s="126">
        <v>0.9229947777277222</v>
      </c>
      <c r="H140" s="126">
        <v>0.46539188159688943</v>
      </c>
      <c r="I140" s="126">
        <v>0.48973246117831676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65">
        <f>SUM(C136:C140)</f>
        <v>7.8230622774707257</v>
      </c>
      <c r="D141" s="65">
        <f t="shared" ref="D141:I141" si="56">SUM(D136:D140)</f>
        <v>0.41281622970100657</v>
      </c>
      <c r="E141" s="65">
        <f t="shared" si="56"/>
        <v>37.092122412545393</v>
      </c>
      <c r="F141" s="65">
        <f t="shared" si="56"/>
        <v>22.129481332250418</v>
      </c>
      <c r="G141" s="65">
        <f t="shared" si="56"/>
        <v>4.5263741789622154</v>
      </c>
      <c r="H141" s="65">
        <f t="shared" si="56"/>
        <v>2.7495118695180252</v>
      </c>
      <c r="I141" s="65">
        <f t="shared" si="56"/>
        <v>2.4038756394617575</v>
      </c>
      <c r="J141" s="36"/>
      <c r="K141" s="36"/>
      <c r="L141" s="36"/>
      <c r="Z141" s="40">
        <f>SUM(C136:L140)</f>
        <v>77.137243939909538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-0.109677412498612</v>
      </c>
      <c r="D146" s="9"/>
      <c r="E146" s="31">
        <f>SUMIFS('Inputs - allowances'!$G$4:$G$1000,'Inputs - allowances'!$M$4:$M$1000,E$143, 'Inputs - allowances'!$C$4:$C$1000, $C$1)</f>
        <v>-1.0851519958540199</v>
      </c>
      <c r="F146" s="9"/>
      <c r="G146" s="31">
        <f>SUMIFS('Inputs - allowances'!$G$4:$G$1000,'Inputs - allowances'!$M$4:$M$1000,G$143, 'Inputs - allowances'!$C$4:$C$1000, $C$1)</f>
        <v>-1.6101309343888099</v>
      </c>
      <c r="H146" s="9"/>
      <c r="I146" s="31">
        <f>SUMIFS('Inputs - allowances'!$G$4:$G$1000,'Inputs - allowances'!$M$4:$M$1000,I$143, 'Inputs - allowances'!$C$4:$C$1000, $C$1)</f>
        <v>-0.63349413812018696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-0.10072556796111</v>
      </c>
      <c r="D147" s="9"/>
      <c r="E147" s="31">
        <f>SUMIFS('Inputs - allowances'!$H$4:$H$1000,'Inputs - allowances'!$M$4:$M$1000,E$143, 'Inputs - allowances'!$C$4:$C$1000, $C$1)</f>
        <v>-0.98159916701722905</v>
      </c>
      <c r="F147" s="9"/>
      <c r="G147" s="31">
        <f>SUMIFS('Inputs - allowances'!$H$4:$H$1000,'Inputs - allowances'!$M$4:$M$1000,G$143, 'Inputs - allowances'!$C$4:$C$1000, $C$1)</f>
        <v>-1.47287387112943</v>
      </c>
      <c r="H147" s="9"/>
      <c r="I147" s="31">
        <f>SUMIFS('Inputs - allowances'!$H$4:$H$1000,'Inputs - allowances'!$M$4:$M$1000,I$143, 'Inputs - allowances'!$C$4:$C$1000, $C$1)</f>
        <v>-0.59105003086613395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-8.7745273071027002E-2</v>
      </c>
      <c r="D148" s="9"/>
      <c r="E148" s="31">
        <f>SUMIFS('Inputs - allowances'!$I$4:$I$1000,'Inputs - allowances'!$M$4:$M$1000,E$143, 'Inputs - allowances'!$C$4:$C$1000, $C$1)</f>
        <v>-0.85436186937578995</v>
      </c>
      <c r="F148" s="9"/>
      <c r="G148" s="31">
        <f>SUMIFS('Inputs - allowances'!$I$4:$I$1000,'Inputs - allowances'!$M$4:$M$1000,G$143, 'Inputs - allowances'!$C$4:$C$1000, $C$1)</f>
        <v>-1.29493550363768</v>
      </c>
      <c r="H148" s="9"/>
      <c r="I148" s="31">
        <f>SUMIFS('Inputs - allowances'!$I$4:$I$1000,'Inputs - allowances'!$M$4:$M$1000,I$143, 'Inputs - allowances'!$C$4:$C$1000, $C$1)</f>
        <v>-0.53016617623967999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-7.2719587783453707E-2</v>
      </c>
      <c r="D149" s="9"/>
      <c r="E149" s="31">
        <f>SUMIFS('Inputs - allowances'!$J$4:$J$1000,'Inputs - allowances'!$M$4:$M$1000,E$143, 'Inputs - allowances'!$C$4:$C$1000, $C$1)</f>
        <v>-0.70834265137216001</v>
      </c>
      <c r="F149" s="9"/>
      <c r="G149" s="31">
        <f>SUMIFS('Inputs - allowances'!$J$4:$J$1000,'Inputs - allowances'!$M$4:$M$1000,G$143, 'Inputs - allowances'!$C$4:$C$1000, $C$1)</f>
        <v>-1.0737361356668</v>
      </c>
      <c r="H149" s="9"/>
      <c r="I149" s="31">
        <f>SUMIFS('Inputs - allowances'!$J$4:$J$1000,'Inputs - allowances'!$M$4:$M$1000,I$143, 'Inputs - allowances'!$C$4:$C$1000, $C$1)</f>
        <v>-0.43990861745546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-6.7192899111911203E-2</v>
      </c>
      <c r="D150" s="9"/>
      <c r="E150" s="31">
        <f>SUMIFS('Inputs - allowances'!$K$4:$K$1000,'Inputs - allowances'!$M$4:$M$1000,E$143, 'Inputs - allowances'!$C$4:$C$1000, $C$1)</f>
        <v>-0.649240479730674</v>
      </c>
      <c r="F150" s="9"/>
      <c r="G150" s="31">
        <f>SUMIFS('Inputs - allowances'!$K$4:$K$1000,'Inputs - allowances'!$M$4:$M$1000,G$143, 'Inputs - allowances'!$C$4:$C$1000, $C$1)</f>
        <v>-0.98520497529022999</v>
      </c>
      <c r="H150" s="9"/>
      <c r="I150" s="31">
        <f>SUMIFS('Inputs - allowances'!$K$4:$K$1000,'Inputs - allowances'!$M$4:$M$1000,I$143, 'Inputs - allowances'!$C$4:$C$1000, $C$1)</f>
        <v>-0.403157394671467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65">
        <f>SUM(C146:C150)</f>
        <v>-0.43806074042611398</v>
      </c>
      <c r="D151" s="65">
        <f t="shared" ref="D151:I151" si="57">SUM(D146:D150)</f>
        <v>0</v>
      </c>
      <c r="E151" s="65">
        <f t="shared" si="57"/>
        <v>-4.2786961633498724</v>
      </c>
      <c r="F151" s="65">
        <f t="shared" si="57"/>
        <v>0</v>
      </c>
      <c r="G151" s="65">
        <f t="shared" si="57"/>
        <v>-6.4368814201129503</v>
      </c>
      <c r="H151" s="65">
        <f t="shared" si="57"/>
        <v>0</v>
      </c>
      <c r="I151" s="65">
        <f t="shared" si="57"/>
        <v>-2.5977763573529278</v>
      </c>
      <c r="J151" s="36"/>
      <c r="K151" s="36"/>
      <c r="L151" s="36"/>
      <c r="Z151" s="40">
        <f>SUM(C146:L150)</f>
        <v>-13.751414681241863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adjustments'!B$26/('Inputs - adjustments'!$B$26+'Inputs - adjustments'!$C$26))*'SRWRDS allowance profile'!$B4, 0)</f>
        <v>0.85141193117249248</v>
      </c>
      <c r="D156" s="50">
        <f>IFERROR(SUMIFS('Inputs - allowances'!$L$4:$L$1000,'Inputs - allowances'!$M$4:$M$1000,D$153,'Inputs - allowances'!$C$4:$C$1000,$C$1)*('Inputs - adjustments'!C$26/('Inputs - adjustments'!$B$26+'Inputs - adjustments'!$C$26))*'SRWRDS allowance profile'!$B4, 0)</f>
        <v>0</v>
      </c>
      <c r="E156" s="50">
        <f>IFERROR(SUMIFS('Inputs - allowances'!$L$4:$L$1000,'Inputs - allowances'!$M$4:$M$1000,E$153,'Inputs - allowances'!$C$4:$C$1000,$C$1)*('Inputs - adjustments'!D$26/('Inputs - adjustments'!$D$26+'Inputs - adjustments'!$E$26))*'SRWRDS allowance profile'!$B4, 0)</f>
        <v>1.0082130688275075</v>
      </c>
      <c r="F156" s="50">
        <f>IFERROR(SUMIFS('Inputs - allowances'!$L$4:$L$1000,'Inputs - allowances'!$M$4:$M$1000,F$153,'Inputs - allowances'!$C$4:$C$1000,$C$1)*('Inputs - adjustments'!E$26/('Inputs - adjustments'!$D$26+'Inputs - adjustments'!$E$26))*'SRWRDS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adjustments'!B$26/('Inputs - adjustments'!$B$26+'Inputs - adjustments'!$C$26))*'SRWRDS allowance profile'!$B5, 0)</f>
        <v>1.2568461841117751</v>
      </c>
      <c r="D157" s="50">
        <f>IFERROR(SUMIFS('Inputs - allowances'!$L$4:$L$1000,'Inputs - allowances'!$M$4:$M$1000,D$153,'Inputs - allowances'!$C$4:$C$1000,$C$1)*('Inputs - adjustments'!C$26/('Inputs - adjustments'!$B$26+'Inputs - adjustments'!$C$26))*'SRWRDS allowance profile'!$B5, 0)</f>
        <v>0</v>
      </c>
      <c r="E157" s="50">
        <f>IFERROR(SUMIFS('Inputs - allowances'!$L$4:$L$1000,'Inputs - allowances'!$M$4:$M$1000,E$153,'Inputs - allowances'!$C$4:$C$1000,$C$1)*('Inputs - adjustments'!D$26/('Inputs - adjustments'!$D$26+'Inputs - adjustments'!$E$26))*'SRWRDS allowance profile'!$B5, 0)</f>
        <v>1.4883145301739398</v>
      </c>
      <c r="F157" s="50">
        <f>IFERROR(SUMIFS('Inputs - allowances'!$L$4:$L$1000,'Inputs - allowances'!$M$4:$M$1000,F$153,'Inputs - allowances'!$C$4:$C$1000,$C$1)*('Inputs - adjustments'!E$26/('Inputs - adjustments'!$D$26+'Inputs - adjustments'!$E$26))*'SRWRDS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adjustments'!B$26/('Inputs - adjustments'!$B$26+'Inputs - adjustments'!$C$26))*'SRWRDS allowance profile'!$B6, 0)</f>
        <v>2.8970120255479612</v>
      </c>
      <c r="D158" s="50">
        <f>IFERROR(SUMIFS('Inputs - allowances'!$L$4:$L$1000,'Inputs - allowances'!$M$4:$M$1000,D$153,'Inputs - allowances'!$C$4:$C$1000,$C$1)*('Inputs - adjustments'!C$26/('Inputs - adjustments'!$B$26+'Inputs - adjustments'!$C$26))*'SRWRDS allowance profile'!$B6, 0)</f>
        <v>0</v>
      </c>
      <c r="E158" s="50">
        <f>IFERROR(SUMIFS('Inputs - allowances'!$L$4:$L$1000,'Inputs - allowances'!$M$4:$M$1000,E$153,'Inputs - allowances'!$C$4:$C$1000,$C$1)*('Inputs - adjustments'!D$26/('Inputs - adjustments'!$D$26+'Inputs - adjustments'!$E$26))*'SRWRDS allowance profile'!$B6, 0)</f>
        <v>3.4305431692572323</v>
      </c>
      <c r="F158" s="50">
        <f>IFERROR(SUMIFS('Inputs - allowances'!$L$4:$L$1000,'Inputs - allowances'!$M$4:$M$1000,F$153,'Inputs - allowances'!$C$4:$C$1000,$C$1)*('Inputs - adjustments'!E$26/('Inputs - adjustments'!$D$26+'Inputs - adjustments'!$E$26))*'SRWRDS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adjustments'!B$26/('Inputs - adjustments'!$B$26+'Inputs - adjustments'!$C$26))*'SRWRDS allowance profile'!$B7, 0)</f>
        <v>4.6956658022240507</v>
      </c>
      <c r="D159" s="50">
        <f>IFERROR(SUMIFS('Inputs - allowances'!$L$4:$L$1000,'Inputs - allowances'!$M$4:$M$1000,D$153,'Inputs - allowances'!$C$4:$C$1000,$C$1)*('Inputs - adjustments'!C$26/('Inputs - adjustments'!$B$26+'Inputs - adjustments'!$C$26))*'SRWRDS allowance profile'!$B7, 0)</f>
        <v>0</v>
      </c>
      <c r="E159" s="50">
        <f>IFERROR(SUMIFS('Inputs - allowances'!$L$4:$L$1000,'Inputs - allowances'!$M$4:$M$1000,E$153,'Inputs - allowances'!$C$4:$C$1000,$C$1)*('Inputs - adjustments'!D$26/('Inputs - adjustments'!$D$26+'Inputs - adjustments'!$E$26))*'SRWRDS allowance profile'!$B7, 0)</f>
        <v>5.5604478341395875</v>
      </c>
      <c r="F159" s="50">
        <f>IFERROR(SUMIFS('Inputs - allowances'!$L$4:$L$1000,'Inputs - allowances'!$M$4:$M$1000,F$153,'Inputs - allowances'!$C$4:$C$1000,$C$1)*('Inputs - adjustments'!E$26/('Inputs - adjustments'!$D$26+'Inputs - adjustments'!$E$26))*'SRWRDS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adjustments'!B$26/('Inputs - adjustments'!$B$26+'Inputs - adjustments'!$C$26))*'SRWRDS allowance profile'!$B8, 0)</f>
        <v>1.6512231392436221</v>
      </c>
      <c r="D160" s="50">
        <f>IFERROR(SUMIFS('Inputs - allowances'!$L$4:$L$1000,'Inputs - allowances'!$M$4:$M$1000,D$153,'Inputs - allowances'!$C$4:$C$1000,$C$1)*('Inputs - adjustments'!C$26/('Inputs - adjustments'!$B$26+'Inputs - adjustments'!$C$26))*'SRWRDS allowance profile'!$B8, 0)</f>
        <v>0</v>
      </c>
      <c r="E160" s="50">
        <f>IFERROR(SUMIFS('Inputs - allowances'!$L$4:$L$1000,'Inputs - allowances'!$M$4:$M$1000,E$153,'Inputs - allowances'!$C$4:$C$1000,$C$1)*('Inputs - adjustments'!D$26/('Inputs - adjustments'!$D$26+'Inputs - adjustments'!$E$26))*'SRWRDS allowance profile'!$B8, 0)</f>
        <v>1.9553223153018329</v>
      </c>
      <c r="F160" s="50">
        <f>IFERROR(SUMIFS('Inputs - allowances'!$L$4:$L$1000,'Inputs - allowances'!$M$4:$M$1000,F$153,'Inputs - allowances'!$C$4:$C$1000,$C$1)*('Inputs - adjustments'!E$26/('Inputs - adjustments'!$D$26+'Inputs - adjustments'!$E$26))*'SRWRDS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146">
        <f>SUM(C156:C160)</f>
        <v>11.352159082299902</v>
      </c>
      <c r="D161" s="146">
        <f t="shared" ref="D161:E161" si="58">SUM(D156:D160)</f>
        <v>0</v>
      </c>
      <c r="E161" s="146">
        <f t="shared" si="58"/>
        <v>13.442840917700101</v>
      </c>
      <c r="F161" s="36"/>
      <c r="G161" s="36"/>
      <c r="H161" s="36"/>
      <c r="I161" s="36"/>
      <c r="J161" s="36"/>
      <c r="K161" s="36"/>
      <c r="L161" s="36"/>
      <c r="Z161" s="40">
        <f>SUM(C156:L160)</f>
        <v>24.795000000000002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128">
        <f>(C11/($C$11+$E$11+$G$11+$I$11))*'Redetermination cost'!D5</f>
        <v>0.15921919356975592</v>
      </c>
      <c r="D166" s="9"/>
      <c r="E166" s="128">
        <f>(E11/($C$11+$E$11+$G$11+$I$11))*'Redetermination cost'!$D$5</f>
        <v>0.79572968003925193</v>
      </c>
      <c r="F166" s="9"/>
      <c r="G166" s="128">
        <f>(G11/($C$11+$E$11+$G$11+$I$11))*'Redetermination cost'!$D$5</f>
        <v>0.84206116717204549</v>
      </c>
      <c r="H166" s="9"/>
      <c r="I166" s="128">
        <f>(I11/($C$11+$E$11+$G$11+$I$11))*'Redetermination cost'!$D$5</f>
        <v>0.32796995921894673</v>
      </c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2.1249800000000003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profile'!B11</f>
        <v>0.25528643502813336</v>
      </c>
      <c r="F176" s="31"/>
      <c r="G176" s="31">
        <f>SUMIFS('Inputs - allowances'!$L$4:$L$1000,'Inputs - allowances'!$M$4:$M$1000,G$173, 'Inputs - allowances'!$C$4:$C$1000, $C$1)*'Non-s185 diversions profile'!B25</f>
        <v>0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profile'!B12</f>
        <v>0.25525729571457761</v>
      </c>
      <c r="F177" s="31"/>
      <c r="G177" s="31">
        <f>SUMIFS('Inputs - allowances'!$L$4:$L$1000,'Inputs - allowances'!$M$4:$M$1000,G$173, 'Inputs - allowances'!$C$4:$C$1000, $C$1)*'Non-s185 diversions profile'!B26</f>
        <v>0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profile'!B13</f>
        <v>0.25549061824880187</v>
      </c>
      <c r="F178" s="31"/>
      <c r="G178" s="31">
        <f>SUMIFS('Inputs - allowances'!$L$4:$L$1000,'Inputs - allowances'!$M$4:$M$1000,G$173, 'Inputs - allowances'!$C$4:$C$1000, $C$1)*'Non-s185 diversions profile'!B27</f>
        <v>0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profile'!B14</f>
        <v>0.25566718527533355</v>
      </c>
      <c r="F179" s="31"/>
      <c r="G179" s="31">
        <f>SUMIFS('Inputs - allowances'!$L$4:$L$1000,'Inputs - allowances'!$M$4:$M$1000,G$173, 'Inputs - allowances'!$C$4:$C$1000, $C$1)*'Non-s185 diversions profile'!B28</f>
        <v>0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profile'!B15</f>
        <v>0.25578482024725363</v>
      </c>
      <c r="F180" s="31"/>
      <c r="G180" s="31">
        <f>SUMIFS('Inputs - allowances'!$L$4:$L$1000,'Inputs - allowances'!$M$4:$M$1000,G$173, 'Inputs - allowances'!$C$4:$C$1000, $C$1)*'Non-s185 diversions profile'!B29</f>
        <v>0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65">
        <f>SUM(E176:E180)</f>
        <v>1.2774863545141002</v>
      </c>
      <c r="F181" s="36"/>
      <c r="G181" s="36"/>
      <c r="H181" s="36"/>
      <c r="I181" s="36"/>
      <c r="J181" s="36"/>
      <c r="K181" s="36"/>
      <c r="L181" s="36"/>
      <c r="Z181" s="40">
        <f>SUM(C176:L180)</f>
        <v>1.2774863545141002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37">
        <f>C126+C136+C146+C156+C166+C176</f>
        <v>39.476276730513774</v>
      </c>
      <c r="D185" s="126">
        <f t="shared" ref="D185:L185" si="59">D126+D136+D146+D156+D166+D176</f>
        <v>8.162229757116922</v>
      </c>
      <c r="E185" s="126">
        <f t="shared" si="59"/>
        <v>219.56802690020322</v>
      </c>
      <c r="F185" s="126">
        <f t="shared" si="59"/>
        <v>167.37309122426663</v>
      </c>
      <c r="G185" s="126">
        <f t="shared" si="59"/>
        <v>197.64635286099372</v>
      </c>
      <c r="H185" s="126">
        <f t="shared" si="59"/>
        <v>201.91790282074581</v>
      </c>
      <c r="I185" s="126">
        <f t="shared" si="59"/>
        <v>67.946165443671902</v>
      </c>
      <c r="J185" s="126">
        <f t="shared" si="59"/>
        <v>13.492447805252716</v>
      </c>
      <c r="K185" s="16">
        <f t="shared" si="59"/>
        <v>0</v>
      </c>
      <c r="L185" s="16">
        <f t="shared" si="59"/>
        <v>0</v>
      </c>
    </row>
    <row r="186" spans="2:26" outlineLevel="1">
      <c r="B186" s="3" t="s">
        <v>29</v>
      </c>
      <c r="C186" s="126">
        <f t="shared" ref="C186:L186" si="60">C127+C137+C147+C157+C167+C177</f>
        <v>38.641045228068009</v>
      </c>
      <c r="D186" s="126">
        <f t="shared" si="60"/>
        <v>11.660759716880412</v>
      </c>
      <c r="E186" s="126">
        <f t="shared" si="60"/>
        <v>222.20030691421016</v>
      </c>
      <c r="F186" s="126">
        <f t="shared" si="60"/>
        <v>240.16010427973183</v>
      </c>
      <c r="G186" s="126">
        <f t="shared" si="60"/>
        <v>199.58171214241548</v>
      </c>
      <c r="H186" s="126">
        <f t="shared" si="60"/>
        <v>352.49459767495767</v>
      </c>
      <c r="I186" s="126">
        <f t="shared" si="60"/>
        <v>66.411017252625967</v>
      </c>
      <c r="J186" s="126">
        <f t="shared" si="60"/>
        <v>19.55674062387936</v>
      </c>
      <c r="K186" s="16">
        <f t="shared" si="60"/>
        <v>0</v>
      </c>
      <c r="L186" s="16">
        <f t="shared" si="60"/>
        <v>0</v>
      </c>
    </row>
    <row r="187" spans="2:26" outlineLevel="1">
      <c r="B187" s="3" t="s">
        <v>30</v>
      </c>
      <c r="C187" s="126">
        <f t="shared" ref="C187:L187" si="61">C128+C138+C148+C158+C168+C178</f>
        <v>40.665458066487474</v>
      </c>
      <c r="D187" s="126">
        <f t="shared" si="61"/>
        <v>15.630726968088823</v>
      </c>
      <c r="E187" s="126">
        <f t="shared" si="61"/>
        <v>225.12885550542913</v>
      </c>
      <c r="F187" s="126">
        <f t="shared" si="61"/>
        <v>257.50916575007375</v>
      </c>
      <c r="G187" s="126">
        <f t="shared" si="61"/>
        <v>201.36700505034526</v>
      </c>
      <c r="H187" s="126">
        <f t="shared" si="61"/>
        <v>332.39891844670001</v>
      </c>
      <c r="I187" s="126">
        <f t="shared" si="61"/>
        <v>66.052243500265845</v>
      </c>
      <c r="J187" s="126">
        <f t="shared" si="61"/>
        <v>15.084743010606257</v>
      </c>
      <c r="K187" s="16">
        <f t="shared" si="61"/>
        <v>0</v>
      </c>
      <c r="L187" s="16">
        <f t="shared" si="61"/>
        <v>0</v>
      </c>
    </row>
    <row r="188" spans="2:26" outlineLevel="1">
      <c r="B188" s="3" t="s">
        <v>31</v>
      </c>
      <c r="C188" s="126">
        <f t="shared" ref="C188:L188" si="62">C129+C139+C149+C159+C169+C179</f>
        <v>41.920874802140794</v>
      </c>
      <c r="D188" s="126">
        <f t="shared" si="62"/>
        <v>10.731882827531575</v>
      </c>
      <c r="E188" s="126">
        <f t="shared" si="62"/>
        <v>225.96300379027304</v>
      </c>
      <c r="F188" s="126">
        <f t="shared" si="62"/>
        <v>225.5927481271317</v>
      </c>
      <c r="G188" s="126">
        <f t="shared" si="62"/>
        <v>201.50604849455678</v>
      </c>
      <c r="H188" s="126">
        <f t="shared" si="62"/>
        <v>363.40042456527885</v>
      </c>
      <c r="I188" s="126">
        <f t="shared" si="62"/>
        <v>66.060174999202033</v>
      </c>
      <c r="J188" s="126">
        <f t="shared" si="62"/>
        <v>10.055810250961718</v>
      </c>
      <c r="K188" s="16">
        <f t="shared" si="62"/>
        <v>0</v>
      </c>
      <c r="L188" s="16">
        <f t="shared" si="62"/>
        <v>0</v>
      </c>
    </row>
    <row r="189" spans="2:26" outlineLevel="1">
      <c r="B189" s="3" t="s">
        <v>32</v>
      </c>
      <c r="C189" s="126">
        <f t="shared" ref="C189:L189" si="63">C130+C140+C150+C160+C170+C180</f>
        <v>41.753472166587088</v>
      </c>
      <c r="D189" s="126">
        <f t="shared" si="63"/>
        <v>5.9288969118547517</v>
      </c>
      <c r="E189" s="126">
        <f t="shared" si="63"/>
        <v>221.59966718562384</v>
      </c>
      <c r="F189" s="126">
        <f t="shared" si="63"/>
        <v>155.22232045891374</v>
      </c>
      <c r="G189" s="126">
        <f t="shared" si="63"/>
        <v>204.20101348856559</v>
      </c>
      <c r="H189" s="126">
        <f t="shared" si="63"/>
        <v>283.07702907704805</v>
      </c>
      <c r="I189" s="126">
        <f t="shared" si="63"/>
        <v>65.90666040287239</v>
      </c>
      <c r="J189" s="126">
        <f t="shared" si="63"/>
        <v>11.088834853591374</v>
      </c>
      <c r="K189" s="16">
        <f t="shared" si="63"/>
        <v>0</v>
      </c>
      <c r="L189" s="16">
        <f t="shared" si="63"/>
        <v>0</v>
      </c>
      <c r="Z189" t="s">
        <v>510</v>
      </c>
    </row>
    <row r="190" spans="2:26" outlineLevel="1">
      <c r="M190" s="40">
        <f>SUM(C185:J189)</f>
        <v>5354.134756075664</v>
      </c>
      <c r="Z190" s="40">
        <f>SUM(C185:L189)</f>
        <v>5354.134756075664</v>
      </c>
    </row>
    <row r="191" spans="2:26" outlineLevel="1">
      <c r="B191" s="13" t="s">
        <v>544</v>
      </c>
    </row>
    <row r="192" spans="2:26" outlineLevel="1">
      <c r="C192" s="26"/>
    </row>
    <row r="193" spans="1:2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2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22" outlineLevel="1">
      <c r="B195" s="30" t="s">
        <v>28</v>
      </c>
      <c r="C195" s="18">
        <f xml:space="preserve"> IFERROR(C185 / SUM($C$185:$D$189), 0)</f>
        <v>0.15506943090563877</v>
      </c>
      <c r="D195" s="18">
        <f xml:space="preserve"> IFERROR(D185 / SUM($C$185:$D$189), 0)</f>
        <v>3.2062606410366963E-2</v>
      </c>
      <c r="E195" s="18">
        <f xml:space="preserve"> IFERROR(E185 / SUM($E$185:$F$189), 0)</f>
        <v>0.10163693449233799</v>
      </c>
      <c r="F195" s="18">
        <f xml:space="preserve"> IFERROR(F185 / SUM($E$185:$F$189), 0)</f>
        <v>7.7476161482622277E-2</v>
      </c>
      <c r="G195" s="18">
        <f xml:space="preserve"> IFERROR(G185 / SUM($G$185:$H$189), 0)</f>
        <v>7.7887394974615221E-2</v>
      </c>
      <c r="H195" s="18">
        <f xml:space="preserve"> IFERROR(H185 / SUM($G$185:$H$189), 0)</f>
        <v>7.9570704046870167E-2</v>
      </c>
      <c r="I195" s="18">
        <f xml:space="preserve"> IFERROR(I185 / SUM($I$185:$J$189), 0)</f>
        <v>0.1691655595581128</v>
      </c>
      <c r="J195" s="18">
        <f xml:space="preserve"> IFERROR(J185 / SUM($I$185:$J$189), 0)</f>
        <v>3.3592145603512952E-2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  <c r="M195" s="54"/>
      <c r="N195" s="54"/>
      <c r="O195" s="54"/>
      <c r="P195" s="54"/>
      <c r="Q195" s="54"/>
      <c r="R195" s="54"/>
      <c r="S195" s="54"/>
      <c r="T195" s="54"/>
      <c r="U195" s="54"/>
      <c r="V195" s="54"/>
    </row>
    <row r="196" spans="1:22" outlineLevel="1">
      <c r="B196" s="30" t="s">
        <v>29</v>
      </c>
      <c r="C196" s="18">
        <f t="shared" ref="C196:D199" si="64" xml:space="preserve"> IFERROR(C186 / SUM($C$185:$D$189), 0)</f>
        <v>0.15178850158591362</v>
      </c>
      <c r="D196" s="18">
        <f t="shared" si="64"/>
        <v>4.5805418417951931E-2</v>
      </c>
      <c r="E196" s="18">
        <f t="shared" ref="E196:F199" si="65" xml:space="preserve"> IFERROR(E186 / SUM($E$185:$F$189), 0)</f>
        <v>0.1028554036616707</v>
      </c>
      <c r="F196" s="18">
        <f t="shared" si="65"/>
        <v>0.11116890346446689</v>
      </c>
      <c r="G196" s="18">
        <f t="shared" ref="G196:H199" si="66" xml:space="preserve"> IFERROR(G186 / SUM($G$185:$H$189), 0)</f>
        <v>7.8650070787185875E-2</v>
      </c>
      <c r="H196" s="18">
        <f t="shared" si="66"/>
        <v>0.13890914534019635</v>
      </c>
      <c r="I196" s="18">
        <f t="shared" ref="I196:J199" si="67" xml:space="preserve"> IFERROR(I186 / SUM($I$185:$J$189), 0)</f>
        <v>0.16534350129997313</v>
      </c>
      <c r="J196" s="18">
        <f t="shared" si="67"/>
        <v>4.8690414671215945E-2</v>
      </c>
      <c r="K196" s="18">
        <f t="shared" ref="K196:L199" si="68" xml:space="preserve"> IFERROR(K186 / SUM($K$185:$L$189), 0)</f>
        <v>0</v>
      </c>
      <c r="L196" s="18">
        <f t="shared" si="68"/>
        <v>0</v>
      </c>
      <c r="M196" s="54"/>
      <c r="N196" s="54"/>
      <c r="O196" s="54"/>
      <c r="P196" s="54"/>
      <c r="Q196" s="54"/>
      <c r="R196" s="54"/>
      <c r="S196" s="54"/>
      <c r="T196" s="54"/>
      <c r="U196" s="54"/>
      <c r="V196" s="54"/>
    </row>
    <row r="197" spans="1:22" outlineLevel="1">
      <c r="B197" s="30" t="s">
        <v>30</v>
      </c>
      <c r="C197" s="18">
        <f t="shared" si="64"/>
        <v>0.15974073449062223</v>
      </c>
      <c r="D197" s="18">
        <f t="shared" si="64"/>
        <v>6.1400115115451216E-2</v>
      </c>
      <c r="E197" s="18">
        <f t="shared" si="65"/>
        <v>0.10421101406417542</v>
      </c>
      <c r="F197" s="18">
        <f t="shared" si="65"/>
        <v>0.11919969669542367</v>
      </c>
      <c r="G197" s="18">
        <f t="shared" si="66"/>
        <v>7.9353609263117686E-2</v>
      </c>
      <c r="H197" s="18">
        <f t="shared" si="66"/>
        <v>0.13098994985453369</v>
      </c>
      <c r="I197" s="18">
        <f t="shared" si="67"/>
        <v>0.16445026233385254</v>
      </c>
      <c r="J197" s="18">
        <f t="shared" si="67"/>
        <v>3.7556482775985701E-2</v>
      </c>
      <c r="K197" s="18">
        <f t="shared" si="68"/>
        <v>0</v>
      </c>
      <c r="L197" s="18">
        <f t="shared" si="68"/>
        <v>0</v>
      </c>
      <c r="M197" s="54"/>
      <c r="N197" s="54"/>
      <c r="O197" s="54"/>
      <c r="P197" s="54"/>
      <c r="Q197" s="54"/>
      <c r="R197" s="54"/>
      <c r="S197" s="54"/>
      <c r="T197" s="54"/>
      <c r="U197" s="54"/>
      <c r="V197" s="54"/>
    </row>
    <row r="198" spans="1:22" outlineLevel="1">
      <c r="B198" s="30" t="s">
        <v>31</v>
      </c>
      <c r="C198" s="18">
        <f t="shared" si="64"/>
        <v>0.16467222182607039</v>
      </c>
      <c r="D198" s="18">
        <f t="shared" si="64"/>
        <v>4.2156634324253803E-2</v>
      </c>
      <c r="E198" s="18">
        <f t="shared" si="65"/>
        <v>0.10459713710668064</v>
      </c>
      <c r="F198" s="18">
        <f t="shared" si="65"/>
        <v>0.10442574762383387</v>
      </c>
      <c r="G198" s="18">
        <f t="shared" si="66"/>
        <v>7.9408402744004986E-2</v>
      </c>
      <c r="H198" s="18">
        <f t="shared" si="66"/>
        <v>0.14320685402156341</v>
      </c>
      <c r="I198" s="18">
        <f t="shared" si="67"/>
        <v>0.16447000938575626</v>
      </c>
      <c r="J198" s="18">
        <f t="shared" si="67"/>
        <v>2.5035949516891771E-2</v>
      </c>
      <c r="K198" s="18">
        <f t="shared" si="68"/>
        <v>0</v>
      </c>
      <c r="L198" s="18">
        <f t="shared" si="68"/>
        <v>0</v>
      </c>
      <c r="M198" s="54"/>
      <c r="N198" s="54"/>
      <c r="O198" s="54"/>
      <c r="P198" s="54"/>
      <c r="Q198" s="54"/>
      <c r="R198" s="54"/>
      <c r="S198" s="54"/>
      <c r="T198" s="54"/>
      <c r="U198" s="54"/>
      <c r="V198" s="54"/>
    </row>
    <row r="199" spans="1:22" outlineLevel="1">
      <c r="B199" s="30" t="s">
        <v>32</v>
      </c>
      <c r="C199" s="18">
        <f t="shared" si="64"/>
        <v>0.16401463621827289</v>
      </c>
      <c r="D199" s="18">
        <f t="shared" si="64"/>
        <v>2.3289700705458345E-2</v>
      </c>
      <c r="E199" s="18">
        <f t="shared" si="65"/>
        <v>0.10257737055452996</v>
      </c>
      <c r="F199" s="18">
        <f t="shared" si="65"/>
        <v>7.1851630854258539E-2</v>
      </c>
      <c r="G199" s="18">
        <f t="shared" si="66"/>
        <v>8.0470419825993608E-2</v>
      </c>
      <c r="H199" s="18">
        <f t="shared" si="66"/>
        <v>0.1115534491419192</v>
      </c>
      <c r="I199" s="18">
        <f t="shared" si="67"/>
        <v>0.16408780411458507</v>
      </c>
      <c r="J199" s="18">
        <f t="shared" si="67"/>
        <v>2.7607870740113914E-2</v>
      </c>
      <c r="K199" s="18">
        <f t="shared" si="68"/>
        <v>0</v>
      </c>
      <c r="L199" s="18">
        <f t="shared" si="68"/>
        <v>0</v>
      </c>
      <c r="M199" s="54"/>
      <c r="N199" s="54"/>
      <c r="O199" s="54"/>
      <c r="P199" s="54"/>
      <c r="Q199" s="54"/>
      <c r="R199" s="54"/>
      <c r="S199" s="54"/>
      <c r="T199" s="54"/>
      <c r="U199" s="54"/>
      <c r="V199" s="54"/>
    </row>
    <row r="201" spans="1:22" s="23" customFormat="1">
      <c r="A201" s="22" t="s">
        <v>574</v>
      </c>
    </row>
    <row r="202" spans="1:22" outlineLevel="1">
      <c r="C202" s="41"/>
      <c r="D202" s="41"/>
    </row>
    <row r="203" spans="1:22" outlineLevel="1">
      <c r="B203" s="13" t="s">
        <v>575</v>
      </c>
    </row>
    <row r="204" spans="1:22" outlineLevel="1">
      <c r="B204" s="13"/>
    </row>
    <row r="205" spans="1:2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2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22" outlineLevel="1">
      <c r="B207" s="3" t="s">
        <v>28</v>
      </c>
      <c r="C207" s="16">
        <f>C185</f>
        <v>39.476276730513774</v>
      </c>
      <c r="D207" s="16">
        <f t="shared" ref="D207:L207" si="69">D185</f>
        <v>8.162229757116922</v>
      </c>
      <c r="E207" s="16">
        <f t="shared" si="69"/>
        <v>219.56802690020322</v>
      </c>
      <c r="F207" s="16">
        <f t="shared" si="69"/>
        <v>167.37309122426663</v>
      </c>
      <c r="G207" s="16">
        <f t="shared" si="69"/>
        <v>197.64635286099372</v>
      </c>
      <c r="H207" s="16">
        <f t="shared" si="69"/>
        <v>201.91790282074581</v>
      </c>
      <c r="I207" s="16">
        <f t="shared" si="69"/>
        <v>67.946165443671902</v>
      </c>
      <c r="J207" s="16">
        <f t="shared" si="69"/>
        <v>13.492447805252716</v>
      </c>
      <c r="K207" s="16">
        <f t="shared" si="69"/>
        <v>0</v>
      </c>
      <c r="L207" s="16">
        <f t="shared" si="69"/>
        <v>0</v>
      </c>
    </row>
    <row r="208" spans="1:22" outlineLevel="1">
      <c r="B208" s="3" t="s">
        <v>29</v>
      </c>
      <c r="C208" s="16">
        <f t="shared" ref="C208:L211" si="70">C186</f>
        <v>38.641045228068009</v>
      </c>
      <c r="D208" s="16">
        <f t="shared" si="70"/>
        <v>11.660759716880412</v>
      </c>
      <c r="E208" s="16">
        <f t="shared" si="70"/>
        <v>222.20030691421016</v>
      </c>
      <c r="F208" s="16">
        <f t="shared" si="70"/>
        <v>240.16010427973183</v>
      </c>
      <c r="G208" s="16">
        <f t="shared" si="70"/>
        <v>199.58171214241548</v>
      </c>
      <c r="H208" s="16">
        <f t="shared" si="70"/>
        <v>352.49459767495767</v>
      </c>
      <c r="I208" s="16">
        <f t="shared" si="70"/>
        <v>66.411017252625967</v>
      </c>
      <c r="J208" s="16">
        <f t="shared" si="70"/>
        <v>19.55674062387936</v>
      </c>
      <c r="K208" s="16">
        <f t="shared" si="70"/>
        <v>0</v>
      </c>
      <c r="L208" s="16">
        <f t="shared" si="70"/>
        <v>0</v>
      </c>
    </row>
    <row r="209" spans="2:12" outlineLevel="1">
      <c r="B209" s="3" t="s">
        <v>30</v>
      </c>
      <c r="C209" s="16">
        <f t="shared" si="70"/>
        <v>40.665458066487474</v>
      </c>
      <c r="D209" s="16">
        <f t="shared" si="70"/>
        <v>15.630726968088823</v>
      </c>
      <c r="E209" s="16">
        <f t="shared" si="70"/>
        <v>225.12885550542913</v>
      </c>
      <c r="F209" s="16">
        <f t="shared" si="70"/>
        <v>257.50916575007375</v>
      </c>
      <c r="G209" s="16">
        <f t="shared" si="70"/>
        <v>201.36700505034526</v>
      </c>
      <c r="H209" s="16">
        <f t="shared" si="70"/>
        <v>332.39891844670001</v>
      </c>
      <c r="I209" s="16">
        <f t="shared" si="70"/>
        <v>66.052243500265845</v>
      </c>
      <c r="J209" s="16">
        <f t="shared" si="70"/>
        <v>15.084743010606257</v>
      </c>
      <c r="K209" s="16">
        <f t="shared" si="70"/>
        <v>0</v>
      </c>
      <c r="L209" s="16">
        <f t="shared" si="70"/>
        <v>0</v>
      </c>
    </row>
    <row r="210" spans="2:12" outlineLevel="1">
      <c r="B210" s="3" t="s">
        <v>31</v>
      </c>
      <c r="C210" s="16">
        <f t="shared" si="70"/>
        <v>41.920874802140794</v>
      </c>
      <c r="D210" s="16">
        <f t="shared" si="70"/>
        <v>10.731882827531575</v>
      </c>
      <c r="E210" s="16">
        <f t="shared" si="70"/>
        <v>225.96300379027304</v>
      </c>
      <c r="F210" s="16">
        <f t="shared" si="70"/>
        <v>225.5927481271317</v>
      </c>
      <c r="G210" s="16">
        <f t="shared" si="70"/>
        <v>201.50604849455678</v>
      </c>
      <c r="H210" s="16">
        <f t="shared" si="70"/>
        <v>363.40042456527885</v>
      </c>
      <c r="I210" s="16">
        <f t="shared" si="70"/>
        <v>66.060174999202033</v>
      </c>
      <c r="J210" s="16">
        <f t="shared" si="70"/>
        <v>10.055810250961718</v>
      </c>
      <c r="K210" s="16">
        <f t="shared" si="70"/>
        <v>0</v>
      </c>
      <c r="L210" s="16">
        <f t="shared" si="70"/>
        <v>0</v>
      </c>
    </row>
    <row r="211" spans="2:12" outlineLevel="1">
      <c r="B211" s="3" t="s">
        <v>32</v>
      </c>
      <c r="C211" s="16">
        <f t="shared" si="70"/>
        <v>41.753472166587088</v>
      </c>
      <c r="D211" s="16">
        <f t="shared" si="70"/>
        <v>5.9288969118547517</v>
      </c>
      <c r="E211" s="16">
        <f t="shared" si="70"/>
        <v>221.59966718562384</v>
      </c>
      <c r="F211" s="16">
        <f t="shared" si="70"/>
        <v>155.22232045891374</v>
      </c>
      <c r="G211" s="16">
        <f t="shared" si="70"/>
        <v>204.20101348856559</v>
      </c>
      <c r="H211" s="16">
        <f t="shared" si="70"/>
        <v>283.07702907704805</v>
      </c>
      <c r="I211" s="16">
        <f t="shared" si="70"/>
        <v>65.90666040287239</v>
      </c>
      <c r="J211" s="16">
        <f t="shared" si="70"/>
        <v>11.088834853591374</v>
      </c>
      <c r="K211" s="16">
        <f t="shared" si="70"/>
        <v>0</v>
      </c>
      <c r="L211" s="16">
        <f t="shared" si="70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0.99001354921970297</v>
      </c>
      <c r="D217" s="9"/>
      <c r="E217" s="31">
        <f>SUMIFS('Inputs - allowances'!$G$4:$G$1000,'Inputs - allowances'!$M$4:$M$1000,E$214, 'Inputs - allowances'!$C$4:$C$1000, $C$1)</f>
        <v>8.1572124790749498</v>
      </c>
      <c r="F217" s="9"/>
      <c r="G217" s="31">
        <f>SUMIFS('Inputs - allowances'!$G$4:$G$1000,'Inputs - allowances'!$M$4:$M$1000,G$214, 'Inputs - allowances'!$C$4:$C$1000, $C$1)</f>
        <v>10.178970991230701</v>
      </c>
      <c r="H217" s="9"/>
      <c r="I217" s="31">
        <f>SUMIFS('Inputs - allowances'!$G$4:$G$1000,'Inputs - allowances'!$M$4:$M$1000,I$214, 'Inputs - allowances'!$C$4:$C$1000, $C$1)</f>
        <v>4.0181940886030398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0.98873270377672395</v>
      </c>
      <c r="D218" s="9"/>
      <c r="E218" s="31">
        <f>SUMIFS('Inputs - allowances'!$H$4:$H$1000,'Inputs - allowances'!$M$4:$M$1000,E$214, 'Inputs - allowances'!$C$4:$C$1000, $C$1)</f>
        <v>8.1570448061579697</v>
      </c>
      <c r="F218" s="9"/>
      <c r="G218" s="31">
        <f>SUMIFS('Inputs - allowances'!$H$4:$H$1000,'Inputs - allowances'!$M$4:$M$1000,G$214, 'Inputs - allowances'!$C$4:$C$1000, $C$1)</f>
        <v>10.1798271293012</v>
      </c>
      <c r="H218" s="9"/>
      <c r="I218" s="31">
        <f>SUMIFS('Inputs - allowances'!$H$4:$H$1000,'Inputs - allowances'!$M$4:$M$1000,I$214, 'Inputs - allowances'!$C$4:$C$1000, $C$1)</f>
        <v>4.0187864688924799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0.989341985970138</v>
      </c>
      <c r="D219" s="9"/>
      <c r="E219" s="31">
        <f>SUMIFS('Inputs - allowances'!$I$4:$I$1000,'Inputs - allowances'!$M$4:$M$1000,E$214, 'Inputs - allowances'!$C$4:$C$1000, $C$1)</f>
        <v>8.1574816533908905</v>
      </c>
      <c r="F219" s="9"/>
      <c r="G219" s="31">
        <f>SUMIFS('Inputs - allowances'!$I$4:$I$1000,'Inputs - allowances'!$M$4:$M$1000,G$214, 'Inputs - allowances'!$C$4:$C$1000, $C$1)</f>
        <v>10.1790031133835</v>
      </c>
      <c r="H219" s="9"/>
      <c r="I219" s="31">
        <f>SUMIFS('Inputs - allowances'!$I$4:$I$1000,'Inputs - allowances'!$M$4:$M$1000,I$214, 'Inputs - allowances'!$C$4:$C$1000, $C$1)</f>
        <v>4.0185643553838597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>
      <c r="C222" s="144">
        <f>SUM(C217:C221)</f>
        <v>2.968088238966565</v>
      </c>
      <c r="D222" s="144">
        <f t="shared" ref="D222:J222" si="71">SUM(D217:D221)</f>
        <v>0</v>
      </c>
      <c r="E222" s="144">
        <f t="shared" si="71"/>
        <v>24.471738938623808</v>
      </c>
      <c r="F222" s="144">
        <f t="shared" si="71"/>
        <v>0</v>
      </c>
      <c r="G222" s="144">
        <f t="shared" si="71"/>
        <v>30.537801233915403</v>
      </c>
      <c r="H222" s="144">
        <f t="shared" si="71"/>
        <v>0</v>
      </c>
      <c r="I222" s="144">
        <f t="shared" si="71"/>
        <v>12.05554491287938</v>
      </c>
      <c r="J222" s="144">
        <f t="shared" si="71"/>
        <v>0</v>
      </c>
    </row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40.466290279733478</v>
      </c>
      <c r="D227" s="16">
        <f t="shared" ref="D227:L227" si="72">D207+D217</f>
        <v>8.162229757116922</v>
      </c>
      <c r="E227" s="16">
        <f t="shared" si="72"/>
        <v>227.72523937927818</v>
      </c>
      <c r="F227" s="16">
        <f t="shared" si="72"/>
        <v>167.37309122426663</v>
      </c>
      <c r="G227" s="16">
        <f t="shared" si="72"/>
        <v>207.82532385222441</v>
      </c>
      <c r="H227" s="16">
        <f t="shared" si="72"/>
        <v>201.91790282074581</v>
      </c>
      <c r="I227" s="16">
        <f t="shared" si="72"/>
        <v>71.964359532274941</v>
      </c>
      <c r="J227" s="16">
        <f t="shared" si="72"/>
        <v>13.492447805252716</v>
      </c>
      <c r="K227" s="16">
        <f t="shared" si="72"/>
        <v>0</v>
      </c>
      <c r="L227" s="16">
        <f t="shared" si="72"/>
        <v>0</v>
      </c>
    </row>
    <row r="228" spans="2:12" outlineLevel="1">
      <c r="B228" s="3" t="s">
        <v>29</v>
      </c>
      <c r="C228" s="16">
        <f t="shared" ref="C228:L231" si="73">C208+C218</f>
        <v>39.629777931844735</v>
      </c>
      <c r="D228" s="16">
        <f t="shared" si="73"/>
        <v>11.660759716880412</v>
      </c>
      <c r="E228" s="16">
        <f t="shared" si="73"/>
        <v>230.35735172036811</v>
      </c>
      <c r="F228" s="16">
        <f t="shared" si="73"/>
        <v>240.16010427973183</v>
      </c>
      <c r="G228" s="16">
        <f t="shared" si="73"/>
        <v>209.76153927171669</v>
      </c>
      <c r="H228" s="16">
        <f t="shared" si="73"/>
        <v>352.49459767495767</v>
      </c>
      <c r="I228" s="16">
        <f t="shared" si="73"/>
        <v>70.429803721518454</v>
      </c>
      <c r="J228" s="16">
        <f t="shared" si="73"/>
        <v>19.55674062387936</v>
      </c>
      <c r="K228" s="16">
        <f t="shared" si="73"/>
        <v>0</v>
      </c>
      <c r="L228" s="16">
        <f t="shared" si="73"/>
        <v>0</v>
      </c>
    </row>
    <row r="229" spans="2:12" outlineLevel="1">
      <c r="B229" s="3" t="s">
        <v>30</v>
      </c>
      <c r="C229" s="16">
        <f t="shared" si="73"/>
        <v>41.65480005245761</v>
      </c>
      <c r="D229" s="16">
        <f t="shared" si="73"/>
        <v>15.630726968088823</v>
      </c>
      <c r="E229" s="16">
        <f t="shared" si="73"/>
        <v>233.28633715882003</v>
      </c>
      <c r="F229" s="16">
        <f t="shared" si="73"/>
        <v>257.50916575007375</v>
      </c>
      <c r="G229" s="16">
        <f t="shared" si="73"/>
        <v>211.54600816372874</v>
      </c>
      <c r="H229" s="16">
        <f t="shared" si="73"/>
        <v>332.39891844670001</v>
      </c>
      <c r="I229" s="16">
        <f t="shared" si="73"/>
        <v>70.070807855649704</v>
      </c>
      <c r="J229" s="16">
        <f t="shared" si="73"/>
        <v>15.084743010606257</v>
      </c>
      <c r="K229" s="16">
        <f t="shared" si="73"/>
        <v>0</v>
      </c>
      <c r="L229" s="16">
        <f t="shared" si="73"/>
        <v>0</v>
      </c>
    </row>
    <row r="230" spans="2:12" outlineLevel="1">
      <c r="B230" s="3" t="s">
        <v>31</v>
      </c>
      <c r="C230" s="16">
        <f t="shared" si="73"/>
        <v>41.920874802140794</v>
      </c>
      <c r="D230" s="16">
        <f t="shared" si="73"/>
        <v>10.731882827531575</v>
      </c>
      <c r="E230" s="16">
        <f t="shared" si="73"/>
        <v>225.96300379027304</v>
      </c>
      <c r="F230" s="16">
        <f t="shared" si="73"/>
        <v>225.5927481271317</v>
      </c>
      <c r="G230" s="16">
        <f t="shared" si="73"/>
        <v>201.50604849455678</v>
      </c>
      <c r="H230" s="16">
        <f t="shared" si="73"/>
        <v>363.40042456527885</v>
      </c>
      <c r="I230" s="16">
        <f t="shared" si="73"/>
        <v>66.060174999202033</v>
      </c>
      <c r="J230" s="16">
        <f t="shared" si="73"/>
        <v>10.055810250961718</v>
      </c>
      <c r="K230" s="16">
        <f t="shared" si="73"/>
        <v>0</v>
      </c>
      <c r="L230" s="16">
        <f t="shared" si="73"/>
        <v>0</v>
      </c>
    </row>
    <row r="231" spans="2:12" outlineLevel="1">
      <c r="B231" s="3" t="s">
        <v>32</v>
      </c>
      <c r="C231" s="16">
        <f t="shared" si="73"/>
        <v>41.753472166587088</v>
      </c>
      <c r="D231" s="16">
        <f t="shared" si="73"/>
        <v>5.9288969118547517</v>
      </c>
      <c r="E231" s="16">
        <f t="shared" si="73"/>
        <v>221.59966718562384</v>
      </c>
      <c r="F231" s="16">
        <f t="shared" si="73"/>
        <v>155.22232045891374</v>
      </c>
      <c r="G231" s="16">
        <f t="shared" si="73"/>
        <v>204.20101348856559</v>
      </c>
      <c r="H231" s="16">
        <f t="shared" si="73"/>
        <v>283.07702907704805</v>
      </c>
      <c r="I231" s="16">
        <f t="shared" si="73"/>
        <v>65.90666040287239</v>
      </c>
      <c r="J231" s="16">
        <f t="shared" si="73"/>
        <v>11.088834853591374</v>
      </c>
      <c r="K231" s="16">
        <f t="shared" si="73"/>
        <v>0</v>
      </c>
      <c r="L231" s="16">
        <f t="shared" si="73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0.15712640997195979</v>
      </c>
      <c r="D237" s="18">
        <f xml:space="preserve"> IFERROR(D227 / SUM($C$227:$D$231), 0)</f>
        <v>3.1693091959664806E-2</v>
      </c>
      <c r="E237" s="18">
        <f xml:space="preserve"> IFERROR(E227 / SUM($E$227:$F$231), 0)</f>
        <v>0.10423214157009339</v>
      </c>
      <c r="F237" s="18">
        <f xml:space="preserve"> IFERROR(F227 / SUM($E$227:$F$231), 0)</f>
        <v>7.6608353940320326E-2</v>
      </c>
      <c r="G237" s="18">
        <f xml:space="preserve"> IFERROR(G227 / SUM($G$227:$H$231), 0)</f>
        <v>8.0924805398532737E-2</v>
      </c>
      <c r="H237" s="18">
        <f xml:space="preserve"> IFERROR(H227 / SUM($G$227:$H$231), 0)</f>
        <v>7.8624523178260436E-2</v>
      </c>
      <c r="I237" s="18">
        <f xml:space="preserve"> IFERROR(I227 / SUM($I$227:$J$231), 0)</f>
        <v>0.17394864252794701</v>
      </c>
      <c r="J237" s="18">
        <f xml:space="preserve"> IFERROR(J227 / SUM($I$227:$J$231), 0)</f>
        <v>3.2613268503422124E-2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4" xml:space="preserve"> IFERROR(C228 / SUM($C$227:$D$231), 0)</f>
        <v>0.15387831924725107</v>
      </c>
      <c r="D238" s="18">
        <f t="shared" si="74"/>
        <v>4.5277521097027346E-2</v>
      </c>
      <c r="E238" s="18">
        <f t="shared" ref="E238:F241" si="75" xml:space="preserve"> IFERROR(E228 / SUM($E$227:$F$231), 0)</f>
        <v>0.10543688596694939</v>
      </c>
      <c r="F238" s="18">
        <f t="shared" si="75"/>
        <v>0.10992370479884199</v>
      </c>
      <c r="G238" s="18">
        <f t="shared" ref="G238:H241" si="76" xml:space="preserve"> IFERROR(G228 / SUM($G$227:$H$231), 0)</f>
        <v>8.1678745549461917E-2</v>
      </c>
      <c r="H238" s="18">
        <f t="shared" si="76"/>
        <v>0.13725736687009005</v>
      </c>
      <c r="I238" s="18">
        <f t="shared" ref="I238:J241" si="77" xml:space="preserve"> IFERROR(I228 / SUM($I$227:$J$231), 0)</f>
        <v>0.17023939114435416</v>
      </c>
      <c r="J238" s="18">
        <f t="shared" si="77"/>
        <v>4.7271573121821266E-2</v>
      </c>
      <c r="K238" s="18">
        <f t="shared" ref="K238:L241" si="78" xml:space="preserve"> IFERROR(K228 / SUM($K$227:$L$231), 0)</f>
        <v>0</v>
      </c>
      <c r="L238" s="18">
        <f t="shared" si="78"/>
        <v>0</v>
      </c>
    </row>
    <row r="239" spans="2:12" outlineLevel="1">
      <c r="B239" s="30" t="s">
        <v>30</v>
      </c>
      <c r="C239" s="18">
        <f t="shared" si="74"/>
        <v>0.16174127020534915</v>
      </c>
      <c r="D239" s="18">
        <f t="shared" si="74"/>
        <v>6.0692492362654699E-2</v>
      </c>
      <c r="E239" s="18">
        <f t="shared" si="75"/>
        <v>0.10677751217821002</v>
      </c>
      <c r="F239" s="18">
        <f t="shared" si="75"/>
        <v>0.11786454541982007</v>
      </c>
      <c r="G239" s="18">
        <f t="shared" si="76"/>
        <v>8.2373597337247376E-2</v>
      </c>
      <c r="H239" s="18">
        <f t="shared" si="76"/>
        <v>0.12943233909794791</v>
      </c>
      <c r="I239" s="18">
        <f t="shared" si="77"/>
        <v>0.16937164433264235</v>
      </c>
      <c r="J239" s="18">
        <f t="shared" si="77"/>
        <v>3.6462084657351582E-2</v>
      </c>
      <c r="K239" s="18">
        <f t="shared" si="78"/>
        <v>0</v>
      </c>
      <c r="L239" s="18">
        <f t="shared" si="78"/>
        <v>0</v>
      </c>
    </row>
    <row r="240" spans="2:12" outlineLevel="1">
      <c r="B240" s="30" t="s">
        <v>31</v>
      </c>
      <c r="C240" s="18">
        <f t="shared" si="74"/>
        <v>0.16277441087411079</v>
      </c>
      <c r="D240" s="18">
        <f t="shared" si="74"/>
        <v>4.1670788433361361E-2</v>
      </c>
      <c r="E240" s="18">
        <f t="shared" si="75"/>
        <v>0.10342554854644037</v>
      </c>
      <c r="F240" s="18">
        <f t="shared" si="75"/>
        <v>0.10325607879068176</v>
      </c>
      <c r="G240" s="18">
        <f t="shared" si="76"/>
        <v>7.8464151811664662E-2</v>
      </c>
      <c r="H240" s="18">
        <f t="shared" si="76"/>
        <v>0.14150397119361738</v>
      </c>
      <c r="I240" s="18">
        <f t="shared" si="77"/>
        <v>0.1596773436316937</v>
      </c>
      <c r="J240" s="18">
        <f t="shared" si="77"/>
        <v>2.430640047437534E-2</v>
      </c>
      <c r="K240" s="18">
        <f t="shared" si="78"/>
        <v>0</v>
      </c>
      <c r="L240" s="18">
        <f t="shared" si="78"/>
        <v>0</v>
      </c>
    </row>
    <row r="241" spans="2:12" outlineLevel="1">
      <c r="B241" s="30" t="s">
        <v>32</v>
      </c>
      <c r="C241" s="18">
        <f t="shared" si="74"/>
        <v>0.16212440379506871</v>
      </c>
      <c r="D241" s="18">
        <f t="shared" si="74"/>
        <v>2.3021292053552474E-2</v>
      </c>
      <c r="E241" s="18">
        <f t="shared" si="75"/>
        <v>0.10142840532273167</v>
      </c>
      <c r="F241" s="18">
        <f t="shared" si="75"/>
        <v>7.1046823465910999E-2</v>
      </c>
      <c r="G241" s="18">
        <f t="shared" si="76"/>
        <v>7.9513540373431529E-2</v>
      </c>
      <c r="H241" s="18">
        <f t="shared" si="76"/>
        <v>0.11022695918974611</v>
      </c>
      <c r="I241" s="18">
        <f t="shared" si="77"/>
        <v>0.15930627584462068</v>
      </c>
      <c r="J241" s="18">
        <f t="shared" si="77"/>
        <v>2.6803375761771744E-2</v>
      </c>
      <c r="K241" s="18">
        <f t="shared" si="78"/>
        <v>0</v>
      </c>
      <c r="L241" s="18">
        <f t="shared" si="78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tabColor rgb="FF0070C0"/>
    <outlinePr summaryBelow="0" summaryRight="0"/>
  </sheetPr>
  <dimension ref="A1:Z242"/>
  <sheetViews>
    <sheetView topLeftCell="A203" zoomScale="70" zoomScaleNormal="70" workbookViewId="0">
      <selection activeCell="E181" sqref="E181"/>
    </sheetView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305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11.253023000000001</v>
      </c>
      <c r="D11" s="32">
        <f>SUMIFS('Inputs - Reps'!$G$4:$G$5000,'Inputs - Reps'!$M$4:$M$5000,D$6, 'Inputs - Reps'!$C$4:$C$5000, $C$1)+SUMIFS('Inputs - Reps'!$G$4:$G$5000,'Inputs - Reps'!$M$4:$M$5000,D$8, 'Inputs - Reps'!$C$4:$C$5000, $C$1)</f>
        <v>2.2366755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39.889087199999999</v>
      </c>
      <c r="F11" s="32">
        <f>SUMIFS('Inputs - Reps'!$G$4:$G$5000,'Inputs - Reps'!$M$4:$M$5000,F$6, 'Inputs - Reps'!$C$4:$C$5000, $C$1)+SUMIFS('Inputs - Reps'!$G$4:$G$5000,'Inputs - Reps'!$M$4:$M$5000,F$8, 'Inputs - Reps'!$C$4:$C$5000, $C$1)</f>
        <v>30.0145865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-1.4999999999999999E-2</v>
      </c>
      <c r="P11" s="32">
        <f>SUMIFS('Inputs - Reps'!$G$4:$G$5000,'Inputs - Reps'!$M$4:$M$5000,P$6, 'Inputs - Reps'!$C$4:$C$5000, $C$1)-SUMIFS('Inputs - Reps'!$G$4:$G$5000,'Inputs - Reps'!$M$4:$M$5000,P$7, 'Inputs - Reps'!$C$4:$C$5000, $C$1)</f>
        <v>1.5289999999999999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0.28600000000000003</v>
      </c>
      <c r="R11" s="32">
        <f>SUMIFS('Inputs - Reps'!$G$4:$G$5000,'Inputs - Reps'!$M$4:$M$5000,R$6, 'Inputs - Reps'!$C$4:$C$5000, $C$1)-SUMIFS('Inputs - Reps'!$G$4:$G$5000,'Inputs - Reps'!$M$4:$M$5000,R$7, 'Inputs - Reps'!$C$4:$C$5000, $C$1)</f>
        <v>6.2650000000000006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11.244964061999999</v>
      </c>
      <c r="D12" s="32">
        <f>SUMIFS('Inputs - Reps'!$H$4:$H$5000,'Inputs - Reps'!$M$4:$M$5000,D$6, 'Inputs - Reps'!$C$4:$C$5000, $C$1)+SUMIFS('Inputs - Reps'!$H$4:$H$5000,'Inputs - Reps'!$M$4:$M$5000,D$8, 'Inputs - Reps'!$C$4:$C$5000, $C$1)</f>
        <v>1.9813564964999999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39.384182963899995</v>
      </c>
      <c r="F12" s="32">
        <f>SUMIFS('Inputs - Reps'!$H$4:$H$5000,'Inputs - Reps'!$M$4:$M$5000,F$6, 'Inputs - Reps'!$C$4:$C$5000, $C$1)+SUMIFS('Inputs - Reps'!$H$4:$H$5000,'Inputs - Reps'!$M$4:$M$5000,F$8, 'Inputs - Reps'!$C$4:$C$5000, $C$1)</f>
        <v>29.395012032500002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-5.0999999999999997E-2</v>
      </c>
      <c r="P12" s="32">
        <f>SUMIFS('Inputs - Reps'!$H$4:$H$5000,'Inputs - Reps'!$M$4:$M$5000,P$6, 'Inputs - Reps'!$C$4:$C$5000, $C$1)-SUMIFS('Inputs - Reps'!$H$4:$H$5000,'Inputs - Reps'!$M$4:$M$5000,P$7, 'Inputs - Reps'!$C$4:$C$5000, $C$1)</f>
        <v>1.5289999999999999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0.28900000000000003</v>
      </c>
      <c r="R12" s="32">
        <f>SUMIFS('Inputs - Reps'!$H$4:$H$5000,'Inputs - Reps'!$M$4:$M$5000,R$6, 'Inputs - Reps'!$C$4:$C$5000, $C$1)-SUMIFS('Inputs - Reps'!$H$4:$H$5000,'Inputs - Reps'!$M$4:$M$5000,R$7, 'Inputs - Reps'!$C$4:$C$5000, $C$1)</f>
        <v>5.1249999999999991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11.2645757575596</v>
      </c>
      <c r="D13" s="32">
        <f>SUMIFS('Inputs - Reps'!$I$4:$I$5000,'Inputs - Reps'!$M$4:$M$5000,D$6, 'Inputs - Reps'!$C$4:$C$5000, $C$1)+SUMIFS('Inputs - Reps'!$I$4:$I$5000,'Inputs - Reps'!$M$4:$M$5000,D$8, 'Inputs - Reps'!$C$4:$C$5000, $C$1)</f>
        <v>5.0673803613832549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39.200957421812724</v>
      </c>
      <c r="F13" s="32">
        <f>SUMIFS('Inputs - Reps'!$I$4:$I$5000,'Inputs - Reps'!$M$4:$M$5000,F$6, 'Inputs - Reps'!$C$4:$C$5000, $C$1)+SUMIFS('Inputs - Reps'!$I$4:$I$5000,'Inputs - Reps'!$M$4:$M$5000,F$8, 'Inputs - Reps'!$C$4:$C$5000, $C$1)</f>
        <v>25.96032262257993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-8.6999999999999994E-2</v>
      </c>
      <c r="P13" s="32">
        <f>SUMIFS('Inputs - Reps'!$I$4:$I$5000,'Inputs - Reps'!$M$4:$M$5000,P$6, 'Inputs - Reps'!$C$4:$C$5000, $C$1)-SUMIFS('Inputs - Reps'!$I$4:$I$5000,'Inputs - Reps'!$M$4:$M$5000,P$7, 'Inputs - Reps'!$C$4:$C$5000, $C$1)</f>
        <v>1.5289999999999999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0.29399999999999998</v>
      </c>
      <c r="R13" s="32">
        <f>SUMIFS('Inputs - Reps'!$I$4:$I$5000,'Inputs - Reps'!$M$4:$M$5000,R$6, 'Inputs - Reps'!$C$4:$C$5000, $C$1)-SUMIFS('Inputs - Reps'!$I$4:$I$5000,'Inputs - Reps'!$M$4:$M$5000,R$7, 'Inputs - Reps'!$C$4:$C$5000, $C$1)</f>
        <v>5.5830000000000002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11.2907090399952</v>
      </c>
      <c r="D14" s="32">
        <f>SUMIFS('Inputs - Reps'!$J$4:$J$5000,'Inputs - Reps'!$M$4:$M$5000,D$6, 'Inputs - Reps'!$C$4:$C$5000, $C$1)+SUMIFS('Inputs - Reps'!$J$4:$J$5000,'Inputs - Reps'!$M$4:$M$5000,D$8, 'Inputs - Reps'!$C$4:$C$5000, $C$1)</f>
        <v>1.8679162457676701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39.032753642740651</v>
      </c>
      <c r="F14" s="32">
        <f>SUMIFS('Inputs - Reps'!$J$4:$J$5000,'Inputs - Reps'!$M$4:$M$5000,F$6, 'Inputs - Reps'!$C$4:$C$5000, $C$1)+SUMIFS('Inputs - Reps'!$J$4:$J$5000,'Inputs - Reps'!$M$4:$M$5000,F$8, 'Inputs - Reps'!$C$4:$C$5000, $C$1)</f>
        <v>29.12368846472711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-0.125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1.421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0.29799999999999999</v>
      </c>
      <c r="R14" s="32">
        <f>SUMIFS('Inputs - Reps'!$J$4:$J$5000,'Inputs - Reps'!$M$4:$M$5000,R$6, 'Inputs - Reps'!$C$4:$C$5000, $C$1)-SUMIFS('Inputs - Reps'!$J$4:$J$5000,'Inputs - Reps'!$M$4:$M$5000,R$7, 'Inputs - Reps'!$C$4:$C$5000, $C$1)</f>
        <v>4.9204000000000008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11.269428297662898</v>
      </c>
      <c r="D15" s="32">
        <f>SUMIFS('Inputs - Reps'!$K$4:$K$5000,'Inputs - Reps'!$M$4:$M$5000,D$6, 'Inputs - Reps'!$C$4:$C$5000, $C$1)+SUMIFS('Inputs - Reps'!$K$4:$K$5000,'Inputs - Reps'!$M$4:$M$5000,D$8, 'Inputs - Reps'!$C$4:$C$5000, $C$1)</f>
        <v>1.8205484236239591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39.0447704637633</v>
      </c>
      <c r="F15" s="32">
        <f>SUMIFS('Inputs - Reps'!$K$4:$K$5000,'Inputs - Reps'!$M$4:$M$5000,F$6, 'Inputs - Reps'!$C$4:$C$5000, $C$1)+SUMIFS('Inputs - Reps'!$K$4:$K$5000,'Inputs - Reps'!$M$4:$M$5000,F$8, 'Inputs - Reps'!$C$4:$C$5000, $C$1)</f>
        <v>29.250788282727687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-8.7999999999999995E-2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1.421</v>
      </c>
      <c r="Q15" s="32">
        <f>SUMIFS('Inputs - Reps'!$K$4:$K$5000,'Inputs - Reps'!$M$4:$M$5000,Q$6, 'Inputs - Reps'!$C$4:$C$5000, $C$1)-SUMIFS('Inputs - Reps'!$K$4:$K$5000,'Inputs - Reps'!$M$4:$M$5000,Q$7, 'Inputs - Reps'!$C$4:$C$5000, $C$1)</f>
        <v>0.30199999999999999</v>
      </c>
      <c r="R15" s="32">
        <f>SUMIFS('Inputs - Reps'!$K$4:$K$5000,'Inputs - Reps'!$M$4:$M$5000,R$6, 'Inputs - Reps'!$C$4:$C$5000, $C$1)-SUMIFS('Inputs - Reps'!$K$4:$K$5000,'Inputs - Reps'!$M$4:$M$5000,R$7, 'Inputs - Reps'!$C$4:$C$5000, $C$1)</f>
        <v>5.0389999999999997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445.05712677924402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adjustments'!N$17*(C11/SUM(C$11:C$15)), 0)</f>
        <v>0</v>
      </c>
      <c r="D21" s="9">
        <f>IFERROR('Inputs - adjustments'!O$17*(D11/SUM(D$11:D$15)), 0)</f>
        <v>0</v>
      </c>
      <c r="E21" s="31">
        <f>IFERROR('Inputs - adjustments'!P$17*(E11/SUM(E$11:E$15)), 0)</f>
        <v>-2.2323889531500694E-2</v>
      </c>
      <c r="F21" s="9">
        <f>IFERROR('Inputs - adjustments'!Q$17*(F11/SUM(F$11:F$15)), 0)</f>
        <v>0</v>
      </c>
      <c r="G21" s="9">
        <f>IFERROR('Inputs - adjustments'!R$17*(G11/SUM(G$11:G$15)), 0)</f>
        <v>0</v>
      </c>
      <c r="H21" s="9">
        <f>IFERROR('Inputs - adjustments'!S$17*(H11/SUM(H$11:H$15)), 0)</f>
        <v>0</v>
      </c>
      <c r="I21" s="9">
        <f>IFERROR('Inputs - adjustments'!T$17*(I11/SUM(I$11:I$15)), 0)</f>
        <v>0</v>
      </c>
      <c r="J21" s="9">
        <f>IFERROR('Inputs - adjustments'!U$17*(J11/SUM(J$11:J$15)), 0)</f>
        <v>0</v>
      </c>
      <c r="K21" s="9">
        <f>IFERROR('Inputs - adjustments'!V$17*(K11/SUM(K$11:K$15)), 0)</f>
        <v>0</v>
      </c>
      <c r="L21" s="9">
        <f>IFERROR('Inputs - adjustments'!W$17*(L11/SUM(L$11:L$15)), 0)</f>
        <v>0</v>
      </c>
      <c r="M21" s="26"/>
      <c r="N21" s="3" t="s">
        <v>28</v>
      </c>
      <c r="O21" s="31">
        <f>IFERROR('Inputs - adjustments'!B$17*O11/SUM(O$11:O$15), 0)</f>
        <v>0</v>
      </c>
      <c r="P21" s="31">
        <f>IFERROR('Inputs - adjustments'!C$17*P11/SUM(P$11:P$15), 0)</f>
        <v>-0.10331915466415398</v>
      </c>
      <c r="Q21" s="31">
        <f>IFERROR('Inputs - adjustments'!D$17*Q11/SUM(Q$11:Q$15), 0)</f>
        <v>0</v>
      </c>
      <c r="R21" s="31">
        <f>IFERROR('Inputs - adjustments'!E$17*R11/SUM(R$11:R$15), 0)</f>
        <v>-0.35079012639051849</v>
      </c>
      <c r="S21" s="31">
        <f>IFERROR('Inputs - adjustments'!F$17*S11/SUM(S$11:S$15), 0)</f>
        <v>0</v>
      </c>
      <c r="T21" s="31">
        <f>IFERROR('Inputs - adjustments'!G$17*T11/SUM(T$11:T$15), 0)</f>
        <v>0</v>
      </c>
      <c r="U21" s="31">
        <f>IFERROR('Inputs - adjustments'!H$17*U11/SUM(U$11:U$15), 0)</f>
        <v>0</v>
      </c>
      <c r="V21" s="31">
        <f>IFERROR('Inputs - adjustments'!I$17*V11/SUM(V$11:V$15), 0)</f>
        <v>0</v>
      </c>
      <c r="W21" s="31">
        <f>IFERROR('Inputs - adjustments'!J$17*W11/SUM(W$11:W$15), 0)</f>
        <v>0</v>
      </c>
      <c r="X21" s="31">
        <f>IFERROR('Inputs - adjustments'!K$17*X11/SUM(X$11:X$15), 0)</f>
        <v>0</v>
      </c>
    </row>
    <row r="22" spans="2:24" outlineLevel="1">
      <c r="B22" s="3" t="s">
        <v>29</v>
      </c>
      <c r="C22" s="9">
        <f>IFERROR('Inputs - adjustments'!N$17*(C12/SUM(C$11:C$15)), 0)</f>
        <v>0</v>
      </c>
      <c r="D22" s="9">
        <f>IFERROR('Inputs - adjustments'!O$17*(D12/SUM(D$11:D$15)), 0)</f>
        <v>0</v>
      </c>
      <c r="E22" s="31">
        <f>IFERROR('Inputs - adjustments'!P$17*(E12/SUM(E$11:E$15)), 0)</f>
        <v>-2.2041320358278719E-2</v>
      </c>
      <c r="F22" s="9">
        <f>IFERROR('Inputs - adjustments'!Q$17*(F12/SUM(F$11:F$15)), 0)</f>
        <v>0</v>
      </c>
      <c r="G22" s="9">
        <f>IFERROR('Inputs - adjustments'!R$17*(G12/SUM(G$11:G$15)), 0)</f>
        <v>0</v>
      </c>
      <c r="H22" s="9">
        <f>IFERROR('Inputs - adjustments'!S$17*(H12/SUM(H$11:H$15)), 0)</f>
        <v>0</v>
      </c>
      <c r="I22" s="9">
        <f>IFERROR('Inputs - adjustments'!T$17*(I12/SUM(I$11:I$15)), 0)</f>
        <v>0</v>
      </c>
      <c r="J22" s="9">
        <f>IFERROR('Inputs - adjustments'!U$17*(J12/SUM(J$11:J$15)), 0)</f>
        <v>0</v>
      </c>
      <c r="K22" s="9">
        <f>IFERROR('Inputs - adjustments'!V$17*(K12/SUM(K$11:K$15)), 0)</f>
        <v>0</v>
      </c>
      <c r="L22" s="9">
        <f>IFERROR('Inputs - adjustments'!W$17*(L12/SUM(L$11:L$15)), 0)</f>
        <v>0</v>
      </c>
      <c r="N22" s="3" t="s">
        <v>29</v>
      </c>
      <c r="O22" s="31">
        <f>IFERROR('Inputs - adjustments'!B$17*O12/SUM(O$11:O$15), 0)</f>
        <v>0</v>
      </c>
      <c r="P22" s="31">
        <f>IFERROR('Inputs - adjustments'!C$17*P12/SUM(P$11:P$15), 0)</f>
        <v>-0.10331915466415398</v>
      </c>
      <c r="Q22" s="31">
        <f>IFERROR('Inputs - adjustments'!D$17*Q12/SUM(Q$11:Q$15), 0)</f>
        <v>0</v>
      </c>
      <c r="R22" s="31">
        <f>IFERROR('Inputs - adjustments'!E$17*R12/SUM(R$11:R$15), 0)</f>
        <v>-0.28695920155648952</v>
      </c>
      <c r="S22" s="31">
        <f>IFERROR('Inputs - adjustments'!F$17*S12/SUM(S$11:S$15), 0)</f>
        <v>0</v>
      </c>
      <c r="T22" s="31">
        <f>IFERROR('Inputs - adjustments'!G$17*T12/SUM(T$11:T$15), 0)</f>
        <v>0</v>
      </c>
      <c r="U22" s="31">
        <f>IFERROR('Inputs - adjustments'!H$17*U12/SUM(U$11:U$15), 0)</f>
        <v>0</v>
      </c>
      <c r="V22" s="31">
        <f>IFERROR('Inputs - adjustments'!I$17*V12/SUM(V$11:V$15), 0)</f>
        <v>0</v>
      </c>
      <c r="W22" s="31">
        <f>IFERROR('Inputs - adjustments'!J$17*W12/SUM(W$11:W$15), 0)</f>
        <v>0</v>
      </c>
      <c r="X22" s="31">
        <f>IFERROR('Inputs - adjustments'!K$17*X12/SUM(X$11:X$15), 0)</f>
        <v>0</v>
      </c>
    </row>
    <row r="23" spans="2:24" outlineLevel="1">
      <c r="B23" s="3" t="s">
        <v>30</v>
      </c>
      <c r="C23" s="9">
        <f>IFERROR('Inputs - adjustments'!N$17*(C13/SUM(C$11:C$15)), 0)</f>
        <v>0</v>
      </c>
      <c r="D23" s="9">
        <f>IFERROR('Inputs - adjustments'!O$17*(D13/SUM(D$11:D$15)), 0)</f>
        <v>0</v>
      </c>
      <c r="E23" s="31">
        <f>IFERROR('Inputs - adjustments'!P$17*(E13/SUM(E$11:E$15)), 0)</f>
        <v>-2.1938778358748943E-2</v>
      </c>
      <c r="F23" s="9">
        <f>IFERROR('Inputs - adjustments'!Q$17*(F13/SUM(F$11:F$15)), 0)</f>
        <v>0</v>
      </c>
      <c r="G23" s="9">
        <f>IFERROR('Inputs - adjustments'!R$17*(G13/SUM(G$11:G$15)), 0)</f>
        <v>0</v>
      </c>
      <c r="H23" s="9">
        <f>IFERROR('Inputs - adjustments'!S$17*(H13/SUM(H$11:H$15)), 0)</f>
        <v>0</v>
      </c>
      <c r="I23" s="9">
        <f>IFERROR('Inputs - adjustments'!T$17*(I13/SUM(I$11:I$15)), 0)</f>
        <v>0</v>
      </c>
      <c r="J23" s="9">
        <f>IFERROR('Inputs - adjustments'!U$17*(J13/SUM(J$11:J$15)), 0)</f>
        <v>0</v>
      </c>
      <c r="K23" s="9">
        <f>IFERROR('Inputs - adjustments'!V$17*(K13/SUM(K$11:K$15)), 0)</f>
        <v>0</v>
      </c>
      <c r="L23" s="9">
        <f>IFERROR('Inputs - adjustments'!W$17*(L13/SUM(L$11:L$15)), 0)</f>
        <v>0</v>
      </c>
      <c r="N23" s="3" t="s">
        <v>30</v>
      </c>
      <c r="O23" s="31">
        <f>IFERROR('Inputs - adjustments'!B$17*O13/SUM(O$11:O$15), 0)</f>
        <v>0</v>
      </c>
      <c r="P23" s="31">
        <f>IFERROR('Inputs - adjustments'!C$17*P13/SUM(P$11:P$15), 0)</f>
        <v>-0.10331915466415398</v>
      </c>
      <c r="Q23" s="31">
        <f>IFERROR('Inputs - adjustments'!D$17*Q13/SUM(Q$11:Q$15), 0)</f>
        <v>0</v>
      </c>
      <c r="R23" s="31">
        <f>IFERROR('Inputs - adjustments'!E$17*R13/SUM(R$11:R$15), 0)</f>
        <v>-0.31260355556875735</v>
      </c>
      <c r="S23" s="31">
        <f>IFERROR('Inputs - adjustments'!F$17*S13/SUM(S$11:S$15), 0)</f>
        <v>0</v>
      </c>
      <c r="T23" s="31">
        <f>IFERROR('Inputs - adjustments'!G$17*T13/SUM(T$11:T$15), 0)</f>
        <v>0</v>
      </c>
      <c r="U23" s="31">
        <f>IFERROR('Inputs - adjustments'!H$17*U13/SUM(U$11:U$15), 0)</f>
        <v>0</v>
      </c>
      <c r="V23" s="31">
        <f>IFERROR('Inputs - adjustments'!I$17*V13/SUM(V$11:V$15), 0)</f>
        <v>0</v>
      </c>
      <c r="W23" s="31">
        <f>IFERROR('Inputs - adjustments'!J$17*W13/SUM(W$11:W$15), 0)</f>
        <v>0</v>
      </c>
      <c r="X23" s="31">
        <f>IFERROR('Inputs - adjustments'!K$17*X13/SUM(X$11:X$15), 0)</f>
        <v>0</v>
      </c>
    </row>
    <row r="24" spans="2:24" outlineLevel="1">
      <c r="B24" s="3" t="s">
        <v>31</v>
      </c>
      <c r="C24" s="9">
        <f>IFERROR('Inputs - adjustments'!N$17*(C14/SUM(C$11:C$15)), 0)</f>
        <v>0</v>
      </c>
      <c r="D24" s="9">
        <f>IFERROR('Inputs - adjustments'!O$17*(D14/SUM(D$11:D$15)), 0)</f>
        <v>0</v>
      </c>
      <c r="E24" s="31">
        <f>IFERROR('Inputs - adjustments'!P$17*(E14/SUM(E$11:E$15)), 0)</f>
        <v>-2.1844643274535089E-2</v>
      </c>
      <c r="F24" s="9">
        <f>IFERROR('Inputs - adjustments'!Q$17*(F14/SUM(F$11:F$15)), 0)</f>
        <v>0</v>
      </c>
      <c r="G24" s="9">
        <f>IFERROR('Inputs - adjustments'!R$17*(G14/SUM(G$11:G$15)), 0)</f>
        <v>0</v>
      </c>
      <c r="H24" s="9">
        <f>IFERROR('Inputs - adjustments'!S$17*(H14/SUM(H$11:H$15)), 0)</f>
        <v>0</v>
      </c>
      <c r="I24" s="9">
        <f>IFERROR('Inputs - adjustments'!T$17*(I14/SUM(I$11:I$15)), 0)</f>
        <v>0</v>
      </c>
      <c r="J24" s="9">
        <f>IFERROR('Inputs - adjustments'!U$17*(J14/SUM(J$11:J$15)), 0)</f>
        <v>0</v>
      </c>
      <c r="K24" s="9">
        <f>IFERROR('Inputs - adjustments'!V$17*(K14/SUM(K$11:K$15)), 0)</f>
        <v>0</v>
      </c>
      <c r="L24" s="9">
        <f>IFERROR('Inputs - adjustments'!W$17*(L14/SUM(L$11:L$15)), 0)</f>
        <v>0</v>
      </c>
      <c r="N24" s="3" t="s">
        <v>31</v>
      </c>
      <c r="O24" s="31">
        <f>IFERROR('Inputs - adjustments'!B$17*O14/SUM(O$11:O$15), 0)</f>
        <v>0</v>
      </c>
      <c r="P24" s="31">
        <f>IFERROR('Inputs - adjustments'!C$17*P14/SUM(P$11:P$15), 0)</f>
        <v>-9.602126800376902E-2</v>
      </c>
      <c r="Q24" s="31">
        <f>IFERROR('Inputs - adjustments'!D$17*Q14/SUM(Q$11:Q$15), 0)</f>
        <v>0</v>
      </c>
      <c r="R24" s="31">
        <f>IFERROR('Inputs - adjustments'!E$17*R14/SUM(R$11:R$15), 0)</f>
        <v>-0.27550323030996127</v>
      </c>
      <c r="S24" s="31">
        <f>IFERROR('Inputs - adjustments'!F$17*S14/SUM(S$11:S$15), 0)</f>
        <v>0</v>
      </c>
      <c r="T24" s="31">
        <f>IFERROR('Inputs - adjustments'!G$17*T14/SUM(T$11:T$15), 0)</f>
        <v>0</v>
      </c>
      <c r="U24" s="31">
        <f>IFERROR('Inputs - adjustments'!H$17*U14/SUM(U$11:U$15), 0)</f>
        <v>0</v>
      </c>
      <c r="V24" s="31">
        <f>IFERROR('Inputs - adjustments'!I$17*V14/SUM(V$11:V$15), 0)</f>
        <v>0</v>
      </c>
      <c r="W24" s="31">
        <f>IFERROR('Inputs - adjustments'!J$17*W14/SUM(W$11:W$15), 0)</f>
        <v>0</v>
      </c>
      <c r="X24" s="31">
        <f>IFERROR('Inputs - adjustments'!K$17*X14/SUM(X$11:X$15), 0)</f>
        <v>0</v>
      </c>
    </row>
    <row r="25" spans="2:24" outlineLevel="1">
      <c r="B25" s="3" t="s">
        <v>32</v>
      </c>
      <c r="C25" s="9">
        <f>IFERROR('Inputs - adjustments'!N$17*(C15/SUM(C$11:C$15)), 0)</f>
        <v>0</v>
      </c>
      <c r="D25" s="9">
        <f>IFERROR('Inputs - adjustments'!O$17*(D15/SUM(D$11:D$15)), 0)</f>
        <v>0</v>
      </c>
      <c r="E25" s="31">
        <f>IFERROR('Inputs - adjustments'!P$17*(E15/SUM(E$11:E$15)), 0)</f>
        <v>-2.1851368476936545E-2</v>
      </c>
      <c r="F25" s="9">
        <f>IFERROR('Inputs - adjustments'!Q$17*(F15/SUM(F$11:F$15)), 0)</f>
        <v>0</v>
      </c>
      <c r="G25" s="9">
        <f>IFERROR('Inputs - adjustments'!R$17*(G15/SUM(G$11:G$15)), 0)</f>
        <v>0</v>
      </c>
      <c r="H25" s="9">
        <f>IFERROR('Inputs - adjustments'!S$17*(H15/SUM(H$11:H$15)), 0)</f>
        <v>0</v>
      </c>
      <c r="I25" s="9">
        <f>IFERROR('Inputs - adjustments'!T$17*(I15/SUM(I$11:I$15)), 0)</f>
        <v>0</v>
      </c>
      <c r="J25" s="9">
        <f>IFERROR('Inputs - adjustments'!U$17*(J15/SUM(J$11:J$15)), 0)</f>
        <v>0</v>
      </c>
      <c r="K25" s="9">
        <f>IFERROR('Inputs - adjustments'!V$17*(K15/SUM(K$11:K$15)), 0)</f>
        <v>0</v>
      </c>
      <c r="L25" s="9">
        <f>IFERROR('Inputs - adjustments'!W$17*(L15/SUM(L$11:L$15)), 0)</f>
        <v>0</v>
      </c>
      <c r="N25" s="3" t="s">
        <v>32</v>
      </c>
      <c r="O25" s="31">
        <f>IFERROR('Inputs - adjustments'!B$17*O15/SUM(O$11:O$15), 0)</f>
        <v>0</v>
      </c>
      <c r="P25" s="31">
        <f>IFERROR('Inputs - adjustments'!C$17*P15/SUM(P$11:P$15), 0)</f>
        <v>-9.602126800376902E-2</v>
      </c>
      <c r="Q25" s="31">
        <f>IFERROR('Inputs - adjustments'!D$17*Q15/SUM(Q$11:Q$15), 0)</f>
        <v>0</v>
      </c>
      <c r="R25" s="31">
        <f>IFERROR('Inputs - adjustments'!E$17*R15/SUM(R$11:R$15), 0)</f>
        <v>-0.28214388617427333</v>
      </c>
      <c r="S25" s="31">
        <f>IFERROR('Inputs - adjustments'!F$17*S15/SUM(S$11:S$15), 0)</f>
        <v>0</v>
      </c>
      <c r="T25" s="31">
        <f>IFERROR('Inputs - adjustments'!G$17*T15/SUM(T$11:T$15), 0)</f>
        <v>0</v>
      </c>
      <c r="U25" s="31">
        <f>IFERROR('Inputs - adjustments'!H$17*U15/SUM(U$11:U$15), 0)</f>
        <v>0</v>
      </c>
      <c r="V25" s="31">
        <f>IFERROR('Inputs - adjustments'!I$17*V15/SUM(V$11:V$15), 0)</f>
        <v>0</v>
      </c>
      <c r="W25" s="31">
        <f>IFERROR('Inputs - adjustments'!J$17*W15/SUM(W$11:W$15), 0)</f>
        <v>0</v>
      </c>
      <c r="X25" s="31">
        <f>IFERROR('Inputs - adjustments'!K$17*X15/SUM(X$11:X$15),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11.253023000000001</v>
      </c>
      <c r="D31" s="32">
        <f t="shared" ref="D31:L31" si="0" xml:space="preserve"> D11 + D21</f>
        <v>2.2366755</v>
      </c>
      <c r="E31" s="32">
        <f t="shared" si="0"/>
        <v>39.8667633104685</v>
      </c>
      <c r="F31" s="32">
        <f t="shared" si="0"/>
        <v>30.0145865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-1.4999999999999999E-2</v>
      </c>
      <c r="P31" s="32">
        <f t="shared" ref="P31:X31" si="1" xml:space="preserve"> P11 + P21</f>
        <v>1.425680845335846</v>
      </c>
      <c r="Q31" s="32">
        <f t="shared" si="1"/>
        <v>0.28600000000000003</v>
      </c>
      <c r="R31" s="32">
        <f t="shared" si="1"/>
        <v>5.9142098736094821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11.244964061999999</v>
      </c>
      <c r="D32" s="32">
        <f t="shared" si="2"/>
        <v>1.9813564964999999</v>
      </c>
      <c r="E32" s="32">
        <f t="shared" si="2"/>
        <v>39.362141643541719</v>
      </c>
      <c r="F32" s="32">
        <f t="shared" si="2"/>
        <v>29.395012032500002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-5.0999999999999997E-2</v>
      </c>
      <c r="P32" s="32">
        <f t="shared" si="3"/>
        <v>1.425680845335846</v>
      </c>
      <c r="Q32" s="32">
        <f t="shared" si="3"/>
        <v>0.28900000000000003</v>
      </c>
      <c r="R32" s="32">
        <f t="shared" si="3"/>
        <v>4.8380407984435099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11.2645757575596</v>
      </c>
      <c r="D33" s="32">
        <f t="shared" si="4"/>
        <v>5.0673803613832549</v>
      </c>
      <c r="E33" s="32">
        <f t="shared" si="4"/>
        <v>39.179018643453972</v>
      </c>
      <c r="F33" s="32">
        <f t="shared" si="4"/>
        <v>25.96032262257993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-8.6999999999999994E-2</v>
      </c>
      <c r="P33" s="32">
        <f t="shared" si="3"/>
        <v>1.425680845335846</v>
      </c>
      <c r="Q33" s="32">
        <f t="shared" si="3"/>
        <v>0.29399999999999998</v>
      </c>
      <c r="R33" s="32">
        <f t="shared" si="3"/>
        <v>5.2703964444312428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11.2907090399952</v>
      </c>
      <c r="D34" s="32">
        <f t="shared" si="5"/>
        <v>1.8679162457676701</v>
      </c>
      <c r="E34" s="32">
        <f t="shared" si="5"/>
        <v>39.010908999466118</v>
      </c>
      <c r="F34" s="32">
        <f t="shared" si="5"/>
        <v>29.12368846472711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-0.125</v>
      </c>
      <c r="P34" s="32">
        <f t="shared" si="3"/>
        <v>1.324978731996231</v>
      </c>
      <c r="Q34" s="32">
        <f t="shared" si="3"/>
        <v>0.29799999999999999</v>
      </c>
      <c r="R34" s="32">
        <f t="shared" si="3"/>
        <v>4.6448967696900398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11.269428297662898</v>
      </c>
      <c r="D35" s="32">
        <f t="shared" si="6"/>
        <v>1.8205484236239591</v>
      </c>
      <c r="E35" s="32">
        <f t="shared" si="6"/>
        <v>39.022919095286362</v>
      </c>
      <c r="F35" s="32">
        <f t="shared" si="6"/>
        <v>29.250788282727687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-8.7999999999999995E-2</v>
      </c>
      <c r="P35" s="32">
        <f t="shared" si="3"/>
        <v>1.324978731996231</v>
      </c>
      <c r="Q35" s="32">
        <f t="shared" si="3"/>
        <v>0.30199999999999999</v>
      </c>
      <c r="R35" s="32">
        <f t="shared" si="3"/>
        <v>4.7568561138257266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442.93712677924395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0.16238930488645029</v>
      </c>
      <c r="D42" s="11">
        <f>IFERROR(D31/SUM($C$31:$D$35), 0)</f>
        <v>3.2276853935298423E-2</v>
      </c>
      <c r="E42" s="11">
        <f>IFERROR(E31/SUM($E$31:$F$35), 0)</f>
        <v>0.11719102426115821</v>
      </c>
      <c r="F42" s="11">
        <f>IFERROR(F31/SUM($E$31:$F$35), 0)</f>
        <v>8.8229889828715977E-2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-2.2862368541380885E-3</v>
      </c>
      <c r="P42" s="11">
        <f>IFERROR(P31/SUM($O$31:$P$35),0)</f>
        <v>0.21729627272303706</v>
      </c>
      <c r="Q42" s="11">
        <f>IFERROR(Q31/SUM($Q$31:$R$35), 0)</f>
        <v>1.0634579487904097E-2</v>
      </c>
      <c r="R42" s="11">
        <f>IFERROR(R31/SUM($Q$31:$R$35), 0)</f>
        <v>0.21991305947219325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0.16227300855079513</v>
      </c>
      <c r="D43" s="11">
        <f t="shared" si="7"/>
        <v>2.8592415051394409E-2</v>
      </c>
      <c r="E43" s="11">
        <f t="shared" ref="E43:F46" si="8">IFERROR(E32/SUM($E$31:$F$35), 0)</f>
        <v>0.11570765503072977</v>
      </c>
      <c r="F43" s="11">
        <f t="shared" si="8"/>
        <v>8.6408609132138325E-2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-7.7732053040695014E-3</v>
      </c>
      <c r="P43" s="11">
        <f t="shared" si="12"/>
        <v>0.21729627272303706</v>
      </c>
      <c r="Q43" s="11">
        <f t="shared" ref="Q43:R46" si="13">IFERROR(Q32/SUM($Q$31:$R$35), 0)</f>
        <v>1.0746131020994001E-2</v>
      </c>
      <c r="R43" s="11">
        <f t="shared" si="13"/>
        <v>0.17989695607262413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0.16255601957899335</v>
      </c>
      <c r="D44" s="11">
        <f t="shared" si="7"/>
        <v>7.3125983522852128E-2</v>
      </c>
      <c r="E44" s="11">
        <f t="shared" si="8"/>
        <v>0.11516935269153726</v>
      </c>
      <c r="F44" s="11">
        <f t="shared" si="8"/>
        <v>7.6312109277539106E-2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-1.3260173754000914E-2</v>
      </c>
      <c r="P44" s="11">
        <f t="shared" si="12"/>
        <v>0.21729627272303706</v>
      </c>
      <c r="Q44" s="11">
        <f t="shared" si="13"/>
        <v>1.0932050242810503E-2</v>
      </c>
      <c r="R44" s="11">
        <f t="shared" si="13"/>
        <v>0.19597360112262646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0.16293314184819324</v>
      </c>
      <c r="D45" s="11">
        <f t="shared" si="7"/>
        <v>2.6955389741611636E-2</v>
      </c>
      <c r="E45" s="11">
        <f t="shared" si="8"/>
        <v>0.11467518311941295</v>
      </c>
      <c r="F45" s="11">
        <f t="shared" si="8"/>
        <v>8.5611035309405947E-2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-1.9051973784484071E-2</v>
      </c>
      <c r="P45" s="11">
        <f t="shared" si="12"/>
        <v>0.20194768053592912</v>
      </c>
      <c r="Q45" s="11">
        <f t="shared" si="13"/>
        <v>1.1080785620263708E-2</v>
      </c>
      <c r="R45" s="11">
        <f t="shared" si="13"/>
        <v>0.17271511856775418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0.16262604526136407</v>
      </c>
      <c r="D46" s="11">
        <f t="shared" si="7"/>
        <v>2.6271837623047384E-2</v>
      </c>
      <c r="E46" s="11">
        <f t="shared" si="8"/>
        <v>0.11471048760148711</v>
      </c>
      <c r="F46" s="11">
        <f t="shared" si="8"/>
        <v>8.5984653747875547E-2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-1.3412589544276786E-2</v>
      </c>
      <c r="P46" s="11">
        <f t="shared" si="12"/>
        <v>0.20194768053592912</v>
      </c>
      <c r="Q46" s="11">
        <f t="shared" si="13"/>
        <v>1.1229520997716912E-2</v>
      </c>
      <c r="R46" s="11">
        <f t="shared" si="13"/>
        <v>0.17687819739511279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126">
        <f>'Totex allowances'!C17+'Totex allowances'!C18</f>
        <v>76.76377359029793</v>
      </c>
      <c r="D54" s="126">
        <f>'Totex allowances'!D17+'Totex allowances'!D18</f>
        <v>333.03131264678842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27">
        <f>'Totex allowances'!C19</f>
        <v>6.3491254421805801</v>
      </c>
      <c r="P54" s="127">
        <f>'Totex allowances'!D19</f>
        <v>23.261379663917516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76.76377359029793</v>
      </c>
      <c r="D64" s="37">
        <f t="shared" ref="D64:G64" si="17">D54+D59</f>
        <v>333.03131264678842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6.3491254421805801</v>
      </c>
      <c r="P64" s="38">
        <f t="shared" ref="P64:S64" si="18">P54+P59</f>
        <v>23.261379663917516</v>
      </c>
      <c r="Q64" s="38">
        <f t="shared" si="18"/>
        <v>0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0.16238930488645029</v>
      </c>
      <c r="D71" s="11">
        <f t="shared" si="19"/>
        <v>3.2276853935298423E-2</v>
      </c>
      <c r="E71" s="11">
        <f t="shared" si="19"/>
        <v>0.11719102426115821</v>
      </c>
      <c r="F71" s="11">
        <f t="shared" si="19"/>
        <v>8.8229889828715977E-2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-2.2862368541380885E-3</v>
      </c>
      <c r="P71" s="11">
        <f t="shared" si="20"/>
        <v>0.21729627272303706</v>
      </c>
      <c r="Q71" s="11">
        <f t="shared" si="20"/>
        <v>1.0634579487904097E-2</v>
      </c>
      <c r="R71" s="11">
        <f t="shared" si="20"/>
        <v>0.21991305947219325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0.16227300855079513</v>
      </c>
      <c r="D72" s="11">
        <f t="shared" si="21"/>
        <v>2.8592415051394409E-2</v>
      </c>
      <c r="E72" s="11">
        <f t="shared" si="21"/>
        <v>0.11570765503072977</v>
      </c>
      <c r="F72" s="11">
        <f t="shared" si="21"/>
        <v>8.6408609132138325E-2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-7.7732053040695014E-3</v>
      </c>
      <c r="P72" s="11">
        <f t="shared" si="22"/>
        <v>0.21729627272303706</v>
      </c>
      <c r="Q72" s="11">
        <f t="shared" si="22"/>
        <v>1.0746131020994001E-2</v>
      </c>
      <c r="R72" s="11">
        <f t="shared" si="22"/>
        <v>0.17989695607262413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0.16255601957899335</v>
      </c>
      <c r="D73" s="11">
        <f t="shared" si="23"/>
        <v>7.3125983522852128E-2</v>
      </c>
      <c r="E73" s="11">
        <f t="shared" si="23"/>
        <v>0.11516935269153726</v>
      </c>
      <c r="F73" s="11">
        <f t="shared" si="23"/>
        <v>7.6312109277539106E-2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-1.3260173754000914E-2</v>
      </c>
      <c r="P73" s="11">
        <f t="shared" si="24"/>
        <v>0.21729627272303706</v>
      </c>
      <c r="Q73" s="11">
        <f t="shared" si="24"/>
        <v>1.0932050242810503E-2</v>
      </c>
      <c r="R73" s="11">
        <f t="shared" si="24"/>
        <v>0.19597360112262646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0.16293314184819324</v>
      </c>
      <c r="D74" s="11">
        <f t="shared" si="25"/>
        <v>2.6955389741611636E-2</v>
      </c>
      <c r="E74" s="11">
        <f t="shared" si="25"/>
        <v>0.11467518311941295</v>
      </c>
      <c r="F74" s="11">
        <f t="shared" si="25"/>
        <v>8.5611035309405947E-2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-1.9051973784484071E-2</v>
      </c>
      <c r="P74" s="11">
        <f t="shared" si="26"/>
        <v>0.20194768053592912</v>
      </c>
      <c r="Q74" s="11">
        <f t="shared" si="26"/>
        <v>1.1080785620263708E-2</v>
      </c>
      <c r="R74" s="11">
        <f t="shared" si="26"/>
        <v>0.17271511856775418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0.16262604526136407</v>
      </c>
      <c r="D75" s="11">
        <f t="shared" si="27"/>
        <v>2.6271837623047384E-2</v>
      </c>
      <c r="E75" s="11">
        <f t="shared" si="27"/>
        <v>0.11471048760148711</v>
      </c>
      <c r="F75" s="11">
        <f t="shared" si="27"/>
        <v>8.5984653747875547E-2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-1.3412589544276786E-2</v>
      </c>
      <c r="P75" s="11">
        <f t="shared" si="28"/>
        <v>0.20194768053592912</v>
      </c>
      <c r="Q75" s="11">
        <f t="shared" si="28"/>
        <v>1.1229520997716912E-2</v>
      </c>
      <c r="R75" s="11">
        <f t="shared" si="28"/>
        <v>0.17687819739511279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76.76377359029793</v>
      </c>
      <c r="D80" s="37">
        <f t="shared" ref="D80:G80" si="29">D64</f>
        <v>333.03131264678842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6.3491254421805801</v>
      </c>
      <c r="P80" s="38">
        <f t="shared" ref="P80:S80" si="30">P64</f>
        <v>23.261379663917516</v>
      </c>
      <c r="Q80" s="38">
        <f t="shared" si="30"/>
        <v>0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12.465615833789331</v>
      </c>
      <c r="D85" s="32">
        <f>$C$80*D71</f>
        <v>2.4776931076963651</v>
      </c>
      <c r="E85" s="32">
        <f>$D$80*E71</f>
        <v>39.028280640115149</v>
      </c>
      <c r="F85" s="32">
        <f>$D$80*F71</f>
        <v>29.383316024338807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-1.451560457745903E-2</v>
      </c>
      <c r="P85" s="32">
        <f>$O$80*P71</f>
        <v>1.3796412936368445</v>
      </c>
      <c r="Q85" s="32">
        <f>$P$80*Q71</f>
        <v>0.24737499103424673</v>
      </c>
      <c r="R85" s="32">
        <f>$P$80*R71</f>
        <v>5.1154811694363591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12.456688488209718</v>
      </c>
      <c r="D86" s="32">
        <f t="shared" si="31"/>
        <v>2.1948616754050674</v>
      </c>
      <c r="E86" s="32">
        <f t="shared" ref="E86:F89" si="32">$D$80*E72</f>
        <v>38.534272238165705</v>
      </c>
      <c r="F86" s="32">
        <f t="shared" si="32"/>
        <v>28.776772523259297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-4.9353055563360705E-2</v>
      </c>
      <c r="P86" s="32">
        <f t="shared" si="36"/>
        <v>1.3796412936368445</v>
      </c>
      <c r="Q86" s="32">
        <f t="shared" ref="Q86:R89" si="37">$P$80*Q72</f>
        <v>0.24996983359754302</v>
      </c>
      <c r="R86" s="32">
        <f t="shared" si="37"/>
        <v>4.1846513955884017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12.478413482701884</v>
      </c>
      <c r="D87" s="32">
        <f t="shared" si="31"/>
        <v>5.6134264427160776</v>
      </c>
      <c r="E87" s="32">
        <f t="shared" si="32"/>
        <v>38.355000703543588</v>
      </c>
      <c r="F87" s="32">
        <f t="shared" si="32"/>
        <v>25.414321923544009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-8.419050654926237E-2</v>
      </c>
      <c r="P87" s="32">
        <f t="shared" si="36"/>
        <v>1.3796412936368445</v>
      </c>
      <c r="Q87" s="32">
        <f t="shared" si="37"/>
        <v>0.25429457120303678</v>
      </c>
      <c r="R87" s="32">
        <f t="shared" si="37"/>
        <v>4.5586163398185464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12.507362811190603</v>
      </c>
      <c r="D88" s="32">
        <f t="shared" si="31"/>
        <v>2.0691974351633151</v>
      </c>
      <c r="E88" s="32">
        <f t="shared" si="32"/>
        <v>38.190426762268928</v>
      </c>
      <c r="F88" s="32">
        <f t="shared" si="32"/>
        <v>28.511155466142014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-0.12096337147882524</v>
      </c>
      <c r="P88" s="32">
        <f t="shared" si="36"/>
        <v>1.2821911564800235</v>
      </c>
      <c r="Q88" s="32">
        <f t="shared" si="37"/>
        <v>0.25775436128743184</v>
      </c>
      <c r="R88" s="32">
        <f t="shared" si="37"/>
        <v>4.0175919467030594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12.483788918328894</v>
      </c>
      <c r="D89" s="32">
        <f t="shared" si="31"/>
        <v>2.0167253950966804</v>
      </c>
      <c r="E89" s="32">
        <f t="shared" si="32"/>
        <v>38.202184260276404</v>
      </c>
      <c r="F89" s="32">
        <f t="shared" si="32"/>
        <v>28.635582105134588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-8.5158213521092971E-2</v>
      </c>
      <c r="P89" s="32">
        <f t="shared" si="36"/>
        <v>1.2821911564800235</v>
      </c>
      <c r="Q89" s="32">
        <f t="shared" si="37"/>
        <v>0.26121415137182691</v>
      </c>
      <c r="R89" s="32">
        <f t="shared" si="37"/>
        <v>4.1144309038770652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439.40559134318454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12.465615833789331</v>
      </c>
      <c r="D105" s="32">
        <f t="shared" ref="D105:L105" si="41">D85+D96</f>
        <v>2.4776931076963651</v>
      </c>
      <c r="E105" s="32">
        <f t="shared" si="41"/>
        <v>39.028280640115149</v>
      </c>
      <c r="F105" s="32">
        <f t="shared" si="41"/>
        <v>29.383316024338807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-1.451560457745903E-2</v>
      </c>
      <c r="P105" s="32">
        <f t="shared" ref="P105:X105" si="42">P85+P96</f>
        <v>1.3796412936368445</v>
      </c>
      <c r="Q105" s="32">
        <f t="shared" si="42"/>
        <v>0.24737499103424673</v>
      </c>
      <c r="R105" s="32">
        <f t="shared" si="42"/>
        <v>5.1154811694363591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12.456688488209718</v>
      </c>
      <c r="D106" s="32">
        <f t="shared" si="43"/>
        <v>2.1948616754050674</v>
      </c>
      <c r="E106" s="32">
        <f t="shared" si="43"/>
        <v>38.534272238165705</v>
      </c>
      <c r="F106" s="32">
        <f t="shared" si="43"/>
        <v>28.776772523259297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-4.9353055563360705E-2</v>
      </c>
      <c r="P106" s="32">
        <f t="shared" si="44"/>
        <v>1.3796412936368445</v>
      </c>
      <c r="Q106" s="32">
        <f t="shared" si="44"/>
        <v>0.24996983359754302</v>
      </c>
      <c r="R106" s="32">
        <f t="shared" si="44"/>
        <v>4.1846513955884017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12.478413482701884</v>
      </c>
      <c r="D107" s="32">
        <f t="shared" si="43"/>
        <v>5.6134264427160776</v>
      </c>
      <c r="E107" s="32">
        <f t="shared" si="43"/>
        <v>38.355000703543588</v>
      </c>
      <c r="F107" s="32">
        <f t="shared" si="43"/>
        <v>25.414321923544009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-8.419050654926237E-2</v>
      </c>
      <c r="P107" s="32">
        <f t="shared" si="44"/>
        <v>1.3796412936368445</v>
      </c>
      <c r="Q107" s="32">
        <f t="shared" si="44"/>
        <v>0.25429457120303678</v>
      </c>
      <c r="R107" s="32">
        <f t="shared" si="44"/>
        <v>4.5586163398185464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12.507362811190603</v>
      </c>
      <c r="D108" s="32">
        <f t="shared" si="43"/>
        <v>2.0691974351633151</v>
      </c>
      <c r="E108" s="32">
        <f t="shared" si="43"/>
        <v>38.190426762268928</v>
      </c>
      <c r="F108" s="32">
        <f t="shared" si="43"/>
        <v>28.511155466142014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-0.12096337147882524</v>
      </c>
      <c r="P108" s="32">
        <f t="shared" si="44"/>
        <v>1.2821911564800235</v>
      </c>
      <c r="Q108" s="32">
        <f t="shared" si="44"/>
        <v>0.25775436128743184</v>
      </c>
      <c r="R108" s="32">
        <f t="shared" si="44"/>
        <v>4.0175919467030594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12.483788918328894</v>
      </c>
      <c r="D109" s="32">
        <f t="shared" si="43"/>
        <v>2.0167253950966804</v>
      </c>
      <c r="E109" s="32">
        <f t="shared" si="43"/>
        <v>38.202184260276404</v>
      </c>
      <c r="F109" s="32">
        <f t="shared" si="43"/>
        <v>28.635582105134588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-8.5158213521092971E-2</v>
      </c>
      <c r="P109" s="32">
        <f t="shared" si="44"/>
        <v>1.2821911564800235</v>
      </c>
      <c r="Q109" s="32">
        <f t="shared" si="44"/>
        <v>0.26121415137182691</v>
      </c>
      <c r="R109" s="32">
        <f t="shared" si="44"/>
        <v>4.1144309038770652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439.40559134318454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0.16238930488645026</v>
      </c>
      <c r="D115" s="18">
        <f>IFERROR(D105/SUM($C$105:$D$109), 0)</f>
        <v>3.2276853935298416E-2</v>
      </c>
      <c r="E115" s="18">
        <f>IFERROR(E105/SUM($E$105:$F$109), 0)</f>
        <v>0.1171910242611582</v>
      </c>
      <c r="F115" s="18">
        <f>IFERROR(F105/SUM($E$105:$F$109), 0)</f>
        <v>8.8229889828715963E-2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-2.2862368541380885E-3</v>
      </c>
      <c r="P115" s="17">
        <f xml:space="preserve"> IFERROR(P105 / SUM($O$105:$P$109), 0)</f>
        <v>0.21729627272303706</v>
      </c>
      <c r="Q115" s="17">
        <f xml:space="preserve"> IFERROR(Q105 / SUM($Q$105:$R$109), 0)</f>
        <v>1.0634579487904097E-2</v>
      </c>
      <c r="R115" s="17">
        <f xml:space="preserve"> IFERROR(R105 / SUM($Q$105:$R$109), 0)</f>
        <v>0.21991305947219325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0.1622730085507951</v>
      </c>
      <c r="D116" s="18">
        <f t="shared" si="45"/>
        <v>2.8592415051394406E-2</v>
      </c>
      <c r="E116" s="18">
        <f t="shared" ref="E116:F119" si="46">IFERROR(E106/SUM($E$105:$F$109), 0)</f>
        <v>0.11570765503072974</v>
      </c>
      <c r="F116" s="18">
        <f t="shared" si="46"/>
        <v>8.6408609132138312E-2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-7.7732053040695014E-3</v>
      </c>
      <c r="P116" s="17">
        <f t="shared" si="50"/>
        <v>0.21729627272303706</v>
      </c>
      <c r="Q116" s="17">
        <f t="shared" ref="Q116:R119" si="51" xml:space="preserve"> IFERROR(Q106 / SUM($Q$105:$R$109), 0)</f>
        <v>1.0746131020994001E-2</v>
      </c>
      <c r="R116" s="17">
        <f t="shared" si="51"/>
        <v>0.17989695607262413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0.16255601957899332</v>
      </c>
      <c r="D117" s="18">
        <f t="shared" si="45"/>
        <v>7.3125983522852114E-2</v>
      </c>
      <c r="E117" s="18">
        <f t="shared" si="46"/>
        <v>0.11516935269153723</v>
      </c>
      <c r="F117" s="18">
        <f t="shared" si="46"/>
        <v>7.6312109277539092E-2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-1.3260173754000914E-2</v>
      </c>
      <c r="P117" s="17">
        <f t="shared" si="50"/>
        <v>0.21729627272303706</v>
      </c>
      <c r="Q117" s="17">
        <f t="shared" si="51"/>
        <v>1.0932050242810503E-2</v>
      </c>
      <c r="R117" s="17">
        <f t="shared" si="51"/>
        <v>0.19597360112262646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0.16293314184819321</v>
      </c>
      <c r="D118" s="18">
        <f t="shared" si="45"/>
        <v>2.6955389741611633E-2</v>
      </c>
      <c r="E118" s="18">
        <f t="shared" si="46"/>
        <v>0.11467518311941292</v>
      </c>
      <c r="F118" s="18">
        <f t="shared" si="46"/>
        <v>8.5611035309405933E-2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-1.9051973784484071E-2</v>
      </c>
      <c r="P118" s="17">
        <f t="shared" si="50"/>
        <v>0.20194768053592912</v>
      </c>
      <c r="Q118" s="17">
        <f t="shared" si="51"/>
        <v>1.1080785620263708E-2</v>
      </c>
      <c r="R118" s="17">
        <f t="shared" si="51"/>
        <v>0.17271511856775418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0.16262604526136404</v>
      </c>
      <c r="D119" s="18">
        <f t="shared" si="45"/>
        <v>2.627183762304738E-2</v>
      </c>
      <c r="E119" s="18">
        <f t="shared" si="46"/>
        <v>0.1147104876014871</v>
      </c>
      <c r="F119" s="18">
        <f t="shared" si="46"/>
        <v>8.5984653747875534E-2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-1.3412589544276786E-2</v>
      </c>
      <c r="P119" s="17">
        <f t="shared" si="50"/>
        <v>0.20194768053592912</v>
      </c>
      <c r="Q119" s="17">
        <f t="shared" si="51"/>
        <v>1.1229520997716912E-2</v>
      </c>
      <c r="R119" s="17">
        <f t="shared" si="51"/>
        <v>0.17687819739511282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12.451100229211871</v>
      </c>
      <c r="D126" s="39">
        <f t="shared" si="55"/>
        <v>3.8573344013332096</v>
      </c>
      <c r="E126" s="39">
        <f t="shared" si="55"/>
        <v>39.275655631149398</v>
      </c>
      <c r="F126" s="39">
        <f t="shared" si="55"/>
        <v>34.498797193775168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12.407335432646358</v>
      </c>
      <c r="D127" s="39">
        <f t="shared" si="55"/>
        <v>3.5745029690419119</v>
      </c>
      <c r="E127" s="39">
        <f t="shared" si="55"/>
        <v>38.784242071763245</v>
      </c>
      <c r="F127" s="39">
        <f t="shared" si="55"/>
        <v>32.9614239188477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12.394222976152621</v>
      </c>
      <c r="D128" s="39">
        <f t="shared" si="55"/>
        <v>6.9930677363529217</v>
      </c>
      <c r="E128" s="39">
        <f t="shared" si="55"/>
        <v>38.609295274746628</v>
      </c>
      <c r="F128" s="39">
        <f t="shared" si="55"/>
        <v>29.972938263362554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12.386399439711777</v>
      </c>
      <c r="D129" s="39">
        <f t="shared" si="55"/>
        <v>3.3513885916433388</v>
      </c>
      <c r="E129" s="39">
        <f t="shared" si="55"/>
        <v>38.44818112355636</v>
      </c>
      <c r="F129" s="39">
        <f t="shared" si="55"/>
        <v>32.528747412845071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12.398630704807802</v>
      </c>
      <c r="D130" s="39">
        <f t="shared" si="55"/>
        <v>3.2989165515767036</v>
      </c>
      <c r="E130" s="39">
        <f t="shared" si="55"/>
        <v>38.463398411648228</v>
      </c>
      <c r="F130" s="39">
        <f t="shared" si="55"/>
        <v>32.750013009011653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439.40559134318454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128">
        <v>0.24535304218078693</v>
      </c>
      <c r="D136" s="128">
        <v>0</v>
      </c>
      <c r="E136" s="128">
        <v>1.069038255216286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126">
        <v>0.24924753491381529</v>
      </c>
      <c r="D137" s="126">
        <v>0</v>
      </c>
      <c r="E137" s="126">
        <v>1.0885107188814278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126">
        <v>0.25411565083010074</v>
      </c>
      <c r="D138" s="126">
        <v>0</v>
      </c>
      <c r="E138" s="126">
        <v>1.1079831825465696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126">
        <v>0.25898376674638623</v>
      </c>
      <c r="D139" s="126">
        <v>0</v>
      </c>
      <c r="E139" s="126">
        <v>1.1274556462117113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126">
        <v>0.26385188266267168</v>
      </c>
      <c r="D140" s="126">
        <v>0</v>
      </c>
      <c r="E140" s="126">
        <v>1.1488753562433673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65">
        <f>SUM(C136:C140)</f>
        <v>1.2715518773337608</v>
      </c>
      <c r="D141" s="65">
        <f t="shared" ref="D141:E141" si="56">SUM(D136:D140)</f>
        <v>0</v>
      </c>
      <c r="E141" s="65">
        <f t="shared" si="56"/>
        <v>5.5418631590993623</v>
      </c>
      <c r="F141" s="36"/>
      <c r="G141" s="36"/>
      <c r="H141" s="36"/>
      <c r="I141" s="36"/>
      <c r="J141" s="36"/>
      <c r="K141" s="36"/>
      <c r="L141" s="36"/>
      <c r="Z141" s="40">
        <f>SUM(C136:L140)</f>
        <v>6.8134150364331232</v>
      </c>
    </row>
    <row r="142" spans="2:26" outlineLevel="1">
      <c r="B142" s="13" t="s">
        <v>559</v>
      </c>
      <c r="N142" s="129"/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adjustments'!B$38/('Inputs - adjustments'!$B$38+'Inputs - adjustments'!$C$38))*'SRWRDS allowance profile'!$C4, 0)</f>
        <v>0</v>
      </c>
      <c r="D156" s="50">
        <f>IFERROR(SUMIFS('Inputs - allowances'!$L$4:$L$1000,'Inputs - allowances'!$M$4:$M$1000,D$153,'Inputs - allowances'!$C$4:$C$1000,$C$1)*('Inputs - adjustments'!C$38/('Inputs - adjustments'!$B$38+'Inputs - adjustments'!$C$38))*'SRWRDS allowance profile'!$C4, 0)</f>
        <v>8.7850000000000011E-2</v>
      </c>
      <c r="E156" s="50">
        <f>IFERROR(SUMIFS('Inputs - allowances'!$L$4:$L$1000,'Inputs - allowances'!$M$4:$M$1000,E$153,'Inputs - allowances'!$C$4:$C$1000,$C$1)*('Inputs - adjustments'!D$38/('Inputs - adjustments'!$D$38+'Inputs - adjustments'!$E$38))*'SRWRDS allowance profile'!$C4, 0)</f>
        <v>0</v>
      </c>
      <c r="F156" s="50">
        <f>IFERROR(SUMIFS('Inputs - allowances'!$L$4:$L$1000,'Inputs - allowances'!$M$4:$M$1000,F$153,'Inputs - allowances'!$C$4:$C$1000,$C$1)*('Inputs - adjustments'!E$38/('Inputs - adjustments'!$D$38+'Inputs - adjustments'!$E$38))*'SRWRDS allowance profile'!$C4, 0)</f>
        <v>0.26390000000000002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adjustments'!B$38/('Inputs - adjustments'!$B$38+'Inputs - adjustments'!$C$38))*'SRWRDS allowance profile'!$C5, 0)</f>
        <v>0</v>
      </c>
      <c r="D157" s="50">
        <f>IFERROR(SUMIFS('Inputs - allowances'!$L$4:$L$1000,'Inputs - allowances'!$M$4:$M$1000,D$153,'Inputs - allowances'!$C$4:$C$1000,$C$1)*('Inputs - adjustments'!C$38/('Inputs - adjustments'!$B$38+'Inputs - adjustments'!$C$38))*'SRWRDS allowance profile'!$C5, 0)</f>
        <v>0.15478333333333333</v>
      </c>
      <c r="E157" s="50">
        <f>IFERROR(SUMIFS('Inputs - allowances'!$L$4:$L$1000,'Inputs - allowances'!$M$4:$M$1000,E$153,'Inputs - allowances'!$C$4:$C$1000,$C$1)*('Inputs - adjustments'!D$38/('Inputs - adjustments'!$D$38+'Inputs - adjustments'!$E$38))*'SRWRDS allowance profile'!$C5, 0)</f>
        <v>0</v>
      </c>
      <c r="F157" s="50">
        <f>IFERROR(SUMIFS('Inputs - allowances'!$L$4:$L$1000,'Inputs - allowances'!$M$4:$M$1000,F$153,'Inputs - allowances'!$C$4:$C$1000,$C$1)*('Inputs - adjustments'!E$38/('Inputs - adjustments'!$D$38+'Inputs - adjustments'!$E$38))*'SRWRDS allowance profile'!$C5, 0)</f>
        <v>0.46496666666666669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adjustments'!B$38/('Inputs - adjustments'!$B$38+'Inputs - adjustments'!$C$38))*'SRWRDS allowance profile'!$C6, 0)</f>
        <v>0</v>
      </c>
      <c r="D158" s="50">
        <f>IFERROR(SUMIFS('Inputs - allowances'!$L$4:$L$1000,'Inputs - allowances'!$M$4:$M$1000,D$153,'Inputs - allowances'!$C$4:$C$1000,$C$1)*('Inputs - adjustments'!C$38/('Inputs - adjustments'!$B$38+'Inputs - adjustments'!$C$38))*'SRWRDS allowance profile'!$C6, 0)</f>
        <v>0.23928666666666662</v>
      </c>
      <c r="E158" s="50">
        <f>IFERROR(SUMIFS('Inputs - allowances'!$L$4:$L$1000,'Inputs - allowances'!$M$4:$M$1000,E$153,'Inputs - allowances'!$C$4:$C$1000,$C$1)*('Inputs - adjustments'!D$38/('Inputs - adjustments'!$D$38+'Inputs - adjustments'!$E$38))*'SRWRDS allowance profile'!$C6, 0)</f>
        <v>0</v>
      </c>
      <c r="F158" s="50">
        <f>IFERROR(SUMIFS('Inputs - allowances'!$L$4:$L$1000,'Inputs - allowances'!$M$4:$M$1000,F$153,'Inputs - allowances'!$C$4:$C$1000,$C$1)*('Inputs - adjustments'!E$38/('Inputs - adjustments'!$D$38+'Inputs - adjustments'!$E$38))*'SRWRDS allowance profile'!$C6, 0)</f>
        <v>0.71881333333333319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adjustments'!B$38/('Inputs - adjustments'!$B$38+'Inputs - adjustments'!$C$38))*'SRWRDS allowance profile'!$C7, 0)</f>
        <v>0</v>
      </c>
      <c r="D159" s="50">
        <f>IFERROR(SUMIFS('Inputs - allowances'!$L$4:$L$1000,'Inputs - allowances'!$M$4:$M$1000,D$153,'Inputs - allowances'!$C$4:$C$1000,$C$1)*('Inputs - adjustments'!C$38/('Inputs - adjustments'!$B$38+'Inputs - adjustments'!$C$38))*'SRWRDS allowance profile'!$C7, 0)</f>
        <v>2.0080000000000001E-2</v>
      </c>
      <c r="E159" s="50">
        <f>IFERROR(SUMIFS('Inputs - allowances'!$L$4:$L$1000,'Inputs - allowances'!$M$4:$M$1000,E$153,'Inputs - allowances'!$C$4:$C$1000,$C$1)*('Inputs - adjustments'!D$38/('Inputs - adjustments'!$D$38+'Inputs - adjustments'!$E$38))*'SRWRDS allowance profile'!$C7, 0)</f>
        <v>0</v>
      </c>
      <c r="F159" s="50">
        <f>IFERROR(SUMIFS('Inputs - allowances'!$L$4:$L$1000,'Inputs - allowances'!$M$4:$M$1000,F$153,'Inputs - allowances'!$C$4:$C$1000,$C$1)*('Inputs - adjustments'!E$38/('Inputs - adjustments'!$D$38+'Inputs - adjustments'!$E$38))*'SRWRDS allowance profile'!$C7, 0)</f>
        <v>6.0319999999999999E-2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adjustments'!B$38/('Inputs - adjustments'!$B$38+'Inputs - adjustments'!$C$38))*'SRWRDS allowance profile'!$C8, 0)</f>
        <v>0</v>
      </c>
      <c r="D160" s="50">
        <f>IFERROR(SUMIFS('Inputs - allowances'!$L$4:$L$1000,'Inputs - allowances'!$M$4:$M$1000,D$153,'Inputs - allowances'!$C$4:$C$1000,$C$1)*('Inputs - adjustments'!C$38/('Inputs - adjustments'!$B$38+'Inputs - adjustments'!$C$38))*'SRWRDS allowance profile'!$C8, 0)</f>
        <v>0</v>
      </c>
      <c r="E160" s="50">
        <f>IFERROR(SUMIFS('Inputs - allowances'!$L$4:$L$1000,'Inputs - allowances'!$M$4:$M$1000,E$153,'Inputs - allowances'!$C$4:$C$1000,$C$1)*('Inputs - adjustments'!D$38/('Inputs - adjustments'!$D$38+'Inputs - adjustments'!$E$38))*'SRWRDS allowance profile'!$C8, 0)</f>
        <v>0</v>
      </c>
      <c r="F160" s="50">
        <f>IFERROR(SUMIFS('Inputs - allowances'!$L$4:$L$1000,'Inputs - allowances'!$M$4:$M$1000,F$153,'Inputs - allowances'!$C$4:$C$1000,$C$1)*('Inputs - adjustments'!E$38/('Inputs - adjustments'!$D$38+'Inputs - adjustments'!$E$38))*'SRWRDS allowance profile'!$C8,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2.0099999999999998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128">
        <f>(C31/($C$11+$E$11))*'Redetermination cost'!$E$5</f>
        <v>0.43220827063854717</v>
      </c>
      <c r="D166" s="9"/>
      <c r="E166" s="128">
        <f>(E31/($C$11+$E$11))*'Redetermination cost'!$E$5</f>
        <v>1.5312103091208353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1.9634185797593826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profile'!N11</f>
        <v>2.1419710031656002E-2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profile'!N12</f>
        <v>2.1419710031656002E-2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profile'!N13</f>
        <v>2.1419710031656002E-2</v>
      </c>
      <c r="F178" s="73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profile'!N14</f>
        <v>2.1419710031656002E-2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profile'!N15</f>
        <v>2.1419710031656002E-2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65">
        <f>SUM(E176:E180)</f>
        <v>0.10709855015828001</v>
      </c>
      <c r="F181" s="36"/>
      <c r="G181" s="36"/>
      <c r="H181" s="36"/>
      <c r="I181" s="36"/>
      <c r="J181" s="36"/>
      <c r="K181" s="36"/>
      <c r="L181" s="36"/>
      <c r="Z181" s="40">
        <f>SUM(C176:L180)</f>
        <v>0.10709855015828001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38">
        <f>C126+C136+C146+C156+C166+C176</f>
        <v>13.128661542031205</v>
      </c>
      <c r="D185" s="138">
        <f t="shared" ref="D185:L185" si="57">D126+D136+D146+D156+D166+D176</f>
        <v>3.9451844013332096</v>
      </c>
      <c r="E185" s="32">
        <f>E126+E136+E146+E156+E166+E176</f>
        <v>41.897323905518178</v>
      </c>
      <c r="F185" s="32">
        <f t="shared" si="57"/>
        <v>34.762697193775168</v>
      </c>
      <c r="G185" s="16">
        <f t="shared" si="57"/>
        <v>0</v>
      </c>
      <c r="H185" s="16">
        <f t="shared" si="57"/>
        <v>0</v>
      </c>
      <c r="I185" s="16">
        <f t="shared" si="57"/>
        <v>0</v>
      </c>
      <c r="J185" s="16">
        <f t="shared" si="57"/>
        <v>0</v>
      </c>
      <c r="K185" s="16">
        <f t="shared" si="57"/>
        <v>0</v>
      </c>
      <c r="L185" s="16">
        <f t="shared" si="57"/>
        <v>0</v>
      </c>
    </row>
    <row r="186" spans="2:26" outlineLevel="1">
      <c r="B186" s="3" t="s">
        <v>29</v>
      </c>
      <c r="C186" s="138">
        <f t="shared" ref="C186:L186" si="58">C127+C137+C147+C157+C167+C177</f>
        <v>12.656582967560173</v>
      </c>
      <c r="D186" s="138">
        <f t="shared" si="58"/>
        <v>3.7292863023752454</v>
      </c>
      <c r="E186" s="32">
        <f t="shared" si="58"/>
        <v>39.894172500676333</v>
      </c>
      <c r="F186" s="32">
        <f t="shared" si="58"/>
        <v>33.426390585514369</v>
      </c>
      <c r="G186" s="16">
        <f t="shared" si="58"/>
        <v>0</v>
      </c>
      <c r="H186" s="16">
        <f t="shared" si="58"/>
        <v>0</v>
      </c>
      <c r="I186" s="16">
        <f t="shared" si="58"/>
        <v>0</v>
      </c>
      <c r="J186" s="16">
        <f t="shared" si="58"/>
        <v>0</v>
      </c>
      <c r="K186" s="16">
        <f t="shared" si="58"/>
        <v>0</v>
      </c>
      <c r="L186" s="16">
        <f t="shared" si="58"/>
        <v>0</v>
      </c>
    </row>
    <row r="187" spans="2:26" outlineLevel="1">
      <c r="B187" s="3" t="s">
        <v>30</v>
      </c>
      <c r="C187" s="138">
        <f t="shared" ref="C187:L187" si="59">C128+C138+C148+C158+C168+C178</f>
        <v>12.648338626982722</v>
      </c>
      <c r="D187" s="138">
        <f t="shared" si="59"/>
        <v>7.2323544030195883</v>
      </c>
      <c r="E187" s="32">
        <f t="shared" si="59"/>
        <v>39.738698167324856</v>
      </c>
      <c r="F187" s="32">
        <f t="shared" si="59"/>
        <v>30.691751596695887</v>
      </c>
      <c r="G187" s="16">
        <f t="shared" si="59"/>
        <v>0</v>
      </c>
      <c r="H187" s="16">
        <f t="shared" si="59"/>
        <v>0</v>
      </c>
      <c r="I187" s="16">
        <f t="shared" si="59"/>
        <v>0</v>
      </c>
      <c r="J187" s="16">
        <f t="shared" si="59"/>
        <v>0</v>
      </c>
      <c r="K187" s="16">
        <f t="shared" si="59"/>
        <v>0</v>
      </c>
      <c r="L187" s="16">
        <f t="shared" si="59"/>
        <v>0</v>
      </c>
    </row>
    <row r="188" spans="2:26" outlineLevel="1">
      <c r="B188" s="3" t="s">
        <v>31</v>
      </c>
      <c r="C188" s="138">
        <f t="shared" ref="C188:L188" si="60">C129+C139+C149+C159+C169+C179</f>
        <v>12.645383206458163</v>
      </c>
      <c r="D188" s="138">
        <f t="shared" si="60"/>
        <v>3.3714685916433389</v>
      </c>
      <c r="E188" s="32">
        <f t="shared" si="60"/>
        <v>39.597056479799733</v>
      </c>
      <c r="F188" s="32">
        <f t="shared" si="60"/>
        <v>32.589067412845068</v>
      </c>
      <c r="G188" s="16">
        <f t="shared" si="60"/>
        <v>0</v>
      </c>
      <c r="H188" s="16">
        <f t="shared" si="60"/>
        <v>0</v>
      </c>
      <c r="I188" s="16">
        <f t="shared" si="60"/>
        <v>0</v>
      </c>
      <c r="J188" s="16">
        <f t="shared" si="60"/>
        <v>0</v>
      </c>
      <c r="K188" s="16">
        <f t="shared" si="60"/>
        <v>0</v>
      </c>
      <c r="L188" s="16">
        <f t="shared" si="60"/>
        <v>0</v>
      </c>
    </row>
    <row r="189" spans="2:26" outlineLevel="1">
      <c r="B189" s="3" t="s">
        <v>32</v>
      </c>
      <c r="C189" s="138">
        <f t="shared" ref="C189:L189" si="61">C130+C140+C150+C160+C170+C180</f>
        <v>12.662482587470475</v>
      </c>
      <c r="D189" s="138">
        <f t="shared" si="61"/>
        <v>3.2989165515767036</v>
      </c>
      <c r="E189" s="32">
        <f t="shared" si="61"/>
        <v>39.633693477923252</v>
      </c>
      <c r="F189" s="32">
        <f t="shared" si="61"/>
        <v>32.750013009011653</v>
      </c>
      <c r="G189" s="16">
        <f t="shared" si="61"/>
        <v>0</v>
      </c>
      <c r="H189" s="16">
        <f t="shared" si="61"/>
        <v>0</v>
      </c>
      <c r="I189" s="16">
        <f t="shared" si="61"/>
        <v>0</v>
      </c>
      <c r="J189" s="16">
        <f t="shared" si="61"/>
        <v>0</v>
      </c>
      <c r="K189" s="16">
        <f t="shared" si="61"/>
        <v>0</v>
      </c>
      <c r="L189" s="16">
        <f t="shared" si="61"/>
        <v>0</v>
      </c>
      <c r="Z189" t="s">
        <v>510</v>
      </c>
    </row>
    <row r="190" spans="2:26" outlineLevel="1">
      <c r="E190" s="40"/>
      <c r="F190" s="40"/>
      <c r="Z190" s="40">
        <f>SUM(C185:L189)</f>
        <v>450.29952350953533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0.15387796372026663</v>
      </c>
      <c r="D195" s="18">
        <f xml:space="preserve"> IFERROR(D185 / SUM($C$185:$D$189), 0)</f>
        <v>4.6240581359688962E-2</v>
      </c>
      <c r="E195" s="18">
        <f xml:space="preserve"> IFERROR(E185 / SUM($E$185:$F$189), 0)</f>
        <v>0.11479320698780941</v>
      </c>
      <c r="F195" s="18">
        <f xml:space="preserve"> IFERROR(F185 / SUM($E$185:$F$189), 0)</f>
        <v>9.5245259659507614E-2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2" xml:space="preserve"> IFERROR(C186 / SUM($C$185:$D$189), 0)</f>
        <v>0.14834484143487561</v>
      </c>
      <c r="D196" s="18">
        <f t="shared" si="62"/>
        <v>4.3710090362387474E-2</v>
      </c>
      <c r="E196" s="18">
        <f t="shared" ref="E196:F199" si="63" xml:space="preserve"> IFERROR(E186 / SUM($E$185:$F$189), 0)</f>
        <v>0.10930483321094284</v>
      </c>
      <c r="F196" s="18">
        <f t="shared" si="63"/>
        <v>9.1583953714832328E-2</v>
      </c>
      <c r="G196" s="18">
        <f t="shared" ref="G196:H199" si="64" xml:space="preserve"> IFERROR(G186 / SUM($G$185:$H$189), 0)</f>
        <v>0</v>
      </c>
      <c r="H196" s="18">
        <f t="shared" si="64"/>
        <v>0</v>
      </c>
      <c r="I196" s="18">
        <f t="shared" ref="I196:J199" si="65" xml:space="preserve"> IFERROR(I186 / SUM($I$185:$J$189), 0)</f>
        <v>0</v>
      </c>
      <c r="J196" s="18">
        <f t="shared" si="65"/>
        <v>0</v>
      </c>
      <c r="K196" s="18">
        <f t="shared" ref="K196:L199" si="66" xml:space="preserve"> IFERROR(K186 / SUM($K$185:$L$189), 0)</f>
        <v>0</v>
      </c>
      <c r="L196" s="18">
        <f t="shared" si="66"/>
        <v>0</v>
      </c>
    </row>
    <row r="197" spans="1:12" outlineLevel="1">
      <c r="B197" s="30" t="s">
        <v>30</v>
      </c>
      <c r="C197" s="18">
        <f t="shared" si="62"/>
        <v>0.14824821145197806</v>
      </c>
      <c r="D197" s="18">
        <f t="shared" si="62"/>
        <v>8.4768730222576527E-2</v>
      </c>
      <c r="E197" s="18">
        <f t="shared" si="63"/>
        <v>0.10887885380065986</v>
      </c>
      <c r="F197" s="18">
        <f t="shared" si="63"/>
        <v>8.409139929325915E-2</v>
      </c>
      <c r="G197" s="18">
        <f t="shared" si="64"/>
        <v>0</v>
      </c>
      <c r="H197" s="18">
        <f t="shared" si="64"/>
        <v>0</v>
      </c>
      <c r="I197" s="18">
        <f t="shared" si="65"/>
        <v>0</v>
      </c>
      <c r="J197" s="18">
        <f t="shared" si="65"/>
        <v>0</v>
      </c>
      <c r="K197" s="18">
        <f t="shared" si="66"/>
        <v>0</v>
      </c>
      <c r="L197" s="18">
        <f t="shared" si="66"/>
        <v>0</v>
      </c>
    </row>
    <row r="198" spans="1:12" outlineLevel="1">
      <c r="B198" s="30" t="s">
        <v>31</v>
      </c>
      <c r="C198" s="18">
        <f t="shared" si="62"/>
        <v>0.14821357166095289</v>
      </c>
      <c r="D198" s="18">
        <f t="shared" si="62"/>
        <v>3.9516192870689741E-2</v>
      </c>
      <c r="E198" s="18">
        <f t="shared" si="63"/>
        <v>0.10849077403712076</v>
      </c>
      <c r="F198" s="18">
        <f t="shared" si="63"/>
        <v>8.928979735074874E-2</v>
      </c>
      <c r="G198" s="18">
        <f t="shared" si="64"/>
        <v>0</v>
      </c>
      <c r="H198" s="18">
        <f t="shared" si="64"/>
        <v>0</v>
      </c>
      <c r="I198" s="18">
        <f t="shared" si="65"/>
        <v>0</v>
      </c>
      <c r="J198" s="18">
        <f t="shared" si="65"/>
        <v>0</v>
      </c>
      <c r="K198" s="18">
        <f t="shared" si="66"/>
        <v>0</v>
      </c>
      <c r="L198" s="18">
        <f t="shared" si="66"/>
        <v>0</v>
      </c>
    </row>
    <row r="199" spans="1:12" outlineLevel="1">
      <c r="B199" s="30" t="s">
        <v>32</v>
      </c>
      <c r="C199" s="18">
        <f t="shared" si="62"/>
        <v>0.14841398949658888</v>
      </c>
      <c r="D199" s="18">
        <f t="shared" si="62"/>
        <v>3.8665827419995233E-2</v>
      </c>
      <c r="E199" s="18">
        <f t="shared" si="63"/>
        <v>0.10859115463704856</v>
      </c>
      <c r="F199" s="18">
        <f t="shared" si="63"/>
        <v>8.973076730807085E-2</v>
      </c>
      <c r="G199" s="18">
        <f t="shared" si="64"/>
        <v>0</v>
      </c>
      <c r="H199" s="18">
        <f t="shared" si="64"/>
        <v>0</v>
      </c>
      <c r="I199" s="18">
        <f t="shared" si="65"/>
        <v>0</v>
      </c>
      <c r="J199" s="18">
        <f t="shared" si="65"/>
        <v>0</v>
      </c>
      <c r="K199" s="18">
        <f t="shared" si="66"/>
        <v>0</v>
      </c>
      <c r="L199" s="18">
        <f t="shared" si="66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13.128661542031205</v>
      </c>
      <c r="D207" s="16">
        <f t="shared" ref="D207:L207" si="67">D185</f>
        <v>3.9451844013332096</v>
      </c>
      <c r="E207" s="16">
        <f t="shared" si="67"/>
        <v>41.897323905518178</v>
      </c>
      <c r="F207" s="16">
        <f t="shared" si="67"/>
        <v>34.762697193775168</v>
      </c>
      <c r="G207" s="16">
        <f t="shared" si="67"/>
        <v>0</v>
      </c>
      <c r="H207" s="16">
        <f t="shared" si="67"/>
        <v>0</v>
      </c>
      <c r="I207" s="16">
        <f t="shared" si="67"/>
        <v>0</v>
      </c>
      <c r="J207" s="16">
        <f t="shared" si="67"/>
        <v>0</v>
      </c>
      <c r="K207" s="16">
        <f t="shared" si="67"/>
        <v>0</v>
      </c>
      <c r="L207" s="16">
        <f t="shared" si="67"/>
        <v>0</v>
      </c>
    </row>
    <row r="208" spans="1:12" outlineLevel="1">
      <c r="B208" s="3" t="s">
        <v>29</v>
      </c>
      <c r="C208" s="16">
        <f t="shared" ref="C208:L211" si="68">C186</f>
        <v>12.656582967560173</v>
      </c>
      <c r="D208" s="16">
        <f t="shared" si="68"/>
        <v>3.7292863023752454</v>
      </c>
      <c r="E208" s="16">
        <f t="shared" si="68"/>
        <v>39.894172500676333</v>
      </c>
      <c r="F208" s="16">
        <f t="shared" si="68"/>
        <v>33.426390585514369</v>
      </c>
      <c r="G208" s="16">
        <f t="shared" si="68"/>
        <v>0</v>
      </c>
      <c r="H208" s="16">
        <f t="shared" si="68"/>
        <v>0</v>
      </c>
      <c r="I208" s="16">
        <f t="shared" si="68"/>
        <v>0</v>
      </c>
      <c r="J208" s="16">
        <f t="shared" si="68"/>
        <v>0</v>
      </c>
      <c r="K208" s="16">
        <f t="shared" si="68"/>
        <v>0</v>
      </c>
      <c r="L208" s="16">
        <f t="shared" si="68"/>
        <v>0</v>
      </c>
    </row>
    <row r="209" spans="2:12" outlineLevel="1">
      <c r="B209" s="3" t="s">
        <v>30</v>
      </c>
      <c r="C209" s="16">
        <f t="shared" si="68"/>
        <v>12.648338626982722</v>
      </c>
      <c r="D209" s="16">
        <f t="shared" si="68"/>
        <v>7.2323544030195883</v>
      </c>
      <c r="E209" s="16">
        <f t="shared" si="68"/>
        <v>39.738698167324856</v>
      </c>
      <c r="F209" s="16">
        <f t="shared" si="68"/>
        <v>30.691751596695887</v>
      </c>
      <c r="G209" s="16">
        <f t="shared" si="68"/>
        <v>0</v>
      </c>
      <c r="H209" s="16">
        <f t="shared" si="68"/>
        <v>0</v>
      </c>
      <c r="I209" s="16">
        <f t="shared" si="68"/>
        <v>0</v>
      </c>
      <c r="J209" s="16">
        <f t="shared" si="68"/>
        <v>0</v>
      </c>
      <c r="K209" s="16">
        <f t="shared" si="68"/>
        <v>0</v>
      </c>
      <c r="L209" s="16">
        <f t="shared" si="68"/>
        <v>0</v>
      </c>
    </row>
    <row r="210" spans="2:12" outlineLevel="1">
      <c r="B210" s="3" t="s">
        <v>31</v>
      </c>
      <c r="C210" s="16">
        <f t="shared" si="68"/>
        <v>12.645383206458163</v>
      </c>
      <c r="D210" s="16">
        <f t="shared" si="68"/>
        <v>3.3714685916433389</v>
      </c>
      <c r="E210" s="16">
        <f t="shared" si="68"/>
        <v>39.597056479799733</v>
      </c>
      <c r="F210" s="16">
        <f t="shared" si="68"/>
        <v>32.589067412845068</v>
      </c>
      <c r="G210" s="16">
        <f t="shared" si="68"/>
        <v>0</v>
      </c>
      <c r="H210" s="16">
        <f t="shared" si="68"/>
        <v>0</v>
      </c>
      <c r="I210" s="16">
        <f t="shared" si="68"/>
        <v>0</v>
      </c>
      <c r="J210" s="16">
        <f t="shared" si="68"/>
        <v>0</v>
      </c>
      <c r="K210" s="16">
        <f t="shared" si="68"/>
        <v>0</v>
      </c>
      <c r="L210" s="16">
        <f t="shared" si="68"/>
        <v>0</v>
      </c>
    </row>
    <row r="211" spans="2:12" outlineLevel="1">
      <c r="B211" s="3" t="s">
        <v>32</v>
      </c>
      <c r="C211" s="16">
        <f t="shared" si="68"/>
        <v>12.662482587470475</v>
      </c>
      <c r="D211" s="16">
        <f t="shared" si="68"/>
        <v>3.2989165515767036</v>
      </c>
      <c r="E211" s="16">
        <f t="shared" si="68"/>
        <v>39.633693477923252</v>
      </c>
      <c r="F211" s="16">
        <f t="shared" si="68"/>
        <v>32.750013009011653</v>
      </c>
      <c r="G211" s="16">
        <f t="shared" si="68"/>
        <v>0</v>
      </c>
      <c r="H211" s="16">
        <f t="shared" si="68"/>
        <v>0</v>
      </c>
      <c r="I211" s="16">
        <f t="shared" si="68"/>
        <v>0</v>
      </c>
      <c r="J211" s="16">
        <f t="shared" si="68"/>
        <v>0</v>
      </c>
      <c r="K211" s="16">
        <f t="shared" si="68"/>
        <v>0</v>
      </c>
      <c r="L211" s="16">
        <f t="shared" si="68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13.128661542031205</v>
      </c>
      <c r="D227" s="16">
        <f t="shared" ref="D227:L227" si="69">D207+D217</f>
        <v>3.9451844013332096</v>
      </c>
      <c r="E227" s="16">
        <f t="shared" si="69"/>
        <v>41.897323905518178</v>
      </c>
      <c r="F227" s="16">
        <f t="shared" si="69"/>
        <v>34.762697193775168</v>
      </c>
      <c r="G227" s="16">
        <f t="shared" si="69"/>
        <v>0</v>
      </c>
      <c r="H227" s="16">
        <f t="shared" si="69"/>
        <v>0</v>
      </c>
      <c r="I227" s="16">
        <f t="shared" si="69"/>
        <v>0</v>
      </c>
      <c r="J227" s="16">
        <f t="shared" si="69"/>
        <v>0</v>
      </c>
      <c r="K227" s="16">
        <f t="shared" si="69"/>
        <v>0</v>
      </c>
      <c r="L227" s="16">
        <f t="shared" si="69"/>
        <v>0</v>
      </c>
    </row>
    <row r="228" spans="2:12" outlineLevel="1">
      <c r="B228" s="3" t="s">
        <v>29</v>
      </c>
      <c r="C228" s="16">
        <f t="shared" ref="C228:L231" si="70">C208+C218</f>
        <v>12.656582967560173</v>
      </c>
      <c r="D228" s="16">
        <f t="shared" si="70"/>
        <v>3.7292863023752454</v>
      </c>
      <c r="E228" s="16">
        <f t="shared" si="70"/>
        <v>39.894172500676333</v>
      </c>
      <c r="F228" s="16">
        <f t="shared" si="70"/>
        <v>33.426390585514369</v>
      </c>
      <c r="G228" s="16">
        <f t="shared" si="70"/>
        <v>0</v>
      </c>
      <c r="H228" s="16">
        <f t="shared" si="70"/>
        <v>0</v>
      </c>
      <c r="I228" s="16">
        <f t="shared" si="70"/>
        <v>0</v>
      </c>
      <c r="J228" s="16">
        <f t="shared" si="70"/>
        <v>0</v>
      </c>
      <c r="K228" s="16">
        <f t="shared" si="70"/>
        <v>0</v>
      </c>
      <c r="L228" s="16">
        <f t="shared" si="70"/>
        <v>0</v>
      </c>
    </row>
    <row r="229" spans="2:12" outlineLevel="1">
      <c r="B229" s="3" t="s">
        <v>30</v>
      </c>
      <c r="C229" s="16">
        <f t="shared" si="70"/>
        <v>12.648338626982722</v>
      </c>
      <c r="D229" s="16">
        <f t="shared" si="70"/>
        <v>7.2323544030195883</v>
      </c>
      <c r="E229" s="16">
        <f t="shared" si="70"/>
        <v>39.738698167324856</v>
      </c>
      <c r="F229" s="16">
        <f t="shared" si="70"/>
        <v>30.691751596695887</v>
      </c>
      <c r="G229" s="16">
        <f t="shared" si="70"/>
        <v>0</v>
      </c>
      <c r="H229" s="16">
        <f t="shared" si="70"/>
        <v>0</v>
      </c>
      <c r="I229" s="16">
        <f t="shared" si="70"/>
        <v>0</v>
      </c>
      <c r="J229" s="16">
        <f t="shared" si="70"/>
        <v>0</v>
      </c>
      <c r="K229" s="16">
        <f t="shared" si="70"/>
        <v>0</v>
      </c>
      <c r="L229" s="16">
        <f t="shared" si="70"/>
        <v>0</v>
      </c>
    </row>
    <row r="230" spans="2:12" outlineLevel="1">
      <c r="B230" s="3" t="s">
        <v>31</v>
      </c>
      <c r="C230" s="16">
        <f t="shared" si="70"/>
        <v>12.645383206458163</v>
      </c>
      <c r="D230" s="16">
        <f t="shared" si="70"/>
        <v>3.3714685916433389</v>
      </c>
      <c r="E230" s="16">
        <f t="shared" si="70"/>
        <v>39.597056479799733</v>
      </c>
      <c r="F230" s="16">
        <f t="shared" si="70"/>
        <v>32.589067412845068</v>
      </c>
      <c r="G230" s="16">
        <f t="shared" si="70"/>
        <v>0</v>
      </c>
      <c r="H230" s="16">
        <f t="shared" si="70"/>
        <v>0</v>
      </c>
      <c r="I230" s="16">
        <f t="shared" si="70"/>
        <v>0</v>
      </c>
      <c r="J230" s="16">
        <f t="shared" si="70"/>
        <v>0</v>
      </c>
      <c r="K230" s="16">
        <f t="shared" si="70"/>
        <v>0</v>
      </c>
      <c r="L230" s="16">
        <f t="shared" si="70"/>
        <v>0</v>
      </c>
    </row>
    <row r="231" spans="2:12" outlineLevel="1">
      <c r="B231" s="3" t="s">
        <v>32</v>
      </c>
      <c r="C231" s="16">
        <f t="shared" si="70"/>
        <v>12.662482587470475</v>
      </c>
      <c r="D231" s="16">
        <f t="shared" si="70"/>
        <v>3.2989165515767036</v>
      </c>
      <c r="E231" s="16">
        <f t="shared" si="70"/>
        <v>39.633693477923252</v>
      </c>
      <c r="F231" s="16">
        <f t="shared" si="70"/>
        <v>32.750013009011653</v>
      </c>
      <c r="G231" s="16">
        <f t="shared" si="70"/>
        <v>0</v>
      </c>
      <c r="H231" s="16">
        <f t="shared" si="70"/>
        <v>0</v>
      </c>
      <c r="I231" s="16">
        <f t="shared" si="70"/>
        <v>0</v>
      </c>
      <c r="J231" s="16">
        <f t="shared" si="70"/>
        <v>0</v>
      </c>
      <c r="K231" s="16">
        <f t="shared" si="70"/>
        <v>0</v>
      </c>
      <c r="L231" s="16">
        <f t="shared" si="70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0.15387796372026663</v>
      </c>
      <c r="D237" s="18">
        <f xml:space="preserve"> IFERROR(D227 / SUM($C$227:$D$231), 0)</f>
        <v>4.6240581359688962E-2</v>
      </c>
      <c r="E237" s="18">
        <f xml:space="preserve"> IFERROR(E227 / SUM($E$227:$F$231), 0)</f>
        <v>0.11479320698780941</v>
      </c>
      <c r="F237" s="18">
        <f xml:space="preserve"> IFERROR(F227 / SUM($E$227:$F$231), 0)</f>
        <v>9.5245259659507614E-2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1" xml:space="preserve"> IFERROR(C228 / SUM($C$227:$D$231), 0)</f>
        <v>0.14834484143487561</v>
      </c>
      <c r="D238" s="18">
        <f t="shared" si="71"/>
        <v>4.3710090362387474E-2</v>
      </c>
      <c r="E238" s="18">
        <f t="shared" ref="E238:F241" si="72" xml:space="preserve"> IFERROR(E228 / SUM($E$227:$F$231), 0)</f>
        <v>0.10930483321094284</v>
      </c>
      <c r="F238" s="18">
        <f t="shared" si="72"/>
        <v>9.1583953714832328E-2</v>
      </c>
      <c r="G238" s="18">
        <f t="shared" ref="G238:H241" si="73" xml:space="preserve"> IFERROR(G228 / SUM($G$227:$H$231), 0)</f>
        <v>0</v>
      </c>
      <c r="H238" s="18">
        <f t="shared" si="73"/>
        <v>0</v>
      </c>
      <c r="I238" s="18">
        <f t="shared" ref="I238:J241" si="74" xml:space="preserve"> IFERROR(I228 / SUM($I$227:$J$231), 0)</f>
        <v>0</v>
      </c>
      <c r="J238" s="18">
        <f t="shared" si="74"/>
        <v>0</v>
      </c>
      <c r="K238" s="18">
        <f t="shared" ref="K238:L241" si="75" xml:space="preserve"> IFERROR(K228 / SUM($K$227:$L$231), 0)</f>
        <v>0</v>
      </c>
      <c r="L238" s="18">
        <f t="shared" si="75"/>
        <v>0</v>
      </c>
    </row>
    <row r="239" spans="2:12" outlineLevel="1">
      <c r="B239" s="30" t="s">
        <v>30</v>
      </c>
      <c r="C239" s="18">
        <f t="shared" si="71"/>
        <v>0.14824821145197806</v>
      </c>
      <c r="D239" s="18">
        <f t="shared" si="71"/>
        <v>8.4768730222576527E-2</v>
      </c>
      <c r="E239" s="18">
        <f t="shared" si="72"/>
        <v>0.10887885380065986</v>
      </c>
      <c r="F239" s="18">
        <f t="shared" si="72"/>
        <v>8.409139929325915E-2</v>
      </c>
      <c r="G239" s="18">
        <f t="shared" si="73"/>
        <v>0</v>
      </c>
      <c r="H239" s="18">
        <f t="shared" si="73"/>
        <v>0</v>
      </c>
      <c r="I239" s="18">
        <f t="shared" si="74"/>
        <v>0</v>
      </c>
      <c r="J239" s="18">
        <f t="shared" si="74"/>
        <v>0</v>
      </c>
      <c r="K239" s="18">
        <f t="shared" si="75"/>
        <v>0</v>
      </c>
      <c r="L239" s="18">
        <f t="shared" si="75"/>
        <v>0</v>
      </c>
    </row>
    <row r="240" spans="2:12" outlineLevel="1">
      <c r="B240" s="30" t="s">
        <v>31</v>
      </c>
      <c r="C240" s="18">
        <f t="shared" si="71"/>
        <v>0.14821357166095289</v>
      </c>
      <c r="D240" s="18">
        <f t="shared" si="71"/>
        <v>3.9516192870689741E-2</v>
      </c>
      <c r="E240" s="18">
        <f t="shared" si="72"/>
        <v>0.10849077403712076</v>
      </c>
      <c r="F240" s="18">
        <f t="shared" si="72"/>
        <v>8.928979735074874E-2</v>
      </c>
      <c r="G240" s="18">
        <f t="shared" si="73"/>
        <v>0</v>
      </c>
      <c r="H240" s="18">
        <f t="shared" si="73"/>
        <v>0</v>
      </c>
      <c r="I240" s="18">
        <f t="shared" si="74"/>
        <v>0</v>
      </c>
      <c r="J240" s="18">
        <f t="shared" si="74"/>
        <v>0</v>
      </c>
      <c r="K240" s="18">
        <f t="shared" si="75"/>
        <v>0</v>
      </c>
      <c r="L240" s="18">
        <f t="shared" si="75"/>
        <v>0</v>
      </c>
    </row>
    <row r="241" spans="2:12" outlineLevel="1">
      <c r="B241" s="30" t="s">
        <v>32</v>
      </c>
      <c r="C241" s="18">
        <f t="shared" si="71"/>
        <v>0.14841398949658888</v>
      </c>
      <c r="D241" s="18">
        <f t="shared" si="71"/>
        <v>3.8665827419995233E-2</v>
      </c>
      <c r="E241" s="18">
        <f t="shared" si="72"/>
        <v>0.10859115463704856</v>
      </c>
      <c r="F241" s="18">
        <f t="shared" si="72"/>
        <v>8.973076730807085E-2</v>
      </c>
      <c r="G241" s="18">
        <f t="shared" si="73"/>
        <v>0</v>
      </c>
      <c r="H241" s="18">
        <f t="shared" si="73"/>
        <v>0</v>
      </c>
      <c r="I241" s="18">
        <f t="shared" si="74"/>
        <v>0</v>
      </c>
      <c r="J241" s="18">
        <f t="shared" si="74"/>
        <v>0</v>
      </c>
      <c r="K241" s="18">
        <f t="shared" si="75"/>
        <v>0</v>
      </c>
      <c r="L241" s="18">
        <f t="shared" si="75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70C0"/>
    <outlinePr summaryBelow="0" summaryRight="0"/>
  </sheetPr>
  <dimension ref="A1:Z242"/>
  <sheetViews>
    <sheetView topLeftCell="A213" zoomScale="70" zoomScaleNormal="70" workbookViewId="0">
      <selection activeCell="I222" sqref="I222"/>
    </sheetView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299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47.494999999999997</v>
      </c>
      <c r="D11" s="32">
        <f>SUMIFS('Inputs - Reps'!$G$4:$G$5000,'Inputs - Reps'!$M$4:$M$5000,D$6, 'Inputs - Reps'!$C$4:$C$5000, $C$1)+SUMIFS('Inputs - Reps'!$G$4:$G$5000,'Inputs - Reps'!$M$4:$M$5000,D$8, 'Inputs - Reps'!$C$4:$C$5000, $C$1)</f>
        <v>2.581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146.09599999999998</v>
      </c>
      <c r="F11" s="32">
        <f>SUMIFS('Inputs - Reps'!$G$4:$G$5000,'Inputs - Reps'!$M$4:$M$5000,F$6, 'Inputs - Reps'!$C$4:$C$5000, $C$1)+SUMIFS('Inputs - Reps'!$G$4:$G$5000,'Inputs - Reps'!$M$4:$M$5000,F$8, 'Inputs - Reps'!$C$4:$C$5000, $C$1)</f>
        <v>99.925000000000011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80.572000000000003</v>
      </c>
      <c r="H11" s="32">
        <f>SUMIFS('Inputs - Reps'!$G$4:$G$5000,'Inputs - Reps'!$M$4:$M$5000,H$6, 'Inputs - Reps'!$C$4:$C$5000, $C$1)+SUMIFS('Inputs - Reps'!$G$4:$G$5000,'Inputs - Reps'!$M$4:$M$5000,H$8, 'Inputs - Reps'!$C$4:$C$5000, $C$1)</f>
        <v>76.11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6.1809999999999992</v>
      </c>
      <c r="J11" s="32">
        <f>SUMIFS('Inputs - Reps'!$G$4:$G$5000,'Inputs - Reps'!$M$4:$M$5000,J$6, 'Inputs - Reps'!$C$4:$C$5000, $C$1)+SUMIFS('Inputs - Reps'!$G$4:$G$5000,'Inputs - Reps'!$M$4:$M$5000,J$8, 'Inputs - Reps'!$C$4:$C$5000, $C$1)</f>
        <v>8.8350000000000009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</v>
      </c>
      <c r="P11" s="32">
        <f>SUMIFS('Inputs - Reps'!$G$4:$G$5000,'Inputs - Reps'!$M$4:$M$5000,P$6, 'Inputs - Reps'!$C$4:$C$5000, $C$1)-SUMIFS('Inputs - Reps'!$G$4:$G$5000,'Inputs - Reps'!$M$4:$M$5000,P$7, 'Inputs - Reps'!$C$4:$C$5000, $C$1)</f>
        <v>5.0380000000000003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</v>
      </c>
      <c r="R11" s="32">
        <f>SUMIFS('Inputs - Reps'!$G$4:$G$5000,'Inputs - Reps'!$M$4:$M$5000,R$6, 'Inputs - Reps'!$C$4:$C$5000, $C$1)-SUMIFS('Inputs - Reps'!$G$4:$G$5000,'Inputs - Reps'!$M$4:$M$5000,R$7, 'Inputs - Reps'!$C$4:$C$5000, $C$1)</f>
        <v>42.898999999999994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14.541999999999998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47.292999999999999</v>
      </c>
      <c r="D12" s="32">
        <f>SUMIFS('Inputs - Reps'!$H$4:$H$5000,'Inputs - Reps'!$M$4:$M$5000,D$6, 'Inputs - Reps'!$C$4:$C$5000, $C$1)+SUMIFS('Inputs - Reps'!$H$4:$H$5000,'Inputs - Reps'!$M$4:$M$5000,D$8, 'Inputs - Reps'!$C$4:$C$5000, $C$1)</f>
        <v>2.573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144.411</v>
      </c>
      <c r="F12" s="32">
        <f>SUMIFS('Inputs - Reps'!$H$4:$H$5000,'Inputs - Reps'!$M$4:$M$5000,F$6, 'Inputs - Reps'!$C$4:$C$5000, $C$1)+SUMIFS('Inputs - Reps'!$H$4:$H$5000,'Inputs - Reps'!$M$4:$M$5000,F$8, 'Inputs - Reps'!$C$4:$C$5000, $C$1)</f>
        <v>99.498999999999995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79.561000000000007</v>
      </c>
      <c r="H12" s="32">
        <f>SUMIFS('Inputs - Reps'!$H$4:$H$5000,'Inputs - Reps'!$M$4:$M$5000,H$6, 'Inputs - Reps'!$C$4:$C$5000, $C$1)+SUMIFS('Inputs - Reps'!$H$4:$H$5000,'Inputs - Reps'!$M$4:$M$5000,H$8, 'Inputs - Reps'!$C$4:$C$5000, $C$1)</f>
        <v>77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6.1030000000000006</v>
      </c>
      <c r="J12" s="32">
        <f>SUMIFS('Inputs - Reps'!$H$4:$H$5000,'Inputs - Reps'!$M$4:$M$5000,J$6, 'Inputs - Reps'!$C$4:$C$5000, $C$1)+SUMIFS('Inputs - Reps'!$H$4:$H$5000,'Inputs - Reps'!$M$4:$M$5000,J$8, 'Inputs - Reps'!$C$4:$C$5000, $C$1)</f>
        <v>8.8079999999999998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</v>
      </c>
      <c r="P12" s="32">
        <f>SUMIFS('Inputs - Reps'!$H$4:$H$5000,'Inputs - Reps'!$M$4:$M$5000,P$6, 'Inputs - Reps'!$C$4:$C$5000, $C$1)-SUMIFS('Inputs - Reps'!$H$4:$H$5000,'Inputs - Reps'!$M$4:$M$5000,P$7, 'Inputs - Reps'!$C$4:$C$5000, $C$1)</f>
        <v>4.9880000000000004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</v>
      </c>
      <c r="R12" s="32">
        <f>SUMIFS('Inputs - Reps'!$H$4:$H$5000,'Inputs - Reps'!$M$4:$M$5000,R$6, 'Inputs - Reps'!$C$4:$C$5000, $C$1)-SUMIFS('Inputs - Reps'!$H$4:$H$5000,'Inputs - Reps'!$M$4:$M$5000,R$7, 'Inputs - Reps'!$C$4:$C$5000, $C$1)</f>
        <v>57.968999999999994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36.922000000000004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47.103999999999999</v>
      </c>
      <c r="D13" s="32">
        <f>SUMIFS('Inputs - Reps'!$I$4:$I$5000,'Inputs - Reps'!$M$4:$M$5000,D$6, 'Inputs - Reps'!$C$4:$C$5000, $C$1)+SUMIFS('Inputs - Reps'!$I$4:$I$5000,'Inputs - Reps'!$M$4:$M$5000,D$8, 'Inputs - Reps'!$C$4:$C$5000, $C$1)</f>
        <v>2.5650000000000004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143.011</v>
      </c>
      <c r="F13" s="32">
        <f>SUMIFS('Inputs - Reps'!$I$4:$I$5000,'Inputs - Reps'!$M$4:$M$5000,F$6, 'Inputs - Reps'!$C$4:$C$5000, $C$1)+SUMIFS('Inputs - Reps'!$I$4:$I$5000,'Inputs - Reps'!$M$4:$M$5000,F$8, 'Inputs - Reps'!$C$4:$C$5000, $C$1)</f>
        <v>98.811999999999998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78.62</v>
      </c>
      <c r="H13" s="32">
        <f>SUMIFS('Inputs - Reps'!$I$4:$I$5000,'Inputs - Reps'!$M$4:$M$5000,H$6, 'Inputs - Reps'!$C$4:$C$5000, $C$1)+SUMIFS('Inputs - Reps'!$I$4:$I$5000,'Inputs - Reps'!$M$4:$M$5000,H$8, 'Inputs - Reps'!$C$4:$C$5000, $C$1)</f>
        <v>94.864999999999995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6.043000000000001</v>
      </c>
      <c r="J13" s="32">
        <f>SUMIFS('Inputs - Reps'!$I$4:$I$5000,'Inputs - Reps'!$M$4:$M$5000,J$6, 'Inputs - Reps'!$C$4:$C$5000, $C$1)+SUMIFS('Inputs - Reps'!$I$4:$I$5000,'Inputs - Reps'!$M$4:$M$5000,J$8, 'Inputs - Reps'!$C$4:$C$5000, $C$1)</f>
        <v>8.7799999999999994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</v>
      </c>
      <c r="P13" s="32">
        <f>SUMIFS('Inputs - Reps'!$I$4:$I$5000,'Inputs - Reps'!$M$4:$M$5000,P$6, 'Inputs - Reps'!$C$4:$C$5000, $C$1)-SUMIFS('Inputs - Reps'!$I$4:$I$5000,'Inputs - Reps'!$M$4:$M$5000,P$7, 'Inputs - Reps'!$C$4:$C$5000, $C$1)</f>
        <v>3.1549999999999998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</v>
      </c>
      <c r="R13" s="32">
        <f>SUMIFS('Inputs - Reps'!$I$4:$I$5000,'Inputs - Reps'!$M$4:$M$5000,R$6, 'Inputs - Reps'!$C$4:$C$5000, $C$1)-SUMIFS('Inputs - Reps'!$I$4:$I$5000,'Inputs - Reps'!$M$4:$M$5000,R$7, 'Inputs - Reps'!$C$4:$C$5000, $C$1)</f>
        <v>49.682000000000002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44.557000000000002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46.92</v>
      </c>
      <c r="D14" s="32">
        <f>SUMIFS('Inputs - Reps'!$J$4:$J$5000,'Inputs - Reps'!$M$4:$M$5000,D$6, 'Inputs - Reps'!$C$4:$C$5000, $C$1)+SUMIFS('Inputs - Reps'!$J$4:$J$5000,'Inputs - Reps'!$M$4:$M$5000,D$8, 'Inputs - Reps'!$C$4:$C$5000, $C$1)</f>
        <v>2.5569999999999999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141.56300000000002</v>
      </c>
      <c r="F14" s="32">
        <f>SUMIFS('Inputs - Reps'!$J$4:$J$5000,'Inputs - Reps'!$M$4:$M$5000,F$6, 'Inputs - Reps'!$C$4:$C$5000, $C$1)+SUMIFS('Inputs - Reps'!$J$4:$J$5000,'Inputs - Reps'!$M$4:$M$5000,F$8, 'Inputs - Reps'!$C$4:$C$5000, $C$1)</f>
        <v>98.042000000000002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77.775000000000006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136.494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5.9850000000000003</v>
      </c>
      <c r="J14" s="32">
        <f>SUMIFS('Inputs - Reps'!$J$4:$J$5000,'Inputs - Reps'!$M$4:$M$5000,J$6, 'Inputs - Reps'!$C$4:$C$5000, $C$1)+SUMIFS('Inputs - Reps'!$J$4:$J$5000,'Inputs - Reps'!$M$4:$M$5000,J$8, 'Inputs - Reps'!$C$4:$C$5000, $C$1)</f>
        <v>8.7530000000000001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1.5660000000000001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</v>
      </c>
      <c r="R14" s="32">
        <f>SUMIFS('Inputs - Reps'!$J$4:$J$5000,'Inputs - Reps'!$M$4:$M$5000,R$6, 'Inputs - Reps'!$C$4:$C$5000, $C$1)-SUMIFS('Inputs - Reps'!$J$4:$J$5000,'Inputs - Reps'!$M$4:$M$5000,R$7, 'Inputs - Reps'!$C$4:$C$5000, $C$1)</f>
        <v>30.507000000000005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68.107000000000014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46.746000000000002</v>
      </c>
      <c r="D15" s="32">
        <f>SUMIFS('Inputs - Reps'!$K$4:$K$5000,'Inputs - Reps'!$M$4:$M$5000,D$6, 'Inputs - Reps'!$C$4:$C$5000, $C$1)+SUMIFS('Inputs - Reps'!$K$4:$K$5000,'Inputs - Reps'!$M$4:$M$5000,D$8, 'Inputs - Reps'!$C$4:$C$5000, $C$1)</f>
        <v>2.5489999999999999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140.42599999999999</v>
      </c>
      <c r="F15" s="32">
        <f>SUMIFS('Inputs - Reps'!$K$4:$K$5000,'Inputs - Reps'!$M$4:$M$5000,F$6, 'Inputs - Reps'!$C$4:$C$5000, $C$1)+SUMIFS('Inputs - Reps'!$K$4:$K$5000,'Inputs - Reps'!$M$4:$M$5000,F$8, 'Inputs - Reps'!$C$4:$C$5000, $C$1)</f>
        <v>97.962000000000003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77.087999999999994</v>
      </c>
      <c r="H15" s="32">
        <f>SUMIFS('Inputs - Reps'!$K$4:$K$5000,'Inputs - Reps'!$M$4:$M$5000,H$6, 'Inputs - Reps'!$C$4:$C$5000, $C$1)+SUMIFS('Inputs - Reps'!$K$4:$K$5000,'Inputs - Reps'!$M$4:$M$5000,H$8, 'Inputs - Reps'!$C$4:$C$5000, $C$1)</f>
        <v>87.244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5.93</v>
      </c>
      <c r="J15" s="32">
        <f>SUMIFS('Inputs - Reps'!$K$4:$K$5000,'Inputs - Reps'!$M$4:$M$5000,J$6, 'Inputs - Reps'!$C$4:$C$5000, $C$1)+SUMIFS('Inputs - Reps'!$K$4:$K$5000,'Inputs - Reps'!$M$4:$M$5000,J$8, 'Inputs - Reps'!$C$4:$C$5000, $C$1)</f>
        <v>8.7249999999999996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1.5549999999999999</v>
      </c>
      <c r="Q15" s="32">
        <f>SUMIFS('Inputs - Reps'!$K$4:$K$5000,'Inputs - Reps'!$M$4:$M$5000,Q$6, 'Inputs - Reps'!$C$4:$C$5000, $C$1)-SUMIFS('Inputs - Reps'!$K$4:$K$5000,'Inputs - Reps'!$M$4:$M$5000,Q$7, 'Inputs - Reps'!$C$4:$C$5000, $C$1)</f>
        <v>0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15.029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65.507999999999996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2839.6259999999997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31">
        <f>IFERROR('Inputs - adjustments'!N$7*(C11/SUM(C$11:C$15)), 0)</f>
        <v>0</v>
      </c>
      <c r="D21" s="31">
        <f>IFERROR('Inputs - adjustments'!O$7*(D11/SUM(D$11:D$15)), 0)</f>
        <v>0</v>
      </c>
      <c r="E21" s="31">
        <f>IFERROR('Inputs - adjustments'!P$7*(E11/SUM(E$11:E$15)), 0)</f>
        <v>-0.86084515734996314</v>
      </c>
      <c r="F21" s="31">
        <f>IFERROR('Inputs - adjustments'!Q$7*(F11/SUM(F$11:F$15)), 0)</f>
        <v>0</v>
      </c>
      <c r="G21" s="31">
        <f>IFERROR('Inputs - adjustments'!R$7*(G11/SUM(G$11:G$15)), 0)</f>
        <v>-0.26733423438071624</v>
      </c>
      <c r="H21" s="31">
        <f>IFERROR('Inputs - adjustments'!S$7*(H11/SUM(H$11:H$15)), 0)</f>
        <v>0</v>
      </c>
      <c r="I21" s="31">
        <f>IFERROR('Inputs - adjustments'!T$7*(I11/SUM(I$11:I$15)), 0)</f>
        <v>0</v>
      </c>
      <c r="J21" s="31">
        <f>IFERROR('Inputs - adjustments'!U$7*(J11/SUM(J$11:J$15)), 0)</f>
        <v>0</v>
      </c>
      <c r="K21" s="31">
        <f>IFERROR('Inputs - adjustments'!V$7*(K11/SUM(K$11:K$15)), 0)</f>
        <v>0</v>
      </c>
      <c r="L21" s="31">
        <f>IFERROR('Inputs - adjustments'!W$7*(L11/SUM(L$11:L$15)), 0)</f>
        <v>0</v>
      </c>
      <c r="M21" s="26"/>
      <c r="N21" s="3" t="s">
        <v>28</v>
      </c>
      <c r="O21" s="31">
        <f>IFERROR('Inputs - adjustments'!B$7*O11/SUM(O$11:O$15), 0)</f>
        <v>0</v>
      </c>
      <c r="P21" s="31">
        <f>IFERROR('Inputs - adjustments'!C$7*P11/SUM(P$11:P$15), 0)</f>
        <v>-0.13165182186234817</v>
      </c>
      <c r="Q21" s="31">
        <f>IFERROR('Inputs - adjustments'!D$7*Q11/SUM(Q$11:Q$15), 0)</f>
        <v>0</v>
      </c>
      <c r="R21" s="31">
        <f>IFERROR('Inputs - adjustments'!E$7*R11/SUM(R$11:R$15), 0)</f>
        <v>0</v>
      </c>
      <c r="S21" s="31">
        <f>IFERROR('Inputs - adjustments'!F$7*S11/SUM(S$11:S$15), 0)</f>
        <v>0</v>
      </c>
      <c r="T21" s="31">
        <f>IFERROR('Inputs - adjustments'!G$7*T11/SUM(T$11:T$15), 0)</f>
        <v>0</v>
      </c>
      <c r="U21" s="31">
        <f>IFERROR('Inputs - adjustments'!H$7*U11/SUM(U$11:U$15), 0)</f>
        <v>0</v>
      </c>
      <c r="V21" s="31">
        <f>IFERROR('Inputs - adjustments'!I$7*V11/SUM(V$11:V$15), 0)</f>
        <v>0</v>
      </c>
      <c r="W21" s="31">
        <f>IFERROR('Inputs - adjustments'!J$7*W11/SUM(W$11:W$15), 0)</f>
        <v>0</v>
      </c>
      <c r="X21" s="31">
        <f>IFERROR('Inputs - adjustments'!K$7*X11/SUM(X$11:X$15), 0)</f>
        <v>0</v>
      </c>
    </row>
    <row r="22" spans="2:24" outlineLevel="1">
      <c r="B22" s="3" t="s">
        <v>29</v>
      </c>
      <c r="C22" s="31">
        <f>IFERROR('Inputs - adjustments'!N$7*(C12/SUM(C$11:C$15)), 0)</f>
        <v>0</v>
      </c>
      <c r="D22" s="31">
        <f>IFERROR('Inputs - adjustments'!O$7*(D12/SUM(D$11:D$15)), 0)</f>
        <v>0</v>
      </c>
      <c r="E22" s="31">
        <f>IFERROR('Inputs - adjustments'!P$7*(E12/SUM(E$11:E$15)), 0)</f>
        <v>-0.85091658921575908</v>
      </c>
      <c r="F22" s="31">
        <f>IFERROR('Inputs - adjustments'!Q$7*(F12/SUM(F$11:F$15)), 0)</f>
        <v>0</v>
      </c>
      <c r="G22" s="31">
        <f>IFERROR('Inputs - adjustments'!R$7*(G12/SUM(G$11:G$15)), 0)</f>
        <v>-0.26397978232592179</v>
      </c>
      <c r="H22" s="31">
        <f>IFERROR('Inputs - adjustments'!S$7*(H12/SUM(H$11:H$15)), 0)</f>
        <v>0</v>
      </c>
      <c r="I22" s="31">
        <f>IFERROR('Inputs - adjustments'!T$7*(I12/SUM(I$11:I$15)), 0)</f>
        <v>0</v>
      </c>
      <c r="J22" s="31">
        <f>IFERROR('Inputs - adjustments'!U$7*(J12/SUM(J$11:J$15)), 0)</f>
        <v>0</v>
      </c>
      <c r="K22" s="31">
        <f>IFERROR('Inputs - adjustments'!V$7*(K12/SUM(K$11:K$15)), 0)</f>
        <v>0</v>
      </c>
      <c r="L22" s="31">
        <f>IFERROR('Inputs - adjustments'!W$7*(L12/SUM(L$11:L$15)), 0)</f>
        <v>0</v>
      </c>
      <c r="N22" s="3" t="s">
        <v>29</v>
      </c>
      <c r="O22" s="31">
        <f>IFERROR('Inputs - adjustments'!B$7*O12/SUM(O$11:O$15), 0)</f>
        <v>0</v>
      </c>
      <c r="P22" s="31">
        <f>IFERROR('Inputs - adjustments'!C$7*P12/SUM(P$11:P$15), 0)</f>
        <v>-0.13034523371365478</v>
      </c>
      <c r="Q22" s="31">
        <f>IFERROR('Inputs - adjustments'!D$7*Q12/SUM(Q$11:Q$15), 0)</f>
        <v>0</v>
      </c>
      <c r="R22" s="31">
        <f>IFERROR('Inputs - adjustments'!E$7*R12/SUM(R$11:R$15), 0)</f>
        <v>0</v>
      </c>
      <c r="S22" s="31">
        <f>IFERROR('Inputs - adjustments'!F$7*S12/SUM(S$11:S$15), 0)</f>
        <v>0</v>
      </c>
      <c r="T22" s="31">
        <f>IFERROR('Inputs - adjustments'!G$7*T12/SUM(T$11:T$15), 0)</f>
        <v>0</v>
      </c>
      <c r="U22" s="31">
        <f>IFERROR('Inputs - adjustments'!H$7*U12/SUM(U$11:U$15), 0)</f>
        <v>0</v>
      </c>
      <c r="V22" s="31">
        <f>IFERROR('Inputs - adjustments'!I$7*V12/SUM(V$11:V$15), 0)</f>
        <v>0</v>
      </c>
      <c r="W22" s="31">
        <f>IFERROR('Inputs - adjustments'!J$7*W12/SUM(W$11:W$15), 0)</f>
        <v>0</v>
      </c>
      <c r="X22" s="31">
        <f>IFERROR('Inputs - adjustments'!K$7*X12/SUM(X$11:X$15), 0)</f>
        <v>0</v>
      </c>
    </row>
    <row r="23" spans="2:24" outlineLevel="1">
      <c r="B23" s="3" t="s">
        <v>30</v>
      </c>
      <c r="C23" s="31">
        <f>IFERROR('Inputs - adjustments'!N$7*(C13/SUM(C$11:C$15)), 0)</f>
        <v>0</v>
      </c>
      <c r="D23" s="31">
        <f>IFERROR('Inputs - adjustments'!O$7*(D13/SUM(D$11:D$15)), 0)</f>
        <v>0</v>
      </c>
      <c r="E23" s="31">
        <f>IFERROR('Inputs - adjustments'!P$7*(E13/SUM(E$11:E$15)), 0)</f>
        <v>-0.84266733379268144</v>
      </c>
      <c r="F23" s="31">
        <f>IFERROR('Inputs - adjustments'!Q$7*(F13/SUM(F$11:F$15)), 0)</f>
        <v>0</v>
      </c>
      <c r="G23" s="31">
        <f>IFERROR('Inputs - adjustments'!R$7*(G13/SUM(G$11:G$15)), 0)</f>
        <v>-0.26085758708995571</v>
      </c>
      <c r="H23" s="31">
        <f>IFERROR('Inputs - adjustments'!S$7*(H13/SUM(H$11:H$15)), 0)</f>
        <v>0</v>
      </c>
      <c r="I23" s="31">
        <f>IFERROR('Inputs - adjustments'!T$7*(I13/SUM(I$11:I$15)), 0)</f>
        <v>0</v>
      </c>
      <c r="J23" s="31">
        <f>IFERROR('Inputs - adjustments'!U$7*(J13/SUM(J$11:J$15)), 0)</f>
        <v>0</v>
      </c>
      <c r="K23" s="31">
        <f>IFERROR('Inputs - adjustments'!V$7*(K13/SUM(K$11:K$15)), 0)</f>
        <v>0</v>
      </c>
      <c r="L23" s="31">
        <f>IFERROR('Inputs - adjustments'!W$7*(L13/SUM(L$11:L$15)), 0)</f>
        <v>0</v>
      </c>
      <c r="N23" s="3" t="s">
        <v>30</v>
      </c>
      <c r="O23" s="31">
        <f>IFERROR('Inputs - adjustments'!B$7*O13/SUM(O$11:O$15), 0)</f>
        <v>0</v>
      </c>
      <c r="P23" s="31">
        <f>IFERROR('Inputs - adjustments'!C$7*P13/SUM(P$11:P$15), 0)</f>
        <v>-8.2445712182554282E-2</v>
      </c>
      <c r="Q23" s="31">
        <f>IFERROR('Inputs - adjustments'!D$7*Q13/SUM(Q$11:Q$15), 0)</f>
        <v>0</v>
      </c>
      <c r="R23" s="31">
        <f>IFERROR('Inputs - adjustments'!E$7*R13/SUM(R$11:R$15), 0)</f>
        <v>0</v>
      </c>
      <c r="S23" s="31">
        <f>IFERROR('Inputs - adjustments'!F$7*S13/SUM(S$11:S$15), 0)</f>
        <v>0</v>
      </c>
      <c r="T23" s="31">
        <f>IFERROR('Inputs - adjustments'!G$7*T13/SUM(T$11:T$15), 0)</f>
        <v>0</v>
      </c>
      <c r="U23" s="31">
        <f>IFERROR('Inputs - adjustments'!H$7*U13/SUM(U$11:U$15), 0)</f>
        <v>0</v>
      </c>
      <c r="V23" s="31">
        <f>IFERROR('Inputs - adjustments'!I$7*V13/SUM(V$11:V$15), 0)</f>
        <v>0</v>
      </c>
      <c r="W23" s="31">
        <f>IFERROR('Inputs - adjustments'!J$7*W13/SUM(W$11:W$15), 0)</f>
        <v>0</v>
      </c>
      <c r="X23" s="31">
        <f>IFERROR('Inputs - adjustments'!K$7*X13/SUM(X$11:X$15), 0)</f>
        <v>0</v>
      </c>
    </row>
    <row r="24" spans="2:24" outlineLevel="1">
      <c r="B24" s="3" t="s">
        <v>31</v>
      </c>
      <c r="C24" s="31">
        <f>IFERROR('Inputs - adjustments'!N$7*(C14/SUM(C$11:C$15)), 0)</f>
        <v>0</v>
      </c>
      <c r="D24" s="31">
        <f>IFERROR('Inputs - adjustments'!O$7*(D14/SUM(D$11:D$15)), 0)</f>
        <v>0</v>
      </c>
      <c r="E24" s="31">
        <f>IFERROR('Inputs - adjustments'!P$7*(E14/SUM(E$11:E$15)), 0)</f>
        <v>-0.83413524675509854</v>
      </c>
      <c r="F24" s="31">
        <f>IFERROR('Inputs - adjustments'!Q$7*(F14/SUM(F$11:F$15)), 0)</f>
        <v>0</v>
      </c>
      <c r="G24" s="31">
        <f>IFERROR('Inputs - adjustments'!R$7*(G14/SUM(G$11:G$15)), 0)</f>
        <v>-0.25805391549124024</v>
      </c>
      <c r="H24" s="31">
        <f>IFERROR('Inputs - adjustments'!S$7*(H14/SUM(H$11:H$15)), 0)</f>
        <v>0</v>
      </c>
      <c r="I24" s="31">
        <f>IFERROR('Inputs - adjustments'!T$7*(I14/SUM(I$11:I$15)), 0)</f>
        <v>0</v>
      </c>
      <c r="J24" s="31">
        <f>IFERROR('Inputs - adjustments'!U$7*(J14/SUM(J$11:J$15)), 0)</f>
        <v>0</v>
      </c>
      <c r="K24" s="31">
        <f>IFERROR('Inputs - adjustments'!V$7*(K14/SUM(K$11:K$15)), 0)</f>
        <v>0</v>
      </c>
      <c r="L24" s="31">
        <f>IFERROR('Inputs - adjustments'!W$7*(L14/SUM(L$11:L$15)), 0)</f>
        <v>0</v>
      </c>
      <c r="N24" s="3" t="s">
        <v>31</v>
      </c>
      <c r="O24" s="31">
        <f>IFERROR('Inputs - adjustments'!B$7*O14/SUM(O$11:O$15), 0)</f>
        <v>0</v>
      </c>
      <c r="P24" s="31">
        <f>IFERROR('Inputs - adjustments'!C$7*P14/SUM(P$11:P$15), 0)</f>
        <v>-4.0922340817077664E-2</v>
      </c>
      <c r="Q24" s="31">
        <f>IFERROR('Inputs - adjustments'!D$7*Q14/SUM(Q$11:Q$15), 0)</f>
        <v>0</v>
      </c>
      <c r="R24" s="31">
        <f>IFERROR('Inputs - adjustments'!E$7*R14/SUM(R$11:R$15), 0)</f>
        <v>0</v>
      </c>
      <c r="S24" s="31">
        <f>IFERROR('Inputs - adjustments'!F$7*S14/SUM(S$11:S$15), 0)</f>
        <v>0</v>
      </c>
      <c r="T24" s="31">
        <f>IFERROR('Inputs - adjustments'!G$7*T14/SUM(T$11:T$15), 0)</f>
        <v>0</v>
      </c>
      <c r="U24" s="31">
        <f>IFERROR('Inputs - adjustments'!H$7*U14/SUM(U$11:U$15), 0)</f>
        <v>0</v>
      </c>
      <c r="V24" s="31">
        <f>IFERROR('Inputs - adjustments'!I$7*V14/SUM(V$11:V$15), 0)</f>
        <v>0</v>
      </c>
      <c r="W24" s="31">
        <f>IFERROR('Inputs - adjustments'!J$7*W14/SUM(W$11:W$15), 0)</f>
        <v>0</v>
      </c>
      <c r="X24" s="31">
        <f>IFERROR('Inputs - adjustments'!K$7*X14/SUM(X$11:X$15), 0)</f>
        <v>0</v>
      </c>
    </row>
    <row r="25" spans="2:24" outlineLevel="1">
      <c r="B25" s="3" t="s">
        <v>32</v>
      </c>
      <c r="C25" s="31">
        <f>IFERROR('Inputs - adjustments'!N$7*(C15/SUM(C$11:C$15)), 0)</f>
        <v>0</v>
      </c>
      <c r="D25" s="31">
        <f>IFERROR('Inputs - adjustments'!O$7*(D15/SUM(D$11:D$15)), 0)</f>
        <v>0</v>
      </c>
      <c r="E25" s="31">
        <f>IFERROR('Inputs - adjustments'!P$7*(E15/SUM(E$11:E$15)), 0)</f>
        <v>-0.82743567288649889</v>
      </c>
      <c r="F25" s="31">
        <f>IFERROR('Inputs - adjustments'!Q$7*(F15/SUM(F$11:F$15)), 0)</f>
        <v>0</v>
      </c>
      <c r="G25" s="31">
        <f>IFERROR('Inputs - adjustments'!R$7*(G15/SUM(G$11:G$15)), 0)</f>
        <v>-0.25577448071216619</v>
      </c>
      <c r="H25" s="31">
        <f>IFERROR('Inputs - adjustments'!S$7*(H15/SUM(H$11:H$15)), 0)</f>
        <v>0</v>
      </c>
      <c r="I25" s="31">
        <f>IFERROR('Inputs - adjustments'!T$7*(I15/SUM(I$11:I$15)), 0)</f>
        <v>0</v>
      </c>
      <c r="J25" s="31">
        <f>IFERROR('Inputs - adjustments'!U$7*(J15/SUM(J$11:J$15)), 0)</f>
        <v>0</v>
      </c>
      <c r="K25" s="31">
        <f>IFERROR('Inputs - adjustments'!V$7*(K15/SUM(K$11:K$15)), 0)</f>
        <v>0</v>
      </c>
      <c r="L25" s="31">
        <f>IFERROR('Inputs - adjustments'!W$7*(L15/SUM(L$11:L$15)), 0)</f>
        <v>0</v>
      </c>
      <c r="N25" s="3" t="s">
        <v>32</v>
      </c>
      <c r="O25" s="31">
        <f>IFERROR('Inputs - adjustments'!B$7*O15/SUM(O$11:O$15), 0)</f>
        <v>0</v>
      </c>
      <c r="P25" s="31">
        <f>IFERROR('Inputs - adjustments'!C$7*P15/SUM(P$11:P$15), 0)</f>
        <v>-4.0634891424365105E-2</v>
      </c>
      <c r="Q25" s="31">
        <f>IFERROR('Inputs - adjustments'!D$7*Q15/SUM(Q$11:Q$15), 0)</f>
        <v>0</v>
      </c>
      <c r="R25" s="31">
        <f>IFERROR('Inputs - adjustments'!E$7*R15/SUM(R$11:R$15), 0)</f>
        <v>0</v>
      </c>
      <c r="S25" s="31">
        <f>IFERROR('Inputs - adjustments'!F$7*S15/SUM(S$11:S$15), 0)</f>
        <v>0</v>
      </c>
      <c r="T25" s="31">
        <f>IFERROR('Inputs - adjustments'!G$7*T15/SUM(T$11:T$15), 0)</f>
        <v>0</v>
      </c>
      <c r="U25" s="31">
        <f>IFERROR('Inputs - adjustments'!H$7*U15/SUM(U$11:U$15), 0)</f>
        <v>0</v>
      </c>
      <c r="V25" s="31">
        <f>IFERROR('Inputs - adjustments'!I$7*V15/SUM(V$11:V$15), 0)</f>
        <v>0</v>
      </c>
      <c r="W25" s="31">
        <f>IFERROR('Inputs - adjustments'!J$7*W15/SUM(W$11:W$15), 0)</f>
        <v>0</v>
      </c>
      <c r="X25" s="31">
        <f>IFERROR('Inputs - adjustments'!K$7*X15/SUM(X$11:X$15),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47.494999999999997</v>
      </c>
      <c r="D31" s="32">
        <f t="shared" ref="D31:L31" si="0" xml:space="preserve"> D11 + D21</f>
        <v>2.581</v>
      </c>
      <c r="E31" s="32">
        <f t="shared" si="0"/>
        <v>145.23515484265002</v>
      </c>
      <c r="F31" s="32">
        <f t="shared" si="0"/>
        <v>99.925000000000011</v>
      </c>
      <c r="G31" s="32">
        <f t="shared" si="0"/>
        <v>80.304665765619291</v>
      </c>
      <c r="H31" s="32">
        <f t="shared" si="0"/>
        <v>76.11</v>
      </c>
      <c r="I31" s="32">
        <f t="shared" si="0"/>
        <v>6.1809999999999992</v>
      </c>
      <c r="J31" s="32">
        <f t="shared" si="0"/>
        <v>8.8350000000000009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</v>
      </c>
      <c r="P31" s="32">
        <f t="shared" ref="P31:X31" si="1" xml:space="preserve"> P11 + P21</f>
        <v>4.9063481781376517</v>
      </c>
      <c r="Q31" s="32">
        <f t="shared" si="1"/>
        <v>0</v>
      </c>
      <c r="R31" s="32">
        <f t="shared" si="1"/>
        <v>42.898999999999994</v>
      </c>
      <c r="S31" s="32">
        <f t="shared" si="1"/>
        <v>0</v>
      </c>
      <c r="T31" s="32">
        <f t="shared" si="1"/>
        <v>14.541999999999998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xml:space="preserve"> C12 + C22</f>
        <v>47.292999999999999</v>
      </c>
      <c r="D32" s="32">
        <f xml:space="preserve"> D12 + D22</f>
        <v>2.573</v>
      </c>
      <c r="E32" s="32">
        <f xml:space="preserve"> E12 + E22</f>
        <v>143.56008341078424</v>
      </c>
      <c r="F32" s="32">
        <f xml:space="preserve"> F12 + F22</f>
        <v>99.498999999999995</v>
      </c>
      <c r="G32" s="32">
        <f xml:space="preserve"> G12 + G22</f>
        <v>79.297020217674088</v>
      </c>
      <c r="H32" s="32">
        <f xml:space="preserve"> H12 + H22</f>
        <v>77</v>
      </c>
      <c r="I32" s="32">
        <f xml:space="preserve"> I12 + I22</f>
        <v>6.1030000000000006</v>
      </c>
      <c r="J32" s="32">
        <f xml:space="preserve"> J12 + J22</f>
        <v>8.8079999999999998</v>
      </c>
      <c r="K32" s="32">
        <f xml:space="preserve"> K12 + K22</f>
        <v>0</v>
      </c>
      <c r="L32" s="32">
        <f xml:space="preserve"> L12 + L22</f>
        <v>0</v>
      </c>
      <c r="N32" s="3" t="s">
        <v>29</v>
      </c>
      <c r="O32" s="32">
        <f t="shared" ref="O32:X35" si="2" xml:space="preserve"> O12 + O22</f>
        <v>0</v>
      </c>
      <c r="P32" s="32">
        <f t="shared" si="2"/>
        <v>4.8576547662863456</v>
      </c>
      <c r="Q32" s="32">
        <f t="shared" si="2"/>
        <v>0</v>
      </c>
      <c r="R32" s="32">
        <f t="shared" si="2"/>
        <v>57.968999999999994</v>
      </c>
      <c r="S32" s="32">
        <f t="shared" si="2"/>
        <v>0</v>
      </c>
      <c r="T32" s="32">
        <f t="shared" si="2"/>
        <v>36.922000000000004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</row>
    <row r="33" spans="2:26" outlineLevel="1">
      <c r="B33" s="3" t="s">
        <v>30</v>
      </c>
      <c r="C33" s="32">
        <f xml:space="preserve"> C13 + C23</f>
        <v>47.103999999999999</v>
      </c>
      <c r="D33" s="32">
        <f xml:space="preserve"> D13 + D23</f>
        <v>2.5650000000000004</v>
      </c>
      <c r="E33" s="32">
        <f xml:space="preserve"> E13 + E23</f>
        <v>142.16833266620731</v>
      </c>
      <c r="F33" s="32">
        <f xml:space="preserve"> F13 + F23</f>
        <v>98.811999999999998</v>
      </c>
      <c r="G33" s="32">
        <f xml:space="preserve"> G13 + G23</f>
        <v>78.359142412910046</v>
      </c>
      <c r="H33" s="32">
        <f xml:space="preserve"> H13 + H23</f>
        <v>94.864999999999995</v>
      </c>
      <c r="I33" s="32">
        <f xml:space="preserve"> I13 + I23</f>
        <v>6.043000000000001</v>
      </c>
      <c r="J33" s="32">
        <f xml:space="preserve"> J13 + J23</f>
        <v>8.7799999999999994</v>
      </c>
      <c r="K33" s="32">
        <f xml:space="preserve"> K13 + K23</f>
        <v>0</v>
      </c>
      <c r="L33" s="32">
        <f xml:space="preserve"> L13 + L23</f>
        <v>0</v>
      </c>
      <c r="N33" s="3" t="s">
        <v>30</v>
      </c>
      <c r="O33" s="32">
        <f t="shared" si="2"/>
        <v>0</v>
      </c>
      <c r="P33" s="32">
        <f t="shared" si="2"/>
        <v>3.0725542878174457</v>
      </c>
      <c r="Q33" s="32">
        <f t="shared" si="2"/>
        <v>0</v>
      </c>
      <c r="R33" s="32">
        <f t="shared" si="2"/>
        <v>49.682000000000002</v>
      </c>
      <c r="S33" s="32">
        <f t="shared" si="2"/>
        <v>0</v>
      </c>
      <c r="T33" s="32">
        <f t="shared" si="2"/>
        <v>44.557000000000002</v>
      </c>
      <c r="U33" s="32">
        <f t="shared" si="2"/>
        <v>0</v>
      </c>
      <c r="V33" s="32">
        <f t="shared" si="2"/>
        <v>0</v>
      </c>
      <c r="W33" s="32">
        <f t="shared" si="2"/>
        <v>0</v>
      </c>
      <c r="X33" s="32">
        <f t="shared" si="2"/>
        <v>0</v>
      </c>
    </row>
    <row r="34" spans="2:26" outlineLevel="1">
      <c r="B34" s="3" t="s">
        <v>31</v>
      </c>
      <c r="C34" s="32">
        <f xml:space="preserve"> C14 + C24</f>
        <v>46.92</v>
      </c>
      <c r="D34" s="32">
        <f xml:space="preserve"> D14 + D24</f>
        <v>2.5569999999999999</v>
      </c>
      <c r="E34" s="32">
        <f xml:space="preserve"> E14 + E24</f>
        <v>140.72886475324492</v>
      </c>
      <c r="F34" s="32">
        <f xml:space="preserve"> F14 + F24</f>
        <v>98.042000000000002</v>
      </c>
      <c r="G34" s="32">
        <f xml:space="preserve"> G14 + G24</f>
        <v>77.51694608450876</v>
      </c>
      <c r="H34" s="32">
        <f xml:space="preserve"> H14 + H24</f>
        <v>136.494</v>
      </c>
      <c r="I34" s="32">
        <f xml:space="preserve"> I14 + I24</f>
        <v>5.9850000000000003</v>
      </c>
      <c r="J34" s="32">
        <f xml:space="preserve"> J14 + J24</f>
        <v>8.7530000000000001</v>
      </c>
      <c r="K34" s="32">
        <f xml:space="preserve"> K14 + K24</f>
        <v>0</v>
      </c>
      <c r="L34" s="32">
        <f xml:space="preserve"> L14 + L24</f>
        <v>0</v>
      </c>
      <c r="N34" s="3" t="s">
        <v>31</v>
      </c>
      <c r="O34" s="32">
        <f t="shared" si="2"/>
        <v>0</v>
      </c>
      <c r="P34" s="32">
        <f t="shared" si="2"/>
        <v>1.5250776591829225</v>
      </c>
      <c r="Q34" s="32">
        <f t="shared" si="2"/>
        <v>0</v>
      </c>
      <c r="R34" s="32">
        <f t="shared" si="2"/>
        <v>30.507000000000005</v>
      </c>
      <c r="S34" s="32">
        <f t="shared" si="2"/>
        <v>0</v>
      </c>
      <c r="T34" s="32">
        <f t="shared" si="2"/>
        <v>68.107000000000014</v>
      </c>
      <c r="U34" s="32">
        <f t="shared" si="2"/>
        <v>0</v>
      </c>
      <c r="V34" s="32">
        <f t="shared" si="2"/>
        <v>0</v>
      </c>
      <c r="W34" s="32">
        <f t="shared" si="2"/>
        <v>0</v>
      </c>
      <c r="X34" s="32">
        <f t="shared" si="2"/>
        <v>0</v>
      </c>
    </row>
    <row r="35" spans="2:26" outlineLevel="1">
      <c r="B35" s="3" t="s">
        <v>32</v>
      </c>
      <c r="C35" s="32">
        <f xml:space="preserve"> C15 + C25</f>
        <v>46.746000000000002</v>
      </c>
      <c r="D35" s="32">
        <f xml:space="preserve"> D15 + D25</f>
        <v>2.5489999999999999</v>
      </c>
      <c r="E35" s="32">
        <f xml:space="preserve"> E15 + E25</f>
        <v>139.59856432711348</v>
      </c>
      <c r="F35" s="32">
        <f xml:space="preserve"> F15 + F25</f>
        <v>97.962000000000003</v>
      </c>
      <c r="G35" s="32">
        <f xml:space="preserve"> G15 + G25</f>
        <v>76.832225519287832</v>
      </c>
      <c r="H35" s="32">
        <f xml:space="preserve"> H15 + H25</f>
        <v>87.244</v>
      </c>
      <c r="I35" s="32">
        <f xml:space="preserve"> I15 + I25</f>
        <v>5.93</v>
      </c>
      <c r="J35" s="32">
        <f xml:space="preserve"> J15 + J25</f>
        <v>8.7249999999999996</v>
      </c>
      <c r="K35" s="32">
        <f xml:space="preserve"> K15 + K25</f>
        <v>0</v>
      </c>
      <c r="L35" s="32">
        <f xml:space="preserve"> L15 + L25</f>
        <v>0</v>
      </c>
      <c r="N35" s="3" t="s">
        <v>32</v>
      </c>
      <c r="O35" s="32">
        <f t="shared" si="2"/>
        <v>0</v>
      </c>
      <c r="P35" s="32">
        <f t="shared" si="2"/>
        <v>1.5143651085756349</v>
      </c>
      <c r="Q35" s="32">
        <f t="shared" si="2"/>
        <v>0</v>
      </c>
      <c r="R35" s="32">
        <f t="shared" si="2"/>
        <v>15.029</v>
      </c>
      <c r="S35" s="32">
        <f t="shared" si="2"/>
        <v>0</v>
      </c>
      <c r="T35" s="32">
        <f t="shared" si="2"/>
        <v>65.507999999999996</v>
      </c>
      <c r="U35" s="32">
        <f t="shared" si="2"/>
        <v>0</v>
      </c>
      <c r="V35" s="32">
        <f t="shared" si="2"/>
        <v>0</v>
      </c>
      <c r="W35" s="32">
        <f t="shared" si="2"/>
        <v>0</v>
      </c>
      <c r="X35" s="32">
        <f t="shared" si="2"/>
        <v>0</v>
      </c>
      <c r="Z35" t="s">
        <v>510</v>
      </c>
    </row>
    <row r="36" spans="2:26" outlineLevel="1">
      <c r="Z36" s="40">
        <f>SUM(C31:X35)</f>
        <v>2833.6779999999994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0.19121679019900717</v>
      </c>
      <c r="D42" s="11">
        <f>IFERROR(D31/SUM($C$31:$D$35), 0)</f>
        <v>1.0391210348534319E-2</v>
      </c>
      <c r="E42" s="11">
        <f>IFERROR(E31/SUM($E$31:$F$35), 0)</f>
        <v>0.12047401090693646</v>
      </c>
      <c r="F42" s="11">
        <f>IFERROR(F31/SUM($E$31:$F$35), 0)</f>
        <v>8.2888785107973179E-2</v>
      </c>
      <c r="G42" s="11">
        <f>IFERROR(G31/SUM($G$31:$H$35), 0)</f>
        <v>9.294274083631951E-2</v>
      </c>
      <c r="H42" s="11">
        <f>IFERROR(H31/SUM($G$31:$H$35), 0)</f>
        <v>8.8087932844380296E-2</v>
      </c>
      <c r="I42" s="11">
        <f>IFERROR(I31/SUM($I$31:$J$35), 0)</f>
        <v>8.3365928003992271E-2</v>
      </c>
      <c r="J42" s="11">
        <f>IFERROR(J31/SUM($I$31:$J$35), 0)</f>
        <v>0.11916162011248534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0</v>
      </c>
      <c r="P42" s="11">
        <f>IFERROR(P31/SUM($O$31:$P$35),0)</f>
        <v>0.30904183535762481</v>
      </c>
      <c r="Q42" s="11">
        <f>IFERROR(Q31/SUM($Q$31:$R$35), 0)</f>
        <v>0</v>
      </c>
      <c r="R42" s="11">
        <f>IFERROR(R31/SUM($Q$31:$R$35), 0)</f>
        <v>0.21877645522882813</v>
      </c>
      <c r="S42" s="11">
        <f>IFERROR(S31/SUM($S$31:$T$35), 0)</f>
        <v>0</v>
      </c>
      <c r="T42" s="11">
        <f>IFERROR(T31/SUM($S$31:$T$35), 0)</f>
        <v>6.3326307721785768E-2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>IFERROR(C32/SUM($C$31:$D$35), 0)</f>
        <v>0.19040353003224858</v>
      </c>
      <c r="D43" s="11">
        <f>IFERROR(D32/SUM($C$31:$D$35), 0)</f>
        <v>1.0359002025098336E-2</v>
      </c>
      <c r="E43" s="11">
        <f t="shared" ref="E43:F46" si="3">IFERROR(E32/SUM($E$31:$F$35), 0)</f>
        <v>0.11908452243101525</v>
      </c>
      <c r="F43" s="11">
        <f t="shared" si="3"/>
        <v>8.2535413854973455E-2</v>
      </c>
      <c r="G43" s="11">
        <f t="shared" ref="G43:H46" si="4">IFERROR(G32/SUM($G$31:$H$35), 0)</f>
        <v>9.177651546043808E-2</v>
      </c>
      <c r="H43" s="11">
        <f t="shared" si="4"/>
        <v>8.9117998016256514E-2</v>
      </c>
      <c r="I43" s="11">
        <f t="shared" ref="I43:J46" si="5">IFERROR(I32/SUM($I$31:$J$35), 0)</f>
        <v>8.2313906909620607E-2</v>
      </c>
      <c r="J43" s="11">
        <f t="shared" si="5"/>
        <v>0.1187974589644336</v>
      </c>
      <c r="K43" s="11">
        <f t="shared" ref="K43:L46" si="6">IFERROR(K32/SUM($K$31:$L$35), 0)</f>
        <v>0</v>
      </c>
      <c r="L43" s="11">
        <f t="shared" si="6"/>
        <v>0</v>
      </c>
      <c r="N43" s="3" t="s">
        <v>29</v>
      </c>
      <c r="O43" s="11">
        <f t="shared" ref="O43:P46" si="7">IFERROR(O32/SUM($O$31:$P$35),0)</f>
        <v>0</v>
      </c>
      <c r="P43" s="11">
        <f t="shared" si="7"/>
        <v>0.30597472702735862</v>
      </c>
      <c r="Q43" s="11">
        <f t="shared" ref="Q43:R46" si="8">IFERROR(Q32/SUM($Q$31:$R$35), 0)</f>
        <v>0</v>
      </c>
      <c r="R43" s="11">
        <f t="shared" si="8"/>
        <v>0.29563048866313757</v>
      </c>
      <c r="S43" s="11">
        <f t="shared" ref="S43:T46" si="9">IFERROR(S32/SUM($S$31:$T$35), 0)</f>
        <v>0</v>
      </c>
      <c r="T43" s="11">
        <f t="shared" si="9"/>
        <v>0.16078489435454371</v>
      </c>
      <c r="U43" s="11">
        <f t="shared" ref="U43:V46" si="10">IFERROR(U32/SUM($U$31:$V$35), 0)</f>
        <v>0</v>
      </c>
      <c r="V43" s="11">
        <f t="shared" si="10"/>
        <v>0</v>
      </c>
      <c r="W43" s="11">
        <f t="shared" ref="W43:X46" si="11">IFERROR(W32/SUM($W$31:$X$35), 0)</f>
        <v>0</v>
      </c>
      <c r="X43" s="11">
        <f t="shared" si="11"/>
        <v>0</v>
      </c>
    </row>
    <row r="44" spans="2:26" outlineLevel="1">
      <c r="B44" s="3" t="s">
        <v>30</v>
      </c>
      <c r="C44" s="11">
        <f>IFERROR(C33/SUM($C$31:$D$35), 0)</f>
        <v>0.18964260839107344</v>
      </c>
      <c r="D44" s="11">
        <f>IFERROR(D33/SUM($C$31:$D$35), 0)</f>
        <v>1.0326793701662354E-2</v>
      </c>
      <c r="E44" s="11">
        <f t="shared" si="3"/>
        <v>0.11793005129375131</v>
      </c>
      <c r="F44" s="11">
        <f t="shared" si="3"/>
        <v>8.1965540496262645E-2</v>
      </c>
      <c r="G44" s="11">
        <f t="shared" si="4"/>
        <v>9.0691037637782843E-2</v>
      </c>
      <c r="H44" s="11">
        <f t="shared" si="4"/>
        <v>0.10979453093262563</v>
      </c>
      <c r="I44" s="11">
        <f t="shared" si="5"/>
        <v>8.1504659913950089E-2</v>
      </c>
      <c r="J44" s="11">
        <f t="shared" si="5"/>
        <v>0.11841981036645401</v>
      </c>
      <c r="K44" s="11">
        <f t="shared" si="6"/>
        <v>0</v>
      </c>
      <c r="L44" s="11">
        <f t="shared" si="6"/>
        <v>0</v>
      </c>
      <c r="N44" s="3" t="s">
        <v>30</v>
      </c>
      <c r="O44" s="11">
        <f t="shared" si="7"/>
        <v>0</v>
      </c>
      <c r="P44" s="11">
        <f t="shared" si="7"/>
        <v>0.19353453563979878</v>
      </c>
      <c r="Q44" s="11">
        <f t="shared" si="8"/>
        <v>0</v>
      </c>
      <c r="R44" s="11">
        <f t="shared" si="8"/>
        <v>0.25336841997898879</v>
      </c>
      <c r="S44" s="11">
        <f t="shared" si="9"/>
        <v>0</v>
      </c>
      <c r="T44" s="11">
        <f t="shared" si="9"/>
        <v>0.19403316553153685</v>
      </c>
      <c r="U44" s="11">
        <f t="shared" si="10"/>
        <v>0</v>
      </c>
      <c r="V44" s="11">
        <f t="shared" si="10"/>
        <v>0</v>
      </c>
      <c r="W44" s="11">
        <f t="shared" si="11"/>
        <v>0</v>
      </c>
      <c r="X44" s="11">
        <f t="shared" si="11"/>
        <v>0</v>
      </c>
    </row>
    <row r="45" spans="2:26" outlineLevel="1">
      <c r="B45" s="3" t="s">
        <v>31</v>
      </c>
      <c r="C45" s="11">
        <f>IFERROR(C34/SUM($C$31:$D$35), 0)</f>
        <v>0.18890181695204583</v>
      </c>
      <c r="D45" s="11">
        <f>IFERROR(D34/SUM($C$31:$D$35), 0)</f>
        <v>1.0294585378226367E-2</v>
      </c>
      <c r="E45" s="11">
        <f t="shared" si="3"/>
        <v>0.11673599828892407</v>
      </c>
      <c r="F45" s="11">
        <f t="shared" si="3"/>
        <v>8.132681780891575E-2</v>
      </c>
      <c r="G45" s="11">
        <f t="shared" si="4"/>
        <v>8.9716299316694989E-2</v>
      </c>
      <c r="H45" s="11">
        <f t="shared" si="4"/>
        <v>0.15797496131468722</v>
      </c>
      <c r="I45" s="11">
        <f t="shared" si="5"/>
        <v>8.0722387818135233E-2</v>
      </c>
      <c r="J45" s="11">
        <f t="shared" si="5"/>
        <v>0.11805564921840228</v>
      </c>
      <c r="K45" s="11">
        <f t="shared" si="6"/>
        <v>0</v>
      </c>
      <c r="L45" s="11">
        <f t="shared" si="6"/>
        <v>0</v>
      </c>
      <c r="N45" s="3" t="s">
        <v>31</v>
      </c>
      <c r="O45" s="11">
        <f t="shared" si="7"/>
        <v>0</v>
      </c>
      <c r="P45" s="11">
        <f t="shared" si="7"/>
        <v>9.6061832903938174E-2</v>
      </c>
      <c r="Q45" s="11">
        <f t="shared" si="8"/>
        <v>0</v>
      </c>
      <c r="R45" s="11">
        <f t="shared" si="8"/>
        <v>0.15557969462378754</v>
      </c>
      <c r="S45" s="11">
        <f t="shared" si="9"/>
        <v>0</v>
      </c>
      <c r="T45" s="11">
        <f t="shared" si="9"/>
        <v>0.29658677210890283</v>
      </c>
      <c r="U45" s="11">
        <f t="shared" si="10"/>
        <v>0</v>
      </c>
      <c r="V45" s="11">
        <f t="shared" si="10"/>
        <v>0</v>
      </c>
      <c r="W45" s="11">
        <f t="shared" si="11"/>
        <v>0</v>
      </c>
      <c r="X45" s="11">
        <f t="shared" si="11"/>
        <v>0</v>
      </c>
    </row>
    <row r="46" spans="2:26" outlineLevel="1">
      <c r="B46" s="3" t="s">
        <v>32</v>
      </c>
      <c r="C46" s="11">
        <f>IFERROR(C35/SUM($C$31:$D$35), 0)</f>
        <v>0.18820128591731319</v>
      </c>
      <c r="D46" s="11">
        <f>IFERROR(D35/SUM($C$31:$D$35), 0)</f>
        <v>1.0262377054790384E-2</v>
      </c>
      <c r="E46" s="11">
        <f t="shared" si="3"/>
        <v>0.11579840280101755</v>
      </c>
      <c r="F46" s="11">
        <f t="shared" si="3"/>
        <v>8.1260457010230353E-2</v>
      </c>
      <c r="G46" s="11">
        <f t="shared" si="4"/>
        <v>8.8923819758603445E-2</v>
      </c>
      <c r="H46" s="11">
        <f t="shared" si="4"/>
        <v>0.10097416388221146</v>
      </c>
      <c r="I46" s="11">
        <f t="shared" si="5"/>
        <v>7.9980578072103903E-2</v>
      </c>
      <c r="J46" s="11">
        <f t="shared" si="5"/>
        <v>0.11767800062042269</v>
      </c>
      <c r="K46" s="11">
        <f t="shared" si="6"/>
        <v>0</v>
      </c>
      <c r="L46" s="11">
        <f t="shared" si="6"/>
        <v>0</v>
      </c>
      <c r="N46" s="3" t="s">
        <v>32</v>
      </c>
      <c r="O46" s="11">
        <f t="shared" si="7"/>
        <v>0</v>
      </c>
      <c r="P46" s="11">
        <f t="shared" si="7"/>
        <v>9.5387069071279584E-2</v>
      </c>
      <c r="Q46" s="11">
        <f t="shared" si="8"/>
        <v>0</v>
      </c>
      <c r="R46" s="11">
        <f t="shared" si="8"/>
        <v>7.6644941505257885E-2</v>
      </c>
      <c r="S46" s="11">
        <f t="shared" si="9"/>
        <v>0</v>
      </c>
      <c r="T46" s="11">
        <f t="shared" si="9"/>
        <v>0.28526886028323079</v>
      </c>
      <c r="U46" s="11">
        <f t="shared" si="10"/>
        <v>0</v>
      </c>
      <c r="V46" s="11">
        <f t="shared" si="10"/>
        <v>0</v>
      </c>
      <c r="W46" s="11">
        <f t="shared" si="11"/>
        <v>0</v>
      </c>
      <c r="X46" s="11">
        <f t="shared" si="11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126">
        <f>'Totex allowances'!C27+'Totex allowances'!C28</f>
        <v>310.50635945598299</v>
      </c>
      <c r="D54" s="126">
        <f>'Totex allowances'!D27+'Totex allowances'!D28</f>
        <v>1220.0808098996818</v>
      </c>
      <c r="E54" s="126">
        <f>'Totex allowances'!E27+'Totex allowances'!E28</f>
        <v>804.29322867417773</v>
      </c>
      <c r="F54" s="126">
        <f>'Totex allowances'!F27+'Totex allowances'!F28</f>
        <v>83.448294264567252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27">
        <f>'Totex allowances'!C29</f>
        <v>14.224995883179538</v>
      </c>
      <c r="P54" s="127">
        <f>'Totex allowances'!D29</f>
        <v>164.8539480545607</v>
      </c>
      <c r="Q54" s="127">
        <f>'Totex allowances'!E29</f>
        <v>184.24425518293046</v>
      </c>
      <c r="R54" s="127">
        <f>'Totex allowances'!F29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310.50635945598299</v>
      </c>
      <c r="D64" s="37">
        <f t="shared" ref="D64:G64" si="12">D54+D59</f>
        <v>1220.0808098996818</v>
      </c>
      <c r="E64" s="37">
        <f t="shared" si="12"/>
        <v>804.29322867417773</v>
      </c>
      <c r="F64" s="37">
        <f t="shared" si="12"/>
        <v>83.448294264567252</v>
      </c>
      <c r="G64" s="37">
        <f t="shared" si="12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14.224995883179538</v>
      </c>
      <c r="P64" s="38">
        <f t="shared" ref="P64:S64" si="13">P54+P59</f>
        <v>164.8539480545607</v>
      </c>
      <c r="Q64" s="38">
        <f t="shared" si="13"/>
        <v>184.24425518293046</v>
      </c>
      <c r="R64" s="38">
        <f t="shared" si="13"/>
        <v>0</v>
      </c>
      <c r="S64" s="38">
        <f t="shared" si="13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xml:space="preserve"> B42</f>
        <v>2020-21</v>
      </c>
      <c r="C71" s="11">
        <f xml:space="preserve"> C42</f>
        <v>0.19121679019900717</v>
      </c>
      <c r="D71" s="11">
        <f xml:space="preserve"> D42</f>
        <v>1.0391210348534319E-2</v>
      </c>
      <c r="E71" s="11">
        <f xml:space="preserve"> E42</f>
        <v>0.12047401090693646</v>
      </c>
      <c r="F71" s="11">
        <f xml:space="preserve"> F42</f>
        <v>8.2888785107973179E-2</v>
      </c>
      <c r="G71" s="11">
        <f xml:space="preserve"> G42</f>
        <v>9.294274083631951E-2</v>
      </c>
      <c r="H71" s="11">
        <f xml:space="preserve"> H42</f>
        <v>8.8087932844380296E-2</v>
      </c>
      <c r="I71" s="11">
        <f xml:space="preserve"> I42</f>
        <v>8.3365928003992271E-2</v>
      </c>
      <c r="J71" s="11">
        <f xml:space="preserve"> J42</f>
        <v>0.11916162011248534</v>
      </c>
      <c r="K71" s="11">
        <f xml:space="preserve"> K42</f>
        <v>0</v>
      </c>
      <c r="L71" s="11">
        <f xml:space="preserve"> L42</f>
        <v>0</v>
      </c>
      <c r="N71" s="4" t="str">
        <f t="shared" ref="N71:X71" si="14" xml:space="preserve"> N42</f>
        <v>2020-21</v>
      </c>
      <c r="O71" s="11">
        <f t="shared" si="14"/>
        <v>0</v>
      </c>
      <c r="P71" s="11">
        <f t="shared" si="14"/>
        <v>0.30904183535762481</v>
      </c>
      <c r="Q71" s="11">
        <f t="shared" si="14"/>
        <v>0</v>
      </c>
      <c r="R71" s="11">
        <f t="shared" si="14"/>
        <v>0.21877645522882813</v>
      </c>
      <c r="S71" s="11">
        <f t="shared" si="14"/>
        <v>0</v>
      </c>
      <c r="T71" s="11">
        <f t="shared" si="14"/>
        <v>6.3326307721785768E-2</v>
      </c>
      <c r="U71" s="11">
        <f t="shared" si="14"/>
        <v>0</v>
      </c>
      <c r="V71" s="11">
        <f t="shared" si="14"/>
        <v>0</v>
      </c>
      <c r="W71" s="11">
        <f t="shared" si="14"/>
        <v>0</v>
      </c>
      <c r="X71" s="11">
        <f t="shared" si="14"/>
        <v>0</v>
      </c>
    </row>
    <row r="72" spans="1:24" outlineLevel="1">
      <c r="B72" s="4" t="str">
        <f xml:space="preserve"> B43</f>
        <v>2021-22</v>
      </c>
      <c r="C72" s="11">
        <f xml:space="preserve"> C43</f>
        <v>0.19040353003224858</v>
      </c>
      <c r="D72" s="11">
        <f xml:space="preserve"> D43</f>
        <v>1.0359002025098336E-2</v>
      </c>
      <c r="E72" s="11">
        <f xml:space="preserve"> E43</f>
        <v>0.11908452243101525</v>
      </c>
      <c r="F72" s="11">
        <f xml:space="preserve"> F43</f>
        <v>8.2535413854973455E-2</v>
      </c>
      <c r="G72" s="11">
        <f xml:space="preserve"> G43</f>
        <v>9.177651546043808E-2</v>
      </c>
      <c r="H72" s="11">
        <f xml:space="preserve"> H43</f>
        <v>8.9117998016256514E-2</v>
      </c>
      <c r="I72" s="11">
        <f xml:space="preserve"> I43</f>
        <v>8.2313906909620607E-2</v>
      </c>
      <c r="J72" s="11">
        <f xml:space="preserve"> J43</f>
        <v>0.1187974589644336</v>
      </c>
      <c r="K72" s="11">
        <f xml:space="preserve"> K43</f>
        <v>0</v>
      </c>
      <c r="L72" s="11">
        <f xml:space="preserve"> L43</f>
        <v>0</v>
      </c>
      <c r="N72" s="4" t="str">
        <f t="shared" ref="N72:X72" si="15" xml:space="preserve"> N43</f>
        <v>2021-22</v>
      </c>
      <c r="O72" s="11">
        <f t="shared" si="15"/>
        <v>0</v>
      </c>
      <c r="P72" s="11">
        <f t="shared" si="15"/>
        <v>0.30597472702735862</v>
      </c>
      <c r="Q72" s="11">
        <f t="shared" si="15"/>
        <v>0</v>
      </c>
      <c r="R72" s="11">
        <f t="shared" si="15"/>
        <v>0.29563048866313757</v>
      </c>
      <c r="S72" s="11">
        <f t="shared" si="15"/>
        <v>0</v>
      </c>
      <c r="T72" s="11">
        <f t="shared" si="15"/>
        <v>0.16078489435454371</v>
      </c>
      <c r="U72" s="11">
        <f t="shared" si="15"/>
        <v>0</v>
      </c>
      <c r="V72" s="11">
        <f t="shared" si="15"/>
        <v>0</v>
      </c>
      <c r="W72" s="11">
        <f t="shared" si="15"/>
        <v>0</v>
      </c>
      <c r="X72" s="11">
        <f t="shared" si="15"/>
        <v>0</v>
      </c>
    </row>
    <row r="73" spans="1:24" outlineLevel="1">
      <c r="B73" s="4" t="str">
        <f xml:space="preserve"> B44</f>
        <v>2022-23</v>
      </c>
      <c r="C73" s="11">
        <f xml:space="preserve"> C44</f>
        <v>0.18964260839107344</v>
      </c>
      <c r="D73" s="11">
        <f xml:space="preserve"> D44</f>
        <v>1.0326793701662354E-2</v>
      </c>
      <c r="E73" s="11">
        <f xml:space="preserve"> E44</f>
        <v>0.11793005129375131</v>
      </c>
      <c r="F73" s="11">
        <f xml:space="preserve"> F44</f>
        <v>8.1965540496262645E-2</v>
      </c>
      <c r="G73" s="11">
        <f xml:space="preserve"> G44</f>
        <v>9.0691037637782843E-2</v>
      </c>
      <c r="H73" s="11">
        <f xml:space="preserve"> H44</f>
        <v>0.10979453093262563</v>
      </c>
      <c r="I73" s="11">
        <f xml:space="preserve"> I44</f>
        <v>8.1504659913950089E-2</v>
      </c>
      <c r="J73" s="11">
        <f xml:space="preserve"> J44</f>
        <v>0.11841981036645401</v>
      </c>
      <c r="K73" s="11">
        <f xml:space="preserve"> K44</f>
        <v>0</v>
      </c>
      <c r="L73" s="11">
        <f xml:space="preserve"> L44</f>
        <v>0</v>
      </c>
      <c r="N73" s="4" t="str">
        <f t="shared" ref="N73:X73" si="16" xml:space="preserve"> N44</f>
        <v>2022-23</v>
      </c>
      <c r="O73" s="11">
        <f t="shared" si="16"/>
        <v>0</v>
      </c>
      <c r="P73" s="11">
        <f t="shared" si="16"/>
        <v>0.19353453563979878</v>
      </c>
      <c r="Q73" s="11">
        <f t="shared" si="16"/>
        <v>0</v>
      </c>
      <c r="R73" s="11">
        <f t="shared" si="16"/>
        <v>0.25336841997898879</v>
      </c>
      <c r="S73" s="11">
        <f t="shared" si="16"/>
        <v>0</v>
      </c>
      <c r="T73" s="11">
        <f t="shared" si="16"/>
        <v>0.19403316553153685</v>
      </c>
      <c r="U73" s="11">
        <f t="shared" si="16"/>
        <v>0</v>
      </c>
      <c r="V73" s="11">
        <f t="shared" si="16"/>
        <v>0</v>
      </c>
      <c r="W73" s="11">
        <f t="shared" si="16"/>
        <v>0</v>
      </c>
      <c r="X73" s="11">
        <f t="shared" si="16"/>
        <v>0</v>
      </c>
    </row>
    <row r="74" spans="1:24" outlineLevel="1">
      <c r="B74" s="4" t="str">
        <f xml:space="preserve"> B45</f>
        <v>2023-24</v>
      </c>
      <c r="C74" s="11">
        <f xml:space="preserve"> C45</f>
        <v>0.18890181695204583</v>
      </c>
      <c r="D74" s="11">
        <f xml:space="preserve"> D45</f>
        <v>1.0294585378226367E-2</v>
      </c>
      <c r="E74" s="11">
        <f xml:space="preserve"> E45</f>
        <v>0.11673599828892407</v>
      </c>
      <c r="F74" s="11">
        <f xml:space="preserve"> F45</f>
        <v>8.132681780891575E-2</v>
      </c>
      <c r="G74" s="11">
        <f xml:space="preserve"> G45</f>
        <v>8.9716299316694989E-2</v>
      </c>
      <c r="H74" s="11">
        <f xml:space="preserve"> H45</f>
        <v>0.15797496131468722</v>
      </c>
      <c r="I74" s="11">
        <f xml:space="preserve"> I45</f>
        <v>8.0722387818135233E-2</v>
      </c>
      <c r="J74" s="11">
        <f xml:space="preserve"> J45</f>
        <v>0.11805564921840228</v>
      </c>
      <c r="K74" s="11">
        <f xml:space="preserve"> K45</f>
        <v>0</v>
      </c>
      <c r="L74" s="11">
        <f xml:space="preserve"> L45</f>
        <v>0</v>
      </c>
      <c r="N74" s="4" t="str">
        <f t="shared" ref="N74:X74" si="17" xml:space="preserve"> N45</f>
        <v>2023-24</v>
      </c>
      <c r="O74" s="11">
        <f t="shared" si="17"/>
        <v>0</v>
      </c>
      <c r="P74" s="11">
        <f t="shared" si="17"/>
        <v>9.6061832903938174E-2</v>
      </c>
      <c r="Q74" s="11">
        <f t="shared" si="17"/>
        <v>0</v>
      </c>
      <c r="R74" s="11">
        <f t="shared" si="17"/>
        <v>0.15557969462378754</v>
      </c>
      <c r="S74" s="11">
        <f t="shared" si="17"/>
        <v>0</v>
      </c>
      <c r="T74" s="11">
        <f t="shared" si="17"/>
        <v>0.29658677210890283</v>
      </c>
      <c r="U74" s="11">
        <f t="shared" si="17"/>
        <v>0</v>
      </c>
      <c r="V74" s="11">
        <f t="shared" si="17"/>
        <v>0</v>
      </c>
      <c r="W74" s="11">
        <f t="shared" si="17"/>
        <v>0</v>
      </c>
      <c r="X74" s="11">
        <f t="shared" si="17"/>
        <v>0</v>
      </c>
    </row>
    <row r="75" spans="1:24" outlineLevel="1">
      <c r="B75" s="4" t="str">
        <f xml:space="preserve"> B46</f>
        <v>2024-25</v>
      </c>
      <c r="C75" s="11">
        <f xml:space="preserve"> C46</f>
        <v>0.18820128591731319</v>
      </c>
      <c r="D75" s="11">
        <f xml:space="preserve"> D46</f>
        <v>1.0262377054790384E-2</v>
      </c>
      <c r="E75" s="11">
        <f xml:space="preserve"> E46</f>
        <v>0.11579840280101755</v>
      </c>
      <c r="F75" s="11">
        <f xml:space="preserve"> F46</f>
        <v>8.1260457010230353E-2</v>
      </c>
      <c r="G75" s="11">
        <f xml:space="preserve"> G46</f>
        <v>8.8923819758603445E-2</v>
      </c>
      <c r="H75" s="11">
        <f xml:space="preserve"> H46</f>
        <v>0.10097416388221146</v>
      </c>
      <c r="I75" s="11">
        <f xml:space="preserve"> I46</f>
        <v>7.9980578072103903E-2</v>
      </c>
      <c r="J75" s="11">
        <f xml:space="preserve"> J46</f>
        <v>0.11767800062042269</v>
      </c>
      <c r="K75" s="11">
        <f xml:space="preserve"> K46</f>
        <v>0</v>
      </c>
      <c r="L75" s="11">
        <f xml:space="preserve"> L46</f>
        <v>0</v>
      </c>
      <c r="N75" s="4" t="str">
        <f t="shared" ref="N75:X75" si="18" xml:space="preserve"> N46</f>
        <v>2024-25</v>
      </c>
      <c r="O75" s="11">
        <f t="shared" si="18"/>
        <v>0</v>
      </c>
      <c r="P75" s="11">
        <f t="shared" si="18"/>
        <v>9.5387069071279584E-2</v>
      </c>
      <c r="Q75" s="11">
        <f t="shared" si="18"/>
        <v>0</v>
      </c>
      <c r="R75" s="11">
        <f t="shared" si="18"/>
        <v>7.6644941505257885E-2</v>
      </c>
      <c r="S75" s="11">
        <f t="shared" si="18"/>
        <v>0</v>
      </c>
      <c r="T75" s="11">
        <f t="shared" si="18"/>
        <v>0.28526886028323079</v>
      </c>
      <c r="U75" s="11">
        <f t="shared" si="18"/>
        <v>0</v>
      </c>
      <c r="V75" s="11">
        <f t="shared" si="18"/>
        <v>0</v>
      </c>
      <c r="W75" s="11">
        <f t="shared" si="18"/>
        <v>0</v>
      </c>
      <c r="X75" s="11">
        <f t="shared" si="1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310.50635945598299</v>
      </c>
      <c r="D80" s="37">
        <f t="shared" ref="D80:G80" si="19">D64</f>
        <v>1220.0808098996818</v>
      </c>
      <c r="E80" s="37">
        <f t="shared" si="19"/>
        <v>804.29322867417773</v>
      </c>
      <c r="F80" s="37">
        <f t="shared" si="19"/>
        <v>83.448294264567252</v>
      </c>
      <c r="G80" s="37">
        <f t="shared" si="1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14.224995883179538</v>
      </c>
      <c r="P80" s="38">
        <f t="shared" ref="P80:S80" si="20">P64</f>
        <v>164.8539480545607</v>
      </c>
      <c r="Q80" s="38">
        <f t="shared" si="20"/>
        <v>184.24425518293046</v>
      </c>
      <c r="R80" s="38">
        <f t="shared" si="20"/>
        <v>0</v>
      </c>
      <c r="S80" s="38">
        <f t="shared" si="2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59.374029391552206</v>
      </c>
      <c r="D85" s="32">
        <f>$C$80*D71</f>
        <v>3.2265368956647276</v>
      </c>
      <c r="E85" s="32">
        <f>$D$80*E71</f>
        <v>146.98802879919813</v>
      </c>
      <c r="F85" s="32">
        <f>$D$80*F71</f>
        <v>101.1310160661366</v>
      </c>
      <c r="G85" s="32">
        <f>$E$80*G71</f>
        <v>74.753217109070761</v>
      </c>
      <c r="H85" s="32">
        <f>$E$80*H71</f>
        <v>70.848527914640769</v>
      </c>
      <c r="I85" s="32">
        <f>$F$80*I71</f>
        <v>6.9567444917158747</v>
      </c>
      <c r="J85" s="32">
        <f>$F$80*J71</f>
        <v>9.9438339401892524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</v>
      </c>
      <c r="P85" s="32">
        <f>$O$80*P71</f>
        <v>4.3961188356924614</v>
      </c>
      <c r="Q85" s="32">
        <f>$P$80*Q71</f>
        <v>0</v>
      </c>
      <c r="R85" s="32">
        <f>$P$80*R71</f>
        <v>36.066162385854156</v>
      </c>
      <c r="S85" s="32">
        <f>$Q$80*S71</f>
        <v>0</v>
      </c>
      <c r="T85" s="32">
        <f>$Q$80*T71</f>
        <v>11.667508399685477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>$C$80*C72</f>
        <v>59.121506937881428</v>
      </c>
      <c r="D86" s="32">
        <f>$C$80*D72</f>
        <v>3.2165360064104394</v>
      </c>
      <c r="E86" s="32">
        <f t="shared" ref="E86:F89" si="21">$D$80*E72</f>
        <v>145.29274057414992</v>
      </c>
      <c r="F86" s="32">
        <f t="shared" si="21"/>
        <v>100.69987458158143</v>
      </c>
      <c r="G86" s="32">
        <f t="shared" ref="G86:H89" si="22">$E$80*G72</f>
        <v>73.815229936141336</v>
      </c>
      <c r="H86" s="32">
        <f t="shared" si="22"/>
        <v>71.677002357473924</v>
      </c>
      <c r="I86" s="32">
        <f t="shared" ref="I86:J89" si="23">$F$80*I72</f>
        <v>6.8689551258602162</v>
      </c>
      <c r="J86" s="32">
        <f t="shared" si="23"/>
        <v>9.9134453135469069</v>
      </c>
      <c r="K86" s="16">
        <f t="shared" ref="K86:L89" si="24">$G$80*K72</f>
        <v>0</v>
      </c>
      <c r="L86" s="16">
        <f t="shared" si="24"/>
        <v>0</v>
      </c>
      <c r="N86" s="3" t="s">
        <v>29</v>
      </c>
      <c r="O86" s="32">
        <f t="shared" ref="O86:P89" si="25">$O$80*O72</f>
        <v>0</v>
      </c>
      <c r="P86" s="32">
        <f t="shared" si="25"/>
        <v>4.352489232321159</v>
      </c>
      <c r="Q86" s="32">
        <f t="shared" ref="Q86:R89" si="26">$P$80*Q72</f>
        <v>0</v>
      </c>
      <c r="R86" s="32">
        <f t="shared" si="26"/>
        <v>48.73585322141728</v>
      </c>
      <c r="S86" s="32">
        <f t="shared" ref="S86:T89" si="27">$Q$80*S72</f>
        <v>0</v>
      </c>
      <c r="T86" s="32">
        <f t="shared" si="27"/>
        <v>29.623693105019065</v>
      </c>
      <c r="U86" s="32">
        <f t="shared" ref="U86:V89" si="28">$R$80*U72</f>
        <v>0</v>
      </c>
      <c r="V86" s="32">
        <f t="shared" si="28"/>
        <v>0</v>
      </c>
      <c r="W86" s="16">
        <f t="shared" ref="W86:X89" si="29">$S$80*W72</f>
        <v>0</v>
      </c>
      <c r="X86" s="16">
        <f t="shared" si="29"/>
        <v>0</v>
      </c>
    </row>
    <row r="87" spans="2:26" outlineLevel="1">
      <c r="B87" s="3" t="s">
        <v>30</v>
      </c>
      <c r="C87" s="32">
        <f>$C$80*C73</f>
        <v>58.885235929248864</v>
      </c>
      <c r="D87" s="32">
        <f>$C$80*D73</f>
        <v>3.206535117156152</v>
      </c>
      <c r="E87" s="32">
        <f t="shared" si="21"/>
        <v>143.88419249399112</v>
      </c>
      <c r="F87" s="32">
        <f t="shared" si="21"/>
        <v>100.0045830325453</v>
      </c>
      <c r="G87" s="32">
        <f t="shared" si="22"/>
        <v>72.942187473503736</v>
      </c>
      <c r="H87" s="32">
        <f t="shared" si="22"/>
        <v>88.306997774568345</v>
      </c>
      <c r="I87" s="32">
        <f t="shared" si="23"/>
        <v>6.8014248444327858</v>
      </c>
      <c r="J87" s="32">
        <f t="shared" si="23"/>
        <v>9.8819311822141049</v>
      </c>
      <c r="K87" s="16">
        <f t="shared" si="24"/>
        <v>0</v>
      </c>
      <c r="L87" s="16">
        <f t="shared" si="24"/>
        <v>0</v>
      </c>
      <c r="N87" s="3" t="s">
        <v>30</v>
      </c>
      <c r="O87" s="32">
        <f t="shared" si="25"/>
        <v>0</v>
      </c>
      <c r="P87" s="32">
        <f t="shared" si="25"/>
        <v>2.7530279727292011</v>
      </c>
      <c r="Q87" s="32">
        <f t="shared" si="26"/>
        <v>0</v>
      </c>
      <c r="R87" s="32">
        <f t="shared" si="26"/>
        <v>41.768784345882338</v>
      </c>
      <c r="S87" s="32">
        <f t="shared" si="27"/>
        <v>0</v>
      </c>
      <c r="T87" s="32">
        <f t="shared" si="27"/>
        <v>35.74949606414426</v>
      </c>
      <c r="U87" s="32">
        <f t="shared" si="28"/>
        <v>0</v>
      </c>
      <c r="V87" s="32">
        <f t="shared" si="28"/>
        <v>0</v>
      </c>
      <c r="W87" s="16">
        <f t="shared" si="29"/>
        <v>0</v>
      </c>
      <c r="X87" s="16">
        <f t="shared" si="29"/>
        <v>0</v>
      </c>
    </row>
    <row r="88" spans="2:26" outlineLevel="1">
      <c r="B88" s="3" t="s">
        <v>31</v>
      </c>
      <c r="C88" s="32">
        <f>$C$80*C74</f>
        <v>58.655215476400244</v>
      </c>
      <c r="D88" s="32">
        <f>$C$80*D74</f>
        <v>3.1965342279018629</v>
      </c>
      <c r="E88" s="32">
        <f t="shared" si="21"/>
        <v>142.42735133679835</v>
      </c>
      <c r="F88" s="32">
        <f t="shared" si="21"/>
        <v>99.225289738865783</v>
      </c>
      <c r="G88" s="32">
        <f t="shared" si="22"/>
        <v>72.158212042123537</v>
      </c>
      <c r="H88" s="32">
        <f t="shared" si="22"/>
        <v>127.0581916854681</v>
      </c>
      <c r="I88" s="32">
        <f t="shared" si="23"/>
        <v>6.7361455723862678</v>
      </c>
      <c r="J88" s="32">
        <f t="shared" si="23"/>
        <v>9.8515425555717631</v>
      </c>
      <c r="K88" s="16">
        <f t="shared" si="24"/>
        <v>0</v>
      </c>
      <c r="L88" s="16">
        <f t="shared" si="24"/>
        <v>0</v>
      </c>
      <c r="N88" s="3" t="s">
        <v>31</v>
      </c>
      <c r="O88" s="32">
        <f t="shared" si="25"/>
        <v>0</v>
      </c>
      <c r="P88" s="32">
        <f t="shared" si="25"/>
        <v>1.3664791775892011</v>
      </c>
      <c r="Q88" s="32">
        <f t="shared" si="26"/>
        <v>0</v>
      </c>
      <c r="R88" s="32">
        <f t="shared" si="26"/>
        <v>25.647926895854287</v>
      </c>
      <c r="S88" s="32">
        <f t="shared" si="27"/>
        <v>0</v>
      </c>
      <c r="T88" s="32">
        <f t="shared" si="27"/>
        <v>54.644408924314334</v>
      </c>
      <c r="U88" s="32">
        <f t="shared" si="28"/>
        <v>0</v>
      </c>
      <c r="V88" s="32">
        <f t="shared" si="28"/>
        <v>0</v>
      </c>
      <c r="W88" s="16">
        <f t="shared" si="29"/>
        <v>0</v>
      </c>
      <c r="X88" s="16">
        <f t="shared" si="29"/>
        <v>0</v>
      </c>
    </row>
    <row r="89" spans="2:26" outlineLevel="1">
      <c r="B89" s="3" t="s">
        <v>32</v>
      </c>
      <c r="C89" s="32">
        <f>$C$80*C75</f>
        <v>58.437696135119481</v>
      </c>
      <c r="D89" s="32">
        <f>$C$80*D75</f>
        <v>3.1865333386475747</v>
      </c>
      <c r="E89" s="32">
        <f t="shared" si="21"/>
        <v>141.28340907455507</v>
      </c>
      <c r="F89" s="32">
        <f t="shared" si="21"/>
        <v>99.144324201860115</v>
      </c>
      <c r="G89" s="32">
        <f t="shared" si="22"/>
        <v>71.52082609968781</v>
      </c>
      <c r="H89" s="32">
        <f t="shared" si="22"/>
        <v>81.212836281499406</v>
      </c>
      <c r="I89" s="32">
        <f t="shared" si="23"/>
        <v>6.6742428144111212</v>
      </c>
      <c r="J89" s="32">
        <f t="shared" si="23"/>
        <v>9.8200284242389611</v>
      </c>
      <c r="K89" s="16">
        <f t="shared" si="24"/>
        <v>0</v>
      </c>
      <c r="L89" s="16">
        <f t="shared" si="24"/>
        <v>0</v>
      </c>
      <c r="N89" s="3" t="s">
        <v>32</v>
      </c>
      <c r="O89" s="32">
        <f t="shared" si="25"/>
        <v>0</v>
      </c>
      <c r="P89" s="32">
        <f t="shared" si="25"/>
        <v>1.3568806648475142</v>
      </c>
      <c r="Q89" s="32">
        <f t="shared" si="26"/>
        <v>0</v>
      </c>
      <c r="R89" s="32">
        <f t="shared" si="26"/>
        <v>12.635221205552627</v>
      </c>
      <c r="S89" s="32">
        <f t="shared" si="27"/>
        <v>0</v>
      </c>
      <c r="T89" s="32">
        <f t="shared" si="27"/>
        <v>52.559148689767312</v>
      </c>
      <c r="U89" s="32">
        <f t="shared" si="28"/>
        <v>0</v>
      </c>
      <c r="V89" s="32">
        <f t="shared" si="28"/>
        <v>0</v>
      </c>
      <c r="W89" s="16">
        <f t="shared" si="29"/>
        <v>0</v>
      </c>
      <c r="X89" s="16">
        <f t="shared" si="29"/>
        <v>0</v>
      </c>
      <c r="Z89" t="s">
        <v>510</v>
      </c>
    </row>
    <row r="90" spans="2:26" outlineLevel="1">
      <c r="Z90" s="40">
        <f>SUM(C85:X89)</f>
        <v>2781.6518914150802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59.374029391552206</v>
      </c>
      <c r="D105" s="32">
        <f t="shared" ref="D105:L105" si="30">D85+D96</f>
        <v>3.2265368956647276</v>
      </c>
      <c r="E105" s="32">
        <f t="shared" si="30"/>
        <v>146.98802879919813</v>
      </c>
      <c r="F105" s="32">
        <f t="shared" si="30"/>
        <v>101.1310160661366</v>
      </c>
      <c r="G105" s="32">
        <f t="shared" si="30"/>
        <v>74.753217109070761</v>
      </c>
      <c r="H105" s="32">
        <f t="shared" si="30"/>
        <v>70.848527914640769</v>
      </c>
      <c r="I105" s="32">
        <f t="shared" si="30"/>
        <v>6.9567444917158747</v>
      </c>
      <c r="J105" s="32">
        <f t="shared" si="30"/>
        <v>9.9438339401892524</v>
      </c>
      <c r="K105" s="32">
        <f t="shared" si="30"/>
        <v>0</v>
      </c>
      <c r="L105" s="32">
        <f t="shared" si="30"/>
        <v>0</v>
      </c>
      <c r="N105" s="3" t="s">
        <v>28</v>
      </c>
      <c r="O105" s="32">
        <f>O85+O96</f>
        <v>0</v>
      </c>
      <c r="P105" s="32">
        <f t="shared" ref="P105:X105" si="31">P85+P96</f>
        <v>4.3961188356924614</v>
      </c>
      <c r="Q105" s="32">
        <f t="shared" si="31"/>
        <v>0</v>
      </c>
      <c r="R105" s="32">
        <f t="shared" si="31"/>
        <v>36.066162385854156</v>
      </c>
      <c r="S105" s="32">
        <f t="shared" si="31"/>
        <v>0</v>
      </c>
      <c r="T105" s="32">
        <f t="shared" si="31"/>
        <v>11.667508399685477</v>
      </c>
      <c r="U105" s="32">
        <f t="shared" si="31"/>
        <v>0</v>
      </c>
      <c r="V105" s="32">
        <f t="shared" si="31"/>
        <v>0</v>
      </c>
      <c r="W105" s="32">
        <f t="shared" si="31"/>
        <v>0</v>
      </c>
      <c r="X105" s="32">
        <f t="shared" si="31"/>
        <v>0</v>
      </c>
    </row>
    <row r="106" spans="2:26" outlineLevel="1">
      <c r="B106" s="3" t="s">
        <v>29</v>
      </c>
      <c r="C106" s="32">
        <f>C86+C97</f>
        <v>59.121506937881428</v>
      </c>
      <c r="D106" s="32">
        <f>D86+D97</f>
        <v>3.2165360064104394</v>
      </c>
      <c r="E106" s="32">
        <f>E86+E97</f>
        <v>145.29274057414992</v>
      </c>
      <c r="F106" s="32">
        <f>F86+F97</f>
        <v>100.69987458158143</v>
      </c>
      <c r="G106" s="32">
        <f>G86+G97</f>
        <v>73.815229936141336</v>
      </c>
      <c r="H106" s="32">
        <f>H86+H97</f>
        <v>71.677002357473924</v>
      </c>
      <c r="I106" s="32">
        <f>I86+I97</f>
        <v>6.8689551258602162</v>
      </c>
      <c r="J106" s="32">
        <f>J86+J97</f>
        <v>9.9134453135469069</v>
      </c>
      <c r="K106" s="32">
        <f>K86+K97</f>
        <v>0</v>
      </c>
      <c r="L106" s="32">
        <f>L86+L97</f>
        <v>0</v>
      </c>
      <c r="N106" s="3" t="s">
        <v>29</v>
      </c>
      <c r="O106" s="32">
        <f t="shared" ref="O106:X109" si="32">O86+O97</f>
        <v>0</v>
      </c>
      <c r="P106" s="32">
        <f t="shared" si="32"/>
        <v>4.352489232321159</v>
      </c>
      <c r="Q106" s="32">
        <f t="shared" si="32"/>
        <v>0</v>
      </c>
      <c r="R106" s="32">
        <f t="shared" si="32"/>
        <v>48.73585322141728</v>
      </c>
      <c r="S106" s="32">
        <f t="shared" si="32"/>
        <v>0</v>
      </c>
      <c r="T106" s="32">
        <f t="shared" si="32"/>
        <v>29.623693105019065</v>
      </c>
      <c r="U106" s="32">
        <f t="shared" si="32"/>
        <v>0</v>
      </c>
      <c r="V106" s="32">
        <f t="shared" si="32"/>
        <v>0</v>
      </c>
      <c r="W106" s="32">
        <f t="shared" si="32"/>
        <v>0</v>
      </c>
      <c r="X106" s="32">
        <f t="shared" si="32"/>
        <v>0</v>
      </c>
    </row>
    <row r="107" spans="2:26" outlineLevel="1">
      <c r="B107" s="3" t="s">
        <v>30</v>
      </c>
      <c r="C107" s="32">
        <f>C87+C98</f>
        <v>58.885235929248864</v>
      </c>
      <c r="D107" s="32">
        <f>D87+D98</f>
        <v>3.206535117156152</v>
      </c>
      <c r="E107" s="32">
        <f>E87+E98</f>
        <v>143.88419249399112</v>
      </c>
      <c r="F107" s="32">
        <f>F87+F98</f>
        <v>100.0045830325453</v>
      </c>
      <c r="G107" s="32">
        <f>G87+G98</f>
        <v>72.942187473503736</v>
      </c>
      <c r="H107" s="32">
        <f>H87+H98</f>
        <v>88.306997774568345</v>
      </c>
      <c r="I107" s="32">
        <f>I87+I98</f>
        <v>6.8014248444327858</v>
      </c>
      <c r="J107" s="32">
        <f>J87+J98</f>
        <v>9.8819311822141049</v>
      </c>
      <c r="K107" s="32">
        <f>K87+K98</f>
        <v>0</v>
      </c>
      <c r="L107" s="32">
        <f>L87+L98</f>
        <v>0</v>
      </c>
      <c r="N107" s="3" t="s">
        <v>30</v>
      </c>
      <c r="O107" s="32">
        <f t="shared" si="32"/>
        <v>0</v>
      </c>
      <c r="P107" s="32">
        <f t="shared" si="32"/>
        <v>2.7530279727292011</v>
      </c>
      <c r="Q107" s="32">
        <f t="shared" si="32"/>
        <v>0</v>
      </c>
      <c r="R107" s="32">
        <f t="shared" si="32"/>
        <v>41.768784345882338</v>
      </c>
      <c r="S107" s="32">
        <f t="shared" si="32"/>
        <v>0</v>
      </c>
      <c r="T107" s="32">
        <f t="shared" si="32"/>
        <v>35.74949606414426</v>
      </c>
      <c r="U107" s="32">
        <f t="shared" si="32"/>
        <v>0</v>
      </c>
      <c r="V107" s="32">
        <f t="shared" si="32"/>
        <v>0</v>
      </c>
      <c r="W107" s="32">
        <f t="shared" si="32"/>
        <v>0</v>
      </c>
      <c r="X107" s="32">
        <f t="shared" si="32"/>
        <v>0</v>
      </c>
    </row>
    <row r="108" spans="2:26" outlineLevel="1">
      <c r="B108" s="3" t="s">
        <v>31</v>
      </c>
      <c r="C108" s="32">
        <f>C88+C99</f>
        <v>58.655215476400244</v>
      </c>
      <c r="D108" s="32">
        <f>D88+D99</f>
        <v>3.1965342279018629</v>
      </c>
      <c r="E108" s="32">
        <f>E88+E99</f>
        <v>142.42735133679835</v>
      </c>
      <c r="F108" s="32">
        <f>F88+F99</f>
        <v>99.225289738865783</v>
      </c>
      <c r="G108" s="32">
        <f>G88+G99</f>
        <v>72.158212042123537</v>
      </c>
      <c r="H108" s="32">
        <f>H88+H99</f>
        <v>127.0581916854681</v>
      </c>
      <c r="I108" s="32">
        <f>I88+I99</f>
        <v>6.7361455723862678</v>
      </c>
      <c r="J108" s="32">
        <f>J88+J99</f>
        <v>9.8515425555717631</v>
      </c>
      <c r="K108" s="32">
        <f>K88+K99</f>
        <v>0</v>
      </c>
      <c r="L108" s="32">
        <f>L88+L99</f>
        <v>0</v>
      </c>
      <c r="N108" s="3" t="s">
        <v>31</v>
      </c>
      <c r="O108" s="32">
        <f t="shared" si="32"/>
        <v>0</v>
      </c>
      <c r="P108" s="32">
        <f t="shared" si="32"/>
        <v>1.3664791775892011</v>
      </c>
      <c r="Q108" s="32">
        <f t="shared" si="32"/>
        <v>0</v>
      </c>
      <c r="R108" s="32">
        <f t="shared" si="32"/>
        <v>25.647926895854287</v>
      </c>
      <c r="S108" s="32">
        <f t="shared" si="32"/>
        <v>0</v>
      </c>
      <c r="T108" s="32">
        <f t="shared" si="32"/>
        <v>54.644408924314334</v>
      </c>
      <c r="U108" s="32">
        <f t="shared" si="32"/>
        <v>0</v>
      </c>
      <c r="V108" s="32">
        <f t="shared" si="32"/>
        <v>0</v>
      </c>
      <c r="W108" s="32">
        <f t="shared" si="32"/>
        <v>0</v>
      </c>
      <c r="X108" s="32">
        <f t="shared" si="32"/>
        <v>0</v>
      </c>
    </row>
    <row r="109" spans="2:26" outlineLevel="1">
      <c r="B109" s="3" t="s">
        <v>32</v>
      </c>
      <c r="C109" s="32">
        <f>C89+C100</f>
        <v>58.437696135119481</v>
      </c>
      <c r="D109" s="32">
        <f>D89+D100</f>
        <v>3.1865333386475747</v>
      </c>
      <c r="E109" s="32">
        <f>E89+E100</f>
        <v>141.28340907455507</v>
      </c>
      <c r="F109" s="32">
        <f>F89+F100</f>
        <v>99.144324201860115</v>
      </c>
      <c r="G109" s="32">
        <f>G89+G100</f>
        <v>71.52082609968781</v>
      </c>
      <c r="H109" s="32">
        <f>H89+H100</f>
        <v>81.212836281499406</v>
      </c>
      <c r="I109" s="32">
        <f>I89+I100</f>
        <v>6.6742428144111212</v>
      </c>
      <c r="J109" s="32">
        <f>J89+J100</f>
        <v>9.8200284242389611</v>
      </c>
      <c r="K109" s="32">
        <f>K89+K100</f>
        <v>0</v>
      </c>
      <c r="L109" s="32">
        <f>L89+L100</f>
        <v>0</v>
      </c>
      <c r="N109" s="3" t="s">
        <v>32</v>
      </c>
      <c r="O109" s="32">
        <f t="shared" si="32"/>
        <v>0</v>
      </c>
      <c r="P109" s="32">
        <f t="shared" si="32"/>
        <v>1.3568806648475142</v>
      </c>
      <c r="Q109" s="32">
        <f t="shared" si="32"/>
        <v>0</v>
      </c>
      <c r="R109" s="32">
        <f t="shared" si="32"/>
        <v>12.635221205552627</v>
      </c>
      <c r="S109" s="32">
        <f t="shared" si="32"/>
        <v>0</v>
      </c>
      <c r="T109" s="32">
        <f t="shared" si="32"/>
        <v>52.559148689767312</v>
      </c>
      <c r="U109" s="32">
        <f t="shared" si="32"/>
        <v>0</v>
      </c>
      <c r="V109" s="32">
        <f t="shared" si="32"/>
        <v>0</v>
      </c>
      <c r="W109" s="32">
        <f t="shared" si="32"/>
        <v>0</v>
      </c>
      <c r="X109" s="32">
        <f t="shared" si="32"/>
        <v>0</v>
      </c>
      <c r="Z109" t="s">
        <v>510</v>
      </c>
    </row>
    <row r="110" spans="2:26" outlineLevel="1">
      <c r="Z110" s="40">
        <f>SUM(C105:X109)</f>
        <v>2781.6518914150802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0.19121679019900717</v>
      </c>
      <c r="D115" s="18">
        <f>IFERROR(D105/SUM($C$105:$D$109), 0)</f>
        <v>1.0391210348534319E-2</v>
      </c>
      <c r="E115" s="18">
        <f>IFERROR(E105/SUM($E$105:$F$109), 0)</f>
        <v>0.12047401090693646</v>
      </c>
      <c r="F115" s="18">
        <f>IFERROR(F105/SUM($E$105:$F$109), 0)</f>
        <v>8.2888785107973179E-2</v>
      </c>
      <c r="G115" s="18">
        <f>IFERROR(G105/SUM($G$105:$H$109), 0)</f>
        <v>9.294274083631951E-2</v>
      </c>
      <c r="H115" s="18">
        <f>IFERROR(H105/SUM($G$105:$H$109), 0)</f>
        <v>8.8087932844380296E-2</v>
      </c>
      <c r="I115" s="18">
        <f xml:space="preserve"> IFERROR(I105 / SUM($I$105:$J$109), 0)</f>
        <v>8.3365928003992271E-2</v>
      </c>
      <c r="J115" s="18">
        <f xml:space="preserve"> IFERROR(J105 / SUM($I$105:$J$109), 0)</f>
        <v>0.11916162011248534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0</v>
      </c>
      <c r="P115" s="17">
        <f xml:space="preserve"> IFERROR(P105 / SUM($O$105:$P$109), 0)</f>
        <v>0.30904183535762486</v>
      </c>
      <c r="Q115" s="17">
        <f xml:space="preserve"> IFERROR(Q105 / SUM($Q$105:$R$109), 0)</f>
        <v>0</v>
      </c>
      <c r="R115" s="17">
        <f xml:space="preserve"> IFERROR(R105 / SUM($Q$105:$R$109), 0)</f>
        <v>0.21877645522882813</v>
      </c>
      <c r="S115" s="17">
        <f xml:space="preserve"> IFERROR(S105 / SUM($S$105:$T$109), 0)</f>
        <v>0</v>
      </c>
      <c r="T115" s="17">
        <f xml:space="preserve"> IFERROR(T105 / SUM($S$105:$T$109), 0)</f>
        <v>6.3326307721785782E-2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>IFERROR(C106/SUM($C$105:$D$109), 0)</f>
        <v>0.19040353003224858</v>
      </c>
      <c r="D116" s="18">
        <f>IFERROR(D106/SUM($C$105:$D$109), 0)</f>
        <v>1.0359002025098336E-2</v>
      </c>
      <c r="E116" s="18">
        <f t="shared" ref="E116:F119" si="33">IFERROR(E106/SUM($E$105:$F$109), 0)</f>
        <v>0.11908452243101526</v>
      </c>
      <c r="F116" s="18">
        <f t="shared" si="33"/>
        <v>8.2535413854973455E-2</v>
      </c>
      <c r="G116" s="18">
        <f t="shared" ref="G116:H119" si="34">IFERROR(G106/SUM($G$105:$H$109), 0)</f>
        <v>9.177651546043808E-2</v>
      </c>
      <c r="H116" s="18">
        <f t="shared" si="34"/>
        <v>8.9117998016256528E-2</v>
      </c>
      <c r="I116" s="18">
        <f t="shared" ref="I116:J119" si="35" xml:space="preserve"> IFERROR(I106 / SUM($I$105:$J$109), 0)</f>
        <v>8.2313906909620607E-2</v>
      </c>
      <c r="J116" s="18">
        <f t="shared" si="35"/>
        <v>0.11879745896443358</v>
      </c>
      <c r="K116" s="18">
        <f t="shared" ref="K116:L119" si="36" xml:space="preserve"> IFERROR(K106 / SUM($K$105:$L$109), 0)</f>
        <v>0</v>
      </c>
      <c r="L116" s="18">
        <f t="shared" si="36"/>
        <v>0</v>
      </c>
      <c r="N116" s="30" t="s">
        <v>29</v>
      </c>
      <c r="O116" s="17">
        <f t="shared" ref="O116:P119" si="37" xml:space="preserve"> IFERROR(O106 / SUM($O$105:$P$109), 0)</f>
        <v>0</v>
      </c>
      <c r="P116" s="17">
        <f t="shared" si="37"/>
        <v>0.30597472702735862</v>
      </c>
      <c r="Q116" s="17">
        <f t="shared" ref="Q116:R119" si="38" xml:space="preserve"> IFERROR(Q106 / SUM($Q$105:$R$109), 0)</f>
        <v>0</v>
      </c>
      <c r="R116" s="17">
        <f t="shared" si="38"/>
        <v>0.29563048866313757</v>
      </c>
      <c r="S116" s="17">
        <f t="shared" ref="S116:T119" si="39" xml:space="preserve"> IFERROR(S106 / SUM($S$105:$T$109), 0)</f>
        <v>0</v>
      </c>
      <c r="T116" s="17">
        <f t="shared" si="39"/>
        <v>0.16078489435454374</v>
      </c>
      <c r="U116" s="17">
        <f t="shared" ref="U116:V119" si="40" xml:space="preserve"> IFERROR(U106 / SUM($U$105:$V$109), 0)</f>
        <v>0</v>
      </c>
      <c r="V116" s="17">
        <f t="shared" si="40"/>
        <v>0</v>
      </c>
      <c r="W116" s="17">
        <f t="shared" ref="W116:X119" si="41" xml:space="preserve"> IFERROR(W106 / SUM($W$105:$X$109), 0)</f>
        <v>0</v>
      </c>
      <c r="X116" s="17">
        <f t="shared" si="41"/>
        <v>0</v>
      </c>
    </row>
    <row r="117" spans="1:24" outlineLevel="1">
      <c r="B117" s="30" t="s">
        <v>30</v>
      </c>
      <c r="C117" s="18">
        <f>IFERROR(C107/SUM($C$105:$D$109), 0)</f>
        <v>0.18964260839107344</v>
      </c>
      <c r="D117" s="18">
        <f>IFERROR(D107/SUM($C$105:$D$109), 0)</f>
        <v>1.0326793701662354E-2</v>
      </c>
      <c r="E117" s="18">
        <f t="shared" si="33"/>
        <v>0.11793005129375132</v>
      </c>
      <c r="F117" s="18">
        <f t="shared" si="33"/>
        <v>8.1965540496262645E-2</v>
      </c>
      <c r="G117" s="18">
        <f t="shared" si="34"/>
        <v>9.0691037637782843E-2</v>
      </c>
      <c r="H117" s="18">
        <f t="shared" si="34"/>
        <v>0.10979453093262563</v>
      </c>
      <c r="I117" s="18">
        <f t="shared" si="35"/>
        <v>8.1504659913950089E-2</v>
      </c>
      <c r="J117" s="18">
        <f t="shared" si="35"/>
        <v>0.11841981036645401</v>
      </c>
      <c r="K117" s="18">
        <f t="shared" si="36"/>
        <v>0</v>
      </c>
      <c r="L117" s="18">
        <f t="shared" si="36"/>
        <v>0</v>
      </c>
      <c r="N117" s="30" t="s">
        <v>30</v>
      </c>
      <c r="O117" s="17">
        <f t="shared" si="37"/>
        <v>0</v>
      </c>
      <c r="P117" s="17">
        <f t="shared" si="37"/>
        <v>0.1935345356397988</v>
      </c>
      <c r="Q117" s="17">
        <f t="shared" si="38"/>
        <v>0</v>
      </c>
      <c r="R117" s="17">
        <f t="shared" si="38"/>
        <v>0.25336841997898879</v>
      </c>
      <c r="S117" s="17">
        <f t="shared" si="39"/>
        <v>0</v>
      </c>
      <c r="T117" s="17">
        <f t="shared" si="39"/>
        <v>0.19403316553153688</v>
      </c>
      <c r="U117" s="17">
        <f t="shared" si="40"/>
        <v>0</v>
      </c>
      <c r="V117" s="17">
        <f t="shared" si="40"/>
        <v>0</v>
      </c>
      <c r="W117" s="17">
        <f t="shared" si="41"/>
        <v>0</v>
      </c>
      <c r="X117" s="17">
        <f t="shared" si="41"/>
        <v>0</v>
      </c>
    </row>
    <row r="118" spans="1:24" outlineLevel="1">
      <c r="B118" s="30" t="s">
        <v>31</v>
      </c>
      <c r="C118" s="18">
        <f>IFERROR(C108/SUM($C$105:$D$109), 0)</f>
        <v>0.18890181695204583</v>
      </c>
      <c r="D118" s="18">
        <f>IFERROR(D108/SUM($C$105:$D$109), 0)</f>
        <v>1.0294585378226367E-2</v>
      </c>
      <c r="E118" s="18">
        <f t="shared" si="33"/>
        <v>0.11673599828892407</v>
      </c>
      <c r="F118" s="18">
        <f t="shared" si="33"/>
        <v>8.132681780891575E-2</v>
      </c>
      <c r="G118" s="18">
        <f t="shared" si="34"/>
        <v>8.9716299316694989E-2</v>
      </c>
      <c r="H118" s="18">
        <f t="shared" si="34"/>
        <v>0.15797496131468722</v>
      </c>
      <c r="I118" s="18">
        <f t="shared" si="35"/>
        <v>8.0722387818135233E-2</v>
      </c>
      <c r="J118" s="18">
        <f t="shared" si="35"/>
        <v>0.11805564921840228</v>
      </c>
      <c r="K118" s="18">
        <f t="shared" si="36"/>
        <v>0</v>
      </c>
      <c r="L118" s="18">
        <f t="shared" si="36"/>
        <v>0</v>
      </c>
      <c r="N118" s="30" t="s">
        <v>31</v>
      </c>
      <c r="O118" s="17">
        <f t="shared" si="37"/>
        <v>0</v>
      </c>
      <c r="P118" s="17">
        <f t="shared" si="37"/>
        <v>9.6061832903938174E-2</v>
      </c>
      <c r="Q118" s="17">
        <f t="shared" si="38"/>
        <v>0</v>
      </c>
      <c r="R118" s="17">
        <f t="shared" si="38"/>
        <v>0.15557969462378754</v>
      </c>
      <c r="S118" s="17">
        <f t="shared" si="39"/>
        <v>0</v>
      </c>
      <c r="T118" s="17">
        <f t="shared" si="39"/>
        <v>0.29658677210890289</v>
      </c>
      <c r="U118" s="17">
        <f t="shared" si="40"/>
        <v>0</v>
      </c>
      <c r="V118" s="17">
        <f t="shared" si="40"/>
        <v>0</v>
      </c>
      <c r="W118" s="17">
        <f t="shared" si="41"/>
        <v>0</v>
      </c>
      <c r="X118" s="17">
        <f t="shared" si="41"/>
        <v>0</v>
      </c>
    </row>
    <row r="119" spans="1:24" outlineLevel="1">
      <c r="B119" s="30" t="s">
        <v>32</v>
      </c>
      <c r="C119" s="18">
        <f>IFERROR(C109/SUM($C$105:$D$109), 0)</f>
        <v>0.18820128591731319</v>
      </c>
      <c r="D119" s="18">
        <f>IFERROR(D109/SUM($C$105:$D$109), 0)</f>
        <v>1.0262377054790384E-2</v>
      </c>
      <c r="E119" s="18">
        <f t="shared" si="33"/>
        <v>0.11579840280101755</v>
      </c>
      <c r="F119" s="18">
        <f t="shared" si="33"/>
        <v>8.1260457010230353E-2</v>
      </c>
      <c r="G119" s="18">
        <f t="shared" si="34"/>
        <v>8.8923819758603445E-2</v>
      </c>
      <c r="H119" s="18">
        <f t="shared" si="34"/>
        <v>0.10097416388221146</v>
      </c>
      <c r="I119" s="18">
        <f t="shared" si="35"/>
        <v>7.9980578072103903E-2</v>
      </c>
      <c r="J119" s="18">
        <f t="shared" si="35"/>
        <v>0.1176780006204227</v>
      </c>
      <c r="K119" s="18">
        <f t="shared" si="36"/>
        <v>0</v>
      </c>
      <c r="L119" s="18">
        <f t="shared" si="36"/>
        <v>0</v>
      </c>
      <c r="N119" s="30" t="s">
        <v>32</v>
      </c>
      <c r="O119" s="17">
        <f t="shared" si="37"/>
        <v>0</v>
      </c>
      <c r="P119" s="17">
        <f t="shared" si="37"/>
        <v>9.5387069071279584E-2</v>
      </c>
      <c r="Q119" s="17">
        <f t="shared" si="38"/>
        <v>0</v>
      </c>
      <c r="R119" s="17">
        <f t="shared" si="38"/>
        <v>7.6644941505257885E-2</v>
      </c>
      <c r="S119" s="17">
        <f t="shared" si="39"/>
        <v>0</v>
      </c>
      <c r="T119" s="17">
        <f t="shared" si="39"/>
        <v>0.28526886028323084</v>
      </c>
      <c r="U119" s="17">
        <f t="shared" si="40"/>
        <v>0</v>
      </c>
      <c r="V119" s="17">
        <f t="shared" si="40"/>
        <v>0</v>
      </c>
      <c r="W119" s="17">
        <f t="shared" si="41"/>
        <v>0</v>
      </c>
      <c r="X119" s="17">
        <f t="shared" si="41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>C105+O105</f>
        <v>59.374029391552206</v>
      </c>
      <c r="D126" s="39">
        <f>D105+P105</f>
        <v>7.622655731357189</v>
      </c>
      <c r="E126" s="39">
        <f>E105+Q105</f>
        <v>146.98802879919813</v>
      </c>
      <c r="F126" s="39">
        <f>F105+R105</f>
        <v>137.19717845199074</v>
      </c>
      <c r="G126" s="39">
        <f>G105+S105</f>
        <v>74.753217109070761</v>
      </c>
      <c r="H126" s="39">
        <f>H105+T105</f>
        <v>82.516036314326243</v>
      </c>
      <c r="I126" s="39">
        <f>I105+U105</f>
        <v>6.9567444917158747</v>
      </c>
      <c r="J126" s="39">
        <f>J105+V105</f>
        <v>9.9438339401892524</v>
      </c>
      <c r="K126" s="39">
        <f>K105+W105</f>
        <v>0</v>
      </c>
      <c r="L126" s="39">
        <f>L105+X105</f>
        <v>0</v>
      </c>
      <c r="O126" s="41"/>
      <c r="P126" s="41"/>
    </row>
    <row r="127" spans="1:24" outlineLevel="1">
      <c r="B127" s="3" t="s">
        <v>29</v>
      </c>
      <c r="C127" s="39">
        <f>C106+O106</f>
        <v>59.121506937881428</v>
      </c>
      <c r="D127" s="39">
        <f>D106+P106</f>
        <v>7.5690252387315979</v>
      </c>
      <c r="E127" s="39">
        <f>E106+Q106</f>
        <v>145.29274057414992</v>
      </c>
      <c r="F127" s="39">
        <f>F106+R106</f>
        <v>149.43572780299871</v>
      </c>
      <c r="G127" s="39">
        <f>G106+S106</f>
        <v>73.815229936141336</v>
      </c>
      <c r="H127" s="39">
        <f>H106+T106</f>
        <v>101.300695462493</v>
      </c>
      <c r="I127" s="39">
        <f>I106+U106</f>
        <v>6.8689551258602162</v>
      </c>
      <c r="J127" s="39">
        <f>J106+V106</f>
        <v>9.9134453135469069</v>
      </c>
      <c r="K127" s="39">
        <f>K106+W106</f>
        <v>0</v>
      </c>
      <c r="L127" s="39">
        <f>L106+X106</f>
        <v>0</v>
      </c>
      <c r="O127" s="41"/>
      <c r="P127" s="41"/>
    </row>
    <row r="128" spans="1:24" outlineLevel="1">
      <c r="B128" s="3" t="s">
        <v>30</v>
      </c>
      <c r="C128" s="39">
        <f>C107+O107</f>
        <v>58.885235929248864</v>
      </c>
      <c r="D128" s="39">
        <f>D107+P107</f>
        <v>5.9595630898853535</v>
      </c>
      <c r="E128" s="39">
        <f>E107+Q107</f>
        <v>143.88419249399112</v>
      </c>
      <c r="F128" s="39">
        <f>F107+R107</f>
        <v>141.77336737842762</v>
      </c>
      <c r="G128" s="39">
        <f>G107+S107</f>
        <v>72.942187473503736</v>
      </c>
      <c r="H128" s="39">
        <f>H107+T107</f>
        <v>124.05649383871261</v>
      </c>
      <c r="I128" s="39">
        <f>I107+U107</f>
        <v>6.8014248444327858</v>
      </c>
      <c r="J128" s="39">
        <f>J107+V107</f>
        <v>9.8819311822141049</v>
      </c>
      <c r="K128" s="39">
        <f>K107+W107</f>
        <v>0</v>
      </c>
      <c r="L128" s="39">
        <f>L107+X107</f>
        <v>0</v>
      </c>
      <c r="O128" s="41"/>
      <c r="P128" s="41"/>
    </row>
    <row r="129" spans="2:26" outlineLevel="1">
      <c r="B129" s="3" t="s">
        <v>31</v>
      </c>
      <c r="C129" s="39">
        <f>C108+O108</f>
        <v>58.655215476400244</v>
      </c>
      <c r="D129" s="39">
        <f>D108+P108</f>
        <v>4.5630134054910645</v>
      </c>
      <c r="E129" s="39">
        <f>E108+Q108</f>
        <v>142.42735133679835</v>
      </c>
      <c r="F129" s="39">
        <f>F108+R108</f>
        <v>124.87321663472007</v>
      </c>
      <c r="G129" s="39">
        <f>G108+S108</f>
        <v>72.158212042123537</v>
      </c>
      <c r="H129" s="39">
        <f>H108+T108</f>
        <v>181.70260060978245</v>
      </c>
      <c r="I129" s="39">
        <f>I108+U108</f>
        <v>6.7361455723862678</v>
      </c>
      <c r="J129" s="39">
        <f>J108+V108</f>
        <v>9.8515425555717631</v>
      </c>
      <c r="K129" s="39">
        <f>K108+W108</f>
        <v>0</v>
      </c>
      <c r="L129" s="39">
        <f>L108+X108</f>
        <v>0</v>
      </c>
      <c r="O129" s="41"/>
      <c r="P129" s="41"/>
    </row>
    <row r="130" spans="2:26" outlineLevel="1">
      <c r="B130" s="3" t="s">
        <v>32</v>
      </c>
      <c r="C130" s="39">
        <f>C109+O109</f>
        <v>58.437696135119481</v>
      </c>
      <c r="D130" s="39">
        <f>D109+P109</f>
        <v>4.5434140034950889</v>
      </c>
      <c r="E130" s="39">
        <f>E109+Q109</f>
        <v>141.28340907455507</v>
      </c>
      <c r="F130" s="39">
        <f>F109+R109</f>
        <v>111.77954540741274</v>
      </c>
      <c r="G130" s="39">
        <f>G109+S109</f>
        <v>71.52082609968781</v>
      </c>
      <c r="H130" s="39">
        <f>H109+T109</f>
        <v>133.7719849712667</v>
      </c>
      <c r="I130" s="39">
        <f>I109+U109</f>
        <v>6.6742428144111212</v>
      </c>
      <c r="J130" s="39">
        <f>J109+V109</f>
        <v>9.8200284242389611</v>
      </c>
      <c r="K130" s="39">
        <f>K109+W109</f>
        <v>0</v>
      </c>
      <c r="L130" s="39">
        <f>L109+X109</f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2781.6518914150797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128">
        <v>4.8262501194054002</v>
      </c>
      <c r="D136" s="128">
        <v>0</v>
      </c>
      <c r="E136" s="128">
        <v>3.0912536068412635</v>
      </c>
      <c r="F136" s="128">
        <v>0</v>
      </c>
      <c r="G136" s="128">
        <v>0.2940342013436415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126">
        <v>4.8262501194054002</v>
      </c>
      <c r="D137" s="126">
        <v>0</v>
      </c>
      <c r="E137" s="126">
        <v>3.0912536068412635</v>
      </c>
      <c r="F137" s="126">
        <v>0</v>
      </c>
      <c r="G137" s="126">
        <v>0.2940342013436415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126">
        <v>4.8262501194054002</v>
      </c>
      <c r="D138" s="126">
        <v>0</v>
      </c>
      <c r="E138" s="126">
        <v>3.0912536068412635</v>
      </c>
      <c r="F138" s="126">
        <v>0</v>
      </c>
      <c r="G138" s="126">
        <v>0.2940342013436415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126">
        <v>4.8262501194054002</v>
      </c>
      <c r="D139" s="126">
        <v>0</v>
      </c>
      <c r="E139" s="126">
        <v>3.0912536068412635</v>
      </c>
      <c r="F139" s="126">
        <v>0</v>
      </c>
      <c r="G139" s="126">
        <v>0.2940342013436415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126">
        <v>4.8262501194054002</v>
      </c>
      <c r="D140" s="126">
        <v>0</v>
      </c>
      <c r="E140" s="126">
        <v>3.0912536068412635</v>
      </c>
      <c r="F140" s="126">
        <v>0</v>
      </c>
      <c r="G140" s="126">
        <v>0.2940342013436415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144">
        <f>SUM(C136:C140)</f>
        <v>24.131250597027002</v>
      </c>
      <c r="D141" s="65">
        <f t="shared" ref="D141:G141" si="42">SUM(D136:D140)</f>
        <v>0</v>
      </c>
      <c r="E141" s="65">
        <f t="shared" si="42"/>
        <v>15.456268034206317</v>
      </c>
      <c r="F141" s="65">
        <f t="shared" si="42"/>
        <v>0</v>
      </c>
      <c r="G141" s="65">
        <f t="shared" si="42"/>
        <v>1.4701710067182074</v>
      </c>
      <c r="H141" s="36"/>
      <c r="I141" s="36"/>
      <c r="J141" s="36"/>
      <c r="K141" s="36"/>
      <c r="L141" s="36"/>
      <c r="Z141" s="40">
        <f>SUM(C136:L140)</f>
        <v>41.057689637951526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-4.0082190837851299E-2</v>
      </c>
      <c r="D146" s="9"/>
      <c r="E146" s="31">
        <f>SUMIFS('Inputs - allowances'!$G$4:$G$1000,'Inputs - allowances'!$M$4:$M$1000,E$143, 'Inputs - allowances'!$C$4:$C$1000, $C$1)</f>
        <v>-0.47414298917946102</v>
      </c>
      <c r="F146" s="9"/>
      <c r="G146" s="31">
        <f>SUMIFS('Inputs - allowances'!$G$4:$G$1000,'Inputs - allowances'!$M$4:$M$1000,G$143, 'Inputs - allowances'!$C$4:$C$1000, $C$1)</f>
        <v>-0.729300350366758</v>
      </c>
      <c r="H146" s="9"/>
      <c r="I146" s="31">
        <f>SUMIFS('Inputs - allowances'!$G$4:$G$1000,'Inputs - allowances'!$M$4:$M$1000,I$143, 'Inputs - allowances'!$C$4:$C$1000, $C$1)</f>
        <v>-8.5052453729099101E-2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-3.8009648287211102E-2</v>
      </c>
      <c r="D147" s="9"/>
      <c r="E147" s="31">
        <f>SUMIFS('Inputs - allowances'!$H$4:$H$1000,'Inputs - allowances'!$M$4:$M$1000,E$143, 'Inputs - allowances'!$C$4:$C$1000, $C$1)</f>
        <v>-0.44946409099627199</v>
      </c>
      <c r="F147" s="9"/>
      <c r="G147" s="31">
        <f>SUMIFS('Inputs - allowances'!$H$4:$H$1000,'Inputs - allowances'!$M$4:$M$1000,G$143, 'Inputs - allowances'!$C$4:$C$1000, $C$1)</f>
        <v>-0.602452925352298</v>
      </c>
      <c r="H147" s="9"/>
      <c r="I147" s="31">
        <f>SUMIFS('Inputs - allowances'!$H$4:$H$1000,'Inputs - allowances'!$M$4:$M$1000,I$143, 'Inputs - allowances'!$C$4:$C$1000, $C$1)</f>
        <v>-1.3303376900523901E-2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-3.2327205868273097E-2</v>
      </c>
      <c r="D148" s="9"/>
      <c r="E148" s="31">
        <f>SUMIFS('Inputs - allowances'!$I$4:$I$1000,'Inputs - allowances'!$M$4:$M$1000,E$143, 'Inputs - allowances'!$C$4:$C$1000, $C$1)</f>
        <v>-5.63417016561331E-2</v>
      </c>
      <c r="F148" s="9"/>
      <c r="G148" s="31">
        <f>SUMIFS('Inputs - allowances'!$I$4:$I$1000,'Inputs - allowances'!$M$4:$M$1000,G$143, 'Inputs - allowances'!$C$4:$C$1000, $C$1)</f>
        <v>-0.47751901239706301</v>
      </c>
      <c r="H148" s="9"/>
      <c r="I148" s="31">
        <f>SUMIFS('Inputs - allowances'!$I$4:$I$1000,'Inputs - allowances'!$M$4:$M$1000,I$143, 'Inputs - allowances'!$C$4:$C$1000, $C$1)</f>
        <v>-1.29308823473092E-2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-3.0524271415276898E-2</v>
      </c>
      <c r="D149" s="9"/>
      <c r="E149" s="31">
        <f>SUMIFS('Inputs - allowances'!$J$4:$J$1000,'Inputs - allowances'!$M$4:$M$1000,E$143, 'Inputs - allowances'!$C$4:$C$1000, $C$1)</f>
        <v>-5.3866361321076799E-2</v>
      </c>
      <c r="F149" s="9"/>
      <c r="G149" s="31">
        <f>SUMIFS('Inputs - allowances'!$J$4:$J$1000,'Inputs - allowances'!$M$4:$M$1000,G$143, 'Inputs - allowances'!$C$4:$C$1000, $C$1)</f>
        <v>-0.45517075316309902</v>
      </c>
      <c r="H149" s="9"/>
      <c r="I149" s="31">
        <f>SUMIFS('Inputs - allowances'!$J$4:$J$1000,'Inputs - allowances'!$M$4:$M$1000,I$143, 'Inputs - allowances'!$C$4:$C$1000, $C$1)</f>
        <v>-1.2568817641584599E-2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-2.9669591815649099E-2</v>
      </c>
      <c r="D150" s="9"/>
      <c r="E150" s="31">
        <f>SUMIFS('Inputs - allowances'!$K$4:$K$1000,'Inputs - allowances'!$M$4:$M$1000,E$143, 'Inputs - allowances'!$C$4:$C$1000, $C$1)</f>
        <v>-5.14854681506852E-2</v>
      </c>
      <c r="F150" s="9"/>
      <c r="G150" s="31">
        <f>SUMIFS('Inputs - allowances'!$K$4:$K$1000,'Inputs - allowances'!$M$4:$M$1000,G$143, 'Inputs - allowances'!$C$4:$C$1000, $C$1)</f>
        <v>-0.433699621540518</v>
      </c>
      <c r="H150" s="9"/>
      <c r="I150" s="31">
        <f>SUMIFS('Inputs - allowances'!$K$4:$K$1000,'Inputs - allowances'!$M$4:$M$1000,I$143, 'Inputs - allowances'!$C$4:$C$1000, $C$1)</f>
        <v>-1.2216890747620199E-2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65">
        <f>SUM(C146:C150)</f>
        <v>-0.17061290822426148</v>
      </c>
      <c r="D151" s="65">
        <f t="shared" ref="D151:I151" si="43">SUM(D146:D150)</f>
        <v>0</v>
      </c>
      <c r="E151" s="65">
        <f t="shared" si="43"/>
        <v>-1.0853006113036279</v>
      </c>
      <c r="F151" s="65">
        <f t="shared" si="43"/>
        <v>0</v>
      </c>
      <c r="G151" s="65">
        <f t="shared" si="43"/>
        <v>-2.6981426628197358</v>
      </c>
      <c r="H151" s="65">
        <f t="shared" si="43"/>
        <v>0</v>
      </c>
      <c r="I151" s="65">
        <f t="shared" si="43"/>
        <v>-0.13607242136613701</v>
      </c>
      <c r="J151" s="36"/>
      <c r="K151" s="36"/>
      <c r="L151" s="36"/>
      <c r="Z151" s="40">
        <f>SUM(C146:L150)</f>
        <v>-4.0901286037137616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adjustments'!B$28/('Inputs - adjustments'!$B$28+'Inputs - adjustments'!$C$28))*'SRWRDS allowance profile'!$B4, 0)</f>
        <v>0</v>
      </c>
      <c r="D156" s="50">
        <f>IFERROR(SUMIFS('Inputs - allowances'!$L$4:$L$1000,'Inputs - allowances'!$M$4:$M$1000,D$153,'Inputs - allowances'!$C$4:$C$1000,$C$1)*('Inputs - adjustments'!C$28/('Inputs - adjustments'!$B$28+'Inputs - adjustments'!$C$28))*'SRWRDS allowance profile'!$B4, 0)</f>
        <v>0</v>
      </c>
      <c r="E156" s="50">
        <f>IFERROR(SUMIFS('Inputs - allowances'!$L$4:$L$1000,'Inputs - allowances'!$M$4:$M$1000,E$153,'Inputs - allowances'!$C$4:$C$1000,$C$1)*('Inputs - adjustments'!D$28/('Inputs - adjustments'!$D$28+'Inputs - adjustments'!$E$28))*'SRWRDS allowance profile'!$B4, 0)</f>
        <v>0</v>
      </c>
      <c r="F156" s="50">
        <f>IFERROR(SUMIFS('Inputs - allowances'!$L$4:$L$1000,'Inputs - allowances'!$M$4:$M$1000,F$153,'Inputs - allowances'!$C$4:$C$1000,$C$1)*('Inputs - adjustments'!E$28/('Inputs - adjustments'!$D$28+'Inputs - adjustments'!$E$28))*'SRWRDS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adjustments'!B$28/('Inputs - adjustments'!$B$28+'Inputs - adjustments'!$C$28))*'SRWRDS allowance profile'!$B5, 0)</f>
        <v>0</v>
      </c>
      <c r="D157" s="50">
        <f>IFERROR(SUMIFS('Inputs - allowances'!$L$4:$L$1000,'Inputs - allowances'!$M$4:$M$1000,D$153,'Inputs - allowances'!$C$4:$C$1000,$C$1)*('Inputs - adjustments'!C$28/('Inputs - adjustments'!$B$28+'Inputs - adjustments'!$C$28))*'SRWRDS allowance profile'!$B5, 0)</f>
        <v>0</v>
      </c>
      <c r="E157" s="50">
        <f>IFERROR(SUMIFS('Inputs - allowances'!$L$4:$L$1000,'Inputs - allowances'!$M$4:$M$1000,E$153,'Inputs - allowances'!$C$4:$C$1000,$C$1)*('Inputs - adjustments'!D$28/('Inputs - adjustments'!$D$28+'Inputs - adjustments'!$E$28))*'SRWRDS allowance profile'!$B5, 0)</f>
        <v>0</v>
      </c>
      <c r="F157" s="50">
        <f>IFERROR(SUMIFS('Inputs - allowances'!$L$4:$L$1000,'Inputs - allowances'!$M$4:$M$1000,F$153,'Inputs - allowances'!$C$4:$C$1000,$C$1)*('Inputs - adjustments'!E$28/('Inputs - adjustments'!$D$28+'Inputs - adjustments'!$E$28))*'SRWRDS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adjustments'!B$28/('Inputs - adjustments'!$B$28+'Inputs - adjustments'!$C$28))*'SRWRDS allowance profile'!$B6, 0)</f>
        <v>0</v>
      </c>
      <c r="D158" s="50">
        <f>IFERROR(SUMIFS('Inputs - allowances'!$L$4:$L$1000,'Inputs - allowances'!$M$4:$M$1000,D$153,'Inputs - allowances'!$C$4:$C$1000,$C$1)*('Inputs - adjustments'!C$28/('Inputs - adjustments'!$B$28+'Inputs - adjustments'!$C$28))*'SRWRDS allowance profile'!$B6, 0)</f>
        <v>0</v>
      </c>
      <c r="E158" s="50">
        <f>IFERROR(SUMIFS('Inputs - allowances'!$L$4:$L$1000,'Inputs - allowances'!$M$4:$M$1000,E$153,'Inputs - allowances'!$C$4:$C$1000,$C$1)*('Inputs - adjustments'!D$28/('Inputs - adjustments'!$D$28+'Inputs - adjustments'!$E$28))*'SRWRDS allowance profile'!$B6, 0)</f>
        <v>0</v>
      </c>
      <c r="F158" s="50">
        <f>IFERROR(SUMIFS('Inputs - allowances'!$L$4:$L$1000,'Inputs - allowances'!$M$4:$M$1000,F$153,'Inputs - allowances'!$C$4:$C$1000,$C$1)*('Inputs - adjustments'!E$28/('Inputs - adjustments'!$D$28+'Inputs - adjustments'!$E$28))*'SRWRDS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adjustments'!B$28/('Inputs - adjustments'!$B$28+'Inputs - adjustments'!$C$28))*'SRWRDS allowance profile'!$B7, 0)</f>
        <v>0</v>
      </c>
      <c r="D159" s="50">
        <f>IFERROR(SUMIFS('Inputs - allowances'!$L$4:$L$1000,'Inputs - allowances'!$M$4:$M$1000,D$153,'Inputs - allowances'!$C$4:$C$1000,$C$1)*('Inputs - adjustments'!C$28/('Inputs - adjustments'!$B$28+'Inputs - adjustments'!$C$28))*'SRWRDS allowance profile'!$B7, 0)</f>
        <v>0</v>
      </c>
      <c r="E159" s="50">
        <f>IFERROR(SUMIFS('Inputs - allowances'!$L$4:$L$1000,'Inputs - allowances'!$M$4:$M$1000,E$153,'Inputs - allowances'!$C$4:$C$1000,$C$1)*('Inputs - adjustments'!D$28/('Inputs - adjustments'!$D$28+'Inputs - adjustments'!$E$28))*'SRWRDS allowance profile'!$B7, 0)</f>
        <v>0</v>
      </c>
      <c r="F159" s="50">
        <f>IFERROR(SUMIFS('Inputs - allowances'!$L$4:$L$1000,'Inputs - allowances'!$M$4:$M$1000,F$153,'Inputs - allowances'!$C$4:$C$1000,$C$1)*('Inputs - adjustments'!E$28/('Inputs - adjustments'!$D$28+'Inputs - adjustments'!$E$28))*'SRWRDS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adjustments'!B$28/('Inputs - adjustments'!$B$28+'Inputs - adjustments'!$C$28))*'SRWRDS allowance profile'!$B8, 0)</f>
        <v>0</v>
      </c>
      <c r="D160" s="50">
        <f>IFERROR(SUMIFS('Inputs - allowances'!$L$4:$L$1000,'Inputs - allowances'!$M$4:$M$1000,D$153,'Inputs - allowances'!$C$4:$C$1000,$C$1)*('Inputs - adjustments'!C$28/('Inputs - adjustments'!$B$28+'Inputs - adjustments'!$C$28))*'SRWRDS allowance profile'!$B8, 0)</f>
        <v>0</v>
      </c>
      <c r="E160" s="50">
        <f>IFERROR(SUMIFS('Inputs - allowances'!$L$4:$L$1000,'Inputs - allowances'!$M$4:$M$1000,E$153,'Inputs - allowances'!$C$4:$C$1000,$C$1)*('Inputs - adjustments'!D$28/('Inputs - adjustments'!$D$28+'Inputs - adjustments'!$E$28))*'SRWRDS allowance profile'!$B8, 0)</f>
        <v>0</v>
      </c>
      <c r="F160" s="50">
        <f>IFERROR(SUMIFS('Inputs - allowances'!$L$4:$L$1000,'Inputs - allowances'!$M$4:$M$1000,F$153,'Inputs - allowances'!$C$4:$C$1000,$C$1)*('Inputs - adjustments'!E$28/('Inputs - adjustments'!$D$28+'Inputs - adjustments'!$E$28))*'SRWRDS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128">
        <f>(C11/($C$11+$E$11+$G$11+$I$11))*'Redetermination cost'!$F$5</f>
        <v>0.31147154046457209</v>
      </c>
      <c r="D166" s="9"/>
      <c r="E166" s="128">
        <f>(E11/($C$11+$E$11+$G$11+$I$11))*'Redetermination cost'!$F$5</f>
        <v>0.95809550848956981</v>
      </c>
      <c r="F166" s="9"/>
      <c r="G166" s="128">
        <f>(G11/($C$11+$E$11+$G$11+$I$11))*'Redetermination cost'!$F$5</f>
        <v>0.52839004017920843</v>
      </c>
      <c r="H166" s="9"/>
      <c r="I166" s="128">
        <f>(I11/($C$11+$E$11+$G$11+$I$11))*'Redetermination cost'!$F$5</f>
        <v>4.0534910866649544E-2</v>
      </c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1.8384919999999998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profile'!D11</f>
        <v>0.80518637255361503</v>
      </c>
      <c r="F176" s="31"/>
      <c r="G176" s="31">
        <f>SUMIFS('Inputs - allowances'!$L$4:$L$1000,'Inputs - allowances'!$M$4:$M$1000,G$173, 'Inputs - allowances'!$C$4:$C$1000, $C$1)*'Non-s185 diversions profile'!D25</f>
        <v>0.24924753491381513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profile'!D12</f>
        <v>0.81297535801967169</v>
      </c>
      <c r="F177" s="31"/>
      <c r="G177" s="31">
        <f>SUMIFS('Inputs - allowances'!$L$4:$L$1000,'Inputs - allowances'!$M$4:$M$1000,G$173, 'Inputs - allowances'!$C$4:$C$1000, $C$1)*'Non-s185 diversions profile'!D26</f>
        <v>0.2521684044635864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profile'!D13</f>
        <v>0.82076434348572846</v>
      </c>
      <c r="F178" s="31"/>
      <c r="G178" s="31">
        <f>SUMIFS('Inputs - allowances'!$L$4:$L$1000,'Inputs - allowances'!$M$4:$M$1000,G$173, 'Inputs - allowances'!$C$4:$C$1000, $C$1)*'Non-s185 diversions profile'!D27</f>
        <v>0.25411565083010057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profile'!D14</f>
        <v>0.82855332895178524</v>
      </c>
      <c r="F179" s="31"/>
      <c r="G179" s="31">
        <f>SUMIFS('Inputs - allowances'!$L$4:$L$1000,'Inputs - allowances'!$M$4:$M$1000,G$173, 'Inputs - allowances'!$C$4:$C$1000, $C$1)*'Non-s185 diversions profile'!D28</f>
        <v>0.25703652037987185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profile'!D15</f>
        <v>0.83731593760109913</v>
      </c>
      <c r="F180" s="31"/>
      <c r="G180" s="31">
        <f>SUMIFS('Inputs - allowances'!$L$4:$L$1000,'Inputs - allowances'!$M$4:$M$1000,G$173, 'Inputs - allowances'!$C$4:$C$1000, $C$1)*'Non-s185 diversions profile'!D29</f>
        <v>0.25898376674638601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65">
        <f>SUM(E176:E180)</f>
        <v>4.1047953406118998</v>
      </c>
      <c r="F181" s="65">
        <f t="shared" ref="F181:G181" si="44">SUM(F176:F180)</f>
        <v>0</v>
      </c>
      <c r="G181" s="65">
        <f t="shared" si="44"/>
        <v>1.27155187733376</v>
      </c>
      <c r="H181" s="36"/>
      <c r="I181" s="36"/>
      <c r="J181" s="36"/>
      <c r="K181" s="36"/>
      <c r="L181" s="36"/>
      <c r="Z181" s="40">
        <f>SUM(C176:L180)</f>
        <v>5.3763472179456597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38">
        <f>C126+C136+C146+C156+C166+C176</f>
        <v>64.471668860584316</v>
      </c>
      <c r="D185" s="138">
        <f t="shared" ref="D185:L185" si="45">D126+D136+D146+D156+D166+D176</f>
        <v>7.622655731357189</v>
      </c>
      <c r="E185" s="138">
        <f t="shared" si="45"/>
        <v>151.36842129790313</v>
      </c>
      <c r="F185" s="138">
        <f t="shared" si="45"/>
        <v>137.19717845199074</v>
      </c>
      <c r="G185" s="138">
        <f t="shared" si="45"/>
        <v>75.095588535140664</v>
      </c>
      <c r="H185" s="138">
        <f t="shared" si="45"/>
        <v>82.516036314326243</v>
      </c>
      <c r="I185" s="138">
        <f t="shared" si="45"/>
        <v>6.9122269488534256</v>
      </c>
      <c r="J185" s="138">
        <f t="shared" si="45"/>
        <v>9.9438339401892524</v>
      </c>
      <c r="K185" s="16">
        <f t="shared" si="45"/>
        <v>0</v>
      </c>
      <c r="L185" s="16">
        <f t="shared" si="45"/>
        <v>0</v>
      </c>
    </row>
    <row r="186" spans="2:26" outlineLevel="1">
      <c r="B186" s="3" t="s">
        <v>29</v>
      </c>
      <c r="C186" s="138">
        <f>C127+C137+C147+C157+C167+C177</f>
        <v>63.909747408999621</v>
      </c>
      <c r="D186" s="138">
        <f>D127+D137+D147+D157+D167+D177</f>
        <v>7.5690252387315979</v>
      </c>
      <c r="E186" s="138">
        <f>E127+E137+E147+E157+E167+E177</f>
        <v>148.74750544801461</v>
      </c>
      <c r="F186" s="138">
        <f>F127+F137+F147+F157+F167+F177</f>
        <v>149.43572780299871</v>
      </c>
      <c r="G186" s="138">
        <f>G127+G137+G147+G157+G167+G177</f>
        <v>73.758979616596264</v>
      </c>
      <c r="H186" s="138">
        <f>H127+H137+H147+H157+H167+H177</f>
        <v>101.300695462493</v>
      </c>
      <c r="I186" s="138">
        <f>I127+I137+I147+I157+I167+I177</f>
        <v>6.8556517489596924</v>
      </c>
      <c r="J186" s="138">
        <f>J127+J137+J147+J157+J167+J177</f>
        <v>9.9134453135469069</v>
      </c>
      <c r="K186" s="16">
        <f>K127+K137+K147+K157+K167+K177</f>
        <v>0</v>
      </c>
      <c r="L186" s="16">
        <f>L127+L137+L147+L157+L167+L177</f>
        <v>0</v>
      </c>
    </row>
    <row r="187" spans="2:26" outlineLevel="1">
      <c r="B187" s="3" t="s">
        <v>30</v>
      </c>
      <c r="C187" s="138">
        <f>C128+C138+C148+C158+C168+C178</f>
        <v>63.679158842785995</v>
      </c>
      <c r="D187" s="138">
        <f>D128+D138+D148+D158+D168+D178</f>
        <v>5.9595630898853535</v>
      </c>
      <c r="E187" s="138">
        <f>E128+E138+E148+E158+E168+E178</f>
        <v>147.739868742662</v>
      </c>
      <c r="F187" s="138">
        <f>F128+F138+F148+F158+F168+F178</f>
        <v>141.77336737842762</v>
      </c>
      <c r="G187" s="138">
        <f>G128+G138+G148+G158+G168+G178</f>
        <v>73.012818313280405</v>
      </c>
      <c r="H187" s="138">
        <f>H128+H138+H148+H158+H168+H178</f>
        <v>124.05649383871261</v>
      </c>
      <c r="I187" s="138">
        <f>I128+I138+I148+I158+I168+I178</f>
        <v>6.788493962085477</v>
      </c>
      <c r="J187" s="138">
        <f>J128+J138+J148+J158+J168+J178</f>
        <v>9.8819311822141049</v>
      </c>
      <c r="K187" s="16">
        <f>K128+K138+K148+K158+K168+K178</f>
        <v>0</v>
      </c>
      <c r="L187" s="16">
        <f>L128+L138+L148+L158+L168+L178</f>
        <v>0</v>
      </c>
    </row>
    <row r="188" spans="2:26" outlineLevel="1">
      <c r="B188" s="3" t="s">
        <v>31</v>
      </c>
      <c r="C188" s="138">
        <f>C129+C139+C149+C159+C169+C179</f>
        <v>63.450941324390371</v>
      </c>
      <c r="D188" s="138">
        <f>D129+D139+D149+D159+D169+D179</f>
        <v>4.5630134054910645</v>
      </c>
      <c r="E188" s="138">
        <f>E129+E139+E149+E159+E169+E179</f>
        <v>146.29329191127033</v>
      </c>
      <c r="F188" s="138">
        <f>F129+F139+F149+F159+F169+F179</f>
        <v>124.87321663472007</v>
      </c>
      <c r="G188" s="138">
        <f>G129+G139+G149+G159+G169+G179</f>
        <v>72.25411201068394</v>
      </c>
      <c r="H188" s="138">
        <f>H129+H139+H149+H159+H169+H179</f>
        <v>181.70260060978245</v>
      </c>
      <c r="I188" s="138">
        <f>I129+I139+I149+I159+I169+I179</f>
        <v>6.7235767547446832</v>
      </c>
      <c r="J188" s="138">
        <f>J129+J139+J149+J159+J169+J179</f>
        <v>9.8515425555717631</v>
      </c>
      <c r="K188" s="16">
        <f>K129+K139+K149+K159+K169+K179</f>
        <v>0</v>
      </c>
      <c r="L188" s="16">
        <f>L129+L139+L149+L159+L169+L179</f>
        <v>0</v>
      </c>
    </row>
    <row r="189" spans="2:26" outlineLevel="1">
      <c r="B189" s="3" t="s">
        <v>32</v>
      </c>
      <c r="C189" s="138">
        <f>C130+C140+C150+C160+C170+C180</f>
        <v>63.234276662709235</v>
      </c>
      <c r="D189" s="138">
        <f>D130+D140+D150+D160+D170+D180</f>
        <v>4.5434140034950889</v>
      </c>
      <c r="E189" s="138">
        <f>E130+E140+E150+E160+E170+E180</f>
        <v>145.16049315084675</v>
      </c>
      <c r="F189" s="138">
        <f>F130+F140+F150+F160+F170+F180</f>
        <v>111.77954540741274</v>
      </c>
      <c r="G189" s="138">
        <f>G130+G140+G150+G160+G170+G180</f>
        <v>71.640144446237315</v>
      </c>
      <c r="H189" s="138">
        <f>H130+H140+H150+H160+H170+H180</f>
        <v>133.7719849712667</v>
      </c>
      <c r="I189" s="138">
        <f>I130+I140+I150+I160+I170+I180</f>
        <v>6.6620259236635011</v>
      </c>
      <c r="J189" s="138">
        <f>J130+J140+J150+J160+J170+J180</f>
        <v>9.8200284242389611</v>
      </c>
      <c r="K189" s="16">
        <f>K130+K140+K150+K160+K170+K180</f>
        <v>0</v>
      </c>
      <c r="L189" s="16">
        <f>L130+L140+L150+L160+L170+L180</f>
        <v>0</v>
      </c>
      <c r="Z189" t="s">
        <v>510</v>
      </c>
    </row>
    <row r="190" spans="2:26" outlineLevel="1">
      <c r="Z190" s="40">
        <f>SUM(C185:L189)</f>
        <v>2825.8342916672636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0.18473074168564083</v>
      </c>
      <c r="D195" s="18">
        <f xml:space="preserve"> IFERROR(D185 / SUM($C$185:$D$189), 0)</f>
        <v>2.1841203613216849E-2</v>
      </c>
      <c r="E195" s="18">
        <f xml:space="preserve"> IFERROR(E185 / SUM($E$185:$F$189), 0)</f>
        <v>0.10778396750609054</v>
      </c>
      <c r="F195" s="18">
        <f xml:space="preserve"> IFERROR(F185 / SUM($E$185:$F$189), 0)</f>
        <v>9.7693139014072061E-2</v>
      </c>
      <c r="G195" s="18">
        <f xml:space="preserve"> IFERROR(G185 / SUM($G$185:$H$189), 0)</f>
        <v>7.5922425190106793E-2</v>
      </c>
      <c r="H195" s="18">
        <f xml:space="preserve"> IFERROR(H185 / SUM($G$185:$H$189), 0)</f>
        <v>8.3424575481247792E-2</v>
      </c>
      <c r="I195" s="18">
        <f xml:space="preserve"> IFERROR(I185 / SUM($I$185:$J$189), 0)</f>
        <v>8.2927394582136549E-2</v>
      </c>
      <c r="J195" s="18">
        <f xml:space="preserve"> IFERROR(J185 / SUM($I$185:$J$189), 0)</f>
        <v>0.11929820113242955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46" xml:space="preserve"> IFERROR(C186 / SUM($C$185:$D$189), 0)</f>
        <v>0.1831206675499025</v>
      </c>
      <c r="D196" s="18">
        <f t="shared" si="46"/>
        <v>2.1687536105383053E-2</v>
      </c>
      <c r="E196" s="18">
        <f t="shared" ref="E196:F199" si="47" xml:space="preserve"> IFERROR(E186 / SUM($E$185:$F$189), 0)</f>
        <v>0.10591770830632907</v>
      </c>
      <c r="F196" s="18">
        <f t="shared" si="47"/>
        <v>0.1064077665054602</v>
      </c>
      <c r="G196" s="18">
        <f t="shared" ref="G196:H199" si="48" xml:space="preserve"> IFERROR(G186 / SUM($G$185:$H$189), 0)</f>
        <v>7.4571099598202933E-2</v>
      </c>
      <c r="H196" s="18">
        <f t="shared" si="48"/>
        <v>0.10241606228783927</v>
      </c>
      <c r="I196" s="18">
        <f t="shared" ref="I196:J199" si="49" xml:space="preserve"> IFERROR(I186 / SUM($I$185:$J$189), 0)</f>
        <v>8.2248650385820909E-2</v>
      </c>
      <c r="J196" s="18">
        <f t="shared" si="49"/>
        <v>0.11893362258907067</v>
      </c>
      <c r="K196" s="18">
        <f t="shared" ref="K196:L199" si="50" xml:space="preserve"> IFERROR(K186 / SUM($K$185:$L$189), 0)</f>
        <v>0</v>
      </c>
      <c r="L196" s="18">
        <f t="shared" si="50"/>
        <v>0</v>
      </c>
    </row>
    <row r="197" spans="1:12" outlineLevel="1">
      <c r="B197" s="30" t="s">
        <v>30</v>
      </c>
      <c r="C197" s="18">
        <f t="shared" si="46"/>
        <v>0.18245996188470581</v>
      </c>
      <c r="D197" s="18">
        <f t="shared" si="46"/>
        <v>1.7075942490298257E-2</v>
      </c>
      <c r="E197" s="18">
        <f t="shared" si="47"/>
        <v>0.10520020672326159</v>
      </c>
      <c r="F197" s="18">
        <f t="shared" si="47"/>
        <v>0.10095167731631197</v>
      </c>
      <c r="G197" s="18">
        <f t="shared" si="48"/>
        <v>7.3816722718870784E-2</v>
      </c>
      <c r="H197" s="18">
        <f t="shared" si="48"/>
        <v>0.12542241237525123</v>
      </c>
      <c r="I197" s="18">
        <f t="shared" si="49"/>
        <v>8.1442944738047737E-2</v>
      </c>
      <c r="J197" s="18">
        <f t="shared" si="49"/>
        <v>0.1185555411366985</v>
      </c>
      <c r="K197" s="18">
        <f t="shared" si="50"/>
        <v>0</v>
      </c>
      <c r="L197" s="18">
        <f t="shared" si="50"/>
        <v>0</v>
      </c>
    </row>
    <row r="198" spans="1:12" outlineLevel="1">
      <c r="B198" s="30" t="s">
        <v>31</v>
      </c>
      <c r="C198" s="18">
        <f t="shared" si="46"/>
        <v>0.18180604998535596</v>
      </c>
      <c r="D198" s="18">
        <f t="shared" si="46"/>
        <v>1.3074407187142362E-2</v>
      </c>
      <c r="E198" s="18">
        <f t="shared" si="47"/>
        <v>0.10417015178278675</v>
      </c>
      <c r="F198" s="18">
        <f t="shared" si="47"/>
        <v>8.8917692400641568E-2</v>
      </c>
      <c r="G198" s="18">
        <f t="shared" si="48"/>
        <v>7.3049662714098504E-2</v>
      </c>
      <c r="H198" s="18">
        <f t="shared" si="48"/>
        <v>0.18370322905437522</v>
      </c>
      <c r="I198" s="18">
        <f t="shared" si="49"/>
        <v>8.0664119779296439E-2</v>
      </c>
      <c r="J198" s="18">
        <f t="shared" si="49"/>
        <v>0.11819096259333965</v>
      </c>
      <c r="K198" s="18">
        <f t="shared" si="50"/>
        <v>0</v>
      </c>
      <c r="L198" s="18">
        <f t="shared" si="50"/>
        <v>0</v>
      </c>
    </row>
    <row r="199" spans="1:12" outlineLevel="1">
      <c r="B199" s="30" t="s">
        <v>32</v>
      </c>
      <c r="C199" s="18">
        <f t="shared" si="46"/>
        <v>0.18118524049869639</v>
      </c>
      <c r="D199" s="18">
        <f t="shared" si="46"/>
        <v>1.3018248999657858E-2</v>
      </c>
      <c r="E199" s="18">
        <f t="shared" si="47"/>
        <v>0.10336352683593514</v>
      </c>
      <c r="F199" s="18">
        <f t="shared" si="47"/>
        <v>7.9594163609111021E-2</v>
      </c>
      <c r="G199" s="18">
        <f t="shared" si="48"/>
        <v>7.242893508694849E-2</v>
      </c>
      <c r="H199" s="18">
        <f t="shared" si="48"/>
        <v>0.13524487549305897</v>
      </c>
      <c r="I199" s="18">
        <f t="shared" si="49"/>
        <v>7.9925681922192474E-2</v>
      </c>
      <c r="J199" s="18">
        <f t="shared" si="49"/>
        <v>0.11781288114096748</v>
      </c>
      <c r="K199" s="18">
        <f t="shared" si="50"/>
        <v>0</v>
      </c>
      <c r="L199" s="18">
        <f t="shared" si="50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32">
        <f>C185</f>
        <v>64.471668860584316</v>
      </c>
      <c r="D207" s="32">
        <f t="shared" ref="D207:L207" si="51">D185</f>
        <v>7.622655731357189</v>
      </c>
      <c r="E207" s="16">
        <f t="shared" si="51"/>
        <v>151.36842129790313</v>
      </c>
      <c r="F207" s="16">
        <f t="shared" si="51"/>
        <v>137.19717845199074</v>
      </c>
      <c r="G207" s="16">
        <f t="shared" si="51"/>
        <v>75.095588535140664</v>
      </c>
      <c r="H207" s="16">
        <f t="shared" si="51"/>
        <v>82.516036314326243</v>
      </c>
      <c r="I207" s="16">
        <f t="shared" si="51"/>
        <v>6.9122269488534256</v>
      </c>
      <c r="J207" s="16">
        <f t="shared" si="51"/>
        <v>9.9438339401892524</v>
      </c>
      <c r="K207" s="16">
        <f t="shared" si="51"/>
        <v>0</v>
      </c>
      <c r="L207" s="16">
        <f t="shared" si="51"/>
        <v>0</v>
      </c>
    </row>
    <row r="208" spans="1:12" outlineLevel="1">
      <c r="B208" s="3" t="s">
        <v>29</v>
      </c>
      <c r="C208" s="32">
        <f t="shared" ref="C208:L211" si="52">C186</f>
        <v>63.909747408999621</v>
      </c>
      <c r="D208" s="32">
        <f t="shared" si="52"/>
        <v>7.5690252387315979</v>
      </c>
      <c r="E208" s="16">
        <f t="shared" si="52"/>
        <v>148.74750544801461</v>
      </c>
      <c r="F208" s="16">
        <f t="shared" si="52"/>
        <v>149.43572780299871</v>
      </c>
      <c r="G208" s="16">
        <f t="shared" si="52"/>
        <v>73.758979616596264</v>
      </c>
      <c r="H208" s="16">
        <f t="shared" si="52"/>
        <v>101.300695462493</v>
      </c>
      <c r="I208" s="16">
        <f t="shared" si="52"/>
        <v>6.8556517489596924</v>
      </c>
      <c r="J208" s="16">
        <f t="shared" si="52"/>
        <v>9.9134453135469069</v>
      </c>
      <c r="K208" s="16">
        <f t="shared" si="52"/>
        <v>0</v>
      </c>
      <c r="L208" s="16">
        <f t="shared" si="52"/>
        <v>0</v>
      </c>
    </row>
    <row r="209" spans="2:12" outlineLevel="1">
      <c r="B209" s="3" t="s">
        <v>30</v>
      </c>
      <c r="C209" s="32">
        <f t="shared" si="52"/>
        <v>63.679158842785995</v>
      </c>
      <c r="D209" s="32">
        <f t="shared" si="52"/>
        <v>5.9595630898853535</v>
      </c>
      <c r="E209" s="16">
        <f t="shared" si="52"/>
        <v>147.739868742662</v>
      </c>
      <c r="F209" s="16">
        <f t="shared" si="52"/>
        <v>141.77336737842762</v>
      </c>
      <c r="G209" s="16">
        <f t="shared" si="52"/>
        <v>73.012818313280405</v>
      </c>
      <c r="H209" s="16">
        <f t="shared" si="52"/>
        <v>124.05649383871261</v>
      </c>
      <c r="I209" s="16">
        <f t="shared" si="52"/>
        <v>6.788493962085477</v>
      </c>
      <c r="J209" s="16">
        <f t="shared" si="52"/>
        <v>9.8819311822141049</v>
      </c>
      <c r="K209" s="16">
        <f t="shared" si="52"/>
        <v>0</v>
      </c>
      <c r="L209" s="16">
        <f t="shared" si="52"/>
        <v>0</v>
      </c>
    </row>
    <row r="210" spans="2:12" outlineLevel="1">
      <c r="B210" s="3" t="s">
        <v>31</v>
      </c>
      <c r="C210" s="32">
        <f t="shared" si="52"/>
        <v>63.450941324390371</v>
      </c>
      <c r="D210" s="32">
        <f t="shared" si="52"/>
        <v>4.5630134054910645</v>
      </c>
      <c r="E210" s="16">
        <f t="shared" si="52"/>
        <v>146.29329191127033</v>
      </c>
      <c r="F210" s="16">
        <f t="shared" si="52"/>
        <v>124.87321663472007</v>
      </c>
      <c r="G210" s="16">
        <f t="shared" si="52"/>
        <v>72.25411201068394</v>
      </c>
      <c r="H210" s="16">
        <f t="shared" si="52"/>
        <v>181.70260060978245</v>
      </c>
      <c r="I210" s="16">
        <f t="shared" si="52"/>
        <v>6.7235767547446832</v>
      </c>
      <c r="J210" s="16">
        <f t="shared" si="52"/>
        <v>9.8515425555717631</v>
      </c>
      <c r="K210" s="16">
        <f t="shared" si="52"/>
        <v>0</v>
      </c>
      <c r="L210" s="16">
        <f t="shared" si="52"/>
        <v>0</v>
      </c>
    </row>
    <row r="211" spans="2:12" outlineLevel="1">
      <c r="B211" s="3" t="s">
        <v>32</v>
      </c>
      <c r="C211" s="32">
        <f t="shared" si="52"/>
        <v>63.234276662709235</v>
      </c>
      <c r="D211" s="32">
        <f t="shared" si="52"/>
        <v>4.5434140034950889</v>
      </c>
      <c r="E211" s="16">
        <f t="shared" si="52"/>
        <v>145.16049315084675</v>
      </c>
      <c r="F211" s="16">
        <f t="shared" si="52"/>
        <v>111.77954540741274</v>
      </c>
      <c r="G211" s="16">
        <f t="shared" si="52"/>
        <v>71.640144446237315</v>
      </c>
      <c r="H211" s="16">
        <f t="shared" si="52"/>
        <v>133.7719849712667</v>
      </c>
      <c r="I211" s="16">
        <f t="shared" si="52"/>
        <v>6.6620259236635011</v>
      </c>
      <c r="J211" s="16">
        <f t="shared" si="52"/>
        <v>9.8200284242389611</v>
      </c>
      <c r="K211" s="16">
        <f t="shared" si="52"/>
        <v>0</v>
      </c>
      <c r="L211" s="16">
        <f t="shared" si="52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0.32511117409719098</v>
      </c>
      <c r="D217" s="9"/>
      <c r="E217" s="31">
        <f>SUMIFS('Inputs - allowances'!$G$4:$G$1000,'Inputs - allowances'!$M$4:$M$1000,E$214, 'Inputs - allowances'!$C$4:$C$1000, $C$1)</f>
        <v>4.8406331217180298</v>
      </c>
      <c r="F217" s="9"/>
      <c r="G217" s="31">
        <f>SUMIFS('Inputs - allowances'!$G$4:$G$1000,'Inputs - allowances'!$M$4:$M$1000,G$214, 'Inputs - allowances'!$C$4:$C$1000, $C$1)</f>
        <v>1.9867015343229799</v>
      </c>
      <c r="H217" s="9"/>
      <c r="I217" s="31">
        <f>SUMIFS('Inputs - allowances'!$G$4:$G$1000,'Inputs - allowances'!$M$4:$M$1000,I$214, 'Inputs - allowances'!$C$4:$C$1000, $C$1)</f>
        <v>0.26745599051345298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0.32535903207162398</v>
      </c>
      <c r="D218" s="9"/>
      <c r="E218" s="31">
        <f>SUMIFS('Inputs - allowances'!$H$4:$H$1000,'Inputs - allowances'!$M$4:$M$1000,E$214, 'Inputs - allowances'!$C$4:$C$1000, $C$1)</f>
        <v>4.8407880329520498</v>
      </c>
      <c r="F218" s="9"/>
      <c r="G218" s="31">
        <f>SUMIFS('Inputs - allowances'!$H$4:$H$1000,'Inputs - allowances'!$M$4:$M$1000,G$214, 'Inputs - allowances'!$C$4:$C$1000, $C$1)</f>
        <v>1.9864719808024101</v>
      </c>
      <c r="H218" s="9"/>
      <c r="I218" s="31">
        <f>SUMIFS('Inputs - allowances'!$H$4:$H$1000,'Inputs - allowances'!$M$4:$M$1000,I$214, 'Inputs - allowances'!$C$4:$C$1000, $C$1)</f>
        <v>0.267282774825574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0.32547442144671301</v>
      </c>
      <c r="D219" s="9"/>
      <c r="E219" s="31">
        <f>SUMIFS('Inputs - allowances'!$I$4:$I$1000,'Inputs - allowances'!$M$4:$M$1000,E$214, 'Inputs - allowances'!$C$4:$C$1000, $C$1)</f>
        <v>4.8402882836031198</v>
      </c>
      <c r="F219" s="9"/>
      <c r="G219" s="31">
        <f>SUMIFS('Inputs - allowances'!$I$4:$I$1000,'Inputs - allowances'!$M$4:$M$1000,G$214, 'Inputs - allowances'!$C$4:$C$1000, $C$1)</f>
        <v>1.9868318096345501</v>
      </c>
      <c r="H219" s="9"/>
      <c r="I219" s="31">
        <f>SUMIFS('Inputs - allowances'!$I$4:$I$1000,'Inputs - allowances'!$M$4:$M$1000,I$214, 'Inputs - allowances'!$C$4:$C$1000, $C$1)</f>
        <v>0.26730730596727997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0.32553079945815799</v>
      </c>
      <c r="D220" s="9"/>
      <c r="E220" s="31">
        <f>SUMIFS('Inputs - allowances'!$J$4:$J$1000,'Inputs - allowances'!$M$4:$M$1000,E$214, 'Inputs - allowances'!$C$4:$C$1000, $C$1)</f>
        <v>4.8402482090408903</v>
      </c>
      <c r="F220" s="9"/>
      <c r="G220" s="31">
        <f>SUMIFS('Inputs - allowances'!$J$4:$J$1000,'Inputs - allowances'!$M$4:$M$1000,G$214, 'Inputs - allowances'!$C$4:$C$1000, $C$1)</f>
        <v>1.9868380801919401</v>
      </c>
      <c r="H220" s="9"/>
      <c r="I220" s="31">
        <f>SUMIFS('Inputs - allowances'!$J$4:$J$1000,'Inputs - allowances'!$M$4:$M$1000,I$214, 'Inputs - allowances'!$C$4:$C$1000, $C$1)</f>
        <v>0.26728473196067498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0.32502939546141302</v>
      </c>
      <c r="D221" s="9"/>
      <c r="E221" s="31">
        <f>SUMIFS('Inputs - allowances'!$K$4:$K$1000,'Inputs - allowances'!$M$4:$M$1000,E$214, 'Inputs - allowances'!$C$4:$C$1000, $C$1)</f>
        <v>4.8408224164282601</v>
      </c>
      <c r="F221" s="9"/>
      <c r="G221" s="31">
        <f>SUMIFS('Inputs - allowances'!$K$4:$K$1000,'Inputs - allowances'!$M$4:$M$1000,G$214, 'Inputs - allowances'!$C$4:$C$1000, $C$1)</f>
        <v>1.98671813912213</v>
      </c>
      <c r="H221" s="9"/>
      <c r="I221" s="31">
        <f>SUMIFS('Inputs - allowances'!$K$4:$K$1000,'Inputs - allowances'!$M$4:$M$1000,I$214, 'Inputs - allowances'!$C$4:$C$1000, $C$1)</f>
        <v>0.26733186963986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>
      <c r="C222" s="144">
        <f>SUM(C217:C221)</f>
        <v>1.6265048225350991</v>
      </c>
      <c r="D222" s="144">
        <f t="shared" ref="D222:I222" si="53">SUM(D217:D221)</f>
        <v>0</v>
      </c>
      <c r="E222" s="144">
        <f t="shared" si="53"/>
        <v>24.202780063742349</v>
      </c>
      <c r="F222" s="144">
        <f t="shared" si="53"/>
        <v>0</v>
      </c>
      <c r="G222" s="144">
        <f t="shared" si="53"/>
        <v>9.9335615440740099</v>
      </c>
      <c r="H222" s="144">
        <f t="shared" si="53"/>
        <v>0</v>
      </c>
      <c r="I222" s="144">
        <f t="shared" si="53"/>
        <v>1.3366626729068418</v>
      </c>
    </row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64.796780034681504</v>
      </c>
      <c r="D227" s="16">
        <f t="shared" ref="D227:L227" si="54">D207+D217</f>
        <v>7.622655731357189</v>
      </c>
      <c r="E227" s="16">
        <f t="shared" si="54"/>
        <v>156.20905441962117</v>
      </c>
      <c r="F227" s="16">
        <f t="shared" si="54"/>
        <v>137.19717845199074</v>
      </c>
      <c r="G227" s="16">
        <f t="shared" si="54"/>
        <v>77.082290069463639</v>
      </c>
      <c r="H227" s="16">
        <f t="shared" si="54"/>
        <v>82.516036314326243</v>
      </c>
      <c r="I227" s="16">
        <f t="shared" si="54"/>
        <v>7.1796829393668782</v>
      </c>
      <c r="J227" s="16">
        <f t="shared" si="54"/>
        <v>9.9438339401892524</v>
      </c>
      <c r="K227" s="16">
        <f t="shared" si="54"/>
        <v>0</v>
      </c>
      <c r="L227" s="16">
        <f t="shared" si="54"/>
        <v>0</v>
      </c>
    </row>
    <row r="228" spans="2:12" outlineLevel="1">
      <c r="B228" s="3" t="s">
        <v>29</v>
      </c>
      <c r="C228" s="16">
        <f t="shared" ref="C228:L231" si="55">C208+C218</f>
        <v>64.235106441071238</v>
      </c>
      <c r="D228" s="16">
        <f t="shared" si="55"/>
        <v>7.5690252387315979</v>
      </c>
      <c r="E228" s="16">
        <f t="shared" si="55"/>
        <v>153.58829348096666</v>
      </c>
      <c r="F228" s="16">
        <f t="shared" si="55"/>
        <v>149.43572780299871</v>
      </c>
      <c r="G228" s="16">
        <f t="shared" si="55"/>
        <v>75.74545159739867</v>
      </c>
      <c r="H228" s="16">
        <f t="shared" si="55"/>
        <v>101.300695462493</v>
      </c>
      <c r="I228" s="16">
        <f t="shared" si="55"/>
        <v>7.1229345237852666</v>
      </c>
      <c r="J228" s="16">
        <f t="shared" si="55"/>
        <v>9.9134453135469069</v>
      </c>
      <c r="K228" s="16">
        <f t="shared" si="55"/>
        <v>0</v>
      </c>
      <c r="L228" s="16">
        <f t="shared" si="55"/>
        <v>0</v>
      </c>
    </row>
    <row r="229" spans="2:12" outlineLevel="1">
      <c r="B229" s="3" t="s">
        <v>30</v>
      </c>
      <c r="C229" s="16">
        <f t="shared" si="55"/>
        <v>64.004633264232709</v>
      </c>
      <c r="D229" s="16">
        <f t="shared" si="55"/>
        <v>5.9595630898853535</v>
      </c>
      <c r="E229" s="16">
        <f t="shared" si="55"/>
        <v>152.58015702626511</v>
      </c>
      <c r="F229" s="16">
        <f t="shared" si="55"/>
        <v>141.77336737842762</v>
      </c>
      <c r="G229" s="16">
        <f t="shared" si="55"/>
        <v>74.999650122914957</v>
      </c>
      <c r="H229" s="16">
        <f t="shared" si="55"/>
        <v>124.05649383871261</v>
      </c>
      <c r="I229" s="16">
        <f t="shared" si="55"/>
        <v>7.0558012680527566</v>
      </c>
      <c r="J229" s="16">
        <f t="shared" si="55"/>
        <v>9.8819311822141049</v>
      </c>
      <c r="K229" s="16">
        <f t="shared" si="55"/>
        <v>0</v>
      </c>
      <c r="L229" s="16">
        <f t="shared" si="55"/>
        <v>0</v>
      </c>
    </row>
    <row r="230" spans="2:12" outlineLevel="1">
      <c r="B230" s="3" t="s">
        <v>31</v>
      </c>
      <c r="C230" s="16">
        <f t="shared" si="55"/>
        <v>63.776472123848528</v>
      </c>
      <c r="D230" s="16">
        <f t="shared" si="55"/>
        <v>4.5630134054910645</v>
      </c>
      <c r="E230" s="16">
        <f t="shared" si="55"/>
        <v>151.13354012031121</v>
      </c>
      <c r="F230" s="16">
        <f t="shared" si="55"/>
        <v>124.87321663472007</v>
      </c>
      <c r="G230" s="16">
        <f t="shared" si="55"/>
        <v>74.240950090875884</v>
      </c>
      <c r="H230" s="16">
        <f t="shared" si="55"/>
        <v>181.70260060978245</v>
      </c>
      <c r="I230" s="16">
        <f t="shared" si="55"/>
        <v>6.9908614867053585</v>
      </c>
      <c r="J230" s="16">
        <f t="shared" si="55"/>
        <v>9.8515425555717631</v>
      </c>
      <c r="K230" s="16">
        <f t="shared" si="55"/>
        <v>0</v>
      </c>
      <c r="L230" s="16">
        <f t="shared" si="55"/>
        <v>0</v>
      </c>
    </row>
    <row r="231" spans="2:12" outlineLevel="1">
      <c r="B231" s="3" t="s">
        <v>32</v>
      </c>
      <c r="C231" s="16">
        <f t="shared" si="55"/>
        <v>63.559306058170648</v>
      </c>
      <c r="D231" s="16">
        <f t="shared" si="55"/>
        <v>4.5434140034950889</v>
      </c>
      <c r="E231" s="16">
        <f t="shared" si="55"/>
        <v>150.00131556727501</v>
      </c>
      <c r="F231" s="16">
        <f t="shared" si="55"/>
        <v>111.77954540741274</v>
      </c>
      <c r="G231" s="16">
        <f t="shared" si="55"/>
        <v>73.626862585359447</v>
      </c>
      <c r="H231" s="16">
        <f t="shared" si="55"/>
        <v>133.7719849712667</v>
      </c>
      <c r="I231" s="16">
        <f t="shared" si="55"/>
        <v>6.9293577933033612</v>
      </c>
      <c r="J231" s="16">
        <f t="shared" si="55"/>
        <v>9.8200284242389611</v>
      </c>
      <c r="K231" s="16">
        <f t="shared" si="55"/>
        <v>0</v>
      </c>
      <c r="L231" s="16">
        <f t="shared" si="55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0.18480103154682359</v>
      </c>
      <c r="D237" s="18">
        <f xml:space="preserve"> IFERROR(D227 / SUM($C$227:$D$231), 0)</f>
        <v>2.1739886480889075E-2</v>
      </c>
      <c r="E237" s="18">
        <f xml:space="preserve"> IFERROR(E227 / SUM($E$227:$F$231), 0)</f>
        <v>0.10934634056463492</v>
      </c>
      <c r="F237" s="18">
        <f xml:space="preserve"> IFERROR(F227 / SUM($E$227:$F$231), 0)</f>
        <v>9.6038027086565558E-2</v>
      </c>
      <c r="G237" s="18">
        <f xml:space="preserve"> IFERROR(G227 / SUM($G$227:$H$231), 0)</f>
        <v>7.7156127274800548E-2</v>
      </c>
      <c r="H237" s="18">
        <f xml:space="preserve"> IFERROR(H227 / SUM($G$227:$H$231), 0)</f>
        <v>8.2595078510807926E-2</v>
      </c>
      <c r="I237" s="18">
        <f xml:space="preserve"> IFERROR(I227 / SUM($I$227:$J$231), 0)</f>
        <v>8.4776622486563674E-2</v>
      </c>
      <c r="J237" s="18">
        <f xml:space="preserve"> IFERROR(J227 / SUM($I$227:$J$231), 0)</f>
        <v>0.11741530414863159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56" xml:space="preserve"> IFERROR(C228 / SUM($C$227:$D$231), 0)</f>
        <v>0.18319913312785535</v>
      </c>
      <c r="D238" s="18">
        <f t="shared" si="56"/>
        <v>2.1586931806995266E-2</v>
      </c>
      <c r="E238" s="18">
        <f t="shared" ref="E238:F241" si="57" xml:space="preserve"> IFERROR(E228 / SUM($E$227:$F$231), 0)</f>
        <v>0.1075118078661218</v>
      </c>
      <c r="F238" s="18">
        <f t="shared" si="57"/>
        <v>0.10460501182585935</v>
      </c>
      <c r="G238" s="18">
        <f t="shared" ref="G238:H241" si="58" xml:space="preserve"> IFERROR(G228 / SUM($G$227:$H$231), 0)</f>
        <v>7.5818008243781307E-2</v>
      </c>
      <c r="H238" s="18">
        <f t="shared" si="58"/>
        <v>0.10139773150339026</v>
      </c>
      <c r="I238" s="18">
        <f t="shared" ref="I238:J241" si="59" xml:space="preserve"> IFERROR(I228 / SUM($I$227:$J$231), 0)</f>
        <v>8.4106545681626496E-2</v>
      </c>
      <c r="J238" s="18">
        <f t="shared" si="59"/>
        <v>0.1170564797896035</v>
      </c>
      <c r="K238" s="18">
        <f t="shared" ref="K238:L241" si="60" xml:space="preserve"> IFERROR(K228 / SUM($K$227:$L$231), 0)</f>
        <v>0</v>
      </c>
      <c r="L238" s="18">
        <f t="shared" si="60"/>
        <v>0</v>
      </c>
    </row>
    <row r="239" spans="2:12" outlineLevel="1">
      <c r="B239" s="30" t="s">
        <v>30</v>
      </c>
      <c r="C239" s="18">
        <f t="shared" si="56"/>
        <v>0.18254182144044068</v>
      </c>
      <c r="D239" s="18">
        <f t="shared" si="56"/>
        <v>1.6996730485522839E-2</v>
      </c>
      <c r="E239" s="18">
        <f t="shared" si="57"/>
        <v>0.10680611233188413</v>
      </c>
      <c r="F239" s="18">
        <f t="shared" si="57"/>
        <v>9.9241359407457097E-2</v>
      </c>
      <c r="G239" s="18">
        <f t="shared" si="58"/>
        <v>7.5071492365294257E-2</v>
      </c>
      <c r="H239" s="18">
        <f t="shared" si="58"/>
        <v>0.12417532768239696</v>
      </c>
      <c r="I239" s="18">
        <f t="shared" si="59"/>
        <v>8.3313846237153419E-2</v>
      </c>
      <c r="J239" s="18">
        <f t="shared" si="59"/>
        <v>0.1166843656395003</v>
      </c>
      <c r="K239" s="18">
        <f t="shared" si="60"/>
        <v>0</v>
      </c>
      <c r="L239" s="18">
        <f t="shared" si="60"/>
        <v>0</v>
      </c>
    </row>
    <row r="240" spans="2:12" outlineLevel="1">
      <c r="B240" s="30" t="s">
        <v>31</v>
      </c>
      <c r="C240" s="18">
        <f t="shared" si="56"/>
        <v>0.18189110370293385</v>
      </c>
      <c r="D240" s="18">
        <f t="shared" si="56"/>
        <v>1.3013757533096497E-2</v>
      </c>
      <c r="E240" s="18">
        <f t="shared" si="57"/>
        <v>0.10579348047483393</v>
      </c>
      <c r="F240" s="18">
        <f t="shared" si="57"/>
        <v>8.7411253619536819E-2</v>
      </c>
      <c r="G240" s="18">
        <f t="shared" si="58"/>
        <v>7.4312065573710243E-2</v>
      </c>
      <c r="H240" s="18">
        <f t="shared" si="58"/>
        <v>0.18187665371873116</v>
      </c>
      <c r="I240" s="18">
        <f t="shared" si="59"/>
        <v>8.2547047010204017E-2</v>
      </c>
      <c r="J240" s="18">
        <f t="shared" si="59"/>
        <v>0.11632554128047225</v>
      </c>
      <c r="K240" s="18">
        <f t="shared" si="60"/>
        <v>0</v>
      </c>
      <c r="L240" s="18">
        <f t="shared" si="60"/>
        <v>0</v>
      </c>
    </row>
    <row r="241" spans="2:12" outlineLevel="1">
      <c r="B241" s="30" t="s">
        <v>32</v>
      </c>
      <c r="C241" s="18">
        <f t="shared" si="56"/>
        <v>0.18127174402282695</v>
      </c>
      <c r="D241" s="18">
        <f t="shared" si="56"/>
        <v>1.2957859852615793E-2</v>
      </c>
      <c r="E241" s="18">
        <f t="shared" si="57"/>
        <v>0.10500092326979918</v>
      </c>
      <c r="F241" s="18">
        <f t="shared" si="57"/>
        <v>7.824568355330723E-2</v>
      </c>
      <c r="G241" s="18">
        <f t="shared" si="58"/>
        <v>7.3697389833137492E-2</v>
      </c>
      <c r="H241" s="18">
        <f t="shared" si="58"/>
        <v>0.13390012529394976</v>
      </c>
      <c r="I241" s="18">
        <f t="shared" si="59"/>
        <v>8.1820820595875712E-2</v>
      </c>
      <c r="J241" s="18">
        <f t="shared" si="59"/>
        <v>0.11595342713036905</v>
      </c>
      <c r="K241" s="18">
        <f t="shared" si="60"/>
        <v>0</v>
      </c>
      <c r="L241" s="18">
        <f t="shared" si="60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rgb="FF0070C0"/>
    <outlinePr summaryBelow="0" summaryRight="0"/>
  </sheetPr>
  <dimension ref="A1:Z242"/>
  <sheetViews>
    <sheetView topLeftCell="A203" zoomScale="70" zoomScaleNormal="70" workbookViewId="0">
      <selection activeCell="I222" sqref="I222"/>
    </sheetView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303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26.212</v>
      </c>
      <c r="D11" s="32">
        <f>SUMIFS('Inputs - Reps'!$G$4:$G$5000,'Inputs - Reps'!$M$4:$M$5000,D$6, 'Inputs - Reps'!$C$4:$C$5000, $C$1)+SUMIFS('Inputs - Reps'!$G$4:$G$5000,'Inputs - Reps'!$M$4:$M$5000,D$8, 'Inputs - Reps'!$C$4:$C$5000, $C$1)</f>
        <v>13.786000000000001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188.517</v>
      </c>
      <c r="F11" s="32">
        <f>SUMIFS('Inputs - Reps'!$G$4:$G$5000,'Inputs - Reps'!$M$4:$M$5000,F$6, 'Inputs - Reps'!$C$4:$C$5000, $C$1)+SUMIFS('Inputs - Reps'!$G$4:$G$5000,'Inputs - Reps'!$M$4:$M$5000,F$8, 'Inputs - Reps'!$C$4:$C$5000, $C$1)</f>
        <v>88.996000000000009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151.315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187.12799999999999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40.201999999999998</v>
      </c>
      <c r="J11" s="32">
        <f>SUMIFS('Inputs - Reps'!$G$4:$G$5000,'Inputs - Reps'!$M$4:$M$5000,J$6, 'Inputs - Reps'!$C$4:$C$5000, $C$1)+SUMIFS('Inputs - Reps'!$G$4:$G$5000,'Inputs - Reps'!$M$4:$M$5000,J$8, 'Inputs - Reps'!$C$4:$C$5000, $C$1)</f>
        <v>30.443999999999999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1.286</v>
      </c>
      <c r="P11" s="32">
        <f>SUMIFS('Inputs - Reps'!$G$4:$G$5000,'Inputs - Reps'!$M$4:$M$5000,P$6, 'Inputs - Reps'!$C$4:$C$5000, $C$1)-SUMIFS('Inputs - Reps'!$G$4:$G$5000,'Inputs - Reps'!$M$4:$M$5000,P$7, 'Inputs - Reps'!$C$4:$C$5000, $C$1)</f>
        <v>6.9569999999999999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</v>
      </c>
      <c r="R11" s="32">
        <f>SUMIFS('Inputs - Reps'!$G$4:$G$5000,'Inputs - Reps'!$M$4:$M$5000,R$6, 'Inputs - Reps'!$C$4:$C$5000, $C$1)-SUMIFS('Inputs - Reps'!$G$4:$G$5000,'Inputs - Reps'!$M$4:$M$5000,R$7, 'Inputs - Reps'!$C$4:$C$5000, $C$1)</f>
        <v>28.815000000000005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260.33300000000003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1.6E-2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26.245000000000001</v>
      </c>
      <c r="D12" s="32">
        <f>SUMIFS('Inputs - Reps'!$H$4:$H$5000,'Inputs - Reps'!$M$4:$M$5000,D$6, 'Inputs - Reps'!$C$4:$C$5000, $C$1)+SUMIFS('Inputs - Reps'!$H$4:$H$5000,'Inputs - Reps'!$M$4:$M$5000,D$8, 'Inputs - Reps'!$C$4:$C$5000, $C$1)</f>
        <v>11.347999999999999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185.14699999999999</v>
      </c>
      <c r="F12" s="32">
        <f>SUMIFS('Inputs - Reps'!$H$4:$H$5000,'Inputs - Reps'!$M$4:$M$5000,F$6, 'Inputs - Reps'!$C$4:$C$5000, $C$1)+SUMIFS('Inputs - Reps'!$H$4:$H$5000,'Inputs - Reps'!$M$4:$M$5000,F$8, 'Inputs - Reps'!$C$4:$C$5000, $C$1)</f>
        <v>94.569000000000003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150.85900000000001</v>
      </c>
      <c r="H12" s="32">
        <f>SUMIFS('Inputs - Reps'!$H$4:$H$5000,'Inputs - Reps'!$M$4:$M$5000,H$6, 'Inputs - Reps'!$C$4:$C$5000, $C$1)+SUMIFS('Inputs - Reps'!$H$4:$H$5000,'Inputs - Reps'!$M$4:$M$5000,H$8, 'Inputs - Reps'!$C$4:$C$5000, $C$1)</f>
        <v>173.785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40.789000000000001</v>
      </c>
      <c r="J12" s="32">
        <f>SUMIFS('Inputs - Reps'!$H$4:$H$5000,'Inputs - Reps'!$M$4:$M$5000,J$6, 'Inputs - Reps'!$C$4:$C$5000, $C$1)+SUMIFS('Inputs - Reps'!$H$4:$H$5000,'Inputs - Reps'!$M$4:$M$5000,J$8, 'Inputs - Reps'!$C$4:$C$5000, $C$1)</f>
        <v>30.813999999999997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1.288</v>
      </c>
      <c r="P12" s="32">
        <f>SUMIFS('Inputs - Reps'!$H$4:$H$5000,'Inputs - Reps'!$M$4:$M$5000,P$6, 'Inputs - Reps'!$C$4:$C$5000, $C$1)-SUMIFS('Inputs - Reps'!$H$4:$H$5000,'Inputs - Reps'!$M$4:$M$5000,P$7, 'Inputs - Reps'!$C$4:$C$5000, $C$1)</f>
        <v>3.952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</v>
      </c>
      <c r="R12" s="32">
        <f>SUMIFS('Inputs - Reps'!$H$4:$H$5000,'Inputs - Reps'!$M$4:$M$5000,R$6, 'Inputs - Reps'!$C$4:$C$5000, $C$1)-SUMIFS('Inputs - Reps'!$H$4:$H$5000,'Inputs - Reps'!$M$4:$M$5000,R$7, 'Inputs - Reps'!$C$4:$C$5000, $C$1)</f>
        <v>31.447000000000003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273.90700000000004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3.6999999999999998E-2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26.234999999999999</v>
      </c>
      <c r="D13" s="32">
        <f>SUMIFS('Inputs - Reps'!$I$4:$I$5000,'Inputs - Reps'!$M$4:$M$5000,D$6, 'Inputs - Reps'!$C$4:$C$5000, $C$1)+SUMIFS('Inputs - Reps'!$I$4:$I$5000,'Inputs - Reps'!$M$4:$M$5000,D$8, 'Inputs - Reps'!$C$4:$C$5000, $C$1)</f>
        <v>16.041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185.76299999999998</v>
      </c>
      <c r="F13" s="32">
        <f>SUMIFS('Inputs - Reps'!$I$4:$I$5000,'Inputs - Reps'!$M$4:$M$5000,F$6, 'Inputs - Reps'!$C$4:$C$5000, $C$1)+SUMIFS('Inputs - Reps'!$I$4:$I$5000,'Inputs - Reps'!$M$4:$M$5000,F$8, 'Inputs - Reps'!$C$4:$C$5000, $C$1)</f>
        <v>99.795999999999992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144.101</v>
      </c>
      <c r="H13" s="32">
        <f>SUMIFS('Inputs - Reps'!$I$4:$I$5000,'Inputs - Reps'!$M$4:$M$5000,H$6, 'Inputs - Reps'!$C$4:$C$5000, $C$1)+SUMIFS('Inputs - Reps'!$I$4:$I$5000,'Inputs - Reps'!$M$4:$M$5000,H$8, 'Inputs - Reps'!$C$4:$C$5000, $C$1)</f>
        <v>159.483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41.078000000000003</v>
      </c>
      <c r="J13" s="32">
        <f>SUMIFS('Inputs - Reps'!$I$4:$I$5000,'Inputs - Reps'!$M$4:$M$5000,J$6, 'Inputs - Reps'!$C$4:$C$5000, $C$1)+SUMIFS('Inputs - Reps'!$I$4:$I$5000,'Inputs - Reps'!$M$4:$M$5000,J$8, 'Inputs - Reps'!$C$4:$C$5000, $C$1)</f>
        <v>19.547000000000001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1.357</v>
      </c>
      <c r="P13" s="32">
        <f>SUMIFS('Inputs - Reps'!$I$4:$I$5000,'Inputs - Reps'!$M$4:$M$5000,P$6, 'Inputs - Reps'!$C$4:$C$5000, $C$1)-SUMIFS('Inputs - Reps'!$I$4:$I$5000,'Inputs - Reps'!$M$4:$M$5000,P$7, 'Inputs - Reps'!$C$4:$C$5000, $C$1)</f>
        <v>10.391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</v>
      </c>
      <c r="R13" s="32">
        <f>SUMIFS('Inputs - Reps'!$I$4:$I$5000,'Inputs - Reps'!$M$4:$M$5000,R$6, 'Inputs - Reps'!$C$4:$C$5000, $C$1)-SUMIFS('Inputs - Reps'!$I$4:$I$5000,'Inputs - Reps'!$M$4:$M$5000,R$7, 'Inputs - Reps'!$C$4:$C$5000, $C$1)</f>
        <v>25.760000000000005</v>
      </c>
      <c r="S13" s="32">
        <f>SUMIFS('Inputs - Reps'!$I$4:$I$5000,'Inputs - Reps'!$M$4:$M$5000,S$6, 'Inputs - Reps'!$C$4:$C$5000, $C$1)-SUMIFS('Inputs - Reps'!$I$4:$I$5000,'Inputs - Reps'!$M$4:$M$5000,S$7, 'Inputs - Reps'!$C$4:$C$5000, $C$1)</f>
        <v>3.44</v>
      </c>
      <c r="T13" s="32">
        <f>SUMIFS('Inputs - Reps'!$I$4:$I$5000,'Inputs - Reps'!$M$4:$M$5000,T$6, 'Inputs - Reps'!$C$4:$C$5000, $C$1)-SUMIFS('Inputs - Reps'!$I$4:$I$5000,'Inputs - Reps'!$M$4:$M$5000,T$7, 'Inputs - Reps'!$C$4:$C$5000, $C$1)</f>
        <v>193.40099999999998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4.7779999999999996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26.236000000000001</v>
      </c>
      <c r="D14" s="32">
        <f>SUMIFS('Inputs - Reps'!$J$4:$J$5000,'Inputs - Reps'!$M$4:$M$5000,D$6, 'Inputs - Reps'!$C$4:$C$5000, $C$1)+SUMIFS('Inputs - Reps'!$J$4:$J$5000,'Inputs - Reps'!$M$4:$M$5000,D$8, 'Inputs - Reps'!$C$4:$C$5000, $C$1)</f>
        <v>11.923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186.50399999999999</v>
      </c>
      <c r="F14" s="32">
        <f>SUMIFS('Inputs - Reps'!$J$4:$J$5000,'Inputs - Reps'!$M$4:$M$5000,F$6, 'Inputs - Reps'!$C$4:$C$5000, $C$1)+SUMIFS('Inputs - Reps'!$J$4:$J$5000,'Inputs - Reps'!$M$4:$M$5000,F$8, 'Inputs - Reps'!$C$4:$C$5000, $C$1)</f>
        <v>94.394999999999996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143.584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130.01500000000001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41.391999999999996</v>
      </c>
      <c r="J14" s="32">
        <f>SUMIFS('Inputs - Reps'!$J$4:$J$5000,'Inputs - Reps'!$M$4:$M$5000,J$6, 'Inputs - Reps'!$C$4:$C$5000, $C$1)+SUMIFS('Inputs - Reps'!$J$4:$J$5000,'Inputs - Reps'!$M$4:$M$5000,J$8, 'Inputs - Reps'!$C$4:$C$5000, $C$1)</f>
        <v>13.218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1.419</v>
      </c>
      <c r="P14" s="32">
        <f>SUMIFS('Inputs - Reps'!$J$4:$J$5000,'Inputs - Reps'!$M$4:$M$5000,P$6, 'Inputs - Reps'!$C$4:$C$5000, $C$1)-SUMIFS('Inputs - Reps'!$J$4:$J$5000,'Inputs - Reps'!$M$4:$M$5000,P$7, 'Inputs - Reps'!$C$4:$C$5000, $C$1)</f>
        <v>8.1989999999999998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19.460999999999999</v>
      </c>
      <c r="S14" s="32">
        <f>SUMIFS('Inputs - Reps'!$J$4:$J$5000,'Inputs - Reps'!$M$4:$M$5000,S$6, 'Inputs - Reps'!$C$4:$C$5000, $C$1)-SUMIFS('Inputs - Reps'!$J$4:$J$5000,'Inputs - Reps'!$M$4:$M$5000,S$7, 'Inputs - Reps'!$C$4:$C$5000, $C$1)</f>
        <v>13.417999999999999</v>
      </c>
      <c r="T14" s="32">
        <f>SUMIFS('Inputs - Reps'!$J$4:$J$5000,'Inputs - Reps'!$M$4:$M$5000,T$6, 'Inputs - Reps'!$C$4:$C$5000, $C$1)-SUMIFS('Inputs - Reps'!$J$4:$J$5000,'Inputs - Reps'!$M$4:$M$5000,T$7, 'Inputs - Reps'!$C$4:$C$5000, $C$1)</f>
        <v>113.756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23.739000000000001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27.274999999999999</v>
      </c>
      <c r="D15" s="32">
        <f>SUMIFS('Inputs - Reps'!$K$4:$K$5000,'Inputs - Reps'!$M$4:$M$5000,D$6, 'Inputs - Reps'!$C$4:$C$5000, $C$1)+SUMIFS('Inputs - Reps'!$K$4:$K$5000,'Inputs - Reps'!$M$4:$M$5000,D$8, 'Inputs - Reps'!$C$4:$C$5000, $C$1)</f>
        <v>4.7759999999999998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185.99299999999999</v>
      </c>
      <c r="F15" s="32">
        <f>SUMIFS('Inputs - Reps'!$K$4:$K$5000,'Inputs - Reps'!$M$4:$M$5000,F$6, 'Inputs - Reps'!$C$4:$C$5000, $C$1)+SUMIFS('Inputs - Reps'!$K$4:$K$5000,'Inputs - Reps'!$M$4:$M$5000,F$8, 'Inputs - Reps'!$C$4:$C$5000, $C$1)</f>
        <v>78.731000000000009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143.572</v>
      </c>
      <c r="H15" s="32">
        <f>SUMIFS('Inputs - Reps'!$K$4:$K$5000,'Inputs - Reps'!$M$4:$M$5000,H$6, 'Inputs - Reps'!$C$4:$C$5000, $C$1)+SUMIFS('Inputs - Reps'!$K$4:$K$5000,'Inputs - Reps'!$M$4:$M$5000,H$8, 'Inputs - Reps'!$C$4:$C$5000, $C$1)</f>
        <v>101.73699999999999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41.698</v>
      </c>
      <c r="J15" s="32">
        <f>SUMIFS('Inputs - Reps'!$K$4:$K$5000,'Inputs - Reps'!$M$4:$M$5000,J$6, 'Inputs - Reps'!$C$4:$C$5000, $C$1)+SUMIFS('Inputs - Reps'!$K$4:$K$5000,'Inputs - Reps'!$M$4:$M$5000,J$8, 'Inputs - Reps'!$C$4:$C$5000, $C$1)</f>
        <v>12.341000000000001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1.5449999999999999</v>
      </c>
      <c r="P15" s="32">
        <f>SUMIFS('Inputs - Reps'!$K$4:$K$5000,'Inputs - Reps'!$M$4:$M$5000,P$6, 'Inputs - Reps'!$C$4:$C$5000, $C$1)-SUMIFS('Inputs - Reps'!$K$4:$K$5000,'Inputs - Reps'!$M$4:$M$5000,P$7, 'Inputs - Reps'!$C$4:$C$5000, $C$1)</f>
        <v>2.7440000000000002</v>
      </c>
      <c r="Q15" s="32">
        <f>SUMIFS('Inputs - Reps'!$K$4:$K$5000,'Inputs - Reps'!$M$4:$M$5000,Q$6, 'Inputs - Reps'!$C$4:$C$5000, $C$1)-SUMIFS('Inputs - Reps'!$K$4:$K$5000,'Inputs - Reps'!$M$4:$M$5000,Q$7, 'Inputs - Reps'!$C$4:$C$5000, $C$1)</f>
        <v>1.1220000000000001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17.835000000000001</v>
      </c>
      <c r="S15" s="32">
        <f>SUMIFS('Inputs - Reps'!$K$4:$K$5000,'Inputs - Reps'!$M$4:$M$5000,S$6, 'Inputs - Reps'!$C$4:$C$5000, $C$1)-SUMIFS('Inputs - Reps'!$K$4:$K$5000,'Inputs - Reps'!$M$4:$M$5000,S$7, 'Inputs - Reps'!$C$4:$C$5000, $C$1)</f>
        <v>19.292000000000002</v>
      </c>
      <c r="T15" s="32">
        <f>SUMIFS('Inputs - Reps'!$K$4:$K$5000,'Inputs - Reps'!$M$4:$M$5000,T$6, 'Inputs - Reps'!$C$4:$C$5000, $C$1)-SUMIFS('Inputs - Reps'!$K$4:$K$5000,'Inputs - Reps'!$M$4:$M$5000,T$7, 'Inputs - Reps'!$C$4:$C$5000, $C$1)</f>
        <v>43.765999999999998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7.1459999999999999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4496.1969999999992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adjustments'!N$15*(C11/SUM(C$11:C$15)), 0)</f>
        <v>0</v>
      </c>
      <c r="D21" s="9">
        <f>IFERROR('Inputs - adjustments'!O$15*(D11/SUM(D$11:D$15)), 0)</f>
        <v>0</v>
      </c>
      <c r="E21" s="31">
        <f>IFERROR('Inputs - adjustments'!P$15*(E11/SUM(E$11:E$15)), 0)</f>
        <v>-1.5238351635970313</v>
      </c>
      <c r="F21" s="9">
        <f>IFERROR('Inputs - adjustments'!Q$15*(F11/SUM(F$11:F$15)), 0)</f>
        <v>0</v>
      </c>
      <c r="G21" s="31">
        <f>IFERROR('Inputs - adjustments'!R$15*(G11/SUM(G$11:G$15)), 0)</f>
        <v>-2.8765362092921389</v>
      </c>
      <c r="H21" s="9">
        <f>IFERROR('Inputs - adjustments'!S$15*(H11/SUM(H$11:H$15)), 0)</f>
        <v>0</v>
      </c>
      <c r="I21" s="9">
        <f>IFERROR('Inputs - adjustments'!T$15*(I11/SUM(I$11:I$15)), 0)</f>
        <v>0</v>
      </c>
      <c r="J21" s="9">
        <f>IFERROR('Inputs - adjustments'!U$15*(J11/SUM(J$11:J$15)), 0)</f>
        <v>0</v>
      </c>
      <c r="K21" s="9">
        <f>IFERROR('Inputs - adjustments'!V$15*(K11/SUM(K$11:K$15)), 0)</f>
        <v>0</v>
      </c>
      <c r="L21" s="9">
        <f>IFERROR('Inputs - adjustments'!W$15*(L11/SUM(L$11:L$15)), 0)</f>
        <v>0</v>
      </c>
      <c r="M21" s="26"/>
      <c r="N21" s="3" t="s">
        <v>28</v>
      </c>
      <c r="O21" s="31">
        <f>IFERROR('Inputs - adjustments'!B$15*O11/SUM(O$11:O$15), 0)</f>
        <v>-7.6096881798404639E-2</v>
      </c>
      <c r="P21" s="31">
        <f>IFERROR('Inputs - adjustments'!C$15*P11/SUM(P$11:P$15), 0)</f>
        <v>0</v>
      </c>
      <c r="Q21" s="31">
        <f>IFERROR('Inputs - adjustments'!D$15*Q11/SUM(Q$11:Q$15), 0)</f>
        <v>0</v>
      </c>
      <c r="R21" s="31">
        <f>IFERROR('Inputs - adjustments'!E$15*R11/SUM(R$11:R$15), 0)</f>
        <v>0</v>
      </c>
      <c r="S21" s="31">
        <f>IFERROR('Inputs - adjustments'!F$15*S11/SUM(S$11:S$15), 0)</f>
        <v>0</v>
      </c>
      <c r="T21" s="31">
        <f>IFERROR('Inputs - adjustments'!G$15*T11/SUM(T$11:T$15), 0)</f>
        <v>0</v>
      </c>
      <c r="U21" s="31">
        <f>IFERROR('Inputs - adjustments'!H$15*U11/SUM(U$11:U$15), 0)</f>
        <v>0</v>
      </c>
      <c r="V21" s="31">
        <f>IFERROR('Inputs - adjustments'!I$15*V11/SUM(V$11:V$15), 0)</f>
        <v>0</v>
      </c>
      <c r="W21" s="31">
        <f>IFERROR('Inputs - adjustments'!J$15*W11/SUM(W$11:W$15), 0)</f>
        <v>0</v>
      </c>
      <c r="X21" s="31">
        <f>IFERROR('Inputs - adjustments'!K$15*X11/SUM(X$11:X$15), 0)</f>
        <v>0</v>
      </c>
    </row>
    <row r="22" spans="2:24" outlineLevel="1">
      <c r="B22" s="3" t="s">
        <v>29</v>
      </c>
      <c r="C22" s="9">
        <f>IFERROR('Inputs - adjustments'!N$15*(C12/SUM(C$11:C$15)), 0)</f>
        <v>0</v>
      </c>
      <c r="D22" s="9">
        <f>IFERROR('Inputs - adjustments'!O$15*(D12/SUM(D$11:D$15)), 0)</f>
        <v>0</v>
      </c>
      <c r="E22" s="31">
        <f>IFERROR('Inputs - adjustments'!P$15*(E12/SUM(E$11:E$15)), 0)</f>
        <v>-1.4965945195101746</v>
      </c>
      <c r="F22" s="9">
        <f>IFERROR('Inputs - adjustments'!Q$15*(F12/SUM(F$11:F$15)), 0)</f>
        <v>0</v>
      </c>
      <c r="G22" s="31">
        <f>IFERROR('Inputs - adjustments'!R$15*(G12/SUM(G$11:G$15)), 0)</f>
        <v>-2.8678675345973814</v>
      </c>
      <c r="H22" s="9">
        <f>IFERROR('Inputs - adjustments'!S$15*(H12/SUM(H$11:H$15)), 0)</f>
        <v>0</v>
      </c>
      <c r="I22" s="9">
        <f>IFERROR('Inputs - adjustments'!T$15*(I12/SUM(I$11:I$15)), 0)</f>
        <v>0</v>
      </c>
      <c r="J22" s="9">
        <f>IFERROR('Inputs - adjustments'!U$15*(J12/SUM(J$11:J$15)), 0)</f>
        <v>0</v>
      </c>
      <c r="K22" s="9">
        <f>IFERROR('Inputs - adjustments'!V$15*(K12/SUM(K$11:K$15)), 0)</f>
        <v>0</v>
      </c>
      <c r="L22" s="9">
        <f>IFERROR('Inputs - adjustments'!W$15*(L12/SUM(L$11:L$15)), 0)</f>
        <v>0</v>
      </c>
      <c r="N22" s="3" t="s">
        <v>29</v>
      </c>
      <c r="O22" s="31">
        <f>IFERROR('Inputs - adjustments'!B$15*O12/SUM(O$11:O$15), 0)</f>
        <v>-7.6215228426395942E-2</v>
      </c>
      <c r="P22" s="31">
        <f>IFERROR('Inputs - adjustments'!C$15*P12/SUM(P$11:P$15), 0)</f>
        <v>0</v>
      </c>
      <c r="Q22" s="31">
        <f>IFERROR('Inputs - adjustments'!D$15*Q12/SUM(Q$11:Q$15), 0)</f>
        <v>0</v>
      </c>
      <c r="R22" s="31">
        <f>IFERROR('Inputs - adjustments'!E$15*R12/SUM(R$11:R$15), 0)</f>
        <v>0</v>
      </c>
      <c r="S22" s="31">
        <f>IFERROR('Inputs - adjustments'!F$15*S12/SUM(S$11:S$15), 0)</f>
        <v>0</v>
      </c>
      <c r="T22" s="31">
        <f>IFERROR('Inputs - adjustments'!G$15*T12/SUM(T$11:T$15), 0)</f>
        <v>0</v>
      </c>
      <c r="U22" s="31">
        <f>IFERROR('Inputs - adjustments'!H$15*U12/SUM(U$11:U$15), 0)</f>
        <v>0</v>
      </c>
      <c r="V22" s="31">
        <f>IFERROR('Inputs - adjustments'!I$15*V12/SUM(V$11:V$15), 0)</f>
        <v>0</v>
      </c>
      <c r="W22" s="31">
        <f>IFERROR('Inputs - adjustments'!J$15*W12/SUM(W$11:W$15), 0)</f>
        <v>0</v>
      </c>
      <c r="X22" s="31">
        <f>IFERROR('Inputs - adjustments'!K$15*X12/SUM(X$11:X$15), 0)</f>
        <v>0</v>
      </c>
    </row>
    <row r="23" spans="2:24" outlineLevel="1">
      <c r="B23" s="3" t="s">
        <v>30</v>
      </c>
      <c r="C23" s="9">
        <f>IFERROR('Inputs - adjustments'!N$15*(C13/SUM(C$11:C$15)), 0)</f>
        <v>0</v>
      </c>
      <c r="D23" s="9">
        <f>IFERROR('Inputs - adjustments'!O$15*(D13/SUM(D$11:D$15)), 0)</f>
        <v>0</v>
      </c>
      <c r="E23" s="31">
        <f>IFERROR('Inputs - adjustments'!P$15*(E13/SUM(E$11:E$15)), 0)</f>
        <v>-1.5015738182512735</v>
      </c>
      <c r="F23" s="9">
        <f>IFERROR('Inputs - adjustments'!Q$15*(F13/SUM(F$11:F$15)), 0)</f>
        <v>0</v>
      </c>
      <c r="G23" s="31">
        <f>IFERROR('Inputs - adjustments'!R$15*(G13/SUM(G$11:G$15)), 0)</f>
        <v>-2.7393962548009547</v>
      </c>
      <c r="H23" s="9">
        <f>IFERROR('Inputs - adjustments'!S$15*(H13/SUM(H$11:H$15)), 0)</f>
        <v>0</v>
      </c>
      <c r="I23" s="9">
        <f>IFERROR('Inputs - adjustments'!T$15*(I13/SUM(I$11:I$15)), 0)</f>
        <v>0</v>
      </c>
      <c r="J23" s="9">
        <f>IFERROR('Inputs - adjustments'!U$15*(J13/SUM(J$11:J$15)), 0)</f>
        <v>0</v>
      </c>
      <c r="K23" s="9">
        <f>IFERROR('Inputs - adjustments'!V$15*(K13/SUM(K$11:K$15)), 0)</f>
        <v>0</v>
      </c>
      <c r="L23" s="9">
        <f>IFERROR('Inputs - adjustments'!W$15*(L13/SUM(L$11:L$15)), 0)</f>
        <v>0</v>
      </c>
      <c r="N23" s="3" t="s">
        <v>30</v>
      </c>
      <c r="O23" s="31">
        <f>IFERROR('Inputs - adjustments'!B$15*O13/SUM(O$11:O$15), 0)</f>
        <v>-8.0298187092095713E-2</v>
      </c>
      <c r="P23" s="31">
        <f>IFERROR('Inputs - adjustments'!C$15*P13/SUM(P$11:P$15), 0)</f>
        <v>0</v>
      </c>
      <c r="Q23" s="31">
        <f>IFERROR('Inputs - adjustments'!D$15*Q13/SUM(Q$11:Q$15), 0)</f>
        <v>0</v>
      </c>
      <c r="R23" s="31">
        <f>IFERROR('Inputs - adjustments'!E$15*R13/SUM(R$11:R$15), 0)</f>
        <v>0</v>
      </c>
      <c r="S23" s="31">
        <f>IFERROR('Inputs - adjustments'!F$15*S13/SUM(S$11:S$15), 0)</f>
        <v>0</v>
      </c>
      <c r="T23" s="31">
        <f>IFERROR('Inputs - adjustments'!G$15*T13/SUM(T$11:T$15), 0)</f>
        <v>0</v>
      </c>
      <c r="U23" s="31">
        <f>IFERROR('Inputs - adjustments'!H$15*U13/SUM(U$11:U$15), 0)</f>
        <v>0</v>
      </c>
      <c r="V23" s="31">
        <f>IFERROR('Inputs - adjustments'!I$15*V13/SUM(V$11:V$15), 0)</f>
        <v>0</v>
      </c>
      <c r="W23" s="31">
        <f>IFERROR('Inputs - adjustments'!J$15*W13/SUM(W$11:W$15), 0)</f>
        <v>0</v>
      </c>
      <c r="X23" s="31">
        <f>IFERROR('Inputs - adjustments'!K$15*X13/SUM(X$11:X$15), 0)</f>
        <v>0</v>
      </c>
    </row>
    <row r="24" spans="2:24" outlineLevel="1">
      <c r="B24" s="3" t="s">
        <v>31</v>
      </c>
      <c r="C24" s="9">
        <f>IFERROR('Inputs - adjustments'!N$15*(C14/SUM(C$11:C$15)), 0)</f>
        <v>0</v>
      </c>
      <c r="D24" s="9">
        <f>IFERROR('Inputs - adjustments'!O$15*(D14/SUM(D$11:D$15)), 0)</f>
        <v>0</v>
      </c>
      <c r="E24" s="31">
        <f>IFERROR('Inputs - adjustments'!P$15*(E14/SUM(E$11:E$15)), 0)</f>
        <v>-1.5075635266395111</v>
      </c>
      <c r="F24" s="9">
        <f>IFERROR('Inputs - adjustments'!Q$15*(F14/SUM(F$11:F$15)), 0)</f>
        <v>0</v>
      </c>
      <c r="G24" s="31">
        <f>IFERROR('Inputs - adjustments'!R$15*(G14/SUM(G$11:G$15)), 0)</f>
        <v>-2.7295679547632585</v>
      </c>
      <c r="H24" s="9">
        <f>IFERROR('Inputs - adjustments'!S$15*(H14/SUM(H$11:H$15)), 0)</f>
        <v>0</v>
      </c>
      <c r="I24" s="9">
        <f>IFERROR('Inputs - adjustments'!T$15*(I14/SUM(I$11:I$15)), 0)</f>
        <v>0</v>
      </c>
      <c r="J24" s="9">
        <f>IFERROR('Inputs - adjustments'!U$15*(J14/SUM(J$11:J$15)), 0)</f>
        <v>0</v>
      </c>
      <c r="K24" s="9">
        <f>IFERROR('Inputs - adjustments'!V$15*(K14/SUM(K$11:K$15)), 0)</f>
        <v>0</v>
      </c>
      <c r="L24" s="9">
        <f>IFERROR('Inputs - adjustments'!W$15*(L14/SUM(L$11:L$15)), 0)</f>
        <v>0</v>
      </c>
      <c r="N24" s="3" t="s">
        <v>31</v>
      </c>
      <c r="O24" s="31">
        <f>IFERROR('Inputs - adjustments'!B$15*O14/SUM(O$11:O$15), 0)</f>
        <v>-8.3966932559825971E-2</v>
      </c>
      <c r="P24" s="31">
        <f>IFERROR('Inputs - adjustments'!C$15*P14/SUM(P$11:P$15), 0)</f>
        <v>0</v>
      </c>
      <c r="Q24" s="31">
        <f>IFERROR('Inputs - adjustments'!D$15*Q14/SUM(Q$11:Q$15), 0)</f>
        <v>0</v>
      </c>
      <c r="R24" s="31">
        <f>IFERROR('Inputs - adjustments'!E$15*R14/SUM(R$11:R$15), 0)</f>
        <v>0</v>
      </c>
      <c r="S24" s="31">
        <f>IFERROR('Inputs - adjustments'!F$15*S14/SUM(S$11:S$15), 0)</f>
        <v>0</v>
      </c>
      <c r="T24" s="31">
        <f>IFERROR('Inputs - adjustments'!G$15*T14/SUM(T$11:T$15), 0)</f>
        <v>0</v>
      </c>
      <c r="U24" s="31">
        <f>IFERROR('Inputs - adjustments'!H$15*U14/SUM(U$11:U$15), 0)</f>
        <v>0</v>
      </c>
      <c r="V24" s="31">
        <f>IFERROR('Inputs - adjustments'!I$15*V14/SUM(V$11:V$15), 0)</f>
        <v>0</v>
      </c>
      <c r="W24" s="31">
        <f>IFERROR('Inputs - adjustments'!J$15*W14/SUM(W$11:W$15), 0)</f>
        <v>0</v>
      </c>
      <c r="X24" s="31">
        <f>IFERROR('Inputs - adjustments'!K$15*X14/SUM(X$11:X$15), 0)</f>
        <v>0</v>
      </c>
    </row>
    <row r="25" spans="2:24" outlineLevel="1">
      <c r="B25" s="3" t="s">
        <v>32</v>
      </c>
      <c r="C25" s="9">
        <f>IFERROR('Inputs - adjustments'!N$15*(C15/SUM(C$11:C$15)), 0)</f>
        <v>0</v>
      </c>
      <c r="D25" s="9">
        <f>IFERROR('Inputs - adjustments'!O$15*(D15/SUM(D$11:D$15)), 0)</f>
        <v>0</v>
      </c>
      <c r="E25" s="31">
        <f>IFERROR('Inputs - adjustments'!P$15*(E15/SUM(E$11:E$15)), 0)</f>
        <v>-1.5034329720020088</v>
      </c>
      <c r="F25" s="9">
        <f>IFERROR('Inputs - adjustments'!Q$15*(F15/SUM(F$11:F$15)), 0)</f>
        <v>0</v>
      </c>
      <c r="G25" s="31">
        <f>IFERROR('Inputs - adjustments'!R$15*(G15/SUM(G$11:G$15)), 0)</f>
        <v>-2.7293398317449755</v>
      </c>
      <c r="H25" s="9">
        <f>IFERROR('Inputs - adjustments'!S$15*(H15/SUM(H$11:H$15)), 0)</f>
        <v>0</v>
      </c>
      <c r="I25" s="9">
        <f>IFERROR('Inputs - adjustments'!T$15*(I15/SUM(I$11:I$15)), 0)</f>
        <v>0</v>
      </c>
      <c r="J25" s="9">
        <f>IFERROR('Inputs - adjustments'!U$15*(J15/SUM(J$11:J$15)), 0)</f>
        <v>0</v>
      </c>
      <c r="K25" s="9">
        <f>IFERROR('Inputs - adjustments'!V$15*(K15/SUM(K$11:K$15)), 0)</f>
        <v>0</v>
      </c>
      <c r="L25" s="9">
        <f>IFERROR('Inputs - adjustments'!W$15*(L15/SUM(L$11:L$15)), 0)</f>
        <v>0</v>
      </c>
      <c r="N25" s="3" t="s">
        <v>32</v>
      </c>
      <c r="O25" s="31">
        <f>IFERROR('Inputs - adjustments'!B$15*O15/SUM(O$11:O$15), 0)</f>
        <v>-9.1422770123277736E-2</v>
      </c>
      <c r="P25" s="31">
        <f>IFERROR('Inputs - adjustments'!C$15*P15/SUM(P$11:P$15), 0)</f>
        <v>0</v>
      </c>
      <c r="Q25" s="31">
        <f>IFERROR('Inputs - adjustments'!D$15*Q15/SUM(Q$11:Q$15), 0)</f>
        <v>0</v>
      </c>
      <c r="R25" s="31">
        <f>IFERROR('Inputs - adjustments'!E$15*R15/SUM(R$11:R$15), 0)</f>
        <v>0</v>
      </c>
      <c r="S25" s="31">
        <f>IFERROR('Inputs - adjustments'!F$15*S15/SUM(S$11:S$15), 0)</f>
        <v>0</v>
      </c>
      <c r="T25" s="31">
        <f>IFERROR('Inputs - adjustments'!G$15*T15/SUM(T$11:T$15), 0)</f>
        <v>0</v>
      </c>
      <c r="U25" s="31">
        <f>IFERROR('Inputs - adjustments'!H$15*U15/SUM(U$11:U$15), 0)</f>
        <v>0</v>
      </c>
      <c r="V25" s="31">
        <f>IFERROR('Inputs - adjustments'!I$15*V15/SUM(V$11:V$15), 0)</f>
        <v>0</v>
      </c>
      <c r="W25" s="31">
        <f>IFERROR('Inputs - adjustments'!J$15*W15/SUM(W$11:W$15), 0)</f>
        <v>0</v>
      </c>
      <c r="X25" s="31">
        <f>IFERROR('Inputs - adjustments'!K$15*X15/SUM(X$11:X$15),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26.212</v>
      </c>
      <c r="D31" s="32">
        <f t="shared" ref="D31:L31" si="0" xml:space="preserve"> D11 + D21</f>
        <v>13.786000000000001</v>
      </c>
      <c r="E31" s="32">
        <f t="shared" si="0"/>
        <v>186.99316483640297</v>
      </c>
      <c r="F31" s="32">
        <f t="shared" si="0"/>
        <v>88.996000000000009</v>
      </c>
      <c r="G31" s="32">
        <f t="shared" si="0"/>
        <v>148.43846379070786</v>
      </c>
      <c r="H31" s="32">
        <f t="shared" si="0"/>
        <v>187.12799999999999</v>
      </c>
      <c r="I31" s="32">
        <f t="shared" si="0"/>
        <v>40.201999999999998</v>
      </c>
      <c r="J31" s="32">
        <f t="shared" si="0"/>
        <v>30.443999999999999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1.2099031182015954</v>
      </c>
      <c r="P31" s="32">
        <f t="shared" ref="P31:X31" si="1" xml:space="preserve"> P11 + P21</f>
        <v>6.9569999999999999</v>
      </c>
      <c r="Q31" s="32">
        <f t="shared" si="1"/>
        <v>0</v>
      </c>
      <c r="R31" s="32">
        <f t="shared" si="1"/>
        <v>28.815000000000005</v>
      </c>
      <c r="S31" s="32">
        <f t="shared" si="1"/>
        <v>0</v>
      </c>
      <c r="T31" s="32">
        <f t="shared" si="1"/>
        <v>260.33300000000003</v>
      </c>
      <c r="U31" s="32">
        <f t="shared" si="1"/>
        <v>0</v>
      </c>
      <c r="V31" s="32">
        <f t="shared" si="1"/>
        <v>1.6E-2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26.245000000000001</v>
      </c>
      <c r="D32" s="32">
        <f t="shared" si="2"/>
        <v>11.347999999999999</v>
      </c>
      <c r="E32" s="32">
        <f t="shared" si="2"/>
        <v>183.65040548048981</v>
      </c>
      <c r="F32" s="32">
        <f t="shared" si="2"/>
        <v>94.569000000000003</v>
      </c>
      <c r="G32" s="32">
        <f t="shared" si="2"/>
        <v>147.99113246540261</v>
      </c>
      <c r="H32" s="32">
        <f t="shared" si="2"/>
        <v>173.785</v>
      </c>
      <c r="I32" s="32">
        <f t="shared" si="2"/>
        <v>40.789000000000001</v>
      </c>
      <c r="J32" s="32">
        <f t="shared" si="2"/>
        <v>30.813999999999997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1.2117847715736041</v>
      </c>
      <c r="P32" s="32">
        <f t="shared" si="3"/>
        <v>3.952</v>
      </c>
      <c r="Q32" s="32">
        <f t="shared" si="3"/>
        <v>0</v>
      </c>
      <c r="R32" s="32">
        <f t="shared" si="3"/>
        <v>31.447000000000003</v>
      </c>
      <c r="S32" s="32">
        <f t="shared" si="3"/>
        <v>0</v>
      </c>
      <c r="T32" s="32">
        <f t="shared" si="3"/>
        <v>273.90700000000004</v>
      </c>
      <c r="U32" s="32">
        <f t="shared" si="3"/>
        <v>0</v>
      </c>
      <c r="V32" s="32">
        <f t="shared" si="3"/>
        <v>3.6999999999999998E-2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26.234999999999999</v>
      </c>
      <c r="D33" s="32">
        <f t="shared" si="4"/>
        <v>16.041</v>
      </c>
      <c r="E33" s="32">
        <f t="shared" si="4"/>
        <v>184.2614261817487</v>
      </c>
      <c r="F33" s="32">
        <f t="shared" si="4"/>
        <v>99.795999999999992</v>
      </c>
      <c r="G33" s="32">
        <f t="shared" si="4"/>
        <v>141.36160374519903</v>
      </c>
      <c r="H33" s="32">
        <f t="shared" si="4"/>
        <v>159.483</v>
      </c>
      <c r="I33" s="32">
        <f t="shared" si="4"/>
        <v>41.078000000000003</v>
      </c>
      <c r="J33" s="32">
        <f t="shared" si="4"/>
        <v>19.547000000000001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1.2767018129079042</v>
      </c>
      <c r="P33" s="32">
        <f t="shared" si="3"/>
        <v>10.391</v>
      </c>
      <c r="Q33" s="32">
        <f t="shared" si="3"/>
        <v>0</v>
      </c>
      <c r="R33" s="32">
        <f t="shared" si="3"/>
        <v>25.760000000000005</v>
      </c>
      <c r="S33" s="32">
        <f t="shared" si="3"/>
        <v>3.44</v>
      </c>
      <c r="T33" s="32">
        <f t="shared" si="3"/>
        <v>193.40099999999998</v>
      </c>
      <c r="U33" s="32">
        <f t="shared" si="3"/>
        <v>0</v>
      </c>
      <c r="V33" s="32">
        <f t="shared" si="3"/>
        <v>4.7779999999999996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26.236000000000001</v>
      </c>
      <c r="D34" s="32">
        <f t="shared" si="5"/>
        <v>11.923</v>
      </c>
      <c r="E34" s="32">
        <f t="shared" si="5"/>
        <v>184.99643647336049</v>
      </c>
      <c r="F34" s="32">
        <f t="shared" si="5"/>
        <v>94.394999999999996</v>
      </c>
      <c r="G34" s="32">
        <f t="shared" si="5"/>
        <v>140.85443204523673</v>
      </c>
      <c r="H34" s="32">
        <f t="shared" si="5"/>
        <v>130.01500000000001</v>
      </c>
      <c r="I34" s="32">
        <f t="shared" si="5"/>
        <v>41.391999999999996</v>
      </c>
      <c r="J34" s="32">
        <f t="shared" si="5"/>
        <v>13.218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1.335033067440174</v>
      </c>
      <c r="P34" s="32">
        <f t="shared" si="3"/>
        <v>8.1989999999999998</v>
      </c>
      <c r="Q34" s="32">
        <f t="shared" si="3"/>
        <v>0</v>
      </c>
      <c r="R34" s="32">
        <f t="shared" si="3"/>
        <v>19.460999999999999</v>
      </c>
      <c r="S34" s="32">
        <f t="shared" si="3"/>
        <v>13.417999999999999</v>
      </c>
      <c r="T34" s="32">
        <f t="shared" si="3"/>
        <v>113.756</v>
      </c>
      <c r="U34" s="32">
        <f t="shared" si="3"/>
        <v>0</v>
      </c>
      <c r="V34" s="32">
        <f t="shared" si="3"/>
        <v>23.739000000000001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27.274999999999999</v>
      </c>
      <c r="D35" s="32">
        <f t="shared" si="6"/>
        <v>4.7759999999999998</v>
      </c>
      <c r="E35" s="32">
        <f t="shared" si="6"/>
        <v>184.48956702799799</v>
      </c>
      <c r="F35" s="32">
        <f t="shared" si="6"/>
        <v>78.731000000000009</v>
      </c>
      <c r="G35" s="32">
        <f t="shared" si="6"/>
        <v>140.84266016825504</v>
      </c>
      <c r="H35" s="32">
        <f t="shared" si="6"/>
        <v>101.73699999999999</v>
      </c>
      <c r="I35" s="32">
        <f t="shared" si="6"/>
        <v>41.698</v>
      </c>
      <c r="J35" s="32">
        <f t="shared" si="6"/>
        <v>12.341000000000001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1.4535772298767222</v>
      </c>
      <c r="P35" s="32">
        <f t="shared" si="3"/>
        <v>2.7440000000000002</v>
      </c>
      <c r="Q35" s="32">
        <f t="shared" si="3"/>
        <v>1.1220000000000001</v>
      </c>
      <c r="R35" s="32">
        <f t="shared" si="3"/>
        <v>17.835000000000001</v>
      </c>
      <c r="S35" s="32">
        <f t="shared" si="3"/>
        <v>19.292000000000002</v>
      </c>
      <c r="T35" s="32">
        <f t="shared" si="3"/>
        <v>43.765999999999998</v>
      </c>
      <c r="U35" s="32">
        <f t="shared" si="3"/>
        <v>0</v>
      </c>
      <c r="V35" s="32">
        <f t="shared" si="3"/>
        <v>7.1459999999999999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4474.3132922148015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0.13790200813354586</v>
      </c>
      <c r="D42" s="11">
        <f>IFERROR(D31/SUM($C$31:$D$35), 0)</f>
        <v>7.2528501607243376E-2</v>
      </c>
      <c r="E42" s="11">
        <f>IFERROR(E31/SUM($E$31:$F$35), 0)</f>
        <v>0.13541613729554891</v>
      </c>
      <c r="F42" s="11">
        <f>IFERROR(F31/SUM($E$31:$F$35), 0)</f>
        <v>6.4448850658783766E-2</v>
      </c>
      <c r="G42" s="11">
        <f>IFERROR(G31/SUM($G$31:$H$35), 0)</f>
        <v>0.10086627013479607</v>
      </c>
      <c r="H42" s="11">
        <f>IFERROR(H31/SUM($G$31:$H$35), 0)</f>
        <v>0.12715641832831792</v>
      </c>
      <c r="I42" s="11">
        <f>IFERROR(I31/SUM($I$31:$J$35), 0)</f>
        <v>0.12904986148695283</v>
      </c>
      <c r="J42" s="11">
        <f>IFERROR(J31/SUM($I$31:$J$35), 0)</f>
        <v>9.7726331603124009E-2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3.1239429852868456E-2</v>
      </c>
      <c r="P42" s="11">
        <f>IFERROR(P31/SUM($O$31:$P$35),0)</f>
        <v>0.17962819519752127</v>
      </c>
      <c r="Q42" s="11">
        <f>IFERROR(Q31/SUM($Q$31:$R$35), 0)</f>
        <v>0</v>
      </c>
      <c r="R42" s="11">
        <f>IFERROR(R31/SUM($Q$31:$R$35), 0)</f>
        <v>0.23155737704918031</v>
      </c>
      <c r="S42" s="11">
        <f>IFERROR(S31/SUM($S$31:$T$35), 0)</f>
        <v>0</v>
      </c>
      <c r="T42" s="11">
        <f>IFERROR(T31/SUM($S$31:$T$35), 0)</f>
        <v>0.28256737938138293</v>
      </c>
      <c r="U42" s="11">
        <f>IFERROR(U31/SUM($U$31:$V$35), 0)</f>
        <v>0</v>
      </c>
      <c r="V42" s="11">
        <f>IFERROR(V31/SUM($U$31:$V$35), 0)</f>
        <v>4.4797849703214247E-4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0.13807562198477458</v>
      </c>
      <c r="D43" s="11">
        <f t="shared" si="7"/>
        <v>5.9702120719497875E-2</v>
      </c>
      <c r="E43" s="11">
        <f t="shared" ref="E43:F46" si="8">IFERROR(E32/SUM($E$31:$F$35), 0)</f>
        <v>0.13299538806504979</v>
      </c>
      <c r="F43" s="11">
        <f t="shared" si="8"/>
        <v>6.8484688727027301E-2</v>
      </c>
      <c r="G43" s="11">
        <f t="shared" ref="G43:H46" si="9">IFERROR(G32/SUM($G$31:$H$35), 0)</f>
        <v>0.10056230146558637</v>
      </c>
      <c r="H43" s="11">
        <f t="shared" si="9"/>
        <v>0.11808964002814507</v>
      </c>
      <c r="I43" s="11">
        <f t="shared" ref="I43:J46" si="10">IFERROR(I32/SUM($I$31:$J$35), 0)</f>
        <v>0.13093415253448382</v>
      </c>
      <c r="J43" s="11">
        <f t="shared" si="10"/>
        <v>9.8914044869881201E-2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3.1288013725112418E-2</v>
      </c>
      <c r="P43" s="11">
        <f t="shared" si="12"/>
        <v>0.10203976245804285</v>
      </c>
      <c r="Q43" s="11">
        <f t="shared" ref="Q43:R46" si="13">IFERROR(Q32/SUM($Q$31:$R$35), 0)</f>
        <v>0</v>
      </c>
      <c r="R43" s="11">
        <f t="shared" si="13"/>
        <v>0.25270813243330115</v>
      </c>
      <c r="S43" s="11">
        <f t="shared" ref="S43:T46" si="14">IFERROR(S32/SUM($S$31:$T$35), 0)</f>
        <v>0</v>
      </c>
      <c r="T43" s="11">
        <f t="shared" si="14"/>
        <v>0.29730070019635024</v>
      </c>
      <c r="U43" s="11">
        <f t="shared" ref="U43:V46" si="15">IFERROR(U32/SUM($U$31:$V$35), 0)</f>
        <v>0</v>
      </c>
      <c r="V43" s="11">
        <f t="shared" si="15"/>
        <v>1.0359502743868293E-3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0.13802301172682646</v>
      </c>
      <c r="D44" s="11">
        <f t="shared" si="7"/>
        <v>8.4392114774538729E-2</v>
      </c>
      <c r="E44" s="11">
        <f t="shared" si="8"/>
        <v>0.13343787516474931</v>
      </c>
      <c r="F44" s="11">
        <f t="shared" si="8"/>
        <v>7.2269961575171737E-2</v>
      </c>
      <c r="G44" s="11">
        <f t="shared" si="9"/>
        <v>9.6057432460061778E-2</v>
      </c>
      <c r="H44" s="11">
        <f t="shared" si="9"/>
        <v>0.10837120614902701</v>
      </c>
      <c r="I44" s="11">
        <f t="shared" si="10"/>
        <v>0.13186185289689689</v>
      </c>
      <c r="J44" s="11">
        <f t="shared" si="10"/>
        <v>6.2746570879196731E-2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3.296415731752915E-2</v>
      </c>
      <c r="P44" s="11">
        <f t="shared" si="12"/>
        <v>0.26829331267751094</v>
      </c>
      <c r="Q44" s="11">
        <f t="shared" si="13"/>
        <v>0</v>
      </c>
      <c r="R44" s="11">
        <f t="shared" si="13"/>
        <v>0.20700739312118291</v>
      </c>
      <c r="S44" s="11">
        <f t="shared" si="14"/>
        <v>3.7338016504705786E-3</v>
      </c>
      <c r="T44" s="11">
        <f t="shared" si="14"/>
        <v>0.20991888750077334</v>
      </c>
      <c r="U44" s="11">
        <f t="shared" si="15"/>
        <v>0</v>
      </c>
      <c r="V44" s="11">
        <f t="shared" si="15"/>
        <v>0.13377757867622353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0.13802827275262128</v>
      </c>
      <c r="D45" s="11">
        <f t="shared" si="7"/>
        <v>6.2727210551513327E-2</v>
      </c>
      <c r="E45" s="11">
        <f t="shared" si="8"/>
        <v>0.13397015266617363</v>
      </c>
      <c r="F45" s="11">
        <f t="shared" si="8"/>
        <v>6.8358681940041049E-2</v>
      </c>
      <c r="G45" s="11">
        <f t="shared" si="9"/>
        <v>9.5712801315365692E-2</v>
      </c>
      <c r="H45" s="11">
        <f t="shared" si="9"/>
        <v>8.8347236805588994E-2</v>
      </c>
      <c r="I45" s="11">
        <f t="shared" si="10"/>
        <v>0.13286980415571242</v>
      </c>
      <c r="J45" s="11">
        <f t="shared" si="10"/>
        <v>4.243025394593658E-2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3.447025735709202E-2</v>
      </c>
      <c r="P45" s="11">
        <f t="shared" si="12"/>
        <v>0.21169635941130904</v>
      </c>
      <c r="Q45" s="11">
        <f t="shared" si="13"/>
        <v>0</v>
      </c>
      <c r="R45" s="11">
        <f t="shared" si="13"/>
        <v>0.15638862102217932</v>
      </c>
      <c r="S45" s="11">
        <f t="shared" si="14"/>
        <v>1.4563997251748319E-2</v>
      </c>
      <c r="T45" s="11">
        <f t="shared" si="14"/>
        <v>0.12347161062527068</v>
      </c>
      <c r="U45" s="11">
        <f t="shared" si="15"/>
        <v>0</v>
      </c>
      <c r="V45" s="11">
        <f t="shared" si="15"/>
        <v>0.66466009631537681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0.14349447855342831</v>
      </c>
      <c r="D46" s="11">
        <f t="shared" si="7"/>
        <v>2.5126659196010034E-2</v>
      </c>
      <c r="E46" s="11">
        <f t="shared" si="8"/>
        <v>0.13360308950392286</v>
      </c>
      <c r="F46" s="11">
        <f t="shared" si="8"/>
        <v>5.7015174403531675E-2</v>
      </c>
      <c r="G46" s="11">
        <f t="shared" si="9"/>
        <v>9.5704802139860184E-2</v>
      </c>
      <c r="H46" s="11">
        <f t="shared" si="9"/>
        <v>6.9131891173250817E-2</v>
      </c>
      <c r="I46" s="11">
        <f t="shared" si="10"/>
        <v>0.13385207512767919</v>
      </c>
      <c r="J46" s="11">
        <f t="shared" si="10"/>
        <v>3.9615052500136437E-2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3.7531041308461709E-2</v>
      </c>
      <c r="P46" s="11">
        <f t="shared" si="12"/>
        <v>7.0849470694552025E-2</v>
      </c>
      <c r="Q46" s="11">
        <f t="shared" si="13"/>
        <v>9.0163934426229497E-3</v>
      </c>
      <c r="R46" s="11">
        <f t="shared" si="13"/>
        <v>0.14332208293153326</v>
      </c>
      <c r="S46" s="11">
        <f t="shared" si="14"/>
        <v>2.093968065141814E-2</v>
      </c>
      <c r="T46" s="11">
        <f t="shared" si="14"/>
        <v>4.7503942742585854E-2</v>
      </c>
      <c r="U46" s="11">
        <f t="shared" si="15"/>
        <v>0</v>
      </c>
      <c r="V46" s="11">
        <f t="shared" si="15"/>
        <v>0.20007839623698062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126">
        <f>'Totex allowances'!C37+'Totex allowances'!C38</f>
        <v>189.51607999719113</v>
      </c>
      <c r="D54" s="126">
        <f>'Totex allowances'!D37+'Totex allowances'!D38</f>
        <v>1468.5286653564594</v>
      </c>
      <c r="E54" s="126">
        <f>'Totex allowances'!E37+'Totex allowances'!E38</f>
        <v>1405.1810539612916</v>
      </c>
      <c r="F54" s="126">
        <f>'Totex allowances'!F37+'Totex allowances'!F38</f>
        <v>271.956352822594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27">
        <f>'Totex allowances'!C39</f>
        <v>33.140509843317218</v>
      </c>
      <c r="P54" s="127">
        <f>'Totex allowances'!D39</f>
        <v>129.82671950503121</v>
      </c>
      <c r="Q54" s="127">
        <f>'Totex allowances'!E39</f>
        <v>745.28512949402591</v>
      </c>
      <c r="R54" s="127">
        <f>'Totex allowances'!F39</f>
        <v>34.898124045968515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189.51607999719113</v>
      </c>
      <c r="D64" s="37">
        <f t="shared" ref="D64:G64" si="17">D54+D59</f>
        <v>1468.5286653564594</v>
      </c>
      <c r="E64" s="37">
        <f t="shared" si="17"/>
        <v>1405.1810539612916</v>
      </c>
      <c r="F64" s="37">
        <f t="shared" si="17"/>
        <v>271.956352822594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33.140509843317218</v>
      </c>
      <c r="P64" s="38">
        <f t="shared" ref="P64:S64" si="18">P54+P59</f>
        <v>129.82671950503121</v>
      </c>
      <c r="Q64" s="38">
        <f t="shared" si="18"/>
        <v>745.28512949402591</v>
      </c>
      <c r="R64" s="38">
        <f t="shared" si="18"/>
        <v>34.898124045968515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0.13790200813354586</v>
      </c>
      <c r="D71" s="11">
        <f t="shared" si="19"/>
        <v>7.2528501607243376E-2</v>
      </c>
      <c r="E71" s="11">
        <f t="shared" si="19"/>
        <v>0.13541613729554891</v>
      </c>
      <c r="F71" s="11">
        <f t="shared" si="19"/>
        <v>6.4448850658783766E-2</v>
      </c>
      <c r="G71" s="11">
        <f t="shared" si="19"/>
        <v>0.10086627013479607</v>
      </c>
      <c r="H71" s="11">
        <f t="shared" si="19"/>
        <v>0.12715641832831792</v>
      </c>
      <c r="I71" s="11">
        <f t="shared" si="19"/>
        <v>0.12904986148695283</v>
      </c>
      <c r="J71" s="11">
        <f t="shared" si="19"/>
        <v>9.7726331603124009E-2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3.1239429852868456E-2</v>
      </c>
      <c r="P71" s="11">
        <f t="shared" si="20"/>
        <v>0.17962819519752127</v>
      </c>
      <c r="Q71" s="11">
        <f t="shared" si="20"/>
        <v>0</v>
      </c>
      <c r="R71" s="11">
        <f t="shared" si="20"/>
        <v>0.23155737704918031</v>
      </c>
      <c r="S71" s="11">
        <f t="shared" si="20"/>
        <v>0</v>
      </c>
      <c r="T71" s="11">
        <f t="shared" si="20"/>
        <v>0.28256737938138293</v>
      </c>
      <c r="U71" s="11">
        <f t="shared" si="20"/>
        <v>0</v>
      </c>
      <c r="V71" s="11">
        <f t="shared" si="20"/>
        <v>4.4797849703214247E-4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0.13807562198477458</v>
      </c>
      <c r="D72" s="11">
        <f t="shared" si="21"/>
        <v>5.9702120719497875E-2</v>
      </c>
      <c r="E72" s="11">
        <f t="shared" si="21"/>
        <v>0.13299538806504979</v>
      </c>
      <c r="F72" s="11">
        <f t="shared" si="21"/>
        <v>6.8484688727027301E-2</v>
      </c>
      <c r="G72" s="11">
        <f t="shared" si="21"/>
        <v>0.10056230146558637</v>
      </c>
      <c r="H72" s="11">
        <f t="shared" si="21"/>
        <v>0.11808964002814507</v>
      </c>
      <c r="I72" s="11">
        <f t="shared" si="21"/>
        <v>0.13093415253448382</v>
      </c>
      <c r="J72" s="11">
        <f t="shared" si="21"/>
        <v>9.8914044869881201E-2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3.1288013725112418E-2</v>
      </c>
      <c r="P72" s="11">
        <f t="shared" si="22"/>
        <v>0.10203976245804285</v>
      </c>
      <c r="Q72" s="11">
        <f t="shared" si="22"/>
        <v>0</v>
      </c>
      <c r="R72" s="11">
        <f t="shared" si="22"/>
        <v>0.25270813243330115</v>
      </c>
      <c r="S72" s="11">
        <f t="shared" si="22"/>
        <v>0</v>
      </c>
      <c r="T72" s="11">
        <f t="shared" si="22"/>
        <v>0.29730070019635024</v>
      </c>
      <c r="U72" s="11">
        <f t="shared" si="22"/>
        <v>0</v>
      </c>
      <c r="V72" s="11">
        <f t="shared" si="22"/>
        <v>1.0359502743868293E-3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0.13802301172682646</v>
      </c>
      <c r="D73" s="11">
        <f t="shared" si="23"/>
        <v>8.4392114774538729E-2</v>
      </c>
      <c r="E73" s="11">
        <f t="shared" si="23"/>
        <v>0.13343787516474931</v>
      </c>
      <c r="F73" s="11">
        <f t="shared" si="23"/>
        <v>7.2269961575171737E-2</v>
      </c>
      <c r="G73" s="11">
        <f t="shared" si="23"/>
        <v>9.6057432460061778E-2</v>
      </c>
      <c r="H73" s="11">
        <f t="shared" si="23"/>
        <v>0.10837120614902701</v>
      </c>
      <c r="I73" s="11">
        <f t="shared" si="23"/>
        <v>0.13186185289689689</v>
      </c>
      <c r="J73" s="11">
        <f t="shared" si="23"/>
        <v>6.2746570879196731E-2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3.296415731752915E-2</v>
      </c>
      <c r="P73" s="11">
        <f t="shared" si="24"/>
        <v>0.26829331267751094</v>
      </c>
      <c r="Q73" s="11">
        <f t="shared" si="24"/>
        <v>0</v>
      </c>
      <c r="R73" s="11">
        <f t="shared" si="24"/>
        <v>0.20700739312118291</v>
      </c>
      <c r="S73" s="11">
        <f t="shared" si="24"/>
        <v>3.7338016504705786E-3</v>
      </c>
      <c r="T73" s="11">
        <f t="shared" si="24"/>
        <v>0.20991888750077334</v>
      </c>
      <c r="U73" s="11">
        <f t="shared" si="24"/>
        <v>0</v>
      </c>
      <c r="V73" s="11">
        <f t="shared" si="24"/>
        <v>0.13377757867622353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0.13802827275262128</v>
      </c>
      <c r="D74" s="11">
        <f t="shared" si="25"/>
        <v>6.2727210551513327E-2</v>
      </c>
      <c r="E74" s="11">
        <f t="shared" si="25"/>
        <v>0.13397015266617363</v>
      </c>
      <c r="F74" s="11">
        <f t="shared" si="25"/>
        <v>6.8358681940041049E-2</v>
      </c>
      <c r="G74" s="11">
        <f t="shared" si="25"/>
        <v>9.5712801315365692E-2</v>
      </c>
      <c r="H74" s="11">
        <f t="shared" si="25"/>
        <v>8.8347236805588994E-2</v>
      </c>
      <c r="I74" s="11">
        <f t="shared" si="25"/>
        <v>0.13286980415571242</v>
      </c>
      <c r="J74" s="11">
        <f t="shared" si="25"/>
        <v>4.243025394593658E-2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3.447025735709202E-2</v>
      </c>
      <c r="P74" s="11">
        <f t="shared" si="26"/>
        <v>0.21169635941130904</v>
      </c>
      <c r="Q74" s="11">
        <f t="shared" si="26"/>
        <v>0</v>
      </c>
      <c r="R74" s="11">
        <f t="shared" si="26"/>
        <v>0.15638862102217932</v>
      </c>
      <c r="S74" s="11">
        <f t="shared" si="26"/>
        <v>1.4563997251748319E-2</v>
      </c>
      <c r="T74" s="11">
        <f t="shared" si="26"/>
        <v>0.12347161062527068</v>
      </c>
      <c r="U74" s="11">
        <f t="shared" si="26"/>
        <v>0</v>
      </c>
      <c r="V74" s="11">
        <f t="shared" si="26"/>
        <v>0.66466009631537681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0.14349447855342831</v>
      </c>
      <c r="D75" s="11">
        <f t="shared" si="27"/>
        <v>2.5126659196010034E-2</v>
      </c>
      <c r="E75" s="11">
        <f t="shared" si="27"/>
        <v>0.13360308950392286</v>
      </c>
      <c r="F75" s="11">
        <f t="shared" si="27"/>
        <v>5.7015174403531675E-2</v>
      </c>
      <c r="G75" s="11">
        <f t="shared" si="27"/>
        <v>9.5704802139860184E-2</v>
      </c>
      <c r="H75" s="11">
        <f t="shared" si="27"/>
        <v>6.9131891173250817E-2</v>
      </c>
      <c r="I75" s="11">
        <f t="shared" si="27"/>
        <v>0.13385207512767919</v>
      </c>
      <c r="J75" s="11">
        <f t="shared" si="27"/>
        <v>3.9615052500136437E-2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3.7531041308461709E-2</v>
      </c>
      <c r="P75" s="11">
        <f t="shared" si="28"/>
        <v>7.0849470694552025E-2</v>
      </c>
      <c r="Q75" s="11">
        <f t="shared" si="28"/>
        <v>9.0163934426229497E-3</v>
      </c>
      <c r="R75" s="11">
        <f t="shared" si="28"/>
        <v>0.14332208293153326</v>
      </c>
      <c r="S75" s="11">
        <f t="shared" si="28"/>
        <v>2.093968065141814E-2</v>
      </c>
      <c r="T75" s="11">
        <f t="shared" si="28"/>
        <v>4.7503942742585854E-2</v>
      </c>
      <c r="U75" s="11">
        <f t="shared" si="28"/>
        <v>0</v>
      </c>
      <c r="V75" s="11">
        <f t="shared" si="28"/>
        <v>0.20007839623698062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189.51607999719113</v>
      </c>
      <c r="D80" s="37">
        <f t="shared" ref="D80:G80" si="29">D64</f>
        <v>1468.5286653564594</v>
      </c>
      <c r="E80" s="37">
        <f t="shared" si="29"/>
        <v>1405.1810539612916</v>
      </c>
      <c r="F80" s="37">
        <f t="shared" si="29"/>
        <v>271.956352822594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33.140509843317218</v>
      </c>
      <c r="P80" s="38">
        <f t="shared" ref="P80:S80" si="30">P64</f>
        <v>129.82671950503121</v>
      </c>
      <c r="Q80" s="38">
        <f t="shared" si="30"/>
        <v>745.28512949402591</v>
      </c>
      <c r="R80" s="38">
        <f t="shared" si="30"/>
        <v>34.898124045968515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26.13464800521038</v>
      </c>
      <c r="D85" s="32">
        <f>$C$80*D71</f>
        <v>13.745317312674741</v>
      </c>
      <c r="E85" s="32">
        <f>$D$80*E71</f>
        <v>198.86247937035952</v>
      </c>
      <c r="F85" s="32">
        <f>$D$80*F71</f>
        <v>94.644984641701498</v>
      </c>
      <c r="G85" s="32">
        <f>$E$80*G71</f>
        <v>141.7353717771571</v>
      </c>
      <c r="H85" s="32">
        <f>$E$80*H71</f>
        <v>178.67778992452867</v>
      </c>
      <c r="I85" s="32">
        <f>$F$80*I71</f>
        <v>35.09592966225263</v>
      </c>
      <c r="J85" s="32">
        <f>$F$80*J71</f>
        <v>26.577296717517012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1.0352906325386049</v>
      </c>
      <c r="P85" s="32">
        <f>$O$80*P71</f>
        <v>5.9529699710807602</v>
      </c>
      <c r="Q85" s="32">
        <f>$P$80*Q71</f>
        <v>0</v>
      </c>
      <c r="R85" s="32">
        <f>$P$80*R71</f>
        <v>30.062334639484682</v>
      </c>
      <c r="S85" s="32">
        <f>$Q$80*S71</f>
        <v>0</v>
      </c>
      <c r="T85" s="32">
        <f>$Q$80*T71</f>
        <v>210.59326593304152</v>
      </c>
      <c r="U85" s="32">
        <f>$R$80*U71</f>
        <v>0</v>
      </c>
      <c r="V85" s="32">
        <f>$R$80*V71</f>
        <v>1.5633609159354245E-2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26.167550621728459</v>
      </c>
      <c r="D86" s="32">
        <f t="shared" si="31"/>
        <v>11.314511886278321</v>
      </c>
      <c r="E86" s="32">
        <f t="shared" ref="E86:F89" si="32">$D$80*E72</f>
        <v>195.30753973373197</v>
      </c>
      <c r="F86" s="32">
        <f t="shared" si="32"/>
        <v>100.57172853365397</v>
      </c>
      <c r="G86" s="32">
        <f t="shared" ref="G86:H89" si="33">$E$80*G72</f>
        <v>141.30824076218579</v>
      </c>
      <c r="H86" s="32">
        <f t="shared" si="33"/>
        <v>165.93732483665841</v>
      </c>
      <c r="I86" s="32">
        <f t="shared" ref="I86:J89" si="34">$F$80*I72</f>
        <v>35.60837458319542</v>
      </c>
      <c r="J86" s="32">
        <f t="shared" si="34"/>
        <v>26.900302885743304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1.0369007268349324</v>
      </c>
      <c r="P86" s="32">
        <f t="shared" si="36"/>
        <v>3.3816497521505196</v>
      </c>
      <c r="Q86" s="32">
        <f t="shared" ref="Q86:R89" si="37">$P$80*Q72</f>
        <v>0</v>
      </c>
      <c r="R86" s="32">
        <f t="shared" si="37"/>
        <v>32.808267826058469</v>
      </c>
      <c r="S86" s="32">
        <f t="shared" ref="S86:T89" si="38">$Q$80*S72</f>
        <v>0</v>
      </c>
      <c r="T86" s="32">
        <f t="shared" si="38"/>
        <v>221.57379084450147</v>
      </c>
      <c r="U86" s="32">
        <f t="shared" ref="U86:V89" si="39">$R$80*U72</f>
        <v>0</v>
      </c>
      <c r="V86" s="32">
        <f t="shared" si="39"/>
        <v>3.6152721181006688E-2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26.157580131874493</v>
      </c>
      <c r="D87" s="32">
        <f t="shared" si="31"/>
        <v>15.993662774743617</v>
      </c>
      <c r="E87" s="32">
        <f t="shared" si="32"/>
        <v>195.95734472369114</v>
      </c>
      <c r="F87" s="32">
        <f t="shared" si="32"/>
        <v>106.13051021734955</v>
      </c>
      <c r="G87" s="32">
        <f t="shared" si="33"/>
        <v>134.97808418504519</v>
      </c>
      <c r="H87" s="32">
        <f t="shared" si="33"/>
        <v>152.28116567554619</v>
      </c>
      <c r="I87" s="32">
        <f t="shared" si="34"/>
        <v>35.860668590269476</v>
      </c>
      <c r="J87" s="32">
        <f t="shared" si="34"/>
        <v>17.064328568430728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1.0924489800582322</v>
      </c>
      <c r="P87" s="32">
        <f t="shared" si="36"/>
        <v>8.8913771696852351</v>
      </c>
      <c r="Q87" s="32">
        <f t="shared" si="37"/>
        <v>0</v>
      </c>
      <c r="R87" s="32">
        <f t="shared" si="37"/>
        <v>26.875090762211538</v>
      </c>
      <c r="S87" s="32">
        <f t="shared" si="38"/>
        <v>2.7827468465759728</v>
      </c>
      <c r="T87" s="32">
        <f t="shared" si="38"/>
        <v>156.44942525425571</v>
      </c>
      <c r="U87" s="32">
        <f t="shared" si="39"/>
        <v>0</v>
      </c>
      <c r="V87" s="32">
        <f t="shared" si="39"/>
        <v>4.6685865352121612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26.15857718085989</v>
      </c>
      <c r="D88" s="32">
        <f t="shared" si="31"/>
        <v>11.887815052881251</v>
      </c>
      <c r="E88" s="32">
        <f t="shared" si="32"/>
        <v>196.73900949245706</v>
      </c>
      <c r="F88" s="32">
        <f t="shared" si="32"/>
        <v>100.38668395493519</v>
      </c>
      <c r="G88" s="32">
        <f t="shared" si="33"/>
        <v>134.49381502991326</v>
      </c>
      <c r="H88" s="32">
        <f t="shared" si="33"/>
        <v>124.14386332904536</v>
      </c>
      <c r="I88" s="32">
        <f t="shared" si="34"/>
        <v>36.134787338439892</v>
      </c>
      <c r="J88" s="32">
        <f t="shared" si="34"/>
        <v>11.539177112473389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1.1423619032443859</v>
      </c>
      <c r="P88" s="32">
        <f t="shared" si="36"/>
        <v>7.0157252828649073</v>
      </c>
      <c r="Q88" s="32">
        <f t="shared" si="37"/>
        <v>0</v>
      </c>
      <c r="R88" s="32">
        <f t="shared" si="37"/>
        <v>20.303421635225103</v>
      </c>
      <c r="S88" s="32">
        <f t="shared" si="38"/>
        <v>10.854330577719884</v>
      </c>
      <c r="T88" s="32">
        <f t="shared" si="38"/>
        <v>92.021555313690797</v>
      </c>
      <c r="U88" s="32">
        <f t="shared" si="39"/>
        <v>0</v>
      </c>
      <c r="V88" s="32">
        <f t="shared" si="39"/>
        <v>23.195390489619403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27.194511076686748</v>
      </c>
      <c r="D89" s="32">
        <f t="shared" si="31"/>
        <v>4.7619059542531961</v>
      </c>
      <c r="E89" s="32">
        <f t="shared" si="32"/>
        <v>196.19996671669543</v>
      </c>
      <c r="F89" s="32">
        <f t="shared" si="32"/>
        <v>83.728417971884141</v>
      </c>
      <c r="G89" s="32">
        <f t="shared" si="33"/>
        <v>134.48257474004561</v>
      </c>
      <c r="H89" s="32">
        <f t="shared" si="33"/>
        <v>97.142823701165895</v>
      </c>
      <c r="I89" s="32">
        <f t="shared" si="34"/>
        <v>36.401922169459482</v>
      </c>
      <c r="J89" s="32">
        <f t="shared" si="34"/>
        <v>10.77356519481269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1.2437978439130204</v>
      </c>
      <c r="P89" s="32">
        <f t="shared" si="36"/>
        <v>2.347987580946616</v>
      </c>
      <c r="Q89" s="32">
        <f t="shared" si="37"/>
        <v>1.1705687824224125</v>
      </c>
      <c r="R89" s="32">
        <f t="shared" si="37"/>
        <v>18.60703585962899</v>
      </c>
      <c r="S89" s="32">
        <f t="shared" si="38"/>
        <v>15.606032605855718</v>
      </c>
      <c r="T89" s="32">
        <f t="shared" si="38"/>
        <v>35.403982118384889</v>
      </c>
      <c r="U89" s="32">
        <f t="shared" si="39"/>
        <v>0</v>
      </c>
      <c r="V89" s="32">
        <f t="shared" si="39"/>
        <v>6.9823606907965896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4278.3326350258785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26.13464800521038</v>
      </c>
      <c r="D105" s="32">
        <f t="shared" ref="D105:L105" si="41">D85+D96</f>
        <v>13.745317312674741</v>
      </c>
      <c r="E105" s="32">
        <f t="shared" si="41"/>
        <v>198.86247937035952</v>
      </c>
      <c r="F105" s="32">
        <f t="shared" si="41"/>
        <v>94.644984641701498</v>
      </c>
      <c r="G105" s="32">
        <f t="shared" si="41"/>
        <v>141.7353717771571</v>
      </c>
      <c r="H105" s="32">
        <f t="shared" si="41"/>
        <v>178.67778992452867</v>
      </c>
      <c r="I105" s="32">
        <f t="shared" si="41"/>
        <v>35.09592966225263</v>
      </c>
      <c r="J105" s="32">
        <f t="shared" si="41"/>
        <v>26.577296717517012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1.0352906325386049</v>
      </c>
      <c r="P105" s="32">
        <f t="shared" ref="P105:X105" si="42">P85+P96</f>
        <v>5.9529699710807602</v>
      </c>
      <c r="Q105" s="32">
        <f t="shared" si="42"/>
        <v>0</v>
      </c>
      <c r="R105" s="32">
        <f t="shared" si="42"/>
        <v>30.062334639484682</v>
      </c>
      <c r="S105" s="32">
        <f t="shared" si="42"/>
        <v>0</v>
      </c>
      <c r="T105" s="32">
        <f t="shared" si="42"/>
        <v>210.59326593304152</v>
      </c>
      <c r="U105" s="32">
        <f t="shared" si="42"/>
        <v>0</v>
      </c>
      <c r="V105" s="32">
        <f t="shared" si="42"/>
        <v>1.5633609159354245E-2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26.167550621728459</v>
      </c>
      <c r="D106" s="32">
        <f t="shared" si="43"/>
        <v>11.314511886278321</v>
      </c>
      <c r="E106" s="32">
        <f t="shared" si="43"/>
        <v>195.30753973373197</v>
      </c>
      <c r="F106" s="32">
        <f t="shared" si="43"/>
        <v>100.57172853365397</v>
      </c>
      <c r="G106" s="32">
        <f t="shared" si="43"/>
        <v>141.30824076218579</v>
      </c>
      <c r="H106" s="32">
        <f t="shared" si="43"/>
        <v>165.93732483665841</v>
      </c>
      <c r="I106" s="32">
        <f t="shared" si="43"/>
        <v>35.60837458319542</v>
      </c>
      <c r="J106" s="32">
        <f t="shared" si="43"/>
        <v>26.900302885743304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1.0369007268349324</v>
      </c>
      <c r="P106" s="32">
        <f t="shared" si="44"/>
        <v>3.3816497521505196</v>
      </c>
      <c r="Q106" s="32">
        <f t="shared" si="44"/>
        <v>0</v>
      </c>
      <c r="R106" s="32">
        <f t="shared" si="44"/>
        <v>32.808267826058469</v>
      </c>
      <c r="S106" s="32">
        <f t="shared" si="44"/>
        <v>0</v>
      </c>
      <c r="T106" s="32">
        <f t="shared" si="44"/>
        <v>221.57379084450147</v>
      </c>
      <c r="U106" s="32">
        <f t="shared" si="44"/>
        <v>0</v>
      </c>
      <c r="V106" s="32">
        <f t="shared" si="44"/>
        <v>3.6152721181006688E-2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26.157580131874493</v>
      </c>
      <c r="D107" s="32">
        <f t="shared" si="43"/>
        <v>15.993662774743617</v>
      </c>
      <c r="E107" s="32">
        <f t="shared" si="43"/>
        <v>195.95734472369114</v>
      </c>
      <c r="F107" s="32">
        <f t="shared" si="43"/>
        <v>106.13051021734955</v>
      </c>
      <c r="G107" s="32">
        <f t="shared" si="43"/>
        <v>134.97808418504519</v>
      </c>
      <c r="H107" s="32">
        <f t="shared" si="43"/>
        <v>152.28116567554619</v>
      </c>
      <c r="I107" s="32">
        <f t="shared" si="43"/>
        <v>35.860668590269476</v>
      </c>
      <c r="J107" s="32">
        <f t="shared" si="43"/>
        <v>17.064328568430728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1.0924489800582322</v>
      </c>
      <c r="P107" s="32">
        <f t="shared" si="44"/>
        <v>8.8913771696852351</v>
      </c>
      <c r="Q107" s="32">
        <f t="shared" si="44"/>
        <v>0</v>
      </c>
      <c r="R107" s="32">
        <f t="shared" si="44"/>
        <v>26.875090762211538</v>
      </c>
      <c r="S107" s="32">
        <f t="shared" si="44"/>
        <v>2.7827468465759728</v>
      </c>
      <c r="T107" s="32">
        <f t="shared" si="44"/>
        <v>156.44942525425571</v>
      </c>
      <c r="U107" s="32">
        <f t="shared" si="44"/>
        <v>0</v>
      </c>
      <c r="V107" s="32">
        <f t="shared" si="44"/>
        <v>4.6685865352121612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26.15857718085989</v>
      </c>
      <c r="D108" s="32">
        <f t="shared" si="43"/>
        <v>11.887815052881251</v>
      </c>
      <c r="E108" s="32">
        <f t="shared" si="43"/>
        <v>196.73900949245706</v>
      </c>
      <c r="F108" s="32">
        <f t="shared" si="43"/>
        <v>100.38668395493519</v>
      </c>
      <c r="G108" s="32">
        <f t="shared" si="43"/>
        <v>134.49381502991326</v>
      </c>
      <c r="H108" s="32">
        <f t="shared" si="43"/>
        <v>124.14386332904536</v>
      </c>
      <c r="I108" s="32">
        <f t="shared" si="43"/>
        <v>36.134787338439892</v>
      </c>
      <c r="J108" s="32">
        <f t="shared" si="43"/>
        <v>11.539177112473389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1.1423619032443859</v>
      </c>
      <c r="P108" s="32">
        <f t="shared" si="44"/>
        <v>7.0157252828649073</v>
      </c>
      <c r="Q108" s="32">
        <f t="shared" si="44"/>
        <v>0</v>
      </c>
      <c r="R108" s="32">
        <f t="shared" si="44"/>
        <v>20.303421635225103</v>
      </c>
      <c r="S108" s="32">
        <f t="shared" si="44"/>
        <v>10.854330577719884</v>
      </c>
      <c r="T108" s="32">
        <f t="shared" si="44"/>
        <v>92.021555313690797</v>
      </c>
      <c r="U108" s="32">
        <f t="shared" si="44"/>
        <v>0</v>
      </c>
      <c r="V108" s="32">
        <f t="shared" si="44"/>
        <v>23.195390489619403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27.194511076686748</v>
      </c>
      <c r="D109" s="32">
        <f t="shared" si="43"/>
        <v>4.7619059542531961</v>
      </c>
      <c r="E109" s="32">
        <f t="shared" si="43"/>
        <v>196.19996671669543</v>
      </c>
      <c r="F109" s="32">
        <f t="shared" si="43"/>
        <v>83.728417971884141</v>
      </c>
      <c r="G109" s="32">
        <f t="shared" si="43"/>
        <v>134.48257474004561</v>
      </c>
      <c r="H109" s="32">
        <f t="shared" si="43"/>
        <v>97.142823701165895</v>
      </c>
      <c r="I109" s="32">
        <f t="shared" si="43"/>
        <v>36.401922169459482</v>
      </c>
      <c r="J109" s="32">
        <f t="shared" si="43"/>
        <v>10.77356519481269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1.2437978439130204</v>
      </c>
      <c r="P109" s="32">
        <f t="shared" si="44"/>
        <v>2.347987580946616</v>
      </c>
      <c r="Q109" s="32">
        <f t="shared" si="44"/>
        <v>1.1705687824224125</v>
      </c>
      <c r="R109" s="32">
        <f t="shared" si="44"/>
        <v>18.60703585962899</v>
      </c>
      <c r="S109" s="32">
        <f t="shared" si="44"/>
        <v>15.606032605855718</v>
      </c>
      <c r="T109" s="32">
        <f t="shared" si="44"/>
        <v>35.403982118384889</v>
      </c>
      <c r="U109" s="32">
        <f t="shared" si="44"/>
        <v>0</v>
      </c>
      <c r="V109" s="32">
        <f t="shared" si="44"/>
        <v>6.9823606907965896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4278.3326350258785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0.13790200813354589</v>
      </c>
      <c r="D115" s="18">
        <f>IFERROR(D105/SUM($C$105:$D$109), 0)</f>
        <v>7.252850160724339E-2</v>
      </c>
      <c r="E115" s="18">
        <f>IFERROR(E105/SUM($E$105:$F$109), 0)</f>
        <v>0.13541613729554891</v>
      </c>
      <c r="F115" s="18">
        <f>IFERROR(F105/SUM($E$105:$F$109), 0)</f>
        <v>6.4448850658783766E-2</v>
      </c>
      <c r="G115" s="18">
        <f>IFERROR(G105/SUM($G$105:$H$109), 0)</f>
        <v>0.10086627013479607</v>
      </c>
      <c r="H115" s="18">
        <f>IFERROR(H105/SUM($G$105:$H$109), 0)</f>
        <v>0.12715641832831792</v>
      </c>
      <c r="I115" s="18">
        <f xml:space="preserve"> IFERROR(I105 / SUM($I$105:$J$109), 0)</f>
        <v>0.12904986148695283</v>
      </c>
      <c r="J115" s="18">
        <f xml:space="preserve"> IFERROR(J105 / SUM($I$105:$J$109), 0)</f>
        <v>9.7726331603124009E-2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3.1239429852868462E-2</v>
      </c>
      <c r="P115" s="17">
        <f xml:space="preserve"> IFERROR(P105 / SUM($O$105:$P$109), 0)</f>
        <v>0.1796281951975213</v>
      </c>
      <c r="Q115" s="17">
        <f xml:space="preserve"> IFERROR(Q105 / SUM($Q$105:$R$109), 0)</f>
        <v>0</v>
      </c>
      <c r="R115" s="17">
        <f xml:space="preserve"> IFERROR(R105 / SUM($Q$105:$R$109), 0)</f>
        <v>0.23155737704918036</v>
      </c>
      <c r="S115" s="17">
        <f xml:space="preserve"> IFERROR(S105 / SUM($S$105:$T$109), 0)</f>
        <v>0</v>
      </c>
      <c r="T115" s="17">
        <f xml:space="preserve"> IFERROR(T105 / SUM($S$105:$T$109), 0)</f>
        <v>0.28256737938138293</v>
      </c>
      <c r="U115" s="17">
        <f xml:space="preserve"> IFERROR(U105 / SUM($U$105:$V$109), 0)</f>
        <v>0</v>
      </c>
      <c r="V115" s="17">
        <f xml:space="preserve"> IFERROR(V105 / SUM($U$105:$V$109), 0)</f>
        <v>4.4797849703214241E-4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0.13807562198477458</v>
      </c>
      <c r="D116" s="18">
        <f t="shared" si="45"/>
        <v>5.9702120719497882E-2</v>
      </c>
      <c r="E116" s="18">
        <f t="shared" ref="E116:F119" si="46">IFERROR(E106/SUM($E$105:$F$109), 0)</f>
        <v>0.13299538806504979</v>
      </c>
      <c r="F116" s="18">
        <f t="shared" si="46"/>
        <v>6.8484688727027301E-2</v>
      </c>
      <c r="G116" s="18">
        <f t="shared" ref="G116:H119" si="47">IFERROR(G106/SUM($G$105:$H$109), 0)</f>
        <v>0.10056230146558637</v>
      </c>
      <c r="H116" s="18">
        <f t="shared" si="47"/>
        <v>0.11808964002814507</v>
      </c>
      <c r="I116" s="18">
        <f t="shared" ref="I116:J119" si="48" xml:space="preserve"> IFERROR(I106 / SUM($I$105:$J$109), 0)</f>
        <v>0.13093415253448382</v>
      </c>
      <c r="J116" s="18">
        <f t="shared" si="48"/>
        <v>9.8914044869881201E-2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3.1288013725112425E-2</v>
      </c>
      <c r="P116" s="17">
        <f t="shared" si="50"/>
        <v>0.10203976245804286</v>
      </c>
      <c r="Q116" s="17">
        <f t="shared" ref="Q116:R119" si="51" xml:space="preserve"> IFERROR(Q106 / SUM($Q$105:$R$109), 0)</f>
        <v>0</v>
      </c>
      <c r="R116" s="17">
        <f t="shared" si="51"/>
        <v>0.2527081324333012</v>
      </c>
      <c r="S116" s="17">
        <f t="shared" ref="S116:T119" si="52" xml:space="preserve"> IFERROR(S106 / SUM($S$105:$T$109), 0)</f>
        <v>0</v>
      </c>
      <c r="T116" s="17">
        <f t="shared" si="52"/>
        <v>0.29730070019635024</v>
      </c>
      <c r="U116" s="17">
        <f t="shared" ref="U116:V119" si="53" xml:space="preserve"> IFERROR(U106 / SUM($U$105:$V$109), 0)</f>
        <v>0</v>
      </c>
      <c r="V116" s="17">
        <f t="shared" si="53"/>
        <v>1.0359502743868293E-3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0.13802301172682649</v>
      </c>
      <c r="D117" s="18">
        <f t="shared" si="45"/>
        <v>8.4392114774538743E-2</v>
      </c>
      <c r="E117" s="18">
        <f t="shared" si="46"/>
        <v>0.13343787516474931</v>
      </c>
      <c r="F117" s="18">
        <f t="shared" si="46"/>
        <v>7.2269961575171737E-2</v>
      </c>
      <c r="G117" s="18">
        <f t="shared" si="47"/>
        <v>9.6057432460061778E-2</v>
      </c>
      <c r="H117" s="18">
        <f t="shared" si="47"/>
        <v>0.10837120614902702</v>
      </c>
      <c r="I117" s="18">
        <f t="shared" si="48"/>
        <v>0.13186185289689689</v>
      </c>
      <c r="J117" s="18">
        <f t="shared" si="48"/>
        <v>6.2746570879196731E-2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3.2964157317529157E-2</v>
      </c>
      <c r="P117" s="17">
        <f t="shared" si="50"/>
        <v>0.268293312677511</v>
      </c>
      <c r="Q117" s="17">
        <f t="shared" si="51"/>
        <v>0</v>
      </c>
      <c r="R117" s="17">
        <f t="shared" si="51"/>
        <v>0.20700739312118294</v>
      </c>
      <c r="S117" s="17">
        <f t="shared" si="52"/>
        <v>3.7338016504705786E-3</v>
      </c>
      <c r="T117" s="17">
        <f t="shared" si="52"/>
        <v>0.20991888750077334</v>
      </c>
      <c r="U117" s="17">
        <f t="shared" si="53"/>
        <v>0</v>
      </c>
      <c r="V117" s="17">
        <f t="shared" si="53"/>
        <v>0.13377757867622353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0.13802827275262131</v>
      </c>
      <c r="D118" s="18">
        <f t="shared" si="45"/>
        <v>6.272721055151334E-2</v>
      </c>
      <c r="E118" s="18">
        <f t="shared" si="46"/>
        <v>0.13397015266617363</v>
      </c>
      <c r="F118" s="18">
        <f t="shared" si="46"/>
        <v>6.8358681940041049E-2</v>
      </c>
      <c r="G118" s="18">
        <f t="shared" si="47"/>
        <v>9.5712801315365692E-2</v>
      </c>
      <c r="H118" s="18">
        <f t="shared" si="47"/>
        <v>8.8347236805588994E-2</v>
      </c>
      <c r="I118" s="18">
        <f t="shared" si="48"/>
        <v>0.13286980415571242</v>
      </c>
      <c r="J118" s="18">
        <f t="shared" si="48"/>
        <v>4.243025394593658E-2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3.4470257357092027E-2</v>
      </c>
      <c r="P118" s="17">
        <f t="shared" si="50"/>
        <v>0.2116963594113091</v>
      </c>
      <c r="Q118" s="17">
        <f t="shared" si="51"/>
        <v>0</v>
      </c>
      <c r="R118" s="17">
        <f t="shared" si="51"/>
        <v>0.15638862102217937</v>
      </c>
      <c r="S118" s="17">
        <f t="shared" si="52"/>
        <v>1.4563997251748319E-2</v>
      </c>
      <c r="T118" s="17">
        <f t="shared" si="52"/>
        <v>0.12347161062527066</v>
      </c>
      <c r="U118" s="17">
        <f t="shared" si="53"/>
        <v>0</v>
      </c>
      <c r="V118" s="17">
        <f t="shared" si="53"/>
        <v>0.66466009631537681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0.14349447855342834</v>
      </c>
      <c r="D119" s="18">
        <f t="shared" si="45"/>
        <v>2.5126659196010041E-2</v>
      </c>
      <c r="E119" s="18">
        <f t="shared" si="46"/>
        <v>0.13360308950392286</v>
      </c>
      <c r="F119" s="18">
        <f t="shared" si="46"/>
        <v>5.7015174403531675E-2</v>
      </c>
      <c r="G119" s="18">
        <f t="shared" si="47"/>
        <v>9.5704802139860184E-2</v>
      </c>
      <c r="H119" s="18">
        <f t="shared" si="47"/>
        <v>6.9131891173250817E-2</v>
      </c>
      <c r="I119" s="18">
        <f t="shared" si="48"/>
        <v>0.13385207512767919</v>
      </c>
      <c r="J119" s="18">
        <f t="shared" si="48"/>
        <v>3.9615052500136437E-2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3.7531041308461716E-2</v>
      </c>
      <c r="P119" s="17">
        <f t="shared" si="50"/>
        <v>7.0849470694552039E-2</v>
      </c>
      <c r="Q119" s="17">
        <f t="shared" si="51"/>
        <v>9.0163934426229532E-3</v>
      </c>
      <c r="R119" s="17">
        <f t="shared" si="51"/>
        <v>0.14332208293153328</v>
      </c>
      <c r="S119" s="17">
        <f t="shared" si="52"/>
        <v>2.093968065141814E-2</v>
      </c>
      <c r="T119" s="17">
        <f t="shared" si="52"/>
        <v>4.7503942742585854E-2</v>
      </c>
      <c r="U119" s="17">
        <f t="shared" si="53"/>
        <v>0</v>
      </c>
      <c r="V119" s="17">
        <f t="shared" si="53"/>
        <v>0.20007839623698062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27.169938637748984</v>
      </c>
      <c r="D126" s="39">
        <f t="shared" si="55"/>
        <v>19.698287283755501</v>
      </c>
      <c r="E126" s="39">
        <f t="shared" si="55"/>
        <v>198.86247937035952</v>
      </c>
      <c r="F126" s="39">
        <f t="shared" si="55"/>
        <v>124.70731928118619</v>
      </c>
      <c r="G126" s="39">
        <f t="shared" si="55"/>
        <v>141.7353717771571</v>
      </c>
      <c r="H126" s="39">
        <f t="shared" si="55"/>
        <v>389.27105585757022</v>
      </c>
      <c r="I126" s="39">
        <f t="shared" si="55"/>
        <v>35.09592966225263</v>
      </c>
      <c r="J126" s="39">
        <f t="shared" si="55"/>
        <v>26.592930326676367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27.204451348563392</v>
      </c>
      <c r="D127" s="39">
        <f t="shared" si="55"/>
        <v>14.69616163842884</v>
      </c>
      <c r="E127" s="39">
        <f t="shared" si="55"/>
        <v>195.30753973373197</v>
      </c>
      <c r="F127" s="39">
        <f t="shared" si="55"/>
        <v>133.37999635971244</v>
      </c>
      <c r="G127" s="39">
        <f t="shared" si="55"/>
        <v>141.30824076218579</v>
      </c>
      <c r="H127" s="39">
        <f t="shared" si="55"/>
        <v>387.51111568115988</v>
      </c>
      <c r="I127" s="39">
        <f t="shared" si="55"/>
        <v>35.60837458319542</v>
      </c>
      <c r="J127" s="39">
        <f t="shared" si="55"/>
        <v>26.936455606924312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27.250029111932726</v>
      </c>
      <c r="D128" s="39">
        <f t="shared" si="55"/>
        <v>24.885039944428854</v>
      </c>
      <c r="E128" s="39">
        <f t="shared" si="55"/>
        <v>195.95734472369114</v>
      </c>
      <c r="F128" s="39">
        <f t="shared" si="55"/>
        <v>133.00560097956108</v>
      </c>
      <c r="G128" s="39">
        <f t="shared" si="55"/>
        <v>137.76083103162117</v>
      </c>
      <c r="H128" s="39">
        <f t="shared" si="55"/>
        <v>308.73059092980191</v>
      </c>
      <c r="I128" s="39">
        <f t="shared" si="55"/>
        <v>35.860668590269476</v>
      </c>
      <c r="J128" s="39">
        <f t="shared" si="55"/>
        <v>21.732915103642888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27.300939084104275</v>
      </c>
      <c r="D129" s="39">
        <f t="shared" si="55"/>
        <v>18.903540335746158</v>
      </c>
      <c r="E129" s="39">
        <f t="shared" si="55"/>
        <v>196.73900949245706</v>
      </c>
      <c r="F129" s="39">
        <f t="shared" si="55"/>
        <v>120.6901055901603</v>
      </c>
      <c r="G129" s="39">
        <f t="shared" si="55"/>
        <v>145.34814560763314</v>
      </c>
      <c r="H129" s="39">
        <f t="shared" si="55"/>
        <v>216.16541864273614</v>
      </c>
      <c r="I129" s="39">
        <f t="shared" si="55"/>
        <v>36.134787338439892</v>
      </c>
      <c r="J129" s="39">
        <f t="shared" si="55"/>
        <v>34.734567602092795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28.43830892059977</v>
      </c>
      <c r="D130" s="39">
        <f t="shared" si="55"/>
        <v>7.109893535199812</v>
      </c>
      <c r="E130" s="39">
        <f t="shared" si="55"/>
        <v>197.37053549911784</v>
      </c>
      <c r="F130" s="39">
        <f t="shared" si="55"/>
        <v>102.33545383151314</v>
      </c>
      <c r="G130" s="39">
        <f t="shared" si="55"/>
        <v>150.08860734590132</v>
      </c>
      <c r="H130" s="39">
        <f t="shared" si="55"/>
        <v>132.5468058195508</v>
      </c>
      <c r="I130" s="39">
        <f t="shared" si="55"/>
        <v>36.401922169459482</v>
      </c>
      <c r="J130" s="39">
        <f t="shared" si="55"/>
        <v>17.75592588560928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4278.3326350258803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128">
        <v>2.4730028854730111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126">
        <v>2.4730028854730111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126">
        <v>2.4730028854730111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126">
        <v>2.4730028854730111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126">
        <v>2.4730028854730111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65">
        <f>SUM(E136:E140)</f>
        <v>12.365014427365056</v>
      </c>
      <c r="F141" s="36"/>
      <c r="G141" s="36"/>
      <c r="H141" s="36"/>
      <c r="I141" s="36"/>
      <c r="J141" s="36"/>
      <c r="K141" s="36"/>
      <c r="L141" s="36"/>
      <c r="Z141" s="40">
        <f>SUM(C136:L140)</f>
        <v>12.365014427365056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-7.4298695211626797E-2</v>
      </c>
      <c r="D146" s="9"/>
      <c r="E146" s="31">
        <f>SUMIFS('Inputs - allowances'!$G$4:$G$1000,'Inputs - allowances'!$M$4:$M$1000,E$143, 'Inputs - allowances'!$C$4:$C$1000, $C$1)</f>
        <v>-1.39407814962868</v>
      </c>
      <c r="F146" s="9"/>
      <c r="G146" s="31">
        <f>SUMIFS('Inputs - allowances'!$G$4:$G$1000,'Inputs - allowances'!$M$4:$M$1000,G$143, 'Inputs - allowances'!$C$4:$C$1000, $C$1)</f>
        <v>-1.2449919520000901</v>
      </c>
      <c r="H146" s="9"/>
      <c r="I146" s="31">
        <f>SUMIFS('Inputs - allowances'!$G$4:$G$1000,'Inputs - allowances'!$M$4:$M$1000,I$143, 'Inputs - allowances'!$C$4:$C$1000, $C$1)</f>
        <v>-0.36269494636201999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-7.2218331745701206E-2</v>
      </c>
      <c r="D147" s="9"/>
      <c r="E147" s="31">
        <f>SUMIFS('Inputs - allowances'!$H$4:$H$1000,'Inputs - allowances'!$M$4:$M$1000,E$143, 'Inputs - allowances'!$C$4:$C$1000, $C$1)</f>
        <v>-1.3559942026462599</v>
      </c>
      <c r="F147" s="9"/>
      <c r="G147" s="31">
        <f>SUMIFS('Inputs - allowances'!$H$4:$H$1000,'Inputs - allowances'!$M$4:$M$1000,G$143, 'Inputs - allowances'!$C$4:$C$1000, $C$1)</f>
        <v>-1.2096570567404901</v>
      </c>
      <c r="H147" s="9"/>
      <c r="I147" s="31">
        <f>SUMIFS('Inputs - allowances'!$H$4:$H$1000,'Inputs - allowances'!$M$4:$M$1000,I$143, 'Inputs - allowances'!$C$4:$C$1000, $C$1)</f>
        <v>-0.35253948786388301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-7.0196218456821599E-2</v>
      </c>
      <c r="D148" s="9"/>
      <c r="E148" s="31">
        <f>SUMIFS('Inputs - allowances'!$I$4:$I$1000,'Inputs - allowances'!$M$4:$M$1000,E$143, 'Inputs - allowances'!$C$4:$C$1000, $C$1)</f>
        <v>-1.31802636497216</v>
      </c>
      <c r="F148" s="9"/>
      <c r="G148" s="31">
        <f>SUMIFS('Inputs - allowances'!$I$4:$I$1000,'Inputs - allowances'!$M$4:$M$1000,G$143, 'Inputs - allowances'!$C$4:$C$1000, $C$1)</f>
        <v>-1.1757866591517601</v>
      </c>
      <c r="H148" s="9"/>
      <c r="I148" s="31">
        <f>SUMIFS('Inputs - allowances'!$I$4:$I$1000,'Inputs - allowances'!$M$4:$M$1000,I$143, 'Inputs - allowances'!$C$4:$C$1000, $C$1)</f>
        <v>-0.342668382203695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-6.8230724340030593E-2</v>
      </c>
      <c r="D149" s="9"/>
      <c r="E149" s="31">
        <f>SUMIFS('Inputs - allowances'!$J$4:$J$1000,'Inputs - allowances'!$M$4:$M$1000,E$143, 'Inputs - allowances'!$C$4:$C$1000, $C$1)</f>
        <v>-1.2811216267529399</v>
      </c>
      <c r="F149" s="9"/>
      <c r="G149" s="31">
        <f>SUMIFS('Inputs - allowances'!$J$4:$J$1000,'Inputs - allowances'!$M$4:$M$1000,G$143, 'Inputs - allowances'!$C$4:$C$1000, $C$1)</f>
        <v>-1.1428646326955101</v>
      </c>
      <c r="H149" s="9"/>
      <c r="I149" s="31">
        <f>SUMIFS('Inputs - allowances'!$J$4:$J$1000,'Inputs - allowances'!$M$4:$M$1000,I$143, 'Inputs - allowances'!$C$4:$C$1000, $C$1)</f>
        <v>-0.33307366750199202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-6.6320264058509701E-2</v>
      </c>
      <c r="D150" s="9"/>
      <c r="E150" s="31">
        <f>SUMIFS('Inputs - allowances'!$K$4:$K$1000,'Inputs - allowances'!$M$4:$M$1000,E$143, 'Inputs - allowances'!$C$4:$C$1000, $C$1)</f>
        <v>-1.2452502212038601</v>
      </c>
      <c r="F150" s="9"/>
      <c r="G150" s="31">
        <f>SUMIFS('Inputs - allowances'!$K$4:$K$1000,'Inputs - allowances'!$M$4:$M$1000,G$143, 'Inputs - allowances'!$C$4:$C$1000, $C$1)</f>
        <v>-1.11086442298004</v>
      </c>
      <c r="H150" s="9"/>
      <c r="I150" s="31">
        <f>SUMIFS('Inputs - allowances'!$K$4:$K$1000,'Inputs - allowances'!$M$4:$M$1000,I$143, 'Inputs - allowances'!$C$4:$C$1000, $C$1)</f>
        <v>-0.32374760481193499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65">
        <f>SUM(C146:C150)</f>
        <v>-0.3512642338126899</v>
      </c>
      <c r="D151" s="65">
        <f t="shared" ref="D151:I151" si="56">SUM(D146:D150)</f>
        <v>0</v>
      </c>
      <c r="E151" s="65">
        <f t="shared" si="56"/>
        <v>-6.5944705652039</v>
      </c>
      <c r="F151" s="65">
        <f t="shared" si="56"/>
        <v>0</v>
      </c>
      <c r="G151" s="65">
        <f t="shared" si="56"/>
        <v>-5.8841647235678902</v>
      </c>
      <c r="H151" s="65">
        <f t="shared" si="56"/>
        <v>0</v>
      </c>
      <c r="I151" s="65">
        <f t="shared" si="56"/>
        <v>-1.7147240887435251</v>
      </c>
      <c r="J151" s="36"/>
      <c r="K151" s="36"/>
      <c r="L151" s="36"/>
      <c r="Z151" s="40">
        <f>SUM(C146:L150)</f>
        <v>-14.544623611328003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adjustments'!B$36/('Inputs - adjustments'!$B$36+'Inputs - adjustments'!$C$36))*'SRWRDS allowance profile'!$B4, 0)</f>
        <v>0</v>
      </c>
      <c r="D156" s="50">
        <f>IFERROR(SUMIFS('Inputs - allowances'!$L$4:$L$1000,'Inputs - allowances'!$M$4:$M$1000,D$153,'Inputs - allowances'!$C$4:$C$1000,$C$1)*('Inputs - adjustments'!C$36/('Inputs - adjustments'!$B$36+'Inputs - adjustments'!$C$36))*'SRWRDS allowance profile'!$B4, 0)</f>
        <v>0</v>
      </c>
      <c r="E156" s="50">
        <f>IFERROR(SUMIFS('Inputs - allowances'!$L$4:$L$1000,'Inputs - allowances'!$M$4:$M$1000,E$153,'Inputs - allowances'!$C$4:$C$1000,$C$1)*('Inputs - adjustments'!D$36/('Inputs - adjustments'!$D$36+'Inputs - adjustments'!$E$36))*'SRWRDS allowance profile'!$B4, 0)</f>
        <v>0</v>
      </c>
      <c r="F156" s="50">
        <f>IFERROR(SUMIFS('Inputs - allowances'!$L$4:$L$1000,'Inputs - allowances'!$M$4:$M$1000,F$153,'Inputs - allowances'!$C$4:$C$1000,$C$1)*('Inputs - adjustments'!E$36/('Inputs - adjustments'!$D$36+'Inputs - adjustments'!$E$36))*'SRWRDS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adjustments'!B$36/('Inputs - adjustments'!$B$36+'Inputs - adjustments'!$C$36))*'SRWRDS allowance profile'!$B5, 0)</f>
        <v>0</v>
      </c>
      <c r="D157" s="50">
        <f>IFERROR(SUMIFS('Inputs - allowances'!$L$4:$L$1000,'Inputs - allowances'!$M$4:$M$1000,D$153,'Inputs - allowances'!$C$4:$C$1000,$C$1)*('Inputs - adjustments'!C$36/('Inputs - adjustments'!$B$36+'Inputs - adjustments'!$C$36))*'SRWRDS allowance profile'!$B5, 0)</f>
        <v>0</v>
      </c>
      <c r="E157" s="50">
        <f>IFERROR(SUMIFS('Inputs - allowances'!$L$4:$L$1000,'Inputs - allowances'!$M$4:$M$1000,E$153,'Inputs - allowances'!$C$4:$C$1000,$C$1)*('Inputs - adjustments'!D$36/('Inputs - adjustments'!$D$36+'Inputs - adjustments'!$E$36))*'SRWRDS allowance profile'!$B5, 0)</f>
        <v>0</v>
      </c>
      <c r="F157" s="50">
        <f>IFERROR(SUMIFS('Inputs - allowances'!$L$4:$L$1000,'Inputs - allowances'!$M$4:$M$1000,F$153,'Inputs - allowances'!$C$4:$C$1000,$C$1)*('Inputs - adjustments'!E$36/('Inputs - adjustments'!$D$36+'Inputs - adjustments'!$E$36))*'SRWRDS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adjustments'!B$36/('Inputs - adjustments'!$B$36+'Inputs - adjustments'!$C$36))*'SRWRDS allowance profile'!$B6, 0)</f>
        <v>0</v>
      </c>
      <c r="D158" s="50">
        <f>IFERROR(SUMIFS('Inputs - allowances'!$L$4:$L$1000,'Inputs - allowances'!$M$4:$M$1000,D$153,'Inputs - allowances'!$C$4:$C$1000,$C$1)*('Inputs - adjustments'!C$36/('Inputs - adjustments'!$B$36+'Inputs - adjustments'!$C$36))*'SRWRDS allowance profile'!$B6, 0)</f>
        <v>0</v>
      </c>
      <c r="E158" s="50">
        <f>IFERROR(SUMIFS('Inputs - allowances'!$L$4:$L$1000,'Inputs - allowances'!$M$4:$M$1000,E$153,'Inputs - allowances'!$C$4:$C$1000,$C$1)*('Inputs - adjustments'!D$36/('Inputs - adjustments'!$D$36+'Inputs - adjustments'!$E$36))*'SRWRDS allowance profile'!$B6, 0)</f>
        <v>0</v>
      </c>
      <c r="F158" s="50">
        <f>IFERROR(SUMIFS('Inputs - allowances'!$L$4:$L$1000,'Inputs - allowances'!$M$4:$M$1000,F$153,'Inputs - allowances'!$C$4:$C$1000,$C$1)*('Inputs - adjustments'!E$36/('Inputs - adjustments'!$D$36+'Inputs - adjustments'!$E$36))*'SRWRDS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adjustments'!B$36/('Inputs - adjustments'!$B$36+'Inputs - adjustments'!$C$36))*'SRWRDS allowance profile'!$B7, 0)</f>
        <v>0</v>
      </c>
      <c r="D159" s="50">
        <f>IFERROR(SUMIFS('Inputs - allowances'!$L$4:$L$1000,'Inputs - allowances'!$M$4:$M$1000,D$153,'Inputs - allowances'!$C$4:$C$1000,$C$1)*('Inputs - adjustments'!C$36/('Inputs - adjustments'!$B$36+'Inputs - adjustments'!$C$36))*'SRWRDS allowance profile'!$B7, 0)</f>
        <v>0</v>
      </c>
      <c r="E159" s="50">
        <f>IFERROR(SUMIFS('Inputs - allowances'!$L$4:$L$1000,'Inputs - allowances'!$M$4:$M$1000,E$153,'Inputs - allowances'!$C$4:$C$1000,$C$1)*('Inputs - adjustments'!D$36/('Inputs - adjustments'!$D$36+'Inputs - adjustments'!$E$36))*'SRWRDS allowance profile'!$B7, 0)</f>
        <v>0</v>
      </c>
      <c r="F159" s="50">
        <f>IFERROR(SUMIFS('Inputs - allowances'!$L$4:$L$1000,'Inputs - allowances'!$M$4:$M$1000,F$153,'Inputs - allowances'!$C$4:$C$1000,$C$1)*('Inputs - adjustments'!E$36/('Inputs - adjustments'!$D$36+'Inputs - adjustments'!$E$36))*'SRWRDS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adjustments'!B$36/('Inputs - adjustments'!$B$36+'Inputs - adjustments'!$C$36))*'SRWRDS allowance profile'!$B8, 0)</f>
        <v>0</v>
      </c>
      <c r="D160" s="50">
        <f>IFERROR(SUMIFS('Inputs - allowances'!$L$4:$L$1000,'Inputs - allowances'!$M$4:$M$1000,D$153,'Inputs - allowances'!$C$4:$C$1000,$C$1)*('Inputs - adjustments'!C$36/('Inputs - adjustments'!$B$36+'Inputs - adjustments'!$C$36))*'SRWRDS allowance profile'!$B8, 0)</f>
        <v>0</v>
      </c>
      <c r="E160" s="50">
        <f>IFERROR(SUMIFS('Inputs - allowances'!$L$4:$L$1000,'Inputs - allowances'!$M$4:$M$1000,E$153,'Inputs - allowances'!$C$4:$C$1000,$C$1)*('Inputs - adjustments'!D$36/('Inputs - adjustments'!$D$36+'Inputs - adjustments'!$E$36))*'SRWRDS allowance profile'!$B8, 0)</f>
        <v>0</v>
      </c>
      <c r="F160" s="50">
        <f>IFERROR(SUMIFS('Inputs - allowances'!$L$4:$L$1000,'Inputs - allowances'!$M$4:$M$1000,F$153,'Inputs - allowances'!$C$4:$C$1000,$C$1)*('Inputs - adjustments'!E$36/('Inputs - adjustments'!$D$36+'Inputs - adjustments'!$E$36))*'SRWRDS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128">
        <f>(C11/($C$11+$E$11+$G$11+$I$11))*'Redetermination cost'!$G$5</f>
        <v>0.14797747202433995</v>
      </c>
      <c r="D166" s="9"/>
      <c r="E166" s="128">
        <f>(E11/($C$11+$E$11+$G$11+$I$11))*'Redetermination cost'!$G$5</f>
        <v>1.0642556498402447</v>
      </c>
      <c r="F166" s="9"/>
      <c r="G166" s="128">
        <f>(G11/($C$11+$E$11+$G$11+$I$11))*'Redetermination cost'!$G$5</f>
        <v>0.8542351281612619</v>
      </c>
      <c r="H166" s="9"/>
      <c r="I166" s="128">
        <f>(I11/($C$11+$E$11+$G$11+$I$11))*'Redetermination cost'!$G$5</f>
        <v>0.2269567499741536</v>
      </c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2.293425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profile'!L11</f>
        <v>1.4555666589693519</v>
      </c>
      <c r="F176" s="31"/>
      <c r="G176" s="31">
        <f>SUMIFS('Inputs - allowances'!$L$4:$L$1000,'Inputs - allowances'!$M$4:$M$1000,G$173, 'Inputs - allowances'!$C$4:$C$1000, $C$1)*'Non-s185 diversions profile'!L25</f>
        <v>2.7069045095629147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profile'!L12</f>
        <v>1.4604347748856372</v>
      </c>
      <c r="F177" s="31"/>
      <c r="G177" s="31">
        <f>SUMIFS('Inputs - allowances'!$L$4:$L$1000,'Inputs - allowances'!$M$4:$M$1000,G$173, 'Inputs - allowances'!$C$4:$C$1000, $C$1)*'Non-s185 diversions profile'!L26</f>
        <v>2.7103805160081018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profile'!L13</f>
        <v>1.4662765139851799</v>
      </c>
      <c r="F178" s="31"/>
      <c r="G178" s="31">
        <f>SUMIFS('Inputs - allowances'!$L$4:$L$1000,'Inputs - allowances'!$M$4:$M$1000,G$173, 'Inputs - allowances'!$C$4:$C$1000, $C$1)*'Non-s185 diversions profile'!L27</f>
        <v>2.7148496671519129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profile'!L14</f>
        <v>1.4730918762679792</v>
      </c>
      <c r="F179" s="31"/>
      <c r="G179" s="31">
        <f>SUMIFS('Inputs - allowances'!$L$4:$L$1000,'Inputs - allowances'!$M$4:$M$1000,G$173, 'Inputs - allowances'!$C$4:$C$1000, $C$1)*'Non-s185 diversions profile'!L28</f>
        <v>2.7191201893559995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profile'!L15</f>
        <v>1.4789336153675219</v>
      </c>
      <c r="F180" s="31"/>
      <c r="G180" s="31">
        <f>SUMIFS('Inputs - allowances'!$L$4:$L$1000,'Inputs - allowances'!$M$4:$M$1000,G$173, 'Inputs - allowances'!$C$4:$C$1000, $C$1)*'Non-s185 diversions profile'!L29</f>
        <v>2.7236886549696724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65">
        <f>SUM(E176:E180)</f>
        <v>7.3343034394756703</v>
      </c>
      <c r="F181" s="36"/>
      <c r="G181" s="65">
        <f>SUM(G176:G180)</f>
        <v>13.574943537048602</v>
      </c>
      <c r="H181" s="36"/>
      <c r="I181" s="36"/>
      <c r="J181" s="36"/>
      <c r="K181" s="36"/>
      <c r="L181" s="36"/>
      <c r="Z181" s="40">
        <f>SUM(C176:L180)</f>
        <v>20.909246976524273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38">
        <f>C126+C136+C146+C156+C166+C176</f>
        <v>27.243617414561697</v>
      </c>
      <c r="D185" s="138">
        <f t="shared" ref="D185:L185" si="57">D126+D136+D146+D156+D166+D176</f>
        <v>19.698287283755501</v>
      </c>
      <c r="E185" s="138">
        <f t="shared" si="57"/>
        <v>202.46122641501347</v>
      </c>
      <c r="F185" s="138">
        <f t="shared" si="57"/>
        <v>124.70731928118619</v>
      </c>
      <c r="G185" s="138">
        <f t="shared" si="57"/>
        <v>144.0515194628812</v>
      </c>
      <c r="H185" s="138">
        <f t="shared" si="57"/>
        <v>389.27105585757022</v>
      </c>
      <c r="I185" s="138">
        <f t="shared" si="57"/>
        <v>34.960191465864767</v>
      </c>
      <c r="J185" s="138">
        <f t="shared" si="57"/>
        <v>26.592930326676367</v>
      </c>
      <c r="K185" s="16">
        <f t="shared" si="57"/>
        <v>0</v>
      </c>
      <c r="L185" s="16">
        <f t="shared" si="57"/>
        <v>0</v>
      </c>
    </row>
    <row r="186" spans="2:26" outlineLevel="1">
      <c r="B186" s="3" t="s">
        <v>29</v>
      </c>
      <c r="C186" s="138">
        <f t="shared" ref="C186:L186" si="58">C127+C137+C147+C157+C167+C177</f>
        <v>27.13223301681769</v>
      </c>
      <c r="D186" s="138">
        <f t="shared" si="58"/>
        <v>14.69616163842884</v>
      </c>
      <c r="E186" s="138">
        <f t="shared" si="58"/>
        <v>197.88498319144438</v>
      </c>
      <c r="F186" s="138">
        <f t="shared" si="58"/>
        <v>133.37999635971244</v>
      </c>
      <c r="G186" s="138">
        <f t="shared" si="58"/>
        <v>142.80896422145341</v>
      </c>
      <c r="H186" s="138">
        <f t="shared" si="58"/>
        <v>387.51111568115988</v>
      </c>
      <c r="I186" s="138">
        <f t="shared" si="58"/>
        <v>35.255835095331534</v>
      </c>
      <c r="J186" s="138">
        <f t="shared" si="58"/>
        <v>26.936455606924312</v>
      </c>
      <c r="K186" s="16">
        <f t="shared" si="58"/>
        <v>0</v>
      </c>
      <c r="L186" s="16">
        <f t="shared" si="58"/>
        <v>0</v>
      </c>
    </row>
    <row r="187" spans="2:26" outlineLevel="1">
      <c r="B187" s="3" t="s">
        <v>30</v>
      </c>
      <c r="C187" s="138">
        <f t="shared" ref="C187:L187" si="59">C128+C138+C148+C158+C168+C178</f>
        <v>27.179832893475904</v>
      </c>
      <c r="D187" s="138">
        <f t="shared" si="59"/>
        <v>24.885039944428854</v>
      </c>
      <c r="E187" s="138">
        <f t="shared" si="59"/>
        <v>198.57859775817718</v>
      </c>
      <c r="F187" s="138">
        <f t="shared" si="59"/>
        <v>133.00560097956108</v>
      </c>
      <c r="G187" s="138">
        <f t="shared" si="59"/>
        <v>139.29989403962134</v>
      </c>
      <c r="H187" s="138">
        <f t="shared" si="59"/>
        <v>308.73059092980191</v>
      </c>
      <c r="I187" s="138">
        <f t="shared" si="59"/>
        <v>35.518000208065779</v>
      </c>
      <c r="J187" s="138">
        <f t="shared" si="59"/>
        <v>21.732915103642888</v>
      </c>
      <c r="K187" s="16">
        <f t="shared" si="59"/>
        <v>0</v>
      </c>
      <c r="L187" s="16">
        <f t="shared" si="59"/>
        <v>0</v>
      </c>
    </row>
    <row r="188" spans="2:26" outlineLevel="1">
      <c r="B188" s="3" t="s">
        <v>31</v>
      </c>
      <c r="C188" s="138">
        <f t="shared" ref="C188:L188" si="60">C129+C139+C149+C159+C169+C179</f>
        <v>27.232708359764246</v>
      </c>
      <c r="D188" s="138">
        <f t="shared" si="60"/>
        <v>18.903540335746158</v>
      </c>
      <c r="E188" s="138">
        <f t="shared" si="60"/>
        <v>199.40398262744512</v>
      </c>
      <c r="F188" s="138">
        <f t="shared" si="60"/>
        <v>120.6901055901603</v>
      </c>
      <c r="G188" s="138">
        <f t="shared" si="60"/>
        <v>146.92440116429364</v>
      </c>
      <c r="H188" s="138">
        <f t="shared" si="60"/>
        <v>216.16541864273614</v>
      </c>
      <c r="I188" s="138">
        <f t="shared" si="60"/>
        <v>35.8017136709379</v>
      </c>
      <c r="J188" s="138">
        <f t="shared" si="60"/>
        <v>34.734567602092795</v>
      </c>
      <c r="K188" s="16">
        <f t="shared" si="60"/>
        <v>0</v>
      </c>
      <c r="L188" s="16">
        <f t="shared" si="60"/>
        <v>0</v>
      </c>
    </row>
    <row r="189" spans="2:26" outlineLevel="1">
      <c r="B189" s="3" t="s">
        <v>32</v>
      </c>
      <c r="C189" s="138">
        <f t="shared" ref="C189:L189" si="61">C130+C140+C150+C160+C170+C180</f>
        <v>28.371988656541259</v>
      </c>
      <c r="D189" s="138">
        <f t="shared" si="61"/>
        <v>7.109893535199812</v>
      </c>
      <c r="E189" s="138">
        <f t="shared" si="61"/>
        <v>200.07722177875451</v>
      </c>
      <c r="F189" s="138">
        <f t="shared" si="61"/>
        <v>102.33545383151314</v>
      </c>
      <c r="G189" s="138">
        <f t="shared" si="61"/>
        <v>151.70143157789096</v>
      </c>
      <c r="H189" s="138">
        <f t="shared" si="61"/>
        <v>132.5468058195508</v>
      </c>
      <c r="I189" s="138">
        <f t="shared" si="61"/>
        <v>36.078174564647547</v>
      </c>
      <c r="J189" s="138">
        <f t="shared" si="61"/>
        <v>17.75592588560928</v>
      </c>
      <c r="K189" s="16">
        <f t="shared" si="61"/>
        <v>0</v>
      </c>
      <c r="L189" s="16">
        <f t="shared" si="61"/>
        <v>0</v>
      </c>
      <c r="Z189" t="s">
        <v>510</v>
      </c>
    </row>
    <row r="190" spans="2:26" outlineLevel="1">
      <c r="M190" s="140">
        <f>SUM(C185:J189)</f>
        <v>4299.3556978184397</v>
      </c>
      <c r="Z190" s="40">
        <f>SUM(C185:L189)</f>
        <v>4299.3556978184397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0.12246892735470398</v>
      </c>
      <c r="D195" s="18">
        <f xml:space="preserve"> IFERROR(D185 / SUM($C$185:$D$189), 0)</f>
        <v>8.8550212611519796E-2</v>
      </c>
      <c r="E195" s="18">
        <f xml:space="preserve"> IFERROR(E185 / SUM($E$185:$F$189), 0)</f>
        <v>0.125555442999571</v>
      </c>
      <c r="F195" s="18">
        <f xml:space="preserve"> IFERROR(F185 / SUM($E$185:$F$189), 0)</f>
        <v>7.7336697968738474E-2</v>
      </c>
      <c r="G195" s="18">
        <f xml:space="preserve"> IFERROR(G185 / SUM($G$185:$H$189), 0)</f>
        <v>6.6721061769646609E-2</v>
      </c>
      <c r="H195" s="18">
        <f xml:space="preserve"> IFERROR(H185 / SUM($G$185:$H$189), 0)</f>
        <v>0.18030061924963617</v>
      </c>
      <c r="I195" s="18">
        <f xml:space="preserve"> IFERROR(I185 / SUM($I$185:$J$189), 0)</f>
        <v>0.11448592912992002</v>
      </c>
      <c r="J195" s="18">
        <f xml:space="preserve"> IFERROR(J185 / SUM($I$185:$J$189), 0)</f>
        <v>8.7085230631801486E-2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2" xml:space="preserve"> IFERROR(C186 / SUM($C$185:$D$189), 0)</f>
        <v>0.12196821823417188</v>
      </c>
      <c r="D196" s="18">
        <f t="shared" si="62"/>
        <v>6.6064029776299993E-2</v>
      </c>
      <c r="E196" s="18">
        <f t="shared" ref="E196:F199" si="63" xml:space="preserve"> IFERROR(E186 / SUM($E$185:$F$189), 0)</f>
        <v>0.1227175058034818</v>
      </c>
      <c r="F196" s="18">
        <f t="shared" si="63"/>
        <v>8.2715020682019441E-2</v>
      </c>
      <c r="G196" s="18">
        <f t="shared" ref="G196:H199" si="64" xml:space="preserve"> IFERROR(G186 / SUM($G$185:$H$189), 0)</f>
        <v>6.6145541252232945E-2</v>
      </c>
      <c r="H196" s="18">
        <f t="shared" si="64"/>
        <v>0.17948545896768292</v>
      </c>
      <c r="I196" s="18">
        <f t="shared" ref="I196:J199" si="65" xml:space="preserve"> IFERROR(I186 / SUM($I$185:$J$189), 0)</f>
        <v>0.1154540884617673</v>
      </c>
      <c r="J196" s="18">
        <f t="shared" si="65"/>
        <v>8.8210190457241891E-2</v>
      </c>
      <c r="K196" s="18">
        <f t="shared" ref="K196:L199" si="66" xml:space="preserve"> IFERROR(K186 / SUM($K$185:$L$189), 0)</f>
        <v>0</v>
      </c>
      <c r="L196" s="18">
        <f t="shared" si="66"/>
        <v>0</v>
      </c>
    </row>
    <row r="197" spans="1:12" outlineLevel="1">
      <c r="B197" s="30" t="s">
        <v>30</v>
      </c>
      <c r="C197" s="18">
        <f t="shared" si="62"/>
        <v>0.12218219517225029</v>
      </c>
      <c r="D197" s="18">
        <f t="shared" si="62"/>
        <v>0.11186635397192886</v>
      </c>
      <c r="E197" s="18">
        <f t="shared" si="63"/>
        <v>0.12314764783975782</v>
      </c>
      <c r="F197" s="18">
        <f t="shared" si="63"/>
        <v>8.2482841026466344E-2</v>
      </c>
      <c r="G197" s="18">
        <f t="shared" si="64"/>
        <v>6.4520227689217224E-2</v>
      </c>
      <c r="H197" s="18">
        <f t="shared" si="64"/>
        <v>0.14299628983028298</v>
      </c>
      <c r="I197" s="18">
        <f t="shared" si="65"/>
        <v>0.11631261398060309</v>
      </c>
      <c r="J197" s="18">
        <f t="shared" si="65"/>
        <v>7.1169889923847499E-2</v>
      </c>
      <c r="K197" s="18">
        <f t="shared" si="66"/>
        <v>0</v>
      </c>
      <c r="L197" s="18">
        <f t="shared" si="66"/>
        <v>0</v>
      </c>
    </row>
    <row r="198" spans="1:12" outlineLevel="1">
      <c r="B198" s="30" t="s">
        <v>31</v>
      </c>
      <c r="C198" s="18">
        <f t="shared" si="62"/>
        <v>0.12241988760278089</v>
      </c>
      <c r="D198" s="18">
        <f t="shared" si="62"/>
        <v>8.4977566411125527E-2</v>
      </c>
      <c r="E198" s="18">
        <f t="shared" si="63"/>
        <v>0.12365950665213925</v>
      </c>
      <c r="F198" s="18">
        <f t="shared" si="63"/>
        <v>7.4845440489309842E-2</v>
      </c>
      <c r="G198" s="18">
        <f t="shared" si="64"/>
        <v>6.8051708736589694E-2</v>
      </c>
      <c r="H198" s="18">
        <f t="shared" si="64"/>
        <v>0.10012241664302569</v>
      </c>
      <c r="I198" s="18">
        <f t="shared" si="65"/>
        <v>0.11724170498501869</v>
      </c>
      <c r="J198" s="18">
        <f t="shared" si="65"/>
        <v>0.11374706711015568</v>
      </c>
      <c r="K198" s="18">
        <f t="shared" si="66"/>
        <v>0</v>
      </c>
      <c r="L198" s="18">
        <f t="shared" si="66"/>
        <v>0</v>
      </c>
    </row>
    <row r="199" spans="1:12" outlineLevel="1">
      <c r="B199" s="30" t="s">
        <v>32</v>
      </c>
      <c r="C199" s="18">
        <f t="shared" si="62"/>
        <v>0.12754132334237003</v>
      </c>
      <c r="D199" s="18">
        <f t="shared" si="62"/>
        <v>3.1961285522848909E-2</v>
      </c>
      <c r="E199" s="18">
        <f t="shared" si="63"/>
        <v>0.12407701296376276</v>
      </c>
      <c r="F199" s="18">
        <f t="shared" si="63"/>
        <v>6.346288357475334E-2</v>
      </c>
      <c r="G199" s="18">
        <f t="shared" si="64"/>
        <v>7.0264309773285016E-2</v>
      </c>
      <c r="H199" s="18">
        <f t="shared" si="64"/>
        <v>6.1392366088400853E-2</v>
      </c>
      <c r="I199" s="18">
        <f t="shared" si="65"/>
        <v>0.11814704562983011</v>
      </c>
      <c r="J199" s="18">
        <f t="shared" si="65"/>
        <v>5.8146239689814389E-2</v>
      </c>
      <c r="K199" s="18">
        <f t="shared" si="66"/>
        <v>0</v>
      </c>
      <c r="L199" s="18">
        <f t="shared" si="66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27.243617414561697</v>
      </c>
      <c r="D207" s="16">
        <f t="shared" ref="D207:L207" si="67">D185</f>
        <v>19.698287283755501</v>
      </c>
      <c r="E207" s="16">
        <f t="shared" si="67"/>
        <v>202.46122641501347</v>
      </c>
      <c r="F207" s="16">
        <f t="shared" si="67"/>
        <v>124.70731928118619</v>
      </c>
      <c r="G207" s="16">
        <f t="shared" si="67"/>
        <v>144.0515194628812</v>
      </c>
      <c r="H207" s="16">
        <f t="shared" si="67"/>
        <v>389.27105585757022</v>
      </c>
      <c r="I207" s="16">
        <f t="shared" si="67"/>
        <v>34.960191465864767</v>
      </c>
      <c r="J207" s="16">
        <f t="shared" si="67"/>
        <v>26.592930326676367</v>
      </c>
      <c r="K207" s="16">
        <f t="shared" si="67"/>
        <v>0</v>
      </c>
      <c r="L207" s="16">
        <f t="shared" si="67"/>
        <v>0</v>
      </c>
    </row>
    <row r="208" spans="1:12" outlineLevel="1">
      <c r="B208" s="3" t="s">
        <v>29</v>
      </c>
      <c r="C208" s="16">
        <f t="shared" ref="C208:L211" si="68">C186</f>
        <v>27.13223301681769</v>
      </c>
      <c r="D208" s="16">
        <f t="shared" si="68"/>
        <v>14.69616163842884</v>
      </c>
      <c r="E208" s="16">
        <f t="shared" si="68"/>
        <v>197.88498319144438</v>
      </c>
      <c r="F208" s="16">
        <f t="shared" si="68"/>
        <v>133.37999635971244</v>
      </c>
      <c r="G208" s="16">
        <f t="shared" si="68"/>
        <v>142.80896422145341</v>
      </c>
      <c r="H208" s="16">
        <f t="shared" si="68"/>
        <v>387.51111568115988</v>
      </c>
      <c r="I208" s="16">
        <f t="shared" si="68"/>
        <v>35.255835095331534</v>
      </c>
      <c r="J208" s="16">
        <f t="shared" si="68"/>
        <v>26.936455606924312</v>
      </c>
      <c r="K208" s="16">
        <f t="shared" si="68"/>
        <v>0</v>
      </c>
      <c r="L208" s="16">
        <f t="shared" si="68"/>
        <v>0</v>
      </c>
    </row>
    <row r="209" spans="2:12" outlineLevel="1">
      <c r="B209" s="3" t="s">
        <v>30</v>
      </c>
      <c r="C209" s="16">
        <f t="shared" si="68"/>
        <v>27.179832893475904</v>
      </c>
      <c r="D209" s="16">
        <f t="shared" si="68"/>
        <v>24.885039944428854</v>
      </c>
      <c r="E209" s="16">
        <f t="shared" si="68"/>
        <v>198.57859775817718</v>
      </c>
      <c r="F209" s="16">
        <f t="shared" si="68"/>
        <v>133.00560097956108</v>
      </c>
      <c r="G209" s="16">
        <f t="shared" si="68"/>
        <v>139.29989403962134</v>
      </c>
      <c r="H209" s="16">
        <f t="shared" si="68"/>
        <v>308.73059092980191</v>
      </c>
      <c r="I209" s="16">
        <f t="shared" si="68"/>
        <v>35.518000208065779</v>
      </c>
      <c r="J209" s="16">
        <f t="shared" si="68"/>
        <v>21.732915103642888</v>
      </c>
      <c r="K209" s="16">
        <f t="shared" si="68"/>
        <v>0</v>
      </c>
      <c r="L209" s="16">
        <f t="shared" si="68"/>
        <v>0</v>
      </c>
    </row>
    <row r="210" spans="2:12" outlineLevel="1">
      <c r="B210" s="3" t="s">
        <v>31</v>
      </c>
      <c r="C210" s="16">
        <f t="shared" si="68"/>
        <v>27.232708359764246</v>
      </c>
      <c r="D210" s="16">
        <f t="shared" si="68"/>
        <v>18.903540335746158</v>
      </c>
      <c r="E210" s="16">
        <f t="shared" si="68"/>
        <v>199.40398262744512</v>
      </c>
      <c r="F210" s="16">
        <f t="shared" si="68"/>
        <v>120.6901055901603</v>
      </c>
      <c r="G210" s="16">
        <f t="shared" si="68"/>
        <v>146.92440116429364</v>
      </c>
      <c r="H210" s="16">
        <f t="shared" si="68"/>
        <v>216.16541864273614</v>
      </c>
      <c r="I210" s="16">
        <f t="shared" si="68"/>
        <v>35.8017136709379</v>
      </c>
      <c r="J210" s="16">
        <f t="shared" si="68"/>
        <v>34.734567602092795</v>
      </c>
      <c r="K210" s="16">
        <f t="shared" si="68"/>
        <v>0</v>
      </c>
      <c r="L210" s="16">
        <f t="shared" si="68"/>
        <v>0</v>
      </c>
    </row>
    <row r="211" spans="2:12" outlineLevel="1">
      <c r="B211" s="3" t="s">
        <v>32</v>
      </c>
      <c r="C211" s="16">
        <f t="shared" si="68"/>
        <v>28.371988656541259</v>
      </c>
      <c r="D211" s="16">
        <f t="shared" si="68"/>
        <v>7.109893535199812</v>
      </c>
      <c r="E211" s="16">
        <f t="shared" si="68"/>
        <v>200.07722177875451</v>
      </c>
      <c r="F211" s="16">
        <f t="shared" si="68"/>
        <v>102.33545383151314</v>
      </c>
      <c r="G211" s="16">
        <f t="shared" si="68"/>
        <v>151.70143157789096</v>
      </c>
      <c r="H211" s="16">
        <f t="shared" si="68"/>
        <v>132.5468058195508</v>
      </c>
      <c r="I211" s="16">
        <f t="shared" si="68"/>
        <v>36.078174564647547</v>
      </c>
      <c r="J211" s="16">
        <f t="shared" si="68"/>
        <v>17.75592588560928</v>
      </c>
      <c r="K211" s="16">
        <f t="shared" si="68"/>
        <v>0</v>
      </c>
      <c r="L211" s="16">
        <f t="shared" si="68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0.38003056541930402</v>
      </c>
      <c r="D217" s="9"/>
      <c r="E217" s="31">
        <f>SUMIFS('Inputs - allowances'!$G$4:$G$1000,'Inputs - allowances'!$M$4:$M$1000,E$214, 'Inputs - allowances'!$C$4:$C$1000, $C$1)</f>
        <v>5.9783056016263298</v>
      </c>
      <c r="F217" s="9"/>
      <c r="G217" s="31">
        <f>SUMIFS('Inputs - allowances'!$G$4:$G$1000,'Inputs - allowances'!$M$4:$M$1000,G$214, 'Inputs - allowances'!$C$4:$C$1000, $C$1)</f>
        <v>5.4834621765637301</v>
      </c>
      <c r="H217" s="9"/>
      <c r="I217" s="31">
        <f>SUMIFS('Inputs - allowances'!$G$4:$G$1000,'Inputs - allowances'!$M$4:$M$1000,I$214, 'Inputs - allowances'!$C$4:$C$1000, $C$1)</f>
        <v>1.4741971178199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0.38003056541930402</v>
      </c>
      <c r="D218" s="9"/>
      <c r="E218" s="31">
        <f>SUMIFS('Inputs - allowances'!$H$4:$H$1000,'Inputs - allowances'!$M$4:$M$1000,E$214, 'Inputs - allowances'!$C$4:$C$1000, $C$1)</f>
        <v>5.9783056016263298</v>
      </c>
      <c r="F218" s="9"/>
      <c r="G218" s="31">
        <f>SUMIFS('Inputs - allowances'!$H$4:$H$1000,'Inputs - allowances'!$M$4:$M$1000,G$214, 'Inputs - allowances'!$C$4:$C$1000, $C$1)</f>
        <v>5.4834621765637301</v>
      </c>
      <c r="H218" s="9"/>
      <c r="I218" s="31">
        <f>SUMIFS('Inputs - allowances'!$H$4:$H$1000,'Inputs - allowances'!$M$4:$M$1000,I$214, 'Inputs - allowances'!$C$4:$C$1000, $C$1)</f>
        <v>1.4741971178199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>
      <c r="C222" s="144">
        <f>SUM(C217:C221)</f>
        <v>0.76006113083860805</v>
      </c>
      <c r="D222" s="144">
        <f t="shared" ref="D222:I222" si="69">SUM(D217:D221)</f>
        <v>0</v>
      </c>
      <c r="E222" s="144">
        <f t="shared" si="69"/>
        <v>11.95661120325266</v>
      </c>
      <c r="F222" s="144">
        <f t="shared" si="69"/>
        <v>0</v>
      </c>
      <c r="G222" s="144">
        <f t="shared" si="69"/>
        <v>10.96692435312746</v>
      </c>
      <c r="H222" s="144">
        <f t="shared" si="69"/>
        <v>0</v>
      </c>
      <c r="I222" s="144">
        <f t="shared" si="69"/>
        <v>2.9483942356398001</v>
      </c>
    </row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27.623647979981001</v>
      </c>
      <c r="D227" s="16">
        <f t="shared" ref="D227:L227" si="70">D207+D217</f>
        <v>19.698287283755501</v>
      </c>
      <c r="E227" s="16">
        <f t="shared" si="70"/>
        <v>208.43953201663979</v>
      </c>
      <c r="F227" s="16">
        <f t="shared" si="70"/>
        <v>124.70731928118619</v>
      </c>
      <c r="G227" s="16">
        <f t="shared" si="70"/>
        <v>149.53498163944494</v>
      </c>
      <c r="H227" s="16">
        <f t="shared" si="70"/>
        <v>389.27105585757022</v>
      </c>
      <c r="I227" s="16">
        <f t="shared" si="70"/>
        <v>36.434388583684665</v>
      </c>
      <c r="J227" s="16">
        <f t="shared" si="70"/>
        <v>26.592930326676367</v>
      </c>
      <c r="K227" s="16">
        <f t="shared" si="70"/>
        <v>0</v>
      </c>
      <c r="L227" s="16">
        <f t="shared" si="70"/>
        <v>0</v>
      </c>
    </row>
    <row r="228" spans="2:12" outlineLevel="1">
      <c r="B228" s="3" t="s">
        <v>29</v>
      </c>
      <c r="C228" s="16">
        <f t="shared" ref="C228:L231" si="71">C208+C218</f>
        <v>27.512263582236994</v>
      </c>
      <c r="D228" s="16">
        <f t="shared" si="71"/>
        <v>14.69616163842884</v>
      </c>
      <c r="E228" s="16">
        <f t="shared" si="71"/>
        <v>203.86328879307069</v>
      </c>
      <c r="F228" s="16">
        <f t="shared" si="71"/>
        <v>133.37999635971244</v>
      </c>
      <c r="G228" s="16">
        <f t="shared" si="71"/>
        <v>148.29242639801714</v>
      </c>
      <c r="H228" s="16">
        <f t="shared" si="71"/>
        <v>387.51111568115988</v>
      </c>
      <c r="I228" s="16">
        <f t="shared" si="71"/>
        <v>36.730032213151432</v>
      </c>
      <c r="J228" s="16">
        <f t="shared" si="71"/>
        <v>26.936455606924312</v>
      </c>
      <c r="K228" s="16">
        <f t="shared" si="71"/>
        <v>0</v>
      </c>
      <c r="L228" s="16">
        <f t="shared" si="71"/>
        <v>0</v>
      </c>
    </row>
    <row r="229" spans="2:12" outlineLevel="1">
      <c r="B229" s="3" t="s">
        <v>30</v>
      </c>
      <c r="C229" s="16">
        <f t="shared" si="71"/>
        <v>27.179832893475904</v>
      </c>
      <c r="D229" s="16">
        <f t="shared" si="71"/>
        <v>24.885039944428854</v>
      </c>
      <c r="E229" s="16">
        <f t="shared" si="71"/>
        <v>198.57859775817718</v>
      </c>
      <c r="F229" s="16">
        <f t="shared" si="71"/>
        <v>133.00560097956108</v>
      </c>
      <c r="G229" s="16">
        <f t="shared" si="71"/>
        <v>139.29989403962134</v>
      </c>
      <c r="H229" s="16">
        <f t="shared" si="71"/>
        <v>308.73059092980191</v>
      </c>
      <c r="I229" s="16">
        <f t="shared" si="71"/>
        <v>35.518000208065779</v>
      </c>
      <c r="J229" s="16">
        <f t="shared" si="71"/>
        <v>21.732915103642888</v>
      </c>
      <c r="K229" s="16">
        <f t="shared" si="71"/>
        <v>0</v>
      </c>
      <c r="L229" s="16">
        <f t="shared" si="71"/>
        <v>0</v>
      </c>
    </row>
    <row r="230" spans="2:12" outlineLevel="1">
      <c r="B230" s="3" t="s">
        <v>31</v>
      </c>
      <c r="C230" s="16">
        <f t="shared" si="71"/>
        <v>27.232708359764246</v>
      </c>
      <c r="D230" s="16">
        <f t="shared" si="71"/>
        <v>18.903540335746158</v>
      </c>
      <c r="E230" s="16">
        <f t="shared" si="71"/>
        <v>199.40398262744512</v>
      </c>
      <c r="F230" s="16">
        <f t="shared" si="71"/>
        <v>120.6901055901603</v>
      </c>
      <c r="G230" s="16">
        <f t="shared" si="71"/>
        <v>146.92440116429364</v>
      </c>
      <c r="H230" s="16">
        <f t="shared" si="71"/>
        <v>216.16541864273614</v>
      </c>
      <c r="I230" s="16">
        <f t="shared" si="71"/>
        <v>35.8017136709379</v>
      </c>
      <c r="J230" s="16">
        <f t="shared" si="71"/>
        <v>34.734567602092795</v>
      </c>
      <c r="K230" s="16">
        <f t="shared" si="71"/>
        <v>0</v>
      </c>
      <c r="L230" s="16">
        <f t="shared" si="71"/>
        <v>0</v>
      </c>
    </row>
    <row r="231" spans="2:12" outlineLevel="1">
      <c r="B231" s="3" t="s">
        <v>32</v>
      </c>
      <c r="C231" s="16">
        <f t="shared" si="71"/>
        <v>28.371988656541259</v>
      </c>
      <c r="D231" s="16">
        <f t="shared" si="71"/>
        <v>7.109893535199812</v>
      </c>
      <c r="E231" s="16">
        <f t="shared" si="71"/>
        <v>200.07722177875451</v>
      </c>
      <c r="F231" s="16">
        <f t="shared" si="71"/>
        <v>102.33545383151314</v>
      </c>
      <c r="G231" s="16">
        <f t="shared" si="71"/>
        <v>151.70143157789096</v>
      </c>
      <c r="H231" s="16">
        <f t="shared" si="71"/>
        <v>132.5468058195508</v>
      </c>
      <c r="I231" s="16">
        <f t="shared" si="71"/>
        <v>36.078174564647547</v>
      </c>
      <c r="J231" s="16">
        <f t="shared" si="71"/>
        <v>17.75592588560928</v>
      </c>
      <c r="K231" s="16">
        <f t="shared" si="71"/>
        <v>0</v>
      </c>
      <c r="L231" s="16">
        <f t="shared" si="71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0.12375445385092265</v>
      </c>
      <c r="D237" s="18">
        <f xml:space="preserve"> IFERROR(D227 / SUM($C$227:$D$231), 0)</f>
        <v>8.8248691351931044E-2</v>
      </c>
      <c r="E237" s="18">
        <f xml:space="preserve"> IFERROR(E227 / SUM($E$227:$F$231), 0)</f>
        <v>0.12831145412702555</v>
      </c>
      <c r="F237" s="18">
        <f xml:space="preserve"> IFERROR(F227 / SUM($E$227:$F$231), 0)</f>
        <v>7.6767479385699514E-2</v>
      </c>
      <c r="G237" s="18">
        <f xml:space="preserve"> IFERROR(G227 / SUM($G$227:$H$231), 0)</f>
        <v>6.8910824556537464E-2</v>
      </c>
      <c r="H237" s="18">
        <f xml:space="preserve"> IFERROR(H227 / SUM($G$227:$H$231), 0)</f>
        <v>0.17938939197397216</v>
      </c>
      <c r="I237" s="18">
        <f xml:space="preserve"> IFERROR(I227 / SUM($I$227:$J$231), 0)</f>
        <v>0.11817257130355852</v>
      </c>
      <c r="J237" s="18">
        <f xml:space="preserve"> IFERROR(J227 / SUM($I$227:$J$231), 0)</f>
        <v>8.6252441096458091E-2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2" xml:space="preserve"> IFERROR(C228 / SUM($C$227:$D$231), 0)</f>
        <v>0.12325544968897006</v>
      </c>
      <c r="D238" s="18">
        <f t="shared" si="72"/>
        <v>6.5839075946329539E-2</v>
      </c>
      <c r="E238" s="18">
        <f t="shared" ref="E238:F241" si="73" xml:space="preserve"> IFERROR(E228 / SUM($E$227:$F$231), 0)</f>
        <v>0.12549440490045069</v>
      </c>
      <c r="F238" s="18">
        <f t="shared" si="73"/>
        <v>8.2106216219127989E-2</v>
      </c>
      <c r="G238" s="18">
        <f t="shared" ref="G238:H241" si="74" xml:space="preserve"> IFERROR(G228 / SUM($G$227:$H$231), 0)</f>
        <v>6.8338212681342311E-2</v>
      </c>
      <c r="H238" s="18">
        <f t="shared" si="74"/>
        <v>0.17857835145758624</v>
      </c>
      <c r="I238" s="18">
        <f t="shared" ref="I238:J241" si="75" xml:space="preserve"> IFERROR(I228 / SUM($I$227:$J$231), 0)</f>
        <v>0.11913147220025833</v>
      </c>
      <c r="J238" s="18">
        <f t="shared" si="75"/>
        <v>8.736664301537965E-2</v>
      </c>
      <c r="K238" s="18">
        <f t="shared" ref="K238:L241" si="76" xml:space="preserve"> IFERROR(K228 / SUM($K$227:$L$231), 0)</f>
        <v>0</v>
      </c>
      <c r="L238" s="18">
        <f t="shared" si="76"/>
        <v>0</v>
      </c>
    </row>
    <row r="239" spans="2:12" outlineLevel="1">
      <c r="B239" s="30" t="s">
        <v>30</v>
      </c>
      <c r="C239" s="18">
        <f t="shared" si="72"/>
        <v>0.12176615405499989</v>
      </c>
      <c r="D239" s="18">
        <f t="shared" si="72"/>
        <v>0.11148543920097063</v>
      </c>
      <c r="E239" s="18">
        <f t="shared" si="73"/>
        <v>0.12224124853064505</v>
      </c>
      <c r="F239" s="18">
        <f t="shared" si="73"/>
        <v>8.1875745467342637E-2</v>
      </c>
      <c r="G239" s="18">
        <f t="shared" si="74"/>
        <v>6.419414677198497E-2</v>
      </c>
      <c r="H239" s="18">
        <f t="shared" si="74"/>
        <v>0.14227359614151813</v>
      </c>
      <c r="I239" s="18">
        <f t="shared" si="75"/>
        <v>0.11520032516826675</v>
      </c>
      <c r="J239" s="18">
        <f t="shared" si="75"/>
        <v>7.0489297599177492E-2</v>
      </c>
      <c r="K239" s="18">
        <f t="shared" si="76"/>
        <v>0</v>
      </c>
      <c r="L239" s="18">
        <f t="shared" si="76"/>
        <v>0</v>
      </c>
    </row>
    <row r="240" spans="2:12" outlineLevel="1">
      <c r="B240" s="30" t="s">
        <v>31</v>
      </c>
      <c r="C240" s="18">
        <f t="shared" si="72"/>
        <v>0.12200303712190579</v>
      </c>
      <c r="D240" s="18">
        <f t="shared" si="72"/>
        <v>8.4688210325968752E-2</v>
      </c>
      <c r="E240" s="18">
        <f t="shared" si="73"/>
        <v>0.12274933992657928</v>
      </c>
      <c r="F240" s="18">
        <f t="shared" si="73"/>
        <v>7.42945582212374E-2</v>
      </c>
      <c r="G240" s="18">
        <f t="shared" si="74"/>
        <v>6.7707779950241687E-2</v>
      </c>
      <c r="H240" s="18">
        <f t="shared" si="74"/>
        <v>9.9616404643010317E-2</v>
      </c>
      <c r="I240" s="18">
        <f t="shared" si="75"/>
        <v>0.11612053134502276</v>
      </c>
      <c r="J240" s="18">
        <f t="shared" si="75"/>
        <v>0.11265931243030819</v>
      </c>
      <c r="K240" s="18">
        <f t="shared" si="76"/>
        <v>0</v>
      </c>
      <c r="L240" s="18">
        <f t="shared" si="76"/>
        <v>0</v>
      </c>
    </row>
    <row r="241" spans="2:12" outlineLevel="1">
      <c r="B241" s="30" t="s">
        <v>32</v>
      </c>
      <c r="C241" s="18">
        <f t="shared" si="72"/>
        <v>0.12710703392250697</v>
      </c>
      <c r="D241" s="18">
        <f t="shared" si="72"/>
        <v>3.1852454535494831E-2</v>
      </c>
      <c r="E241" s="18">
        <f t="shared" si="73"/>
        <v>0.12316377328115453</v>
      </c>
      <c r="F241" s="18">
        <f t="shared" si="73"/>
        <v>6.2995779940737448E-2</v>
      </c>
      <c r="G241" s="18">
        <f t="shared" si="74"/>
        <v>6.9909198649221307E-2</v>
      </c>
      <c r="H241" s="18">
        <f t="shared" si="74"/>
        <v>6.1082093174585482E-2</v>
      </c>
      <c r="I241" s="18">
        <f t="shared" si="75"/>
        <v>0.11701721428508391</v>
      </c>
      <c r="J241" s="18">
        <f t="shared" si="75"/>
        <v>5.7590191556486453E-2</v>
      </c>
      <c r="K241" s="18">
        <f t="shared" si="76"/>
        <v>0</v>
      </c>
      <c r="L241" s="18">
        <f t="shared" si="76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300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8.6479999999999997</v>
      </c>
      <c r="D11" s="32">
        <f>SUMIFS('Inputs - Reps'!$G$4:$G$5000,'Inputs - Reps'!$M$4:$M$5000,D$6, 'Inputs - Reps'!$C$4:$C$5000, $C$1)+SUMIFS('Inputs - Reps'!$G$4:$G$5000,'Inputs - Reps'!$M$4:$M$5000,D$8, 'Inputs - Reps'!$C$4:$C$5000, $C$1)</f>
        <v>4.4340000000000002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72.301000000000002</v>
      </c>
      <c r="F11" s="32">
        <f>SUMIFS('Inputs - Reps'!$G$4:$G$5000,'Inputs - Reps'!$M$4:$M$5000,F$6, 'Inputs - Reps'!$C$4:$C$5000, $C$1)+SUMIFS('Inputs - Reps'!$G$4:$G$5000,'Inputs - Reps'!$M$4:$M$5000,F$8, 'Inputs - Reps'!$C$4:$C$5000, $C$1)</f>
        <v>97.509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127.84099999999998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131.41200000000001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20.66</v>
      </c>
      <c r="J11" s="32">
        <f>SUMIFS('Inputs - Reps'!$G$4:$G$5000,'Inputs - Reps'!$M$4:$M$5000,J$6, 'Inputs - Reps'!$C$4:$C$5000, $C$1)+SUMIFS('Inputs - Reps'!$G$4:$G$5000,'Inputs - Reps'!$M$4:$M$5000,J$8, 'Inputs - Reps'!$C$4:$C$5000, $C$1)</f>
        <v>14.974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6.6749999999999998</v>
      </c>
      <c r="P11" s="32">
        <f>SUMIFS('Inputs - Reps'!$G$4:$G$5000,'Inputs - Reps'!$M$4:$M$5000,P$6, 'Inputs - Reps'!$C$4:$C$5000, $C$1)-SUMIFS('Inputs - Reps'!$G$4:$G$5000,'Inputs - Reps'!$M$4:$M$5000,P$7, 'Inputs - Reps'!$C$4:$C$5000, $C$1)</f>
        <v>7.452</v>
      </c>
      <c r="Q11" s="32">
        <f>SUMIFS('Inputs - Reps'!$G$4:$G$5000,'Inputs - Reps'!$M$4:$M$5000,Q$6, 'Inputs - Reps'!$C$4:$C$5000, $C$1)-SUMIFS('Inputs - Reps'!$G$4:$G$5000,'Inputs - Reps'!$M$4:$M$5000,Q$7, 'Inputs - Reps'!$C$4:$C$5000, $C$1)</f>
        <v>8.3360000000000003</v>
      </c>
      <c r="R11" s="32">
        <f>SUMIFS('Inputs - Reps'!$G$4:$G$5000,'Inputs - Reps'!$M$4:$M$5000,R$6, 'Inputs - Reps'!$C$4:$C$5000, $C$1)-SUMIFS('Inputs - Reps'!$G$4:$G$5000,'Inputs - Reps'!$M$4:$M$5000,R$7, 'Inputs - Reps'!$C$4:$C$5000, $C$1)</f>
        <v>51.331999999999994</v>
      </c>
      <c r="S11" s="32">
        <f>SUMIFS('Inputs - Reps'!$G$4:$G$5000,'Inputs - Reps'!$M$4:$M$5000,S$6, 'Inputs - Reps'!$C$4:$C$5000, $C$1)-SUMIFS('Inputs - Reps'!$G$4:$G$5000,'Inputs - Reps'!$M$4:$M$5000,S$7, 'Inputs - Reps'!$C$4:$C$5000, $C$1)</f>
        <v>9.52</v>
      </c>
      <c r="T11" s="32">
        <f>SUMIFS('Inputs - Reps'!$G$4:$G$5000,'Inputs - Reps'!$M$4:$M$5000,T$6, 'Inputs - Reps'!$C$4:$C$5000, $C$1)-SUMIFS('Inputs - Reps'!$G$4:$G$5000,'Inputs - Reps'!$M$4:$M$5000,T$7, 'Inputs - Reps'!$C$4:$C$5000, $C$1)</f>
        <v>105.71799999999999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0.14799999999999999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0.41799999999999998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8.4460000000000015</v>
      </c>
      <c r="D12" s="32">
        <f>SUMIFS('Inputs - Reps'!$H$4:$H$5000,'Inputs - Reps'!$M$4:$M$5000,D$6, 'Inputs - Reps'!$C$4:$C$5000, $C$1)+SUMIFS('Inputs - Reps'!$H$4:$H$5000,'Inputs - Reps'!$M$4:$M$5000,D$8, 'Inputs - Reps'!$C$4:$C$5000, $C$1)</f>
        <v>4.423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70.698000000000008</v>
      </c>
      <c r="F12" s="32">
        <f>SUMIFS('Inputs - Reps'!$H$4:$H$5000,'Inputs - Reps'!$M$4:$M$5000,F$6, 'Inputs - Reps'!$C$4:$C$5000, $C$1)+SUMIFS('Inputs - Reps'!$H$4:$H$5000,'Inputs - Reps'!$M$4:$M$5000,F$8, 'Inputs - Reps'!$C$4:$C$5000, $C$1)</f>
        <v>100.057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125.02199999999999</v>
      </c>
      <c r="H12" s="32">
        <f>SUMIFS('Inputs - Reps'!$H$4:$H$5000,'Inputs - Reps'!$M$4:$M$5000,H$6, 'Inputs - Reps'!$C$4:$C$5000, $C$1)+SUMIFS('Inputs - Reps'!$H$4:$H$5000,'Inputs - Reps'!$M$4:$M$5000,H$8, 'Inputs - Reps'!$C$4:$C$5000, $C$1)</f>
        <v>162.34100000000001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20.206</v>
      </c>
      <c r="J12" s="32">
        <f>SUMIFS('Inputs - Reps'!$H$4:$H$5000,'Inputs - Reps'!$M$4:$M$5000,J$6, 'Inputs - Reps'!$C$4:$C$5000, $C$1)+SUMIFS('Inputs - Reps'!$H$4:$H$5000,'Inputs - Reps'!$M$4:$M$5000,J$8, 'Inputs - Reps'!$C$4:$C$5000, $C$1)</f>
        <v>19.593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6.6749999999999998</v>
      </c>
      <c r="P12" s="32">
        <f>SUMIFS('Inputs - Reps'!$H$4:$H$5000,'Inputs - Reps'!$M$4:$M$5000,P$6, 'Inputs - Reps'!$C$4:$C$5000, $C$1)-SUMIFS('Inputs - Reps'!$H$4:$H$5000,'Inputs - Reps'!$M$4:$M$5000,P$7, 'Inputs - Reps'!$C$4:$C$5000, $C$1)</f>
        <v>6.2060000000000004</v>
      </c>
      <c r="Q12" s="32">
        <f>SUMIFS('Inputs - Reps'!$H$4:$H$5000,'Inputs - Reps'!$M$4:$M$5000,Q$6, 'Inputs - Reps'!$C$4:$C$5000, $C$1)-SUMIFS('Inputs - Reps'!$H$4:$H$5000,'Inputs - Reps'!$M$4:$M$5000,Q$7, 'Inputs - Reps'!$C$4:$C$5000, $C$1)</f>
        <v>8.3360000000000003</v>
      </c>
      <c r="R12" s="32">
        <f>SUMIFS('Inputs - Reps'!$H$4:$H$5000,'Inputs - Reps'!$M$4:$M$5000,R$6, 'Inputs - Reps'!$C$4:$C$5000, $C$1)-SUMIFS('Inputs - Reps'!$H$4:$H$5000,'Inputs - Reps'!$M$4:$M$5000,R$7, 'Inputs - Reps'!$C$4:$C$5000, $C$1)</f>
        <v>51.923000000000002</v>
      </c>
      <c r="S12" s="32">
        <f>SUMIFS('Inputs - Reps'!$H$4:$H$5000,'Inputs - Reps'!$M$4:$M$5000,S$6, 'Inputs - Reps'!$C$4:$C$5000, $C$1)-SUMIFS('Inputs - Reps'!$H$4:$H$5000,'Inputs - Reps'!$M$4:$M$5000,S$7, 'Inputs - Reps'!$C$4:$C$5000, $C$1)</f>
        <v>9.5489999999999995</v>
      </c>
      <c r="T12" s="32">
        <f>SUMIFS('Inputs - Reps'!$H$4:$H$5000,'Inputs - Reps'!$M$4:$M$5000,T$6, 'Inputs - Reps'!$C$4:$C$5000, $C$1)-SUMIFS('Inputs - Reps'!$H$4:$H$5000,'Inputs - Reps'!$M$4:$M$5000,T$7, 'Inputs - Reps'!$C$4:$C$5000, $C$1)</f>
        <v>179.91399999999999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0.14799999999999999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0.63800000000000001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9.7190000000000012</v>
      </c>
      <c r="D13" s="32">
        <f>SUMIFS('Inputs - Reps'!$I$4:$I$5000,'Inputs - Reps'!$M$4:$M$5000,D$6, 'Inputs - Reps'!$C$4:$C$5000, $C$1)+SUMIFS('Inputs - Reps'!$I$4:$I$5000,'Inputs - Reps'!$M$4:$M$5000,D$8, 'Inputs - Reps'!$C$4:$C$5000, $C$1)</f>
        <v>3.8149999999999999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68.867999999999995</v>
      </c>
      <c r="F13" s="32">
        <f>SUMIFS('Inputs - Reps'!$I$4:$I$5000,'Inputs - Reps'!$M$4:$M$5000,F$6, 'Inputs - Reps'!$C$4:$C$5000, $C$1)+SUMIFS('Inputs - Reps'!$I$4:$I$5000,'Inputs - Reps'!$M$4:$M$5000,F$8, 'Inputs - Reps'!$C$4:$C$5000, $C$1)</f>
        <v>89.037000000000006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121.09399999999998</v>
      </c>
      <c r="H13" s="32">
        <f>SUMIFS('Inputs - Reps'!$I$4:$I$5000,'Inputs - Reps'!$M$4:$M$5000,H$6, 'Inputs - Reps'!$C$4:$C$5000, $C$1)+SUMIFS('Inputs - Reps'!$I$4:$I$5000,'Inputs - Reps'!$M$4:$M$5000,H$8, 'Inputs - Reps'!$C$4:$C$5000, $C$1)</f>
        <v>199.822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20.196000000000002</v>
      </c>
      <c r="J13" s="32">
        <f>SUMIFS('Inputs - Reps'!$I$4:$I$5000,'Inputs - Reps'!$M$4:$M$5000,J$6, 'Inputs - Reps'!$C$4:$C$5000, $C$1)+SUMIFS('Inputs - Reps'!$I$4:$I$5000,'Inputs - Reps'!$M$4:$M$5000,J$8, 'Inputs - Reps'!$C$4:$C$5000, $C$1)</f>
        <v>35.716999999999999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5.2779999999999996</v>
      </c>
      <c r="P13" s="32">
        <f>SUMIFS('Inputs - Reps'!$I$4:$I$5000,'Inputs - Reps'!$M$4:$M$5000,P$6, 'Inputs - Reps'!$C$4:$C$5000, $C$1)-SUMIFS('Inputs - Reps'!$I$4:$I$5000,'Inputs - Reps'!$M$4:$M$5000,P$7, 'Inputs - Reps'!$C$4:$C$5000, $C$1)</f>
        <v>6.6859999999999999</v>
      </c>
      <c r="Q13" s="32">
        <f>SUMIFS('Inputs - Reps'!$I$4:$I$5000,'Inputs - Reps'!$M$4:$M$5000,Q$6, 'Inputs - Reps'!$C$4:$C$5000, $C$1)-SUMIFS('Inputs - Reps'!$I$4:$I$5000,'Inputs - Reps'!$M$4:$M$5000,Q$7, 'Inputs - Reps'!$C$4:$C$5000, $C$1)</f>
        <v>9.0750000000000011</v>
      </c>
      <c r="R13" s="32">
        <f>SUMIFS('Inputs - Reps'!$I$4:$I$5000,'Inputs - Reps'!$M$4:$M$5000,R$6, 'Inputs - Reps'!$C$4:$C$5000, $C$1)-SUMIFS('Inputs - Reps'!$I$4:$I$5000,'Inputs - Reps'!$M$4:$M$5000,R$7, 'Inputs - Reps'!$C$4:$C$5000, $C$1)</f>
        <v>46.578999999999994</v>
      </c>
      <c r="S13" s="32">
        <f>SUMIFS('Inputs - Reps'!$I$4:$I$5000,'Inputs - Reps'!$M$4:$M$5000,S$6, 'Inputs - Reps'!$C$4:$C$5000, $C$1)-SUMIFS('Inputs - Reps'!$I$4:$I$5000,'Inputs - Reps'!$M$4:$M$5000,S$7, 'Inputs - Reps'!$C$4:$C$5000, $C$1)</f>
        <v>11.844000000000001</v>
      </c>
      <c r="T13" s="32">
        <f>SUMIFS('Inputs - Reps'!$I$4:$I$5000,'Inputs - Reps'!$M$4:$M$5000,T$6, 'Inputs - Reps'!$C$4:$C$5000, $C$1)-SUMIFS('Inputs - Reps'!$I$4:$I$5000,'Inputs - Reps'!$M$4:$M$5000,T$7, 'Inputs - Reps'!$C$4:$C$5000, $C$1)</f>
        <v>152.523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0.14799999999999999</v>
      </c>
      <c r="V13" s="32">
        <f>SUMIFS('Inputs - Reps'!$I$4:$I$5000,'Inputs - Reps'!$M$4:$M$5000,V$6, 'Inputs - Reps'!$C$4:$C$5000, $C$1)-SUMIFS('Inputs - Reps'!$I$4:$I$5000,'Inputs - Reps'!$M$4:$M$5000,V$7, 'Inputs - Reps'!$C$4:$C$5000, $C$1)</f>
        <v>2.0680000000000001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9.5330000000000013</v>
      </c>
      <c r="D14" s="32">
        <f>SUMIFS('Inputs - Reps'!$J$4:$J$5000,'Inputs - Reps'!$M$4:$M$5000,D$6, 'Inputs - Reps'!$C$4:$C$5000, $C$1)+SUMIFS('Inputs - Reps'!$J$4:$J$5000,'Inputs - Reps'!$M$4:$M$5000,D$8, 'Inputs - Reps'!$C$4:$C$5000, $C$1)</f>
        <v>3.1720000000000002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68.284999999999997</v>
      </c>
      <c r="F14" s="32">
        <f>SUMIFS('Inputs - Reps'!$J$4:$J$5000,'Inputs - Reps'!$M$4:$M$5000,F$6, 'Inputs - Reps'!$C$4:$C$5000, $C$1)+SUMIFS('Inputs - Reps'!$J$4:$J$5000,'Inputs - Reps'!$M$4:$M$5000,F$8, 'Inputs - Reps'!$C$4:$C$5000, $C$1)</f>
        <v>60.751000000000005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112.90799999999999</v>
      </c>
      <c r="H14" s="32">
        <f>SUMIFS('Inputs - Reps'!$J$4:$J$5000,'Inputs - Reps'!$M$4:$M$5000,H$6, 'Inputs - Reps'!$C$4:$C$5000, $C$1)+SUMIFS('Inputs - Reps'!$J$4:$J$5000,'Inputs - Reps'!$M$4:$M$5000,H$8, 'Inputs - Reps'!$C$4:$C$5000, $C$1)</f>
        <v>209.572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19.928999999999998</v>
      </c>
      <c r="J14" s="32">
        <f>SUMIFS('Inputs - Reps'!$J$4:$J$5000,'Inputs - Reps'!$M$4:$M$5000,J$6, 'Inputs - Reps'!$C$4:$C$5000, $C$1)+SUMIFS('Inputs - Reps'!$J$4:$J$5000,'Inputs - Reps'!$M$4:$M$5000,J$8, 'Inputs - Reps'!$C$4:$C$5000, $C$1)</f>
        <v>15.518000000000001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5.2779999999999996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15.105</v>
      </c>
      <c r="Q14" s="32">
        <f>SUMIFS('Inputs - Reps'!$J$4:$J$5000,'Inputs - Reps'!$M$4:$M$5000,Q$6, 'Inputs - Reps'!$C$4:$C$5000, $C$1)-SUMIFS('Inputs - Reps'!$J$4:$J$5000,'Inputs - Reps'!$M$4:$M$5000,Q$7, 'Inputs - Reps'!$C$4:$C$5000, $C$1)</f>
        <v>9.947000000000001</v>
      </c>
      <c r="R14" s="32">
        <f>SUMIFS('Inputs - Reps'!$J$4:$J$5000,'Inputs - Reps'!$M$4:$M$5000,R$6, 'Inputs - Reps'!$C$4:$C$5000, $C$1)-SUMIFS('Inputs - Reps'!$J$4:$J$5000,'Inputs - Reps'!$M$4:$M$5000,R$7, 'Inputs - Reps'!$C$4:$C$5000, $C$1)</f>
        <v>61.832999999999998</v>
      </c>
      <c r="S14" s="32">
        <f>SUMIFS('Inputs - Reps'!$J$4:$J$5000,'Inputs - Reps'!$M$4:$M$5000,S$6, 'Inputs - Reps'!$C$4:$C$5000, $C$1)-SUMIFS('Inputs - Reps'!$J$4:$J$5000,'Inputs - Reps'!$M$4:$M$5000,S$7, 'Inputs - Reps'!$C$4:$C$5000, $C$1)</f>
        <v>17.562000000000001</v>
      </c>
      <c r="T14" s="32">
        <f>SUMIFS('Inputs - Reps'!$J$4:$J$5000,'Inputs - Reps'!$M$4:$M$5000,T$6, 'Inputs - Reps'!$C$4:$C$5000, $C$1)-SUMIFS('Inputs - Reps'!$J$4:$J$5000,'Inputs - Reps'!$M$4:$M$5000,T$7, 'Inputs - Reps'!$C$4:$C$5000, $C$1)</f>
        <v>73.015000000000015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0.16400000000000001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0.93200000000000005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9.2830000000000013</v>
      </c>
      <c r="D15" s="32">
        <f>SUMIFS('Inputs - Reps'!$K$4:$K$5000,'Inputs - Reps'!$M$4:$M$5000,D$6, 'Inputs - Reps'!$C$4:$C$5000, $C$1)+SUMIFS('Inputs - Reps'!$K$4:$K$5000,'Inputs - Reps'!$M$4:$M$5000,D$8, 'Inputs - Reps'!$C$4:$C$5000, $C$1)</f>
        <v>3.2080000000000002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66.554000000000002</v>
      </c>
      <c r="F15" s="32">
        <f>SUMIFS('Inputs - Reps'!$K$4:$K$5000,'Inputs - Reps'!$M$4:$M$5000,F$6, 'Inputs - Reps'!$C$4:$C$5000, $C$1)+SUMIFS('Inputs - Reps'!$K$4:$K$5000,'Inputs - Reps'!$M$4:$M$5000,F$8, 'Inputs - Reps'!$C$4:$C$5000, $C$1)</f>
        <v>57.138999999999996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107.80099999999999</v>
      </c>
      <c r="H15" s="32">
        <f>SUMIFS('Inputs - Reps'!$K$4:$K$5000,'Inputs - Reps'!$M$4:$M$5000,H$6, 'Inputs - Reps'!$C$4:$C$5000, $C$1)+SUMIFS('Inputs - Reps'!$K$4:$K$5000,'Inputs - Reps'!$M$4:$M$5000,H$8, 'Inputs - Reps'!$C$4:$C$5000, $C$1)</f>
        <v>159.054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19.317999999999998</v>
      </c>
      <c r="J15" s="32">
        <f>SUMIFS('Inputs - Reps'!$K$4:$K$5000,'Inputs - Reps'!$M$4:$M$5000,J$6, 'Inputs - Reps'!$C$4:$C$5000, $C$1)+SUMIFS('Inputs - Reps'!$K$4:$K$5000,'Inputs - Reps'!$M$4:$M$5000,J$8, 'Inputs - Reps'!$C$4:$C$5000, $C$1)</f>
        <v>11.048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5.2779999999999996</v>
      </c>
      <c r="P15" s="32">
        <f>SUMIFS('Inputs - Reps'!$K$4:$K$5000,'Inputs - Reps'!$M$4:$M$5000,P$6, 'Inputs - Reps'!$C$4:$C$5000, $C$1)-SUMIFS('Inputs - Reps'!$K$4:$K$5000,'Inputs - Reps'!$M$4:$M$5000,P$7, 'Inputs - Reps'!$C$4:$C$5000, $C$1)</f>
        <v>23.97</v>
      </c>
      <c r="Q15" s="32">
        <f>SUMIFS('Inputs - Reps'!$K$4:$K$5000,'Inputs - Reps'!$M$4:$M$5000,Q$6, 'Inputs - Reps'!$C$4:$C$5000, $C$1)-SUMIFS('Inputs - Reps'!$K$4:$K$5000,'Inputs - Reps'!$M$4:$M$5000,Q$7, 'Inputs - Reps'!$C$4:$C$5000, $C$1)</f>
        <v>9.947000000000001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88.786000000000001</v>
      </c>
      <c r="S15" s="32">
        <f>SUMIFS('Inputs - Reps'!$K$4:$K$5000,'Inputs - Reps'!$M$4:$M$5000,S$6, 'Inputs - Reps'!$C$4:$C$5000, $C$1)-SUMIFS('Inputs - Reps'!$K$4:$K$5000,'Inputs - Reps'!$M$4:$M$5000,S$7, 'Inputs - Reps'!$C$4:$C$5000, $C$1)</f>
        <v>19.728000000000002</v>
      </c>
      <c r="T15" s="32">
        <f>SUMIFS('Inputs - Reps'!$K$4:$K$5000,'Inputs - Reps'!$M$4:$M$5000,T$6, 'Inputs - Reps'!$C$4:$C$5000, $C$1)-SUMIFS('Inputs - Reps'!$K$4:$K$5000,'Inputs - Reps'!$M$4:$M$5000,T$7, 'Inputs - Reps'!$C$4:$C$5000, $C$1)</f>
        <v>61.676000000000009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0.18099999999999999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0.186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3550.6830000000004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adjustments'!N$9*(C11/SUM(C$11:C$15)), 0)</f>
        <v>0</v>
      </c>
      <c r="D21" s="9">
        <f>IFERROR('Inputs - adjustments'!O$9*(D11/SUM(D$11:D$15)), 0)</f>
        <v>0</v>
      </c>
      <c r="E21" s="31">
        <f>IFERROR('Inputs - adjustments'!P$9*(E11/SUM(E$11:E$15)), 0)</f>
        <v>0</v>
      </c>
      <c r="F21" s="9">
        <f>IFERROR('Inputs - adjustments'!Q$9*(F11/SUM(F$11:F$15)), 0)</f>
        <v>0</v>
      </c>
      <c r="G21" s="9">
        <f>IFERROR('Inputs - adjustments'!R$9*(G11/SUM(G$11:G$15)), 0)</f>
        <v>0</v>
      </c>
      <c r="H21" s="9">
        <f>IFERROR('Inputs - adjustments'!S$9*(H11/SUM(H$11:H$15)), 0)</f>
        <v>0</v>
      </c>
      <c r="I21" s="9">
        <f>IFERROR('Inputs - adjustments'!T$9*(I11/SUM(I$11:I$15)), 0)</f>
        <v>0</v>
      </c>
      <c r="J21" s="9">
        <f>IFERROR('Inputs - adjustments'!U$9*(J11/SUM(J$11:J$15)), 0)</f>
        <v>0</v>
      </c>
      <c r="K21" s="9">
        <f>IFERROR('Inputs - adjustments'!V$9*(K11/SUM(K$11:K$15)), 0)</f>
        <v>0</v>
      </c>
      <c r="L21" s="9">
        <f>IFERROR('Inputs - adjustments'!W$9*(L11/SUM(L$11:L$15)), 0)</f>
        <v>0</v>
      </c>
      <c r="M21" s="26"/>
      <c r="N21" s="3" t="s">
        <v>28</v>
      </c>
      <c r="O21" s="31">
        <f>IFERROR('Inputs - adjustments'!B$9*O11/SUM(O$11:O$15), 0)</f>
        <v>0</v>
      </c>
      <c r="P21" s="31">
        <f>IFERROR('Inputs - adjustments'!C$9*P11/SUM(P$11:P$15), 0)</f>
        <v>-4.8539146737575525</v>
      </c>
      <c r="Q21" s="31">
        <f>IFERROR('Inputs - adjustments'!D$9*Q11/SUM(Q$11:Q$15), 0)</f>
        <v>0</v>
      </c>
      <c r="R21" s="31">
        <f>IFERROR('Inputs - adjustments'!E$9*R11/SUM(R$11:R$15), 0)</f>
        <v>-7.3994565539368891</v>
      </c>
      <c r="S21" s="31">
        <f>IFERROR('Inputs - adjustments'!F$9*S11/SUM(S$11:S$15), 0)</f>
        <v>0</v>
      </c>
      <c r="T21" s="31">
        <f>IFERROR('Inputs - adjustments'!G$9*T11/SUM(T$11:T$15), 0)</f>
        <v>0</v>
      </c>
      <c r="U21" s="31">
        <f>IFERROR('Inputs - adjustments'!H$9*U11/SUM(U$11:U$15), 0)</f>
        <v>0</v>
      </c>
      <c r="V21" s="31">
        <f>IFERROR('Inputs - adjustments'!I$9*V11/SUM(V$11:V$15), 0)</f>
        <v>0</v>
      </c>
      <c r="W21" s="31">
        <f>IFERROR('Inputs - adjustments'!J$9*W11/SUM(W$11:W$15), 0)</f>
        <v>0</v>
      </c>
      <c r="X21" s="31">
        <f>IFERROR('Inputs - adjustments'!K$9*X11/SUM(X$11:X$15), 0)</f>
        <v>0</v>
      </c>
    </row>
    <row r="22" spans="2:24" outlineLevel="1">
      <c r="B22" s="3" t="s">
        <v>29</v>
      </c>
      <c r="C22" s="9">
        <f>IFERROR('Inputs - adjustments'!N$9*(C12/SUM(C$11:C$15)), 0)</f>
        <v>0</v>
      </c>
      <c r="D22" s="9">
        <f>IFERROR('Inputs - adjustments'!O$9*(D12/SUM(D$11:D$15)), 0)</f>
        <v>0</v>
      </c>
      <c r="E22" s="31">
        <f>IFERROR('Inputs - adjustments'!P$9*(E12/SUM(E$11:E$15)), 0)</f>
        <v>0</v>
      </c>
      <c r="F22" s="9">
        <f>IFERROR('Inputs - adjustments'!Q$9*(F12/SUM(F$11:F$15)), 0)</f>
        <v>0</v>
      </c>
      <c r="G22" s="9">
        <f>IFERROR('Inputs - adjustments'!R$9*(G12/SUM(G$11:G$15)), 0)</f>
        <v>0</v>
      </c>
      <c r="H22" s="9">
        <f>IFERROR('Inputs - adjustments'!S$9*(H12/SUM(H$11:H$15)), 0)</f>
        <v>0</v>
      </c>
      <c r="I22" s="9">
        <f>IFERROR('Inputs - adjustments'!T$9*(I12/SUM(I$11:I$15)), 0)</f>
        <v>0</v>
      </c>
      <c r="J22" s="9">
        <f>IFERROR('Inputs - adjustments'!U$9*(J12/SUM(J$11:J$15)), 0)</f>
        <v>0</v>
      </c>
      <c r="K22" s="9">
        <f>IFERROR('Inputs - adjustments'!V$9*(K12/SUM(K$11:K$15)), 0)</f>
        <v>0</v>
      </c>
      <c r="L22" s="9">
        <f>IFERROR('Inputs - adjustments'!W$9*(L12/SUM(L$11:L$15)), 0)</f>
        <v>0</v>
      </c>
      <c r="N22" s="3" t="s">
        <v>29</v>
      </c>
      <c r="O22" s="31">
        <f>IFERROR('Inputs - adjustments'!B$9*O12/SUM(O$11:O$15), 0)</f>
        <v>0</v>
      </c>
      <c r="P22" s="31">
        <f>IFERROR('Inputs - adjustments'!C$9*P12/SUM(P$11:P$15), 0)</f>
        <v>-4.0423234655581552</v>
      </c>
      <c r="Q22" s="31">
        <f>IFERROR('Inputs - adjustments'!D$9*Q12/SUM(Q$11:Q$15), 0)</f>
        <v>0</v>
      </c>
      <c r="R22" s="31">
        <f>IFERROR('Inputs - adjustments'!E$9*R12/SUM(R$11:R$15), 0)</f>
        <v>-7.4846486139263062</v>
      </c>
      <c r="S22" s="31">
        <f>IFERROR('Inputs - adjustments'!F$9*S12/SUM(S$11:S$15), 0)</f>
        <v>0</v>
      </c>
      <c r="T22" s="31">
        <f>IFERROR('Inputs - adjustments'!G$9*T12/SUM(T$11:T$15), 0)</f>
        <v>0</v>
      </c>
      <c r="U22" s="31">
        <f>IFERROR('Inputs - adjustments'!H$9*U12/SUM(U$11:U$15), 0)</f>
        <v>0</v>
      </c>
      <c r="V22" s="31">
        <f>IFERROR('Inputs - adjustments'!I$9*V12/SUM(V$11:V$15), 0)</f>
        <v>0</v>
      </c>
      <c r="W22" s="31">
        <f>IFERROR('Inputs - adjustments'!J$9*W12/SUM(W$11:W$15), 0)</f>
        <v>0</v>
      </c>
      <c r="X22" s="31">
        <f>IFERROR('Inputs - adjustments'!K$9*X12/SUM(X$11:X$15), 0)</f>
        <v>0</v>
      </c>
    </row>
    <row r="23" spans="2:24" outlineLevel="1">
      <c r="B23" s="3" t="s">
        <v>30</v>
      </c>
      <c r="C23" s="9">
        <f>IFERROR('Inputs - adjustments'!N$9*(C13/SUM(C$11:C$15)), 0)</f>
        <v>0</v>
      </c>
      <c r="D23" s="9">
        <f>IFERROR('Inputs - adjustments'!O$9*(D13/SUM(D$11:D$15)), 0)</f>
        <v>0</v>
      </c>
      <c r="E23" s="31">
        <f>IFERROR('Inputs - adjustments'!P$9*(E13/SUM(E$11:E$15)), 0)</f>
        <v>0</v>
      </c>
      <c r="F23" s="9">
        <f>IFERROR('Inputs - adjustments'!Q$9*(F13/SUM(F$11:F$15)), 0)</f>
        <v>0</v>
      </c>
      <c r="G23" s="9">
        <f>IFERROR('Inputs - adjustments'!R$9*(G13/SUM(G$11:G$15)), 0)</f>
        <v>0</v>
      </c>
      <c r="H23" s="9">
        <f>IFERROR('Inputs - adjustments'!S$9*(H13/SUM(H$11:H$15)), 0)</f>
        <v>0</v>
      </c>
      <c r="I23" s="9">
        <f>IFERROR('Inputs - adjustments'!T$9*(I13/SUM(I$11:I$15)), 0)</f>
        <v>0</v>
      </c>
      <c r="J23" s="9">
        <f>IFERROR('Inputs - adjustments'!U$9*(J13/SUM(J$11:J$15)), 0)</f>
        <v>0</v>
      </c>
      <c r="K23" s="9">
        <f>IFERROR('Inputs - adjustments'!V$9*(K13/SUM(K$11:K$15)), 0)</f>
        <v>0</v>
      </c>
      <c r="L23" s="9">
        <f>IFERROR('Inputs - adjustments'!W$9*(L13/SUM(L$11:L$15)), 0)</f>
        <v>0</v>
      </c>
      <c r="N23" s="3" t="s">
        <v>30</v>
      </c>
      <c r="O23" s="31">
        <f>IFERROR('Inputs - adjustments'!B$9*O13/SUM(O$11:O$15), 0)</f>
        <v>0</v>
      </c>
      <c r="P23" s="31">
        <f>IFERROR('Inputs - adjustments'!C$9*P13/SUM(P$11:P$15), 0)</f>
        <v>-4.3549749743348087</v>
      </c>
      <c r="Q23" s="31">
        <f>IFERROR('Inputs - adjustments'!D$9*Q13/SUM(Q$11:Q$15), 0)</f>
        <v>0</v>
      </c>
      <c r="R23" s="31">
        <f>IFERROR('Inputs - adjustments'!E$9*R13/SUM(R$11:R$15), 0)</f>
        <v>-6.7143163489797075</v>
      </c>
      <c r="S23" s="31">
        <f>IFERROR('Inputs - adjustments'!F$9*S13/SUM(S$11:S$15), 0)</f>
        <v>0</v>
      </c>
      <c r="T23" s="31">
        <f>IFERROR('Inputs - adjustments'!G$9*T13/SUM(T$11:T$15), 0)</f>
        <v>0</v>
      </c>
      <c r="U23" s="31">
        <f>IFERROR('Inputs - adjustments'!H$9*U13/SUM(U$11:U$15), 0)</f>
        <v>0</v>
      </c>
      <c r="V23" s="31">
        <f>IFERROR('Inputs - adjustments'!I$9*V13/SUM(V$11:V$15), 0)</f>
        <v>0</v>
      </c>
      <c r="W23" s="31">
        <f>IFERROR('Inputs - adjustments'!J$9*W13/SUM(W$11:W$15), 0)</f>
        <v>0</v>
      </c>
      <c r="X23" s="31">
        <f>IFERROR('Inputs - adjustments'!K$9*X13/SUM(X$11:X$15), 0)</f>
        <v>0</v>
      </c>
    </row>
    <row r="24" spans="2:24" outlineLevel="1">
      <c r="B24" s="3" t="s">
        <v>31</v>
      </c>
      <c r="C24" s="9">
        <f>IFERROR('Inputs - adjustments'!N$9*(C14/SUM(C$11:C$15)), 0)</f>
        <v>0</v>
      </c>
      <c r="D24" s="9">
        <f>IFERROR('Inputs - adjustments'!O$9*(D14/SUM(D$11:D$15)), 0)</f>
        <v>0</v>
      </c>
      <c r="E24" s="31">
        <f>IFERROR('Inputs - adjustments'!P$9*(E14/SUM(E$11:E$15)), 0)</f>
        <v>0</v>
      </c>
      <c r="F24" s="9">
        <f>IFERROR('Inputs - adjustments'!Q$9*(F14/SUM(F$11:F$15)), 0)</f>
        <v>0</v>
      </c>
      <c r="G24" s="9">
        <f>IFERROR('Inputs - adjustments'!R$9*(G14/SUM(G$11:G$15)), 0)</f>
        <v>0</v>
      </c>
      <c r="H24" s="9">
        <f>IFERROR('Inputs - adjustments'!S$9*(H14/SUM(H$11:H$15)), 0)</f>
        <v>0</v>
      </c>
      <c r="I24" s="9">
        <f>IFERROR('Inputs - adjustments'!T$9*(I14/SUM(I$11:I$15)), 0)</f>
        <v>0</v>
      </c>
      <c r="J24" s="9">
        <f>IFERROR('Inputs - adjustments'!U$9*(J14/SUM(J$11:J$15)), 0)</f>
        <v>0</v>
      </c>
      <c r="K24" s="9">
        <f>IFERROR('Inputs - adjustments'!V$9*(K14/SUM(K$11:K$15)), 0)</f>
        <v>0</v>
      </c>
      <c r="L24" s="9">
        <f>IFERROR('Inputs - adjustments'!W$9*(L14/SUM(L$11:L$15)), 0)</f>
        <v>0</v>
      </c>
      <c r="N24" s="3" t="s">
        <v>31</v>
      </c>
      <c r="O24" s="31">
        <f>IFERROR('Inputs - adjustments'!B$9*O14/SUM(O$11:O$15), 0)</f>
        <v>0</v>
      </c>
      <c r="P24" s="31">
        <f>IFERROR('Inputs - adjustments'!C$9*P14/SUM(P$11:P$15), 0)</f>
        <v>-9.838752166815329</v>
      </c>
      <c r="Q24" s="31">
        <f>IFERROR('Inputs - adjustments'!D$9*Q14/SUM(Q$11:Q$15), 0)</f>
        <v>0</v>
      </c>
      <c r="R24" s="31">
        <f>IFERROR('Inputs - adjustments'!E$9*R14/SUM(R$11:R$15), 0)</f>
        <v>-8.9131652205170209</v>
      </c>
      <c r="S24" s="31">
        <f>IFERROR('Inputs - adjustments'!F$9*S14/SUM(S$11:S$15), 0)</f>
        <v>0</v>
      </c>
      <c r="T24" s="31">
        <f>IFERROR('Inputs - adjustments'!G$9*T14/SUM(T$11:T$15), 0)</f>
        <v>0</v>
      </c>
      <c r="U24" s="31">
        <f>IFERROR('Inputs - adjustments'!H$9*U14/SUM(U$11:U$15), 0)</f>
        <v>0</v>
      </c>
      <c r="V24" s="31">
        <f>IFERROR('Inputs - adjustments'!I$9*V14/SUM(V$11:V$15), 0)</f>
        <v>0</v>
      </c>
      <c r="W24" s="31">
        <f>IFERROR('Inputs - adjustments'!J$9*W14/SUM(W$11:W$15), 0)</f>
        <v>0</v>
      </c>
      <c r="X24" s="31">
        <f>IFERROR('Inputs - adjustments'!K$9*X14/SUM(X$11:X$15), 0)</f>
        <v>0</v>
      </c>
    </row>
    <row r="25" spans="2:24" outlineLevel="1">
      <c r="B25" s="3" t="s">
        <v>32</v>
      </c>
      <c r="C25" s="9">
        <f>IFERROR('Inputs - adjustments'!N$9*(C15/SUM(C$11:C$15)), 0)</f>
        <v>0</v>
      </c>
      <c r="D25" s="9">
        <f>IFERROR('Inputs - adjustments'!O$9*(D15/SUM(D$11:D$15)), 0)</f>
        <v>0</v>
      </c>
      <c r="E25" s="31">
        <f>IFERROR('Inputs - adjustments'!P$9*(E15/SUM(E$11:E$15)), 0)</f>
        <v>0</v>
      </c>
      <c r="F25" s="9">
        <f>IFERROR('Inputs - adjustments'!Q$9*(F15/SUM(F$11:F$15)), 0)</f>
        <v>0</v>
      </c>
      <c r="G25" s="9">
        <f>IFERROR('Inputs - adjustments'!R$9*(G15/SUM(G$11:G$15)), 0)</f>
        <v>0</v>
      </c>
      <c r="H25" s="9">
        <f>IFERROR('Inputs - adjustments'!S$9*(H15/SUM(H$11:H$15)), 0)</f>
        <v>0</v>
      </c>
      <c r="I25" s="9">
        <f>IFERROR('Inputs - adjustments'!T$9*(I15/SUM(I$11:I$15)), 0)</f>
        <v>0</v>
      </c>
      <c r="J25" s="9">
        <f>IFERROR('Inputs - adjustments'!U$9*(J15/SUM(J$11:J$15)), 0)</f>
        <v>0</v>
      </c>
      <c r="K25" s="9">
        <f>IFERROR('Inputs - adjustments'!V$9*(K15/SUM(K$11:K$15)), 0)</f>
        <v>0</v>
      </c>
      <c r="L25" s="9">
        <f>IFERROR('Inputs - adjustments'!W$9*(L15/SUM(L$11:L$15)), 0)</f>
        <v>0</v>
      </c>
      <c r="N25" s="3" t="s">
        <v>32</v>
      </c>
      <c r="O25" s="31">
        <f>IFERROR('Inputs - adjustments'!B$9*O15/SUM(O$11:O$15), 0)</f>
        <v>0</v>
      </c>
      <c r="P25" s="31">
        <f>IFERROR('Inputs - adjustments'!C$9*P15/SUM(P$11:P$15), 0)</f>
        <v>-15.613034719534157</v>
      </c>
      <c r="Q25" s="31">
        <f>IFERROR('Inputs - adjustments'!D$9*Q15/SUM(Q$11:Q$15), 0)</f>
        <v>0</v>
      </c>
      <c r="R25" s="31">
        <f>IFERROR('Inputs - adjustments'!E$9*R15/SUM(R$11:R$15), 0)</f>
        <v>-12.798413262640082</v>
      </c>
      <c r="S25" s="31">
        <f>IFERROR('Inputs - adjustments'!F$9*S15/SUM(S$11:S$15), 0)</f>
        <v>0</v>
      </c>
      <c r="T25" s="31">
        <f>IFERROR('Inputs - adjustments'!G$9*T15/SUM(T$11:T$15), 0)</f>
        <v>0</v>
      </c>
      <c r="U25" s="31">
        <f>IFERROR('Inputs - adjustments'!H$9*U15/SUM(U$11:U$15), 0)</f>
        <v>0</v>
      </c>
      <c r="V25" s="31">
        <f>IFERROR('Inputs - adjustments'!I$9*V15/SUM(V$11:V$15), 0)</f>
        <v>0</v>
      </c>
      <c r="W25" s="31">
        <f>IFERROR('Inputs - adjustments'!J$9*W15/SUM(W$11:W$15), 0)</f>
        <v>0</v>
      </c>
      <c r="X25" s="31">
        <f>IFERROR('Inputs - adjustments'!K$9*X15/SUM(X$11:X$15),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8.6479999999999997</v>
      </c>
      <c r="D31" s="32">
        <f t="shared" ref="D31:L31" si="0" xml:space="preserve"> D11 + D21</f>
        <v>4.4340000000000002</v>
      </c>
      <c r="E31" s="32">
        <f t="shared" si="0"/>
        <v>72.301000000000002</v>
      </c>
      <c r="F31" s="32">
        <f t="shared" si="0"/>
        <v>97.509</v>
      </c>
      <c r="G31" s="32">
        <f t="shared" si="0"/>
        <v>127.84099999999998</v>
      </c>
      <c r="H31" s="32">
        <f t="shared" si="0"/>
        <v>131.41200000000001</v>
      </c>
      <c r="I31" s="32">
        <f t="shared" si="0"/>
        <v>20.66</v>
      </c>
      <c r="J31" s="32">
        <f t="shared" si="0"/>
        <v>14.974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6.6749999999999998</v>
      </c>
      <c r="P31" s="32">
        <f t="shared" ref="P31:X31" si="1" xml:space="preserve"> P11 + P21</f>
        <v>2.5980853262424475</v>
      </c>
      <c r="Q31" s="32">
        <f t="shared" si="1"/>
        <v>8.3360000000000003</v>
      </c>
      <c r="R31" s="32">
        <f t="shared" si="1"/>
        <v>43.932543446063107</v>
      </c>
      <c r="S31" s="32">
        <f t="shared" si="1"/>
        <v>9.52</v>
      </c>
      <c r="T31" s="32">
        <f t="shared" si="1"/>
        <v>105.71799999999999</v>
      </c>
      <c r="U31" s="32">
        <f t="shared" si="1"/>
        <v>0.14799999999999999</v>
      </c>
      <c r="V31" s="32">
        <f t="shared" si="1"/>
        <v>0.41799999999999998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8.4460000000000015</v>
      </c>
      <c r="D32" s="32">
        <f t="shared" si="2"/>
        <v>4.423</v>
      </c>
      <c r="E32" s="32">
        <f t="shared" si="2"/>
        <v>70.698000000000008</v>
      </c>
      <c r="F32" s="32">
        <f t="shared" si="2"/>
        <v>100.057</v>
      </c>
      <c r="G32" s="32">
        <f t="shared" si="2"/>
        <v>125.02199999999999</v>
      </c>
      <c r="H32" s="32">
        <f t="shared" si="2"/>
        <v>162.34100000000001</v>
      </c>
      <c r="I32" s="32">
        <f t="shared" si="2"/>
        <v>20.206</v>
      </c>
      <c r="J32" s="32">
        <f t="shared" si="2"/>
        <v>19.593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6.6749999999999998</v>
      </c>
      <c r="P32" s="32">
        <f t="shared" si="3"/>
        <v>2.1636765344418452</v>
      </c>
      <c r="Q32" s="32">
        <f t="shared" si="3"/>
        <v>8.3360000000000003</v>
      </c>
      <c r="R32" s="32">
        <f t="shared" si="3"/>
        <v>44.438351386073698</v>
      </c>
      <c r="S32" s="32">
        <f t="shared" si="3"/>
        <v>9.5489999999999995</v>
      </c>
      <c r="T32" s="32">
        <f t="shared" si="3"/>
        <v>179.91399999999999</v>
      </c>
      <c r="U32" s="32">
        <f t="shared" si="3"/>
        <v>0.14799999999999999</v>
      </c>
      <c r="V32" s="32">
        <f t="shared" si="3"/>
        <v>0.63800000000000001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9.7190000000000012</v>
      </c>
      <c r="D33" s="32">
        <f t="shared" si="4"/>
        <v>3.8149999999999999</v>
      </c>
      <c r="E33" s="32">
        <f t="shared" si="4"/>
        <v>68.867999999999995</v>
      </c>
      <c r="F33" s="32">
        <f t="shared" si="4"/>
        <v>89.037000000000006</v>
      </c>
      <c r="G33" s="32">
        <f t="shared" si="4"/>
        <v>121.09399999999998</v>
      </c>
      <c r="H33" s="32">
        <f t="shared" si="4"/>
        <v>199.822</v>
      </c>
      <c r="I33" s="32">
        <f t="shared" si="4"/>
        <v>20.196000000000002</v>
      </c>
      <c r="J33" s="32">
        <f t="shared" si="4"/>
        <v>35.716999999999999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5.2779999999999996</v>
      </c>
      <c r="P33" s="32">
        <f t="shared" si="3"/>
        <v>2.3310250256651912</v>
      </c>
      <c r="Q33" s="32">
        <f t="shared" si="3"/>
        <v>9.0750000000000011</v>
      </c>
      <c r="R33" s="32">
        <f t="shared" si="3"/>
        <v>39.864683651020286</v>
      </c>
      <c r="S33" s="32">
        <f t="shared" si="3"/>
        <v>11.844000000000001</v>
      </c>
      <c r="T33" s="32">
        <f t="shared" si="3"/>
        <v>152.523</v>
      </c>
      <c r="U33" s="32">
        <f t="shared" si="3"/>
        <v>0.14799999999999999</v>
      </c>
      <c r="V33" s="32">
        <f t="shared" si="3"/>
        <v>2.0680000000000001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9.5330000000000013</v>
      </c>
      <c r="D34" s="32">
        <f t="shared" si="5"/>
        <v>3.1720000000000002</v>
      </c>
      <c r="E34" s="32">
        <f t="shared" si="5"/>
        <v>68.284999999999997</v>
      </c>
      <c r="F34" s="32">
        <f t="shared" si="5"/>
        <v>60.751000000000005</v>
      </c>
      <c r="G34" s="32">
        <f t="shared" si="5"/>
        <v>112.90799999999999</v>
      </c>
      <c r="H34" s="32">
        <f t="shared" si="5"/>
        <v>209.572</v>
      </c>
      <c r="I34" s="32">
        <f t="shared" si="5"/>
        <v>19.928999999999998</v>
      </c>
      <c r="J34" s="32">
        <f t="shared" si="5"/>
        <v>15.518000000000001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5.2779999999999996</v>
      </c>
      <c r="P34" s="32">
        <f t="shared" si="3"/>
        <v>5.2662478331846714</v>
      </c>
      <c r="Q34" s="32">
        <f t="shared" si="3"/>
        <v>9.947000000000001</v>
      </c>
      <c r="R34" s="32">
        <f t="shared" si="3"/>
        <v>52.919834779482976</v>
      </c>
      <c r="S34" s="32">
        <f t="shared" si="3"/>
        <v>17.562000000000001</v>
      </c>
      <c r="T34" s="32">
        <f t="shared" si="3"/>
        <v>73.015000000000015</v>
      </c>
      <c r="U34" s="32">
        <f t="shared" si="3"/>
        <v>0.16400000000000001</v>
      </c>
      <c r="V34" s="32">
        <f t="shared" si="3"/>
        <v>0.93200000000000005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9.2830000000000013</v>
      </c>
      <c r="D35" s="32">
        <f t="shared" si="6"/>
        <v>3.2080000000000002</v>
      </c>
      <c r="E35" s="32">
        <f t="shared" si="6"/>
        <v>66.554000000000002</v>
      </c>
      <c r="F35" s="32">
        <f t="shared" si="6"/>
        <v>57.138999999999996</v>
      </c>
      <c r="G35" s="32">
        <f t="shared" si="6"/>
        <v>107.80099999999999</v>
      </c>
      <c r="H35" s="32">
        <f t="shared" si="6"/>
        <v>159.054</v>
      </c>
      <c r="I35" s="32">
        <f t="shared" si="6"/>
        <v>19.317999999999998</v>
      </c>
      <c r="J35" s="32">
        <f t="shared" si="6"/>
        <v>11.048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5.2779999999999996</v>
      </c>
      <c r="P35" s="32">
        <f t="shared" si="3"/>
        <v>8.3569652804658414</v>
      </c>
      <c r="Q35" s="32">
        <f t="shared" si="3"/>
        <v>9.947000000000001</v>
      </c>
      <c r="R35" s="32">
        <f t="shared" si="3"/>
        <v>75.987586737359919</v>
      </c>
      <c r="S35" s="32">
        <f t="shared" si="3"/>
        <v>19.728000000000002</v>
      </c>
      <c r="T35" s="32">
        <f t="shared" si="3"/>
        <v>61.676000000000009</v>
      </c>
      <c r="U35" s="32">
        <f t="shared" si="3"/>
        <v>0.18099999999999999</v>
      </c>
      <c r="V35" s="32">
        <f t="shared" si="3"/>
        <v>0.186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3468.6700000000005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0.13370232371175461</v>
      </c>
      <c r="D42" s="11">
        <f>IFERROR(D31/SUM($C$31:$D$35), 0)</f>
        <v>6.85518158346346E-2</v>
      </c>
      <c r="E42" s="11">
        <f>IFERROR(E31/SUM($E$31:$F$35), 0)</f>
        <v>9.6247465718138608E-2</v>
      </c>
      <c r="F42" s="11">
        <f>IFERROR(F31/SUM($E$31:$F$35), 0)</f>
        <v>0.12980448589521551</v>
      </c>
      <c r="G42" s="11">
        <f>IFERROR(G31/SUM($G$31:$H$35), 0)</f>
        <v>8.7750632006902474E-2</v>
      </c>
      <c r="H42" s="11">
        <f>IFERROR(H31/SUM($G$31:$H$35), 0)</f>
        <v>9.0201782317809384E-2</v>
      </c>
      <c r="I42" s="11">
        <f>IFERROR(I31/SUM($I$31:$J$35), 0)</f>
        <v>0.10478852093995203</v>
      </c>
      <c r="J42" s="11">
        <f>IFERROR(J31/SUM($I$31:$J$35), 0)</f>
        <v>7.594885346344829E-2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0.13376753507014028</v>
      </c>
      <c r="P42" s="11">
        <f>IFERROR(P31/SUM($O$31:$P$35),0)</f>
        <v>5.2065838201251456E-2</v>
      </c>
      <c r="Q42" s="11">
        <f>IFERROR(Q31/SUM($Q$31:$R$35), 0)</f>
        <v>2.7531177340942719E-2</v>
      </c>
      <c r="R42" s="11">
        <f>IFERROR(R31/SUM($Q$31:$R$35), 0)</f>
        <v>0.14509532685367493</v>
      </c>
      <c r="S42" s="11">
        <f>IFERROR(S31/SUM($S$31:$T$35), 0)</f>
        <v>1.4850658841991798E-2</v>
      </c>
      <c r="T42" s="11">
        <f>IFERROR(T31/SUM($S$31:$T$35), 0)</f>
        <v>0.16491407053126983</v>
      </c>
      <c r="U42" s="11">
        <f>IFERROR(U31/SUM($U$31:$V$35), 0)</f>
        <v>2.9417610812959651E-2</v>
      </c>
      <c r="V42" s="11">
        <f>IFERROR(V31/SUM($U$31:$V$35), 0)</f>
        <v>8.3084873782548196E-2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0.13057930458712763</v>
      </c>
      <c r="D43" s="11">
        <f t="shared" si="7"/>
        <v>6.838175043675887E-2</v>
      </c>
      <c r="E43" s="11">
        <f t="shared" ref="E43:F46" si="8">IFERROR(E32/SUM($E$31:$F$35), 0)</f>
        <v>9.4113543814621711E-2</v>
      </c>
      <c r="F43" s="11">
        <f t="shared" si="8"/>
        <v>0.13319639669381883</v>
      </c>
      <c r="G43" s="11">
        <f t="shared" ref="G43:H46" si="9">IFERROR(G32/SUM($G$31:$H$35), 0)</f>
        <v>8.5815657846598212E-2</v>
      </c>
      <c r="H43" s="11">
        <f t="shared" si="9"/>
        <v>0.11143158572470926</v>
      </c>
      <c r="I43" s="11">
        <f t="shared" ref="I43:J46" si="10">IFERROR(I32/SUM($I$31:$J$35), 0)</f>
        <v>0.10248581094446614</v>
      </c>
      <c r="J43" s="11">
        <f t="shared" si="10"/>
        <v>9.9376645245715392E-2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0.13376753507014028</v>
      </c>
      <c r="P43" s="11">
        <f t="shared" si="12"/>
        <v>4.3360251191219341E-2</v>
      </c>
      <c r="Q43" s="11">
        <f t="shared" ref="Q43:R46" si="13">IFERROR(Q32/SUM($Q$31:$R$35), 0)</f>
        <v>2.7531177340942719E-2</v>
      </c>
      <c r="R43" s="11">
        <f t="shared" si="13"/>
        <v>0.14676585085762028</v>
      </c>
      <c r="S43" s="11">
        <f t="shared" ref="S43:T46" si="14">IFERROR(S32/SUM($S$31:$T$35), 0)</f>
        <v>1.4895897193506268E-2</v>
      </c>
      <c r="T43" s="11">
        <f t="shared" si="14"/>
        <v>0.28065561290946556</v>
      </c>
      <c r="U43" s="11">
        <f t="shared" ref="U43:V46" si="15">IFERROR(U32/SUM($U$31:$V$35), 0)</f>
        <v>2.9417610812959651E-2</v>
      </c>
      <c r="V43" s="11">
        <f t="shared" si="15"/>
        <v>0.12681375472073148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0.15026050926856421</v>
      </c>
      <c r="D44" s="11">
        <f t="shared" si="7"/>
        <v>5.8981772081445866E-2</v>
      </c>
      <c r="E44" s="11">
        <f t="shared" si="8"/>
        <v>9.1677438335248052E-2</v>
      </c>
      <c r="F44" s="11">
        <f t="shared" si="8"/>
        <v>0.11852651561037755</v>
      </c>
      <c r="G44" s="11">
        <f t="shared" si="9"/>
        <v>8.3119461145046175E-2</v>
      </c>
      <c r="H44" s="11">
        <f t="shared" si="9"/>
        <v>0.13715871112462566</v>
      </c>
      <c r="I44" s="11">
        <f t="shared" si="10"/>
        <v>0.10243509045998409</v>
      </c>
      <c r="J44" s="11">
        <f t="shared" si="10"/>
        <v>0.18115835442460146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0.10577154308617234</v>
      </c>
      <c r="P44" s="11">
        <f t="shared" si="12"/>
        <v>4.6713928370043914E-2</v>
      </c>
      <c r="Q44" s="11">
        <f t="shared" si="13"/>
        <v>2.9971861128725432E-2</v>
      </c>
      <c r="R44" s="11">
        <f t="shared" si="13"/>
        <v>0.13166046967812131</v>
      </c>
      <c r="S44" s="11">
        <f t="shared" si="14"/>
        <v>1.8475966735772151E-2</v>
      </c>
      <c r="T44" s="11">
        <f t="shared" si="14"/>
        <v>0.23792720993247007</v>
      </c>
      <c r="U44" s="11">
        <f t="shared" si="15"/>
        <v>2.9417610812959651E-2</v>
      </c>
      <c r="V44" s="11">
        <f t="shared" si="15"/>
        <v>0.41105148081892273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0.1473848579953928</v>
      </c>
      <c r="D45" s="11">
        <f t="shared" si="7"/>
        <v>4.9040676551073734E-2</v>
      </c>
      <c r="E45" s="11">
        <f t="shared" si="8"/>
        <v>9.0901345715316453E-2</v>
      </c>
      <c r="F45" s="11">
        <f t="shared" si="8"/>
        <v>8.087204588930498E-2</v>
      </c>
      <c r="G45" s="11">
        <f t="shared" si="9"/>
        <v>7.7500554271597882E-2</v>
      </c>
      <c r="H45" s="11">
        <f t="shared" si="9"/>
        <v>0.14385115456661454</v>
      </c>
      <c r="I45" s="11">
        <f t="shared" si="10"/>
        <v>0.10108085352431286</v>
      </c>
      <c r="J45" s="11">
        <f t="shared" si="10"/>
        <v>7.8708047819272778E-2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0.10577154308617234</v>
      </c>
      <c r="P45" s="11">
        <f t="shared" si="12"/>
        <v>0.1055360287211357</v>
      </c>
      <c r="Q45" s="11">
        <f t="shared" si="13"/>
        <v>3.285180194462059E-2</v>
      </c>
      <c r="R45" s="11">
        <f t="shared" si="13"/>
        <v>0.17477751393562069</v>
      </c>
      <c r="S45" s="11">
        <f t="shared" si="14"/>
        <v>2.739572169990126E-2</v>
      </c>
      <c r="T45" s="11">
        <f t="shared" si="14"/>
        <v>0.11389924951134783</v>
      </c>
      <c r="U45" s="11">
        <f t="shared" si="15"/>
        <v>3.2597893063009344E-2</v>
      </c>
      <c r="V45" s="11">
        <f t="shared" si="15"/>
        <v>0.18525144106539457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0.14351973531639897</v>
      </c>
      <c r="D46" s="11">
        <f t="shared" si="7"/>
        <v>4.9597254216848845E-2</v>
      </c>
      <c r="E46" s="11">
        <f t="shared" si="8"/>
        <v>8.8597029548761391E-2</v>
      </c>
      <c r="F46" s="11">
        <f t="shared" si="8"/>
        <v>7.6063732779196994E-2</v>
      </c>
      <c r="G46" s="11">
        <f t="shared" si="9"/>
        <v>7.3995086716906897E-2</v>
      </c>
      <c r="H46" s="11">
        <f t="shared" si="9"/>
        <v>0.10917537427918952</v>
      </c>
      <c r="I46" s="11">
        <f t="shared" si="10"/>
        <v>9.7981831922458518E-2</v>
      </c>
      <c r="J46" s="11">
        <f t="shared" si="10"/>
        <v>5.6035991255788481E-2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0.10577154308617234</v>
      </c>
      <c r="P46" s="11">
        <f t="shared" si="12"/>
        <v>0.16747425411755193</v>
      </c>
      <c r="Q46" s="11">
        <f t="shared" si="13"/>
        <v>3.285180194462059E-2</v>
      </c>
      <c r="R46" s="11">
        <f t="shared" si="13"/>
        <v>0.2509630189751107</v>
      </c>
      <c r="S46" s="11">
        <f t="shared" si="14"/>
        <v>3.0774558575085528E-2</v>
      </c>
      <c r="T46" s="11">
        <f t="shared" si="14"/>
        <v>9.6211054069189741E-2</v>
      </c>
      <c r="U46" s="11">
        <f t="shared" si="15"/>
        <v>3.5976942953687141E-2</v>
      </c>
      <c r="V46" s="11">
        <f t="shared" si="15"/>
        <v>3.697078115682767E-2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72.3303530384282</v>
      </c>
      <c r="D54" s="32">
        <f>SUMIFS('Inputs - allowances'!$L$4:$L$1000,'Inputs - allowances'!$M$4:$M$1000,D$52, 'Inputs - allowances'!$C$4:$C$1000, $C$1)</f>
        <v>681.90866511289096</v>
      </c>
      <c r="E54" s="32">
        <f>SUMIFS('Inputs - allowances'!$L$4:$L$1000,'Inputs - allowances'!$M$4:$M$1000,E$52, 'Inputs - allowances'!$C$4:$C$1000, $C$1)</f>
        <v>1437.25759501275</v>
      </c>
      <c r="F54" s="32">
        <f>SUMIFS('Inputs - allowances'!$L$4:$L$1000,'Inputs - allowances'!$M$4:$M$1000,F$52, 'Inputs - allowances'!$C$4:$C$1000, $C$1)</f>
        <v>192.68915926633099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39.225623184971901</v>
      </c>
      <c r="P54" s="16">
        <f>SUMIFS('Inputs - allowances'!$L$4:$L$1000,'Inputs - allowances'!$M$4:$M$1000,P$52, 'Inputs - allowances'!$C$4:$C$1000, $C$1)</f>
        <v>248.99831728652001</v>
      </c>
      <c r="Q54" s="16">
        <f>SUMIFS('Inputs - allowances'!$L$4:$L$1000,'Inputs - allowances'!$M$4:$M$1000,Q$52, 'Inputs - allowances'!$C$4:$C$1000, $C$1)</f>
        <v>562.15017927736301</v>
      </c>
      <c r="R54" s="16">
        <f>SUMIFS('Inputs - allowances'!$L$4:$L$1000,'Inputs - allowances'!$M$4:$M$1000,R$52, 'Inputs - allowances'!$C$4:$C$1000, $C$1)</f>
        <v>5.056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72.3303530384282</v>
      </c>
      <c r="D64" s="37">
        <f t="shared" ref="D64:G64" si="17">D54+D59</f>
        <v>681.90866511289096</v>
      </c>
      <c r="E64" s="37">
        <f t="shared" si="17"/>
        <v>1437.25759501275</v>
      </c>
      <c r="F64" s="37">
        <f t="shared" si="17"/>
        <v>192.68915926633099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39.225623184971901</v>
      </c>
      <c r="P64" s="38">
        <f t="shared" ref="P64:S64" si="18">P54+P59</f>
        <v>248.99831728652001</v>
      </c>
      <c r="Q64" s="38">
        <f t="shared" si="18"/>
        <v>562.15017927736301</v>
      </c>
      <c r="R64" s="38">
        <f t="shared" si="18"/>
        <v>5.056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0.13370232371175461</v>
      </c>
      <c r="D71" s="11">
        <f t="shared" si="19"/>
        <v>6.85518158346346E-2</v>
      </c>
      <c r="E71" s="11">
        <f t="shared" si="19"/>
        <v>9.6247465718138608E-2</v>
      </c>
      <c r="F71" s="11">
        <f t="shared" si="19"/>
        <v>0.12980448589521551</v>
      </c>
      <c r="G71" s="11">
        <f t="shared" si="19"/>
        <v>8.7750632006902474E-2</v>
      </c>
      <c r="H71" s="11">
        <f t="shared" si="19"/>
        <v>9.0201782317809384E-2</v>
      </c>
      <c r="I71" s="11">
        <f t="shared" si="19"/>
        <v>0.10478852093995203</v>
      </c>
      <c r="J71" s="11">
        <f t="shared" si="19"/>
        <v>7.594885346344829E-2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0.13376753507014028</v>
      </c>
      <c r="P71" s="11">
        <f t="shared" si="20"/>
        <v>5.2065838201251456E-2</v>
      </c>
      <c r="Q71" s="11">
        <f t="shared" si="20"/>
        <v>2.7531177340942719E-2</v>
      </c>
      <c r="R71" s="11">
        <f t="shared" si="20"/>
        <v>0.14509532685367493</v>
      </c>
      <c r="S71" s="11">
        <f t="shared" si="20"/>
        <v>1.4850658841991798E-2</v>
      </c>
      <c r="T71" s="11">
        <f t="shared" si="20"/>
        <v>0.16491407053126983</v>
      </c>
      <c r="U71" s="11">
        <f t="shared" si="20"/>
        <v>2.9417610812959651E-2</v>
      </c>
      <c r="V71" s="11">
        <f t="shared" si="20"/>
        <v>8.3084873782548196E-2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0.13057930458712763</v>
      </c>
      <c r="D72" s="11">
        <f t="shared" si="21"/>
        <v>6.838175043675887E-2</v>
      </c>
      <c r="E72" s="11">
        <f t="shared" si="21"/>
        <v>9.4113543814621711E-2</v>
      </c>
      <c r="F72" s="11">
        <f t="shared" si="21"/>
        <v>0.13319639669381883</v>
      </c>
      <c r="G72" s="11">
        <f t="shared" si="21"/>
        <v>8.5815657846598212E-2</v>
      </c>
      <c r="H72" s="11">
        <f t="shared" si="21"/>
        <v>0.11143158572470926</v>
      </c>
      <c r="I72" s="11">
        <f t="shared" si="21"/>
        <v>0.10248581094446614</v>
      </c>
      <c r="J72" s="11">
        <f t="shared" si="21"/>
        <v>9.9376645245715392E-2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0.13376753507014028</v>
      </c>
      <c r="P72" s="11">
        <f t="shared" si="22"/>
        <v>4.3360251191219341E-2</v>
      </c>
      <c r="Q72" s="11">
        <f t="shared" si="22"/>
        <v>2.7531177340942719E-2</v>
      </c>
      <c r="R72" s="11">
        <f t="shared" si="22"/>
        <v>0.14676585085762028</v>
      </c>
      <c r="S72" s="11">
        <f t="shared" si="22"/>
        <v>1.4895897193506268E-2</v>
      </c>
      <c r="T72" s="11">
        <f t="shared" si="22"/>
        <v>0.28065561290946556</v>
      </c>
      <c r="U72" s="11">
        <f t="shared" si="22"/>
        <v>2.9417610812959651E-2</v>
      </c>
      <c r="V72" s="11">
        <f t="shared" si="22"/>
        <v>0.12681375472073148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0.15026050926856421</v>
      </c>
      <c r="D73" s="11">
        <f t="shared" si="23"/>
        <v>5.8981772081445866E-2</v>
      </c>
      <c r="E73" s="11">
        <f t="shared" si="23"/>
        <v>9.1677438335248052E-2</v>
      </c>
      <c r="F73" s="11">
        <f t="shared" si="23"/>
        <v>0.11852651561037755</v>
      </c>
      <c r="G73" s="11">
        <f t="shared" si="23"/>
        <v>8.3119461145046175E-2</v>
      </c>
      <c r="H73" s="11">
        <f t="shared" si="23"/>
        <v>0.13715871112462566</v>
      </c>
      <c r="I73" s="11">
        <f t="shared" si="23"/>
        <v>0.10243509045998409</v>
      </c>
      <c r="J73" s="11">
        <f t="shared" si="23"/>
        <v>0.18115835442460146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0.10577154308617234</v>
      </c>
      <c r="P73" s="11">
        <f t="shared" si="24"/>
        <v>4.6713928370043914E-2</v>
      </c>
      <c r="Q73" s="11">
        <f t="shared" si="24"/>
        <v>2.9971861128725432E-2</v>
      </c>
      <c r="R73" s="11">
        <f t="shared" si="24"/>
        <v>0.13166046967812131</v>
      </c>
      <c r="S73" s="11">
        <f t="shared" si="24"/>
        <v>1.8475966735772151E-2</v>
      </c>
      <c r="T73" s="11">
        <f t="shared" si="24"/>
        <v>0.23792720993247007</v>
      </c>
      <c r="U73" s="11">
        <f t="shared" si="24"/>
        <v>2.9417610812959651E-2</v>
      </c>
      <c r="V73" s="11">
        <f t="shared" si="24"/>
        <v>0.41105148081892273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0.1473848579953928</v>
      </c>
      <c r="D74" s="11">
        <f t="shared" si="25"/>
        <v>4.9040676551073734E-2</v>
      </c>
      <c r="E74" s="11">
        <f t="shared" si="25"/>
        <v>9.0901345715316453E-2</v>
      </c>
      <c r="F74" s="11">
        <f t="shared" si="25"/>
        <v>8.087204588930498E-2</v>
      </c>
      <c r="G74" s="11">
        <f t="shared" si="25"/>
        <v>7.7500554271597882E-2</v>
      </c>
      <c r="H74" s="11">
        <f t="shared" si="25"/>
        <v>0.14385115456661454</v>
      </c>
      <c r="I74" s="11">
        <f t="shared" si="25"/>
        <v>0.10108085352431286</v>
      </c>
      <c r="J74" s="11">
        <f t="shared" si="25"/>
        <v>7.8708047819272778E-2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0.10577154308617234</v>
      </c>
      <c r="P74" s="11">
        <f t="shared" si="26"/>
        <v>0.1055360287211357</v>
      </c>
      <c r="Q74" s="11">
        <f t="shared" si="26"/>
        <v>3.285180194462059E-2</v>
      </c>
      <c r="R74" s="11">
        <f t="shared" si="26"/>
        <v>0.17477751393562069</v>
      </c>
      <c r="S74" s="11">
        <f t="shared" si="26"/>
        <v>2.739572169990126E-2</v>
      </c>
      <c r="T74" s="11">
        <f t="shared" si="26"/>
        <v>0.11389924951134783</v>
      </c>
      <c r="U74" s="11">
        <f t="shared" si="26"/>
        <v>3.2597893063009344E-2</v>
      </c>
      <c r="V74" s="11">
        <f t="shared" si="26"/>
        <v>0.18525144106539457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0.14351973531639897</v>
      </c>
      <c r="D75" s="11">
        <f t="shared" si="27"/>
        <v>4.9597254216848845E-2</v>
      </c>
      <c r="E75" s="11">
        <f t="shared" si="27"/>
        <v>8.8597029548761391E-2</v>
      </c>
      <c r="F75" s="11">
        <f t="shared" si="27"/>
        <v>7.6063732779196994E-2</v>
      </c>
      <c r="G75" s="11">
        <f t="shared" si="27"/>
        <v>7.3995086716906897E-2</v>
      </c>
      <c r="H75" s="11">
        <f t="shared" si="27"/>
        <v>0.10917537427918952</v>
      </c>
      <c r="I75" s="11">
        <f t="shared" si="27"/>
        <v>9.7981831922458518E-2</v>
      </c>
      <c r="J75" s="11">
        <f t="shared" si="27"/>
        <v>5.6035991255788481E-2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0.10577154308617234</v>
      </c>
      <c r="P75" s="11">
        <f t="shared" si="28"/>
        <v>0.16747425411755193</v>
      </c>
      <c r="Q75" s="11">
        <f t="shared" si="28"/>
        <v>3.285180194462059E-2</v>
      </c>
      <c r="R75" s="11">
        <f t="shared" si="28"/>
        <v>0.2509630189751107</v>
      </c>
      <c r="S75" s="11">
        <f t="shared" si="28"/>
        <v>3.0774558575085528E-2</v>
      </c>
      <c r="T75" s="11">
        <f t="shared" si="28"/>
        <v>9.6211054069189741E-2</v>
      </c>
      <c r="U75" s="11">
        <f t="shared" si="28"/>
        <v>3.5976942953687141E-2</v>
      </c>
      <c r="V75" s="11">
        <f t="shared" si="28"/>
        <v>3.697078115682767E-2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72.3303530384282</v>
      </c>
      <c r="D80" s="37">
        <f t="shared" ref="D80:G80" si="29">D64</f>
        <v>681.90866511289096</v>
      </c>
      <c r="E80" s="37">
        <f t="shared" si="29"/>
        <v>1437.25759501275</v>
      </c>
      <c r="F80" s="37">
        <f t="shared" si="29"/>
        <v>192.68915926633099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39.225623184971901</v>
      </c>
      <c r="P80" s="38">
        <f t="shared" ref="P80:S80" si="30">P64</f>
        <v>248.99831728652001</v>
      </c>
      <c r="Q80" s="38">
        <f t="shared" si="30"/>
        <v>562.15017927736301</v>
      </c>
      <c r="R80" s="38">
        <f t="shared" si="30"/>
        <v>5.056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9.6707362761294213</v>
      </c>
      <c r="D85" s="32">
        <f>$C$80*D71</f>
        <v>4.9583770407444332</v>
      </c>
      <c r="E85" s="32">
        <f>$D$80*E71</f>
        <v>65.631980868354631</v>
      </c>
      <c r="F85" s="32">
        <f>$D$80*F71</f>
        <v>88.514803702471497</v>
      </c>
      <c r="G85" s="32">
        <f>$E$80*G71</f>
        <v>126.12026231908949</v>
      </c>
      <c r="H85" s="32">
        <f>$E$80*H71</f>
        <v>129.64319671995833</v>
      </c>
      <c r="I85" s="32">
        <f>$F$80*I71</f>
        <v>20.191612000681676</v>
      </c>
      <c r="J85" s="32">
        <f>$F$80*J71</f>
        <v>14.634520721113622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5.247114925043836</v>
      </c>
      <c r="P85" s="32">
        <f>$O$80*P71</f>
        <v>2.0423149500920048</v>
      </c>
      <c r="Q85" s="32">
        <f>$P$80*Q71</f>
        <v>6.8552168308115053</v>
      </c>
      <c r="R85" s="32">
        <f>$P$80*R71</f>
        <v>36.128492232702676</v>
      </c>
      <c r="S85" s="32">
        <f>$Q$80*S71</f>
        <v>8.3483005304126454</v>
      </c>
      <c r="T85" s="32">
        <f>$Q$80*T71</f>
        <v>92.706474314513017</v>
      </c>
      <c r="U85" s="32">
        <f>$R$80*U71</f>
        <v>0.14873544027032401</v>
      </c>
      <c r="V85" s="32">
        <f>$R$80*V71</f>
        <v>0.42007712184456369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9.4448472002993888</v>
      </c>
      <c r="D86" s="32">
        <f t="shared" si="31"/>
        <v>4.9460761504764612</v>
      </c>
      <c r="E86" s="32">
        <f t="shared" ref="E86:F89" si="32">$D$80*E72</f>
        <v>64.176841031672268</v>
      </c>
      <c r="F86" s="32">
        <f t="shared" si="32"/>
        <v>90.82777706732908</v>
      </c>
      <c r="G86" s="32">
        <f t="shared" ref="G86:H89" si="33">$E$80*G72</f>
        <v>123.33920601103877</v>
      </c>
      <c r="H86" s="32">
        <f t="shared" si="33"/>
        <v>160.15589290715272</v>
      </c>
      <c r="I86" s="32">
        <f t="shared" ref="I86:J89" si="34">$F$80*I72</f>
        <v>19.747904747617323</v>
      </c>
      <c r="J86" s="32">
        <f t="shared" si="34"/>
        <v>19.148802223105328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5.247114925043836</v>
      </c>
      <c r="P86" s="32">
        <f t="shared" si="36"/>
        <v>1.700832874432499</v>
      </c>
      <c r="Q86" s="32">
        <f t="shared" ref="Q86:R89" si="37">$P$80*Q72</f>
        <v>6.8552168308115053</v>
      </c>
      <c r="R86" s="32">
        <f t="shared" si="37"/>
        <v>36.544449898671807</v>
      </c>
      <c r="S86" s="32">
        <f t="shared" ref="S86:T89" si="38">$Q$80*S72</f>
        <v>8.3737312778267174</v>
      </c>
      <c r="T86" s="32">
        <f t="shared" si="38"/>
        <v>157.77060311225426</v>
      </c>
      <c r="U86" s="32">
        <f t="shared" ref="U86:V89" si="39">$R$80*U72</f>
        <v>0.14873544027032401</v>
      </c>
      <c r="V86" s="32">
        <f t="shared" si="39"/>
        <v>0.6411703438680183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10.868395683129263</v>
      </c>
      <c r="D87" s="32">
        <f t="shared" si="31"/>
        <v>4.2661723974830874</v>
      </c>
      <c r="E87" s="32">
        <f t="shared" si="32"/>
        <v>62.515639596158373</v>
      </c>
      <c r="F87" s="32">
        <f t="shared" si="32"/>
        <v>80.824258040354792</v>
      </c>
      <c r="G87" s="32">
        <f t="shared" si="33"/>
        <v>119.46407682408478</v>
      </c>
      <c r="H87" s="32">
        <f t="shared" si="33"/>
        <v>197.132399286028</v>
      </c>
      <c r="I87" s="32">
        <f t="shared" si="34"/>
        <v>19.738131460104896</v>
      </c>
      <c r="J87" s="32">
        <f t="shared" si="34"/>
        <v>34.907251008148471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4.1489546927912162</v>
      </c>
      <c r="P87" s="32">
        <f t="shared" si="36"/>
        <v>1.8323829517331112</v>
      </c>
      <c r="Q87" s="32">
        <f t="shared" si="37"/>
        <v>7.4629429869978905</v>
      </c>
      <c r="R87" s="32">
        <f t="shared" si="37"/>
        <v>32.783235403005094</v>
      </c>
      <c r="S87" s="32">
        <f t="shared" si="38"/>
        <v>10.38626801283691</v>
      </c>
      <c r="T87" s="32">
        <f t="shared" si="38"/>
        <v>133.75082371850084</v>
      </c>
      <c r="U87" s="32">
        <f t="shared" si="39"/>
        <v>0.14873544027032401</v>
      </c>
      <c r="V87" s="32">
        <f t="shared" si="39"/>
        <v>2.0782762870204734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10.660398811325368</v>
      </c>
      <c r="D88" s="32">
        <f t="shared" si="31"/>
        <v>3.5471294481825306</v>
      </c>
      <c r="E88" s="32">
        <f t="shared" si="32"/>
        <v>61.986415313696853</v>
      </c>
      <c r="F88" s="32">
        <f t="shared" si="32"/>
        <v>55.147348857324417</v>
      </c>
      <c r="G88" s="32">
        <f t="shared" si="33"/>
        <v>111.38826024455189</v>
      </c>
      <c r="H88" s="32">
        <f t="shared" si="33"/>
        <v>206.7511644522198</v>
      </c>
      <c r="I88" s="32">
        <f t="shared" si="34"/>
        <v>19.477184683522992</v>
      </c>
      <c r="J88" s="32">
        <f t="shared" si="34"/>
        <v>15.166187561789847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4.1489546927912162</v>
      </c>
      <c r="P88" s="32">
        <f t="shared" si="36"/>
        <v>4.1397164950536407</v>
      </c>
      <c r="Q88" s="32">
        <f t="shared" si="37"/>
        <v>8.1800434040405534</v>
      </c>
      <c r="R88" s="32">
        <f t="shared" si="37"/>
        <v>43.519306869490855</v>
      </c>
      <c r="S88" s="32">
        <f t="shared" si="38"/>
        <v>15.400509865032237</v>
      </c>
      <c r="T88" s="32">
        <f t="shared" si="38"/>
        <v>64.028483532361292</v>
      </c>
      <c r="U88" s="32">
        <f t="shared" si="39"/>
        <v>0.16481494732657526</v>
      </c>
      <c r="V88" s="32">
        <f t="shared" si="39"/>
        <v>0.93663128602663492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10.38083312341691</v>
      </c>
      <c r="D89" s="32">
        <f t="shared" si="31"/>
        <v>3.5873869072413487</v>
      </c>
      <c r="E89" s="32">
        <f t="shared" si="32"/>
        <v>60.415082152563237</v>
      </c>
      <c r="F89" s="32">
        <f t="shared" si="32"/>
        <v>51.868518482965868</v>
      </c>
      <c r="G89" s="32">
        <f t="shared" si="33"/>
        <v>106.35000037750149</v>
      </c>
      <c r="H89" s="32">
        <f t="shared" si="33"/>
        <v>156.91313587112478</v>
      </c>
      <c r="I89" s="32">
        <f t="shared" si="34"/>
        <v>18.880036816513485</v>
      </c>
      <c r="J89" s="32">
        <f t="shared" si="34"/>
        <v>10.797528043733358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4.1489546927912162</v>
      </c>
      <c r="P89" s="32">
        <f t="shared" si="36"/>
        <v>6.5692819851993205</v>
      </c>
      <c r="Q89" s="32">
        <f t="shared" si="37"/>
        <v>8.1800434040405534</v>
      </c>
      <c r="R89" s="32">
        <f t="shared" si="37"/>
        <v>62.489369425947551</v>
      </c>
      <c r="S89" s="32">
        <f t="shared" si="38"/>
        <v>17.299923620166037</v>
      </c>
      <c r="T89" s="32">
        <f t="shared" si="38"/>
        <v>54.085061293459077</v>
      </c>
      <c r="U89" s="32">
        <f t="shared" si="39"/>
        <v>0.1818994235738422</v>
      </c>
      <c r="V89" s="32">
        <f t="shared" si="39"/>
        <v>0.18692426952892069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3239.6158921792535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9.6707362761294213</v>
      </c>
      <c r="D105" s="32">
        <f t="shared" ref="D105:L105" si="41">D85+D96</f>
        <v>4.9583770407444332</v>
      </c>
      <c r="E105" s="32">
        <f t="shared" si="41"/>
        <v>65.631980868354631</v>
      </c>
      <c r="F105" s="32">
        <f t="shared" si="41"/>
        <v>88.514803702471497</v>
      </c>
      <c r="G105" s="32">
        <f t="shared" si="41"/>
        <v>126.12026231908949</v>
      </c>
      <c r="H105" s="32">
        <f t="shared" si="41"/>
        <v>129.64319671995833</v>
      </c>
      <c r="I105" s="32">
        <f t="shared" si="41"/>
        <v>20.191612000681676</v>
      </c>
      <c r="J105" s="32">
        <f t="shared" si="41"/>
        <v>14.634520721113622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5.247114925043836</v>
      </c>
      <c r="P105" s="32">
        <f t="shared" ref="P105:X105" si="42">P85+P96</f>
        <v>2.0423149500920048</v>
      </c>
      <c r="Q105" s="32">
        <f t="shared" si="42"/>
        <v>6.8552168308115053</v>
      </c>
      <c r="R105" s="32">
        <f t="shared" si="42"/>
        <v>36.128492232702676</v>
      </c>
      <c r="S105" s="32">
        <f t="shared" si="42"/>
        <v>8.3483005304126454</v>
      </c>
      <c r="T105" s="32">
        <f t="shared" si="42"/>
        <v>92.706474314513017</v>
      </c>
      <c r="U105" s="32">
        <f t="shared" si="42"/>
        <v>0.14873544027032401</v>
      </c>
      <c r="V105" s="32">
        <f t="shared" si="42"/>
        <v>0.42007712184456369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9.4448472002993888</v>
      </c>
      <c r="D106" s="32">
        <f t="shared" si="43"/>
        <v>4.9460761504764612</v>
      </c>
      <c r="E106" s="32">
        <f t="shared" si="43"/>
        <v>64.176841031672268</v>
      </c>
      <c r="F106" s="32">
        <f t="shared" si="43"/>
        <v>90.82777706732908</v>
      </c>
      <c r="G106" s="32">
        <f t="shared" si="43"/>
        <v>123.33920601103877</v>
      </c>
      <c r="H106" s="32">
        <f t="shared" si="43"/>
        <v>160.15589290715272</v>
      </c>
      <c r="I106" s="32">
        <f t="shared" si="43"/>
        <v>19.747904747617323</v>
      </c>
      <c r="J106" s="32">
        <f t="shared" si="43"/>
        <v>19.148802223105328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5.247114925043836</v>
      </c>
      <c r="P106" s="32">
        <f t="shared" si="44"/>
        <v>1.700832874432499</v>
      </c>
      <c r="Q106" s="32">
        <f t="shared" si="44"/>
        <v>6.8552168308115053</v>
      </c>
      <c r="R106" s="32">
        <f t="shared" si="44"/>
        <v>36.544449898671807</v>
      </c>
      <c r="S106" s="32">
        <f t="shared" si="44"/>
        <v>8.3737312778267174</v>
      </c>
      <c r="T106" s="32">
        <f t="shared" si="44"/>
        <v>157.77060311225426</v>
      </c>
      <c r="U106" s="32">
        <f t="shared" si="44"/>
        <v>0.14873544027032401</v>
      </c>
      <c r="V106" s="32">
        <f t="shared" si="44"/>
        <v>0.6411703438680183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10.868395683129263</v>
      </c>
      <c r="D107" s="32">
        <f t="shared" si="43"/>
        <v>4.2661723974830874</v>
      </c>
      <c r="E107" s="32">
        <f t="shared" si="43"/>
        <v>62.515639596158373</v>
      </c>
      <c r="F107" s="32">
        <f t="shared" si="43"/>
        <v>80.824258040354792</v>
      </c>
      <c r="G107" s="32">
        <f t="shared" si="43"/>
        <v>119.46407682408478</v>
      </c>
      <c r="H107" s="32">
        <f t="shared" si="43"/>
        <v>197.132399286028</v>
      </c>
      <c r="I107" s="32">
        <f t="shared" si="43"/>
        <v>19.738131460104896</v>
      </c>
      <c r="J107" s="32">
        <f t="shared" si="43"/>
        <v>34.907251008148471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4.1489546927912162</v>
      </c>
      <c r="P107" s="32">
        <f t="shared" si="44"/>
        <v>1.8323829517331112</v>
      </c>
      <c r="Q107" s="32">
        <f t="shared" si="44"/>
        <v>7.4629429869978905</v>
      </c>
      <c r="R107" s="32">
        <f t="shared" si="44"/>
        <v>32.783235403005094</v>
      </c>
      <c r="S107" s="32">
        <f t="shared" si="44"/>
        <v>10.38626801283691</v>
      </c>
      <c r="T107" s="32">
        <f t="shared" si="44"/>
        <v>133.75082371850084</v>
      </c>
      <c r="U107" s="32">
        <f t="shared" si="44"/>
        <v>0.14873544027032401</v>
      </c>
      <c r="V107" s="32">
        <f t="shared" si="44"/>
        <v>2.0782762870204734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10.660398811325368</v>
      </c>
      <c r="D108" s="32">
        <f t="shared" si="43"/>
        <v>3.5471294481825306</v>
      </c>
      <c r="E108" s="32">
        <f t="shared" si="43"/>
        <v>61.986415313696853</v>
      </c>
      <c r="F108" s="32">
        <f t="shared" si="43"/>
        <v>55.147348857324417</v>
      </c>
      <c r="G108" s="32">
        <f t="shared" si="43"/>
        <v>111.38826024455189</v>
      </c>
      <c r="H108" s="32">
        <f t="shared" si="43"/>
        <v>206.7511644522198</v>
      </c>
      <c r="I108" s="32">
        <f t="shared" si="43"/>
        <v>19.477184683522992</v>
      </c>
      <c r="J108" s="32">
        <f t="shared" si="43"/>
        <v>15.166187561789847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4.1489546927912162</v>
      </c>
      <c r="P108" s="32">
        <f t="shared" si="44"/>
        <v>4.1397164950536407</v>
      </c>
      <c r="Q108" s="32">
        <f t="shared" si="44"/>
        <v>8.1800434040405534</v>
      </c>
      <c r="R108" s="32">
        <f t="shared" si="44"/>
        <v>43.519306869490855</v>
      </c>
      <c r="S108" s="32">
        <f t="shared" si="44"/>
        <v>15.400509865032237</v>
      </c>
      <c r="T108" s="32">
        <f t="shared" si="44"/>
        <v>64.028483532361292</v>
      </c>
      <c r="U108" s="32">
        <f t="shared" si="44"/>
        <v>0.16481494732657526</v>
      </c>
      <c r="V108" s="32">
        <f t="shared" si="44"/>
        <v>0.93663128602663492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10.38083312341691</v>
      </c>
      <c r="D109" s="32">
        <f t="shared" si="43"/>
        <v>3.5873869072413487</v>
      </c>
      <c r="E109" s="32">
        <f t="shared" si="43"/>
        <v>60.415082152563237</v>
      </c>
      <c r="F109" s="32">
        <f t="shared" si="43"/>
        <v>51.868518482965868</v>
      </c>
      <c r="G109" s="32">
        <f t="shared" si="43"/>
        <v>106.35000037750149</v>
      </c>
      <c r="H109" s="32">
        <f t="shared" si="43"/>
        <v>156.91313587112478</v>
      </c>
      <c r="I109" s="32">
        <f t="shared" si="43"/>
        <v>18.880036816513485</v>
      </c>
      <c r="J109" s="32">
        <f t="shared" si="43"/>
        <v>10.797528043733358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4.1489546927912162</v>
      </c>
      <c r="P109" s="32">
        <f t="shared" si="44"/>
        <v>6.5692819851993205</v>
      </c>
      <c r="Q109" s="32">
        <f t="shared" si="44"/>
        <v>8.1800434040405534</v>
      </c>
      <c r="R109" s="32">
        <f t="shared" si="44"/>
        <v>62.489369425947551</v>
      </c>
      <c r="S109" s="32">
        <f t="shared" si="44"/>
        <v>17.299923620166037</v>
      </c>
      <c r="T109" s="32">
        <f t="shared" si="44"/>
        <v>54.085061293459077</v>
      </c>
      <c r="U109" s="32">
        <f t="shared" si="44"/>
        <v>0.1818994235738422</v>
      </c>
      <c r="V109" s="32">
        <f t="shared" si="44"/>
        <v>0.18692426952892069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3239.6158921792535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0.13370232371175458</v>
      </c>
      <c r="D115" s="18">
        <f>IFERROR(D105/SUM($C$105:$D$109), 0)</f>
        <v>6.8551815834634586E-2</v>
      </c>
      <c r="E115" s="18">
        <f>IFERROR(E105/SUM($E$105:$F$109), 0)</f>
        <v>9.6247465718138567E-2</v>
      </c>
      <c r="F115" s="18">
        <f>IFERROR(F105/SUM($E$105:$F$109), 0)</f>
        <v>0.12980448589521548</v>
      </c>
      <c r="G115" s="18">
        <f>IFERROR(G105/SUM($G$105:$H$109), 0)</f>
        <v>8.775063200690246E-2</v>
      </c>
      <c r="H115" s="18">
        <f>IFERROR(H105/SUM($G$105:$H$109), 0)</f>
        <v>9.020178231780937E-2</v>
      </c>
      <c r="I115" s="18">
        <f xml:space="preserve"> IFERROR(I105 / SUM($I$105:$J$109), 0)</f>
        <v>0.10478852093995202</v>
      </c>
      <c r="J115" s="18">
        <f xml:space="preserve"> IFERROR(J105 / SUM($I$105:$J$109), 0)</f>
        <v>7.5948853463448276E-2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0.1337675350701403</v>
      </c>
      <c r="P115" s="17">
        <f xml:space="preserve"> IFERROR(P105 / SUM($O$105:$P$109), 0)</f>
        <v>5.2065838201251463E-2</v>
      </c>
      <c r="Q115" s="17">
        <f xml:space="preserve"> IFERROR(Q105 / SUM($Q$105:$R$109), 0)</f>
        <v>2.7531177340942719E-2</v>
      </c>
      <c r="R115" s="17">
        <f xml:space="preserve"> IFERROR(R105 / SUM($Q$105:$R$109), 0)</f>
        <v>0.14509532685367493</v>
      </c>
      <c r="S115" s="17">
        <f xml:space="preserve"> IFERROR(S105 / SUM($S$105:$T$109), 0)</f>
        <v>1.4850658841991798E-2</v>
      </c>
      <c r="T115" s="17">
        <f xml:space="preserve"> IFERROR(T105 / SUM($S$105:$T$109), 0)</f>
        <v>0.16491407053126983</v>
      </c>
      <c r="U115" s="17">
        <f xml:space="preserve"> IFERROR(U105 / SUM($U$105:$V$109), 0)</f>
        <v>2.9417610812959655E-2</v>
      </c>
      <c r="V115" s="17">
        <f xml:space="preserve"> IFERROR(V105 / SUM($U$105:$V$109), 0)</f>
        <v>8.3084873782548196E-2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0.1305793045871276</v>
      </c>
      <c r="D116" s="18">
        <f t="shared" si="45"/>
        <v>6.8381750436758856E-2</v>
      </c>
      <c r="E116" s="18">
        <f t="shared" ref="E116:F119" si="46">IFERROR(E106/SUM($E$105:$F$109), 0)</f>
        <v>9.4113543814621684E-2</v>
      </c>
      <c r="F116" s="18">
        <f t="shared" si="46"/>
        <v>0.13319639669381877</v>
      </c>
      <c r="G116" s="18">
        <f t="shared" ref="G116:H119" si="47">IFERROR(G106/SUM($G$105:$H$109), 0)</f>
        <v>8.5815657846598198E-2</v>
      </c>
      <c r="H116" s="18">
        <f t="shared" si="47"/>
        <v>0.11143158572470924</v>
      </c>
      <c r="I116" s="18">
        <f t="shared" ref="I116:J119" si="48" xml:space="preserve"> IFERROR(I106 / SUM($I$105:$J$109), 0)</f>
        <v>0.10248581094446613</v>
      </c>
      <c r="J116" s="18">
        <f t="shared" si="48"/>
        <v>9.9376645245715378E-2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0.1337675350701403</v>
      </c>
      <c r="P116" s="17">
        <f t="shared" si="50"/>
        <v>4.3360251191219348E-2</v>
      </c>
      <c r="Q116" s="17">
        <f t="shared" ref="Q116:R119" si="51" xml:space="preserve"> IFERROR(Q106 / SUM($Q$105:$R$109), 0)</f>
        <v>2.7531177340942719E-2</v>
      </c>
      <c r="R116" s="17">
        <f t="shared" si="51"/>
        <v>0.14676585085762028</v>
      </c>
      <c r="S116" s="17">
        <f t="shared" ref="S116:T119" si="52" xml:space="preserve"> IFERROR(S106 / SUM($S$105:$T$109), 0)</f>
        <v>1.4895897193506268E-2</v>
      </c>
      <c r="T116" s="17">
        <f t="shared" si="52"/>
        <v>0.28065561290946556</v>
      </c>
      <c r="U116" s="17">
        <f t="shared" ref="U116:V119" si="53" xml:space="preserve"> IFERROR(U106 / SUM($U$105:$V$109), 0)</f>
        <v>2.9417610812959655E-2</v>
      </c>
      <c r="V116" s="17">
        <f t="shared" si="53"/>
        <v>0.12681375472073148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0.15026050926856419</v>
      </c>
      <c r="D117" s="18">
        <f t="shared" si="45"/>
        <v>5.8981772081445852E-2</v>
      </c>
      <c r="E117" s="18">
        <f t="shared" si="46"/>
        <v>9.1677438335248024E-2</v>
      </c>
      <c r="F117" s="18">
        <f t="shared" si="46"/>
        <v>0.11852651561037751</v>
      </c>
      <c r="G117" s="18">
        <f t="shared" si="47"/>
        <v>8.3119461145046161E-2</v>
      </c>
      <c r="H117" s="18">
        <f t="shared" si="47"/>
        <v>0.13715871112462563</v>
      </c>
      <c r="I117" s="18">
        <f t="shared" si="48"/>
        <v>0.10243509045998407</v>
      </c>
      <c r="J117" s="18">
        <f t="shared" si="48"/>
        <v>0.18115835442460146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0.10577154308617236</v>
      </c>
      <c r="P117" s="17">
        <f t="shared" si="50"/>
        <v>4.6713928370043921E-2</v>
      </c>
      <c r="Q117" s="17">
        <f t="shared" si="51"/>
        <v>2.9971861128725432E-2</v>
      </c>
      <c r="R117" s="17">
        <f t="shared" si="51"/>
        <v>0.13166046967812131</v>
      </c>
      <c r="S117" s="17">
        <f t="shared" si="52"/>
        <v>1.8475966735772151E-2</v>
      </c>
      <c r="T117" s="17">
        <f t="shared" si="52"/>
        <v>0.23792720993247007</v>
      </c>
      <c r="U117" s="17">
        <f t="shared" si="53"/>
        <v>2.9417610812959655E-2</v>
      </c>
      <c r="V117" s="17">
        <f t="shared" si="53"/>
        <v>0.41105148081892273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0.14738485799539278</v>
      </c>
      <c r="D118" s="18">
        <f t="shared" si="45"/>
        <v>4.9040676551073727E-2</v>
      </c>
      <c r="E118" s="18">
        <f t="shared" si="46"/>
        <v>9.0901345715316426E-2</v>
      </c>
      <c r="F118" s="18">
        <f t="shared" si="46"/>
        <v>8.0872045889304953E-2</v>
      </c>
      <c r="G118" s="18">
        <f t="shared" si="47"/>
        <v>7.7500554271597868E-2</v>
      </c>
      <c r="H118" s="18">
        <f t="shared" si="47"/>
        <v>0.14385115456661451</v>
      </c>
      <c r="I118" s="18">
        <f t="shared" si="48"/>
        <v>0.10108085352431283</v>
      </c>
      <c r="J118" s="18">
        <f t="shared" si="48"/>
        <v>7.8708047819272764E-2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0.10577154308617236</v>
      </c>
      <c r="P118" s="17">
        <f t="shared" si="50"/>
        <v>0.10553602872113571</v>
      </c>
      <c r="Q118" s="17">
        <f t="shared" si="51"/>
        <v>3.285180194462059E-2</v>
      </c>
      <c r="R118" s="17">
        <f t="shared" si="51"/>
        <v>0.17477751393562069</v>
      </c>
      <c r="S118" s="17">
        <f t="shared" si="52"/>
        <v>2.739572169990126E-2</v>
      </c>
      <c r="T118" s="17">
        <f t="shared" si="52"/>
        <v>0.11389924951134785</v>
      </c>
      <c r="U118" s="17">
        <f t="shared" si="53"/>
        <v>3.2597893063009344E-2</v>
      </c>
      <c r="V118" s="17">
        <f t="shared" si="53"/>
        <v>0.18525144106539457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0.14351973531639894</v>
      </c>
      <c r="D119" s="18">
        <f t="shared" si="45"/>
        <v>4.9597254216848838E-2</v>
      </c>
      <c r="E119" s="18">
        <f t="shared" si="46"/>
        <v>8.8597029548761363E-2</v>
      </c>
      <c r="F119" s="18">
        <f t="shared" si="46"/>
        <v>7.6063732779196966E-2</v>
      </c>
      <c r="G119" s="18">
        <f t="shared" si="47"/>
        <v>7.3995086716906883E-2</v>
      </c>
      <c r="H119" s="18">
        <f t="shared" si="47"/>
        <v>0.10917537427918951</v>
      </c>
      <c r="I119" s="18">
        <f t="shared" si="48"/>
        <v>9.7981831922458518E-2</v>
      </c>
      <c r="J119" s="18">
        <f t="shared" si="48"/>
        <v>5.6035991255788474E-2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0.10577154308617236</v>
      </c>
      <c r="P119" s="17">
        <f t="shared" si="50"/>
        <v>0.16747425411755196</v>
      </c>
      <c r="Q119" s="17">
        <f t="shared" si="51"/>
        <v>3.285180194462059E-2</v>
      </c>
      <c r="R119" s="17">
        <f t="shared" si="51"/>
        <v>0.2509630189751107</v>
      </c>
      <c r="S119" s="17">
        <f t="shared" si="52"/>
        <v>3.0774558575085525E-2</v>
      </c>
      <c r="T119" s="17">
        <f t="shared" si="52"/>
        <v>9.6211054069189741E-2</v>
      </c>
      <c r="U119" s="17">
        <f t="shared" si="53"/>
        <v>3.5976942953687141E-2</v>
      </c>
      <c r="V119" s="17">
        <f t="shared" si="53"/>
        <v>3.697078115682767E-2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14.917851201173256</v>
      </c>
      <c r="D126" s="39">
        <f t="shared" si="55"/>
        <v>7.0006919908364384</v>
      </c>
      <c r="E126" s="39">
        <f t="shared" si="55"/>
        <v>72.487197699166131</v>
      </c>
      <c r="F126" s="39">
        <f t="shared" si="55"/>
        <v>124.64329593517417</v>
      </c>
      <c r="G126" s="39">
        <f t="shared" si="55"/>
        <v>134.46856284950215</v>
      </c>
      <c r="H126" s="39">
        <f t="shared" si="55"/>
        <v>222.34967103447133</v>
      </c>
      <c r="I126" s="39">
        <f t="shared" si="55"/>
        <v>20.340347440952002</v>
      </c>
      <c r="J126" s="39">
        <f t="shared" si="55"/>
        <v>15.054597842958186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14.691962125343224</v>
      </c>
      <c r="D127" s="39">
        <f t="shared" si="55"/>
        <v>6.6469090249089602</v>
      </c>
      <c r="E127" s="39">
        <f t="shared" si="55"/>
        <v>71.032057862483768</v>
      </c>
      <c r="F127" s="39">
        <f t="shared" si="55"/>
        <v>127.37222696600088</v>
      </c>
      <c r="G127" s="39">
        <f t="shared" si="55"/>
        <v>131.71293728886548</v>
      </c>
      <c r="H127" s="39">
        <f t="shared" si="55"/>
        <v>317.92649601940695</v>
      </c>
      <c r="I127" s="39">
        <f t="shared" si="55"/>
        <v>19.896640187887648</v>
      </c>
      <c r="J127" s="39">
        <f t="shared" si="55"/>
        <v>19.789972566973347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15.017350375920479</v>
      </c>
      <c r="D128" s="39">
        <f t="shared" si="55"/>
        <v>6.0985553492161984</v>
      </c>
      <c r="E128" s="39">
        <f t="shared" si="55"/>
        <v>69.978582583156268</v>
      </c>
      <c r="F128" s="39">
        <f t="shared" si="55"/>
        <v>113.60749344335989</v>
      </c>
      <c r="G128" s="39">
        <f t="shared" si="55"/>
        <v>129.85034483692169</v>
      </c>
      <c r="H128" s="39">
        <f t="shared" si="55"/>
        <v>330.88322300452887</v>
      </c>
      <c r="I128" s="39">
        <f t="shared" si="55"/>
        <v>19.886866900375221</v>
      </c>
      <c r="J128" s="39">
        <f t="shared" si="55"/>
        <v>36.985527295168943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14.809353504116585</v>
      </c>
      <c r="D129" s="39">
        <f t="shared" si="55"/>
        <v>7.6868459432361718</v>
      </c>
      <c r="E129" s="39">
        <f t="shared" si="55"/>
        <v>70.166458717737413</v>
      </c>
      <c r="F129" s="39">
        <f t="shared" si="55"/>
        <v>98.666655726815264</v>
      </c>
      <c r="G129" s="39">
        <f t="shared" si="55"/>
        <v>126.78877010958412</v>
      </c>
      <c r="H129" s="39">
        <f t="shared" si="55"/>
        <v>270.77964798458106</v>
      </c>
      <c r="I129" s="39">
        <f t="shared" si="55"/>
        <v>19.641999630849568</v>
      </c>
      <c r="J129" s="39">
        <f t="shared" si="55"/>
        <v>16.102818847816483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14.529787816208126</v>
      </c>
      <c r="D130" s="39">
        <f t="shared" si="55"/>
        <v>10.156668892440669</v>
      </c>
      <c r="E130" s="39">
        <f t="shared" si="55"/>
        <v>68.59512555660379</v>
      </c>
      <c r="F130" s="39">
        <f t="shared" si="55"/>
        <v>114.35788790891343</v>
      </c>
      <c r="G130" s="39">
        <f t="shared" si="55"/>
        <v>123.64992399766753</v>
      </c>
      <c r="H130" s="39">
        <f t="shared" si="55"/>
        <v>210.99819716458387</v>
      </c>
      <c r="I130" s="39">
        <f t="shared" si="55"/>
        <v>19.061936240087327</v>
      </c>
      <c r="J130" s="39">
        <f t="shared" si="55"/>
        <v>10.984452313262279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3239.6158921792562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0.99</v>
      </c>
      <c r="D136" s="31">
        <f>SUMIFS('Inputs - Reps'!$G$4:$G$5000,'Inputs - Reps'!$M$4:$M$5000,D$133, 'Inputs - Reps'!$C$4:$C$5000, $C$1)</f>
        <v>0.77800000000000002</v>
      </c>
      <c r="E136" s="31">
        <f>SUMIFS('Inputs - Reps'!$G$4:$G$5000,'Inputs - Reps'!$M$4:$M$5000,E$133, 'Inputs - Reps'!$C$4:$C$5000, $C$1)</f>
        <v>1.774</v>
      </c>
      <c r="F136" s="31">
        <f>SUMIFS('Inputs - Reps'!$G$4:$G$5000,'Inputs - Reps'!$M$4:$M$5000,F$133, 'Inputs - Reps'!$C$4:$C$5000, $C$1)</f>
        <v>1.6349999999999998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1.8839999999999999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0.99</v>
      </c>
      <c r="D137" s="50">
        <f>SUMIFS('Inputs - Reps'!$H$4:$H$5000,'Inputs - Reps'!$M$4:$M$5000,D$133, 'Inputs - Reps'!$C$4:$C$5000, $C$1)</f>
        <v>0.497</v>
      </c>
      <c r="E137" s="50">
        <f>SUMIFS('Inputs - Reps'!$H$4:$H$5000,'Inputs - Reps'!$M$4:$M$5000,E$133, 'Inputs - Reps'!$C$4:$C$5000, $C$1)</f>
        <v>1.774</v>
      </c>
      <c r="F137" s="50">
        <f>SUMIFS('Inputs - Reps'!$H$4:$H$5000,'Inputs - Reps'!$M$4:$M$5000,F$133, 'Inputs - Reps'!$C$4:$C$5000, $C$1)</f>
        <v>3.5599999999999996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1.8839999999999999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0.99</v>
      </c>
      <c r="D138" s="50">
        <f>SUMIFS('Inputs - Reps'!$I$4:$I$5000,'Inputs - Reps'!$M$4:$M$5000,D$133, 'Inputs - Reps'!$C$4:$C$5000, $C$1)</f>
        <v>0.372</v>
      </c>
      <c r="E138" s="50">
        <f>SUMIFS('Inputs - Reps'!$I$4:$I$5000,'Inputs - Reps'!$M$4:$M$5000,E$133, 'Inputs - Reps'!$C$4:$C$5000, $C$1)</f>
        <v>1.774</v>
      </c>
      <c r="F138" s="50">
        <f>SUMIFS('Inputs - Reps'!$I$4:$I$5000,'Inputs - Reps'!$M$4:$M$5000,F$133, 'Inputs - Reps'!$C$4:$C$5000, $C$1)</f>
        <v>5.7080000000000002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1.8839999999999999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0.99</v>
      </c>
      <c r="D139" s="50">
        <f>SUMIFS('Inputs - Reps'!$J$4:$J$5000,'Inputs - Reps'!$M$4:$M$5000,D$133, 'Inputs - Reps'!$C$4:$C$5000, $C$1)</f>
        <v>0.36399999999999999</v>
      </c>
      <c r="E139" s="50">
        <f>SUMIFS('Inputs - Reps'!$J$4:$J$5000,'Inputs - Reps'!$M$4:$M$5000,E$133, 'Inputs - Reps'!$C$4:$C$5000, $C$1)</f>
        <v>1.774</v>
      </c>
      <c r="F139" s="50">
        <f>SUMIFS('Inputs - Reps'!$J$4:$J$5000,'Inputs - Reps'!$M$4:$M$5000,F$133, 'Inputs - Reps'!$C$4:$C$5000, $C$1)</f>
        <v>3.6989999999999998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1.8839999999999999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0.99</v>
      </c>
      <c r="D140" s="50">
        <f>SUMIFS('Inputs - Reps'!$K$4:$K$5000,'Inputs - Reps'!$M$4:$M$5000,D$133, 'Inputs - Reps'!$C$4:$C$5000, $C$1)</f>
        <v>0.152</v>
      </c>
      <c r="E140" s="50">
        <f>SUMIFS('Inputs - Reps'!$K$4:$K$5000,'Inputs - Reps'!$M$4:$M$5000,E$133, 'Inputs - Reps'!$C$4:$C$5000, $C$1)</f>
        <v>1.774</v>
      </c>
      <c r="F140" s="50">
        <f>SUMIFS('Inputs - Reps'!$K$4:$K$5000,'Inputs - Reps'!$M$4:$M$5000,F$133, 'Inputs - Reps'!$C$4:$C$5000, $C$1)</f>
        <v>2.4809999999999999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1.8839999999999999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42.486000000000004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-1.6981162313499401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-1.6505689768721401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-1.6043530455197299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-1.55943116024517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-1.2077269139075999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-7.7201963278945804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adjustments'!B$30/('Inputs - adjustments'!$B$30+'Inputs - adjustments'!$C$30))*'SRWRDS allowance profile'!$D4, 0)</f>
        <v>0</v>
      </c>
      <c r="D156" s="50">
        <f>IFERROR(SUMIFS('Inputs - allowances'!$L$4:$L$1000,'Inputs - allowances'!$M$4:$M$1000,D$153,'Inputs - allowances'!$C$4:$C$1000,$C$1)*('Inputs - adjustments'!C$30/('Inputs - adjustments'!$B$30+'Inputs - adjustments'!$C$30))*'SRWRDS allowance profile'!$D4, 0)</f>
        <v>6.3747618257156011</v>
      </c>
      <c r="E156" s="50">
        <f>IFERROR(SUMIFS('Inputs - allowances'!$L$4:$L$1000,'Inputs - allowances'!$M$4:$M$1000,E$153,'Inputs - allowances'!$C$4:$C$1000,$C$1)*('Inputs - adjustments'!D$30/('Inputs - adjustments'!$D$30+'Inputs - adjustments'!$E$30))*'SRWRDS allowance profile'!$D4, 0)</f>
        <v>0</v>
      </c>
      <c r="F156" s="50">
        <f>IFERROR(SUMIFS('Inputs - allowances'!$L$4:$L$1000,'Inputs - allowances'!$M$4:$M$1000,F$153,'Inputs - allowances'!$C$4:$C$1000,$C$1)*('Inputs - adjustments'!E$30/('Inputs - adjustments'!$D$30+'Inputs - adjustments'!$E$30))*'SRWRDS allowance profile'!$D4, 0)</f>
        <v>7.457734940880421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adjustments'!B$30/('Inputs - adjustments'!$B$30+'Inputs - adjustments'!$C$30))*'SRWRDS allowance profile'!$D5, 0)</f>
        <v>0</v>
      </c>
      <c r="D157" s="50">
        <f>IFERROR(SUMIFS('Inputs - allowances'!$L$4:$L$1000,'Inputs - allowances'!$M$4:$M$1000,D$153,'Inputs - allowances'!$C$4:$C$1000,$C$1)*('Inputs - adjustments'!C$30/('Inputs - adjustments'!$B$30+'Inputs - adjustments'!$C$30))*'SRWRDS allowance profile'!$D5, 0)</f>
        <v>11.130098008866913</v>
      </c>
      <c r="E157" s="50">
        <f>IFERROR(SUMIFS('Inputs - allowances'!$L$4:$L$1000,'Inputs - allowances'!$M$4:$M$1000,E$153,'Inputs - allowances'!$C$4:$C$1000,$C$1)*('Inputs - adjustments'!D$30/('Inputs - adjustments'!$D$30+'Inputs - adjustments'!$E$30))*'SRWRDS allowance profile'!$D5, 0)</f>
        <v>0</v>
      </c>
      <c r="F157" s="50">
        <f>IFERROR(SUMIFS('Inputs - allowances'!$L$4:$L$1000,'Inputs - allowances'!$M$4:$M$1000,F$153,'Inputs - allowances'!$C$4:$C$1000,$C$1)*('Inputs - adjustments'!E$30/('Inputs - adjustments'!$D$30+'Inputs - adjustments'!$E$30))*'SRWRDS allowance profile'!$D5, 0)</f>
        <v>13.020928951621277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adjustments'!B$30/('Inputs - adjustments'!$B$30+'Inputs - adjustments'!$C$30))*'SRWRDS allowance profile'!$D6, 0)</f>
        <v>0</v>
      </c>
      <c r="D158" s="50">
        <f>IFERROR(SUMIFS('Inputs - allowances'!$L$4:$L$1000,'Inputs - allowances'!$M$4:$M$1000,D$153,'Inputs - allowances'!$C$4:$C$1000,$C$1)*('Inputs - adjustments'!C$30/('Inputs - adjustments'!$B$30+'Inputs - adjustments'!$C$30))*'SRWRDS allowance profile'!$D6, 0)</f>
        <v>17.605073830386861</v>
      </c>
      <c r="E158" s="50">
        <f>IFERROR(SUMIFS('Inputs - allowances'!$L$4:$L$1000,'Inputs - allowances'!$M$4:$M$1000,E$153,'Inputs - allowances'!$C$4:$C$1000,$C$1)*('Inputs - adjustments'!D$30/('Inputs - adjustments'!$D$30+'Inputs - adjustments'!$E$30))*'SRWRDS allowance profile'!$D6, 0)</f>
        <v>0</v>
      </c>
      <c r="F158" s="50">
        <f>IFERROR(SUMIFS('Inputs - allowances'!$L$4:$L$1000,'Inputs - allowances'!$M$4:$M$1000,F$153,'Inputs - allowances'!$C$4:$C$1000,$C$1)*('Inputs - adjustments'!E$30/('Inputs - adjustments'!$D$30+'Inputs - adjustments'!$E$30))*'SRWRDS allowance profile'!$D6, 0)</f>
        <v>20.595902691143625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adjustments'!B$30/('Inputs - adjustments'!$B$30+'Inputs - adjustments'!$C$30))*'SRWRDS allowance profile'!$D7, 0)</f>
        <v>0</v>
      </c>
      <c r="D159" s="50">
        <f>IFERROR(SUMIFS('Inputs - allowances'!$L$4:$L$1000,'Inputs - allowances'!$M$4:$M$1000,D$153,'Inputs - allowances'!$C$4:$C$1000,$C$1)*('Inputs - adjustments'!C$30/('Inputs - adjustments'!$B$30+'Inputs - adjustments'!$C$30))*'SRWRDS allowance profile'!$D7, 0)</f>
        <v>3.3374627180786112</v>
      </c>
      <c r="E159" s="50">
        <f>IFERROR(SUMIFS('Inputs - allowances'!$L$4:$L$1000,'Inputs - allowances'!$M$4:$M$1000,E$153,'Inputs - allowances'!$C$4:$C$1000,$C$1)*('Inputs - adjustments'!D$30/('Inputs - adjustments'!$D$30+'Inputs - adjustments'!$E$30))*'SRWRDS allowance profile'!$D7, 0)</f>
        <v>0</v>
      </c>
      <c r="F159" s="50">
        <f>IFERROR(SUMIFS('Inputs - allowances'!$L$4:$L$1000,'Inputs - allowances'!$M$4:$M$1000,F$153,'Inputs - allowances'!$C$4:$C$1000,$C$1)*('Inputs - adjustments'!E$30/('Inputs - adjustments'!$D$30+'Inputs - adjustments'!$E$30))*'SRWRDS allowance profile'!$D7, 0)</f>
        <v>3.904445845505228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adjustments'!B$30/('Inputs - adjustments'!$B$30+'Inputs - adjustments'!$C$30))*'SRWRDS allowance profile'!$D8, 0)</f>
        <v>0</v>
      </c>
      <c r="D160" s="50">
        <f>IFERROR(SUMIFS('Inputs - allowances'!$L$4:$L$1000,'Inputs - allowances'!$M$4:$M$1000,D$153,'Inputs - allowances'!$C$4:$C$1000,$C$1)*('Inputs - adjustments'!C$30/('Inputs - adjustments'!$B$30+'Inputs - adjustments'!$C$30))*'SRWRDS allowance profile'!$D8, 0)</f>
        <v>0.68981959281521465</v>
      </c>
      <c r="E160" s="50">
        <f>IFERROR(SUMIFS('Inputs - allowances'!$L$4:$L$1000,'Inputs - allowances'!$M$4:$M$1000,E$153,'Inputs - allowances'!$C$4:$C$1000,$C$1)*('Inputs - adjustments'!D$30/('Inputs - adjustments'!$D$30+'Inputs - adjustments'!$E$30))*'SRWRDS allowance profile'!$D8, 0)</f>
        <v>0</v>
      </c>
      <c r="F160" s="50">
        <f>IFERROR(SUMIFS('Inputs - allowances'!$L$4:$L$1000,'Inputs - allowances'!$M$4:$M$1000,F$153,'Inputs - allowances'!$C$4:$C$1000,$C$1)*('Inputs - adjustments'!E$30/('Inputs - adjustments'!$D$30+'Inputs - adjustments'!$E$30))*'SRWRDS allowance profile'!$D8, 0)</f>
        <v>0.80700923750424736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84.923237642517989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profile'!F11</f>
        <v>0</v>
      </c>
      <c r="F176" s="31"/>
      <c r="G176" s="31">
        <f>SUMIFS('Inputs - allowances'!$L$4:$L$1000,'Inputs - allowances'!$M$4:$M$1000,G$173, 'Inputs - allowances'!$C$4:$C$1000, $C$1)*'Non-s185 diversions profile'!F25</f>
        <v>0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profile'!F12</f>
        <v>0</v>
      </c>
      <c r="F177" s="31"/>
      <c r="G177" s="31">
        <f>SUMIFS('Inputs - allowances'!$L$4:$L$1000,'Inputs - allowances'!$M$4:$M$1000,G$173, 'Inputs - allowances'!$C$4:$C$1000, $C$1)*'Non-s185 diversions profile'!F26</f>
        <v>0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profile'!F13</f>
        <v>0</v>
      </c>
      <c r="F178" s="31"/>
      <c r="G178" s="31">
        <f>SUMIFS('Inputs - allowances'!$L$4:$L$1000,'Inputs - allowances'!$M$4:$M$1000,G$173, 'Inputs - allowances'!$C$4:$C$1000, $C$1)*'Non-s185 diversions profile'!F27</f>
        <v>0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profile'!F14</f>
        <v>0</v>
      </c>
      <c r="F179" s="31"/>
      <c r="G179" s="31">
        <f>SUMIFS('Inputs - allowances'!$L$4:$L$1000,'Inputs - allowances'!$M$4:$M$1000,G$173, 'Inputs - allowances'!$C$4:$C$1000, $C$1)*'Non-s185 diversions profile'!F28</f>
        <v>0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profile'!F15</f>
        <v>0</v>
      </c>
      <c r="F180" s="31"/>
      <c r="G180" s="31">
        <f>SUMIFS('Inputs - allowances'!$L$4:$L$1000,'Inputs - allowances'!$M$4:$M$1000,G$173, 'Inputs - allowances'!$C$4:$C$1000, $C$1)*'Non-s185 diversions profile'!F29</f>
        <v>0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15.907851201173257</v>
      </c>
      <c r="D185" s="16">
        <f t="shared" ref="D185:L185" si="56">D126+D136+D146+D156+D166+D176</f>
        <v>14.153453816552041</v>
      </c>
      <c r="E185" s="16">
        <f t="shared" si="56"/>
        <v>74.261197699166132</v>
      </c>
      <c r="F185" s="16">
        <f t="shared" si="56"/>
        <v>133.7360308760546</v>
      </c>
      <c r="G185" s="16">
        <f t="shared" si="56"/>
        <v>132.77044661815222</v>
      </c>
      <c r="H185" s="16">
        <f t="shared" si="56"/>
        <v>224.23367103447131</v>
      </c>
      <c r="I185" s="16">
        <f t="shared" si="56"/>
        <v>20.340347440952002</v>
      </c>
      <c r="J185" s="16">
        <f t="shared" si="56"/>
        <v>15.054597842958186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15.681962125343224</v>
      </c>
      <c r="D186" s="16">
        <f t="shared" si="57"/>
        <v>18.274007033775874</v>
      </c>
      <c r="E186" s="16">
        <f t="shared" si="57"/>
        <v>72.806057862483769</v>
      </c>
      <c r="F186" s="16">
        <f t="shared" si="57"/>
        <v>143.95315591762215</v>
      </c>
      <c r="G186" s="16">
        <f t="shared" si="57"/>
        <v>130.06236831199334</v>
      </c>
      <c r="H186" s="16">
        <f t="shared" si="57"/>
        <v>319.81049601940697</v>
      </c>
      <c r="I186" s="16">
        <f t="shared" si="57"/>
        <v>19.896640187887648</v>
      </c>
      <c r="J186" s="16">
        <f t="shared" si="57"/>
        <v>19.789972566973347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16.007350375920478</v>
      </c>
      <c r="D187" s="16">
        <f t="shared" si="58"/>
        <v>24.075629179603059</v>
      </c>
      <c r="E187" s="16">
        <f t="shared" si="58"/>
        <v>71.752582583156268</v>
      </c>
      <c r="F187" s="16">
        <f t="shared" si="58"/>
        <v>139.91139613450352</v>
      </c>
      <c r="G187" s="16">
        <f t="shared" si="58"/>
        <v>128.24599179140196</v>
      </c>
      <c r="H187" s="16">
        <f t="shared" si="58"/>
        <v>332.76722300452889</v>
      </c>
      <c r="I187" s="16">
        <f t="shared" si="58"/>
        <v>19.886866900375221</v>
      </c>
      <c r="J187" s="16">
        <f t="shared" si="58"/>
        <v>36.985527295168943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15.799353504116585</v>
      </c>
      <c r="D188" s="16">
        <f t="shared" si="59"/>
        <v>11.388308661314785</v>
      </c>
      <c r="E188" s="16">
        <f t="shared" si="59"/>
        <v>71.940458717737414</v>
      </c>
      <c r="F188" s="16">
        <f t="shared" si="59"/>
        <v>106.27010157232048</v>
      </c>
      <c r="G188" s="16">
        <f t="shared" si="59"/>
        <v>125.22933894933895</v>
      </c>
      <c r="H188" s="16">
        <f t="shared" si="59"/>
        <v>272.66364798458108</v>
      </c>
      <c r="I188" s="16">
        <f t="shared" si="59"/>
        <v>19.641999630849568</v>
      </c>
      <c r="J188" s="16">
        <f t="shared" si="59"/>
        <v>16.102818847816483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15.519787816208126</v>
      </c>
      <c r="D189" s="16">
        <f t="shared" si="60"/>
        <v>10.998488485255884</v>
      </c>
      <c r="E189" s="16">
        <f t="shared" si="60"/>
        <v>70.369125556603791</v>
      </c>
      <c r="F189" s="16">
        <f t="shared" si="60"/>
        <v>117.64589714641767</v>
      </c>
      <c r="G189" s="16">
        <f t="shared" si="60"/>
        <v>122.44219708375992</v>
      </c>
      <c r="H189" s="16">
        <f t="shared" si="60"/>
        <v>212.88219716458386</v>
      </c>
      <c r="I189" s="16">
        <f t="shared" si="60"/>
        <v>19.061936240087327</v>
      </c>
      <c r="J189" s="16">
        <f t="shared" si="60"/>
        <v>10.984452313262279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3359.3049334938783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0.10080625468160508</v>
      </c>
      <c r="D195" s="18">
        <f xml:space="preserve"> IFERROR(D185 / SUM($C$185:$D$189), 0)</f>
        <v>8.9688836789625762E-2</v>
      </c>
      <c r="E195" s="18">
        <f xml:space="preserve"> IFERROR(E185 / SUM($E$185:$F$189), 0)</f>
        <v>7.4065220823712516E-2</v>
      </c>
      <c r="F195" s="18">
        <f xml:space="preserve"> IFERROR(F185 / SUM($E$185:$F$189), 0)</f>
        <v>0.13338309865466988</v>
      </c>
      <c r="G195" s="18">
        <f xml:space="preserve"> IFERROR(G185 / SUM($G$185:$H$189), 0)</f>
        <v>6.6348480251799319E-2</v>
      </c>
      <c r="H195" s="18">
        <f xml:space="preserve"> IFERROR(H185 / SUM($G$185:$H$189), 0)</f>
        <v>0.11205478081434006</v>
      </c>
      <c r="I195" s="18">
        <f xml:space="preserve"> IFERROR(I185 / SUM($I$185:$J$189), 0)</f>
        <v>0.10286141777840851</v>
      </c>
      <c r="J195" s="18">
        <f xml:space="preserve"> IFERROR(J185 / SUM($I$185:$J$189), 0)</f>
        <v>7.6131309099112046E-2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9.9374821144796829E-2</v>
      </c>
      <c r="D196" s="18">
        <f t="shared" si="61"/>
        <v>0.11580031669924029</v>
      </c>
      <c r="E196" s="18">
        <f t="shared" ref="E196:F199" si="62" xml:space="preserve"> IFERROR(E186 / SUM($E$185:$F$189), 0)</f>
        <v>7.261392113191574E-2</v>
      </c>
      <c r="F196" s="18">
        <f t="shared" si="62"/>
        <v>0.1435732604865963</v>
      </c>
      <c r="G196" s="18">
        <f t="shared" ref="G196:H199" si="63" xml:space="preserve"> IFERROR(G186 / SUM($G$185:$H$189), 0)</f>
        <v>6.4995190535652933E-2</v>
      </c>
      <c r="H196" s="18">
        <f t="shared" si="63"/>
        <v>0.15981674325829026</v>
      </c>
      <c r="I196" s="18">
        <f t="shared" ref="I196:J199" si="64" xml:space="preserve"> IFERROR(I186 / SUM($I$185:$J$189), 0)</f>
        <v>0.10061758407491567</v>
      </c>
      <c r="J196" s="18">
        <f t="shared" si="64"/>
        <v>0.10007816444355752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0.10143676970361119</v>
      </c>
      <c r="D197" s="18">
        <f t="shared" si="61"/>
        <v>0.15256454036482006</v>
      </c>
      <c r="E197" s="18">
        <f t="shared" si="62"/>
        <v>7.1563225996189556E-2</v>
      </c>
      <c r="F197" s="18">
        <f t="shared" si="62"/>
        <v>0.13954216699325173</v>
      </c>
      <c r="G197" s="18">
        <f t="shared" si="63"/>
        <v>6.4087504941637521E-2</v>
      </c>
      <c r="H197" s="18">
        <f t="shared" si="63"/>
        <v>0.16629152109023276</v>
      </c>
      <c r="I197" s="18">
        <f t="shared" si="64"/>
        <v>0.10056816042505902</v>
      </c>
      <c r="J197" s="18">
        <f t="shared" si="64"/>
        <v>0.18703632206417439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0.10011871704100558</v>
      </c>
      <c r="D198" s="18">
        <f t="shared" si="61"/>
        <v>7.2166424540138857E-2</v>
      </c>
      <c r="E198" s="18">
        <f t="shared" si="62"/>
        <v>7.175060632166759E-2</v>
      </c>
      <c r="F198" s="18">
        <f t="shared" si="62"/>
        <v>0.10598965252078957</v>
      </c>
      <c r="G198" s="18">
        <f t="shared" si="63"/>
        <v>6.2580013352837E-2</v>
      </c>
      <c r="H198" s="18">
        <f t="shared" si="63"/>
        <v>0.13625636671779623</v>
      </c>
      <c r="I198" s="18">
        <f t="shared" si="64"/>
        <v>9.9329863263024037E-2</v>
      </c>
      <c r="J198" s="18">
        <f t="shared" si="64"/>
        <v>8.1432177189877858E-2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9.8347140881589426E-2</v>
      </c>
      <c r="D199" s="18">
        <f t="shared" si="61"/>
        <v>6.9696178153566962E-2</v>
      </c>
      <c r="E199" s="18">
        <f t="shared" si="62"/>
        <v>7.0183419942066672E-2</v>
      </c>
      <c r="F199" s="18">
        <f t="shared" si="62"/>
        <v>0.11733542712914038</v>
      </c>
      <c r="G199" s="18">
        <f t="shared" si="63"/>
        <v>6.1187213737127565E-2</v>
      </c>
      <c r="H199" s="18">
        <f t="shared" si="63"/>
        <v>0.1063821853002863</v>
      </c>
      <c r="I199" s="18">
        <f t="shared" si="64"/>
        <v>9.6396474688990777E-2</v>
      </c>
      <c r="J199" s="18">
        <f t="shared" si="64"/>
        <v>5.5548526972880201E-2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15.907851201173257</v>
      </c>
      <c r="D207" s="16">
        <f t="shared" ref="D207:L207" si="66">D185</f>
        <v>14.153453816552041</v>
      </c>
      <c r="E207" s="16">
        <f t="shared" si="66"/>
        <v>74.261197699166132</v>
      </c>
      <c r="F207" s="16">
        <f t="shared" si="66"/>
        <v>133.7360308760546</v>
      </c>
      <c r="G207" s="16">
        <f t="shared" si="66"/>
        <v>132.77044661815222</v>
      </c>
      <c r="H207" s="16">
        <f t="shared" si="66"/>
        <v>224.23367103447131</v>
      </c>
      <c r="I207" s="16">
        <f t="shared" si="66"/>
        <v>20.340347440952002</v>
      </c>
      <c r="J207" s="16">
        <f t="shared" si="66"/>
        <v>15.054597842958186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15.681962125343224</v>
      </c>
      <c r="D208" s="16">
        <f t="shared" si="67"/>
        <v>18.274007033775874</v>
      </c>
      <c r="E208" s="16">
        <f t="shared" si="67"/>
        <v>72.806057862483769</v>
      </c>
      <c r="F208" s="16">
        <f t="shared" si="67"/>
        <v>143.95315591762215</v>
      </c>
      <c r="G208" s="16">
        <f t="shared" si="67"/>
        <v>130.06236831199334</v>
      </c>
      <c r="H208" s="16">
        <f t="shared" si="67"/>
        <v>319.81049601940697</v>
      </c>
      <c r="I208" s="16">
        <f t="shared" si="67"/>
        <v>19.896640187887648</v>
      </c>
      <c r="J208" s="16">
        <f t="shared" si="67"/>
        <v>19.789972566973347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16.007350375920478</v>
      </c>
      <c r="D209" s="16">
        <f t="shared" si="67"/>
        <v>24.075629179603059</v>
      </c>
      <c r="E209" s="16">
        <f t="shared" si="67"/>
        <v>71.752582583156268</v>
      </c>
      <c r="F209" s="16">
        <f t="shared" si="67"/>
        <v>139.91139613450352</v>
      </c>
      <c r="G209" s="16">
        <f t="shared" si="67"/>
        <v>128.24599179140196</v>
      </c>
      <c r="H209" s="16">
        <f t="shared" si="67"/>
        <v>332.76722300452889</v>
      </c>
      <c r="I209" s="16">
        <f t="shared" si="67"/>
        <v>19.886866900375221</v>
      </c>
      <c r="J209" s="16">
        <f t="shared" si="67"/>
        <v>36.985527295168943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15.799353504116585</v>
      </c>
      <c r="D210" s="16">
        <f t="shared" si="67"/>
        <v>11.388308661314785</v>
      </c>
      <c r="E210" s="16">
        <f t="shared" si="67"/>
        <v>71.940458717737414</v>
      </c>
      <c r="F210" s="16">
        <f t="shared" si="67"/>
        <v>106.27010157232048</v>
      </c>
      <c r="G210" s="16">
        <f t="shared" si="67"/>
        <v>125.22933894933895</v>
      </c>
      <c r="H210" s="16">
        <f t="shared" si="67"/>
        <v>272.66364798458108</v>
      </c>
      <c r="I210" s="16">
        <f t="shared" si="67"/>
        <v>19.641999630849568</v>
      </c>
      <c r="J210" s="16">
        <f t="shared" si="67"/>
        <v>16.102818847816483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15.519787816208126</v>
      </c>
      <c r="D211" s="16">
        <f t="shared" si="67"/>
        <v>10.998488485255884</v>
      </c>
      <c r="E211" s="16">
        <f t="shared" si="67"/>
        <v>70.369125556603791</v>
      </c>
      <c r="F211" s="16">
        <f t="shared" si="67"/>
        <v>117.64589714641767</v>
      </c>
      <c r="G211" s="16">
        <f t="shared" si="67"/>
        <v>122.44219708375992</v>
      </c>
      <c r="H211" s="16">
        <f t="shared" si="67"/>
        <v>212.88219716458386</v>
      </c>
      <c r="I211" s="16">
        <f t="shared" si="67"/>
        <v>19.061936240087327</v>
      </c>
      <c r="J211" s="16">
        <f t="shared" si="67"/>
        <v>10.984452313262279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0.10909056922689001</v>
      </c>
      <c r="D217" s="9"/>
      <c r="E217" s="31">
        <f>SUMIFS('Inputs - allowances'!$G$4:$G$1000,'Inputs - allowances'!$M$4:$M$1000,E$214, 'Inputs - allowances'!$C$4:$C$1000, $C$1)</f>
        <v>2.87802984881729</v>
      </c>
      <c r="F217" s="9"/>
      <c r="G217" s="31">
        <f>SUMIFS('Inputs - allowances'!$G$4:$G$1000,'Inputs - allowances'!$M$4:$M$1000,G$214, 'Inputs - allowances'!$C$4:$C$1000, $C$1)</f>
        <v>6.0287861207018096</v>
      </c>
      <c r="H217" s="9"/>
      <c r="I217" s="31">
        <f>SUMIFS('Inputs - allowances'!$G$4:$G$1000,'Inputs - allowances'!$M$4:$M$1000,I$214, 'Inputs - allowances'!$C$4:$C$1000, $C$1)</f>
        <v>0.48845608805523399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0.10615513530220901</v>
      </c>
      <c r="D218" s="9"/>
      <c r="E218" s="31">
        <f>SUMIFS('Inputs - allowances'!$H$4:$H$1000,'Inputs - allowances'!$M$4:$M$1000,E$214, 'Inputs - allowances'!$C$4:$C$1000, $C$1)</f>
        <v>2.8060340764884</v>
      </c>
      <c r="F218" s="9"/>
      <c r="G218" s="31">
        <f>SUMIFS('Inputs - allowances'!$H$4:$H$1000,'Inputs - allowances'!$M$4:$M$1000,G$214, 'Inputs - allowances'!$C$4:$C$1000, $C$1)</f>
        <v>5.8780457419839998</v>
      </c>
      <c r="H218" s="9"/>
      <c r="I218" s="31">
        <f>SUMIFS('Inputs - allowances'!$H$4:$H$1000,'Inputs - allowances'!$M$4:$M$1000,I$214, 'Inputs - allowances'!$C$4:$C$1000, $C$1)</f>
        <v>0.47651860735658402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0.10397495708718101</v>
      </c>
      <c r="D219" s="9"/>
      <c r="E219" s="31">
        <f>SUMIFS('Inputs - allowances'!$I$4:$I$1000,'Inputs - allowances'!$M$4:$M$1000,E$214, 'Inputs - allowances'!$C$4:$C$1000, $C$1)</f>
        <v>2.7355585177121902</v>
      </c>
      <c r="F219" s="9"/>
      <c r="G219" s="31">
        <f>SUMIFS('Inputs - allowances'!$I$4:$I$1000,'Inputs - allowances'!$M$4:$M$1000,G$214, 'Inputs - allowances'!$C$4:$C$1000, $C$1)</f>
        <v>5.7310544281423299</v>
      </c>
      <c r="H219" s="9"/>
      <c r="I219" s="31">
        <f>SUMIFS('Inputs - allowances'!$I$4:$I$1000,'Inputs - allowances'!$M$4:$M$1000,I$214, 'Inputs - allowances'!$C$4:$C$1000, $C$1)</f>
        <v>0.46449681916121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0.10126798112577499</v>
      </c>
      <c r="D220" s="9"/>
      <c r="E220" s="31">
        <f>SUMIFS('Inputs - allowances'!$J$4:$J$1000,'Inputs - allowances'!$M$4:$M$1000,E$214, 'Inputs - allowances'!$C$4:$C$1000, $C$1)</f>
        <v>2.6672768799247799</v>
      </c>
      <c r="F220" s="9"/>
      <c r="G220" s="31">
        <f>SUMIFS('Inputs - allowances'!$J$4:$J$1000,'Inputs - allowances'!$M$4:$M$1000,G$214, 'Inputs - allowances'!$C$4:$C$1000, $C$1)</f>
        <v>5.5880004011370303</v>
      </c>
      <c r="H220" s="9"/>
      <c r="I220" s="31">
        <f>SUMIFS('Inputs - allowances'!$J$4:$J$1000,'Inputs - allowances'!$M$4:$M$1000,I$214, 'Inputs - allowances'!$C$4:$C$1000, $C$1)</f>
        <v>0.452662341862754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9.8766833763089298E-2</v>
      </c>
      <c r="D221" s="9"/>
      <c r="E221" s="31">
        <f>SUMIFS('Inputs - allowances'!$K$4:$K$1000,'Inputs - allowances'!$M$4:$M$1000,E$214, 'Inputs - allowances'!$C$4:$C$1000, $C$1)</f>
        <v>2.6005040392432899</v>
      </c>
      <c r="F221" s="9"/>
      <c r="G221" s="31">
        <f>SUMIFS('Inputs - allowances'!$K$4:$K$1000,'Inputs - allowances'!$M$4:$M$1000,G$214, 'Inputs - allowances'!$C$4:$C$1000, $C$1)</f>
        <v>5.4481921002828404</v>
      </c>
      <c r="H221" s="9"/>
      <c r="I221" s="31">
        <f>SUMIFS('Inputs - allowances'!$K$4:$K$1000,'Inputs - allowances'!$M$4:$M$1000,I$214, 'Inputs - allowances'!$C$4:$C$1000, $C$1)</f>
        <v>0.441514440659864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16.016941770400148</v>
      </c>
      <c r="D227" s="16">
        <f t="shared" ref="D227:L227" si="68">D207+D217</f>
        <v>14.153453816552041</v>
      </c>
      <c r="E227" s="16">
        <f t="shared" si="68"/>
        <v>77.139227547983424</v>
      </c>
      <c r="F227" s="16">
        <f t="shared" si="68"/>
        <v>133.7360308760546</v>
      </c>
      <c r="G227" s="16">
        <f t="shared" si="68"/>
        <v>138.79923273885402</v>
      </c>
      <c r="H227" s="16">
        <f t="shared" si="68"/>
        <v>224.23367103447131</v>
      </c>
      <c r="I227" s="16">
        <f t="shared" si="68"/>
        <v>20.828803529007235</v>
      </c>
      <c r="J227" s="16">
        <f t="shared" si="68"/>
        <v>15.054597842958186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15.788117260645434</v>
      </c>
      <c r="D228" s="16">
        <f t="shared" si="69"/>
        <v>18.274007033775874</v>
      </c>
      <c r="E228" s="16">
        <f t="shared" si="69"/>
        <v>75.612091938972171</v>
      </c>
      <c r="F228" s="16">
        <f t="shared" si="69"/>
        <v>143.95315591762215</v>
      </c>
      <c r="G228" s="16">
        <f t="shared" si="69"/>
        <v>135.94041405397735</v>
      </c>
      <c r="H228" s="16">
        <f t="shared" si="69"/>
        <v>319.81049601940697</v>
      </c>
      <c r="I228" s="16">
        <f t="shared" si="69"/>
        <v>20.373158795244233</v>
      </c>
      <c r="J228" s="16">
        <f t="shared" si="69"/>
        <v>19.789972566973347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16.11132533300766</v>
      </c>
      <c r="D229" s="16">
        <f t="shared" si="69"/>
        <v>24.075629179603059</v>
      </c>
      <c r="E229" s="16">
        <f t="shared" si="69"/>
        <v>74.488141100868461</v>
      </c>
      <c r="F229" s="16">
        <f t="shared" si="69"/>
        <v>139.91139613450352</v>
      </c>
      <c r="G229" s="16">
        <f t="shared" si="69"/>
        <v>133.97704621954429</v>
      </c>
      <c r="H229" s="16">
        <f t="shared" si="69"/>
        <v>332.76722300452889</v>
      </c>
      <c r="I229" s="16">
        <f t="shared" si="69"/>
        <v>20.35136371953643</v>
      </c>
      <c r="J229" s="16">
        <f t="shared" si="69"/>
        <v>36.985527295168943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15.900621485242359</v>
      </c>
      <c r="D230" s="16">
        <f t="shared" si="69"/>
        <v>11.388308661314785</v>
      </c>
      <c r="E230" s="16">
        <f t="shared" si="69"/>
        <v>74.607735597662199</v>
      </c>
      <c r="F230" s="16">
        <f t="shared" si="69"/>
        <v>106.27010157232048</v>
      </c>
      <c r="G230" s="16">
        <f t="shared" si="69"/>
        <v>130.81733935047598</v>
      </c>
      <c r="H230" s="16">
        <f t="shared" si="69"/>
        <v>272.66364798458108</v>
      </c>
      <c r="I230" s="16">
        <f t="shared" si="69"/>
        <v>20.094661972712323</v>
      </c>
      <c r="J230" s="16">
        <f t="shared" si="69"/>
        <v>16.102818847816483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15.618554649971216</v>
      </c>
      <c r="D231" s="16">
        <f t="shared" si="69"/>
        <v>10.998488485255884</v>
      </c>
      <c r="E231" s="16">
        <f t="shared" si="69"/>
        <v>72.969629595847081</v>
      </c>
      <c r="F231" s="16">
        <f t="shared" si="69"/>
        <v>117.64589714641767</v>
      </c>
      <c r="G231" s="16">
        <f t="shared" si="69"/>
        <v>127.89038918404276</v>
      </c>
      <c r="H231" s="16">
        <f t="shared" si="69"/>
        <v>212.88219716458386</v>
      </c>
      <c r="I231" s="16">
        <f t="shared" si="69"/>
        <v>19.503450680747193</v>
      </c>
      <c r="J231" s="16">
        <f t="shared" si="69"/>
        <v>10.984452313262279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0.10116467065484587</v>
      </c>
      <c r="D237" s="18">
        <f xml:space="preserve"> IFERROR(D227 / SUM($C$227:$D$231), 0)</f>
        <v>8.9394686857520334E-2</v>
      </c>
      <c r="E237" s="18">
        <f xml:space="preserve"> IFERROR(E227 / SUM($E$227:$F$231), 0)</f>
        <v>7.5899529607294819E-2</v>
      </c>
      <c r="F237" s="18">
        <f xml:space="preserve"> IFERROR(F227 / SUM($E$227:$F$231), 0)</f>
        <v>0.13158677054064635</v>
      </c>
      <c r="G237" s="18">
        <f xml:space="preserve"> IFERROR(G227 / SUM($G$227:$H$231), 0)</f>
        <v>6.838136125478049E-2</v>
      </c>
      <c r="H237" s="18">
        <f xml:space="preserve"> IFERROR(H227 / SUM($G$227:$H$231), 0)</f>
        <v>0.11047181862556159</v>
      </c>
      <c r="I237" s="18">
        <f xml:space="preserve"> IFERROR(I227 / SUM($I$227:$J$231), 0)</f>
        <v>0.10410820048699497</v>
      </c>
      <c r="J237" s="18">
        <f xml:space="preserve"> IFERROR(J227 / SUM($I$227:$J$231), 0)</f>
        <v>7.5247101366291286E-2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9.9719391243899128E-2</v>
      </c>
      <c r="D238" s="18">
        <f t="shared" si="70"/>
        <v>0.11542052968767756</v>
      </c>
      <c r="E238" s="18">
        <f t="shared" ref="E238:F241" si="71" xml:space="preserve"> IFERROR(E228 / SUM($E$227:$F$231), 0)</f>
        <v>7.4396936464287203E-2</v>
      </c>
      <c r="F238" s="18">
        <f t="shared" si="71"/>
        <v>0.14163969703788817</v>
      </c>
      <c r="G238" s="18">
        <f t="shared" ref="G238:H241" si="72" xml:space="preserve"> IFERROR(G228 / SUM($G$227:$H$231), 0)</f>
        <v>6.697292469936901E-2</v>
      </c>
      <c r="H238" s="18">
        <f t="shared" si="72"/>
        <v>0.1575590630426576</v>
      </c>
      <c r="I238" s="18">
        <f t="shared" ref="I238:J241" si="73" xml:space="preserve"> IFERROR(I228 / SUM($I$227:$J$231), 0)</f>
        <v>0.10183076034371551</v>
      </c>
      <c r="J238" s="18">
        <f t="shared" si="73"/>
        <v>9.8915832047929059E-2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0.10176080705611977</v>
      </c>
      <c r="D239" s="18">
        <f t="shared" si="70"/>
        <v>0.15206417877249312</v>
      </c>
      <c r="E239" s="18">
        <f t="shared" si="71"/>
        <v>7.3291048544153026E-2</v>
      </c>
      <c r="F239" s="18">
        <f t="shared" si="71"/>
        <v>0.13766289203120638</v>
      </c>
      <c r="G239" s="18">
        <f t="shared" si="72"/>
        <v>6.6005644387272577E-2</v>
      </c>
      <c r="H239" s="18">
        <f t="shared" si="72"/>
        <v>0.16394237375098233</v>
      </c>
      <c r="I239" s="18">
        <f t="shared" si="73"/>
        <v>0.10172182244393374</v>
      </c>
      <c r="J239" s="18">
        <f t="shared" si="73"/>
        <v>0.18486403625634468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0.1004299796316062</v>
      </c>
      <c r="D240" s="18">
        <f t="shared" si="70"/>
        <v>7.1929742366095659E-2</v>
      </c>
      <c r="E240" s="18">
        <f t="shared" si="71"/>
        <v>7.3408721047998352E-2</v>
      </c>
      <c r="F240" s="18">
        <f t="shared" si="71"/>
        <v>0.10456224384203629</v>
      </c>
      <c r="G240" s="18">
        <f t="shared" si="72"/>
        <v>6.4448971107388606E-2</v>
      </c>
      <c r="H240" s="18">
        <f t="shared" si="72"/>
        <v>0.13433151643539754</v>
      </c>
      <c r="I240" s="18">
        <f t="shared" si="73"/>
        <v>0.10043875513348993</v>
      </c>
      <c r="J240" s="18">
        <f t="shared" si="73"/>
        <v>8.0486403872385273E-2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9.8648416153265167E-2</v>
      </c>
      <c r="D241" s="18">
        <f t="shared" si="70"/>
        <v>6.9467597576477219E-2</v>
      </c>
      <c r="E241" s="18">
        <f t="shared" si="71"/>
        <v>7.1796940907896289E-2</v>
      </c>
      <c r="F241" s="18">
        <f t="shared" si="71"/>
        <v>0.11575521997659306</v>
      </c>
      <c r="G241" s="18">
        <f t="shared" si="72"/>
        <v>6.3006968635500427E-2</v>
      </c>
      <c r="H241" s="18">
        <f t="shared" si="72"/>
        <v>0.10487935806108985</v>
      </c>
      <c r="I241" s="18">
        <f t="shared" si="73"/>
        <v>9.7483715319111555E-2</v>
      </c>
      <c r="J241" s="18">
        <f t="shared" si="73"/>
        <v>5.4903372729804188E-2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311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42.398983912497933</v>
      </c>
      <c r="D11" s="32">
        <f>SUMIFS('Inputs - Reps'!$G$4:$G$5000,'Inputs - Reps'!$M$4:$M$5000,D$6, 'Inputs - Reps'!$C$4:$C$5000, $C$1)+SUMIFS('Inputs - Reps'!$G$4:$G$5000,'Inputs - Reps'!$M$4:$M$5000,D$8, 'Inputs - Reps'!$C$4:$C$5000, $C$1)</f>
        <v>8.6844187297247597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315.30366359633183</v>
      </c>
      <c r="F11" s="32">
        <f>SUMIFS('Inputs - Reps'!$G$4:$G$5000,'Inputs - Reps'!$M$4:$M$5000,F$6, 'Inputs - Reps'!$C$4:$C$5000, $C$1)+SUMIFS('Inputs - Reps'!$G$4:$G$5000,'Inputs - Reps'!$M$4:$M$5000,F$8, 'Inputs - Reps'!$C$4:$C$5000, $C$1)</f>
        <v>128.3913583046668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262.00630980156194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178.07771191129498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19.917628054405945</v>
      </c>
      <c r="J11" s="32">
        <f>SUMIFS('Inputs - Reps'!$G$4:$G$5000,'Inputs - Reps'!$M$4:$M$5000,J$6, 'Inputs - Reps'!$C$4:$C$5000, $C$1)+SUMIFS('Inputs - Reps'!$G$4:$G$5000,'Inputs - Reps'!$M$4:$M$5000,J$8, 'Inputs - Reps'!$C$4:$C$5000, $C$1)</f>
        <v>40.805186981340292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3.3116730730199699</v>
      </c>
      <c r="P11" s="32">
        <f>SUMIFS('Inputs - Reps'!$G$4:$G$5000,'Inputs - Reps'!$M$4:$M$5000,P$6, 'Inputs - Reps'!$C$4:$C$5000, $C$1)-SUMIFS('Inputs - Reps'!$G$4:$G$5000,'Inputs - Reps'!$M$4:$M$5000,P$7, 'Inputs - Reps'!$C$4:$C$5000, $C$1)</f>
        <v>9.8119999999999994</v>
      </c>
      <c r="Q11" s="32">
        <f>SUMIFS('Inputs - Reps'!$G$4:$G$5000,'Inputs - Reps'!$M$4:$M$5000,Q$6, 'Inputs - Reps'!$C$4:$C$5000, $C$1)-SUMIFS('Inputs - Reps'!$G$4:$G$5000,'Inputs - Reps'!$M$4:$M$5000,Q$7, 'Inputs - Reps'!$C$4:$C$5000, $C$1)</f>
        <v>14.990318271508361</v>
      </c>
      <c r="R11" s="32">
        <f>SUMIFS('Inputs - Reps'!$G$4:$G$5000,'Inputs - Reps'!$M$4:$M$5000,R$6, 'Inputs - Reps'!$C$4:$C$5000, $C$1)-SUMIFS('Inputs - Reps'!$G$4:$G$5000,'Inputs - Reps'!$M$4:$M$5000,R$7, 'Inputs - Reps'!$C$4:$C$5000, $C$1)</f>
        <v>77.583999999999975</v>
      </c>
      <c r="S11" s="32">
        <f>SUMIFS('Inputs - Reps'!$G$4:$G$5000,'Inputs - Reps'!$M$4:$M$5000,S$6, 'Inputs - Reps'!$C$4:$C$5000, $C$1)-SUMIFS('Inputs - Reps'!$G$4:$G$5000,'Inputs - Reps'!$M$4:$M$5000,S$7, 'Inputs - Reps'!$C$4:$C$5000, $C$1)</f>
        <v>7.1265281292260356</v>
      </c>
      <c r="T11" s="32">
        <f>SUMIFS('Inputs - Reps'!$G$4:$G$5000,'Inputs - Reps'!$M$4:$M$5000,T$6, 'Inputs - Reps'!$C$4:$C$5000, $C$1)-SUMIFS('Inputs - Reps'!$G$4:$G$5000,'Inputs - Reps'!$M$4:$M$5000,T$7, 'Inputs - Reps'!$C$4:$C$5000, $C$1)</f>
        <v>59.202075577800308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0.59644458371755904</v>
      </c>
      <c r="V11" s="32">
        <f>SUMIFS('Inputs - Reps'!$G$4:$G$5000,'Inputs - Reps'!$M$4:$M$5000,V$6, 'Inputs - Reps'!$C$4:$C$5000, $C$1)-SUMIFS('Inputs - Reps'!$G$4:$G$5000,'Inputs - Reps'!$M$4:$M$5000,V$7, 'Inputs - Reps'!$C$4:$C$5000, $C$1)</f>
        <v>3.5569999999999999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43.9257840210024</v>
      </c>
      <c r="D12" s="32">
        <f>SUMIFS('Inputs - Reps'!$H$4:$H$5000,'Inputs - Reps'!$M$4:$M$5000,D$6, 'Inputs - Reps'!$C$4:$C$5000, $C$1)+SUMIFS('Inputs - Reps'!$H$4:$H$5000,'Inputs - Reps'!$M$4:$M$5000,D$8, 'Inputs - Reps'!$C$4:$C$5000, $C$1)</f>
        <v>9.6004652814199307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318.47516991681033</v>
      </c>
      <c r="F12" s="32">
        <f>SUMIFS('Inputs - Reps'!$H$4:$H$5000,'Inputs - Reps'!$M$4:$M$5000,F$6, 'Inputs - Reps'!$C$4:$C$5000, $C$1)+SUMIFS('Inputs - Reps'!$H$4:$H$5000,'Inputs - Reps'!$M$4:$M$5000,F$8, 'Inputs - Reps'!$C$4:$C$5000, $C$1)</f>
        <v>151.80858003183047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254.47708273447293</v>
      </c>
      <c r="H12" s="32">
        <f>SUMIFS('Inputs - Reps'!$H$4:$H$5000,'Inputs - Reps'!$M$4:$M$5000,H$6, 'Inputs - Reps'!$C$4:$C$5000, $C$1)+SUMIFS('Inputs - Reps'!$H$4:$H$5000,'Inputs - Reps'!$M$4:$M$5000,H$8, 'Inputs - Reps'!$C$4:$C$5000, $C$1)</f>
        <v>191.64555519242651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20.283458611777121</v>
      </c>
      <c r="J12" s="32">
        <f>SUMIFS('Inputs - Reps'!$H$4:$H$5000,'Inputs - Reps'!$M$4:$M$5000,J$6, 'Inputs - Reps'!$C$4:$C$5000, $C$1)+SUMIFS('Inputs - Reps'!$H$4:$H$5000,'Inputs - Reps'!$M$4:$M$5000,J$8, 'Inputs - Reps'!$C$4:$C$5000, $C$1)</f>
        <v>39.670576819770076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3.5035321659081</v>
      </c>
      <c r="P12" s="32">
        <f>SUMIFS('Inputs - Reps'!$H$4:$H$5000,'Inputs - Reps'!$M$4:$M$5000,P$6, 'Inputs - Reps'!$C$4:$C$5000, $C$1)-SUMIFS('Inputs - Reps'!$H$4:$H$5000,'Inputs - Reps'!$M$4:$M$5000,P$7, 'Inputs - Reps'!$C$4:$C$5000, $C$1)</f>
        <v>8.7490000000000006</v>
      </c>
      <c r="Q12" s="32">
        <f>SUMIFS('Inputs - Reps'!$H$4:$H$5000,'Inputs - Reps'!$M$4:$M$5000,Q$6, 'Inputs - Reps'!$C$4:$C$5000, $C$1)-SUMIFS('Inputs - Reps'!$H$4:$H$5000,'Inputs - Reps'!$M$4:$M$5000,Q$7, 'Inputs - Reps'!$C$4:$C$5000, $C$1)</f>
        <v>14.917027880708929</v>
      </c>
      <c r="R12" s="32">
        <f>SUMIFS('Inputs - Reps'!$H$4:$H$5000,'Inputs - Reps'!$M$4:$M$5000,R$6, 'Inputs - Reps'!$C$4:$C$5000, $C$1)-SUMIFS('Inputs - Reps'!$H$4:$H$5000,'Inputs - Reps'!$M$4:$M$5000,R$7, 'Inputs - Reps'!$C$4:$C$5000, $C$1)</f>
        <v>96.703000000000017</v>
      </c>
      <c r="S12" s="32">
        <f>SUMIFS('Inputs - Reps'!$H$4:$H$5000,'Inputs - Reps'!$M$4:$M$5000,S$6, 'Inputs - Reps'!$C$4:$C$5000, $C$1)-SUMIFS('Inputs - Reps'!$H$4:$H$5000,'Inputs - Reps'!$M$4:$M$5000,S$7, 'Inputs - Reps'!$C$4:$C$5000, $C$1)</f>
        <v>8.4934996334720463</v>
      </c>
      <c r="T12" s="32">
        <f>SUMIFS('Inputs - Reps'!$H$4:$H$5000,'Inputs - Reps'!$M$4:$M$5000,T$6, 'Inputs - Reps'!$C$4:$C$5000, $C$1)-SUMIFS('Inputs - Reps'!$H$4:$H$5000,'Inputs - Reps'!$M$4:$M$5000,T$7, 'Inputs - Reps'!$C$4:$C$5000, $C$1)</f>
        <v>93.288865856548014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0.59644458371755904</v>
      </c>
      <c r="V12" s="32">
        <f>SUMIFS('Inputs - Reps'!$H$4:$H$5000,'Inputs - Reps'!$M$4:$M$5000,V$6, 'Inputs - Reps'!$C$4:$C$5000, $C$1)-SUMIFS('Inputs - Reps'!$H$4:$H$5000,'Inputs - Reps'!$M$4:$M$5000,V$7, 'Inputs - Reps'!$C$4:$C$5000, $C$1)</f>
        <v>4.5819999999999999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43.515047869316838</v>
      </c>
      <c r="D13" s="32">
        <f>SUMIFS('Inputs - Reps'!$I$4:$I$5000,'Inputs - Reps'!$M$4:$M$5000,D$6, 'Inputs - Reps'!$C$4:$C$5000, $C$1)+SUMIFS('Inputs - Reps'!$I$4:$I$5000,'Inputs - Reps'!$M$4:$M$5000,D$8, 'Inputs - Reps'!$C$4:$C$5000, $C$1)</f>
        <v>12.173813293643899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303.11010787019558</v>
      </c>
      <c r="F13" s="32">
        <f>SUMIFS('Inputs - Reps'!$I$4:$I$5000,'Inputs - Reps'!$M$4:$M$5000,F$6, 'Inputs - Reps'!$C$4:$C$5000, $C$1)+SUMIFS('Inputs - Reps'!$I$4:$I$5000,'Inputs - Reps'!$M$4:$M$5000,F$8, 'Inputs - Reps'!$C$4:$C$5000, $C$1)</f>
        <v>159.4653040163723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249.56184090177322</v>
      </c>
      <c r="H13" s="32">
        <f>SUMIFS('Inputs - Reps'!$I$4:$I$5000,'Inputs - Reps'!$M$4:$M$5000,H$6, 'Inputs - Reps'!$C$4:$C$5000, $C$1)+SUMIFS('Inputs - Reps'!$I$4:$I$5000,'Inputs - Reps'!$M$4:$M$5000,H$8, 'Inputs - Reps'!$C$4:$C$5000, $C$1)</f>
        <v>183.13903847478008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18.972206087489891</v>
      </c>
      <c r="J13" s="32">
        <f>SUMIFS('Inputs - Reps'!$I$4:$I$5000,'Inputs - Reps'!$M$4:$M$5000,J$6, 'Inputs - Reps'!$C$4:$C$5000, $C$1)+SUMIFS('Inputs - Reps'!$I$4:$I$5000,'Inputs - Reps'!$M$4:$M$5000,J$8, 'Inputs - Reps'!$C$4:$C$5000, $C$1)</f>
        <v>39.113637143576184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3.7611552930601602</v>
      </c>
      <c r="P13" s="32">
        <f>SUMIFS('Inputs - Reps'!$I$4:$I$5000,'Inputs - Reps'!$M$4:$M$5000,P$6, 'Inputs - Reps'!$C$4:$C$5000, $C$1)-SUMIFS('Inputs - Reps'!$I$4:$I$5000,'Inputs - Reps'!$M$4:$M$5000,P$7, 'Inputs - Reps'!$C$4:$C$5000, $C$1)</f>
        <v>9.5459999999999994</v>
      </c>
      <c r="Q13" s="32">
        <f>SUMIFS('Inputs - Reps'!$I$4:$I$5000,'Inputs - Reps'!$M$4:$M$5000,Q$6, 'Inputs - Reps'!$C$4:$C$5000, $C$1)-SUMIFS('Inputs - Reps'!$I$4:$I$5000,'Inputs - Reps'!$M$4:$M$5000,Q$7, 'Inputs - Reps'!$C$4:$C$5000, $C$1)</f>
        <v>13.926199428699199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101.62799999999999</v>
      </c>
      <c r="S13" s="32">
        <f>SUMIFS('Inputs - Reps'!$I$4:$I$5000,'Inputs - Reps'!$M$4:$M$5000,S$6, 'Inputs - Reps'!$C$4:$C$5000, $C$1)-SUMIFS('Inputs - Reps'!$I$4:$I$5000,'Inputs - Reps'!$M$4:$M$5000,S$7, 'Inputs - Reps'!$C$4:$C$5000, $C$1)</f>
        <v>8.7024773921107759</v>
      </c>
      <c r="T13" s="32">
        <f>SUMIFS('Inputs - Reps'!$I$4:$I$5000,'Inputs - Reps'!$M$4:$M$5000,T$6, 'Inputs - Reps'!$C$4:$C$5000, $C$1)-SUMIFS('Inputs - Reps'!$I$4:$I$5000,'Inputs - Reps'!$M$4:$M$5000,T$7, 'Inputs - Reps'!$C$4:$C$5000, $C$1)</f>
        <v>114.401971225792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0.59644458371755904</v>
      </c>
      <c r="V13" s="32">
        <f>SUMIFS('Inputs - Reps'!$I$4:$I$5000,'Inputs - Reps'!$M$4:$M$5000,V$6, 'Inputs - Reps'!$C$4:$C$5000, $C$1)-SUMIFS('Inputs - Reps'!$I$4:$I$5000,'Inputs - Reps'!$M$4:$M$5000,V$7, 'Inputs - Reps'!$C$4:$C$5000, $C$1)</f>
        <v>5.6719999999999997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43.745055597674671</v>
      </c>
      <c r="D14" s="32">
        <f>SUMIFS('Inputs - Reps'!$J$4:$J$5000,'Inputs - Reps'!$M$4:$M$5000,D$6, 'Inputs - Reps'!$C$4:$C$5000, $C$1)+SUMIFS('Inputs - Reps'!$J$4:$J$5000,'Inputs - Reps'!$M$4:$M$5000,D$8, 'Inputs - Reps'!$C$4:$C$5000, $C$1)</f>
        <v>15.2193714768632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297.64335223565729</v>
      </c>
      <c r="F14" s="32">
        <f>SUMIFS('Inputs - Reps'!$J$4:$J$5000,'Inputs - Reps'!$M$4:$M$5000,F$6, 'Inputs - Reps'!$C$4:$C$5000, $C$1)+SUMIFS('Inputs - Reps'!$J$4:$J$5000,'Inputs - Reps'!$M$4:$M$5000,F$8, 'Inputs - Reps'!$C$4:$C$5000, $C$1)</f>
        <v>149.98286079487286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247.93276688075392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176.55720662994452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19.13942984579597</v>
      </c>
      <c r="J14" s="32">
        <f>SUMIFS('Inputs - Reps'!$J$4:$J$5000,'Inputs - Reps'!$M$4:$M$5000,J$6, 'Inputs - Reps'!$C$4:$C$5000, $C$1)+SUMIFS('Inputs - Reps'!$J$4:$J$5000,'Inputs - Reps'!$M$4:$M$5000,J$8, 'Inputs - Reps'!$C$4:$C$5000, $C$1)</f>
        <v>36.484224073920011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3.9501395823016301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11.792999999999999</v>
      </c>
      <c r="Q14" s="32">
        <f>SUMIFS('Inputs - Reps'!$J$4:$J$5000,'Inputs - Reps'!$M$4:$M$5000,Q$6, 'Inputs - Reps'!$C$4:$C$5000, $C$1)-SUMIFS('Inputs - Reps'!$J$4:$J$5000,'Inputs - Reps'!$M$4:$M$5000,Q$7, 'Inputs - Reps'!$C$4:$C$5000, $C$1)</f>
        <v>13.08199349415289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104.854</v>
      </c>
      <c r="S14" s="32">
        <f>SUMIFS('Inputs - Reps'!$J$4:$J$5000,'Inputs - Reps'!$M$4:$M$5000,S$6, 'Inputs - Reps'!$C$4:$C$5000, $C$1)-SUMIFS('Inputs - Reps'!$J$4:$J$5000,'Inputs - Reps'!$M$4:$M$5000,S$7, 'Inputs - Reps'!$C$4:$C$5000, $C$1)</f>
        <v>8.8773310886750458</v>
      </c>
      <c r="T14" s="32">
        <f>SUMIFS('Inputs - Reps'!$J$4:$J$5000,'Inputs - Reps'!$M$4:$M$5000,T$6, 'Inputs - Reps'!$C$4:$C$5000, $C$1)-SUMIFS('Inputs - Reps'!$J$4:$J$5000,'Inputs - Reps'!$M$4:$M$5000,T$7, 'Inputs - Reps'!$C$4:$C$5000, $C$1)</f>
        <v>114.24268417359001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0.59644458371755904</v>
      </c>
      <c r="V14" s="32">
        <f>SUMIFS('Inputs - Reps'!$J$4:$J$5000,'Inputs - Reps'!$M$4:$M$5000,V$6, 'Inputs - Reps'!$C$4:$C$5000, $C$1)-SUMIFS('Inputs - Reps'!$J$4:$J$5000,'Inputs - Reps'!$M$4:$M$5000,V$7, 'Inputs - Reps'!$C$4:$C$5000, $C$1)</f>
        <v>5.7809999999999997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43.426357940130387</v>
      </c>
      <c r="D15" s="32">
        <f>SUMIFS('Inputs - Reps'!$K$4:$K$5000,'Inputs - Reps'!$M$4:$M$5000,D$6, 'Inputs - Reps'!$C$4:$C$5000, $C$1)+SUMIFS('Inputs - Reps'!$K$4:$K$5000,'Inputs - Reps'!$M$4:$M$5000,D$8, 'Inputs - Reps'!$C$4:$C$5000, $C$1)</f>
        <v>14.760404394385599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299.81054562638934</v>
      </c>
      <c r="F15" s="32">
        <f>SUMIFS('Inputs - Reps'!$K$4:$K$5000,'Inputs - Reps'!$M$4:$M$5000,F$6, 'Inputs - Reps'!$C$4:$C$5000, $C$1)+SUMIFS('Inputs - Reps'!$K$4:$K$5000,'Inputs - Reps'!$M$4:$M$5000,F$8, 'Inputs - Reps'!$C$4:$C$5000, $C$1)</f>
        <v>135.58933338863616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242.57015095070633</v>
      </c>
      <c r="H15" s="32">
        <f>SUMIFS('Inputs - Reps'!$K$4:$K$5000,'Inputs - Reps'!$M$4:$M$5000,H$6, 'Inputs - Reps'!$C$4:$C$5000, $C$1)+SUMIFS('Inputs - Reps'!$K$4:$K$5000,'Inputs - Reps'!$M$4:$M$5000,H$8, 'Inputs - Reps'!$C$4:$C$5000, $C$1)</f>
        <v>154.2566513125399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18.990824662119689</v>
      </c>
      <c r="J15" s="32">
        <f>SUMIFS('Inputs - Reps'!$K$4:$K$5000,'Inputs - Reps'!$M$4:$M$5000,J$6, 'Inputs - Reps'!$C$4:$C$5000, $C$1)+SUMIFS('Inputs - Reps'!$K$4:$K$5000,'Inputs - Reps'!$M$4:$M$5000,J$8, 'Inputs - Reps'!$C$4:$C$5000, $C$1)</f>
        <v>31.50324040648157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6.0785646368065098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14.363</v>
      </c>
      <c r="Q15" s="32">
        <f>SUMIFS('Inputs - Reps'!$K$4:$K$5000,'Inputs - Reps'!$M$4:$M$5000,Q$6, 'Inputs - Reps'!$C$4:$C$5000, $C$1)-SUMIFS('Inputs - Reps'!$K$4:$K$5000,'Inputs - Reps'!$M$4:$M$5000,Q$7, 'Inputs - Reps'!$C$4:$C$5000, $C$1)</f>
        <v>13.229951139794551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109.49099999999999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16.555324041518663</v>
      </c>
      <c r="T15" s="32">
        <f>SUMIFS('Inputs - Reps'!$K$4:$K$5000,'Inputs - Reps'!$M$4:$M$5000,T$6, 'Inputs - Reps'!$C$4:$C$5000, $C$1)-SUMIFS('Inputs - Reps'!$K$4:$K$5000,'Inputs - Reps'!$M$4:$M$5000,T$7, 'Inputs - Reps'!$C$4:$C$5000, $C$1)</f>
        <v>77.232522204484695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0.59644458371755904</v>
      </c>
      <c r="V15" s="32">
        <f>SUMIFS('Inputs - Reps'!$K$4:$K$5000,'Inputs - Reps'!$M$4:$M$5000,V$6, 'Inputs - Reps'!$C$4:$C$5000, $C$1)-SUMIFS('Inputs - Reps'!$K$4:$K$5000,'Inputs - Reps'!$M$4:$M$5000,V$7, 'Inputs - Reps'!$C$4:$C$5000, $C$1)</f>
        <v>4.28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6132.3857629831173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31">
        <f>IFERROR('Inputs - adjustments'!N$10*(C11/SUM(C$11:C$15)), 0)</f>
        <v>0</v>
      </c>
      <c r="D21" s="31">
        <f>IFERROR('Inputs - adjustments'!O$10*(D11/SUM(D$11:D$15)), 0)</f>
        <v>0</v>
      </c>
      <c r="E21" s="31">
        <f>IFERROR('Inputs - adjustments'!P$10*(E11/SUM(E$11:E$15)), 0)</f>
        <v>-16.694724032798323</v>
      </c>
      <c r="F21" s="31">
        <f>IFERROR('Inputs - adjustments'!Q$10*(F11/SUM(F$11:F$15)), 0)</f>
        <v>0</v>
      </c>
      <c r="G21" s="31">
        <f>IFERROR('Inputs - adjustments'!R$10*(G11/SUM(G$11:G$15)), 0)</f>
        <v>-3.6666422842763242</v>
      </c>
      <c r="H21" s="31">
        <f>IFERROR('Inputs - adjustments'!S$10*(H11/SUM(H$11:H$15)), 0)</f>
        <v>0</v>
      </c>
      <c r="I21" s="31">
        <f>IFERROR('Inputs - adjustments'!T$10*(I11/SUM(I$11:I$15)), 0)</f>
        <v>0</v>
      </c>
      <c r="J21" s="31">
        <f>IFERROR('Inputs - adjustments'!U$10*(J11/SUM(J$11:J$15)), 0)</f>
        <v>0</v>
      </c>
      <c r="K21" s="31">
        <f>IFERROR('Inputs - adjustments'!V$10*(K11/SUM(K$11:K$15)), 0)</f>
        <v>0</v>
      </c>
      <c r="L21" s="31">
        <f>IFERROR('Inputs - adjustments'!W$10*(L11/SUM(L$11:L$15)), 0)</f>
        <v>0</v>
      </c>
      <c r="M21" s="26"/>
      <c r="N21" s="3" t="s">
        <v>28</v>
      </c>
      <c r="O21" s="31">
        <f>IFERROR('Inputs - adjustments'!B$10*O11/SUM(O$11:O$15), 0)</f>
        <v>0</v>
      </c>
      <c r="P21" s="31">
        <f>IFERROR('Inputs - adjustments'!C$10*P11/SUM(P$11:P$15), 0)</f>
        <v>0</v>
      </c>
      <c r="Q21" s="31">
        <f>IFERROR('Inputs - adjustments'!D$10*Q11/SUM(Q$11:Q$15), 0)</f>
        <v>0</v>
      </c>
      <c r="R21" s="31">
        <f>IFERROR('Inputs - adjustments'!E$10*R11/SUM(R$11:R$15), 0)</f>
        <v>0</v>
      </c>
      <c r="S21" s="31">
        <f>IFERROR('Inputs - adjustments'!F$10*S11/SUM(S$11:S$15), 0)</f>
        <v>0</v>
      </c>
      <c r="T21" s="31">
        <f>IFERROR('Inputs - adjustments'!G$10*T11/SUM(T$11:T$15), 0)</f>
        <v>0</v>
      </c>
      <c r="U21" s="31">
        <f>IFERROR('Inputs - adjustments'!H$10*U11/SUM(U$11:U$15), 0)</f>
        <v>0</v>
      </c>
      <c r="V21" s="31">
        <f>IFERROR('Inputs - adjustments'!I$10*V11/SUM(V$11:V$15), 0)</f>
        <v>0</v>
      </c>
      <c r="W21" s="31">
        <f>IFERROR('Inputs - adjustments'!J$10*W11/SUM(W$11:W$15), 0)</f>
        <v>0</v>
      </c>
      <c r="X21" s="31">
        <f>IFERROR('Inputs - adjustments'!K$10*X11/SUM(X$11:X$15), 0)</f>
        <v>0</v>
      </c>
    </row>
    <row r="22" spans="2:24" outlineLevel="1">
      <c r="B22" s="3" t="s">
        <v>29</v>
      </c>
      <c r="C22" s="31">
        <f>IFERROR('Inputs - adjustments'!N$10*(C12/SUM(C$11:C$15)), 0)</f>
        <v>0</v>
      </c>
      <c r="D22" s="31">
        <f>IFERROR('Inputs - adjustments'!O$10*(D12/SUM(D$11:D$15)), 0)</f>
        <v>0</v>
      </c>
      <c r="E22" s="31">
        <f>IFERROR('Inputs - adjustments'!P$10*(E12/SUM(E$11:E$15)), 0)</f>
        <v>-16.862649207484687</v>
      </c>
      <c r="F22" s="31">
        <f>IFERROR('Inputs - adjustments'!Q$10*(F12/SUM(F$11:F$15)), 0)</f>
        <v>0</v>
      </c>
      <c r="G22" s="31">
        <f>IFERROR('Inputs - adjustments'!R$10*(G12/SUM(G$11:G$15)), 0)</f>
        <v>-3.5612746602942327</v>
      </c>
      <c r="H22" s="31">
        <f>IFERROR('Inputs - adjustments'!S$10*(H12/SUM(H$11:H$15)), 0)</f>
        <v>0</v>
      </c>
      <c r="I22" s="31">
        <f>IFERROR('Inputs - adjustments'!T$10*(I12/SUM(I$11:I$15)), 0)</f>
        <v>0</v>
      </c>
      <c r="J22" s="31">
        <f>IFERROR('Inputs - adjustments'!U$10*(J12/SUM(J$11:J$15)), 0)</f>
        <v>0</v>
      </c>
      <c r="K22" s="31">
        <f>IFERROR('Inputs - adjustments'!V$10*(K12/SUM(K$11:K$15)), 0)</f>
        <v>0</v>
      </c>
      <c r="L22" s="31">
        <f>IFERROR('Inputs - adjustments'!W$10*(L12/SUM(L$11:L$15)), 0)</f>
        <v>0</v>
      </c>
      <c r="N22" s="3" t="s">
        <v>29</v>
      </c>
      <c r="O22" s="31">
        <f>IFERROR('Inputs - adjustments'!B$10*O12/SUM(O$11:O$15), 0)</f>
        <v>0</v>
      </c>
      <c r="P22" s="31">
        <f>IFERROR('Inputs - adjustments'!C$10*P12/SUM(P$11:P$15), 0)</f>
        <v>0</v>
      </c>
      <c r="Q22" s="31">
        <f>IFERROR('Inputs - adjustments'!D$10*Q12/SUM(Q$11:Q$15), 0)</f>
        <v>0</v>
      </c>
      <c r="R22" s="31">
        <f>IFERROR('Inputs - adjustments'!E$10*R12/SUM(R$11:R$15), 0)</f>
        <v>0</v>
      </c>
      <c r="S22" s="31">
        <f>IFERROR('Inputs - adjustments'!F$10*S12/SUM(S$11:S$15), 0)</f>
        <v>0</v>
      </c>
      <c r="T22" s="31">
        <f>IFERROR('Inputs - adjustments'!G$10*T12/SUM(T$11:T$15), 0)</f>
        <v>0</v>
      </c>
      <c r="U22" s="31">
        <f>IFERROR('Inputs - adjustments'!H$10*U12/SUM(U$11:U$15), 0)</f>
        <v>0</v>
      </c>
      <c r="V22" s="31">
        <f>IFERROR('Inputs - adjustments'!I$10*V12/SUM(V$11:V$15), 0)</f>
        <v>0</v>
      </c>
      <c r="W22" s="31">
        <f>IFERROR('Inputs - adjustments'!J$10*W12/SUM(W$11:W$15), 0)</f>
        <v>0</v>
      </c>
      <c r="X22" s="31">
        <f>IFERROR('Inputs - adjustments'!K$10*X12/SUM(X$11:X$15), 0)</f>
        <v>0</v>
      </c>
    </row>
    <row r="23" spans="2:24" outlineLevel="1">
      <c r="B23" s="3" t="s">
        <v>30</v>
      </c>
      <c r="C23" s="31">
        <f>IFERROR('Inputs - adjustments'!N$10*(C13/SUM(C$11:C$15)), 0)</f>
        <v>0</v>
      </c>
      <c r="D23" s="31">
        <f>IFERROR('Inputs - adjustments'!O$10*(D13/SUM(D$11:D$15)), 0)</f>
        <v>0</v>
      </c>
      <c r="E23" s="31">
        <f>IFERROR('Inputs - adjustments'!P$10*(E13/SUM(E$11:E$15)), 0)</f>
        <v>-16.049098652158879</v>
      </c>
      <c r="F23" s="31">
        <f>IFERROR('Inputs - adjustments'!Q$10*(F13/SUM(F$11:F$15)), 0)</f>
        <v>0</v>
      </c>
      <c r="G23" s="31">
        <f>IFERROR('Inputs - adjustments'!R$10*(G13/SUM(G$11:G$15)), 0)</f>
        <v>-3.4924884026087959</v>
      </c>
      <c r="H23" s="31">
        <f>IFERROR('Inputs - adjustments'!S$10*(H13/SUM(H$11:H$15)), 0)</f>
        <v>0</v>
      </c>
      <c r="I23" s="31">
        <f>IFERROR('Inputs - adjustments'!T$10*(I13/SUM(I$11:I$15)), 0)</f>
        <v>0</v>
      </c>
      <c r="J23" s="31">
        <f>IFERROR('Inputs - adjustments'!U$10*(J13/SUM(J$11:J$15)), 0)</f>
        <v>0</v>
      </c>
      <c r="K23" s="31">
        <f>IFERROR('Inputs - adjustments'!V$10*(K13/SUM(K$11:K$15)), 0)</f>
        <v>0</v>
      </c>
      <c r="L23" s="31">
        <f>IFERROR('Inputs - adjustments'!W$10*(L13/SUM(L$11:L$15)), 0)</f>
        <v>0</v>
      </c>
      <c r="N23" s="3" t="s">
        <v>30</v>
      </c>
      <c r="O23" s="31">
        <f>IFERROR('Inputs - adjustments'!B$10*O13/SUM(O$11:O$15), 0)</f>
        <v>0</v>
      </c>
      <c r="P23" s="31">
        <f>IFERROR('Inputs - adjustments'!C$10*P13/SUM(P$11:P$15), 0)</f>
        <v>0</v>
      </c>
      <c r="Q23" s="31">
        <f>IFERROR('Inputs - adjustments'!D$10*Q13/SUM(Q$11:Q$15), 0)</f>
        <v>0</v>
      </c>
      <c r="R23" s="31">
        <f>IFERROR('Inputs - adjustments'!E$10*R13/SUM(R$11:R$15), 0)</f>
        <v>0</v>
      </c>
      <c r="S23" s="31">
        <f>IFERROR('Inputs - adjustments'!F$10*S13/SUM(S$11:S$15), 0)</f>
        <v>0</v>
      </c>
      <c r="T23" s="31">
        <f>IFERROR('Inputs - adjustments'!G$10*T13/SUM(T$11:T$15), 0)</f>
        <v>0</v>
      </c>
      <c r="U23" s="31">
        <f>IFERROR('Inputs - adjustments'!H$10*U13/SUM(U$11:U$15), 0)</f>
        <v>0</v>
      </c>
      <c r="V23" s="31">
        <f>IFERROR('Inputs - adjustments'!I$10*V13/SUM(V$11:V$15), 0)</f>
        <v>0</v>
      </c>
      <c r="W23" s="31">
        <f>IFERROR('Inputs - adjustments'!J$10*W13/SUM(W$11:W$15), 0)</f>
        <v>0</v>
      </c>
      <c r="X23" s="31">
        <f>IFERROR('Inputs - adjustments'!K$10*X13/SUM(X$11:X$15), 0)</f>
        <v>0</v>
      </c>
    </row>
    <row r="24" spans="2:24" outlineLevel="1">
      <c r="B24" s="3" t="s">
        <v>31</v>
      </c>
      <c r="C24" s="31">
        <f>IFERROR('Inputs - adjustments'!N$10*(C14/SUM(C$11:C$15)), 0)</f>
        <v>0</v>
      </c>
      <c r="D24" s="31">
        <f>IFERROR('Inputs - adjustments'!O$10*(D14/SUM(D$11:D$15)), 0)</f>
        <v>0</v>
      </c>
      <c r="E24" s="31">
        <f>IFERROR('Inputs - adjustments'!P$10*(E14/SUM(E$11:E$15)), 0)</f>
        <v>-15.759644430053152</v>
      </c>
      <c r="F24" s="31">
        <f>IFERROR('Inputs - adjustments'!Q$10*(F14/SUM(F$11:F$15)), 0)</f>
        <v>0</v>
      </c>
      <c r="G24" s="31">
        <f>IFERROR('Inputs - adjustments'!R$10*(G14/SUM(G$11:G$15)), 0)</f>
        <v>-3.4696903574235121</v>
      </c>
      <c r="H24" s="31">
        <f>IFERROR('Inputs - adjustments'!S$10*(H14/SUM(H$11:H$15)), 0)</f>
        <v>0</v>
      </c>
      <c r="I24" s="31">
        <f>IFERROR('Inputs - adjustments'!T$10*(I14/SUM(I$11:I$15)), 0)</f>
        <v>0</v>
      </c>
      <c r="J24" s="31">
        <f>IFERROR('Inputs - adjustments'!U$10*(J14/SUM(J$11:J$15)), 0)</f>
        <v>0</v>
      </c>
      <c r="K24" s="31">
        <f>IFERROR('Inputs - adjustments'!V$10*(K14/SUM(K$11:K$15)), 0)</f>
        <v>0</v>
      </c>
      <c r="L24" s="31">
        <f>IFERROR('Inputs - adjustments'!W$10*(L14/SUM(L$11:L$15)), 0)</f>
        <v>0</v>
      </c>
      <c r="N24" s="3" t="s">
        <v>31</v>
      </c>
      <c r="O24" s="31">
        <f>IFERROR('Inputs - adjustments'!B$10*O14/SUM(O$11:O$15), 0)</f>
        <v>0</v>
      </c>
      <c r="P24" s="31">
        <f>IFERROR('Inputs - adjustments'!C$10*P14/SUM(P$11:P$15), 0)</f>
        <v>0</v>
      </c>
      <c r="Q24" s="31">
        <f>IFERROR('Inputs - adjustments'!D$10*Q14/SUM(Q$11:Q$15), 0)</f>
        <v>0</v>
      </c>
      <c r="R24" s="31">
        <f>IFERROR('Inputs - adjustments'!E$10*R14/SUM(R$11:R$15), 0)</f>
        <v>0</v>
      </c>
      <c r="S24" s="31">
        <f>IFERROR('Inputs - adjustments'!F$10*S14/SUM(S$11:S$15), 0)</f>
        <v>0</v>
      </c>
      <c r="T24" s="31">
        <f>IFERROR('Inputs - adjustments'!G$10*T14/SUM(T$11:T$15), 0)</f>
        <v>0</v>
      </c>
      <c r="U24" s="31">
        <f>IFERROR('Inputs - adjustments'!H$10*U14/SUM(U$11:U$15), 0)</f>
        <v>0</v>
      </c>
      <c r="V24" s="31">
        <f>IFERROR('Inputs - adjustments'!I$10*V14/SUM(V$11:V$15), 0)</f>
        <v>0</v>
      </c>
      <c r="W24" s="31">
        <f>IFERROR('Inputs - adjustments'!J$10*W14/SUM(W$11:W$15), 0)</f>
        <v>0</v>
      </c>
      <c r="X24" s="31">
        <f>IFERROR('Inputs - adjustments'!K$10*X14/SUM(X$11:X$15), 0)</f>
        <v>0</v>
      </c>
    </row>
    <row r="25" spans="2:24" outlineLevel="1">
      <c r="B25" s="3" t="s">
        <v>32</v>
      </c>
      <c r="C25" s="31">
        <f>IFERROR('Inputs - adjustments'!N$10*(C15/SUM(C$11:C$15)), 0)</f>
        <v>0</v>
      </c>
      <c r="D25" s="31">
        <f>IFERROR('Inputs - adjustments'!O$10*(D15/SUM(D$11:D$15)), 0)</f>
        <v>0</v>
      </c>
      <c r="E25" s="31">
        <f>IFERROR('Inputs - adjustments'!P$10*(E15/SUM(E$11:E$15)), 0)</f>
        <v>-15.874393162025694</v>
      </c>
      <c r="F25" s="31">
        <f>IFERROR('Inputs - adjustments'!Q$10*(F15/SUM(F$11:F$15)), 0)</f>
        <v>0</v>
      </c>
      <c r="G25" s="31">
        <f>IFERROR('Inputs - adjustments'!R$10*(G15/SUM(G$11:G$15)), 0)</f>
        <v>-3.394643331501356</v>
      </c>
      <c r="H25" s="31">
        <f>IFERROR('Inputs - adjustments'!S$10*(H15/SUM(H$11:H$15)), 0)</f>
        <v>0</v>
      </c>
      <c r="I25" s="31">
        <f>IFERROR('Inputs - adjustments'!T$10*(I15/SUM(I$11:I$15)), 0)</f>
        <v>0</v>
      </c>
      <c r="J25" s="31">
        <f>IFERROR('Inputs - adjustments'!U$10*(J15/SUM(J$11:J$15)), 0)</f>
        <v>0</v>
      </c>
      <c r="K25" s="31">
        <f>IFERROR('Inputs - adjustments'!V$10*(K15/SUM(K$11:K$15)), 0)</f>
        <v>0</v>
      </c>
      <c r="L25" s="31">
        <f>IFERROR('Inputs - adjustments'!W$10*(L15/SUM(L$11:L$15)), 0)</f>
        <v>0</v>
      </c>
      <c r="N25" s="3" t="s">
        <v>32</v>
      </c>
      <c r="O25" s="31">
        <f>IFERROR('Inputs - adjustments'!B$10*O15/SUM(O$11:O$15), 0)</f>
        <v>0</v>
      </c>
      <c r="P25" s="31">
        <f>IFERROR('Inputs - adjustments'!C$10*P15/SUM(P$11:P$15), 0)</f>
        <v>0</v>
      </c>
      <c r="Q25" s="31">
        <f>IFERROR('Inputs - adjustments'!D$10*Q15/SUM(Q$11:Q$15), 0)</f>
        <v>0</v>
      </c>
      <c r="R25" s="31">
        <f>IFERROR('Inputs - adjustments'!E$10*R15/SUM(R$11:R$15), 0)</f>
        <v>0</v>
      </c>
      <c r="S25" s="31">
        <f>IFERROR('Inputs - adjustments'!F$10*S15/SUM(S$11:S$15), 0)</f>
        <v>0</v>
      </c>
      <c r="T25" s="31">
        <f>IFERROR('Inputs - adjustments'!G$10*T15/SUM(T$11:T$15), 0)</f>
        <v>0</v>
      </c>
      <c r="U25" s="31">
        <f>IFERROR('Inputs - adjustments'!H$10*U15/SUM(U$11:U$15), 0)</f>
        <v>0</v>
      </c>
      <c r="V25" s="31">
        <f>IFERROR('Inputs - adjustments'!I$10*V15/SUM(V$11:V$15), 0)</f>
        <v>0</v>
      </c>
      <c r="W25" s="31">
        <f>IFERROR('Inputs - adjustments'!J$10*W15/SUM(W$11:W$15), 0)</f>
        <v>0</v>
      </c>
      <c r="X25" s="31">
        <f>IFERROR('Inputs - adjustments'!K$10*X15/SUM(X$11:X$15),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42.398983912497933</v>
      </c>
      <c r="D31" s="32">
        <f t="shared" ref="D31:L31" si="0" xml:space="preserve"> D11 + D21</f>
        <v>8.6844187297247597</v>
      </c>
      <c r="E31" s="32">
        <f t="shared" si="0"/>
        <v>298.60893956353351</v>
      </c>
      <c r="F31" s="32">
        <f t="shared" si="0"/>
        <v>128.3913583046668</v>
      </c>
      <c r="G31" s="32">
        <f t="shared" si="0"/>
        <v>258.33966751728559</v>
      </c>
      <c r="H31" s="32">
        <f t="shared" si="0"/>
        <v>178.07771191129498</v>
      </c>
      <c r="I31" s="32">
        <f t="shared" si="0"/>
        <v>19.917628054405945</v>
      </c>
      <c r="J31" s="32">
        <f t="shared" si="0"/>
        <v>40.805186981340292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3.3116730730199699</v>
      </c>
      <c r="P31" s="32">
        <f t="shared" ref="P31:X31" si="1" xml:space="preserve"> P11 + P21</f>
        <v>9.8119999999999994</v>
      </c>
      <c r="Q31" s="32">
        <f t="shared" si="1"/>
        <v>14.990318271508361</v>
      </c>
      <c r="R31" s="32">
        <f t="shared" si="1"/>
        <v>77.583999999999975</v>
      </c>
      <c r="S31" s="32">
        <f t="shared" si="1"/>
        <v>7.1265281292260356</v>
      </c>
      <c r="T31" s="32">
        <f t="shared" si="1"/>
        <v>59.202075577800308</v>
      </c>
      <c r="U31" s="32">
        <f t="shared" si="1"/>
        <v>0.59644458371755904</v>
      </c>
      <c r="V31" s="32">
        <f t="shared" si="1"/>
        <v>3.5569999999999999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43.9257840210024</v>
      </c>
      <c r="D32" s="32">
        <f t="shared" si="2"/>
        <v>9.6004652814199307</v>
      </c>
      <c r="E32" s="32">
        <f t="shared" si="2"/>
        <v>301.61252070932562</v>
      </c>
      <c r="F32" s="32">
        <f t="shared" si="2"/>
        <v>151.80858003183047</v>
      </c>
      <c r="G32" s="32">
        <f t="shared" si="2"/>
        <v>250.9158080741787</v>
      </c>
      <c r="H32" s="32">
        <f t="shared" si="2"/>
        <v>191.64555519242651</v>
      </c>
      <c r="I32" s="32">
        <f t="shared" si="2"/>
        <v>20.283458611777121</v>
      </c>
      <c r="J32" s="32">
        <f t="shared" si="2"/>
        <v>39.670576819770076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3.5035321659081</v>
      </c>
      <c r="P32" s="32">
        <f t="shared" si="3"/>
        <v>8.7490000000000006</v>
      </c>
      <c r="Q32" s="32">
        <f t="shared" si="3"/>
        <v>14.917027880708929</v>
      </c>
      <c r="R32" s="32">
        <f t="shared" si="3"/>
        <v>96.703000000000017</v>
      </c>
      <c r="S32" s="32">
        <f t="shared" si="3"/>
        <v>8.4934996334720463</v>
      </c>
      <c r="T32" s="32">
        <f t="shared" si="3"/>
        <v>93.288865856548014</v>
      </c>
      <c r="U32" s="32">
        <f t="shared" si="3"/>
        <v>0.59644458371755904</v>
      </c>
      <c r="V32" s="32">
        <f t="shared" si="3"/>
        <v>4.5819999999999999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43.515047869316838</v>
      </c>
      <c r="D33" s="32">
        <f t="shared" si="4"/>
        <v>12.173813293643899</v>
      </c>
      <c r="E33" s="32">
        <f t="shared" si="4"/>
        <v>287.0610092180367</v>
      </c>
      <c r="F33" s="32">
        <f t="shared" si="4"/>
        <v>159.4653040163723</v>
      </c>
      <c r="G33" s="32">
        <f t="shared" si="4"/>
        <v>246.06935249916444</v>
      </c>
      <c r="H33" s="32">
        <f t="shared" si="4"/>
        <v>183.13903847478008</v>
      </c>
      <c r="I33" s="32">
        <f t="shared" si="4"/>
        <v>18.972206087489891</v>
      </c>
      <c r="J33" s="32">
        <f t="shared" si="4"/>
        <v>39.113637143576184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3.7611552930601602</v>
      </c>
      <c r="P33" s="32">
        <f t="shared" si="3"/>
        <v>9.5459999999999994</v>
      </c>
      <c r="Q33" s="32">
        <f t="shared" si="3"/>
        <v>13.926199428699199</v>
      </c>
      <c r="R33" s="32">
        <f t="shared" si="3"/>
        <v>101.62799999999999</v>
      </c>
      <c r="S33" s="32">
        <f t="shared" si="3"/>
        <v>8.7024773921107759</v>
      </c>
      <c r="T33" s="32">
        <f t="shared" si="3"/>
        <v>114.401971225792</v>
      </c>
      <c r="U33" s="32">
        <f t="shared" si="3"/>
        <v>0.59644458371755904</v>
      </c>
      <c r="V33" s="32">
        <f t="shared" si="3"/>
        <v>5.6719999999999997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43.745055597674671</v>
      </c>
      <c r="D34" s="32">
        <f t="shared" si="5"/>
        <v>15.2193714768632</v>
      </c>
      <c r="E34" s="32">
        <f t="shared" si="5"/>
        <v>281.88370780560416</v>
      </c>
      <c r="F34" s="32">
        <f t="shared" si="5"/>
        <v>149.98286079487286</v>
      </c>
      <c r="G34" s="32">
        <f t="shared" si="5"/>
        <v>244.46307652333041</v>
      </c>
      <c r="H34" s="32">
        <f t="shared" si="5"/>
        <v>176.55720662994452</v>
      </c>
      <c r="I34" s="32">
        <f t="shared" si="5"/>
        <v>19.13942984579597</v>
      </c>
      <c r="J34" s="32">
        <f t="shared" si="5"/>
        <v>36.484224073920011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3.9501395823016301</v>
      </c>
      <c r="P34" s="32">
        <f t="shared" si="3"/>
        <v>11.792999999999999</v>
      </c>
      <c r="Q34" s="32">
        <f t="shared" si="3"/>
        <v>13.08199349415289</v>
      </c>
      <c r="R34" s="32">
        <f t="shared" si="3"/>
        <v>104.854</v>
      </c>
      <c r="S34" s="32">
        <f t="shared" si="3"/>
        <v>8.8773310886750458</v>
      </c>
      <c r="T34" s="32">
        <f t="shared" si="3"/>
        <v>114.24268417359001</v>
      </c>
      <c r="U34" s="32">
        <f t="shared" si="3"/>
        <v>0.59644458371755904</v>
      </c>
      <c r="V34" s="32">
        <f t="shared" si="3"/>
        <v>5.7809999999999997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43.426357940130387</v>
      </c>
      <c r="D35" s="32">
        <f t="shared" si="6"/>
        <v>14.760404394385599</v>
      </c>
      <c r="E35" s="32">
        <f t="shared" si="6"/>
        <v>283.93615246436366</v>
      </c>
      <c r="F35" s="32">
        <f t="shared" si="6"/>
        <v>135.58933338863616</v>
      </c>
      <c r="G35" s="32">
        <f t="shared" si="6"/>
        <v>239.17550761920498</v>
      </c>
      <c r="H35" s="32">
        <f t="shared" si="6"/>
        <v>154.2566513125399</v>
      </c>
      <c r="I35" s="32">
        <f t="shared" si="6"/>
        <v>18.990824662119689</v>
      </c>
      <c r="J35" s="32">
        <f t="shared" si="6"/>
        <v>31.50324040648157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6.0785646368065098</v>
      </c>
      <c r="P35" s="32">
        <f t="shared" si="3"/>
        <v>14.363</v>
      </c>
      <c r="Q35" s="32">
        <f t="shared" si="3"/>
        <v>13.229951139794551</v>
      </c>
      <c r="R35" s="32">
        <f t="shared" si="3"/>
        <v>109.49099999999999</v>
      </c>
      <c r="S35" s="32">
        <f t="shared" si="3"/>
        <v>16.555324041518663</v>
      </c>
      <c r="T35" s="32">
        <f t="shared" si="3"/>
        <v>77.232522204484695</v>
      </c>
      <c r="U35" s="32">
        <f t="shared" si="3"/>
        <v>0.59644458371755904</v>
      </c>
      <c r="V35" s="32">
        <f t="shared" si="3"/>
        <v>4.28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6033.5605144624924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0.1528168296015818</v>
      </c>
      <c r="D42" s="11">
        <f>IFERROR(D31/SUM($C$31:$D$35), 0)</f>
        <v>3.1300875982028846E-2</v>
      </c>
      <c r="E42" s="11">
        <f>IFERROR(E31/SUM($E$31:$F$35), 0)</f>
        <v>0.13708097523790383</v>
      </c>
      <c r="F42" s="11">
        <f>IFERROR(F31/SUM($E$31:$F$35), 0)</f>
        <v>5.8940005728724008E-2</v>
      </c>
      <c r="G42" s="11">
        <f>IFERROR(G31/SUM($G$31:$H$35), 0)</f>
        <v>0.12170679868036492</v>
      </c>
      <c r="H42" s="11">
        <f>IFERROR(H31/SUM($G$31:$H$35), 0)</f>
        <v>8.3894465148670341E-2</v>
      </c>
      <c r="I42" s="11">
        <f>IFERROR(I31/SUM($I$31:$J$35), 0)</f>
        <v>6.991575119737059E-2</v>
      </c>
      <c r="J42" s="11">
        <f>IFERROR(J31/SUM($I$31:$J$35), 0)</f>
        <v>0.1432361972397854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4.4233453663185193E-2</v>
      </c>
      <c r="P42" s="11">
        <f>IFERROR(P31/SUM($O$31:$P$35),0)</f>
        <v>0.13105721421570887</v>
      </c>
      <c r="Q42" s="11">
        <f>IFERROR(Q31/SUM($Q$31:$R$35), 0)</f>
        <v>2.6749056769163618E-2</v>
      </c>
      <c r="R42" s="11">
        <f>IFERROR(R31/SUM($Q$31:$R$35), 0)</f>
        <v>0.13844261227750224</v>
      </c>
      <c r="S42" s="11">
        <f>IFERROR(S31/SUM($S$31:$T$35), 0)</f>
        <v>1.4025195103672559E-2</v>
      </c>
      <c r="T42" s="11">
        <f>IFERROR(T31/SUM($S$31:$T$35), 0)</f>
        <v>0.11651124439063895</v>
      </c>
      <c r="U42" s="11">
        <f>IFERROR(U31/SUM($U$31:$V$35), 0)</f>
        <v>2.2210457756523482E-2</v>
      </c>
      <c r="V42" s="11">
        <f>IFERROR(V31/SUM($U$31:$V$35), 0)</f>
        <v>0.13245589011395062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0.15831980940172338</v>
      </c>
      <c r="D43" s="11">
        <f t="shared" si="7"/>
        <v>3.46025430711841E-2</v>
      </c>
      <c r="E43" s="11">
        <f t="shared" ref="E43:F46" si="8">IFERROR(E32/SUM($E$31:$F$35), 0)</f>
        <v>0.13845981484422365</v>
      </c>
      <c r="F43" s="11">
        <f t="shared" si="8"/>
        <v>6.9690037514155007E-2</v>
      </c>
      <c r="G43" s="11">
        <f t="shared" ref="G43:H46" si="9">IFERROR(G32/SUM($G$31:$H$35), 0)</f>
        <v>0.11820933282327552</v>
      </c>
      <c r="H43" s="11">
        <f t="shared" si="9"/>
        <v>9.0286432695167743E-2</v>
      </c>
      <c r="I43" s="11">
        <f t="shared" ref="I43:J46" si="10">IFERROR(I32/SUM($I$31:$J$35), 0)</f>
        <v>7.1199906025430082E-2</v>
      </c>
      <c r="J43" s="11">
        <f t="shared" si="10"/>
        <v>0.13925343776934718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4.6796082916739132E-2</v>
      </c>
      <c r="P43" s="11">
        <f t="shared" si="12"/>
        <v>0.11685890411467968</v>
      </c>
      <c r="Q43" s="11">
        <f t="shared" ref="Q43:R46" si="13">IFERROR(Q32/SUM($Q$31:$R$35), 0)</f>
        <v>2.6618275768479038E-2</v>
      </c>
      <c r="R43" s="11">
        <f t="shared" si="13"/>
        <v>0.17255898039636142</v>
      </c>
      <c r="S43" s="11">
        <f t="shared" ref="S43:T46" si="14">IFERROR(S32/SUM($S$31:$T$35), 0)</f>
        <v>1.6715431036312203E-2</v>
      </c>
      <c r="T43" s="11">
        <f t="shared" si="14"/>
        <v>0.18359494566122189</v>
      </c>
      <c r="U43" s="11">
        <f t="shared" ref="U43:V46" si="15">IFERROR(U32/SUM($U$31:$V$35), 0)</f>
        <v>2.2210457756523482E-2</v>
      </c>
      <c r="V43" s="11">
        <f t="shared" si="15"/>
        <v>0.17062493351198252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0.15683941079988706</v>
      </c>
      <c r="D44" s="11">
        <f t="shared" si="7"/>
        <v>4.3877550356763911E-2</v>
      </c>
      <c r="E44" s="11">
        <f t="shared" si="8"/>
        <v>0.13177972218079875</v>
      </c>
      <c r="F44" s="11">
        <f t="shared" si="8"/>
        <v>7.3204973110063798E-2</v>
      </c>
      <c r="G44" s="11">
        <f t="shared" si="9"/>
        <v>0.11592611167241557</v>
      </c>
      <c r="H44" s="11">
        <f t="shared" si="9"/>
        <v>8.6278914501871001E-2</v>
      </c>
      <c r="I44" s="11">
        <f t="shared" si="10"/>
        <v>6.659708861190225E-2</v>
      </c>
      <c r="J44" s="11">
        <f t="shared" si="10"/>
        <v>0.13729844314215797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5.023711118437961E-2</v>
      </c>
      <c r="P44" s="11">
        <f t="shared" si="12"/>
        <v>0.12750429748299602</v>
      </c>
      <c r="Q44" s="11">
        <f t="shared" si="13"/>
        <v>2.4850219478327711E-2</v>
      </c>
      <c r="R44" s="11">
        <f t="shared" si="13"/>
        <v>0.18134725975121158</v>
      </c>
      <c r="S44" s="11">
        <f t="shared" si="14"/>
        <v>1.7126704770743486E-2</v>
      </c>
      <c r="T44" s="11">
        <f t="shared" si="14"/>
        <v>0.2251460932436847</v>
      </c>
      <c r="U44" s="11">
        <f t="shared" si="15"/>
        <v>2.2210457756523482E-2</v>
      </c>
      <c r="V44" s="11">
        <f t="shared" si="15"/>
        <v>0.2112144528328164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0.15766841773797893</v>
      </c>
      <c r="D45" s="11">
        <f t="shared" si="7"/>
        <v>5.4854524401406937E-2</v>
      </c>
      <c r="E45" s="11">
        <f t="shared" si="8"/>
        <v>0.12940300322605416</v>
      </c>
      <c r="F45" s="11">
        <f t="shared" si="8"/>
        <v>6.8851913331139714E-2</v>
      </c>
      <c r="G45" s="11">
        <f t="shared" si="9"/>
        <v>0.11516937652332021</v>
      </c>
      <c r="H45" s="11">
        <f t="shared" si="9"/>
        <v>8.3178137563564319E-2</v>
      </c>
      <c r="I45" s="11">
        <f t="shared" si="10"/>
        <v>6.7184084947413736E-2</v>
      </c>
      <c r="J45" s="11">
        <f t="shared" si="10"/>
        <v>0.12806855946971291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5.2761342174852788E-2</v>
      </c>
      <c r="P45" s="11">
        <f t="shared" si="12"/>
        <v>0.15751709409354411</v>
      </c>
      <c r="Q45" s="11">
        <f t="shared" si="13"/>
        <v>2.3343799663948957E-2</v>
      </c>
      <c r="R45" s="11">
        <f t="shared" si="13"/>
        <v>0.187103805781414</v>
      </c>
      <c r="S45" s="11">
        <f t="shared" si="14"/>
        <v>1.7470821452028315E-2</v>
      </c>
      <c r="T45" s="11">
        <f t="shared" si="14"/>
        <v>0.22483261212860148</v>
      </c>
      <c r="U45" s="11">
        <f t="shared" si="15"/>
        <v>2.2210457756523482E-2</v>
      </c>
      <c r="V45" s="11">
        <f t="shared" si="15"/>
        <v>0.21527340476489978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0.15651974951215825</v>
      </c>
      <c r="D46" s="11">
        <f t="shared" si="7"/>
        <v>5.3200289135286793E-2</v>
      </c>
      <c r="E46" s="11">
        <f t="shared" si="8"/>
        <v>0.13034520916220538</v>
      </c>
      <c r="F46" s="11">
        <f t="shared" si="8"/>
        <v>6.2244345664731575E-2</v>
      </c>
      <c r="G46" s="11">
        <f t="shared" si="9"/>
        <v>0.11267834179254316</v>
      </c>
      <c r="H46" s="11">
        <f t="shared" si="9"/>
        <v>7.2672088598807083E-2</v>
      </c>
      <c r="I46" s="11">
        <f t="shared" si="10"/>
        <v>6.6662444367512855E-2</v>
      </c>
      <c r="J46" s="11">
        <f t="shared" si="10"/>
        <v>0.11058408722936715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8.1190353417242497E-2</v>
      </c>
      <c r="P46" s="11">
        <f t="shared" si="12"/>
        <v>0.19184414673667211</v>
      </c>
      <c r="Q46" s="11">
        <f t="shared" si="13"/>
        <v>2.3607818572088012E-2</v>
      </c>
      <c r="R46" s="11">
        <f t="shared" si="13"/>
        <v>0.19537817154150341</v>
      </c>
      <c r="S46" s="11">
        <f t="shared" si="14"/>
        <v>3.258131385668675E-2</v>
      </c>
      <c r="T46" s="11">
        <f t="shared" si="14"/>
        <v>0.15199563835640961</v>
      </c>
      <c r="U46" s="11">
        <f t="shared" si="15"/>
        <v>2.2210457756523482E-2</v>
      </c>
      <c r="V46" s="11">
        <f t="shared" si="15"/>
        <v>0.15937902999373313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280.23281840473902</v>
      </c>
      <c r="D54" s="32">
        <f>SUMIFS('Inputs - allowances'!$L$4:$L$1000,'Inputs - allowances'!$M$4:$M$1000,D$52, 'Inputs - allowances'!$C$4:$C$1000, $C$1)</f>
        <v>2183.10931816742</v>
      </c>
      <c r="E54" s="32">
        <f>SUMIFS('Inputs - allowances'!$L$4:$L$1000,'Inputs - allowances'!$M$4:$M$1000,E$52, 'Inputs - allowances'!$C$4:$C$1000, $C$1)</f>
        <v>2332.6215711383802</v>
      </c>
      <c r="F54" s="32">
        <f>SUMIFS('Inputs - allowances'!$L$4:$L$1000,'Inputs - allowances'!$M$4:$M$1000,F$52, 'Inputs - allowances'!$C$4:$C$1000, $C$1)</f>
        <v>310.95089707280698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59.611414104851598</v>
      </c>
      <c r="P54" s="16">
        <f>SUMIFS('Inputs - allowances'!$L$4:$L$1000,'Inputs - allowances'!$M$4:$M$1000,P$52, 'Inputs - allowances'!$C$4:$C$1000, $C$1)</f>
        <v>352.24565551407397</v>
      </c>
      <c r="Q54" s="16">
        <f>SUMIFS('Inputs - allowances'!$L$4:$L$1000,'Inputs - allowances'!$M$4:$M$1000,Q$52, 'Inputs - allowances'!$C$4:$C$1000, $C$1)</f>
        <v>452.09994861104002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280.23281840473902</v>
      </c>
      <c r="D64" s="37">
        <f t="shared" ref="D64:G64" si="17">D54+D59</f>
        <v>2183.10931816742</v>
      </c>
      <c r="E64" s="37">
        <f t="shared" si="17"/>
        <v>2332.6215711383802</v>
      </c>
      <c r="F64" s="37">
        <f t="shared" si="17"/>
        <v>310.95089707280698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59.611414104851598</v>
      </c>
      <c r="P64" s="38">
        <f t="shared" ref="P64:S64" si="18">P54+P59</f>
        <v>352.24565551407397</v>
      </c>
      <c r="Q64" s="38">
        <f t="shared" si="18"/>
        <v>452.09994861104002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0.1528168296015818</v>
      </c>
      <c r="D71" s="11">
        <f t="shared" si="19"/>
        <v>3.1300875982028846E-2</v>
      </c>
      <c r="E71" s="11">
        <f t="shared" si="19"/>
        <v>0.13708097523790383</v>
      </c>
      <c r="F71" s="11">
        <f t="shared" si="19"/>
        <v>5.8940005728724008E-2</v>
      </c>
      <c r="G71" s="11">
        <f t="shared" si="19"/>
        <v>0.12170679868036492</v>
      </c>
      <c r="H71" s="11">
        <f t="shared" si="19"/>
        <v>8.3894465148670341E-2</v>
      </c>
      <c r="I71" s="11">
        <f t="shared" si="19"/>
        <v>6.991575119737059E-2</v>
      </c>
      <c r="J71" s="11">
        <f t="shared" si="19"/>
        <v>0.1432361972397854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4.4233453663185193E-2</v>
      </c>
      <c r="P71" s="11">
        <f t="shared" si="20"/>
        <v>0.13105721421570887</v>
      </c>
      <c r="Q71" s="11">
        <f t="shared" si="20"/>
        <v>2.6749056769163618E-2</v>
      </c>
      <c r="R71" s="11">
        <f t="shared" si="20"/>
        <v>0.13844261227750224</v>
      </c>
      <c r="S71" s="11">
        <f t="shared" si="20"/>
        <v>1.4025195103672559E-2</v>
      </c>
      <c r="T71" s="11">
        <f t="shared" si="20"/>
        <v>0.11651124439063895</v>
      </c>
      <c r="U71" s="11">
        <f t="shared" si="20"/>
        <v>2.2210457756523482E-2</v>
      </c>
      <c r="V71" s="11">
        <f t="shared" si="20"/>
        <v>0.13245589011395062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0.15831980940172338</v>
      </c>
      <c r="D72" s="11">
        <f t="shared" si="21"/>
        <v>3.46025430711841E-2</v>
      </c>
      <c r="E72" s="11">
        <f t="shared" si="21"/>
        <v>0.13845981484422365</v>
      </c>
      <c r="F72" s="11">
        <f t="shared" si="21"/>
        <v>6.9690037514155007E-2</v>
      </c>
      <c r="G72" s="11">
        <f t="shared" si="21"/>
        <v>0.11820933282327552</v>
      </c>
      <c r="H72" s="11">
        <f t="shared" si="21"/>
        <v>9.0286432695167743E-2</v>
      </c>
      <c r="I72" s="11">
        <f t="shared" si="21"/>
        <v>7.1199906025430082E-2</v>
      </c>
      <c r="J72" s="11">
        <f t="shared" si="21"/>
        <v>0.13925343776934718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4.6796082916739132E-2</v>
      </c>
      <c r="P72" s="11">
        <f t="shared" si="22"/>
        <v>0.11685890411467968</v>
      </c>
      <c r="Q72" s="11">
        <f t="shared" si="22"/>
        <v>2.6618275768479038E-2</v>
      </c>
      <c r="R72" s="11">
        <f t="shared" si="22"/>
        <v>0.17255898039636142</v>
      </c>
      <c r="S72" s="11">
        <f t="shared" si="22"/>
        <v>1.6715431036312203E-2</v>
      </c>
      <c r="T72" s="11">
        <f t="shared" si="22"/>
        <v>0.18359494566122189</v>
      </c>
      <c r="U72" s="11">
        <f t="shared" si="22"/>
        <v>2.2210457756523482E-2</v>
      </c>
      <c r="V72" s="11">
        <f t="shared" si="22"/>
        <v>0.17062493351198252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0.15683941079988706</v>
      </c>
      <c r="D73" s="11">
        <f t="shared" si="23"/>
        <v>4.3877550356763911E-2</v>
      </c>
      <c r="E73" s="11">
        <f t="shared" si="23"/>
        <v>0.13177972218079875</v>
      </c>
      <c r="F73" s="11">
        <f t="shared" si="23"/>
        <v>7.3204973110063798E-2</v>
      </c>
      <c r="G73" s="11">
        <f t="shared" si="23"/>
        <v>0.11592611167241557</v>
      </c>
      <c r="H73" s="11">
        <f t="shared" si="23"/>
        <v>8.6278914501871001E-2</v>
      </c>
      <c r="I73" s="11">
        <f t="shared" si="23"/>
        <v>6.659708861190225E-2</v>
      </c>
      <c r="J73" s="11">
        <f t="shared" si="23"/>
        <v>0.13729844314215797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5.023711118437961E-2</v>
      </c>
      <c r="P73" s="11">
        <f t="shared" si="24"/>
        <v>0.12750429748299602</v>
      </c>
      <c r="Q73" s="11">
        <f t="shared" si="24"/>
        <v>2.4850219478327711E-2</v>
      </c>
      <c r="R73" s="11">
        <f t="shared" si="24"/>
        <v>0.18134725975121158</v>
      </c>
      <c r="S73" s="11">
        <f t="shared" si="24"/>
        <v>1.7126704770743486E-2</v>
      </c>
      <c r="T73" s="11">
        <f t="shared" si="24"/>
        <v>0.2251460932436847</v>
      </c>
      <c r="U73" s="11">
        <f t="shared" si="24"/>
        <v>2.2210457756523482E-2</v>
      </c>
      <c r="V73" s="11">
        <f t="shared" si="24"/>
        <v>0.2112144528328164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0.15766841773797893</v>
      </c>
      <c r="D74" s="11">
        <f t="shared" si="25"/>
        <v>5.4854524401406937E-2</v>
      </c>
      <c r="E74" s="11">
        <f t="shared" si="25"/>
        <v>0.12940300322605416</v>
      </c>
      <c r="F74" s="11">
        <f t="shared" si="25"/>
        <v>6.8851913331139714E-2</v>
      </c>
      <c r="G74" s="11">
        <f t="shared" si="25"/>
        <v>0.11516937652332021</v>
      </c>
      <c r="H74" s="11">
        <f t="shared" si="25"/>
        <v>8.3178137563564319E-2</v>
      </c>
      <c r="I74" s="11">
        <f t="shared" si="25"/>
        <v>6.7184084947413736E-2</v>
      </c>
      <c r="J74" s="11">
        <f t="shared" si="25"/>
        <v>0.12806855946971291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5.2761342174852788E-2</v>
      </c>
      <c r="P74" s="11">
        <f t="shared" si="26"/>
        <v>0.15751709409354411</v>
      </c>
      <c r="Q74" s="11">
        <f t="shared" si="26"/>
        <v>2.3343799663948957E-2</v>
      </c>
      <c r="R74" s="11">
        <f t="shared" si="26"/>
        <v>0.187103805781414</v>
      </c>
      <c r="S74" s="11">
        <f t="shared" si="26"/>
        <v>1.7470821452028315E-2</v>
      </c>
      <c r="T74" s="11">
        <f t="shared" si="26"/>
        <v>0.22483261212860148</v>
      </c>
      <c r="U74" s="11">
        <f t="shared" si="26"/>
        <v>2.2210457756523482E-2</v>
      </c>
      <c r="V74" s="11">
        <f t="shared" si="26"/>
        <v>0.21527340476489978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0.15651974951215825</v>
      </c>
      <c r="D75" s="11">
        <f t="shared" si="27"/>
        <v>5.3200289135286793E-2</v>
      </c>
      <c r="E75" s="11">
        <f t="shared" si="27"/>
        <v>0.13034520916220538</v>
      </c>
      <c r="F75" s="11">
        <f t="shared" si="27"/>
        <v>6.2244345664731575E-2</v>
      </c>
      <c r="G75" s="11">
        <f t="shared" si="27"/>
        <v>0.11267834179254316</v>
      </c>
      <c r="H75" s="11">
        <f t="shared" si="27"/>
        <v>7.2672088598807083E-2</v>
      </c>
      <c r="I75" s="11">
        <f t="shared" si="27"/>
        <v>6.6662444367512855E-2</v>
      </c>
      <c r="J75" s="11">
        <f t="shared" si="27"/>
        <v>0.11058408722936715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8.1190353417242497E-2</v>
      </c>
      <c r="P75" s="11">
        <f t="shared" si="28"/>
        <v>0.19184414673667211</v>
      </c>
      <c r="Q75" s="11">
        <f t="shared" si="28"/>
        <v>2.3607818572088012E-2</v>
      </c>
      <c r="R75" s="11">
        <f t="shared" si="28"/>
        <v>0.19537817154150341</v>
      </c>
      <c r="S75" s="11">
        <f t="shared" si="28"/>
        <v>3.258131385668675E-2</v>
      </c>
      <c r="T75" s="11">
        <f t="shared" si="28"/>
        <v>0.15199563835640961</v>
      </c>
      <c r="U75" s="11">
        <f t="shared" si="28"/>
        <v>2.2210457756523482E-2</v>
      </c>
      <c r="V75" s="11">
        <f t="shared" si="28"/>
        <v>0.15937902999373313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280.23281840473902</v>
      </c>
      <c r="D80" s="37">
        <f t="shared" ref="D80:G80" si="29">D64</f>
        <v>2183.10931816742</v>
      </c>
      <c r="E80" s="37">
        <f t="shared" si="29"/>
        <v>2332.6215711383802</v>
      </c>
      <c r="F80" s="37">
        <f t="shared" si="29"/>
        <v>310.95089707280698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59.611414104851598</v>
      </c>
      <c r="P80" s="38">
        <f t="shared" ref="P80:S80" si="30">P64</f>
        <v>352.24565551407397</v>
      </c>
      <c r="Q80" s="38">
        <f t="shared" si="30"/>
        <v>452.09994861104002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42.824290858928016</v>
      </c>
      <c r="D85" s="32">
        <f>$C$80*D71</f>
        <v>8.771532694981147</v>
      </c>
      <c r="E85" s="32">
        <f>$D$80*E71</f>
        <v>299.2627543853452</v>
      </c>
      <c r="F85" s="32">
        <f>$D$80*F71</f>
        <v>128.67247571921851</v>
      </c>
      <c r="G85" s="32">
        <f>$E$80*G71</f>
        <v>283.89590395601539</v>
      </c>
      <c r="H85" s="32">
        <f>$E$80*H71</f>
        <v>195.6940391049055</v>
      </c>
      <c r="I85" s="32">
        <f>$F$80*I71</f>
        <v>21.740365554341565</v>
      </c>
      <c r="J85" s="32">
        <f>$F$80*J71</f>
        <v>44.539424025008785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2.6368187236038976</v>
      </c>
      <c r="P85" s="32">
        <f>$O$80*P71</f>
        <v>7.8125058680408648</v>
      </c>
      <c r="Q85" s="32">
        <f>$P$80*Q71</f>
        <v>9.422239036037217</v>
      </c>
      <c r="R85" s="32">
        <f>$P$80*R71</f>
        <v>48.765808712769562</v>
      </c>
      <c r="S85" s="32">
        <f>$Q$80*S71</f>
        <v>6.3407899856301739</v>
      </c>
      <c r="T85" s="32">
        <f>$Q$80*T71</f>
        <v>52.674727601616198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44.366406397946044</v>
      </c>
      <c r="D86" s="32">
        <f t="shared" si="31"/>
        <v>9.6967681688092942</v>
      </c>
      <c r="E86" s="32">
        <f t="shared" ref="E86:F89" si="32">$D$80*E72</f>
        <v>302.27291197816032</v>
      </c>
      <c r="F86" s="32">
        <f t="shared" si="32"/>
        <v>152.14097028058887</v>
      </c>
      <c r="G86" s="32">
        <f t="shared" ref="G86:H89" si="33">$E$80*G72</f>
        <v>275.73763965344864</v>
      </c>
      <c r="H86" s="32">
        <f t="shared" si="33"/>
        <v>210.60408048588181</v>
      </c>
      <c r="I86" s="32">
        <f t="shared" ref="I86:J89" si="34">$F$80*I72</f>
        <v>22.13967465010704</v>
      </c>
      <c r="J86" s="32">
        <f t="shared" si="34"/>
        <v>43.300981394850808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2.7895806772347078</v>
      </c>
      <c r="P86" s="32">
        <f t="shared" si="36"/>
        <v>6.9661245250193167</v>
      </c>
      <c r="Q86" s="32">
        <f t="shared" ref="Q86:R89" si="37">$P$80*Q72</f>
        <v>9.3761719967222898</v>
      </c>
      <c r="R86" s="32">
        <f t="shared" si="37"/>
        <v>60.783151164556564</v>
      </c>
      <c r="S86" s="32">
        <f t="shared" ref="S86:T89" si="38">$Q$80*S72</f>
        <v>7.5570455125281306</v>
      </c>
      <c r="T86" s="32">
        <f t="shared" si="38"/>
        <v>83.003265498685096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43.951550125391016</v>
      </c>
      <c r="D87" s="32">
        <f t="shared" si="31"/>
        <v>12.295929601171814</v>
      </c>
      <c r="E87" s="32">
        <f t="shared" si="32"/>
        <v>287.68953943841558</v>
      </c>
      <c r="F87" s="32">
        <f t="shared" si="32"/>
        <v>159.81445893277569</v>
      </c>
      <c r="G87" s="32">
        <f t="shared" si="33"/>
        <v>270.41174874527331</v>
      </c>
      <c r="H87" s="32">
        <f t="shared" si="33"/>
        <v>201.25605710146831</v>
      </c>
      <c r="I87" s="32">
        <f t="shared" si="34"/>
        <v>20.708424446308221</v>
      </c>
      <c r="J87" s="32">
        <f t="shared" si="34"/>
        <v>42.693074061753805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2.9947052382435246</v>
      </c>
      <c r="P87" s="32">
        <f t="shared" si="36"/>
        <v>7.6007114774070628</v>
      </c>
      <c r="Q87" s="32">
        <f t="shared" si="37"/>
        <v>8.7533818498121541</v>
      </c>
      <c r="R87" s="32">
        <f t="shared" si="37"/>
        <v>63.878784386746567</v>
      </c>
      <c r="S87" s="32">
        <f t="shared" si="38"/>
        <v>7.7429823467295842</v>
      </c>
      <c r="T87" s="32">
        <f t="shared" si="38"/>
        <v>101.78853718544627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44.183865076129585</v>
      </c>
      <c r="D88" s="32">
        <f t="shared" si="31"/>
        <v>15.372037975257795</v>
      </c>
      <c r="E88" s="32">
        <f t="shared" si="32"/>
        <v>282.50090214164754</v>
      </c>
      <c r="F88" s="32">
        <f t="shared" si="32"/>
        <v>150.31125356686672</v>
      </c>
      <c r="G88" s="32">
        <f t="shared" si="33"/>
        <v>268.64657201285485</v>
      </c>
      <c r="H88" s="32">
        <f t="shared" si="33"/>
        <v>194.02311792788572</v>
      </c>
      <c r="I88" s="32">
        <f t="shared" si="34"/>
        <v>20.890951483413968</v>
      </c>
      <c r="J88" s="32">
        <f t="shared" si="34"/>
        <v>39.823033453929355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3.145178217112921</v>
      </c>
      <c r="P88" s="32">
        <f t="shared" si="36"/>
        <v>9.389816724603131</v>
      </c>
      <c r="Q88" s="32">
        <f t="shared" si="37"/>
        <v>8.2227520148169209</v>
      </c>
      <c r="R88" s="32">
        <f t="shared" si="37"/>
        <v>65.906502716652156</v>
      </c>
      <c r="S88" s="32">
        <f t="shared" si="38"/>
        <v>7.8985574806546568</v>
      </c>
      <c r="T88" s="32">
        <f t="shared" si="38"/>
        <v>101.64681238942661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43.861970541795884</v>
      </c>
      <c r="D89" s="32">
        <f t="shared" si="31"/>
        <v>14.908466964328435</v>
      </c>
      <c r="E89" s="32">
        <f t="shared" si="32"/>
        <v>284.55784070049191</v>
      </c>
      <c r="F89" s="32">
        <f t="shared" si="32"/>
        <v>135.88621102390937</v>
      </c>
      <c r="G89" s="32">
        <f t="shared" si="33"/>
        <v>262.83593066538941</v>
      </c>
      <c r="H89" s="32">
        <f t="shared" si="33"/>
        <v>169.51648148525695</v>
      </c>
      <c r="I89" s="32">
        <f t="shared" si="34"/>
        <v>20.728746877144211</v>
      </c>
      <c r="J89" s="32">
        <f t="shared" si="34"/>
        <v>34.386221125949255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4.8398717788744952</v>
      </c>
      <c r="P89" s="32">
        <f t="shared" si="36"/>
        <v>11.436100874711675</v>
      </c>
      <c r="Q89" s="32">
        <f t="shared" si="37"/>
        <v>8.3157515281824708</v>
      </c>
      <c r="R89" s="32">
        <f t="shared" si="37"/>
        <v>68.821112107778063</v>
      </c>
      <c r="S89" s="32">
        <f t="shared" si="38"/>
        <v>14.730010320288246</v>
      </c>
      <c r="T89" s="32">
        <f t="shared" si="38"/>
        <v>68.717220290035016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5970.8716230133114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42.824290858928016</v>
      </c>
      <c r="D105" s="32">
        <f t="shared" ref="D105:L105" si="41">D85+D96</f>
        <v>8.771532694981147</v>
      </c>
      <c r="E105" s="32">
        <f t="shared" si="41"/>
        <v>299.2627543853452</v>
      </c>
      <c r="F105" s="32">
        <f t="shared" si="41"/>
        <v>128.67247571921851</v>
      </c>
      <c r="G105" s="32">
        <f t="shared" si="41"/>
        <v>283.89590395601539</v>
      </c>
      <c r="H105" s="32">
        <f t="shared" si="41"/>
        <v>195.6940391049055</v>
      </c>
      <c r="I105" s="32">
        <f t="shared" si="41"/>
        <v>21.740365554341565</v>
      </c>
      <c r="J105" s="32">
        <f t="shared" si="41"/>
        <v>44.539424025008785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2.6368187236038976</v>
      </c>
      <c r="P105" s="32">
        <f t="shared" ref="P105:X105" si="42">P85+P96</f>
        <v>7.8125058680408648</v>
      </c>
      <c r="Q105" s="32">
        <f t="shared" si="42"/>
        <v>9.422239036037217</v>
      </c>
      <c r="R105" s="32">
        <f t="shared" si="42"/>
        <v>48.765808712769562</v>
      </c>
      <c r="S105" s="32">
        <f t="shared" si="42"/>
        <v>6.3407899856301739</v>
      </c>
      <c r="T105" s="32">
        <f t="shared" si="42"/>
        <v>52.674727601616198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44.366406397946044</v>
      </c>
      <c r="D106" s="32">
        <f t="shared" si="43"/>
        <v>9.6967681688092942</v>
      </c>
      <c r="E106" s="32">
        <f t="shared" si="43"/>
        <v>302.27291197816032</v>
      </c>
      <c r="F106" s="32">
        <f t="shared" si="43"/>
        <v>152.14097028058887</v>
      </c>
      <c r="G106" s="32">
        <f t="shared" si="43"/>
        <v>275.73763965344864</v>
      </c>
      <c r="H106" s="32">
        <f t="shared" si="43"/>
        <v>210.60408048588181</v>
      </c>
      <c r="I106" s="32">
        <f t="shared" si="43"/>
        <v>22.13967465010704</v>
      </c>
      <c r="J106" s="32">
        <f t="shared" si="43"/>
        <v>43.300981394850808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2.7895806772347078</v>
      </c>
      <c r="P106" s="32">
        <f t="shared" si="44"/>
        <v>6.9661245250193167</v>
      </c>
      <c r="Q106" s="32">
        <f t="shared" si="44"/>
        <v>9.3761719967222898</v>
      </c>
      <c r="R106" s="32">
        <f t="shared" si="44"/>
        <v>60.783151164556564</v>
      </c>
      <c r="S106" s="32">
        <f t="shared" si="44"/>
        <v>7.5570455125281306</v>
      </c>
      <c r="T106" s="32">
        <f t="shared" si="44"/>
        <v>83.003265498685096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43.951550125391016</v>
      </c>
      <c r="D107" s="32">
        <f t="shared" si="43"/>
        <v>12.295929601171814</v>
      </c>
      <c r="E107" s="32">
        <f t="shared" si="43"/>
        <v>287.68953943841558</v>
      </c>
      <c r="F107" s="32">
        <f t="shared" si="43"/>
        <v>159.81445893277569</v>
      </c>
      <c r="G107" s="32">
        <f t="shared" si="43"/>
        <v>270.41174874527331</v>
      </c>
      <c r="H107" s="32">
        <f t="shared" si="43"/>
        <v>201.25605710146831</v>
      </c>
      <c r="I107" s="32">
        <f t="shared" si="43"/>
        <v>20.708424446308221</v>
      </c>
      <c r="J107" s="32">
        <f t="shared" si="43"/>
        <v>42.693074061753805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2.9947052382435246</v>
      </c>
      <c r="P107" s="32">
        <f t="shared" si="44"/>
        <v>7.6007114774070628</v>
      </c>
      <c r="Q107" s="32">
        <f t="shared" si="44"/>
        <v>8.7533818498121541</v>
      </c>
      <c r="R107" s="32">
        <f t="shared" si="44"/>
        <v>63.878784386746567</v>
      </c>
      <c r="S107" s="32">
        <f t="shared" si="44"/>
        <v>7.7429823467295842</v>
      </c>
      <c r="T107" s="32">
        <f t="shared" si="44"/>
        <v>101.78853718544627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44.183865076129585</v>
      </c>
      <c r="D108" s="32">
        <f t="shared" si="43"/>
        <v>15.372037975257795</v>
      </c>
      <c r="E108" s="32">
        <f t="shared" si="43"/>
        <v>282.50090214164754</v>
      </c>
      <c r="F108" s="32">
        <f t="shared" si="43"/>
        <v>150.31125356686672</v>
      </c>
      <c r="G108" s="32">
        <f t="shared" si="43"/>
        <v>268.64657201285485</v>
      </c>
      <c r="H108" s="32">
        <f t="shared" si="43"/>
        <v>194.02311792788572</v>
      </c>
      <c r="I108" s="32">
        <f t="shared" si="43"/>
        <v>20.890951483413968</v>
      </c>
      <c r="J108" s="32">
        <f t="shared" si="43"/>
        <v>39.823033453929355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3.145178217112921</v>
      </c>
      <c r="P108" s="32">
        <f t="shared" si="44"/>
        <v>9.389816724603131</v>
      </c>
      <c r="Q108" s="32">
        <f t="shared" si="44"/>
        <v>8.2227520148169209</v>
      </c>
      <c r="R108" s="32">
        <f t="shared" si="44"/>
        <v>65.906502716652156</v>
      </c>
      <c r="S108" s="32">
        <f t="shared" si="44"/>
        <v>7.8985574806546568</v>
      </c>
      <c r="T108" s="32">
        <f t="shared" si="44"/>
        <v>101.64681238942661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43.861970541795884</v>
      </c>
      <c r="D109" s="32">
        <f t="shared" si="43"/>
        <v>14.908466964328435</v>
      </c>
      <c r="E109" s="32">
        <f t="shared" si="43"/>
        <v>284.55784070049191</v>
      </c>
      <c r="F109" s="32">
        <f t="shared" si="43"/>
        <v>135.88621102390937</v>
      </c>
      <c r="G109" s="32">
        <f t="shared" si="43"/>
        <v>262.83593066538941</v>
      </c>
      <c r="H109" s="32">
        <f t="shared" si="43"/>
        <v>169.51648148525695</v>
      </c>
      <c r="I109" s="32">
        <f t="shared" si="43"/>
        <v>20.728746877144211</v>
      </c>
      <c r="J109" s="32">
        <f t="shared" si="43"/>
        <v>34.386221125949255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4.8398717788744952</v>
      </c>
      <c r="P109" s="32">
        <f t="shared" si="44"/>
        <v>11.436100874711675</v>
      </c>
      <c r="Q109" s="32">
        <f t="shared" si="44"/>
        <v>8.3157515281824708</v>
      </c>
      <c r="R109" s="32">
        <f t="shared" si="44"/>
        <v>68.821112107778063</v>
      </c>
      <c r="S109" s="32">
        <f t="shared" si="44"/>
        <v>14.730010320288246</v>
      </c>
      <c r="T109" s="32">
        <f t="shared" si="44"/>
        <v>68.717220290035016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5970.8716230133114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0.15281682960158177</v>
      </c>
      <c r="D115" s="18">
        <f>IFERROR(D105/SUM($C$105:$D$109), 0)</f>
        <v>3.1300875982028839E-2</v>
      </c>
      <c r="E115" s="18">
        <f>IFERROR(E105/SUM($E$105:$F$109), 0)</f>
        <v>0.13708097523790383</v>
      </c>
      <c r="F115" s="18">
        <f>IFERROR(F105/SUM($E$105:$F$109), 0)</f>
        <v>5.8940005728724015E-2</v>
      </c>
      <c r="G115" s="18">
        <f>IFERROR(G105/SUM($G$105:$H$109), 0)</f>
        <v>0.12170679868036495</v>
      </c>
      <c r="H115" s="18">
        <f>IFERROR(H105/SUM($G$105:$H$109), 0)</f>
        <v>8.3894465148670355E-2</v>
      </c>
      <c r="I115" s="18">
        <f xml:space="preserve"> IFERROR(I105 / SUM($I$105:$J$109), 0)</f>
        <v>6.991575119737059E-2</v>
      </c>
      <c r="J115" s="18">
        <f xml:space="preserve"> IFERROR(J105 / SUM($I$105:$J$109), 0)</f>
        <v>0.1432361972397854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4.4233453663185193E-2</v>
      </c>
      <c r="P115" s="17">
        <f xml:space="preserve"> IFERROR(P105 / SUM($O$105:$P$109), 0)</f>
        <v>0.13105721421570884</v>
      </c>
      <c r="Q115" s="17">
        <f xml:space="preserve"> IFERROR(Q105 / SUM($Q$105:$R$109), 0)</f>
        <v>2.6749056769163618E-2</v>
      </c>
      <c r="R115" s="17">
        <f xml:space="preserve"> IFERROR(R105 / SUM($Q$105:$R$109), 0)</f>
        <v>0.13844261227750224</v>
      </c>
      <c r="S115" s="17">
        <f xml:space="preserve"> IFERROR(S105 / SUM($S$105:$T$109), 0)</f>
        <v>1.4025195103672561E-2</v>
      </c>
      <c r="T115" s="17">
        <f xml:space="preserve"> IFERROR(T105 / SUM($S$105:$T$109), 0)</f>
        <v>0.11651124439063897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0.15831980940172335</v>
      </c>
      <c r="D116" s="18">
        <f t="shared" si="45"/>
        <v>3.4602543071184093E-2</v>
      </c>
      <c r="E116" s="18">
        <f t="shared" ref="E116:F119" si="46">IFERROR(E106/SUM($E$105:$F$109), 0)</f>
        <v>0.13845981484422365</v>
      </c>
      <c r="F116" s="18">
        <f t="shared" si="46"/>
        <v>6.9690037514155007E-2</v>
      </c>
      <c r="G116" s="18">
        <f t="shared" ref="G116:H119" si="47">IFERROR(G106/SUM($G$105:$H$109), 0)</f>
        <v>0.11820933282327555</v>
      </c>
      <c r="H116" s="18">
        <f t="shared" si="47"/>
        <v>9.028643269516777E-2</v>
      </c>
      <c r="I116" s="18">
        <f t="shared" ref="I116:J119" si="48" xml:space="preserve"> IFERROR(I106 / SUM($I$105:$J$109), 0)</f>
        <v>7.1199906025430082E-2</v>
      </c>
      <c r="J116" s="18">
        <f t="shared" si="48"/>
        <v>0.13925343776934718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4.6796082916739125E-2</v>
      </c>
      <c r="P116" s="17">
        <f t="shared" si="50"/>
        <v>0.11685890411467967</v>
      </c>
      <c r="Q116" s="17">
        <f t="shared" ref="Q116:R119" si="51" xml:space="preserve"> IFERROR(Q106 / SUM($Q$105:$R$109), 0)</f>
        <v>2.6618275768479038E-2</v>
      </c>
      <c r="R116" s="17">
        <f t="shared" si="51"/>
        <v>0.17255898039636142</v>
      </c>
      <c r="S116" s="17">
        <f t="shared" ref="S116:T119" si="52" xml:space="preserve"> IFERROR(S106 / SUM($S$105:$T$109), 0)</f>
        <v>1.6715431036312206E-2</v>
      </c>
      <c r="T116" s="17">
        <f t="shared" si="52"/>
        <v>0.18359494566122189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0.15683941079988703</v>
      </c>
      <c r="D117" s="18">
        <f t="shared" si="45"/>
        <v>4.3877550356763904E-2</v>
      </c>
      <c r="E117" s="18">
        <f t="shared" si="46"/>
        <v>0.13177972218079875</v>
      </c>
      <c r="F117" s="18">
        <f t="shared" si="46"/>
        <v>7.3204973110063798E-2</v>
      </c>
      <c r="G117" s="18">
        <f t="shared" si="47"/>
        <v>0.11592611167241559</v>
      </c>
      <c r="H117" s="18">
        <f t="shared" si="47"/>
        <v>8.6278914501871015E-2</v>
      </c>
      <c r="I117" s="18">
        <f t="shared" si="48"/>
        <v>6.659708861190225E-2</v>
      </c>
      <c r="J117" s="18">
        <f t="shared" si="48"/>
        <v>0.13729844314215797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5.0237111184379603E-2</v>
      </c>
      <c r="P117" s="17">
        <f t="shared" si="50"/>
        <v>0.12750429748299599</v>
      </c>
      <c r="Q117" s="17">
        <f t="shared" si="51"/>
        <v>2.4850219478327711E-2</v>
      </c>
      <c r="R117" s="17">
        <f t="shared" si="51"/>
        <v>0.18134725975121158</v>
      </c>
      <c r="S117" s="17">
        <f t="shared" si="52"/>
        <v>1.7126704770743489E-2</v>
      </c>
      <c r="T117" s="17">
        <f t="shared" si="52"/>
        <v>0.22514609324368473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0.15766841773797891</v>
      </c>
      <c r="D118" s="18">
        <f t="shared" si="45"/>
        <v>5.4854524401406923E-2</v>
      </c>
      <c r="E118" s="18">
        <f t="shared" si="46"/>
        <v>0.12940300322605416</v>
      </c>
      <c r="F118" s="18">
        <f t="shared" si="46"/>
        <v>6.8851913331139714E-2</v>
      </c>
      <c r="G118" s="18">
        <f t="shared" si="47"/>
        <v>0.11516937652332022</v>
      </c>
      <c r="H118" s="18">
        <f t="shared" si="47"/>
        <v>8.3178137563564333E-2</v>
      </c>
      <c r="I118" s="18">
        <f t="shared" si="48"/>
        <v>6.7184084947413736E-2</v>
      </c>
      <c r="J118" s="18">
        <f t="shared" si="48"/>
        <v>0.12806855946971291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5.2761342174852781E-2</v>
      </c>
      <c r="P118" s="17">
        <f t="shared" si="50"/>
        <v>0.15751709409354409</v>
      </c>
      <c r="Q118" s="17">
        <f t="shared" si="51"/>
        <v>2.334379966394896E-2</v>
      </c>
      <c r="R118" s="17">
        <f t="shared" si="51"/>
        <v>0.187103805781414</v>
      </c>
      <c r="S118" s="17">
        <f t="shared" si="52"/>
        <v>1.7470821452028319E-2</v>
      </c>
      <c r="T118" s="17">
        <f t="shared" si="52"/>
        <v>0.22483261212860148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0.15651974951215822</v>
      </c>
      <c r="D119" s="18">
        <f t="shared" si="45"/>
        <v>5.3200289135286787E-2</v>
      </c>
      <c r="E119" s="18">
        <f t="shared" si="46"/>
        <v>0.13034520916220538</v>
      </c>
      <c r="F119" s="18">
        <f t="shared" si="46"/>
        <v>6.2244345664731582E-2</v>
      </c>
      <c r="G119" s="18">
        <f t="shared" si="47"/>
        <v>0.11267834179254317</v>
      </c>
      <c r="H119" s="18">
        <f t="shared" si="47"/>
        <v>7.2672088598807097E-2</v>
      </c>
      <c r="I119" s="18">
        <f t="shared" si="48"/>
        <v>6.6662444367512855E-2</v>
      </c>
      <c r="J119" s="18">
        <f t="shared" si="48"/>
        <v>0.11058408722936716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8.1190353417242483E-2</v>
      </c>
      <c r="P119" s="17">
        <f t="shared" si="50"/>
        <v>0.19184414673667208</v>
      </c>
      <c r="Q119" s="17">
        <f t="shared" si="51"/>
        <v>2.3607818572088008E-2</v>
      </c>
      <c r="R119" s="17">
        <f t="shared" si="51"/>
        <v>0.19537817154150341</v>
      </c>
      <c r="S119" s="17">
        <f t="shared" si="52"/>
        <v>3.2581313856686757E-2</v>
      </c>
      <c r="T119" s="17">
        <f t="shared" si="52"/>
        <v>0.15199563835640964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45.461109582531911</v>
      </c>
      <c r="D126" s="39">
        <f t="shared" si="55"/>
        <v>16.584038563022013</v>
      </c>
      <c r="E126" s="39">
        <f t="shared" si="55"/>
        <v>308.68499342138244</v>
      </c>
      <c r="F126" s="39">
        <f t="shared" si="55"/>
        <v>177.43828443198808</v>
      </c>
      <c r="G126" s="39">
        <f t="shared" si="55"/>
        <v>290.23669394164557</v>
      </c>
      <c r="H126" s="39">
        <f t="shared" si="55"/>
        <v>248.36876670652168</v>
      </c>
      <c r="I126" s="39">
        <f t="shared" si="55"/>
        <v>21.740365554341565</v>
      </c>
      <c r="J126" s="39">
        <f t="shared" si="55"/>
        <v>44.539424025008785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47.155987075180754</v>
      </c>
      <c r="D127" s="39">
        <f t="shared" si="55"/>
        <v>16.66289269382861</v>
      </c>
      <c r="E127" s="39">
        <f t="shared" si="55"/>
        <v>311.64908397488261</v>
      </c>
      <c r="F127" s="39">
        <f t="shared" si="55"/>
        <v>212.92412144514543</v>
      </c>
      <c r="G127" s="39">
        <f t="shared" si="55"/>
        <v>283.29468516597677</v>
      </c>
      <c r="H127" s="39">
        <f t="shared" si="55"/>
        <v>293.6073459845669</v>
      </c>
      <c r="I127" s="39">
        <f t="shared" si="55"/>
        <v>22.13967465010704</v>
      </c>
      <c r="J127" s="39">
        <f t="shared" si="55"/>
        <v>43.300981394850808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46.946255363634542</v>
      </c>
      <c r="D128" s="39">
        <f t="shared" si="55"/>
        <v>19.896641078578877</v>
      </c>
      <c r="E128" s="39">
        <f t="shared" si="55"/>
        <v>296.44292128822775</v>
      </c>
      <c r="F128" s="39">
        <f t="shared" si="55"/>
        <v>223.69324331952225</v>
      </c>
      <c r="G128" s="39">
        <f t="shared" si="55"/>
        <v>278.15473109200292</v>
      </c>
      <c r="H128" s="39">
        <f t="shared" si="55"/>
        <v>303.04459428691462</v>
      </c>
      <c r="I128" s="39">
        <f t="shared" si="55"/>
        <v>20.708424446308221</v>
      </c>
      <c r="J128" s="39">
        <f t="shared" si="55"/>
        <v>42.693074061753805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47.329043293242506</v>
      </c>
      <c r="D129" s="39">
        <f t="shared" si="55"/>
        <v>24.761854699860926</v>
      </c>
      <c r="E129" s="39">
        <f t="shared" si="55"/>
        <v>290.72365415646448</v>
      </c>
      <c r="F129" s="39">
        <f t="shared" si="55"/>
        <v>216.2177562835189</v>
      </c>
      <c r="G129" s="39">
        <f t="shared" si="55"/>
        <v>276.54512949350948</v>
      </c>
      <c r="H129" s="39">
        <f t="shared" si="55"/>
        <v>295.66993031731232</v>
      </c>
      <c r="I129" s="39">
        <f t="shared" si="55"/>
        <v>20.890951483413968</v>
      </c>
      <c r="J129" s="39">
        <f t="shared" si="55"/>
        <v>39.823033453929355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48.70184232067038</v>
      </c>
      <c r="D130" s="39">
        <f t="shared" si="55"/>
        <v>26.34456783904011</v>
      </c>
      <c r="E130" s="39">
        <f t="shared" si="55"/>
        <v>292.8735922286744</v>
      </c>
      <c r="F130" s="39">
        <f t="shared" si="55"/>
        <v>204.70732313168742</v>
      </c>
      <c r="G130" s="39">
        <f t="shared" si="55"/>
        <v>277.56594098567768</v>
      </c>
      <c r="H130" s="39">
        <f t="shared" si="55"/>
        <v>238.23370177529196</v>
      </c>
      <c r="I130" s="39">
        <f t="shared" si="55"/>
        <v>20.728746877144211</v>
      </c>
      <c r="J130" s="39">
        <f t="shared" si="55"/>
        <v>34.386221125949255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5970.8716230133095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2.1948634535368399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5.4906160411853513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0.69901504068353104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2.2807039848639601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5.6142793612481627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0.703175095192618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2.2805135677950701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5.6256090238498331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0.70716511736719501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2.27771973158888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5.6355460036182592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0.71094911210287903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2.3241680278682102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5.7122656794000379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0.71462172127678503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42.971210961577619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-3.2110644724019498E-2</v>
      </c>
      <c r="D146" s="9"/>
      <c r="E146" s="31">
        <f>SUMIFS('Inputs - allowances'!$G$4:$G$1000,'Inputs - allowances'!$M$4:$M$1000,E$143, 'Inputs - allowances'!$C$4:$C$1000, $C$1)</f>
        <v>-0.58733048176553404</v>
      </c>
      <c r="F146" s="9"/>
      <c r="G146" s="31">
        <f>SUMIFS('Inputs - allowances'!$G$4:$G$1000,'Inputs - allowances'!$M$4:$M$1000,G$143, 'Inputs - allowances'!$C$4:$C$1000, $C$1)</f>
        <v>-2.4597472678922799E-2</v>
      </c>
      <c r="H146" s="9"/>
      <c r="I146" s="31">
        <f>SUMIFS('Inputs - allowances'!$G$4:$G$1000,'Inputs - allowances'!$M$4:$M$1000,I$143, 'Inputs - allowances'!$C$4:$C$1000, $C$1)</f>
        <v>-2.0529902624265299E-3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-3.12115466717468E-2</v>
      </c>
      <c r="D147" s="9"/>
      <c r="E147" s="31">
        <f>SUMIFS('Inputs - allowances'!$H$4:$H$1000,'Inputs - allowances'!$M$4:$M$1000,E$143, 'Inputs - allowances'!$C$4:$C$1000, $C$1)</f>
        <v>-0.39289293459584201</v>
      </c>
      <c r="F147" s="9"/>
      <c r="G147" s="31">
        <f>SUMIFS('Inputs - allowances'!$H$4:$H$1000,'Inputs - allowances'!$M$4:$M$1000,G$143, 'Inputs - allowances'!$C$4:$C$1000, $C$1)</f>
        <v>-2.38157797628792E-2</v>
      </c>
      <c r="H147" s="9"/>
      <c r="I147" s="31">
        <f>SUMIFS('Inputs - allowances'!$H$4:$H$1000,'Inputs - allowances'!$M$4:$M$1000,I$143, 'Inputs - allowances'!$C$4:$C$1000, $C$1)</f>
        <v>-1.49662990130894E-3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-3.0337623364938001E-2</v>
      </c>
      <c r="D148" s="9"/>
      <c r="E148" s="31">
        <f>SUMIFS('Inputs - allowances'!$I$4:$I$1000,'Inputs - allowances'!$M$4:$M$1000,E$143, 'Inputs - allowances'!$C$4:$C$1000, $C$1)</f>
        <v>-0.122318749206705</v>
      </c>
      <c r="F148" s="9"/>
      <c r="G148" s="31">
        <f>SUMIFS('Inputs - allowances'!$I$4:$I$1000,'Inputs - allowances'!$M$4:$M$1000,G$143, 'Inputs - allowances'!$C$4:$C$1000, $C$1)</f>
        <v>-1.99262310795566E-2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-2.9488169910719699E-2</v>
      </c>
      <c r="D149" s="9"/>
      <c r="E149" s="31">
        <f>SUMIFS('Inputs - allowances'!$J$4:$J$1000,'Inputs - allowances'!$M$4:$M$1000,E$143, 'Inputs - allowances'!$C$4:$C$1000, $C$1)</f>
        <v>-9.3356404283562094E-2</v>
      </c>
      <c r="F149" s="9"/>
      <c r="G149" s="31">
        <f>SUMIFS('Inputs - allowances'!$J$4:$J$1000,'Inputs - allowances'!$M$4:$M$1000,G$143, 'Inputs - allowances'!$C$4:$C$1000, $C$1)</f>
        <v>-1.5597651316853599E-2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-2.86625011532196E-2</v>
      </c>
      <c r="D150" s="9"/>
      <c r="E150" s="31">
        <f>SUMIFS('Inputs - allowances'!$K$4:$K$1000,'Inputs - allowances'!$M$4:$M$1000,E$143, 'Inputs - allowances'!$C$4:$C$1000, $C$1)</f>
        <v>-5.4847062476030599E-2</v>
      </c>
      <c r="F150" s="9"/>
      <c r="G150" s="31">
        <f>SUMIFS('Inputs - allowances'!$K$4:$K$1000,'Inputs - allowances'!$M$4:$M$1000,G$143, 'Inputs - allowances'!$C$4:$C$1000, $C$1)</f>
        <v>-1.5115813482855E-2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-1.5051586866371203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allowances'!$C$4:$C$1000,$C$1)*0%*'SRWRDS allowance profile'!$B4, 0)</f>
        <v>0</v>
      </c>
      <c r="D156" s="50">
        <f>IFERROR(SUMIFS('Inputs - allowances'!$L$4:$L$1000,'Inputs - allowances'!$M$4:$M$1000,D$153,'Inputs - allowances'!$C$4:$C$1000,$C$1)*100%*'SRWRDS allowance profile'!$B4, 0)</f>
        <v>3.1873749999999972</v>
      </c>
      <c r="E156" s="50">
        <f>IFERROR(SUMIFS('Inputs - allowances'!$L$4:$L$1000,'Inputs - allowances'!$M$4:$M$1000,E$153,'Inputs - allowances'!$C$4:$C$1000,$C$1)*0%*'SRWRDS allowance profile'!$B4, 0)</f>
        <v>0</v>
      </c>
      <c r="F156" s="50">
        <f>IFERROR(SUMIFS('Inputs - allowances'!$L$4:$L$1000,'Inputs - allowances'!$M$4:$M$1000,F$153,'Inputs - allowances'!$C$4:$C$1000,$C$1)*100%*'SRWRDS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allowances'!$C$4:$C$1000,$C$1)*0%*'SRWRDS allowance profile'!$B5, 0)</f>
        <v>0</v>
      </c>
      <c r="D157" s="50">
        <f>IFERROR(SUMIFS('Inputs - allowances'!$L$4:$L$1000,'Inputs - allowances'!$M$4:$M$1000,D$153,'Inputs - allowances'!$C$4:$C$1000,$C$1)*100%*'SRWRDS allowance profile'!$B5, 0)</f>
        <v>4.705172619047616</v>
      </c>
      <c r="E157" s="50">
        <f>IFERROR(SUMIFS('Inputs - allowances'!$L$4:$L$1000,'Inputs - allowances'!$M$4:$M$1000,E$153,'Inputs - allowances'!$C$4:$C$1000,$C$1)*0%*'SRWRDS allowance profile'!$B5, 0)</f>
        <v>0</v>
      </c>
      <c r="F157" s="50">
        <f>IFERROR(SUMIFS('Inputs - allowances'!$L$4:$L$1000,'Inputs - allowances'!$M$4:$M$1000,F$153,'Inputs - allowances'!$C$4:$C$1000,$C$1)*100%*'SRWRDS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allowances'!$C$4:$C$1000,$C$1)*0%*'SRWRDS allowance profile'!$B6, 0)</f>
        <v>0</v>
      </c>
      <c r="D158" s="50">
        <f>IFERROR(SUMIFS('Inputs - allowances'!$L$4:$L$1000,'Inputs - allowances'!$M$4:$M$1000,D$153,'Inputs - allowances'!$C$4:$C$1000,$C$1)*100%*'SRWRDS allowance profile'!$B6, 0)</f>
        <v>10.845353896103886</v>
      </c>
      <c r="E158" s="50">
        <f>IFERROR(SUMIFS('Inputs - allowances'!$L$4:$L$1000,'Inputs - allowances'!$M$4:$M$1000,E$153,'Inputs - allowances'!$C$4:$C$1000,$C$1)*0%*'SRWRDS allowance profile'!$B6, 0)</f>
        <v>0</v>
      </c>
      <c r="F158" s="50">
        <f>IFERROR(SUMIFS('Inputs - allowances'!$L$4:$L$1000,'Inputs - allowances'!$M$4:$M$1000,F$153,'Inputs - allowances'!$C$4:$C$1000,$C$1)*100%*'SRWRDS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allowances'!$C$4:$C$1000,$C$1)*0%*'SRWRDS allowance profile'!$B7, 0)</f>
        <v>0</v>
      </c>
      <c r="D159" s="50">
        <f>IFERROR(SUMIFS('Inputs - allowances'!$L$4:$L$1000,'Inputs - allowances'!$M$4:$M$1000,D$153,'Inputs - allowances'!$C$4:$C$1000,$C$1)*100%*'SRWRDS allowance profile'!$B7, 0)</f>
        <v>17.57885606060605</v>
      </c>
      <c r="E159" s="50">
        <f>IFERROR(SUMIFS('Inputs - allowances'!$L$4:$L$1000,'Inputs - allowances'!$M$4:$M$1000,E$153,'Inputs - allowances'!$C$4:$C$1000,$C$1)*0%*'SRWRDS allowance profile'!$B7, 0)</f>
        <v>0</v>
      </c>
      <c r="F159" s="50">
        <f>IFERROR(SUMIFS('Inputs - allowances'!$L$4:$L$1000,'Inputs - allowances'!$M$4:$M$1000,F$153,'Inputs - allowances'!$C$4:$C$1000,$C$1)*100%*'SRWRDS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allowances'!$C$4:$C$1000,$C$1)*0%*'SRWRDS allowance profile'!$B8, 0)</f>
        <v>0</v>
      </c>
      <c r="D160" s="50">
        <f>IFERROR(SUMIFS('Inputs - allowances'!$L$4:$L$1000,'Inputs - allowances'!$M$4:$M$1000,D$153,'Inputs - allowances'!$C$4:$C$1000,$C$1)*100%*'SRWRDS allowance profile'!$B8, 0)</f>
        <v>6.1815757575757537</v>
      </c>
      <c r="E160" s="50">
        <f>IFERROR(SUMIFS('Inputs - allowances'!$L$4:$L$1000,'Inputs - allowances'!$M$4:$M$1000,E$153,'Inputs - allowances'!$C$4:$C$1000,$C$1)*0%*'SRWRDS allowance profile'!$B8, 0)</f>
        <v>0</v>
      </c>
      <c r="F160" s="50">
        <f>IFERROR(SUMIFS('Inputs - allowances'!$L$4:$L$1000,'Inputs - allowances'!$M$4:$M$1000,F$153,'Inputs - allowances'!$C$4:$C$1000,$C$1)*100%*'SRWRDS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42.498333333333306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profile'!G11</f>
        <v>37.361734441004394</v>
      </c>
      <c r="F176" s="31"/>
      <c r="G176" s="31">
        <f>SUMIFS('Inputs - allowances'!$L$4:$L$1000,'Inputs - allowances'!$M$4:$M$1000,G$173, 'Inputs - allowances'!$C$4:$C$1000, $C$1)*'Non-s185 diversions profile'!G25</f>
        <v>14.40144470601042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profile'!G12</f>
        <v>23.51242463656936</v>
      </c>
      <c r="F177" s="31"/>
      <c r="G177" s="31">
        <f>SUMIFS('Inputs - allowances'!$L$4:$L$1000,'Inputs - allowances'!$M$4:$M$1000,G$173, 'Inputs - allowances'!$C$4:$C$1000, $C$1)*'Non-s185 diversions profile'!G26</f>
        <v>1.1731402758727147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profile'!G13</f>
        <v>8.1405052492383341</v>
      </c>
      <c r="F178" s="31"/>
      <c r="G178" s="31">
        <f>SUMIFS('Inputs - allowances'!$L$4:$L$1000,'Inputs - allowances'!$M$4:$M$1000,G$173, 'Inputs - allowances'!$C$4:$C$1000, $C$1)*'Non-s185 diversions profile'!G27</f>
        <v>0.50726941186092234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profile'!G14</f>
        <v>5.0018955110639007</v>
      </c>
      <c r="F179" s="31"/>
      <c r="G179" s="31">
        <f>SUMIFS('Inputs - allowances'!$L$4:$L$1000,'Inputs - allowances'!$M$4:$M$1000,G$173, 'Inputs - allowances'!$C$4:$C$1000, $C$1)*'Non-s185 diversions profile'!G28</f>
        <v>0.51544153839795404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profile'!G15</f>
        <v>5.0810836158709973</v>
      </c>
      <c r="F180" s="31"/>
      <c r="G180" s="31">
        <f>SUMIFS('Inputs - allowances'!$L$4:$L$1000,'Inputs - allowances'!$M$4:$M$1000,G$173, 'Inputs - allowances'!$C$4:$C$1000, $C$1)*'Non-s185 diversions profile'!G29</f>
        <v>0.52361366493498573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96.218553050823971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47.62386239134473</v>
      </c>
      <c r="D185" s="16">
        <f t="shared" ref="D185:L185" si="56">D126+D136+D146+D156+D166+D176</f>
        <v>19.771413563022008</v>
      </c>
      <c r="E185" s="16">
        <f t="shared" si="56"/>
        <v>350.95001342180666</v>
      </c>
      <c r="F185" s="16">
        <f t="shared" si="56"/>
        <v>177.43828443198808</v>
      </c>
      <c r="G185" s="16">
        <f t="shared" si="56"/>
        <v>305.31255621566061</v>
      </c>
      <c r="H185" s="16">
        <f t="shared" si="56"/>
        <v>248.36876670652168</v>
      </c>
      <c r="I185" s="16">
        <f t="shared" si="56"/>
        <v>21.738312564079138</v>
      </c>
      <c r="J185" s="16">
        <f t="shared" si="56"/>
        <v>44.539424025008785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49.405479513372967</v>
      </c>
      <c r="D186" s="16">
        <f t="shared" si="57"/>
        <v>21.368065312876226</v>
      </c>
      <c r="E186" s="16">
        <f t="shared" si="57"/>
        <v>340.38289503810427</v>
      </c>
      <c r="F186" s="16">
        <f t="shared" si="57"/>
        <v>212.92412144514543</v>
      </c>
      <c r="G186" s="16">
        <f t="shared" si="57"/>
        <v>285.14718475727921</v>
      </c>
      <c r="H186" s="16">
        <f t="shared" si="57"/>
        <v>293.6073459845669</v>
      </c>
      <c r="I186" s="16">
        <f t="shared" si="57"/>
        <v>22.138178020205732</v>
      </c>
      <c r="J186" s="16">
        <f t="shared" si="57"/>
        <v>43.300981394850808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49.196431308064675</v>
      </c>
      <c r="D187" s="16">
        <f t="shared" si="58"/>
        <v>30.741994974682761</v>
      </c>
      <c r="E187" s="16">
        <f t="shared" si="58"/>
        <v>310.08671681210922</v>
      </c>
      <c r="F187" s="16">
        <f t="shared" si="58"/>
        <v>223.69324331952225</v>
      </c>
      <c r="G187" s="16">
        <f t="shared" si="58"/>
        <v>279.34923939015147</v>
      </c>
      <c r="H187" s="16">
        <f t="shared" si="58"/>
        <v>303.04459428691462</v>
      </c>
      <c r="I187" s="16">
        <f t="shared" si="58"/>
        <v>20.708424446308221</v>
      </c>
      <c r="J187" s="16">
        <f t="shared" si="58"/>
        <v>42.693074061753805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49.577274854920667</v>
      </c>
      <c r="D188" s="16">
        <f t="shared" si="59"/>
        <v>42.340710760466976</v>
      </c>
      <c r="E188" s="16">
        <f t="shared" si="59"/>
        <v>301.26773926686309</v>
      </c>
      <c r="F188" s="16">
        <f t="shared" si="59"/>
        <v>216.2177562835189</v>
      </c>
      <c r="G188" s="16">
        <f t="shared" si="59"/>
        <v>277.75592249269346</v>
      </c>
      <c r="H188" s="16">
        <f t="shared" si="59"/>
        <v>295.66993031731232</v>
      </c>
      <c r="I188" s="16">
        <f t="shared" si="59"/>
        <v>20.890951483413968</v>
      </c>
      <c r="J188" s="16">
        <f t="shared" si="59"/>
        <v>39.823033453929355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50.99734784738537</v>
      </c>
      <c r="D189" s="16">
        <f t="shared" si="60"/>
        <v>32.526143596615867</v>
      </c>
      <c r="E189" s="16">
        <f t="shared" si="60"/>
        <v>303.61209446146944</v>
      </c>
      <c r="F189" s="16">
        <f t="shared" si="60"/>
        <v>204.70732313168742</v>
      </c>
      <c r="G189" s="16">
        <f t="shared" si="60"/>
        <v>278.78906055840662</v>
      </c>
      <c r="H189" s="16">
        <f t="shared" si="60"/>
        <v>238.23370177529196</v>
      </c>
      <c r="I189" s="16">
        <f t="shared" si="60"/>
        <v>20.728746877144211</v>
      </c>
      <c r="J189" s="16">
        <f t="shared" si="60"/>
        <v>34.386221125949255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6151.0545616724112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0.12101134998595575</v>
      </c>
      <c r="D195" s="18">
        <f xml:space="preserve"> IFERROR(D185 / SUM($C$185:$D$189), 0)</f>
        <v>5.023879471873241E-2</v>
      </c>
      <c r="E195" s="18">
        <f xml:space="preserve"> IFERROR(E185 / SUM($E$185:$F$189), 0)</f>
        <v>0.13287117931213291</v>
      </c>
      <c r="F195" s="18">
        <f xml:space="preserve"> IFERROR(F185 / SUM($E$185:$F$189), 0)</f>
        <v>6.7178895016206844E-2</v>
      </c>
      <c r="G195" s="18">
        <f xml:space="preserve"> IFERROR(G185 / SUM($G$185:$H$189), 0)</f>
        <v>0.1088350328540407</v>
      </c>
      <c r="H195" s="18">
        <f xml:space="preserve"> IFERROR(H185 / SUM($G$185:$H$189), 0)</f>
        <v>8.8536230607325822E-2</v>
      </c>
      <c r="I195" s="18">
        <f xml:space="preserve"> IFERROR(I185 / SUM($I$185:$J$189), 0)</f>
        <v>6.990994694813997E-2</v>
      </c>
      <c r="J195" s="18">
        <f xml:space="preserve"> IFERROR(J185 / SUM($I$185:$J$189), 0)</f>
        <v>0.14323783235292611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0.12553840600932259</v>
      </c>
      <c r="D196" s="18">
        <f t="shared" si="61"/>
        <v>5.4295857166116193E-2</v>
      </c>
      <c r="E196" s="18">
        <f t="shared" ref="E196:F199" si="62" xml:space="preserve"> IFERROR(E186 / SUM($E$185:$F$189), 0)</f>
        <v>0.12887042299962093</v>
      </c>
      <c r="F196" s="18">
        <f t="shared" si="62"/>
        <v>8.0613985007639152E-2</v>
      </c>
      <c r="G196" s="18">
        <f t="shared" ref="G196:H199" si="63" xml:space="preserve"> IFERROR(G186 / SUM($G$185:$H$189), 0)</f>
        <v>0.10164666532540022</v>
      </c>
      <c r="H196" s="18">
        <f t="shared" si="63"/>
        <v>0.10466246636724125</v>
      </c>
      <c r="I196" s="18">
        <f t="shared" ref="I196:J199" si="64" xml:space="preserve"> IFERROR(I186 / SUM($I$185:$J$189), 0)</f>
        <v>7.1195905678460042E-2</v>
      </c>
      <c r="J196" s="18">
        <f t="shared" si="64"/>
        <v>0.13925502741728799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0.12500721840155107</v>
      </c>
      <c r="D197" s="18">
        <f t="shared" si="61"/>
        <v>7.8114838367749309E-2</v>
      </c>
      <c r="E197" s="18">
        <f t="shared" si="62"/>
        <v>0.1174001600687565</v>
      </c>
      <c r="F197" s="18">
        <f t="shared" si="62"/>
        <v>8.4691220707541329E-2</v>
      </c>
      <c r="G197" s="18">
        <f t="shared" si="63"/>
        <v>9.9579866690130359E-2</v>
      </c>
      <c r="H197" s="18">
        <f t="shared" si="63"/>
        <v>0.10802657048981211</v>
      </c>
      <c r="I197" s="18">
        <f t="shared" si="64"/>
        <v>6.6597848851121258E-2</v>
      </c>
      <c r="J197" s="18">
        <f t="shared" si="64"/>
        <v>0.13730001047285306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0.1259749347820448</v>
      </c>
      <c r="D198" s="18">
        <f t="shared" si="61"/>
        <v>0.10758695979728403</v>
      </c>
      <c r="E198" s="18">
        <f t="shared" si="62"/>
        <v>0.11406125737050898</v>
      </c>
      <c r="F198" s="18">
        <f t="shared" si="62"/>
        <v>8.1860969274518844E-2</v>
      </c>
      <c r="G198" s="18">
        <f t="shared" si="63"/>
        <v>9.9011895627848692E-2</v>
      </c>
      <c r="H198" s="18">
        <f t="shared" si="63"/>
        <v>0.10539771760093114</v>
      </c>
      <c r="I198" s="18">
        <f t="shared" si="64"/>
        <v>6.7184851887490765E-2</v>
      </c>
      <c r="J198" s="18">
        <f t="shared" si="64"/>
        <v>0.12807002143664961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0.12958331388587788</v>
      </c>
      <c r="D199" s="18">
        <f t="shared" si="61"/>
        <v>8.2648326885365775E-2</v>
      </c>
      <c r="E199" s="18">
        <f t="shared" si="62"/>
        <v>0.11494884029548663</v>
      </c>
      <c r="F199" s="18">
        <f t="shared" si="62"/>
        <v>7.7503069947587835E-2</v>
      </c>
      <c r="G199" s="18">
        <f t="shared" si="63"/>
        <v>9.9380179254039372E-2</v>
      </c>
      <c r="H199" s="18">
        <f t="shared" si="63"/>
        <v>8.4923375183230287E-2</v>
      </c>
      <c r="I199" s="18">
        <f t="shared" si="64"/>
        <v>6.6663205352800639E-2</v>
      </c>
      <c r="J199" s="18">
        <f t="shared" si="64"/>
        <v>0.11058534960227058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47.62386239134473</v>
      </c>
      <c r="D207" s="16">
        <f t="shared" ref="D207:L207" si="66">D185</f>
        <v>19.771413563022008</v>
      </c>
      <c r="E207" s="16">
        <f t="shared" si="66"/>
        <v>350.95001342180666</v>
      </c>
      <c r="F207" s="16">
        <f t="shared" si="66"/>
        <v>177.43828443198808</v>
      </c>
      <c r="G207" s="16">
        <f t="shared" si="66"/>
        <v>305.31255621566061</v>
      </c>
      <c r="H207" s="16">
        <f t="shared" si="66"/>
        <v>248.36876670652168</v>
      </c>
      <c r="I207" s="16">
        <f t="shared" si="66"/>
        <v>21.738312564079138</v>
      </c>
      <c r="J207" s="16">
        <f t="shared" si="66"/>
        <v>44.539424025008785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49.405479513372967</v>
      </c>
      <c r="D208" s="16">
        <f t="shared" si="67"/>
        <v>21.368065312876226</v>
      </c>
      <c r="E208" s="16">
        <f t="shared" si="67"/>
        <v>340.38289503810427</v>
      </c>
      <c r="F208" s="16">
        <f t="shared" si="67"/>
        <v>212.92412144514543</v>
      </c>
      <c r="G208" s="16">
        <f t="shared" si="67"/>
        <v>285.14718475727921</v>
      </c>
      <c r="H208" s="16">
        <f t="shared" si="67"/>
        <v>293.6073459845669</v>
      </c>
      <c r="I208" s="16">
        <f t="shared" si="67"/>
        <v>22.138178020205732</v>
      </c>
      <c r="J208" s="16">
        <f t="shared" si="67"/>
        <v>43.300981394850808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49.196431308064675</v>
      </c>
      <c r="D209" s="16">
        <f t="shared" si="67"/>
        <v>30.741994974682761</v>
      </c>
      <c r="E209" s="16">
        <f t="shared" si="67"/>
        <v>310.08671681210922</v>
      </c>
      <c r="F209" s="16">
        <f t="shared" si="67"/>
        <v>223.69324331952225</v>
      </c>
      <c r="G209" s="16">
        <f t="shared" si="67"/>
        <v>279.34923939015147</v>
      </c>
      <c r="H209" s="16">
        <f t="shared" si="67"/>
        <v>303.04459428691462</v>
      </c>
      <c r="I209" s="16">
        <f t="shared" si="67"/>
        <v>20.708424446308221</v>
      </c>
      <c r="J209" s="16">
        <f t="shared" si="67"/>
        <v>42.693074061753805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49.577274854920667</v>
      </c>
      <c r="D210" s="16">
        <f t="shared" si="67"/>
        <v>42.340710760466976</v>
      </c>
      <c r="E210" s="16">
        <f t="shared" si="67"/>
        <v>301.26773926686309</v>
      </c>
      <c r="F210" s="16">
        <f t="shared" si="67"/>
        <v>216.2177562835189</v>
      </c>
      <c r="G210" s="16">
        <f t="shared" si="67"/>
        <v>277.75592249269346</v>
      </c>
      <c r="H210" s="16">
        <f t="shared" si="67"/>
        <v>295.66993031731232</v>
      </c>
      <c r="I210" s="16">
        <f t="shared" si="67"/>
        <v>20.890951483413968</v>
      </c>
      <c r="J210" s="16">
        <f t="shared" si="67"/>
        <v>39.823033453929355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50.99734784738537</v>
      </c>
      <c r="D211" s="16">
        <f t="shared" si="67"/>
        <v>32.526143596615867</v>
      </c>
      <c r="E211" s="16">
        <f t="shared" si="67"/>
        <v>303.61209446146944</v>
      </c>
      <c r="F211" s="16">
        <f t="shared" si="67"/>
        <v>204.70732313168742</v>
      </c>
      <c r="G211" s="16">
        <f t="shared" si="67"/>
        <v>278.78906055840662</v>
      </c>
      <c r="H211" s="16">
        <f t="shared" si="67"/>
        <v>238.23370177529196</v>
      </c>
      <c r="I211" s="16">
        <f t="shared" si="67"/>
        <v>20.728746877144211</v>
      </c>
      <c r="J211" s="16">
        <f t="shared" si="67"/>
        <v>34.386221125949255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0.70083033225540603</v>
      </c>
      <c r="D217" s="9"/>
      <c r="E217" s="31">
        <f>SUMIFS('Inputs - allowances'!$G$4:$G$1000,'Inputs - allowances'!$M$4:$M$1000,E$214, 'Inputs - allowances'!$C$4:$C$1000, $C$1)</f>
        <v>5.3781110279599602</v>
      </c>
      <c r="F217" s="9"/>
      <c r="G217" s="31">
        <f>SUMIFS('Inputs - allowances'!$G$4:$G$1000,'Inputs - allowances'!$M$4:$M$1000,G$214, 'Inputs - allowances'!$C$4:$C$1000, $C$1)</f>
        <v>3.5609383087522599</v>
      </c>
      <c r="H217" s="9"/>
      <c r="I217" s="31">
        <f>SUMIFS('Inputs - allowances'!$G$4:$G$1000,'Inputs - allowances'!$M$4:$M$1000,I$214, 'Inputs - allowances'!$C$4:$C$1000, $C$1)</f>
        <v>1.0484754180184599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0.70083033225540503</v>
      </c>
      <c r="D218" s="9"/>
      <c r="E218" s="31">
        <f>SUMIFS('Inputs - allowances'!$H$4:$H$1000,'Inputs - allowances'!$M$4:$M$1000,E$214, 'Inputs - allowances'!$C$4:$C$1000, $C$1)</f>
        <v>5.37811102795997</v>
      </c>
      <c r="F218" s="9"/>
      <c r="G218" s="31">
        <f>SUMIFS('Inputs - allowances'!$H$4:$H$1000,'Inputs - allowances'!$M$4:$M$1000,G$214, 'Inputs - allowances'!$C$4:$C$1000, $C$1)</f>
        <v>3.5609383087522799</v>
      </c>
      <c r="H218" s="9"/>
      <c r="I218" s="31">
        <f>SUMIFS('Inputs - allowances'!$H$4:$H$1000,'Inputs - allowances'!$M$4:$M$1000,I$214, 'Inputs - allowances'!$C$4:$C$1000, $C$1)</f>
        <v>1.0484754180184599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0.70083033225540503</v>
      </c>
      <c r="D219" s="9"/>
      <c r="E219" s="31">
        <f>SUMIFS('Inputs - allowances'!$I$4:$I$1000,'Inputs - allowances'!$M$4:$M$1000,E$214, 'Inputs - allowances'!$C$4:$C$1000, $C$1)</f>
        <v>5.3781110279599602</v>
      </c>
      <c r="F219" s="9"/>
      <c r="G219" s="31">
        <f>SUMIFS('Inputs - allowances'!$I$4:$I$1000,'Inputs - allowances'!$M$4:$M$1000,G$214, 'Inputs - allowances'!$C$4:$C$1000, $C$1)</f>
        <v>3.5609383087522599</v>
      </c>
      <c r="H219" s="9"/>
      <c r="I219" s="31">
        <f>SUMIFS('Inputs - allowances'!$I$4:$I$1000,'Inputs - allowances'!$M$4:$M$1000,I$214, 'Inputs - allowances'!$C$4:$C$1000, $C$1)</f>
        <v>1.0484754180184599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0.70083033225540503</v>
      </c>
      <c r="D220" s="9"/>
      <c r="E220" s="31">
        <f>SUMIFS('Inputs - allowances'!$J$4:$J$1000,'Inputs - allowances'!$M$4:$M$1000,E$214, 'Inputs - allowances'!$C$4:$C$1000, $C$1)</f>
        <v>5.3781110279599602</v>
      </c>
      <c r="F220" s="9"/>
      <c r="G220" s="31">
        <f>SUMIFS('Inputs - allowances'!$J$4:$J$1000,'Inputs - allowances'!$M$4:$M$1000,G$214, 'Inputs - allowances'!$C$4:$C$1000, $C$1)</f>
        <v>3.5609383087522501</v>
      </c>
      <c r="H220" s="9"/>
      <c r="I220" s="31">
        <f>SUMIFS('Inputs - allowances'!$J$4:$J$1000,'Inputs - allowances'!$M$4:$M$1000,I$214, 'Inputs - allowances'!$C$4:$C$1000, $C$1)</f>
        <v>1.0484754180184599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0.70083033225540503</v>
      </c>
      <c r="D221" s="9"/>
      <c r="E221" s="31">
        <f>SUMIFS('Inputs - allowances'!$K$4:$K$1000,'Inputs - allowances'!$M$4:$M$1000,E$214, 'Inputs - allowances'!$C$4:$C$1000, $C$1)</f>
        <v>5.3781110279599602</v>
      </c>
      <c r="F221" s="9"/>
      <c r="G221" s="31">
        <f>SUMIFS('Inputs - allowances'!$K$4:$K$1000,'Inputs - allowances'!$M$4:$M$1000,G$214, 'Inputs - allowances'!$C$4:$C$1000, $C$1)</f>
        <v>3.5609383087522701</v>
      </c>
      <c r="H221" s="9"/>
      <c r="I221" s="31">
        <f>SUMIFS('Inputs - allowances'!$K$4:$K$1000,'Inputs - allowances'!$M$4:$M$1000,I$214, 'Inputs - allowances'!$C$4:$C$1000, $C$1)</f>
        <v>1.0484754180184599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48.324692723600137</v>
      </c>
      <c r="D227" s="16">
        <f t="shared" ref="D227:L227" si="68">D207+D217</f>
        <v>19.771413563022008</v>
      </c>
      <c r="E227" s="16">
        <f t="shared" si="68"/>
        <v>356.32812444976662</v>
      </c>
      <c r="F227" s="16">
        <f t="shared" si="68"/>
        <v>177.43828443198808</v>
      </c>
      <c r="G227" s="16">
        <f t="shared" si="68"/>
        <v>308.87349452441288</v>
      </c>
      <c r="H227" s="16">
        <f t="shared" si="68"/>
        <v>248.36876670652168</v>
      </c>
      <c r="I227" s="16">
        <f t="shared" si="68"/>
        <v>22.786787982097596</v>
      </c>
      <c r="J227" s="16">
        <f t="shared" si="68"/>
        <v>44.539424025008785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50.106309845628374</v>
      </c>
      <c r="D228" s="16">
        <f t="shared" si="69"/>
        <v>21.368065312876226</v>
      </c>
      <c r="E228" s="16">
        <f t="shared" si="69"/>
        <v>345.76100606606423</v>
      </c>
      <c r="F228" s="16">
        <f t="shared" si="69"/>
        <v>212.92412144514543</v>
      </c>
      <c r="G228" s="16">
        <f t="shared" si="69"/>
        <v>288.70812306603148</v>
      </c>
      <c r="H228" s="16">
        <f t="shared" si="69"/>
        <v>293.6073459845669</v>
      </c>
      <c r="I228" s="16">
        <f t="shared" si="69"/>
        <v>23.186653438224191</v>
      </c>
      <c r="J228" s="16">
        <f t="shared" si="69"/>
        <v>43.300981394850808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49.897261640320082</v>
      </c>
      <c r="D229" s="16">
        <f t="shared" si="69"/>
        <v>30.741994974682761</v>
      </c>
      <c r="E229" s="16">
        <f t="shared" si="69"/>
        <v>315.46482784006918</v>
      </c>
      <c r="F229" s="16">
        <f t="shared" si="69"/>
        <v>223.69324331952225</v>
      </c>
      <c r="G229" s="16">
        <f t="shared" si="69"/>
        <v>282.91017769890374</v>
      </c>
      <c r="H229" s="16">
        <f t="shared" si="69"/>
        <v>303.04459428691462</v>
      </c>
      <c r="I229" s="16">
        <f t="shared" si="69"/>
        <v>21.75689986432668</v>
      </c>
      <c r="J229" s="16">
        <f t="shared" si="69"/>
        <v>42.693074061753805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50.278105187176074</v>
      </c>
      <c r="D230" s="16">
        <f t="shared" si="69"/>
        <v>42.340710760466976</v>
      </c>
      <c r="E230" s="16">
        <f t="shared" si="69"/>
        <v>306.64585029482305</v>
      </c>
      <c r="F230" s="16">
        <f t="shared" si="69"/>
        <v>216.2177562835189</v>
      </c>
      <c r="G230" s="16">
        <f t="shared" si="69"/>
        <v>281.31686080144573</v>
      </c>
      <c r="H230" s="16">
        <f t="shared" si="69"/>
        <v>295.66993031731232</v>
      </c>
      <c r="I230" s="16">
        <f t="shared" si="69"/>
        <v>21.939426901432427</v>
      </c>
      <c r="J230" s="16">
        <f t="shared" si="69"/>
        <v>39.823033453929355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51.698178179640777</v>
      </c>
      <c r="D231" s="16">
        <f t="shared" si="69"/>
        <v>32.526143596615867</v>
      </c>
      <c r="E231" s="16">
        <f t="shared" si="69"/>
        <v>308.9902054894294</v>
      </c>
      <c r="F231" s="16">
        <f t="shared" si="69"/>
        <v>204.70732313168742</v>
      </c>
      <c r="G231" s="16">
        <f t="shared" si="69"/>
        <v>282.34999886715889</v>
      </c>
      <c r="H231" s="16">
        <f t="shared" si="69"/>
        <v>238.23370177529196</v>
      </c>
      <c r="I231" s="16">
        <f t="shared" si="69"/>
        <v>21.777222295162669</v>
      </c>
      <c r="J231" s="16">
        <f t="shared" si="69"/>
        <v>34.386221125949255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0.12170845665876903</v>
      </c>
      <c r="D237" s="18">
        <f xml:space="preserve"> IFERROR(D227 / SUM($C$227:$D$231), 0)</f>
        <v>4.9795417106552727E-2</v>
      </c>
      <c r="E237" s="18">
        <f xml:space="preserve"> IFERROR(E227 / SUM($E$227:$F$231), 0)</f>
        <v>0.13354772194310227</v>
      </c>
      <c r="F237" s="18">
        <f xml:space="preserve"> IFERROR(F227 / SUM($E$227:$F$231), 0)</f>
        <v>6.6501847722448992E-2</v>
      </c>
      <c r="G237" s="18">
        <f xml:space="preserve"> IFERROR(G227 / SUM($G$227:$H$231), 0)</f>
        <v>0.10940999438477299</v>
      </c>
      <c r="H237" s="18">
        <f xml:space="preserve"> IFERROR(H227 / SUM($G$227:$H$231), 0)</f>
        <v>8.797784805897528E-2</v>
      </c>
      <c r="I237" s="18">
        <f xml:space="preserve"> IFERROR(I227 / SUM($I$227:$J$231), 0)</f>
        <v>7.2066820055747188E-2</v>
      </c>
      <c r="J237" s="18">
        <f xml:space="preserve"> IFERROR(J227 / SUM($I$227:$J$231), 0)</f>
        <v>0.14086297108301166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0.12619555958809606</v>
      </c>
      <c r="D238" s="18">
        <f t="shared" si="70"/>
        <v>5.3816674342636039E-2</v>
      </c>
      <c r="E238" s="18">
        <f t="shared" ref="E238:F241" si="71" xml:space="preserve"> IFERROR(E228 / SUM($E$227:$F$231), 0)</f>
        <v>0.12958728634788874</v>
      </c>
      <c r="F238" s="18">
        <f t="shared" si="71"/>
        <v>7.9801535199179374E-2</v>
      </c>
      <c r="G238" s="18">
        <f t="shared" ref="G238:H241" si="72" xml:space="preserve"> IFERROR(G228 / SUM($G$227:$H$231), 0)</f>
        <v>0.10226696263507395</v>
      </c>
      <c r="H238" s="18">
        <f t="shared" si="72"/>
        <v>0.10400237846553248</v>
      </c>
      <c r="I238" s="18">
        <f t="shared" ref="I238:J241" si="73" xml:space="preserve"> IFERROR(I228 / SUM($I$227:$J$231), 0)</f>
        <v>7.3331457787744553E-2</v>
      </c>
      <c r="J238" s="18">
        <f t="shared" si="73"/>
        <v>0.13694620044174879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0.12566905992505872</v>
      </c>
      <c r="D239" s="18">
        <f t="shared" si="70"/>
        <v>7.7425443434905095E-2</v>
      </c>
      <c r="E239" s="18">
        <f t="shared" si="71"/>
        <v>0.11823262386675125</v>
      </c>
      <c r="F239" s="18">
        <f t="shared" si="71"/>
        <v>8.3837679401581239E-2</v>
      </c>
      <c r="G239" s="18">
        <f t="shared" si="72"/>
        <v>0.10021319893794153</v>
      </c>
      <c r="H239" s="18">
        <f t="shared" si="72"/>
        <v>0.1073452657707621</v>
      </c>
      <c r="I239" s="18">
        <f t="shared" si="73"/>
        <v>6.8809636036689298E-2</v>
      </c>
      <c r="J239" s="18">
        <f t="shared" si="73"/>
        <v>0.1350235973781099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0.12662823581845573</v>
      </c>
      <c r="D240" s="18">
        <f t="shared" si="70"/>
        <v>0.10663746151406177</v>
      </c>
      <c r="E240" s="18">
        <f t="shared" si="71"/>
        <v>0.11492737154389951</v>
      </c>
      <c r="F240" s="18">
        <f t="shared" si="71"/>
        <v>8.1035952017263643E-2</v>
      </c>
      <c r="G240" s="18">
        <f t="shared" si="72"/>
        <v>9.9648809969984084E-2</v>
      </c>
      <c r="H240" s="18">
        <f t="shared" si="72"/>
        <v>0.10473299259806357</v>
      </c>
      <c r="I240" s="18">
        <f t="shared" si="73"/>
        <v>6.9386906652835062E-2</v>
      </c>
      <c r="J240" s="18">
        <f t="shared" si="73"/>
        <v>0.1259466401430985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0.13020476952233734</v>
      </c>
      <c r="D241" s="18">
        <f t="shared" si="70"/>
        <v>8.1918922089127377E-2</v>
      </c>
      <c r="E241" s="18">
        <f t="shared" si="71"/>
        <v>0.1158060091651892</v>
      </c>
      <c r="F241" s="18">
        <f t="shared" si="71"/>
        <v>7.6721972792695964E-2</v>
      </c>
      <c r="G241" s="18">
        <f t="shared" si="72"/>
        <v>0.10001477089564531</v>
      </c>
      <c r="H241" s="18">
        <f t="shared" si="72"/>
        <v>8.4387778283248671E-2</v>
      </c>
      <c r="I241" s="18">
        <f t="shared" si="73"/>
        <v>6.8873908937604658E-2</v>
      </c>
      <c r="J241" s="18">
        <f t="shared" si="73"/>
        <v>0.10875186148341036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312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11.004999999999999</v>
      </c>
      <c r="D11" s="32">
        <f>SUMIFS('Inputs - Reps'!$G$4:$G$5000,'Inputs - Reps'!$M$4:$M$5000,D$6, 'Inputs - Reps'!$C$4:$C$5000, $C$1)+SUMIFS('Inputs - Reps'!$G$4:$G$5000,'Inputs - Reps'!$M$4:$M$5000,D$8, 'Inputs - Reps'!$C$4:$C$5000, $C$1)</f>
        <v>2.6469999999999998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76.942999999999998</v>
      </c>
      <c r="F11" s="32">
        <f>SUMIFS('Inputs - Reps'!$G$4:$G$5000,'Inputs - Reps'!$M$4:$M$5000,F$6, 'Inputs - Reps'!$C$4:$C$5000, $C$1)+SUMIFS('Inputs - Reps'!$G$4:$G$5000,'Inputs - Reps'!$M$4:$M$5000,F$8, 'Inputs - Reps'!$C$4:$C$5000, $C$1)</f>
        <v>43.966999999999999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78.964000000000013</v>
      </c>
      <c r="H11" s="32">
        <f>SUMIFS('Inputs - Reps'!$G$4:$G$5000,'Inputs - Reps'!$M$4:$M$5000,H$6, 'Inputs - Reps'!$C$4:$C$5000, $C$1)+SUMIFS('Inputs - Reps'!$G$4:$G$5000,'Inputs - Reps'!$M$4:$M$5000,H$8, 'Inputs - Reps'!$C$4:$C$5000, $C$1)</f>
        <v>65.745000000000005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14.293000000000001</v>
      </c>
      <c r="J11" s="32">
        <f>SUMIFS('Inputs - Reps'!$G$4:$G$5000,'Inputs - Reps'!$M$4:$M$5000,J$6, 'Inputs - Reps'!$C$4:$C$5000, $C$1)+SUMIFS('Inputs - Reps'!$G$4:$G$5000,'Inputs - Reps'!$M$4:$M$5000,J$8, 'Inputs - Reps'!$C$4:$C$5000, $C$1)</f>
        <v>4.2220000000000004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0.15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2.8370000000000002</v>
      </c>
      <c r="Q11" s="32">
        <f>SUMIFS('Inputs - Reps'!$G$4:$G$5000,'Inputs - Reps'!$M$4:$M$5000,Q$6, 'Inputs - Reps'!$C$4:$C$5000, $C$1)-SUMIFS('Inputs - Reps'!$G$4:$G$5000,'Inputs - Reps'!$M$4:$M$5000,Q$7, 'Inputs - Reps'!$C$4:$C$5000, $C$1)</f>
        <v>2.4289999999999998</v>
      </c>
      <c r="R11" s="32">
        <f>SUMIFS('Inputs - Reps'!$G$4:$G$5000,'Inputs - Reps'!$M$4:$M$5000,R$6, 'Inputs - Reps'!$C$4:$C$5000, $C$1)-SUMIFS('Inputs - Reps'!$G$4:$G$5000,'Inputs - Reps'!$M$4:$M$5000,R$7, 'Inputs - Reps'!$C$4:$C$5000, $C$1)</f>
        <v>26.844999999999999</v>
      </c>
      <c r="S11" s="32">
        <f>SUMIFS('Inputs - Reps'!$G$4:$G$5000,'Inputs - Reps'!$M$4:$M$5000,S$6, 'Inputs - Reps'!$C$4:$C$5000, $C$1)-SUMIFS('Inputs - Reps'!$G$4:$G$5000,'Inputs - Reps'!$M$4:$M$5000,S$7, 'Inputs - Reps'!$C$4:$C$5000, $C$1)</f>
        <v>1.5429999999999997</v>
      </c>
      <c r="T11" s="32">
        <f>SUMIFS('Inputs - Reps'!$G$4:$G$5000,'Inputs - Reps'!$M$4:$M$5000,T$6, 'Inputs - Reps'!$C$4:$C$5000, $C$1)-SUMIFS('Inputs - Reps'!$G$4:$G$5000,'Inputs - Reps'!$M$4:$M$5000,T$7, 'Inputs - Reps'!$C$4:$C$5000, $C$1)</f>
        <v>45.7</v>
      </c>
      <c r="U11" s="32">
        <f>SUMIFS('Inputs - Reps'!$G$4:$G$5000,'Inputs - Reps'!$M$4:$M$5000,U$6, 'Inputs - Reps'!$C$4:$C$5000, $C$1)-SUMIFS('Inputs - Reps'!$G$4:$G$5000,'Inputs - Reps'!$M$4:$M$5000,U$7, 'Inputs - Reps'!$C$4:$C$5000, $C$1)</f>
        <v>1.0999999999999999E-2</v>
      </c>
      <c r="V11" s="32">
        <f>SUMIFS('Inputs - Reps'!$G$4:$G$5000,'Inputs - Reps'!$M$4:$M$5000,V$6, 'Inputs - Reps'!$C$4:$C$5000, $C$1)-SUMIFS('Inputs - Reps'!$G$4:$G$5000,'Inputs - Reps'!$M$4:$M$5000,V$7, 'Inputs - Reps'!$C$4:$C$5000, $C$1)</f>
        <v>1.214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11.064</v>
      </c>
      <c r="D12" s="32">
        <f>SUMIFS('Inputs - Reps'!$H$4:$H$5000,'Inputs - Reps'!$M$4:$M$5000,D$6, 'Inputs - Reps'!$C$4:$C$5000, $C$1)+SUMIFS('Inputs - Reps'!$H$4:$H$5000,'Inputs - Reps'!$M$4:$M$5000,D$8, 'Inputs - Reps'!$C$4:$C$5000, $C$1)</f>
        <v>3.1139999999999999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76.593000000000004</v>
      </c>
      <c r="F12" s="32">
        <f>SUMIFS('Inputs - Reps'!$H$4:$H$5000,'Inputs - Reps'!$M$4:$M$5000,F$6, 'Inputs - Reps'!$C$4:$C$5000, $C$1)+SUMIFS('Inputs - Reps'!$H$4:$H$5000,'Inputs - Reps'!$M$4:$M$5000,F$8, 'Inputs - Reps'!$C$4:$C$5000, $C$1)</f>
        <v>50.850000000000009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78.278000000000006</v>
      </c>
      <c r="H12" s="32">
        <f>SUMIFS('Inputs - Reps'!$H$4:$H$5000,'Inputs - Reps'!$M$4:$M$5000,H$6, 'Inputs - Reps'!$C$4:$C$5000, $C$1)+SUMIFS('Inputs - Reps'!$H$4:$H$5000,'Inputs - Reps'!$M$4:$M$5000,H$8, 'Inputs - Reps'!$C$4:$C$5000, $C$1)</f>
        <v>66.475999999999999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14.445000000000002</v>
      </c>
      <c r="J12" s="32">
        <f>SUMIFS('Inputs - Reps'!$H$4:$H$5000,'Inputs - Reps'!$M$4:$M$5000,J$6, 'Inputs - Reps'!$C$4:$C$5000, $C$1)+SUMIFS('Inputs - Reps'!$H$4:$H$5000,'Inputs - Reps'!$M$4:$M$5000,J$8, 'Inputs - Reps'!$C$4:$C$5000, $C$1)</f>
        <v>4.2720000000000002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0.155</v>
      </c>
      <c r="P12" s="32">
        <f>SUMIFS('Inputs - Reps'!$H$4:$H$5000,'Inputs - Reps'!$M$4:$M$5000,P$6, 'Inputs - Reps'!$C$4:$C$5000, $C$1)-SUMIFS('Inputs - Reps'!$H$4:$H$5000,'Inputs - Reps'!$M$4:$M$5000,P$7, 'Inputs - Reps'!$C$4:$C$5000, $C$1)</f>
        <v>2.927</v>
      </c>
      <c r="Q12" s="32">
        <f>SUMIFS('Inputs - Reps'!$H$4:$H$5000,'Inputs - Reps'!$M$4:$M$5000,Q$6, 'Inputs - Reps'!$C$4:$C$5000, $C$1)-SUMIFS('Inputs - Reps'!$H$4:$H$5000,'Inputs - Reps'!$M$4:$M$5000,Q$7, 'Inputs - Reps'!$C$4:$C$5000, $C$1)</f>
        <v>3.1059999999999999</v>
      </c>
      <c r="R12" s="32">
        <f>SUMIFS('Inputs - Reps'!$H$4:$H$5000,'Inputs - Reps'!$M$4:$M$5000,R$6, 'Inputs - Reps'!$C$4:$C$5000, $C$1)-SUMIFS('Inputs - Reps'!$H$4:$H$5000,'Inputs - Reps'!$M$4:$M$5000,R$7, 'Inputs - Reps'!$C$4:$C$5000, $C$1)</f>
        <v>34.945999999999998</v>
      </c>
      <c r="S12" s="32">
        <f>SUMIFS('Inputs - Reps'!$H$4:$H$5000,'Inputs - Reps'!$M$4:$M$5000,S$6, 'Inputs - Reps'!$C$4:$C$5000, $C$1)-SUMIFS('Inputs - Reps'!$H$4:$H$5000,'Inputs - Reps'!$M$4:$M$5000,S$7, 'Inputs - Reps'!$C$4:$C$5000, $C$1)</f>
        <v>1.8479999999999999</v>
      </c>
      <c r="T12" s="32">
        <f>SUMIFS('Inputs - Reps'!$H$4:$H$5000,'Inputs - Reps'!$M$4:$M$5000,T$6, 'Inputs - Reps'!$C$4:$C$5000, $C$1)-SUMIFS('Inputs - Reps'!$H$4:$H$5000,'Inputs - Reps'!$M$4:$M$5000,T$7, 'Inputs - Reps'!$C$4:$C$5000, $C$1)</f>
        <v>41.704000000000001</v>
      </c>
      <c r="U12" s="32">
        <f>SUMIFS('Inputs - Reps'!$H$4:$H$5000,'Inputs - Reps'!$M$4:$M$5000,U$6, 'Inputs - Reps'!$C$4:$C$5000, $C$1)-SUMIFS('Inputs - Reps'!$H$4:$H$5000,'Inputs - Reps'!$M$4:$M$5000,U$7, 'Inputs - Reps'!$C$4:$C$5000, $C$1)</f>
        <v>1.0999999999999999E-2</v>
      </c>
      <c r="V12" s="32">
        <f>SUMIFS('Inputs - Reps'!$H$4:$H$5000,'Inputs - Reps'!$M$4:$M$5000,V$6, 'Inputs - Reps'!$C$4:$C$5000, $C$1)-SUMIFS('Inputs - Reps'!$H$4:$H$5000,'Inputs - Reps'!$M$4:$M$5000,V$7, 'Inputs - Reps'!$C$4:$C$5000, $C$1)</f>
        <v>1.415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11.081000000000001</v>
      </c>
      <c r="D13" s="32">
        <f>SUMIFS('Inputs - Reps'!$I$4:$I$5000,'Inputs - Reps'!$M$4:$M$5000,D$6, 'Inputs - Reps'!$C$4:$C$5000, $C$1)+SUMIFS('Inputs - Reps'!$I$4:$I$5000,'Inputs - Reps'!$M$4:$M$5000,D$8, 'Inputs - Reps'!$C$4:$C$5000, $C$1)</f>
        <v>2.2350000000000003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75.199999999999989</v>
      </c>
      <c r="F13" s="32">
        <f>SUMIFS('Inputs - Reps'!$I$4:$I$5000,'Inputs - Reps'!$M$4:$M$5000,F$6, 'Inputs - Reps'!$C$4:$C$5000, $C$1)+SUMIFS('Inputs - Reps'!$I$4:$I$5000,'Inputs - Reps'!$M$4:$M$5000,F$8, 'Inputs - Reps'!$C$4:$C$5000, $C$1)</f>
        <v>56.063000000000002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77.331000000000003</v>
      </c>
      <c r="H13" s="32">
        <f>SUMIFS('Inputs - Reps'!$I$4:$I$5000,'Inputs - Reps'!$M$4:$M$5000,H$6, 'Inputs - Reps'!$C$4:$C$5000, $C$1)+SUMIFS('Inputs - Reps'!$I$4:$I$5000,'Inputs - Reps'!$M$4:$M$5000,H$8, 'Inputs - Reps'!$C$4:$C$5000, $C$1)</f>
        <v>58.850999999999999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14.422000000000001</v>
      </c>
      <c r="J13" s="32">
        <f>SUMIFS('Inputs - Reps'!$I$4:$I$5000,'Inputs - Reps'!$M$4:$M$5000,J$6, 'Inputs - Reps'!$C$4:$C$5000, $C$1)+SUMIFS('Inputs - Reps'!$I$4:$I$5000,'Inputs - Reps'!$M$4:$M$5000,J$8, 'Inputs - Reps'!$C$4:$C$5000, $C$1)</f>
        <v>4.4089999999999998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0.155</v>
      </c>
      <c r="P13" s="32">
        <f>SUMIFS('Inputs - Reps'!$I$4:$I$5000,'Inputs - Reps'!$M$4:$M$5000,P$6, 'Inputs - Reps'!$C$4:$C$5000, $C$1)-SUMIFS('Inputs - Reps'!$I$4:$I$5000,'Inputs - Reps'!$M$4:$M$5000,P$7, 'Inputs - Reps'!$C$4:$C$5000, $C$1)</f>
        <v>2.7149999999999999</v>
      </c>
      <c r="Q13" s="32">
        <f>SUMIFS('Inputs - Reps'!$I$4:$I$5000,'Inputs - Reps'!$M$4:$M$5000,Q$6, 'Inputs - Reps'!$C$4:$C$5000, $C$1)-SUMIFS('Inputs - Reps'!$I$4:$I$5000,'Inputs - Reps'!$M$4:$M$5000,Q$7, 'Inputs - Reps'!$C$4:$C$5000, $C$1)</f>
        <v>4.25</v>
      </c>
      <c r="R13" s="32">
        <f>SUMIFS('Inputs - Reps'!$I$4:$I$5000,'Inputs - Reps'!$M$4:$M$5000,R$6, 'Inputs - Reps'!$C$4:$C$5000, $C$1)-SUMIFS('Inputs - Reps'!$I$4:$I$5000,'Inputs - Reps'!$M$4:$M$5000,R$7, 'Inputs - Reps'!$C$4:$C$5000, $C$1)</f>
        <v>49.504999999999995</v>
      </c>
      <c r="S13" s="32">
        <f>SUMIFS('Inputs - Reps'!$I$4:$I$5000,'Inputs - Reps'!$M$4:$M$5000,S$6, 'Inputs - Reps'!$C$4:$C$5000, $C$1)-SUMIFS('Inputs - Reps'!$I$4:$I$5000,'Inputs - Reps'!$M$4:$M$5000,S$7, 'Inputs - Reps'!$C$4:$C$5000, $C$1)</f>
        <v>2.2119999999999997</v>
      </c>
      <c r="T13" s="32">
        <f>SUMIFS('Inputs - Reps'!$I$4:$I$5000,'Inputs - Reps'!$M$4:$M$5000,T$6, 'Inputs - Reps'!$C$4:$C$5000, $C$1)-SUMIFS('Inputs - Reps'!$I$4:$I$5000,'Inputs - Reps'!$M$4:$M$5000,T$7, 'Inputs - Reps'!$C$4:$C$5000, $C$1)</f>
        <v>34.057000000000002</v>
      </c>
      <c r="U13" s="32">
        <f>SUMIFS('Inputs - Reps'!$I$4:$I$5000,'Inputs - Reps'!$M$4:$M$5000,U$6, 'Inputs - Reps'!$C$4:$C$5000, $C$1)-SUMIFS('Inputs - Reps'!$I$4:$I$5000,'Inputs - Reps'!$M$4:$M$5000,U$7, 'Inputs - Reps'!$C$4:$C$5000, $C$1)</f>
        <v>1.0999999999999999E-2</v>
      </c>
      <c r="V13" s="32">
        <f>SUMIFS('Inputs - Reps'!$I$4:$I$5000,'Inputs - Reps'!$M$4:$M$5000,V$6, 'Inputs - Reps'!$C$4:$C$5000, $C$1)-SUMIFS('Inputs - Reps'!$I$4:$I$5000,'Inputs - Reps'!$M$4:$M$5000,V$7, 'Inputs - Reps'!$C$4:$C$5000, $C$1)</f>
        <v>1.966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11.109</v>
      </c>
      <c r="D14" s="32">
        <f>SUMIFS('Inputs - Reps'!$J$4:$J$5000,'Inputs - Reps'!$M$4:$M$5000,D$6, 'Inputs - Reps'!$C$4:$C$5000, $C$1)+SUMIFS('Inputs - Reps'!$J$4:$J$5000,'Inputs - Reps'!$M$4:$M$5000,D$8, 'Inputs - Reps'!$C$4:$C$5000, $C$1)</f>
        <v>1.153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74.207999999999998</v>
      </c>
      <c r="F14" s="32">
        <f>SUMIFS('Inputs - Reps'!$J$4:$J$5000,'Inputs - Reps'!$M$4:$M$5000,F$6, 'Inputs - Reps'!$C$4:$C$5000, $C$1)+SUMIFS('Inputs - Reps'!$J$4:$J$5000,'Inputs - Reps'!$M$4:$M$5000,F$8, 'Inputs - Reps'!$C$4:$C$5000, $C$1)</f>
        <v>52.959999999999994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75.507000000000005</v>
      </c>
      <c r="H14" s="32">
        <f>SUMIFS('Inputs - Reps'!$J$4:$J$5000,'Inputs - Reps'!$M$4:$M$5000,H$6, 'Inputs - Reps'!$C$4:$C$5000, $C$1)+SUMIFS('Inputs - Reps'!$J$4:$J$5000,'Inputs - Reps'!$M$4:$M$5000,H$8, 'Inputs - Reps'!$C$4:$C$5000, $C$1)</f>
        <v>61.153999999999996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14.437000000000001</v>
      </c>
      <c r="J14" s="32">
        <f>SUMIFS('Inputs - Reps'!$J$4:$J$5000,'Inputs - Reps'!$M$4:$M$5000,J$6, 'Inputs - Reps'!$C$4:$C$5000, $C$1)+SUMIFS('Inputs - Reps'!$J$4:$J$5000,'Inputs - Reps'!$M$4:$M$5000,J$8, 'Inputs - Reps'!$C$4:$C$5000, $C$1)</f>
        <v>4.34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0.16</v>
      </c>
      <c r="P14" s="32">
        <f>SUMIFS('Inputs - Reps'!$J$4:$J$5000,'Inputs - Reps'!$M$4:$M$5000,P$6, 'Inputs - Reps'!$C$4:$C$5000, $C$1)-SUMIFS('Inputs - Reps'!$J$4:$J$5000,'Inputs - Reps'!$M$4:$M$5000,P$7, 'Inputs - Reps'!$C$4:$C$5000, $C$1)</f>
        <v>2.6219999999999999</v>
      </c>
      <c r="Q14" s="32">
        <f>SUMIFS('Inputs - Reps'!$J$4:$J$5000,'Inputs - Reps'!$M$4:$M$5000,Q$6, 'Inputs - Reps'!$C$4:$C$5000, $C$1)-SUMIFS('Inputs - Reps'!$J$4:$J$5000,'Inputs - Reps'!$M$4:$M$5000,Q$7, 'Inputs - Reps'!$C$4:$C$5000, $C$1)</f>
        <v>4.4350000000000005</v>
      </c>
      <c r="R14" s="32">
        <f>SUMIFS('Inputs - Reps'!$J$4:$J$5000,'Inputs - Reps'!$M$4:$M$5000,R$6, 'Inputs - Reps'!$C$4:$C$5000, $C$1)-SUMIFS('Inputs - Reps'!$J$4:$J$5000,'Inputs - Reps'!$M$4:$M$5000,R$7, 'Inputs - Reps'!$C$4:$C$5000, $C$1)</f>
        <v>44.129000000000005</v>
      </c>
      <c r="S14" s="32">
        <f>SUMIFS('Inputs - Reps'!$J$4:$J$5000,'Inputs - Reps'!$M$4:$M$5000,S$6, 'Inputs - Reps'!$C$4:$C$5000, $C$1)-SUMIFS('Inputs - Reps'!$J$4:$J$5000,'Inputs - Reps'!$M$4:$M$5000,S$7, 'Inputs - Reps'!$C$4:$C$5000, $C$1)</f>
        <v>2.4929999999999994</v>
      </c>
      <c r="T14" s="32">
        <f>SUMIFS('Inputs - Reps'!$J$4:$J$5000,'Inputs - Reps'!$M$4:$M$5000,T$6, 'Inputs - Reps'!$C$4:$C$5000, $C$1)-SUMIFS('Inputs - Reps'!$J$4:$J$5000,'Inputs - Reps'!$M$4:$M$5000,T$7, 'Inputs - Reps'!$C$4:$C$5000, $C$1)</f>
        <v>31.972999999999999</v>
      </c>
      <c r="U14" s="32">
        <f>SUMIFS('Inputs - Reps'!$J$4:$J$5000,'Inputs - Reps'!$M$4:$M$5000,U$6, 'Inputs - Reps'!$C$4:$C$5000, $C$1)-SUMIFS('Inputs - Reps'!$J$4:$J$5000,'Inputs - Reps'!$M$4:$M$5000,U$7, 'Inputs - Reps'!$C$4:$C$5000, $C$1)</f>
        <v>1.0999999999999999E-2</v>
      </c>
      <c r="V14" s="32">
        <f>SUMIFS('Inputs - Reps'!$J$4:$J$5000,'Inputs - Reps'!$M$4:$M$5000,V$6, 'Inputs - Reps'!$C$4:$C$5000, $C$1)-SUMIFS('Inputs - Reps'!$J$4:$J$5000,'Inputs - Reps'!$M$4:$M$5000,V$7, 'Inputs - Reps'!$C$4:$C$5000, $C$1)</f>
        <v>1.69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11.151999999999999</v>
      </c>
      <c r="D15" s="32">
        <f>SUMIFS('Inputs - Reps'!$K$4:$K$5000,'Inputs - Reps'!$M$4:$M$5000,D$6, 'Inputs - Reps'!$C$4:$C$5000, $C$1)+SUMIFS('Inputs - Reps'!$K$4:$K$5000,'Inputs - Reps'!$M$4:$M$5000,D$8, 'Inputs - Reps'!$C$4:$C$5000, $C$1)</f>
        <v>0.76600000000000001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73.647999999999996</v>
      </c>
      <c r="F15" s="32">
        <f>SUMIFS('Inputs - Reps'!$K$4:$K$5000,'Inputs - Reps'!$M$4:$M$5000,F$6, 'Inputs - Reps'!$C$4:$C$5000, $C$1)+SUMIFS('Inputs - Reps'!$K$4:$K$5000,'Inputs - Reps'!$M$4:$M$5000,F$8, 'Inputs - Reps'!$C$4:$C$5000, $C$1)</f>
        <v>53.903000000000006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74.397999999999996</v>
      </c>
      <c r="H15" s="32">
        <f>SUMIFS('Inputs - Reps'!$K$4:$K$5000,'Inputs - Reps'!$M$4:$M$5000,H$6, 'Inputs - Reps'!$C$4:$C$5000, $C$1)+SUMIFS('Inputs - Reps'!$K$4:$K$5000,'Inputs - Reps'!$M$4:$M$5000,H$8, 'Inputs - Reps'!$C$4:$C$5000, $C$1)</f>
        <v>60.734999999999999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14.502000000000001</v>
      </c>
      <c r="J15" s="32">
        <f>SUMIFS('Inputs - Reps'!$K$4:$K$5000,'Inputs - Reps'!$M$4:$M$5000,J$6, 'Inputs - Reps'!$C$4:$C$5000, $C$1)+SUMIFS('Inputs - Reps'!$K$4:$K$5000,'Inputs - Reps'!$M$4:$M$5000,J$8, 'Inputs - Reps'!$C$4:$C$5000, $C$1)</f>
        <v>4.2229999999999999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0.16</v>
      </c>
      <c r="P15" s="32">
        <f>SUMIFS('Inputs - Reps'!$K$4:$K$5000,'Inputs - Reps'!$M$4:$M$5000,P$6, 'Inputs - Reps'!$C$4:$C$5000, $C$1)-SUMIFS('Inputs - Reps'!$K$4:$K$5000,'Inputs - Reps'!$M$4:$M$5000,P$7, 'Inputs - Reps'!$C$4:$C$5000, $C$1)</f>
        <v>2.6989999999999998</v>
      </c>
      <c r="Q15" s="32">
        <f>SUMIFS('Inputs - Reps'!$K$4:$K$5000,'Inputs - Reps'!$M$4:$M$5000,Q$6, 'Inputs - Reps'!$C$4:$C$5000, $C$1)-SUMIFS('Inputs - Reps'!$K$4:$K$5000,'Inputs - Reps'!$M$4:$M$5000,Q$7, 'Inputs - Reps'!$C$4:$C$5000, $C$1)</f>
        <v>4.6859999999999999</v>
      </c>
      <c r="R15" s="32">
        <f>SUMIFS('Inputs - Reps'!$K$4:$K$5000,'Inputs - Reps'!$M$4:$M$5000,R$6, 'Inputs - Reps'!$C$4:$C$5000, $C$1)-SUMIFS('Inputs - Reps'!$K$4:$K$5000,'Inputs - Reps'!$M$4:$M$5000,R$7, 'Inputs - Reps'!$C$4:$C$5000, $C$1)</f>
        <v>37.498000000000005</v>
      </c>
      <c r="S15" s="32">
        <f>SUMIFS('Inputs - Reps'!$K$4:$K$5000,'Inputs - Reps'!$M$4:$M$5000,S$6, 'Inputs - Reps'!$C$4:$C$5000, $C$1)-SUMIFS('Inputs - Reps'!$K$4:$K$5000,'Inputs - Reps'!$M$4:$M$5000,S$7, 'Inputs - Reps'!$C$4:$C$5000, $C$1)</f>
        <v>2.7090000000000001</v>
      </c>
      <c r="T15" s="32">
        <f>SUMIFS('Inputs - Reps'!$K$4:$K$5000,'Inputs - Reps'!$M$4:$M$5000,T$6, 'Inputs - Reps'!$C$4:$C$5000, $C$1)-SUMIFS('Inputs - Reps'!$K$4:$K$5000,'Inputs - Reps'!$M$4:$M$5000,T$7, 'Inputs - Reps'!$C$4:$C$5000, $C$1)</f>
        <v>20.457999999999995</v>
      </c>
      <c r="U15" s="32">
        <f>SUMIFS('Inputs - Reps'!$K$4:$K$5000,'Inputs - Reps'!$M$4:$M$5000,U$6, 'Inputs - Reps'!$C$4:$C$5000, $C$1)-SUMIFS('Inputs - Reps'!$K$4:$K$5000,'Inputs - Reps'!$M$4:$M$5000,U$7, 'Inputs - Reps'!$C$4:$C$5000, $C$1)</f>
        <v>1.0999999999999999E-2</v>
      </c>
      <c r="V15" s="32">
        <f>SUMIFS('Inputs - Reps'!$K$4:$K$5000,'Inputs - Reps'!$M$4:$M$5000,V$6, 'Inputs - Reps'!$C$4:$C$5000, $C$1)-SUMIFS('Inputs - Reps'!$K$4:$K$5000,'Inputs - Reps'!$M$4:$M$5000,V$7, 'Inputs - Reps'!$C$4:$C$5000, $C$1)</f>
        <v>1.2190000000000001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1909.33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31">
        <f>IFERROR('Inputs - adjustments'!N$11*(C11/SUM(C$11:C$15)), 0)</f>
        <v>0</v>
      </c>
      <c r="D21" s="31">
        <f>IFERROR('Inputs - adjustments'!O$11*(D11/SUM(D$11:D$15)), 0)</f>
        <v>0</v>
      </c>
      <c r="E21" s="31">
        <f>IFERROR('Inputs - adjustments'!P$11*(E11/SUM(E$11:E$15)), 0)</f>
        <v>-9.5005987912648165E-2</v>
      </c>
      <c r="F21" s="31">
        <f>IFERROR('Inputs - adjustments'!Q$11*(F11/SUM(F$11:F$15)), 0)</f>
        <v>0</v>
      </c>
      <c r="G21" s="31">
        <f>IFERROR('Inputs - adjustments'!R$11*(G11/SUM(G$11:G$15)), 0)</f>
        <v>-8.2151904660344686E-3</v>
      </c>
      <c r="H21" s="31">
        <f>IFERROR('Inputs - adjustments'!S$11*(H11/SUM(H$11:H$15)), 0)</f>
        <v>0</v>
      </c>
      <c r="I21" s="31">
        <f>IFERROR('Inputs - adjustments'!T$11*(I11/SUM(I$11:I$15)), 0)</f>
        <v>0</v>
      </c>
      <c r="J21" s="31">
        <f>IFERROR('Inputs - adjustments'!U$11*(J11/SUM(J$11:J$15)), 0)</f>
        <v>0</v>
      </c>
      <c r="K21" s="31">
        <f>IFERROR('Inputs - adjustments'!V$11*(K11/SUM(K$11:K$15)), 0)</f>
        <v>0</v>
      </c>
      <c r="L21" s="31">
        <f>IFERROR('Inputs - adjustments'!W$11*(L11/SUM(L$11:L$15)), 0)</f>
        <v>0</v>
      </c>
      <c r="M21" s="26"/>
      <c r="N21" s="3" t="s">
        <v>28</v>
      </c>
      <c r="O21" s="31">
        <f>IFERROR('Inputs - adjustments'!B$11*O11/SUM(O$11:O$15), 0)</f>
        <v>0</v>
      </c>
      <c r="P21" s="31">
        <f>IFERROR('Inputs - adjustments'!C$11*P11/SUM(P$11:P$15), 0)</f>
        <v>0</v>
      </c>
      <c r="Q21" s="31">
        <f>IFERROR('Inputs - adjustments'!D$11*Q11/SUM(Q$11:Q$15), 0)</f>
        <v>0</v>
      </c>
      <c r="R21" s="31">
        <f>IFERROR('Inputs - adjustments'!E$11*R11/SUM(R$11:R$15), 0)</f>
        <v>0</v>
      </c>
      <c r="S21" s="31">
        <f>IFERROR('Inputs - adjustments'!F$11*S11/SUM(S$11:S$15), 0)</f>
        <v>0</v>
      </c>
      <c r="T21" s="31">
        <f>IFERROR('Inputs - adjustments'!G$11*T11/SUM(T$11:T$15), 0)</f>
        <v>0</v>
      </c>
      <c r="U21" s="31">
        <f>IFERROR('Inputs - adjustments'!H$11*U11/SUM(U$11:U$15), 0)</f>
        <v>0</v>
      </c>
      <c r="V21" s="31">
        <f>IFERROR('Inputs - adjustments'!I$11*V11/SUM(V$11:V$15), 0)</f>
        <v>0</v>
      </c>
      <c r="W21" s="31">
        <f>IFERROR('Inputs - adjustments'!J$11*W11/SUM(W$11:W$15), 0)</f>
        <v>0</v>
      </c>
      <c r="X21" s="31">
        <f>IFERROR('Inputs - adjustments'!K$11*X11/SUM(X$11:X$15), 0)</f>
        <v>0</v>
      </c>
    </row>
    <row r="22" spans="2:24" outlineLevel="1">
      <c r="B22" s="3" t="s">
        <v>29</v>
      </c>
      <c r="C22" s="31">
        <f>IFERROR('Inputs - adjustments'!N$11*(C12/SUM(C$11:C$15)), 0)</f>
        <v>0</v>
      </c>
      <c r="D22" s="31">
        <f>IFERROR('Inputs - adjustments'!O$11*(D12/SUM(D$11:D$15)), 0)</f>
        <v>0</v>
      </c>
      <c r="E22" s="31">
        <f>IFERROR('Inputs - adjustments'!P$11*(E12/SUM(E$11:E$15)), 0)</f>
        <v>-9.4573822598462004E-2</v>
      </c>
      <c r="F22" s="31">
        <f>IFERROR('Inputs - adjustments'!Q$11*(F12/SUM(F$11:F$15)), 0)</f>
        <v>0</v>
      </c>
      <c r="G22" s="31">
        <f>IFERROR('Inputs - adjustments'!R$11*(G12/SUM(G$11:G$15)), 0)</f>
        <v>-8.143820972851502E-3</v>
      </c>
      <c r="H22" s="31">
        <f>IFERROR('Inputs - adjustments'!S$11*(H12/SUM(H$11:H$15)), 0)</f>
        <v>0</v>
      </c>
      <c r="I22" s="31">
        <f>IFERROR('Inputs - adjustments'!T$11*(I12/SUM(I$11:I$15)), 0)</f>
        <v>0</v>
      </c>
      <c r="J22" s="31">
        <f>IFERROR('Inputs - adjustments'!U$11*(J12/SUM(J$11:J$15)), 0)</f>
        <v>0</v>
      </c>
      <c r="K22" s="31">
        <f>IFERROR('Inputs - adjustments'!V$11*(K12/SUM(K$11:K$15)), 0)</f>
        <v>0</v>
      </c>
      <c r="L22" s="31">
        <f>IFERROR('Inputs - adjustments'!W$11*(L12/SUM(L$11:L$15)), 0)</f>
        <v>0</v>
      </c>
      <c r="N22" s="3" t="s">
        <v>29</v>
      </c>
      <c r="O22" s="31">
        <f>IFERROR('Inputs - adjustments'!B$11*O12/SUM(O$11:O$15), 0)</f>
        <v>0</v>
      </c>
      <c r="P22" s="31">
        <f>IFERROR('Inputs - adjustments'!C$11*P12/SUM(P$11:P$15), 0)</f>
        <v>0</v>
      </c>
      <c r="Q22" s="31">
        <f>IFERROR('Inputs - adjustments'!D$11*Q12/SUM(Q$11:Q$15), 0)</f>
        <v>0</v>
      </c>
      <c r="R22" s="31">
        <f>IFERROR('Inputs - adjustments'!E$11*R12/SUM(R$11:R$15), 0)</f>
        <v>0</v>
      </c>
      <c r="S22" s="31">
        <f>IFERROR('Inputs - adjustments'!F$11*S12/SUM(S$11:S$15), 0)</f>
        <v>0</v>
      </c>
      <c r="T22" s="31">
        <f>IFERROR('Inputs - adjustments'!G$11*T12/SUM(T$11:T$15), 0)</f>
        <v>0</v>
      </c>
      <c r="U22" s="31">
        <f>IFERROR('Inputs - adjustments'!H$11*U12/SUM(U$11:U$15), 0)</f>
        <v>0</v>
      </c>
      <c r="V22" s="31">
        <f>IFERROR('Inputs - adjustments'!I$11*V12/SUM(V$11:V$15), 0)</f>
        <v>0</v>
      </c>
      <c r="W22" s="31">
        <f>IFERROR('Inputs - adjustments'!J$11*W12/SUM(W$11:W$15), 0)</f>
        <v>0</v>
      </c>
      <c r="X22" s="31">
        <f>IFERROR('Inputs - adjustments'!K$11*X12/SUM(X$11:X$15), 0)</f>
        <v>0</v>
      </c>
    </row>
    <row r="23" spans="2:24" outlineLevel="1">
      <c r="B23" s="3" t="s">
        <v>30</v>
      </c>
      <c r="C23" s="31">
        <f>IFERROR('Inputs - adjustments'!N$11*(C13/SUM(C$11:C$15)), 0)</f>
        <v>0</v>
      </c>
      <c r="D23" s="31">
        <f>IFERROR('Inputs - adjustments'!O$11*(D13/SUM(D$11:D$15)), 0)</f>
        <v>0</v>
      </c>
      <c r="E23" s="31">
        <f>IFERROR('Inputs - adjustments'!P$11*(E13/SUM(E$11:E$15)), 0)</f>
        <v>-9.2853804648001012E-2</v>
      </c>
      <c r="F23" s="31">
        <f>IFERROR('Inputs - adjustments'!Q$11*(F13/SUM(F$11:F$15)), 0)</f>
        <v>0</v>
      </c>
      <c r="G23" s="31">
        <f>IFERROR('Inputs - adjustments'!R$11*(G13/SUM(G$11:G$15)), 0)</f>
        <v>-8.0452977803671475E-3</v>
      </c>
      <c r="H23" s="31">
        <f>IFERROR('Inputs - adjustments'!S$11*(H13/SUM(H$11:H$15)), 0)</f>
        <v>0</v>
      </c>
      <c r="I23" s="31">
        <f>IFERROR('Inputs - adjustments'!T$11*(I13/SUM(I$11:I$15)), 0)</f>
        <v>0</v>
      </c>
      <c r="J23" s="31">
        <f>IFERROR('Inputs - adjustments'!U$11*(J13/SUM(J$11:J$15)), 0)</f>
        <v>0</v>
      </c>
      <c r="K23" s="31">
        <f>IFERROR('Inputs - adjustments'!V$11*(K13/SUM(K$11:K$15)), 0)</f>
        <v>0</v>
      </c>
      <c r="L23" s="31">
        <f>IFERROR('Inputs - adjustments'!W$11*(L13/SUM(L$11:L$15)), 0)</f>
        <v>0</v>
      </c>
      <c r="N23" s="3" t="s">
        <v>30</v>
      </c>
      <c r="O23" s="31">
        <f>IFERROR('Inputs - adjustments'!B$11*O13/SUM(O$11:O$15), 0)</f>
        <v>0</v>
      </c>
      <c r="P23" s="31">
        <f>IFERROR('Inputs - adjustments'!C$11*P13/SUM(P$11:P$15), 0)</f>
        <v>0</v>
      </c>
      <c r="Q23" s="31">
        <f>IFERROR('Inputs - adjustments'!D$11*Q13/SUM(Q$11:Q$15), 0)</f>
        <v>0</v>
      </c>
      <c r="R23" s="31">
        <f>IFERROR('Inputs - adjustments'!E$11*R13/SUM(R$11:R$15), 0)</f>
        <v>0</v>
      </c>
      <c r="S23" s="31">
        <f>IFERROR('Inputs - adjustments'!F$11*S13/SUM(S$11:S$15), 0)</f>
        <v>0</v>
      </c>
      <c r="T23" s="31">
        <f>IFERROR('Inputs - adjustments'!G$11*T13/SUM(T$11:T$15), 0)</f>
        <v>0</v>
      </c>
      <c r="U23" s="31">
        <f>IFERROR('Inputs - adjustments'!H$11*U13/SUM(U$11:U$15), 0)</f>
        <v>0</v>
      </c>
      <c r="V23" s="31">
        <f>IFERROR('Inputs - adjustments'!I$11*V13/SUM(V$11:V$15), 0)</f>
        <v>0</v>
      </c>
      <c r="W23" s="31">
        <f>IFERROR('Inputs - adjustments'!J$11*W13/SUM(W$11:W$15), 0)</f>
        <v>0</v>
      </c>
      <c r="X23" s="31">
        <f>IFERROR('Inputs - adjustments'!K$11*X13/SUM(X$11:X$15), 0)</f>
        <v>0</v>
      </c>
    </row>
    <row r="24" spans="2:24" outlineLevel="1">
      <c r="B24" s="3" t="s">
        <v>31</v>
      </c>
      <c r="C24" s="31">
        <f>IFERROR('Inputs - adjustments'!N$11*(C14/SUM(C$11:C$15)), 0)</f>
        <v>0</v>
      </c>
      <c r="D24" s="31">
        <f>IFERROR('Inputs - adjustments'!O$11*(D14/SUM(D$11:D$15)), 0)</f>
        <v>0</v>
      </c>
      <c r="E24" s="31">
        <f>IFERROR('Inputs - adjustments'!P$11*(E14/SUM(E$11:E$15)), 0)</f>
        <v>-9.1628924671793344E-2</v>
      </c>
      <c r="F24" s="31">
        <f>IFERROR('Inputs - adjustments'!Q$11*(F14/SUM(F$11:F$15)), 0)</f>
        <v>0</v>
      </c>
      <c r="G24" s="31">
        <f>IFERROR('Inputs - adjustments'!R$11*(G14/SUM(G$11:G$15)), 0)</f>
        <v>-7.8555339967436352E-3</v>
      </c>
      <c r="H24" s="31">
        <f>IFERROR('Inputs - adjustments'!S$11*(H14/SUM(H$11:H$15)), 0)</f>
        <v>0</v>
      </c>
      <c r="I24" s="31">
        <f>IFERROR('Inputs - adjustments'!T$11*(I14/SUM(I$11:I$15)), 0)</f>
        <v>0</v>
      </c>
      <c r="J24" s="31">
        <f>IFERROR('Inputs - adjustments'!U$11*(J14/SUM(J$11:J$15)), 0)</f>
        <v>0</v>
      </c>
      <c r="K24" s="31">
        <f>IFERROR('Inputs - adjustments'!V$11*(K14/SUM(K$11:K$15)), 0)</f>
        <v>0</v>
      </c>
      <c r="L24" s="31">
        <f>IFERROR('Inputs - adjustments'!W$11*(L14/SUM(L$11:L$15)), 0)</f>
        <v>0</v>
      </c>
      <c r="N24" s="3" t="s">
        <v>31</v>
      </c>
      <c r="O24" s="31">
        <f>IFERROR('Inputs - adjustments'!B$11*O14/SUM(O$11:O$15), 0)</f>
        <v>0</v>
      </c>
      <c r="P24" s="31">
        <f>IFERROR('Inputs - adjustments'!C$11*P14/SUM(P$11:P$15), 0)</f>
        <v>0</v>
      </c>
      <c r="Q24" s="31">
        <f>IFERROR('Inputs - adjustments'!D$11*Q14/SUM(Q$11:Q$15), 0)</f>
        <v>0</v>
      </c>
      <c r="R24" s="31">
        <f>IFERROR('Inputs - adjustments'!E$11*R14/SUM(R$11:R$15), 0)</f>
        <v>0</v>
      </c>
      <c r="S24" s="31">
        <f>IFERROR('Inputs - adjustments'!F$11*S14/SUM(S$11:S$15), 0)</f>
        <v>0</v>
      </c>
      <c r="T24" s="31">
        <f>IFERROR('Inputs - adjustments'!G$11*T14/SUM(T$11:T$15), 0)</f>
        <v>0</v>
      </c>
      <c r="U24" s="31">
        <f>IFERROR('Inputs - adjustments'!H$11*U14/SUM(U$11:U$15), 0)</f>
        <v>0</v>
      </c>
      <c r="V24" s="31">
        <f>IFERROR('Inputs - adjustments'!I$11*V14/SUM(V$11:V$15), 0)</f>
        <v>0</v>
      </c>
      <c r="W24" s="31">
        <f>IFERROR('Inputs - adjustments'!J$11*W14/SUM(W$11:W$15), 0)</f>
        <v>0</v>
      </c>
      <c r="X24" s="31">
        <f>IFERROR('Inputs - adjustments'!K$11*X14/SUM(X$11:X$15), 0)</f>
        <v>0</v>
      </c>
    </row>
    <row r="25" spans="2:24" outlineLevel="1">
      <c r="B25" s="3" t="s">
        <v>32</v>
      </c>
      <c r="C25" s="31">
        <f>IFERROR('Inputs - adjustments'!N$11*(C15/SUM(C$11:C$15)), 0)</f>
        <v>0</v>
      </c>
      <c r="D25" s="31">
        <f>IFERROR('Inputs - adjustments'!O$11*(D15/SUM(D$11:D$15)), 0)</f>
        <v>0</v>
      </c>
      <c r="E25" s="31">
        <f>IFERROR('Inputs - adjustments'!P$11*(E15/SUM(E$11:E$15)), 0)</f>
        <v>-9.0937460169095471E-2</v>
      </c>
      <c r="F25" s="31">
        <f>IFERROR('Inputs - adjustments'!Q$11*(F15/SUM(F$11:F$15)), 0)</f>
        <v>0</v>
      </c>
      <c r="G25" s="31">
        <f>IFERROR('Inputs - adjustments'!R$11*(G15/SUM(G$11:G$15)), 0)</f>
        <v>-7.740156784003244E-3</v>
      </c>
      <c r="H25" s="31">
        <f>IFERROR('Inputs - adjustments'!S$11*(H15/SUM(H$11:H$15)), 0)</f>
        <v>0</v>
      </c>
      <c r="I25" s="31">
        <f>IFERROR('Inputs - adjustments'!T$11*(I15/SUM(I$11:I$15)), 0)</f>
        <v>0</v>
      </c>
      <c r="J25" s="31">
        <f>IFERROR('Inputs - adjustments'!U$11*(J15/SUM(J$11:J$15)), 0)</f>
        <v>0</v>
      </c>
      <c r="K25" s="31">
        <f>IFERROR('Inputs - adjustments'!V$11*(K15/SUM(K$11:K$15)), 0)</f>
        <v>0</v>
      </c>
      <c r="L25" s="31">
        <f>IFERROR('Inputs - adjustments'!W$11*(L15/SUM(L$11:L$15)), 0)</f>
        <v>0</v>
      </c>
      <c r="N25" s="3" t="s">
        <v>32</v>
      </c>
      <c r="O25" s="31">
        <f>IFERROR('Inputs - adjustments'!B$11*O15/SUM(O$11:O$15), 0)</f>
        <v>0</v>
      </c>
      <c r="P25" s="31">
        <f>IFERROR('Inputs - adjustments'!C$11*P15/SUM(P$11:P$15), 0)</f>
        <v>0</v>
      </c>
      <c r="Q25" s="31">
        <f>IFERROR('Inputs - adjustments'!D$11*Q15/SUM(Q$11:Q$15), 0)</f>
        <v>0</v>
      </c>
      <c r="R25" s="31">
        <f>IFERROR('Inputs - adjustments'!E$11*R15/SUM(R$11:R$15), 0)</f>
        <v>0</v>
      </c>
      <c r="S25" s="31">
        <f>IFERROR('Inputs - adjustments'!F$11*S15/SUM(S$11:S$15), 0)</f>
        <v>0</v>
      </c>
      <c r="T25" s="31">
        <f>IFERROR('Inputs - adjustments'!G$11*T15/SUM(T$11:T$15), 0)</f>
        <v>0</v>
      </c>
      <c r="U25" s="31">
        <f>IFERROR('Inputs - adjustments'!H$11*U15/SUM(U$11:U$15), 0)</f>
        <v>0</v>
      </c>
      <c r="V25" s="31">
        <f>IFERROR('Inputs - adjustments'!I$11*V15/SUM(V$11:V$15), 0)</f>
        <v>0</v>
      </c>
      <c r="W25" s="31">
        <f>IFERROR('Inputs - adjustments'!J$11*W15/SUM(W$11:W$15), 0)</f>
        <v>0</v>
      </c>
      <c r="X25" s="31">
        <f>IFERROR('Inputs - adjustments'!K$11*X15/SUM(X$11:X$15),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11.004999999999999</v>
      </c>
      <c r="D31" s="32">
        <f t="shared" ref="D31:L31" si="0" xml:space="preserve"> D11 + D21</f>
        <v>2.6469999999999998</v>
      </c>
      <c r="E31" s="32">
        <f t="shared" si="0"/>
        <v>76.847994012087355</v>
      </c>
      <c r="F31" s="32">
        <f t="shared" si="0"/>
        <v>43.966999999999999</v>
      </c>
      <c r="G31" s="32">
        <f t="shared" si="0"/>
        <v>78.955784809533981</v>
      </c>
      <c r="H31" s="32">
        <f t="shared" si="0"/>
        <v>65.745000000000005</v>
      </c>
      <c r="I31" s="32">
        <f t="shared" si="0"/>
        <v>14.293000000000001</v>
      </c>
      <c r="J31" s="32">
        <f t="shared" si="0"/>
        <v>4.2220000000000004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0.15</v>
      </c>
      <c r="P31" s="32">
        <f t="shared" ref="P31:X31" si="1" xml:space="preserve"> P11 + P21</f>
        <v>2.8370000000000002</v>
      </c>
      <c r="Q31" s="32">
        <f t="shared" si="1"/>
        <v>2.4289999999999998</v>
      </c>
      <c r="R31" s="32">
        <f t="shared" si="1"/>
        <v>26.844999999999999</v>
      </c>
      <c r="S31" s="32">
        <f t="shared" si="1"/>
        <v>1.5429999999999997</v>
      </c>
      <c r="T31" s="32">
        <f t="shared" si="1"/>
        <v>45.7</v>
      </c>
      <c r="U31" s="32">
        <f t="shared" si="1"/>
        <v>1.0999999999999999E-2</v>
      </c>
      <c r="V31" s="32">
        <f t="shared" si="1"/>
        <v>1.214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11.064</v>
      </c>
      <c r="D32" s="32">
        <f t="shared" si="2"/>
        <v>3.1139999999999999</v>
      </c>
      <c r="E32" s="32">
        <f t="shared" si="2"/>
        <v>76.498426177401541</v>
      </c>
      <c r="F32" s="32">
        <f t="shared" si="2"/>
        <v>50.850000000000009</v>
      </c>
      <c r="G32" s="32">
        <f t="shared" si="2"/>
        <v>78.269856179027158</v>
      </c>
      <c r="H32" s="32">
        <f t="shared" si="2"/>
        <v>66.475999999999999</v>
      </c>
      <c r="I32" s="32">
        <f t="shared" si="2"/>
        <v>14.445000000000002</v>
      </c>
      <c r="J32" s="32">
        <f t="shared" si="2"/>
        <v>4.2720000000000002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0.155</v>
      </c>
      <c r="P32" s="32">
        <f t="shared" si="3"/>
        <v>2.927</v>
      </c>
      <c r="Q32" s="32">
        <f t="shared" si="3"/>
        <v>3.1059999999999999</v>
      </c>
      <c r="R32" s="32">
        <f t="shared" si="3"/>
        <v>34.945999999999998</v>
      </c>
      <c r="S32" s="32">
        <f t="shared" si="3"/>
        <v>1.8479999999999999</v>
      </c>
      <c r="T32" s="32">
        <f t="shared" si="3"/>
        <v>41.704000000000001</v>
      </c>
      <c r="U32" s="32">
        <f t="shared" si="3"/>
        <v>1.0999999999999999E-2</v>
      </c>
      <c r="V32" s="32">
        <f t="shared" si="3"/>
        <v>1.415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11.081000000000001</v>
      </c>
      <c r="D33" s="32">
        <f t="shared" si="4"/>
        <v>2.2350000000000003</v>
      </c>
      <c r="E33" s="32">
        <f t="shared" si="4"/>
        <v>75.107146195351987</v>
      </c>
      <c r="F33" s="32">
        <f t="shared" si="4"/>
        <v>56.063000000000002</v>
      </c>
      <c r="G33" s="32">
        <f t="shared" si="4"/>
        <v>77.322954702219633</v>
      </c>
      <c r="H33" s="32">
        <f t="shared" si="4"/>
        <v>58.850999999999999</v>
      </c>
      <c r="I33" s="32">
        <f t="shared" si="4"/>
        <v>14.422000000000001</v>
      </c>
      <c r="J33" s="32">
        <f t="shared" si="4"/>
        <v>4.4089999999999998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0.155</v>
      </c>
      <c r="P33" s="32">
        <f t="shared" si="3"/>
        <v>2.7149999999999999</v>
      </c>
      <c r="Q33" s="32">
        <f t="shared" si="3"/>
        <v>4.25</v>
      </c>
      <c r="R33" s="32">
        <f t="shared" si="3"/>
        <v>49.504999999999995</v>
      </c>
      <c r="S33" s="32">
        <f t="shared" si="3"/>
        <v>2.2119999999999997</v>
      </c>
      <c r="T33" s="32">
        <f t="shared" si="3"/>
        <v>34.057000000000002</v>
      </c>
      <c r="U33" s="32">
        <f t="shared" si="3"/>
        <v>1.0999999999999999E-2</v>
      </c>
      <c r="V33" s="32">
        <f t="shared" si="3"/>
        <v>1.966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11.109</v>
      </c>
      <c r="D34" s="32">
        <f t="shared" si="5"/>
        <v>1.153</v>
      </c>
      <c r="E34" s="32">
        <f t="shared" si="5"/>
        <v>74.116371075328203</v>
      </c>
      <c r="F34" s="32">
        <f t="shared" si="5"/>
        <v>52.959999999999994</v>
      </c>
      <c r="G34" s="32">
        <f t="shared" si="5"/>
        <v>75.499144466003258</v>
      </c>
      <c r="H34" s="32">
        <f t="shared" si="5"/>
        <v>61.153999999999996</v>
      </c>
      <c r="I34" s="32">
        <f t="shared" si="5"/>
        <v>14.437000000000001</v>
      </c>
      <c r="J34" s="32">
        <f t="shared" si="5"/>
        <v>4.34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0.16</v>
      </c>
      <c r="P34" s="32">
        <f t="shared" si="3"/>
        <v>2.6219999999999999</v>
      </c>
      <c r="Q34" s="32">
        <f t="shared" si="3"/>
        <v>4.4350000000000005</v>
      </c>
      <c r="R34" s="32">
        <f t="shared" si="3"/>
        <v>44.129000000000005</v>
      </c>
      <c r="S34" s="32">
        <f t="shared" si="3"/>
        <v>2.4929999999999994</v>
      </c>
      <c r="T34" s="32">
        <f t="shared" si="3"/>
        <v>31.972999999999999</v>
      </c>
      <c r="U34" s="32">
        <f t="shared" si="3"/>
        <v>1.0999999999999999E-2</v>
      </c>
      <c r="V34" s="32">
        <f t="shared" si="3"/>
        <v>1.69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11.151999999999999</v>
      </c>
      <c r="D35" s="32">
        <f t="shared" si="6"/>
        <v>0.76600000000000001</v>
      </c>
      <c r="E35" s="32">
        <f t="shared" si="6"/>
        <v>73.557062539830895</v>
      </c>
      <c r="F35" s="32">
        <f t="shared" si="6"/>
        <v>53.903000000000006</v>
      </c>
      <c r="G35" s="32">
        <f t="shared" si="6"/>
        <v>74.390259843215986</v>
      </c>
      <c r="H35" s="32">
        <f t="shared" si="6"/>
        <v>60.734999999999999</v>
      </c>
      <c r="I35" s="32">
        <f t="shared" si="6"/>
        <v>14.502000000000001</v>
      </c>
      <c r="J35" s="32">
        <f t="shared" si="6"/>
        <v>4.2229999999999999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0.16</v>
      </c>
      <c r="P35" s="32">
        <f t="shared" si="3"/>
        <v>2.6989999999999998</v>
      </c>
      <c r="Q35" s="32">
        <f t="shared" si="3"/>
        <v>4.6859999999999999</v>
      </c>
      <c r="R35" s="32">
        <f t="shared" si="3"/>
        <v>37.498000000000005</v>
      </c>
      <c r="S35" s="32">
        <f t="shared" si="3"/>
        <v>2.7090000000000001</v>
      </c>
      <c r="T35" s="32">
        <f t="shared" si="3"/>
        <v>20.457999999999995</v>
      </c>
      <c r="U35" s="32">
        <f t="shared" si="3"/>
        <v>1.0999999999999999E-2</v>
      </c>
      <c r="V35" s="32">
        <f t="shared" si="3"/>
        <v>1.2190000000000001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1908.8249999999998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0.16846278663931663</v>
      </c>
      <c r="D42" s="11">
        <f>IFERROR(D31/SUM($C$31:$D$35), 0)</f>
        <v>4.051985426935676E-2</v>
      </c>
      <c r="E42" s="11">
        <f>IFERROR(E31/SUM($E$31:$F$35), 0)</f>
        <v>0.12123620618121597</v>
      </c>
      <c r="F42" s="11">
        <f>IFERROR(F31/SUM($E$31:$F$35), 0)</f>
        <v>6.9362803098427128E-2</v>
      </c>
      <c r="G42" s="11">
        <f>IFERROR(G31/SUM($G$31:$H$35), 0)</f>
        <v>0.11321465159762772</v>
      </c>
      <c r="H42" s="11">
        <f>IFERROR(H31/SUM($G$31:$H$35), 0)</f>
        <v>9.4271715330822098E-2</v>
      </c>
      <c r="I42" s="11">
        <f>IFERROR(I31/SUM($I$31:$J$35), 0)</f>
        <v>0.15276011329022607</v>
      </c>
      <c r="J42" s="11">
        <f>IFERROR(J31/SUM($I$31:$J$35), 0)</f>
        <v>4.5123710789290873E-2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1.0288065843621399E-2</v>
      </c>
      <c r="P42" s="11">
        <f>IFERROR(P31/SUM($O$31:$P$35),0)</f>
        <v>0.19458161865569273</v>
      </c>
      <c r="Q42" s="11">
        <f>IFERROR(Q31/SUM($Q$31:$R$35), 0)</f>
        <v>1.1466796331002836E-2</v>
      </c>
      <c r="R42" s="11">
        <f>IFERROR(R31/SUM($Q$31:$R$35), 0)</f>
        <v>0.12672957904725038</v>
      </c>
      <c r="S42" s="11">
        <f>IFERROR(S31/SUM($S$31:$T$35), 0)</f>
        <v>8.3542234037369285E-3</v>
      </c>
      <c r="T42" s="11">
        <f>IFERROR(T31/SUM($S$31:$T$35), 0)</f>
        <v>0.24743228097911713</v>
      </c>
      <c r="U42" s="11">
        <f>IFERROR(U31/SUM($U$31:$V$35), 0)</f>
        <v>1.455218944304802E-3</v>
      </c>
      <c r="V42" s="11">
        <f>IFERROR(V31/SUM($U$31:$V$35), 0)</f>
        <v>0.16060325439872997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0.16936594923920029</v>
      </c>
      <c r="D43" s="11">
        <f t="shared" si="7"/>
        <v>4.7668615865046067E-2</v>
      </c>
      <c r="E43" s="11">
        <f t="shared" ref="E43:F46" si="8">IFERROR(E32/SUM($E$31:$F$35), 0)</f>
        <v>0.12068472427690466</v>
      </c>
      <c r="F43" s="11">
        <f t="shared" si="8"/>
        <v>8.0221496521368757E-2</v>
      </c>
      <c r="G43" s="11">
        <f t="shared" ref="G43:H46" si="9">IFERROR(G32/SUM($G$31:$H$35), 0)</f>
        <v>0.11223109895343578</v>
      </c>
      <c r="H43" s="11">
        <f t="shared" si="9"/>
        <v>9.5319895784192407E-2</v>
      </c>
      <c r="I43" s="11">
        <f t="shared" ref="I43:J46" si="10">IFERROR(I32/SUM($I$31:$J$35), 0)</f>
        <v>0.15438465238069793</v>
      </c>
      <c r="J43" s="11">
        <f t="shared" si="10"/>
        <v>4.5658098647998718E-2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1.0631001371742112E-2</v>
      </c>
      <c r="P43" s="11">
        <f t="shared" si="12"/>
        <v>0.20075445816186557</v>
      </c>
      <c r="Q43" s="11">
        <f t="shared" ref="Q43:R46" si="13">IFERROR(Q32/SUM($Q$31:$R$35), 0)</f>
        <v>1.4662770442196299E-2</v>
      </c>
      <c r="R43" s="11">
        <f t="shared" si="13"/>
        <v>0.16497269023599223</v>
      </c>
      <c r="S43" s="11">
        <f t="shared" ref="S43:T46" si="14">IFERROR(S32/SUM($S$31:$T$35), 0)</f>
        <v>1.0005576701299965E-2</v>
      </c>
      <c r="T43" s="11">
        <f t="shared" si="14"/>
        <v>0.22579684564448796</v>
      </c>
      <c r="U43" s="11">
        <f t="shared" ref="U43:V46" si="15">IFERROR(U32/SUM($U$31:$V$35), 0)</f>
        <v>1.455218944304802E-3</v>
      </c>
      <c r="V43" s="11">
        <f t="shared" si="15"/>
        <v>0.18719407329011772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0.16962618253069223</v>
      </c>
      <c r="D44" s="11">
        <f t="shared" si="7"/>
        <v>3.4213023910847136E-2</v>
      </c>
      <c r="E44" s="11">
        <f t="shared" si="8"/>
        <v>0.1184898262977456</v>
      </c>
      <c r="F44" s="11">
        <f t="shared" si="8"/>
        <v>8.844558032404122E-2</v>
      </c>
      <c r="G44" s="11">
        <f t="shared" si="9"/>
        <v>0.11087333750438362</v>
      </c>
      <c r="H44" s="11">
        <f t="shared" si="9"/>
        <v>8.4386412942949449E-2</v>
      </c>
      <c r="I44" s="11">
        <f t="shared" si="10"/>
        <v>0.15413883396569231</v>
      </c>
      <c r="J44" s="11">
        <f t="shared" si="10"/>
        <v>4.7122321380858229E-2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1.0631001371742112E-2</v>
      </c>
      <c r="P44" s="11">
        <f t="shared" si="12"/>
        <v>0.18621399176954731</v>
      </c>
      <c r="Q44" s="11">
        <f t="shared" si="13"/>
        <v>2.006335298755128E-2</v>
      </c>
      <c r="R44" s="11">
        <f t="shared" si="13"/>
        <v>0.23370265638793553</v>
      </c>
      <c r="S44" s="11">
        <f t="shared" si="14"/>
        <v>1.1976372112162079E-2</v>
      </c>
      <c r="T44" s="11">
        <f t="shared" si="14"/>
        <v>0.18439389919706328</v>
      </c>
      <c r="U44" s="11">
        <f t="shared" si="15"/>
        <v>1.455218944304802E-3</v>
      </c>
      <c r="V44" s="11">
        <f t="shared" si="15"/>
        <v>0.26008731313665823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0.17005480206962004</v>
      </c>
      <c r="D45" s="11">
        <f t="shared" si="7"/>
        <v>1.7649940299421362E-2</v>
      </c>
      <c r="E45" s="11">
        <f t="shared" si="8"/>
        <v>0.11692676901466896</v>
      </c>
      <c r="F45" s="11">
        <f t="shared" si="8"/>
        <v>8.3550254784103994E-2</v>
      </c>
      <c r="G45" s="11">
        <f t="shared" si="9"/>
        <v>0.1082581771209928</v>
      </c>
      <c r="H45" s="11">
        <f t="shared" si="9"/>
        <v>8.7688683235852063E-2</v>
      </c>
      <c r="I45" s="11">
        <f t="shared" si="10"/>
        <v>0.15429915032330466</v>
      </c>
      <c r="J45" s="11">
        <f t="shared" si="10"/>
        <v>4.6384866135841391E-2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1.0973936899862827E-2</v>
      </c>
      <c r="P45" s="11">
        <f t="shared" si="12"/>
        <v>0.17983539094650206</v>
      </c>
      <c r="Q45" s="11">
        <f t="shared" si="13"/>
        <v>2.0936698941127044E-2</v>
      </c>
      <c r="R45" s="11">
        <f t="shared" si="13"/>
        <v>0.20832369505591777</v>
      </c>
      <c r="S45" s="11">
        <f t="shared" si="14"/>
        <v>1.3497782855162775E-2</v>
      </c>
      <c r="T45" s="11">
        <f t="shared" si="14"/>
        <v>0.17311055404256698</v>
      </c>
      <c r="U45" s="11">
        <f t="shared" si="15"/>
        <v>1.455218944304802E-3</v>
      </c>
      <c r="V45" s="11">
        <f t="shared" si="15"/>
        <v>0.22357454689773776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0.17071303921868777</v>
      </c>
      <c r="D46" s="11">
        <f t="shared" si="7"/>
        <v>1.1725805957811589E-2</v>
      </c>
      <c r="E46" s="11">
        <f t="shared" si="8"/>
        <v>0.11604439796777084</v>
      </c>
      <c r="F46" s="11">
        <f t="shared" si="8"/>
        <v>8.5037941533753006E-2</v>
      </c>
      <c r="G46" s="11">
        <f t="shared" si="9"/>
        <v>0.10666814813788948</v>
      </c>
      <c r="H46" s="11">
        <f t="shared" si="9"/>
        <v>8.7087879391854583E-2</v>
      </c>
      <c r="I46" s="11">
        <f t="shared" si="10"/>
        <v>0.15499385453962486</v>
      </c>
      <c r="J46" s="11">
        <f t="shared" si="10"/>
        <v>4.5134398546465025E-2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1.0973936899862827E-2</v>
      </c>
      <c r="P46" s="11">
        <f t="shared" si="12"/>
        <v>0.18511659807956102</v>
      </c>
      <c r="Q46" s="11">
        <f t="shared" si="13"/>
        <v>2.2121616964627128E-2</v>
      </c>
      <c r="R46" s="11">
        <f t="shared" si="13"/>
        <v>0.1770201436063995</v>
      </c>
      <c r="S46" s="11">
        <f t="shared" si="14"/>
        <v>1.4667265846223814E-2</v>
      </c>
      <c r="T46" s="11">
        <f t="shared" si="14"/>
        <v>0.11076519921817891</v>
      </c>
      <c r="U46" s="11">
        <f t="shared" si="15"/>
        <v>1.455218944304802E-3</v>
      </c>
      <c r="V46" s="11">
        <f t="shared" si="15"/>
        <v>0.16126471755523217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64.5966502187853</v>
      </c>
      <c r="D54" s="32">
        <f>SUMIFS('Inputs - allowances'!$L$4:$L$1000,'Inputs - allowances'!$M$4:$M$1000,D$52, 'Inputs - allowances'!$C$4:$C$1000, $C$1)</f>
        <v>709.28828211428697</v>
      </c>
      <c r="E54" s="32">
        <f>SUMIFS('Inputs - allowances'!$L$4:$L$1000,'Inputs - allowances'!$M$4:$M$1000,E$52, 'Inputs - allowances'!$C$4:$C$1000, $C$1)</f>
        <v>676.62796984920396</v>
      </c>
      <c r="F54" s="32">
        <f>SUMIFS('Inputs - allowances'!$L$4:$L$1000,'Inputs - allowances'!$M$4:$M$1000,F$52, 'Inputs - allowances'!$C$4:$C$1000, $C$1)</f>
        <v>90.542588685309298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9.3558000000000003</v>
      </c>
      <c r="P54" s="16">
        <f>SUMIFS('Inputs - allowances'!$L$4:$L$1000,'Inputs - allowances'!$M$4:$M$1000,P$52, 'Inputs - allowances'!$C$4:$C$1000, $C$1)</f>
        <v>144.93473895067899</v>
      </c>
      <c r="Q54" s="16">
        <f>SUMIFS('Inputs - allowances'!$L$4:$L$1000,'Inputs - allowances'!$M$4:$M$1000,Q$52, 'Inputs - allowances'!$C$4:$C$1000, $C$1)</f>
        <v>155.39678000000001</v>
      </c>
      <c r="R54" s="16">
        <f>SUMIFS('Inputs - allowances'!$L$4:$L$1000,'Inputs - allowances'!$M$4:$M$1000,R$52, 'Inputs - allowances'!$C$4:$C$1000, $C$1)</f>
        <v>2.3340000000000001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64.5966502187853</v>
      </c>
      <c r="D64" s="37">
        <f t="shared" ref="D64:G64" si="17">D54+D59</f>
        <v>709.28828211428697</v>
      </c>
      <c r="E64" s="37">
        <f t="shared" si="17"/>
        <v>676.62796984920396</v>
      </c>
      <c r="F64" s="37">
        <f t="shared" si="17"/>
        <v>90.542588685309298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9.3558000000000003</v>
      </c>
      <c r="P64" s="38">
        <f t="shared" ref="P64:S64" si="18">P54+P59</f>
        <v>144.93473895067899</v>
      </c>
      <c r="Q64" s="38">
        <f t="shared" si="18"/>
        <v>155.39678000000001</v>
      </c>
      <c r="R64" s="38">
        <f t="shared" si="18"/>
        <v>2.3340000000000001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0.16846278663931663</v>
      </c>
      <c r="D71" s="11">
        <f t="shared" si="19"/>
        <v>4.051985426935676E-2</v>
      </c>
      <c r="E71" s="11">
        <f t="shared" si="19"/>
        <v>0.12123620618121597</v>
      </c>
      <c r="F71" s="11">
        <f t="shared" si="19"/>
        <v>6.9362803098427128E-2</v>
      </c>
      <c r="G71" s="11">
        <f t="shared" si="19"/>
        <v>0.11321465159762772</v>
      </c>
      <c r="H71" s="11">
        <f t="shared" si="19"/>
        <v>9.4271715330822098E-2</v>
      </c>
      <c r="I71" s="11">
        <f t="shared" si="19"/>
        <v>0.15276011329022607</v>
      </c>
      <c r="J71" s="11">
        <f t="shared" si="19"/>
        <v>4.5123710789290873E-2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1.0288065843621399E-2</v>
      </c>
      <c r="P71" s="11">
        <f t="shared" si="20"/>
        <v>0.19458161865569273</v>
      </c>
      <c r="Q71" s="11">
        <f t="shared" si="20"/>
        <v>1.1466796331002836E-2</v>
      </c>
      <c r="R71" s="11">
        <f t="shared" si="20"/>
        <v>0.12672957904725038</v>
      </c>
      <c r="S71" s="11">
        <f t="shared" si="20"/>
        <v>8.3542234037369285E-3</v>
      </c>
      <c r="T71" s="11">
        <f t="shared" si="20"/>
        <v>0.24743228097911713</v>
      </c>
      <c r="U71" s="11">
        <f t="shared" si="20"/>
        <v>1.455218944304802E-3</v>
      </c>
      <c r="V71" s="11">
        <f t="shared" si="20"/>
        <v>0.16060325439872997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0.16936594923920029</v>
      </c>
      <c r="D72" s="11">
        <f t="shared" si="21"/>
        <v>4.7668615865046067E-2</v>
      </c>
      <c r="E72" s="11">
        <f t="shared" si="21"/>
        <v>0.12068472427690466</v>
      </c>
      <c r="F72" s="11">
        <f t="shared" si="21"/>
        <v>8.0221496521368757E-2</v>
      </c>
      <c r="G72" s="11">
        <f t="shared" si="21"/>
        <v>0.11223109895343578</v>
      </c>
      <c r="H72" s="11">
        <f t="shared" si="21"/>
        <v>9.5319895784192407E-2</v>
      </c>
      <c r="I72" s="11">
        <f t="shared" si="21"/>
        <v>0.15438465238069793</v>
      </c>
      <c r="J72" s="11">
        <f t="shared" si="21"/>
        <v>4.5658098647998718E-2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1.0631001371742112E-2</v>
      </c>
      <c r="P72" s="11">
        <f t="shared" si="22"/>
        <v>0.20075445816186557</v>
      </c>
      <c r="Q72" s="11">
        <f t="shared" si="22"/>
        <v>1.4662770442196299E-2</v>
      </c>
      <c r="R72" s="11">
        <f t="shared" si="22"/>
        <v>0.16497269023599223</v>
      </c>
      <c r="S72" s="11">
        <f t="shared" si="22"/>
        <v>1.0005576701299965E-2</v>
      </c>
      <c r="T72" s="11">
        <f t="shared" si="22"/>
        <v>0.22579684564448796</v>
      </c>
      <c r="U72" s="11">
        <f t="shared" si="22"/>
        <v>1.455218944304802E-3</v>
      </c>
      <c r="V72" s="11">
        <f t="shared" si="22"/>
        <v>0.18719407329011772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0.16962618253069223</v>
      </c>
      <c r="D73" s="11">
        <f t="shared" si="23"/>
        <v>3.4213023910847136E-2</v>
      </c>
      <c r="E73" s="11">
        <f t="shared" si="23"/>
        <v>0.1184898262977456</v>
      </c>
      <c r="F73" s="11">
        <f t="shared" si="23"/>
        <v>8.844558032404122E-2</v>
      </c>
      <c r="G73" s="11">
        <f t="shared" si="23"/>
        <v>0.11087333750438362</v>
      </c>
      <c r="H73" s="11">
        <f t="shared" si="23"/>
        <v>8.4386412942949449E-2</v>
      </c>
      <c r="I73" s="11">
        <f t="shared" si="23"/>
        <v>0.15413883396569231</v>
      </c>
      <c r="J73" s="11">
        <f t="shared" si="23"/>
        <v>4.7122321380858229E-2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1.0631001371742112E-2</v>
      </c>
      <c r="P73" s="11">
        <f t="shared" si="24"/>
        <v>0.18621399176954731</v>
      </c>
      <c r="Q73" s="11">
        <f t="shared" si="24"/>
        <v>2.006335298755128E-2</v>
      </c>
      <c r="R73" s="11">
        <f t="shared" si="24"/>
        <v>0.23370265638793553</v>
      </c>
      <c r="S73" s="11">
        <f t="shared" si="24"/>
        <v>1.1976372112162079E-2</v>
      </c>
      <c r="T73" s="11">
        <f t="shared" si="24"/>
        <v>0.18439389919706328</v>
      </c>
      <c r="U73" s="11">
        <f t="shared" si="24"/>
        <v>1.455218944304802E-3</v>
      </c>
      <c r="V73" s="11">
        <f t="shared" si="24"/>
        <v>0.26008731313665823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0.17005480206962004</v>
      </c>
      <c r="D74" s="11">
        <f t="shared" si="25"/>
        <v>1.7649940299421362E-2</v>
      </c>
      <c r="E74" s="11">
        <f t="shared" si="25"/>
        <v>0.11692676901466896</v>
      </c>
      <c r="F74" s="11">
        <f t="shared" si="25"/>
        <v>8.3550254784103994E-2</v>
      </c>
      <c r="G74" s="11">
        <f t="shared" si="25"/>
        <v>0.1082581771209928</v>
      </c>
      <c r="H74" s="11">
        <f t="shared" si="25"/>
        <v>8.7688683235852063E-2</v>
      </c>
      <c r="I74" s="11">
        <f t="shared" si="25"/>
        <v>0.15429915032330466</v>
      </c>
      <c r="J74" s="11">
        <f t="shared" si="25"/>
        <v>4.6384866135841391E-2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1.0973936899862827E-2</v>
      </c>
      <c r="P74" s="11">
        <f t="shared" si="26"/>
        <v>0.17983539094650206</v>
      </c>
      <c r="Q74" s="11">
        <f t="shared" si="26"/>
        <v>2.0936698941127044E-2</v>
      </c>
      <c r="R74" s="11">
        <f t="shared" si="26"/>
        <v>0.20832369505591777</v>
      </c>
      <c r="S74" s="11">
        <f t="shared" si="26"/>
        <v>1.3497782855162775E-2</v>
      </c>
      <c r="T74" s="11">
        <f t="shared" si="26"/>
        <v>0.17311055404256698</v>
      </c>
      <c r="U74" s="11">
        <f t="shared" si="26"/>
        <v>1.455218944304802E-3</v>
      </c>
      <c r="V74" s="11">
        <f t="shared" si="26"/>
        <v>0.22357454689773776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0.17071303921868777</v>
      </c>
      <c r="D75" s="11">
        <f t="shared" si="27"/>
        <v>1.1725805957811589E-2</v>
      </c>
      <c r="E75" s="11">
        <f t="shared" si="27"/>
        <v>0.11604439796777084</v>
      </c>
      <c r="F75" s="11">
        <f t="shared" si="27"/>
        <v>8.5037941533753006E-2</v>
      </c>
      <c r="G75" s="11">
        <f t="shared" si="27"/>
        <v>0.10666814813788948</v>
      </c>
      <c r="H75" s="11">
        <f t="shared" si="27"/>
        <v>8.7087879391854583E-2</v>
      </c>
      <c r="I75" s="11">
        <f t="shared" si="27"/>
        <v>0.15499385453962486</v>
      </c>
      <c r="J75" s="11">
        <f t="shared" si="27"/>
        <v>4.5134398546465025E-2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1.0973936899862827E-2</v>
      </c>
      <c r="P75" s="11">
        <f t="shared" si="28"/>
        <v>0.18511659807956102</v>
      </c>
      <c r="Q75" s="11">
        <f t="shared" si="28"/>
        <v>2.2121616964627128E-2</v>
      </c>
      <c r="R75" s="11">
        <f t="shared" si="28"/>
        <v>0.1770201436063995</v>
      </c>
      <c r="S75" s="11">
        <f t="shared" si="28"/>
        <v>1.4667265846223814E-2</v>
      </c>
      <c r="T75" s="11">
        <f t="shared" si="28"/>
        <v>0.11076519921817891</v>
      </c>
      <c r="U75" s="11">
        <f t="shared" si="28"/>
        <v>1.455218944304802E-3</v>
      </c>
      <c r="V75" s="11">
        <f t="shared" si="28"/>
        <v>0.16126471755523217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64.5966502187853</v>
      </c>
      <c r="D80" s="37">
        <f t="shared" ref="D80:G80" si="29">D64</f>
        <v>709.28828211428697</v>
      </c>
      <c r="E80" s="37">
        <f t="shared" si="29"/>
        <v>676.62796984920396</v>
      </c>
      <c r="F80" s="37">
        <f t="shared" si="29"/>
        <v>90.542588685309298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9.3558000000000003</v>
      </c>
      <c r="P80" s="38">
        <f t="shared" ref="P80:S80" si="30">P64</f>
        <v>144.93473895067899</v>
      </c>
      <c r="Q80" s="38">
        <f t="shared" si="30"/>
        <v>155.39678000000001</v>
      </c>
      <c r="R80" s="38">
        <f t="shared" si="30"/>
        <v>2.3340000000000001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10.882131703421793</v>
      </c>
      <c r="D85" s="32">
        <f>$C$80*D71</f>
        <v>2.6174468531537927</v>
      </c>
      <c r="E85" s="32">
        <f>$D$80*E71</f>
        <v>85.991420412328182</v>
      </c>
      <c r="F85" s="32">
        <f>$D$80*F71</f>
        <v>49.19822345231492</v>
      </c>
      <c r="G85" s="32">
        <f>$E$80*G71</f>
        <v>76.604199867687782</v>
      </c>
      <c r="H85" s="32">
        <f>$E$80*H71</f>
        <v>63.786879358496236</v>
      </c>
      <c r="I85" s="32">
        <f>$F$80*I71</f>
        <v>13.83129610515819</v>
      </c>
      <c r="J85" s="32">
        <f>$F$80*J71</f>
        <v>4.0856175859496169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9.6253086419753095E-2</v>
      </c>
      <c r="P85" s="32">
        <f>$O$80*P71</f>
        <v>1.8204667078189301</v>
      </c>
      <c r="Q85" s="32">
        <f>$P$80*Q71</f>
        <v>1.6619371328344996</v>
      </c>
      <c r="R85" s="32">
        <f>$P$80*R71</f>
        <v>18.367518456542673</v>
      </c>
      <c r="S85" s="32">
        <f>$Q$80*S71</f>
        <v>1.2982194163413587</v>
      </c>
      <c r="T85" s="32">
        <f>$Q$80*T71</f>
        <v>38.450179732210053</v>
      </c>
      <c r="U85" s="32">
        <f>$R$80*U71</f>
        <v>3.3964810160074079E-3</v>
      </c>
      <c r="V85" s="32">
        <f>$R$80*V71</f>
        <v>0.37484799576663574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10.940472981977168</v>
      </c>
      <c r="D86" s="32">
        <f t="shared" si="31"/>
        <v>3.0792329054480203</v>
      </c>
      <c r="E86" s="32">
        <f t="shared" ref="E86:F89" si="32">$D$80*E72</f>
        <v>85.600260759802083</v>
      </c>
      <c r="F86" s="32">
        <f t="shared" si="32"/>
        <v>56.900167456278893</v>
      </c>
      <c r="G86" s="32">
        <f t="shared" ref="G86:H89" si="33">$E$80*G72</f>
        <v>75.938700638808371</v>
      </c>
      <c r="H86" s="32">
        <f t="shared" si="33"/>
        <v>64.496107570695798</v>
      </c>
      <c r="I86" s="32">
        <f t="shared" ref="I86:J89" si="34">$F$80*I72</f>
        <v>13.97838607982999</v>
      </c>
      <c r="J86" s="32">
        <f t="shared" si="34"/>
        <v>4.1340024460390241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9.9461522633744859E-2</v>
      </c>
      <c r="P86" s="32">
        <f t="shared" si="36"/>
        <v>1.8782185596707821</v>
      </c>
      <c r="Q86" s="32">
        <f t="shared" ref="Q86:R89" si="37">$P$80*Q72</f>
        <v>2.1251448063334526</v>
      </c>
      <c r="R86" s="32">
        <f t="shared" si="37"/>
        <v>23.910273793344764</v>
      </c>
      <c r="S86" s="32">
        <f t="shared" ref="S86:T89" si="38">$Q$80*S72</f>
        <v>1.5548344014250364</v>
      </c>
      <c r="T86" s="32">
        <f t="shared" si="38"/>
        <v>35.088102747310458</v>
      </c>
      <c r="U86" s="32">
        <f t="shared" ref="U86:V89" si="39">$R$80*U72</f>
        <v>3.3964810160074079E-3</v>
      </c>
      <c r="V86" s="32">
        <f t="shared" si="39"/>
        <v>0.43691096705913479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10.957283180882955</v>
      </c>
      <c r="D87" s="32">
        <f t="shared" si="31"/>
        <v>2.2100467384959304</v>
      </c>
      <c r="E87" s="32">
        <f t="shared" si="32"/>
        <v>84.043445342748242</v>
      </c>
      <c r="F87" s="32">
        <f t="shared" si="32"/>
        <v>62.733413728640379</v>
      </c>
      <c r="G87" s="32">
        <f t="shared" si="33"/>
        <v>75.020001265996697</v>
      </c>
      <c r="H87" s="32">
        <f t="shared" si="33"/>
        <v>57.098207272444476</v>
      </c>
      <c r="I87" s="32">
        <f t="shared" si="34"/>
        <v>13.956129044188861</v>
      </c>
      <c r="J87" s="32">
        <f t="shared" si="34"/>
        <v>4.2665769626840024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9.9461522633744859E-2</v>
      </c>
      <c r="P87" s="32">
        <f t="shared" si="36"/>
        <v>1.7421808641975307</v>
      </c>
      <c r="Q87" s="32">
        <f t="shared" si="37"/>
        <v>2.9078768277260703</v>
      </c>
      <c r="R87" s="32">
        <f t="shared" si="37"/>
        <v>33.871633495665669</v>
      </c>
      <c r="S87" s="32">
        <f t="shared" si="38"/>
        <v>1.8610896623117861</v>
      </c>
      <c r="T87" s="32">
        <f t="shared" si="38"/>
        <v>28.654218186868221</v>
      </c>
      <c r="U87" s="32">
        <f t="shared" si="39"/>
        <v>3.3964810160074079E-3</v>
      </c>
      <c r="V87" s="32">
        <f t="shared" si="39"/>
        <v>0.60704378886096033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10.984970567316012</v>
      </c>
      <c r="D88" s="32">
        <f t="shared" si="31"/>
        <v>1.1401270199041644</v>
      </c>
      <c r="E88" s="32">
        <f t="shared" si="32"/>
        <v>82.934787127588592</v>
      </c>
      <c r="F88" s="32">
        <f t="shared" si="32"/>
        <v>59.261216686028106</v>
      </c>
      <c r="G88" s="32">
        <f t="shared" si="33"/>
        <v>73.250510604952893</v>
      </c>
      <c r="H88" s="32">
        <f t="shared" si="33"/>
        <v>59.33261571662451</v>
      </c>
      <c r="I88" s="32">
        <f t="shared" si="34"/>
        <v>13.970644502215682</v>
      </c>
      <c r="J88" s="32">
        <f t="shared" si="34"/>
        <v>4.1998058557606193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0.10266995884773664</v>
      </c>
      <c r="P88" s="32">
        <f t="shared" si="36"/>
        <v>1.6825039506172841</v>
      </c>
      <c r="Q88" s="32">
        <f t="shared" si="37"/>
        <v>3.0344549955212052</v>
      </c>
      <c r="R88" s="32">
        <f t="shared" si="37"/>
        <v>30.193340360170296</v>
      </c>
      <c r="S88" s="32">
        <f t="shared" si="38"/>
        <v>2.0975119928315018</v>
      </c>
      <c r="T88" s="32">
        <f t="shared" si="38"/>
        <v>26.900822682230892</v>
      </c>
      <c r="U88" s="32">
        <f t="shared" si="39"/>
        <v>3.3964810160074079E-3</v>
      </c>
      <c r="V88" s="32">
        <f t="shared" si="39"/>
        <v>0.52182299245931996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11.027490482195351</v>
      </c>
      <c r="D89" s="32">
        <f t="shared" si="31"/>
        <v>0.75744778599010398</v>
      </c>
      <c r="E89" s="32">
        <f t="shared" si="32"/>
        <v>82.308931683546831</v>
      </c>
      <c r="F89" s="32">
        <f t="shared" si="32"/>
        <v>60.316415465010842</v>
      </c>
      <c r="G89" s="32">
        <f t="shared" si="33"/>
        <v>72.1746525221143</v>
      </c>
      <c r="H89" s="32">
        <f t="shared" si="33"/>
        <v>58.926095031382893</v>
      </c>
      <c r="I89" s="32">
        <f t="shared" si="34"/>
        <v>14.033544820331914</v>
      </c>
      <c r="J89" s="32">
        <f t="shared" si="34"/>
        <v>4.0865852831514049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0.10266995884773664</v>
      </c>
      <c r="P89" s="32">
        <f t="shared" si="36"/>
        <v>1.7319138683127571</v>
      </c>
      <c r="Q89" s="32">
        <f t="shared" si="37"/>
        <v>3.2061907799351448</v>
      </c>
      <c r="R89" s="32">
        <f t="shared" si="37"/>
        <v>25.65636830260522</v>
      </c>
      <c r="S89" s="32">
        <f t="shared" si="38"/>
        <v>2.2792458839071559</v>
      </c>
      <c r="T89" s="32">
        <f t="shared" si="38"/>
        <v>17.212555294563522</v>
      </c>
      <c r="U89" s="32">
        <f t="shared" si="39"/>
        <v>3.3964810160074079E-3</v>
      </c>
      <c r="V89" s="32">
        <f t="shared" si="39"/>
        <v>0.37639185077391191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1853.0768098182641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10.882131703421793</v>
      </c>
      <c r="D105" s="32">
        <f t="shared" ref="D105:L105" si="41">D85+D96</f>
        <v>2.6174468531537927</v>
      </c>
      <c r="E105" s="32">
        <f t="shared" si="41"/>
        <v>85.991420412328182</v>
      </c>
      <c r="F105" s="32">
        <f t="shared" si="41"/>
        <v>49.19822345231492</v>
      </c>
      <c r="G105" s="32">
        <f t="shared" si="41"/>
        <v>76.604199867687782</v>
      </c>
      <c r="H105" s="32">
        <f t="shared" si="41"/>
        <v>63.786879358496236</v>
      </c>
      <c r="I105" s="32">
        <f t="shared" si="41"/>
        <v>13.83129610515819</v>
      </c>
      <c r="J105" s="32">
        <f t="shared" si="41"/>
        <v>4.0856175859496169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9.6253086419753095E-2</v>
      </c>
      <c r="P105" s="32">
        <f t="shared" ref="P105:X105" si="42">P85+P96</f>
        <v>1.8204667078189301</v>
      </c>
      <c r="Q105" s="32">
        <f t="shared" si="42"/>
        <v>1.6619371328344996</v>
      </c>
      <c r="R105" s="32">
        <f t="shared" si="42"/>
        <v>18.367518456542673</v>
      </c>
      <c r="S105" s="32">
        <f t="shared" si="42"/>
        <v>1.2982194163413587</v>
      </c>
      <c r="T105" s="32">
        <f t="shared" si="42"/>
        <v>38.450179732210053</v>
      </c>
      <c r="U105" s="32">
        <f t="shared" si="42"/>
        <v>3.3964810160074079E-3</v>
      </c>
      <c r="V105" s="32">
        <f t="shared" si="42"/>
        <v>0.37484799576663574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10.940472981977168</v>
      </c>
      <c r="D106" s="32">
        <f t="shared" si="43"/>
        <v>3.0792329054480203</v>
      </c>
      <c r="E106" s="32">
        <f t="shared" si="43"/>
        <v>85.600260759802083</v>
      </c>
      <c r="F106" s="32">
        <f t="shared" si="43"/>
        <v>56.900167456278893</v>
      </c>
      <c r="G106" s="32">
        <f t="shared" si="43"/>
        <v>75.938700638808371</v>
      </c>
      <c r="H106" s="32">
        <f t="shared" si="43"/>
        <v>64.496107570695798</v>
      </c>
      <c r="I106" s="32">
        <f t="shared" si="43"/>
        <v>13.97838607982999</v>
      </c>
      <c r="J106" s="32">
        <f t="shared" si="43"/>
        <v>4.1340024460390241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9.9461522633744859E-2</v>
      </c>
      <c r="P106" s="32">
        <f t="shared" si="44"/>
        <v>1.8782185596707821</v>
      </c>
      <c r="Q106" s="32">
        <f t="shared" si="44"/>
        <v>2.1251448063334526</v>
      </c>
      <c r="R106" s="32">
        <f t="shared" si="44"/>
        <v>23.910273793344764</v>
      </c>
      <c r="S106" s="32">
        <f t="shared" si="44"/>
        <v>1.5548344014250364</v>
      </c>
      <c r="T106" s="32">
        <f t="shared" si="44"/>
        <v>35.088102747310458</v>
      </c>
      <c r="U106" s="32">
        <f t="shared" si="44"/>
        <v>3.3964810160074079E-3</v>
      </c>
      <c r="V106" s="32">
        <f t="shared" si="44"/>
        <v>0.43691096705913479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10.957283180882955</v>
      </c>
      <c r="D107" s="32">
        <f t="shared" si="43"/>
        <v>2.2100467384959304</v>
      </c>
      <c r="E107" s="32">
        <f t="shared" si="43"/>
        <v>84.043445342748242</v>
      </c>
      <c r="F107" s="32">
        <f t="shared" si="43"/>
        <v>62.733413728640379</v>
      </c>
      <c r="G107" s="32">
        <f t="shared" si="43"/>
        <v>75.020001265996697</v>
      </c>
      <c r="H107" s="32">
        <f t="shared" si="43"/>
        <v>57.098207272444476</v>
      </c>
      <c r="I107" s="32">
        <f t="shared" si="43"/>
        <v>13.956129044188861</v>
      </c>
      <c r="J107" s="32">
        <f t="shared" si="43"/>
        <v>4.2665769626840024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9.9461522633744859E-2</v>
      </c>
      <c r="P107" s="32">
        <f t="shared" si="44"/>
        <v>1.7421808641975307</v>
      </c>
      <c r="Q107" s="32">
        <f t="shared" si="44"/>
        <v>2.9078768277260703</v>
      </c>
      <c r="R107" s="32">
        <f t="shared" si="44"/>
        <v>33.871633495665669</v>
      </c>
      <c r="S107" s="32">
        <f t="shared" si="44"/>
        <v>1.8610896623117861</v>
      </c>
      <c r="T107" s="32">
        <f t="shared" si="44"/>
        <v>28.654218186868221</v>
      </c>
      <c r="U107" s="32">
        <f t="shared" si="44"/>
        <v>3.3964810160074079E-3</v>
      </c>
      <c r="V107" s="32">
        <f t="shared" si="44"/>
        <v>0.60704378886096033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10.984970567316012</v>
      </c>
      <c r="D108" s="32">
        <f t="shared" si="43"/>
        <v>1.1401270199041644</v>
      </c>
      <c r="E108" s="32">
        <f t="shared" si="43"/>
        <v>82.934787127588592</v>
      </c>
      <c r="F108" s="32">
        <f t="shared" si="43"/>
        <v>59.261216686028106</v>
      </c>
      <c r="G108" s="32">
        <f t="shared" si="43"/>
        <v>73.250510604952893</v>
      </c>
      <c r="H108" s="32">
        <f t="shared" si="43"/>
        <v>59.33261571662451</v>
      </c>
      <c r="I108" s="32">
        <f t="shared" si="43"/>
        <v>13.970644502215682</v>
      </c>
      <c r="J108" s="32">
        <f t="shared" si="43"/>
        <v>4.1998058557606193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0.10266995884773664</v>
      </c>
      <c r="P108" s="32">
        <f t="shared" si="44"/>
        <v>1.6825039506172841</v>
      </c>
      <c r="Q108" s="32">
        <f t="shared" si="44"/>
        <v>3.0344549955212052</v>
      </c>
      <c r="R108" s="32">
        <f t="shared" si="44"/>
        <v>30.193340360170296</v>
      </c>
      <c r="S108" s="32">
        <f t="shared" si="44"/>
        <v>2.0975119928315018</v>
      </c>
      <c r="T108" s="32">
        <f t="shared" si="44"/>
        <v>26.900822682230892</v>
      </c>
      <c r="U108" s="32">
        <f t="shared" si="44"/>
        <v>3.3964810160074079E-3</v>
      </c>
      <c r="V108" s="32">
        <f t="shared" si="44"/>
        <v>0.52182299245931996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11.027490482195351</v>
      </c>
      <c r="D109" s="32">
        <f t="shared" si="43"/>
        <v>0.75744778599010398</v>
      </c>
      <c r="E109" s="32">
        <f t="shared" si="43"/>
        <v>82.308931683546831</v>
      </c>
      <c r="F109" s="32">
        <f t="shared" si="43"/>
        <v>60.316415465010842</v>
      </c>
      <c r="G109" s="32">
        <f t="shared" si="43"/>
        <v>72.1746525221143</v>
      </c>
      <c r="H109" s="32">
        <f t="shared" si="43"/>
        <v>58.926095031382893</v>
      </c>
      <c r="I109" s="32">
        <f t="shared" si="43"/>
        <v>14.033544820331914</v>
      </c>
      <c r="J109" s="32">
        <f t="shared" si="43"/>
        <v>4.0865852831514049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0.10266995884773664</v>
      </c>
      <c r="P109" s="32">
        <f t="shared" si="44"/>
        <v>1.7319138683127571</v>
      </c>
      <c r="Q109" s="32">
        <f t="shared" si="44"/>
        <v>3.2061907799351448</v>
      </c>
      <c r="R109" s="32">
        <f t="shared" si="44"/>
        <v>25.65636830260522</v>
      </c>
      <c r="S109" s="32">
        <f t="shared" si="44"/>
        <v>2.2792458839071559</v>
      </c>
      <c r="T109" s="32">
        <f t="shared" si="44"/>
        <v>17.212555294563522</v>
      </c>
      <c r="U109" s="32">
        <f t="shared" si="44"/>
        <v>3.3964810160074079E-3</v>
      </c>
      <c r="V109" s="32">
        <f t="shared" si="44"/>
        <v>0.37639185077391191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1853.0768098182641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0.16846278663931663</v>
      </c>
      <c r="D115" s="18">
        <f>IFERROR(D105/SUM($C$105:$D$109), 0)</f>
        <v>4.051985426935676E-2</v>
      </c>
      <c r="E115" s="18">
        <f>IFERROR(E105/SUM($E$105:$F$109), 0)</f>
        <v>0.12123620618121596</v>
      </c>
      <c r="F115" s="18">
        <f>IFERROR(F105/SUM($E$105:$F$109), 0)</f>
        <v>6.9362803098427114E-2</v>
      </c>
      <c r="G115" s="18">
        <f>IFERROR(G105/SUM($G$105:$H$109), 0)</f>
        <v>0.11321465159762771</v>
      </c>
      <c r="H115" s="18">
        <f>IFERROR(H105/SUM($G$105:$H$109), 0)</f>
        <v>9.4271715330822084E-2</v>
      </c>
      <c r="I115" s="18">
        <f xml:space="preserve"> IFERROR(I105 / SUM($I$105:$J$109), 0)</f>
        <v>0.15276011329022607</v>
      </c>
      <c r="J115" s="18">
        <f xml:space="preserve"> IFERROR(J105 / SUM($I$105:$J$109), 0)</f>
        <v>4.5123710789290873E-2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1.0288065843621399E-2</v>
      </c>
      <c r="P115" s="17">
        <f xml:space="preserve"> IFERROR(P105 / SUM($O$105:$P$109), 0)</f>
        <v>0.19458161865569273</v>
      </c>
      <c r="Q115" s="17">
        <f xml:space="preserve"> IFERROR(Q105 / SUM($Q$105:$R$109), 0)</f>
        <v>1.1466796331002836E-2</v>
      </c>
      <c r="R115" s="17">
        <f xml:space="preserve"> IFERROR(R105 / SUM($Q$105:$R$109), 0)</f>
        <v>0.12672957904725038</v>
      </c>
      <c r="S115" s="17">
        <f xml:space="preserve"> IFERROR(S105 / SUM($S$105:$T$109), 0)</f>
        <v>8.3542234037369319E-3</v>
      </c>
      <c r="T115" s="17">
        <f xml:space="preserve"> IFERROR(T105 / SUM($S$105:$T$109), 0)</f>
        <v>0.24743228097911724</v>
      </c>
      <c r="U115" s="17">
        <f xml:space="preserve"> IFERROR(U105 / SUM($U$105:$V$109), 0)</f>
        <v>1.4552189443048022E-3</v>
      </c>
      <c r="V115" s="17">
        <f xml:space="preserve"> IFERROR(V105 / SUM($U$105:$V$109), 0)</f>
        <v>0.16060325439872999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0.16936594923920029</v>
      </c>
      <c r="D116" s="18">
        <f t="shared" si="45"/>
        <v>4.7668615865046067E-2</v>
      </c>
      <c r="E116" s="18">
        <f t="shared" ref="E116:F119" si="46">IFERROR(E106/SUM($E$105:$F$109), 0)</f>
        <v>0.12068472427690463</v>
      </c>
      <c r="F116" s="18">
        <f t="shared" si="46"/>
        <v>8.0221496521368743E-2</v>
      </c>
      <c r="G116" s="18">
        <f t="shared" ref="G116:H119" si="47">IFERROR(G106/SUM($G$105:$H$109), 0)</f>
        <v>0.11223109895343576</v>
      </c>
      <c r="H116" s="18">
        <f t="shared" si="47"/>
        <v>9.5319895784192379E-2</v>
      </c>
      <c r="I116" s="18">
        <f t="shared" ref="I116:J119" si="48" xml:space="preserve"> IFERROR(I106 / SUM($I$105:$J$109), 0)</f>
        <v>0.15438465238069793</v>
      </c>
      <c r="J116" s="18">
        <f t="shared" si="48"/>
        <v>4.5658098647998711E-2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1.0631001371742112E-2</v>
      </c>
      <c r="P116" s="17">
        <f t="shared" si="50"/>
        <v>0.20075445816186557</v>
      </c>
      <c r="Q116" s="17">
        <f t="shared" ref="Q116:R119" si="51" xml:space="preserve"> IFERROR(Q106 / SUM($Q$105:$R$109), 0)</f>
        <v>1.4662770442196299E-2</v>
      </c>
      <c r="R116" s="17">
        <f t="shared" si="51"/>
        <v>0.16497269023599223</v>
      </c>
      <c r="S116" s="17">
        <f t="shared" ref="S116:T119" si="52" xml:space="preserve"> IFERROR(S106 / SUM($S$105:$T$109), 0)</f>
        <v>1.0005576701299968E-2</v>
      </c>
      <c r="T116" s="17">
        <f t="shared" si="52"/>
        <v>0.22579684564448807</v>
      </c>
      <c r="U116" s="17">
        <f t="shared" ref="U116:V119" si="53" xml:space="preserve"> IFERROR(U106 / SUM($U$105:$V$109), 0)</f>
        <v>1.4552189443048022E-3</v>
      </c>
      <c r="V116" s="17">
        <f t="shared" si="53"/>
        <v>0.18719407329011775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0.16962618253069223</v>
      </c>
      <c r="D117" s="18">
        <f t="shared" si="45"/>
        <v>3.4213023910847136E-2</v>
      </c>
      <c r="E117" s="18">
        <f t="shared" si="46"/>
        <v>0.11848982629774558</v>
      </c>
      <c r="F117" s="18">
        <f t="shared" si="46"/>
        <v>8.8445580324041206E-2</v>
      </c>
      <c r="G117" s="18">
        <f t="shared" si="47"/>
        <v>0.11087333750438361</v>
      </c>
      <c r="H117" s="18">
        <f t="shared" si="47"/>
        <v>8.4386412942949435E-2</v>
      </c>
      <c r="I117" s="18">
        <f t="shared" si="48"/>
        <v>0.15413883396569231</v>
      </c>
      <c r="J117" s="18">
        <f t="shared" si="48"/>
        <v>4.7122321380858229E-2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1.0631001371742112E-2</v>
      </c>
      <c r="P117" s="17">
        <f t="shared" si="50"/>
        <v>0.18621399176954731</v>
      </c>
      <c r="Q117" s="17">
        <f t="shared" si="51"/>
        <v>2.006335298755128E-2</v>
      </c>
      <c r="R117" s="17">
        <f t="shared" si="51"/>
        <v>0.23370265638793555</v>
      </c>
      <c r="S117" s="17">
        <f t="shared" si="52"/>
        <v>1.1976372112162084E-2</v>
      </c>
      <c r="T117" s="17">
        <f t="shared" si="52"/>
        <v>0.18439389919706334</v>
      </c>
      <c r="U117" s="17">
        <f t="shared" si="53"/>
        <v>1.4552189443048022E-3</v>
      </c>
      <c r="V117" s="17">
        <f t="shared" si="53"/>
        <v>0.26008731313665828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0.17005480206962004</v>
      </c>
      <c r="D118" s="18">
        <f t="shared" si="45"/>
        <v>1.7649940299421362E-2</v>
      </c>
      <c r="E118" s="18">
        <f t="shared" si="46"/>
        <v>0.11692676901466895</v>
      </c>
      <c r="F118" s="18">
        <f t="shared" si="46"/>
        <v>8.3550254784103981E-2</v>
      </c>
      <c r="G118" s="18">
        <f t="shared" si="47"/>
        <v>0.10825817712099277</v>
      </c>
      <c r="H118" s="18">
        <f t="shared" si="47"/>
        <v>8.768868323585205E-2</v>
      </c>
      <c r="I118" s="18">
        <f t="shared" si="48"/>
        <v>0.15429915032330466</v>
      </c>
      <c r="J118" s="18">
        <f t="shared" si="48"/>
        <v>4.6384866135841391E-2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1.0973936899862827E-2</v>
      </c>
      <c r="P118" s="17">
        <f t="shared" si="50"/>
        <v>0.17983539094650206</v>
      </c>
      <c r="Q118" s="17">
        <f t="shared" si="51"/>
        <v>2.0936698941127044E-2</v>
      </c>
      <c r="R118" s="17">
        <f t="shared" si="51"/>
        <v>0.20832369505591777</v>
      </c>
      <c r="S118" s="17">
        <f t="shared" si="52"/>
        <v>1.3497782855162781E-2</v>
      </c>
      <c r="T118" s="17">
        <f t="shared" si="52"/>
        <v>0.17311055404256703</v>
      </c>
      <c r="U118" s="17">
        <f t="shared" si="53"/>
        <v>1.4552189443048022E-3</v>
      </c>
      <c r="V118" s="17">
        <f t="shared" si="53"/>
        <v>0.22357454689773781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0.17071303921868777</v>
      </c>
      <c r="D119" s="18">
        <f t="shared" si="45"/>
        <v>1.1725805957811589E-2</v>
      </c>
      <c r="E119" s="18">
        <f t="shared" si="46"/>
        <v>0.11604439796777082</v>
      </c>
      <c r="F119" s="18">
        <f t="shared" si="46"/>
        <v>8.5037941533752992E-2</v>
      </c>
      <c r="G119" s="18">
        <f t="shared" si="47"/>
        <v>0.10666814813788945</v>
      </c>
      <c r="H119" s="18">
        <f t="shared" si="47"/>
        <v>8.708787939185457E-2</v>
      </c>
      <c r="I119" s="18">
        <f t="shared" si="48"/>
        <v>0.15499385453962486</v>
      </c>
      <c r="J119" s="18">
        <f t="shared" si="48"/>
        <v>4.5134398546465025E-2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1.0973936899862827E-2</v>
      </c>
      <c r="P119" s="17">
        <f t="shared" si="50"/>
        <v>0.18511659807956102</v>
      </c>
      <c r="Q119" s="17">
        <f t="shared" si="51"/>
        <v>2.2121616964627128E-2</v>
      </c>
      <c r="R119" s="17">
        <f t="shared" si="51"/>
        <v>0.1770201436063995</v>
      </c>
      <c r="S119" s="17">
        <f t="shared" si="52"/>
        <v>1.4667265846223819E-2</v>
      </c>
      <c r="T119" s="17">
        <f t="shared" si="52"/>
        <v>0.11076519921817896</v>
      </c>
      <c r="U119" s="17">
        <f t="shared" si="53"/>
        <v>1.4552189443048022E-3</v>
      </c>
      <c r="V119" s="17">
        <f t="shared" si="53"/>
        <v>0.1612647175552322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10.978384789841547</v>
      </c>
      <c r="D126" s="39">
        <f t="shared" si="55"/>
        <v>4.4379135609727225</v>
      </c>
      <c r="E126" s="39">
        <f t="shared" si="55"/>
        <v>87.653357545162677</v>
      </c>
      <c r="F126" s="39">
        <f t="shared" si="55"/>
        <v>67.565741908857589</v>
      </c>
      <c r="G126" s="39">
        <f t="shared" si="55"/>
        <v>77.902419284029136</v>
      </c>
      <c r="H126" s="39">
        <f t="shared" si="55"/>
        <v>102.23705909070628</v>
      </c>
      <c r="I126" s="39">
        <f t="shared" si="55"/>
        <v>13.834692586174198</v>
      </c>
      <c r="J126" s="39">
        <f t="shared" si="55"/>
        <v>4.4604655817162531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11.039934504610912</v>
      </c>
      <c r="D127" s="39">
        <f t="shared" si="55"/>
        <v>4.9574514651188029</v>
      </c>
      <c r="E127" s="39">
        <f t="shared" si="55"/>
        <v>87.725405566135535</v>
      </c>
      <c r="F127" s="39">
        <f t="shared" si="55"/>
        <v>80.810441249623665</v>
      </c>
      <c r="G127" s="39">
        <f t="shared" si="55"/>
        <v>77.493535040233411</v>
      </c>
      <c r="H127" s="39">
        <f t="shared" si="55"/>
        <v>99.584210318006257</v>
      </c>
      <c r="I127" s="39">
        <f t="shared" si="55"/>
        <v>13.981782560845998</v>
      </c>
      <c r="J127" s="39">
        <f t="shared" si="55"/>
        <v>4.5709134130981592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11.056744703516699</v>
      </c>
      <c r="D128" s="39">
        <f t="shared" si="55"/>
        <v>3.9522276026934611</v>
      </c>
      <c r="E128" s="39">
        <f t="shared" si="55"/>
        <v>86.951322170474313</v>
      </c>
      <c r="F128" s="39">
        <f t="shared" si="55"/>
        <v>96.605047224306048</v>
      </c>
      <c r="G128" s="39">
        <f t="shared" si="55"/>
        <v>76.881090928308481</v>
      </c>
      <c r="H128" s="39">
        <f t="shared" si="55"/>
        <v>85.75242545931269</v>
      </c>
      <c r="I128" s="39">
        <f t="shared" si="55"/>
        <v>13.959525525204869</v>
      </c>
      <c r="J128" s="39">
        <f t="shared" si="55"/>
        <v>4.873620751544963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11.087640526163748</v>
      </c>
      <c r="D129" s="39">
        <f t="shared" si="55"/>
        <v>2.8226309705214483</v>
      </c>
      <c r="E129" s="39">
        <f t="shared" si="55"/>
        <v>85.969242123109794</v>
      </c>
      <c r="F129" s="39">
        <f t="shared" si="55"/>
        <v>89.454557046198403</v>
      </c>
      <c r="G129" s="39">
        <f t="shared" si="55"/>
        <v>75.348022597784393</v>
      </c>
      <c r="H129" s="39">
        <f t="shared" si="55"/>
        <v>86.233438398855398</v>
      </c>
      <c r="I129" s="39">
        <f t="shared" si="55"/>
        <v>13.97404098323169</v>
      </c>
      <c r="J129" s="39">
        <f t="shared" si="55"/>
        <v>4.7216288482199396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11.130160441043087</v>
      </c>
      <c r="D130" s="39">
        <f t="shared" si="55"/>
        <v>2.4893616543028609</v>
      </c>
      <c r="E130" s="39">
        <f t="shared" si="55"/>
        <v>85.515122463481973</v>
      </c>
      <c r="F130" s="39">
        <f t="shared" si="55"/>
        <v>85.972783767616065</v>
      </c>
      <c r="G130" s="39">
        <f t="shared" si="55"/>
        <v>74.453898406021452</v>
      </c>
      <c r="H130" s="39">
        <f t="shared" si="55"/>
        <v>76.138650325946415</v>
      </c>
      <c r="I130" s="39">
        <f t="shared" si="55"/>
        <v>14.036941301347921</v>
      </c>
      <c r="J130" s="39">
        <f t="shared" si="55"/>
        <v>4.4629771339253166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1853.0768098182646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0.95799999999999996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1.59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0.95799999999999996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1.59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0.95799999999999996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1.59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0.95799999999999996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1.59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0.95799999999999996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1.59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12.74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-0.76605533226703304</v>
      </c>
      <c r="F146" s="9"/>
      <c r="G146" s="31">
        <f>SUMIFS('Inputs - allowances'!$G$4:$G$1000,'Inputs - allowances'!$M$4:$M$1000,G$143, 'Inputs - allowances'!$C$4:$C$1000, $C$1)</f>
        <v>-0.757261329728253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-0.699247294979923</v>
      </c>
      <c r="F147" s="9"/>
      <c r="G147" s="31">
        <f>SUMIFS('Inputs - allowances'!$H$4:$H$1000,'Inputs - allowances'!$M$4:$M$1000,G$143, 'Inputs - allowances'!$C$4:$C$1000, $C$1)</f>
        <v>-0.69355464400315303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-0.65409508498250901</v>
      </c>
      <c r="F148" s="9"/>
      <c r="G148" s="31">
        <f>SUMIFS('Inputs - allowances'!$I$4:$I$1000,'Inputs - allowances'!$M$4:$M$1000,G$143, 'Inputs - allowances'!$C$4:$C$1000, $C$1)</f>
        <v>-0.64948878156713896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-0.62260270979230903</v>
      </c>
      <c r="F149" s="9"/>
      <c r="G149" s="31">
        <f>SUMIFS('Inputs - allowances'!$J$4:$J$1000,'Inputs - allowances'!$M$4:$M$1000,G$143, 'Inputs - allowances'!$C$4:$C$1000, $C$1)</f>
        <v>-0.61812998917598505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-0.59064959370929004</v>
      </c>
      <c r="F150" s="9"/>
      <c r="G150" s="31">
        <f>SUMIFS('Inputs - allowances'!$K$4:$K$1000,'Inputs - allowances'!$M$4:$M$1000,G$143, 'Inputs - allowances'!$C$4:$C$1000, $C$1)</f>
        <v>-0.58891238902190901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-6.6399971492275025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allowances'!$C$4:$C$1000,$C$1)*0%*'SRWRDS allowance profile'!$B4, 0)</f>
        <v>0</v>
      </c>
      <c r="D156" s="50">
        <f>IFERROR(SUMIFS('Inputs - allowances'!$L$4:$L$1000,'Inputs - allowances'!$M$4:$M$1000,D$153,'Inputs - allowances'!$C$4:$C$1000,$C$1)*100%*'SRWRDS allowance profile'!$B4, 0)</f>
        <v>7.3687500000000003E-2</v>
      </c>
      <c r="E156" s="50">
        <f>IFERROR(SUMIFS('Inputs - allowances'!$L$4:$L$1000,'Inputs - allowances'!$M$4:$M$1000,E$153,'Inputs - allowances'!$C$4:$C$1000,$C$1)*0%*'SRWRDS allowance profile'!$B4, 0)</f>
        <v>0</v>
      </c>
      <c r="F156" s="50">
        <f>IFERROR(SUMIFS('Inputs - allowances'!$L$4:$L$1000,'Inputs - allowances'!$M$4:$M$1000,F$153,'Inputs - allowances'!$C$4:$C$1000,$C$1)*100%*'SRWRDS allowance profile'!$B4, 0)</f>
        <v>0.22106249999999997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allowances'!$C$4:$C$1000,$C$1)*0%*'SRWRDS allowance profile'!$B5, 0)</f>
        <v>0</v>
      </c>
      <c r="D157" s="50">
        <f>IFERROR(SUMIFS('Inputs - allowances'!$L$4:$L$1000,'Inputs - allowances'!$M$4:$M$1000,D$153,'Inputs - allowances'!$C$4:$C$1000,$C$1)*100%*'SRWRDS allowance profile'!$B5, 0)</f>
        <v>0.10877678571428574</v>
      </c>
      <c r="E157" s="50">
        <f>IFERROR(SUMIFS('Inputs - allowances'!$L$4:$L$1000,'Inputs - allowances'!$M$4:$M$1000,E$153,'Inputs - allowances'!$C$4:$C$1000,$C$1)*0%*'SRWRDS allowance profile'!$B5, 0)</f>
        <v>0</v>
      </c>
      <c r="F157" s="50">
        <f>IFERROR(SUMIFS('Inputs - allowances'!$L$4:$L$1000,'Inputs - allowances'!$M$4:$M$1000,F$153,'Inputs - allowances'!$C$4:$C$1000,$C$1)*100%*'SRWRDS allowance profile'!$B5, 0)</f>
        <v>0.32633035714285719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allowances'!$C$4:$C$1000,$C$1)*0%*'SRWRDS allowance profile'!$B6, 0)</f>
        <v>0</v>
      </c>
      <c r="D158" s="50">
        <f>IFERROR(SUMIFS('Inputs - allowances'!$L$4:$L$1000,'Inputs - allowances'!$M$4:$M$1000,D$153,'Inputs - allowances'!$C$4:$C$1000,$C$1)*100%*'SRWRDS allowance profile'!$B6, 0)</f>
        <v>0.25072889610389604</v>
      </c>
      <c r="E158" s="50">
        <f>IFERROR(SUMIFS('Inputs - allowances'!$L$4:$L$1000,'Inputs - allowances'!$M$4:$M$1000,E$153,'Inputs - allowances'!$C$4:$C$1000,$C$1)*0%*'SRWRDS allowance profile'!$B6, 0)</f>
        <v>0</v>
      </c>
      <c r="F158" s="50">
        <f>IFERROR(SUMIFS('Inputs - allowances'!$L$4:$L$1000,'Inputs - allowances'!$M$4:$M$1000,F$153,'Inputs - allowances'!$C$4:$C$1000,$C$1)*100%*'SRWRDS allowance profile'!$B6, 0)</f>
        <v>0.75218668831168811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allowances'!$C$4:$C$1000,$C$1)*0%*'SRWRDS allowance profile'!$B7, 0)</f>
        <v>0</v>
      </c>
      <c r="D159" s="50">
        <f>IFERROR(SUMIFS('Inputs - allowances'!$L$4:$L$1000,'Inputs - allowances'!$M$4:$M$1000,D$153,'Inputs - allowances'!$C$4:$C$1000,$C$1)*100%*'SRWRDS allowance profile'!$B7, 0)</f>
        <v>0.40639772727272733</v>
      </c>
      <c r="E159" s="50">
        <f>IFERROR(SUMIFS('Inputs - allowances'!$L$4:$L$1000,'Inputs - allowances'!$M$4:$M$1000,E$153,'Inputs - allowances'!$C$4:$C$1000,$C$1)*0%*'SRWRDS allowance profile'!$B7, 0)</f>
        <v>0</v>
      </c>
      <c r="F159" s="50">
        <f>IFERROR(SUMIFS('Inputs - allowances'!$L$4:$L$1000,'Inputs - allowances'!$M$4:$M$1000,F$153,'Inputs - allowances'!$C$4:$C$1000,$C$1)*100%*'SRWRDS allowance profile'!$B7, 0)</f>
        <v>1.2191931818181818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allowances'!$C$4:$C$1000,$C$1)*0%*'SRWRDS allowance profile'!$B8, 0)</f>
        <v>0</v>
      </c>
      <c r="D160" s="50">
        <f>IFERROR(SUMIFS('Inputs - allowances'!$L$4:$L$1000,'Inputs - allowances'!$M$4:$M$1000,D$153,'Inputs - allowances'!$C$4:$C$1000,$C$1)*100%*'SRWRDS allowance profile'!$B8, 0)</f>
        <v>0.14290909090909093</v>
      </c>
      <c r="E160" s="50">
        <f>IFERROR(SUMIFS('Inputs - allowances'!$L$4:$L$1000,'Inputs - allowances'!$M$4:$M$1000,E$153,'Inputs - allowances'!$C$4:$C$1000,$C$1)*0%*'SRWRDS allowance profile'!$B8, 0)</f>
        <v>0</v>
      </c>
      <c r="F160" s="50">
        <f>IFERROR(SUMIFS('Inputs - allowances'!$L$4:$L$1000,'Inputs - allowances'!$M$4:$M$1000,F$153,'Inputs - allowances'!$C$4:$C$1000,$C$1)*100%*'SRWRDS allowance profile'!$B8, 0)</f>
        <v>0.42872727272727273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3.9299999999999997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profile'!H11</f>
        <v>9.054695604290941E-2</v>
      </c>
      <c r="F176" s="31"/>
      <c r="G176" s="31">
        <f>SUMIFS('Inputs - allowances'!$L$4:$L$1000,'Inputs - allowances'!$M$4:$M$1000,G$173, 'Inputs - allowances'!$C$4:$C$1000, $C$1)*'Non-s185 diversions profile'!H25</f>
        <v>7.788985466056721E-3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profile'!H12</f>
        <v>9.054695604290941E-2</v>
      </c>
      <c r="F177" s="31"/>
      <c r="G177" s="31">
        <f>SUMIFS('Inputs - allowances'!$L$4:$L$1000,'Inputs - allowances'!$M$4:$M$1000,G$173, 'Inputs - allowances'!$C$4:$C$1000, $C$1)*'Non-s185 diversions profile'!H26</f>
        <v>7.788985466056721E-3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profile'!H13</f>
        <v>9.054695604290941E-2</v>
      </c>
      <c r="F178" s="31"/>
      <c r="G178" s="31">
        <f>SUMIFS('Inputs - allowances'!$L$4:$L$1000,'Inputs - allowances'!$M$4:$M$1000,G$173, 'Inputs - allowances'!$C$4:$C$1000, $C$1)*'Non-s185 diversions profile'!H27</f>
        <v>7.788985466056721E-3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profile'!H14</f>
        <v>9.054695604290941E-2</v>
      </c>
      <c r="F179" s="31"/>
      <c r="G179" s="31">
        <f>SUMIFS('Inputs - allowances'!$L$4:$L$1000,'Inputs - allowances'!$M$4:$M$1000,G$173, 'Inputs - allowances'!$C$4:$C$1000, $C$1)*'Non-s185 diversions profile'!H28</f>
        <v>7.788985466056721E-3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profile'!H15</f>
        <v>9.054695604290941E-2</v>
      </c>
      <c r="F180" s="31"/>
      <c r="G180" s="31">
        <f>SUMIFS('Inputs - allowances'!$L$4:$L$1000,'Inputs - allowances'!$M$4:$M$1000,G$173, 'Inputs - allowances'!$C$4:$C$1000, $C$1)*'Non-s185 diversions profile'!H29</f>
        <v>7.788985466056721E-3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0.49167970754483065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10.978384789841547</v>
      </c>
      <c r="D185" s="16">
        <f t="shared" ref="D185:L185" si="56">D126+D136+D146+D156+D166+D176</f>
        <v>4.5116010609727226</v>
      </c>
      <c r="E185" s="16">
        <f t="shared" si="56"/>
        <v>87.93584916893856</v>
      </c>
      <c r="F185" s="16">
        <f t="shared" si="56"/>
        <v>67.786804408857591</v>
      </c>
      <c r="G185" s="16">
        <f t="shared" si="56"/>
        <v>78.742946939766938</v>
      </c>
      <c r="H185" s="16">
        <f t="shared" si="56"/>
        <v>102.23705909070628</v>
      </c>
      <c r="I185" s="16">
        <f t="shared" si="56"/>
        <v>13.834692586174198</v>
      </c>
      <c r="J185" s="16">
        <f t="shared" si="56"/>
        <v>4.4604655817162531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11.039934504610912</v>
      </c>
      <c r="D186" s="16">
        <f t="shared" si="57"/>
        <v>5.0662282508330883</v>
      </c>
      <c r="E186" s="16">
        <f t="shared" si="57"/>
        <v>88.074705227198521</v>
      </c>
      <c r="F186" s="16">
        <f t="shared" si="57"/>
        <v>81.136771606766516</v>
      </c>
      <c r="G186" s="16">
        <f t="shared" si="57"/>
        <v>78.397769381696307</v>
      </c>
      <c r="H186" s="16">
        <f t="shared" si="57"/>
        <v>99.584210318006257</v>
      </c>
      <c r="I186" s="16">
        <f t="shared" si="57"/>
        <v>13.981782560845998</v>
      </c>
      <c r="J186" s="16">
        <f t="shared" si="57"/>
        <v>4.5709134130981592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11.056744703516699</v>
      </c>
      <c r="D187" s="16">
        <f t="shared" si="58"/>
        <v>4.2029564987973576</v>
      </c>
      <c r="E187" s="16">
        <f t="shared" si="58"/>
        <v>87.34577404153471</v>
      </c>
      <c r="F187" s="16">
        <f t="shared" si="58"/>
        <v>97.35723391261773</v>
      </c>
      <c r="G187" s="16">
        <f t="shared" si="58"/>
        <v>77.829391132207391</v>
      </c>
      <c r="H187" s="16">
        <f t="shared" si="58"/>
        <v>85.75242545931269</v>
      </c>
      <c r="I187" s="16">
        <f t="shared" si="58"/>
        <v>13.959525525204869</v>
      </c>
      <c r="J187" s="16">
        <f t="shared" si="58"/>
        <v>4.873620751544963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11.087640526163748</v>
      </c>
      <c r="D188" s="16">
        <f t="shared" si="59"/>
        <v>3.2290286977941758</v>
      </c>
      <c r="E188" s="16">
        <f t="shared" si="59"/>
        <v>86.395186369360403</v>
      </c>
      <c r="F188" s="16">
        <f t="shared" si="59"/>
        <v>90.673750228016587</v>
      </c>
      <c r="G188" s="16">
        <f t="shared" si="59"/>
        <v>76.327681594074463</v>
      </c>
      <c r="H188" s="16">
        <f t="shared" si="59"/>
        <v>86.233438398855398</v>
      </c>
      <c r="I188" s="16">
        <f t="shared" si="59"/>
        <v>13.97404098323169</v>
      </c>
      <c r="J188" s="16">
        <f t="shared" si="59"/>
        <v>4.7216288482199396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11.130160441043087</v>
      </c>
      <c r="D189" s="16">
        <f t="shared" si="60"/>
        <v>2.6322707452119518</v>
      </c>
      <c r="E189" s="16">
        <f t="shared" si="60"/>
        <v>85.973019825815598</v>
      </c>
      <c r="F189" s="16">
        <f t="shared" si="60"/>
        <v>86.401511040343337</v>
      </c>
      <c r="G189" s="16">
        <f t="shared" si="60"/>
        <v>75.462775002465591</v>
      </c>
      <c r="H189" s="16">
        <f t="shared" si="60"/>
        <v>76.138650325946415</v>
      </c>
      <c r="I189" s="16">
        <f t="shared" si="60"/>
        <v>14.036941301347921</v>
      </c>
      <c r="J189" s="16">
        <f t="shared" si="60"/>
        <v>4.4629771339253166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1863.5984923765818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0.14650553256909216</v>
      </c>
      <c r="D195" s="18">
        <f xml:space="preserve"> IFERROR(D185 / SUM($C$185:$D$189), 0)</f>
        <v>6.0206900088681431E-2</v>
      </c>
      <c r="E195" s="18">
        <f xml:space="preserve"> IFERROR(E185 / SUM($E$185:$F$189), 0)</f>
        <v>0.1023604171392459</v>
      </c>
      <c r="F195" s="18">
        <f xml:space="preserve"> IFERROR(F185 / SUM($E$185:$F$189), 0)</f>
        <v>7.8906221312502856E-2</v>
      </c>
      <c r="G195" s="18">
        <f xml:space="preserve"> IFERROR(G185 / SUM($G$185:$H$189), 0)</f>
        <v>9.4110612596142132E-2</v>
      </c>
      <c r="H195" s="18">
        <f xml:space="preserve"> IFERROR(H185 / SUM($G$185:$H$189), 0)</f>
        <v>0.1221898929997403</v>
      </c>
      <c r="I195" s="18">
        <f xml:space="preserve"> IFERROR(I185 / SUM($I$185:$J$189), 0)</f>
        <v>0.14895780284361898</v>
      </c>
      <c r="J195" s="18">
        <f xml:space="preserve"> IFERROR(J185 / SUM($I$185:$J$189), 0)</f>
        <v>4.8025725802973894E-2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0.14732690783643615</v>
      </c>
      <c r="D196" s="18">
        <f t="shared" si="61"/>
        <v>6.7608348788400816E-2</v>
      </c>
      <c r="E196" s="18">
        <f t="shared" ref="E196:F199" si="62" xml:space="preserve"> IFERROR(E186 / SUM($E$185:$F$189), 0)</f>
        <v>0.10252205046831622</v>
      </c>
      <c r="F196" s="18">
        <f t="shared" si="62"/>
        <v>9.4446052042378797E-2</v>
      </c>
      <c r="G196" s="18">
        <f t="shared" ref="G196:H199" si="63" xml:space="preserve"> IFERROR(G186 / SUM($G$185:$H$189), 0)</f>
        <v>9.3698069343610357E-2</v>
      </c>
      <c r="H196" s="18">
        <f t="shared" si="63"/>
        <v>0.1190193077876489</v>
      </c>
      <c r="I196" s="18">
        <f t="shared" ref="I196:J199" si="64" xml:space="preserve"> IFERROR(I186 / SUM($I$185:$J$189), 0)</f>
        <v>0.15054151706863406</v>
      </c>
      <c r="J196" s="18">
        <f t="shared" si="64"/>
        <v>4.9214914951125462E-2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0.14755123839055953</v>
      </c>
      <c r="D197" s="18">
        <f t="shared" si="61"/>
        <v>5.6088066870347064E-2</v>
      </c>
      <c r="E197" s="18">
        <f t="shared" si="62"/>
        <v>0.10167354896482805</v>
      </c>
      <c r="F197" s="18">
        <f t="shared" si="62"/>
        <v>0.11332723990273122</v>
      </c>
      <c r="G197" s="18">
        <f t="shared" si="63"/>
        <v>9.3018765008116788E-2</v>
      </c>
      <c r="H197" s="18">
        <f t="shared" si="63"/>
        <v>0.10248807804658495</v>
      </c>
      <c r="I197" s="18">
        <f t="shared" si="64"/>
        <v>0.15030187610037518</v>
      </c>
      <c r="J197" s="18">
        <f t="shared" si="64"/>
        <v>5.2474157594849781E-2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0.14796354029450212</v>
      </c>
      <c r="D198" s="18">
        <f t="shared" si="61"/>
        <v>4.3091090183772447E-2</v>
      </c>
      <c r="E198" s="18">
        <f t="shared" si="62"/>
        <v>0.10056703152545866</v>
      </c>
      <c r="F198" s="18">
        <f t="shared" si="62"/>
        <v>0.10554743013953889</v>
      </c>
      <c r="G198" s="18">
        <f t="shared" si="63"/>
        <v>9.1223978172373071E-2</v>
      </c>
      <c r="H198" s="18">
        <f t="shared" si="63"/>
        <v>0.10306296664507318</v>
      </c>
      <c r="I198" s="18">
        <f t="shared" si="64"/>
        <v>0.15045816368837009</v>
      </c>
      <c r="J198" s="18">
        <f t="shared" si="64"/>
        <v>5.0837664421742264E-2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0.14853096463728468</v>
      </c>
      <c r="D199" s="18">
        <f t="shared" si="61"/>
        <v>3.5127410340923579E-2</v>
      </c>
      <c r="E199" s="18">
        <f t="shared" si="62"/>
        <v>0.10007561484036519</v>
      </c>
      <c r="F199" s="18">
        <f t="shared" si="62"/>
        <v>0.10057439366463398</v>
      </c>
      <c r="G199" s="18">
        <f t="shared" si="63"/>
        <v>9.0190274299986689E-2</v>
      </c>
      <c r="H199" s="18">
        <f t="shared" si="63"/>
        <v>9.0998055100723688E-2</v>
      </c>
      <c r="I199" s="18">
        <f t="shared" si="64"/>
        <v>0.15113540990301472</v>
      </c>
      <c r="J199" s="18">
        <f t="shared" si="64"/>
        <v>4.8052767625295485E-2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10.978384789841547</v>
      </c>
      <c r="D207" s="16">
        <f t="shared" ref="D207:L207" si="66">D185</f>
        <v>4.5116010609727226</v>
      </c>
      <c r="E207" s="16">
        <f t="shared" si="66"/>
        <v>87.93584916893856</v>
      </c>
      <c r="F207" s="16">
        <f t="shared" si="66"/>
        <v>67.786804408857591</v>
      </c>
      <c r="G207" s="16">
        <f t="shared" si="66"/>
        <v>78.742946939766938</v>
      </c>
      <c r="H207" s="16">
        <f t="shared" si="66"/>
        <v>102.23705909070628</v>
      </c>
      <c r="I207" s="16">
        <f t="shared" si="66"/>
        <v>13.834692586174198</v>
      </c>
      <c r="J207" s="16">
        <f t="shared" si="66"/>
        <v>4.4604655817162531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11.039934504610912</v>
      </c>
      <c r="D208" s="16">
        <f t="shared" si="67"/>
        <v>5.0662282508330883</v>
      </c>
      <c r="E208" s="16">
        <f t="shared" si="67"/>
        <v>88.074705227198521</v>
      </c>
      <c r="F208" s="16">
        <f t="shared" si="67"/>
        <v>81.136771606766516</v>
      </c>
      <c r="G208" s="16">
        <f t="shared" si="67"/>
        <v>78.397769381696307</v>
      </c>
      <c r="H208" s="16">
        <f t="shared" si="67"/>
        <v>99.584210318006257</v>
      </c>
      <c r="I208" s="16">
        <f t="shared" si="67"/>
        <v>13.981782560845998</v>
      </c>
      <c r="J208" s="16">
        <f t="shared" si="67"/>
        <v>4.5709134130981592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11.056744703516699</v>
      </c>
      <c r="D209" s="16">
        <f t="shared" si="67"/>
        <v>4.2029564987973576</v>
      </c>
      <c r="E209" s="16">
        <f t="shared" si="67"/>
        <v>87.34577404153471</v>
      </c>
      <c r="F209" s="16">
        <f t="shared" si="67"/>
        <v>97.35723391261773</v>
      </c>
      <c r="G209" s="16">
        <f t="shared" si="67"/>
        <v>77.829391132207391</v>
      </c>
      <c r="H209" s="16">
        <f t="shared" si="67"/>
        <v>85.75242545931269</v>
      </c>
      <c r="I209" s="16">
        <f t="shared" si="67"/>
        <v>13.959525525204869</v>
      </c>
      <c r="J209" s="16">
        <f t="shared" si="67"/>
        <v>4.873620751544963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11.087640526163748</v>
      </c>
      <c r="D210" s="16">
        <f t="shared" si="67"/>
        <v>3.2290286977941758</v>
      </c>
      <c r="E210" s="16">
        <f t="shared" si="67"/>
        <v>86.395186369360403</v>
      </c>
      <c r="F210" s="16">
        <f t="shared" si="67"/>
        <v>90.673750228016587</v>
      </c>
      <c r="G210" s="16">
        <f t="shared" si="67"/>
        <v>76.327681594074463</v>
      </c>
      <c r="H210" s="16">
        <f t="shared" si="67"/>
        <v>86.233438398855398</v>
      </c>
      <c r="I210" s="16">
        <f t="shared" si="67"/>
        <v>13.97404098323169</v>
      </c>
      <c r="J210" s="16">
        <f t="shared" si="67"/>
        <v>4.7216288482199396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11.130160441043087</v>
      </c>
      <c r="D211" s="16">
        <f t="shared" si="67"/>
        <v>2.6322707452119518</v>
      </c>
      <c r="E211" s="16">
        <f t="shared" si="67"/>
        <v>85.973019825815598</v>
      </c>
      <c r="F211" s="16">
        <f t="shared" si="67"/>
        <v>86.401511040343337</v>
      </c>
      <c r="G211" s="16">
        <f t="shared" si="67"/>
        <v>75.462775002465591</v>
      </c>
      <c r="H211" s="16">
        <f t="shared" si="67"/>
        <v>76.138650325946415</v>
      </c>
      <c r="I211" s="16">
        <f t="shared" si="67"/>
        <v>14.036941301347921</v>
      </c>
      <c r="J211" s="16">
        <f t="shared" si="67"/>
        <v>4.4629771339253166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0.20374909223196</v>
      </c>
      <c r="D217" s="9"/>
      <c r="E217" s="31">
        <f>SUMIFS('Inputs - allowances'!$G$4:$G$1000,'Inputs - allowances'!$M$4:$M$1000,E$214, 'Inputs - allowances'!$C$4:$C$1000, $C$1)</f>
        <v>4.4455255368845901</v>
      </c>
      <c r="F217" s="9"/>
      <c r="G217" s="31">
        <f>SUMIFS('Inputs - allowances'!$G$4:$G$1000,'Inputs - allowances'!$M$4:$M$1000,G$214, 'Inputs - allowances'!$C$4:$C$1000, $C$1)</f>
        <v>4.0639953739796404</v>
      </c>
      <c r="H217" s="9"/>
      <c r="I217" s="31">
        <f>SUMIFS('Inputs - allowances'!$G$4:$G$1000,'Inputs - allowances'!$M$4:$M$1000,I$214, 'Inputs - allowances'!$C$4:$C$1000, $C$1)</f>
        <v>0.809003748568078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0.203716729966023</v>
      </c>
      <c r="D218" s="9"/>
      <c r="E218" s="31">
        <f>SUMIFS('Inputs - allowances'!$H$4:$H$1000,'Inputs - allowances'!$M$4:$M$1000,E$214, 'Inputs - allowances'!$C$4:$C$1000, $C$1)</f>
        <v>4.4451781611518202</v>
      </c>
      <c r="F218" s="9"/>
      <c r="G218" s="31">
        <f>SUMIFS('Inputs - allowances'!$H$4:$H$1000,'Inputs - allowances'!$M$4:$M$1000,G$214, 'Inputs - allowances'!$C$4:$C$1000, $C$1)</f>
        <v>4.0634565215067502</v>
      </c>
      <c r="H218" s="9"/>
      <c r="I218" s="31">
        <f>SUMIFS('Inputs - allowances'!$H$4:$H$1000,'Inputs - allowances'!$M$4:$M$1000,I$214, 'Inputs - allowances'!$C$4:$C$1000, $C$1)</f>
        <v>0.80992233903967503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11.182133882073506</v>
      </c>
      <c r="D227" s="16">
        <f t="shared" ref="D227:L227" si="68">D207+D217</f>
        <v>4.5116010609727226</v>
      </c>
      <c r="E227" s="16">
        <f t="shared" si="68"/>
        <v>92.381374705823148</v>
      </c>
      <c r="F227" s="16">
        <f t="shared" si="68"/>
        <v>67.786804408857591</v>
      </c>
      <c r="G227" s="16">
        <f t="shared" si="68"/>
        <v>82.806942313746575</v>
      </c>
      <c r="H227" s="16">
        <f t="shared" si="68"/>
        <v>102.23705909070628</v>
      </c>
      <c r="I227" s="16">
        <f t="shared" si="68"/>
        <v>14.643696334742275</v>
      </c>
      <c r="J227" s="16">
        <f t="shared" si="68"/>
        <v>4.4604655817162531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11.243651234576935</v>
      </c>
      <c r="D228" s="16">
        <f t="shared" si="69"/>
        <v>5.0662282508330883</v>
      </c>
      <c r="E228" s="16">
        <f t="shared" si="69"/>
        <v>92.519883388350337</v>
      </c>
      <c r="F228" s="16">
        <f t="shared" si="69"/>
        <v>81.136771606766516</v>
      </c>
      <c r="G228" s="16">
        <f t="shared" si="69"/>
        <v>82.461225903203058</v>
      </c>
      <c r="H228" s="16">
        <f t="shared" si="69"/>
        <v>99.584210318006257</v>
      </c>
      <c r="I228" s="16">
        <f t="shared" si="69"/>
        <v>14.791704899885673</v>
      </c>
      <c r="J228" s="16">
        <f t="shared" si="69"/>
        <v>4.5709134130981592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11.056744703516699</v>
      </c>
      <c r="D229" s="16">
        <f t="shared" si="69"/>
        <v>4.2029564987973576</v>
      </c>
      <c r="E229" s="16">
        <f t="shared" si="69"/>
        <v>87.34577404153471</v>
      </c>
      <c r="F229" s="16">
        <f t="shared" si="69"/>
        <v>97.35723391261773</v>
      </c>
      <c r="G229" s="16">
        <f t="shared" si="69"/>
        <v>77.829391132207391</v>
      </c>
      <c r="H229" s="16">
        <f t="shared" si="69"/>
        <v>85.75242545931269</v>
      </c>
      <c r="I229" s="16">
        <f t="shared" si="69"/>
        <v>13.959525525204869</v>
      </c>
      <c r="J229" s="16">
        <f t="shared" si="69"/>
        <v>4.873620751544963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11.087640526163748</v>
      </c>
      <c r="D230" s="16">
        <f t="shared" si="69"/>
        <v>3.2290286977941758</v>
      </c>
      <c r="E230" s="16">
        <f t="shared" si="69"/>
        <v>86.395186369360403</v>
      </c>
      <c r="F230" s="16">
        <f t="shared" si="69"/>
        <v>90.673750228016587</v>
      </c>
      <c r="G230" s="16">
        <f t="shared" si="69"/>
        <v>76.327681594074463</v>
      </c>
      <c r="H230" s="16">
        <f t="shared" si="69"/>
        <v>86.233438398855398</v>
      </c>
      <c r="I230" s="16">
        <f t="shared" si="69"/>
        <v>13.97404098323169</v>
      </c>
      <c r="J230" s="16">
        <f t="shared" si="69"/>
        <v>4.7216288482199396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11.130160441043087</v>
      </c>
      <c r="D231" s="16">
        <f t="shared" si="69"/>
        <v>2.6322707452119518</v>
      </c>
      <c r="E231" s="16">
        <f t="shared" si="69"/>
        <v>85.973019825815598</v>
      </c>
      <c r="F231" s="16">
        <f t="shared" si="69"/>
        <v>86.401511040343337</v>
      </c>
      <c r="G231" s="16">
        <f t="shared" si="69"/>
        <v>75.462775002465591</v>
      </c>
      <c r="H231" s="16">
        <f t="shared" si="69"/>
        <v>76.138650325946415</v>
      </c>
      <c r="I231" s="16">
        <f t="shared" si="69"/>
        <v>14.036941301347921</v>
      </c>
      <c r="J231" s="16">
        <f t="shared" si="69"/>
        <v>4.4629771339253166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0.14841751127267902</v>
      </c>
      <c r="D237" s="18">
        <f xml:space="preserve"> IFERROR(D227 / SUM($C$227:$D$231), 0)</f>
        <v>5.9881289956491328E-2</v>
      </c>
      <c r="E237" s="18">
        <f xml:space="preserve"> IFERROR(E227 / SUM($E$227:$F$231), 0)</f>
        <v>0.10643367320068972</v>
      </c>
      <c r="F237" s="18">
        <f xml:space="preserve"> IFERROR(F227 / SUM($E$227:$F$231), 0)</f>
        <v>7.8097978199025933E-2</v>
      </c>
      <c r="G237" s="18">
        <f xml:space="preserve"> IFERROR(G227 / SUM($G$227:$H$231), 0)</f>
        <v>9.8015659836264188E-2</v>
      </c>
      <c r="H237" s="18">
        <f xml:space="preserve"> IFERROR(H227 / SUM($G$227:$H$231), 0)</f>
        <v>0.1210144044267068</v>
      </c>
      <c r="I237" s="18">
        <f xml:space="preserve"> IFERROR(I227 / SUM($I$227:$J$231), 0)</f>
        <v>0.15496710473436395</v>
      </c>
      <c r="J237" s="18">
        <f xml:space="preserve"> IFERROR(J227 / SUM($I$227:$J$231), 0)</f>
        <v>4.7202934366093817E-2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0.14923401485374238</v>
      </c>
      <c r="D238" s="18">
        <f t="shared" si="70"/>
        <v>6.7242710242757048E-2</v>
      </c>
      <c r="E238" s="18">
        <f t="shared" ref="E238:F241" si="71" xml:space="preserve"> IFERROR(E228 / SUM($E$227:$F$231), 0)</f>
        <v>0.10659325069018369</v>
      </c>
      <c r="F238" s="18">
        <f t="shared" si="71"/>
        <v>9.347863312548485E-2</v>
      </c>
      <c r="G238" s="18">
        <f t="shared" ref="G238:H241" si="72" xml:space="preserve"> IFERROR(G228 / SUM($G$227:$H$231), 0)</f>
        <v>9.7606447502746801E-2</v>
      </c>
      <c r="H238" s="18">
        <f t="shared" si="72"/>
        <v>0.1178743208100841</v>
      </c>
      <c r="I238" s="18">
        <f t="shared" ref="I238:J241" si="73" xml:space="preserve"> IFERROR(I228 / SUM($I$227:$J$231), 0)</f>
        <v>0.15653340727791937</v>
      </c>
      <c r="J238" s="18">
        <f t="shared" si="73"/>
        <v>4.8371749961705152E-2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0.14675325380463339</v>
      </c>
      <c r="D239" s="18">
        <f t="shared" si="70"/>
        <v>5.5784732155537954E-2</v>
      </c>
      <c r="E239" s="18">
        <f t="shared" si="71"/>
        <v>0.10063209818431071</v>
      </c>
      <c r="F239" s="18">
        <f t="shared" si="71"/>
        <v>0.11216641937809894</v>
      </c>
      <c r="G239" s="18">
        <f t="shared" si="72"/>
        <v>9.2123907891375048E-2</v>
      </c>
      <c r="H239" s="18">
        <f t="shared" si="72"/>
        <v>0.10150212444880104</v>
      </c>
      <c r="I239" s="18">
        <f t="shared" si="73"/>
        <v>0.14772685834614604</v>
      </c>
      <c r="J239" s="18">
        <f t="shared" si="73"/>
        <v>5.1575154262684324E-2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0.14716332590306785</v>
      </c>
      <c r="D240" s="18">
        <f t="shared" si="70"/>
        <v>4.2858045540213538E-2</v>
      </c>
      <c r="E240" s="18">
        <f t="shared" si="71"/>
        <v>9.9536914896867945E-2</v>
      </c>
      <c r="F240" s="18">
        <f t="shared" si="71"/>
        <v>0.10446629886577515</v>
      </c>
      <c r="G240" s="18">
        <f t="shared" si="72"/>
        <v>9.0346387225235483E-2</v>
      </c>
      <c r="H240" s="18">
        <f t="shared" si="72"/>
        <v>0.10207148251639428</v>
      </c>
      <c r="I240" s="18">
        <f t="shared" si="73"/>
        <v>0.14788046836733809</v>
      </c>
      <c r="J240" s="18">
        <f t="shared" si="73"/>
        <v>4.996669799160864E-2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0.14772768150929383</v>
      </c>
      <c r="D241" s="18">
        <f t="shared" si="70"/>
        <v>3.4937434761583723E-2</v>
      </c>
      <c r="E241" s="18">
        <f t="shared" si="71"/>
        <v>9.9050531834535355E-2</v>
      </c>
      <c r="F241" s="18">
        <f t="shared" si="71"/>
        <v>9.9544201625027626E-2</v>
      </c>
      <c r="G241" s="18">
        <f t="shared" si="72"/>
        <v>8.9322627768545534E-2</v>
      </c>
      <c r="H241" s="18">
        <f t="shared" si="72"/>
        <v>9.0122637573846892E-2</v>
      </c>
      <c r="I241" s="18">
        <f t="shared" si="73"/>
        <v>0.14854611179250368</v>
      </c>
      <c r="J241" s="18">
        <f t="shared" si="73"/>
        <v>4.7229512899636908E-2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301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/>
      <c r="L7" s="8"/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 t="s">
        <v>582</v>
      </c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56.36709011047391</v>
      </c>
      <c r="D11" s="32">
        <f>SUMIFS('Inputs - Reps'!$G$4:$G$5000,'Inputs - Reps'!$M$4:$M$5000,D$6, 'Inputs - Reps'!$C$4:$C$5000, $C$1)+SUMIFS('Inputs - Reps'!$G$4:$G$5000,'Inputs - Reps'!$M$4:$M$5000,D$8, 'Inputs - Reps'!$C$4:$C$5000, $C$1)</f>
        <v>25.445516073668479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337.91926507925677</v>
      </c>
      <c r="F11" s="32">
        <f>SUMIFS('Inputs - Reps'!$G$4:$G$5000,'Inputs - Reps'!$M$4:$M$5000,F$6, 'Inputs - Reps'!$C$4:$C$5000, $C$1)+SUMIFS('Inputs - Reps'!$G$4:$G$5000,'Inputs - Reps'!$M$4:$M$5000,F$8, 'Inputs - Reps'!$C$4:$C$5000, $C$1)</f>
        <v>368.96165467691287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340.17916419985897</v>
      </c>
      <c r="H11" s="32">
        <f>SUMIFS('Inputs - Reps'!$G$4:$G$5000,'Inputs - Reps'!$M$4:$M$5000,H$6, 'Inputs - Reps'!$C$4:$C$5000, $C$1)+SUMIFS('Inputs - Reps'!$G$4:$G$5000,'Inputs - Reps'!$M$4:$M$5000,H$8, 'Inputs - Reps'!$C$4:$C$5000, $C$1)</f>
        <v>337.44482469383252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49.427668148967541</v>
      </c>
      <c r="J11" s="32">
        <f>SUMIFS('Inputs - Reps'!$G$4:$G$5000,'Inputs - Reps'!$M$4:$M$5000,J$6, 'Inputs - Reps'!$C$4:$C$5000, $C$1)+SUMIFS('Inputs - Reps'!$G$4:$G$5000,'Inputs - Reps'!$M$4:$M$5000,J$8, 'Inputs - Reps'!$C$4:$C$5000, $C$1)</f>
        <v>59.351358831799999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9.0894949384999997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20.6202892666</v>
      </c>
      <c r="Q11" s="32">
        <f>SUMIFS('Inputs - Reps'!$G$4:$G$5000,'Inputs - Reps'!$M$4:$M$5000,Q$6, 'Inputs - Reps'!$C$4:$C$5000, $C$1)-SUMIFS('Inputs - Reps'!$G$4:$G$5000,'Inputs - Reps'!$M$4:$M$5000,Q$7, 'Inputs - Reps'!$C$4:$C$5000, $C$1)</f>
        <v>25.1653944123</v>
      </c>
      <c r="R11" s="32">
        <f>SUMIFS('Inputs - Reps'!$G$4:$G$5000,'Inputs - Reps'!$M$4:$M$5000,R$6, 'Inputs - Reps'!$C$4:$C$5000, $C$1)-SUMIFS('Inputs - Reps'!$G$4:$G$5000,'Inputs - Reps'!$M$4:$M$5000,R$7, 'Inputs - Reps'!$C$4:$C$5000, $C$1)</f>
        <v>156.12352557523371</v>
      </c>
      <c r="S11" s="32">
        <f>SUMIFS('Inputs - Reps'!$G$4:$G$5000,'Inputs - Reps'!$M$4:$M$5000,S$6, 'Inputs - Reps'!$C$4:$C$5000, $C$1)-SUMIFS('Inputs - Reps'!$G$4:$G$5000,'Inputs - Reps'!$M$4:$M$5000,S$7, 'Inputs - Reps'!$C$4:$C$5000, $C$1)</f>
        <v>3.1394222352999996</v>
      </c>
      <c r="T11" s="32">
        <f>SUMIFS('Inputs - Reps'!$G$4:$G$5000,'Inputs - Reps'!$M$4:$M$5000,T$6, 'Inputs - Reps'!$C$4:$C$5000, $C$1)-SUMIFS('Inputs - Reps'!$G$4:$G$5000,'Inputs - Reps'!$M$4:$M$5000,T$7, 'Inputs - Reps'!$C$4:$C$5000, $C$1)</f>
        <v>47.434427315840907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2.6069403688000001</v>
      </c>
      <c r="X11" s="32">
        <f>SUMIFS('Inputs - Reps'!$G$4:$G$5000,'Inputs - Reps'!$M$4:$M$5000,X$6, 'Inputs - Reps'!$C$4:$C$5000, $C$1)-SUMIFS('Inputs - Reps'!$G$4:$G$5000,'Inputs - Reps'!$M$4:$M$5000,X$7, 'Inputs - Reps'!$C$4:$C$5000, $C$1)</f>
        <v>21.054656086000001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57.708206204877911</v>
      </c>
      <c r="D12" s="32">
        <f>SUMIFS('Inputs - Reps'!$H$4:$H$5000,'Inputs - Reps'!$M$4:$M$5000,D$6, 'Inputs - Reps'!$C$4:$C$5000, $C$1)+SUMIFS('Inputs - Reps'!$H$4:$H$5000,'Inputs - Reps'!$M$4:$M$5000,D$8, 'Inputs - Reps'!$C$4:$C$5000, $C$1)</f>
        <v>21.916146436379201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331.70164155749234</v>
      </c>
      <c r="F12" s="32">
        <f>SUMIFS('Inputs - Reps'!$H$4:$H$5000,'Inputs - Reps'!$M$4:$M$5000,F$6, 'Inputs - Reps'!$C$4:$C$5000, $C$1)+SUMIFS('Inputs - Reps'!$H$4:$H$5000,'Inputs - Reps'!$M$4:$M$5000,F$8, 'Inputs - Reps'!$C$4:$C$5000, $C$1)</f>
        <v>346.11416603081955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326.00817587149197</v>
      </c>
      <c r="H12" s="32">
        <f>SUMIFS('Inputs - Reps'!$H$4:$H$5000,'Inputs - Reps'!$M$4:$M$5000,H$6, 'Inputs - Reps'!$C$4:$C$5000, $C$1)+SUMIFS('Inputs - Reps'!$H$4:$H$5000,'Inputs - Reps'!$M$4:$M$5000,H$8, 'Inputs - Reps'!$C$4:$C$5000, $C$1)</f>
        <v>382.56061660135407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52.071814242561985</v>
      </c>
      <c r="J12" s="32">
        <f>SUMIFS('Inputs - Reps'!$H$4:$H$5000,'Inputs - Reps'!$M$4:$M$5000,J$6, 'Inputs - Reps'!$C$4:$C$5000, $C$1)+SUMIFS('Inputs - Reps'!$H$4:$H$5000,'Inputs - Reps'!$M$4:$M$5000,J$8, 'Inputs - Reps'!$C$4:$C$5000, $C$1)</f>
        <v>106.8372942311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9.4437049992999995</v>
      </c>
      <c r="P12" s="32">
        <f>SUMIFS('Inputs - Reps'!$H$4:$H$5000,'Inputs - Reps'!$M$4:$M$5000,P$6, 'Inputs - Reps'!$C$4:$C$5000, $C$1)-SUMIFS('Inputs - Reps'!$H$4:$H$5000,'Inputs - Reps'!$M$4:$M$5000,P$7, 'Inputs - Reps'!$C$4:$C$5000, $C$1)</f>
        <v>37.478783565299999</v>
      </c>
      <c r="Q12" s="32">
        <f>SUMIFS('Inputs - Reps'!$H$4:$H$5000,'Inputs - Reps'!$M$4:$M$5000,Q$6, 'Inputs - Reps'!$C$4:$C$5000, $C$1)-SUMIFS('Inputs - Reps'!$H$4:$H$5000,'Inputs - Reps'!$M$4:$M$5000,Q$7, 'Inputs - Reps'!$C$4:$C$5000, $C$1)</f>
        <v>25.4656755462</v>
      </c>
      <c r="R12" s="32">
        <f>SUMIFS('Inputs - Reps'!$H$4:$H$5000,'Inputs - Reps'!$M$4:$M$5000,R$6, 'Inputs - Reps'!$C$4:$C$5000, $C$1)-SUMIFS('Inputs - Reps'!$H$4:$H$5000,'Inputs - Reps'!$M$4:$M$5000,R$7, 'Inputs - Reps'!$C$4:$C$5000, $C$1)</f>
        <v>215.00818865405193</v>
      </c>
      <c r="S12" s="32">
        <f>SUMIFS('Inputs - Reps'!$H$4:$H$5000,'Inputs - Reps'!$M$4:$M$5000,S$6, 'Inputs - Reps'!$C$4:$C$5000, $C$1)-SUMIFS('Inputs - Reps'!$H$4:$H$5000,'Inputs - Reps'!$M$4:$M$5000,S$7, 'Inputs - Reps'!$C$4:$C$5000, $C$1)</f>
        <v>1.1739999999999959</v>
      </c>
      <c r="T12" s="32">
        <f>SUMIFS('Inputs - Reps'!$H$4:$H$5000,'Inputs - Reps'!$M$4:$M$5000,T$6, 'Inputs - Reps'!$C$4:$C$5000, $C$1)-SUMIFS('Inputs - Reps'!$H$4:$H$5000,'Inputs - Reps'!$M$4:$M$5000,T$7, 'Inputs - Reps'!$C$4:$C$5000, $C$1)</f>
        <v>52.995999999999995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3.5410396966</v>
      </c>
      <c r="X12" s="32">
        <f>SUMIFS('Inputs - Reps'!$H$4:$H$5000,'Inputs - Reps'!$M$4:$M$5000,X$6, 'Inputs - Reps'!$C$4:$C$5000, $C$1)-SUMIFS('Inputs - Reps'!$H$4:$H$5000,'Inputs - Reps'!$M$4:$M$5000,X$7, 'Inputs - Reps'!$C$4:$C$5000, $C$1)</f>
        <v>31.2258633175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55.732286056398003</v>
      </c>
      <c r="D13" s="32">
        <f>SUMIFS('Inputs - Reps'!$I$4:$I$5000,'Inputs - Reps'!$M$4:$M$5000,D$6, 'Inputs - Reps'!$C$4:$C$5000, $C$1)+SUMIFS('Inputs - Reps'!$I$4:$I$5000,'Inputs - Reps'!$M$4:$M$5000,D$8, 'Inputs - Reps'!$C$4:$C$5000, $C$1)</f>
        <v>15.631899377039481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318.39153494795238</v>
      </c>
      <c r="F13" s="32">
        <f>SUMIFS('Inputs - Reps'!$I$4:$I$5000,'Inputs - Reps'!$M$4:$M$5000,F$6, 'Inputs - Reps'!$C$4:$C$5000, $C$1)+SUMIFS('Inputs - Reps'!$I$4:$I$5000,'Inputs - Reps'!$M$4:$M$5000,F$8, 'Inputs - Reps'!$C$4:$C$5000, $C$1)</f>
        <v>286.92126347665351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319.57187251755499</v>
      </c>
      <c r="H13" s="32">
        <f>SUMIFS('Inputs - Reps'!$I$4:$I$5000,'Inputs - Reps'!$M$4:$M$5000,H$6, 'Inputs - Reps'!$C$4:$C$5000, $C$1)+SUMIFS('Inputs - Reps'!$I$4:$I$5000,'Inputs - Reps'!$M$4:$M$5000,H$8, 'Inputs - Reps'!$C$4:$C$5000, $C$1)</f>
        <v>347.96216658765081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53.353027810102894</v>
      </c>
      <c r="J13" s="32">
        <f>SUMIFS('Inputs - Reps'!$I$4:$I$5000,'Inputs - Reps'!$M$4:$M$5000,J$6, 'Inputs - Reps'!$C$4:$C$5000, $C$1)+SUMIFS('Inputs - Reps'!$I$4:$I$5000,'Inputs - Reps'!$M$4:$M$5000,J$8, 'Inputs - Reps'!$C$4:$C$5000, $C$1)</f>
        <v>109.2514110677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7.0772252428</v>
      </c>
      <c r="P13" s="32">
        <f>SUMIFS('Inputs - Reps'!$I$4:$I$5000,'Inputs - Reps'!$M$4:$M$5000,P$6, 'Inputs - Reps'!$C$4:$C$5000, $C$1)-SUMIFS('Inputs - Reps'!$I$4:$I$5000,'Inputs - Reps'!$M$4:$M$5000,P$7, 'Inputs - Reps'!$C$4:$C$5000, $C$1)</f>
        <v>86.958854012399996</v>
      </c>
      <c r="Q13" s="32">
        <f>SUMIFS('Inputs - Reps'!$I$4:$I$5000,'Inputs - Reps'!$M$4:$M$5000,Q$6, 'Inputs - Reps'!$C$4:$C$5000, $C$1)-SUMIFS('Inputs - Reps'!$I$4:$I$5000,'Inputs - Reps'!$M$4:$M$5000,Q$7, 'Inputs - Reps'!$C$4:$C$5000, $C$1)</f>
        <v>26.311958082199997</v>
      </c>
      <c r="R13" s="32">
        <f>SUMIFS('Inputs - Reps'!$I$4:$I$5000,'Inputs - Reps'!$M$4:$M$5000,R$6, 'Inputs - Reps'!$C$4:$C$5000, $C$1)-SUMIFS('Inputs - Reps'!$I$4:$I$5000,'Inputs - Reps'!$M$4:$M$5000,R$7, 'Inputs - Reps'!$C$4:$C$5000, $C$1)</f>
        <v>237.58523502074203</v>
      </c>
      <c r="S13" s="32">
        <f>SUMIFS('Inputs - Reps'!$I$4:$I$5000,'Inputs - Reps'!$M$4:$M$5000,S$6, 'Inputs - Reps'!$C$4:$C$5000, $C$1)-SUMIFS('Inputs - Reps'!$I$4:$I$5000,'Inputs - Reps'!$M$4:$M$5000,S$7, 'Inputs - Reps'!$C$4:$C$5000, $C$1)</f>
        <v>2.6517447150999978</v>
      </c>
      <c r="T13" s="32">
        <f>SUMIFS('Inputs - Reps'!$I$4:$I$5000,'Inputs - Reps'!$M$4:$M$5000,T$6, 'Inputs - Reps'!$C$4:$C$5000, $C$1)-SUMIFS('Inputs - Reps'!$I$4:$I$5000,'Inputs - Reps'!$M$4:$M$5000,T$7, 'Inputs - Reps'!$C$4:$C$5000, $C$1)</f>
        <v>116.17804866747377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3.8624731466000002</v>
      </c>
      <c r="X13" s="32">
        <f>SUMIFS('Inputs - Reps'!$I$4:$I$5000,'Inputs - Reps'!$M$4:$M$5000,X$6, 'Inputs - Reps'!$C$4:$C$5000, $C$1)-SUMIFS('Inputs - Reps'!$I$4:$I$5000,'Inputs - Reps'!$M$4:$M$5000,X$7, 'Inputs - Reps'!$C$4:$C$5000, $C$1)</f>
        <v>16.763302224300002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54.235713650149798</v>
      </c>
      <c r="D14" s="32">
        <f>SUMIFS('Inputs - Reps'!$J$4:$J$5000,'Inputs - Reps'!$M$4:$M$5000,D$6, 'Inputs - Reps'!$C$4:$C$5000, $C$1)+SUMIFS('Inputs - Reps'!$J$4:$J$5000,'Inputs - Reps'!$M$4:$M$5000,D$8, 'Inputs - Reps'!$C$4:$C$5000, $C$1)</f>
        <v>2.6450692899845438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309.02926690165009</v>
      </c>
      <c r="F14" s="32">
        <f>SUMIFS('Inputs - Reps'!$J$4:$J$5000,'Inputs - Reps'!$M$4:$M$5000,F$6, 'Inputs - Reps'!$C$4:$C$5000, $C$1)+SUMIFS('Inputs - Reps'!$J$4:$J$5000,'Inputs - Reps'!$M$4:$M$5000,F$8, 'Inputs - Reps'!$C$4:$C$5000, $C$1)</f>
        <v>269.79241526433424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317.3462049723849</v>
      </c>
      <c r="H14" s="32">
        <f>SUMIFS('Inputs - Reps'!$J$4:$J$5000,'Inputs - Reps'!$M$4:$M$5000,H$6, 'Inputs - Reps'!$C$4:$C$5000, $C$1)+SUMIFS('Inputs - Reps'!$J$4:$J$5000,'Inputs - Reps'!$M$4:$M$5000,H$8, 'Inputs - Reps'!$C$4:$C$5000, $C$1)</f>
        <v>286.1495028276413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50.811675758566565</v>
      </c>
      <c r="J14" s="32">
        <f>SUMIFS('Inputs - Reps'!$J$4:$J$5000,'Inputs - Reps'!$M$4:$M$5000,J$6, 'Inputs - Reps'!$C$4:$C$5000, $C$1)+SUMIFS('Inputs - Reps'!$J$4:$J$5000,'Inputs - Reps'!$M$4:$M$5000,J$8, 'Inputs - Reps'!$C$4:$C$5000, $C$1)</f>
        <v>92.520181734300095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6.5527152144</v>
      </c>
      <c r="P14" s="32">
        <f>SUMIFS('Inputs - Reps'!$J$4:$J$5000,'Inputs - Reps'!$M$4:$M$5000,P$6, 'Inputs - Reps'!$C$4:$C$5000, $C$1)-SUMIFS('Inputs - Reps'!$J$4:$J$5000,'Inputs - Reps'!$M$4:$M$5000,P$7, 'Inputs - Reps'!$C$4:$C$5000, $C$1)</f>
        <v>83.330985107700002</v>
      </c>
      <c r="Q14" s="32">
        <f>SUMIFS('Inputs - Reps'!$J$4:$J$5000,'Inputs - Reps'!$M$4:$M$5000,Q$6, 'Inputs - Reps'!$C$4:$C$5000, $C$1)-SUMIFS('Inputs - Reps'!$J$4:$J$5000,'Inputs - Reps'!$M$4:$M$5000,Q$7, 'Inputs - Reps'!$C$4:$C$5000, $C$1)</f>
        <v>25.0437877765</v>
      </c>
      <c r="R14" s="32">
        <f>SUMIFS('Inputs - Reps'!$J$4:$J$5000,'Inputs - Reps'!$M$4:$M$5000,R$6, 'Inputs - Reps'!$C$4:$C$5000, $C$1)-SUMIFS('Inputs - Reps'!$J$4:$J$5000,'Inputs - Reps'!$M$4:$M$5000,R$7, 'Inputs - Reps'!$C$4:$C$5000, $C$1)</f>
        <v>224.80095495599596</v>
      </c>
      <c r="S14" s="32">
        <f>SUMIFS('Inputs - Reps'!$J$4:$J$5000,'Inputs - Reps'!$M$4:$M$5000,S$6, 'Inputs - Reps'!$C$4:$C$5000, $C$1)-SUMIFS('Inputs - Reps'!$J$4:$J$5000,'Inputs - Reps'!$M$4:$M$5000,S$7, 'Inputs - Reps'!$C$4:$C$5000, $C$1)</f>
        <v>2.9868751481410776</v>
      </c>
      <c r="T14" s="32">
        <f>SUMIFS('Inputs - Reps'!$J$4:$J$5000,'Inputs - Reps'!$M$4:$M$5000,T$6, 'Inputs - Reps'!$C$4:$C$5000, $C$1)-SUMIFS('Inputs - Reps'!$J$4:$J$5000,'Inputs - Reps'!$M$4:$M$5000,T$7, 'Inputs - Reps'!$C$4:$C$5000, $C$1)</f>
        <v>148.08182476673829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4.1772883518999997</v>
      </c>
      <c r="X14" s="32">
        <f>SUMIFS('Inputs - Reps'!$J$4:$J$5000,'Inputs - Reps'!$M$4:$M$5000,X$6, 'Inputs - Reps'!$C$4:$C$5000, $C$1)-SUMIFS('Inputs - Reps'!$J$4:$J$5000,'Inputs - Reps'!$M$4:$M$5000,X$7, 'Inputs - Reps'!$C$4:$C$5000, $C$1)</f>
        <v>-186.5643466706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56.304794216348398</v>
      </c>
      <c r="D15" s="32">
        <f>SUMIFS('Inputs - Reps'!$K$4:$K$5000,'Inputs - Reps'!$M$4:$M$5000,D$6, 'Inputs - Reps'!$C$4:$C$5000, $C$1)+SUMIFS('Inputs - Reps'!$K$4:$K$5000,'Inputs - Reps'!$M$4:$M$5000,D$8, 'Inputs - Reps'!$C$4:$C$5000, $C$1)</f>
        <v>1.7672789596989309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306.57908431798535</v>
      </c>
      <c r="F15" s="32">
        <f>SUMIFS('Inputs - Reps'!$K$4:$K$5000,'Inputs - Reps'!$M$4:$M$5000,F$6, 'Inputs - Reps'!$C$4:$C$5000, $C$1)+SUMIFS('Inputs - Reps'!$K$4:$K$5000,'Inputs - Reps'!$M$4:$M$5000,F$8, 'Inputs - Reps'!$C$4:$C$5000, $C$1)</f>
        <v>256.22124340006894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319.99037484777739</v>
      </c>
      <c r="H15" s="32">
        <f>SUMIFS('Inputs - Reps'!$K$4:$K$5000,'Inputs - Reps'!$M$4:$M$5000,H$6, 'Inputs - Reps'!$C$4:$C$5000, $C$1)+SUMIFS('Inputs - Reps'!$K$4:$K$5000,'Inputs - Reps'!$M$4:$M$5000,H$8, 'Inputs - Reps'!$C$4:$C$5000, $C$1)</f>
        <v>238.28463552510448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50.875827964316088</v>
      </c>
      <c r="J15" s="32">
        <f>SUMIFS('Inputs - Reps'!$K$4:$K$5000,'Inputs - Reps'!$M$4:$M$5000,J$6, 'Inputs - Reps'!$C$4:$C$5000, $C$1)+SUMIFS('Inputs - Reps'!$K$4:$K$5000,'Inputs - Reps'!$M$4:$M$5000,J$8, 'Inputs - Reps'!$C$4:$C$5000, $C$1)</f>
        <v>72.654108179700017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7.0824628560000003</v>
      </c>
      <c r="P15" s="32">
        <f>SUMIFS('Inputs - Reps'!$K$4:$K$5000,'Inputs - Reps'!$M$4:$M$5000,P$6, 'Inputs - Reps'!$C$4:$C$5000, $C$1)-SUMIFS('Inputs - Reps'!$K$4:$K$5000,'Inputs - Reps'!$M$4:$M$5000,P$7, 'Inputs - Reps'!$C$4:$C$5000, $C$1)</f>
        <v>36.476087296599999</v>
      </c>
      <c r="Q15" s="32">
        <f>SUMIFS('Inputs - Reps'!$K$4:$K$5000,'Inputs - Reps'!$M$4:$M$5000,Q$6, 'Inputs - Reps'!$C$4:$C$5000, $C$1)-SUMIFS('Inputs - Reps'!$K$4:$K$5000,'Inputs - Reps'!$M$4:$M$5000,Q$7, 'Inputs - Reps'!$C$4:$C$5000, $C$1)</f>
        <v>26.074360266500001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196.27626096241499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4.3819606719376019</v>
      </c>
      <c r="T15" s="32">
        <f>SUMIFS('Inputs - Reps'!$K$4:$K$5000,'Inputs - Reps'!$M$4:$M$5000,T$6, 'Inputs - Reps'!$C$4:$C$5000, $C$1)-SUMIFS('Inputs - Reps'!$K$4:$K$5000,'Inputs - Reps'!$M$4:$M$5000,T$7, 'Inputs - Reps'!$C$4:$C$5000, $C$1)</f>
        <v>117.98424999088114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4.8638220225</v>
      </c>
      <c r="X15" s="32">
        <f>SUMIFS('Inputs - Reps'!$K$4:$K$5000,'Inputs - Reps'!$M$4:$M$5000,X$6, 'Inputs - Reps'!$C$4:$C$5000, $C$1)-SUMIFS('Inputs - Reps'!$K$4:$K$5000,'Inputs - Reps'!$M$4:$M$5000,X$7, 'Inputs - Reps'!$C$4:$C$5000, $C$1)</f>
        <v>-211.8736779116</v>
      </c>
      <c r="Z15" t="s">
        <v>510</v>
      </c>
    </row>
    <row r="16" spans="1:26" outlineLevel="1">
      <c r="Z16" s="40">
        <f>SUM(C11:X15)</f>
        <v>9040.6693005370616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31">
        <f>IFERROR('Inputs - adjustments'!N$12*(C11/SUM(C$11:C$15)), 0)</f>
        <v>0</v>
      </c>
      <c r="D21" s="31">
        <f>IFERROR('Inputs - adjustments'!O$12*(D11/SUM(D$11:D$15)), 0)</f>
        <v>0</v>
      </c>
      <c r="E21" s="31">
        <f>IFERROR('Inputs - adjustments'!P$12*(E11/SUM(E$11:E$15)), 0)</f>
        <v>-10.792167276373039</v>
      </c>
      <c r="F21" s="31">
        <f>IFERROR('Inputs - adjustments'!Q$12*(F11/SUM(F$11:F$15)), 0)</f>
        <v>0</v>
      </c>
      <c r="G21" s="31">
        <f>IFERROR('Inputs - adjustments'!R$12*(G11/SUM(G$11:G$15)), 0)</f>
        <v>-20.152197361849243</v>
      </c>
      <c r="H21" s="31">
        <f>IFERROR('Inputs - adjustments'!S$12*(H11/SUM(H$11:H$15)), 0)</f>
        <v>0</v>
      </c>
      <c r="I21" s="31">
        <f>IFERROR('Inputs - adjustments'!T$12*(I11/SUM(I$11:I$15)), 0)</f>
        <v>0</v>
      </c>
      <c r="J21" s="31">
        <f>IFERROR('Inputs - adjustments'!U$12*(J11/SUM(J$11:J$15)), 0)</f>
        <v>0</v>
      </c>
      <c r="K21" s="31">
        <f>IFERROR('Inputs - adjustments'!V$12*(K11/SUM(K$11:K$15)), 0)</f>
        <v>0</v>
      </c>
      <c r="L21" s="31">
        <f>IFERROR('Inputs - adjustments'!W$12*(L11/SUM(L$11:L$15)), 0)</f>
        <v>0</v>
      </c>
      <c r="M21" s="26"/>
      <c r="N21" s="3" t="s">
        <v>28</v>
      </c>
      <c r="O21" s="31">
        <f>IFERROR('Inputs - adjustments'!B$12*O11/SUM(O$11:O$15), 0)</f>
        <v>0</v>
      </c>
      <c r="P21" s="31">
        <f>IFERROR('Inputs - adjustments'!C$12*P11/SUM(P$11:P$15), 0)</f>
        <v>-9.0559088398771284</v>
      </c>
      <c r="Q21" s="31">
        <f>IFERROR('Inputs - adjustments'!D$12*Q11/SUM(Q$11:Q$15), 0)</f>
        <v>0</v>
      </c>
      <c r="R21" s="31">
        <f>IFERROR('Inputs - adjustments'!E$12*R11/SUM(R$11:R$15), 0)</f>
        <v>-9.5392348150588955</v>
      </c>
      <c r="S21" s="31">
        <f>IFERROR('Inputs - adjustments'!F$12*S11/SUM(S$11:S$15), 0)</f>
        <v>0</v>
      </c>
      <c r="T21" s="31">
        <f>IFERROR('Inputs - adjustments'!G$12*T11/SUM(T$11:T$15), 0)</f>
        <v>0</v>
      </c>
      <c r="U21" s="31">
        <f>IFERROR('Inputs - adjustments'!H$12*U11/SUM(U$11:U$15), 0)</f>
        <v>0</v>
      </c>
      <c r="V21" s="31">
        <f>IFERROR('Inputs - adjustments'!I$12*V11/SUM(V$11:V$15), 0)</f>
        <v>0</v>
      </c>
      <c r="W21" s="31">
        <f>IFERROR('Inputs - adjustments'!J$12*W11/SUM(W$11:W$15), 0)</f>
        <v>0</v>
      </c>
      <c r="X21" s="31">
        <f>IFERROR('Inputs - adjustments'!K$12*X11/SUM(X$11:X$15), 0)</f>
        <v>0</v>
      </c>
    </row>
    <row r="22" spans="2:24" outlineLevel="1">
      <c r="B22" s="3" t="s">
        <v>29</v>
      </c>
      <c r="C22" s="31">
        <f>IFERROR('Inputs - adjustments'!N$12*(C12/SUM(C$11:C$15)), 0)</f>
        <v>0</v>
      </c>
      <c r="D22" s="31">
        <f>IFERROR('Inputs - adjustments'!O$12*(D12/SUM(D$11:D$15)), 0)</f>
        <v>0</v>
      </c>
      <c r="E22" s="31">
        <f>IFERROR('Inputs - adjustments'!P$12*(E12/SUM(E$11:E$15)), 0)</f>
        <v>-10.593594303350459</v>
      </c>
      <c r="F22" s="31">
        <f>IFERROR('Inputs - adjustments'!Q$12*(F12/SUM(F$11:F$15)), 0)</f>
        <v>0</v>
      </c>
      <c r="G22" s="31">
        <f>IFERROR('Inputs - adjustments'!R$12*(G12/SUM(G$11:G$15)), 0)</f>
        <v>-19.312708693348856</v>
      </c>
      <c r="H22" s="31">
        <f>IFERROR('Inputs - adjustments'!S$12*(H12/SUM(H$11:H$15)), 0)</f>
        <v>0</v>
      </c>
      <c r="I22" s="31">
        <f>IFERROR('Inputs - adjustments'!T$12*(I12/SUM(I$11:I$15)), 0)</f>
        <v>0</v>
      </c>
      <c r="J22" s="31">
        <f>IFERROR('Inputs - adjustments'!U$12*(J12/SUM(J$11:J$15)), 0)</f>
        <v>0</v>
      </c>
      <c r="K22" s="31">
        <f>IFERROR('Inputs - adjustments'!V$12*(K12/SUM(K$11:K$15)), 0)</f>
        <v>0</v>
      </c>
      <c r="L22" s="31">
        <f>IFERROR('Inputs - adjustments'!W$12*(L12/SUM(L$11:L$15)), 0)</f>
        <v>0</v>
      </c>
      <c r="N22" s="3" t="s">
        <v>29</v>
      </c>
      <c r="O22" s="31">
        <f>IFERROR('Inputs - adjustments'!B$12*O12/SUM(O$11:O$15), 0)</f>
        <v>0</v>
      </c>
      <c r="P22" s="31">
        <f>IFERROR('Inputs - adjustments'!C$12*P12/SUM(P$11:P$15), 0)</f>
        <v>-16.459732596797121</v>
      </c>
      <c r="Q22" s="31">
        <f>IFERROR('Inputs - adjustments'!D$12*Q12/SUM(Q$11:Q$15), 0)</f>
        <v>0</v>
      </c>
      <c r="R22" s="31">
        <f>IFERROR('Inputs - adjustments'!E$12*R12/SUM(R$11:R$15), 0)</f>
        <v>-13.137120694492188</v>
      </c>
      <c r="S22" s="31">
        <f>IFERROR('Inputs - adjustments'!F$12*S12/SUM(S$11:S$15), 0)</f>
        <v>0</v>
      </c>
      <c r="T22" s="31">
        <f>IFERROR('Inputs - adjustments'!G$12*T12/SUM(T$11:T$15), 0)</f>
        <v>0</v>
      </c>
      <c r="U22" s="31">
        <f>IFERROR('Inputs - adjustments'!H$12*U12/SUM(U$11:U$15), 0)</f>
        <v>0</v>
      </c>
      <c r="V22" s="31">
        <f>IFERROR('Inputs - adjustments'!I$12*V12/SUM(V$11:V$15), 0)</f>
        <v>0</v>
      </c>
      <c r="W22" s="31">
        <f>IFERROR('Inputs - adjustments'!J$12*W12/SUM(W$11:W$15), 0)</f>
        <v>0</v>
      </c>
      <c r="X22" s="31">
        <f>IFERROR('Inputs - adjustments'!K$12*X12/SUM(X$11:X$15), 0)</f>
        <v>0</v>
      </c>
    </row>
    <row r="23" spans="2:24" outlineLevel="1">
      <c r="B23" s="3" t="s">
        <v>30</v>
      </c>
      <c r="C23" s="31">
        <f>IFERROR('Inputs - adjustments'!N$12*(C13/SUM(C$11:C$15)), 0)</f>
        <v>0</v>
      </c>
      <c r="D23" s="31">
        <f>IFERROR('Inputs - adjustments'!O$12*(D13/SUM(D$11:D$15)), 0)</f>
        <v>0</v>
      </c>
      <c r="E23" s="31">
        <f>IFERROR('Inputs - adjustments'!P$12*(E13/SUM(E$11:E$15)), 0)</f>
        <v>-10.168507864544365</v>
      </c>
      <c r="F23" s="31">
        <f>IFERROR('Inputs - adjustments'!Q$12*(F13/SUM(F$11:F$15)), 0)</f>
        <v>0</v>
      </c>
      <c r="G23" s="31">
        <f>IFERROR('Inputs - adjustments'!R$12*(G13/SUM(G$11:G$15)), 0)</f>
        <v>-18.931422391542711</v>
      </c>
      <c r="H23" s="31">
        <f>IFERROR('Inputs - adjustments'!S$12*(H13/SUM(H$11:H$15)), 0)</f>
        <v>0</v>
      </c>
      <c r="I23" s="31">
        <f>IFERROR('Inputs - adjustments'!T$12*(I13/SUM(I$11:I$15)), 0)</f>
        <v>0</v>
      </c>
      <c r="J23" s="31">
        <f>IFERROR('Inputs - adjustments'!U$12*(J13/SUM(J$11:J$15)), 0)</f>
        <v>0</v>
      </c>
      <c r="K23" s="31">
        <f>IFERROR('Inputs - adjustments'!V$12*(K13/SUM(K$11:K$15)), 0)</f>
        <v>0</v>
      </c>
      <c r="L23" s="31">
        <f>IFERROR('Inputs - adjustments'!W$12*(L13/SUM(L$11:L$15)), 0)</f>
        <v>0</v>
      </c>
      <c r="N23" s="3" t="s">
        <v>30</v>
      </c>
      <c r="O23" s="31">
        <f>IFERROR('Inputs - adjustments'!B$12*O13/SUM(O$11:O$15), 0)</f>
        <v>0</v>
      </c>
      <c r="P23" s="31">
        <f>IFERROR('Inputs - adjustments'!C$12*P13/SUM(P$11:P$15), 0)</f>
        <v>-38.1901264611272</v>
      </c>
      <c r="Q23" s="31">
        <f>IFERROR('Inputs - adjustments'!D$12*Q13/SUM(Q$11:Q$15), 0)</f>
        <v>0</v>
      </c>
      <c r="R23" s="31">
        <f>IFERROR('Inputs - adjustments'!E$12*R13/SUM(R$11:R$15), 0)</f>
        <v>-14.516590866772832</v>
      </c>
      <c r="S23" s="31">
        <f>IFERROR('Inputs - adjustments'!F$12*S13/SUM(S$11:S$15), 0)</f>
        <v>0</v>
      </c>
      <c r="T23" s="31">
        <f>IFERROR('Inputs - adjustments'!G$12*T13/SUM(T$11:T$15), 0)</f>
        <v>0</v>
      </c>
      <c r="U23" s="31">
        <f>IFERROR('Inputs - adjustments'!H$12*U13/SUM(U$11:U$15), 0)</f>
        <v>0</v>
      </c>
      <c r="V23" s="31">
        <f>IFERROR('Inputs - adjustments'!I$12*V13/SUM(V$11:V$15), 0)</f>
        <v>0</v>
      </c>
      <c r="W23" s="31">
        <f>IFERROR('Inputs - adjustments'!J$12*W13/SUM(W$11:W$15), 0)</f>
        <v>0</v>
      </c>
      <c r="X23" s="31">
        <f>IFERROR('Inputs - adjustments'!K$12*X13/SUM(X$11:X$15), 0)</f>
        <v>0</v>
      </c>
    </row>
    <row r="24" spans="2:24" outlineLevel="1">
      <c r="B24" s="3" t="s">
        <v>31</v>
      </c>
      <c r="C24" s="31">
        <f>IFERROR('Inputs - adjustments'!N$12*(C14/SUM(C$11:C$15)), 0)</f>
        <v>0</v>
      </c>
      <c r="D24" s="31">
        <f>IFERROR('Inputs - adjustments'!O$12*(D14/SUM(D$11:D$15)), 0)</f>
        <v>0</v>
      </c>
      <c r="E24" s="31">
        <f>IFERROR('Inputs - adjustments'!P$12*(E14/SUM(E$11:E$15)), 0)</f>
        <v>-9.8695040098270592</v>
      </c>
      <c r="F24" s="31">
        <f>IFERROR('Inputs - adjustments'!Q$12*(F14/SUM(F$11:F$15)), 0)</f>
        <v>0</v>
      </c>
      <c r="G24" s="31">
        <f>IFERROR('Inputs - adjustments'!R$12*(G14/SUM(G$11:G$15)), 0)</f>
        <v>-18.799573952977614</v>
      </c>
      <c r="H24" s="31">
        <f>IFERROR('Inputs - adjustments'!S$12*(H14/SUM(H$11:H$15)), 0)</f>
        <v>0</v>
      </c>
      <c r="I24" s="31">
        <f>IFERROR('Inputs - adjustments'!T$12*(I14/SUM(I$11:I$15)), 0)</f>
        <v>0</v>
      </c>
      <c r="J24" s="31">
        <f>IFERROR('Inputs - adjustments'!U$12*(J14/SUM(J$11:J$15)), 0)</f>
        <v>0</v>
      </c>
      <c r="K24" s="31">
        <f>IFERROR('Inputs - adjustments'!V$12*(K14/SUM(K$11:K$15)), 0)</f>
        <v>0</v>
      </c>
      <c r="L24" s="31">
        <f>IFERROR('Inputs - adjustments'!W$12*(L14/SUM(L$11:L$15)), 0)</f>
        <v>0</v>
      </c>
      <c r="N24" s="3" t="s">
        <v>31</v>
      </c>
      <c r="O24" s="31">
        <f>IFERROR('Inputs - adjustments'!B$12*O14/SUM(O$11:O$15), 0)</f>
        <v>0</v>
      </c>
      <c r="P24" s="31">
        <f>IFERROR('Inputs - adjustments'!C$12*P14/SUM(P$11:P$15), 0)</f>
        <v>-36.596858313468218</v>
      </c>
      <c r="Q24" s="31">
        <f>IFERROR('Inputs - adjustments'!D$12*Q14/SUM(Q$11:Q$15), 0)</f>
        <v>0</v>
      </c>
      <c r="R24" s="31">
        <f>IFERROR('Inputs - adjustments'!E$12*R14/SUM(R$11:R$15), 0)</f>
        <v>-13.735464197811453</v>
      </c>
      <c r="S24" s="31">
        <f>IFERROR('Inputs - adjustments'!F$12*S14/SUM(S$11:S$15), 0)</f>
        <v>0</v>
      </c>
      <c r="T24" s="31">
        <f>IFERROR('Inputs - adjustments'!G$12*T14/SUM(T$11:T$15), 0)</f>
        <v>0</v>
      </c>
      <c r="U24" s="31">
        <f>IFERROR('Inputs - adjustments'!H$12*U14/SUM(U$11:U$15), 0)</f>
        <v>0</v>
      </c>
      <c r="V24" s="31">
        <f>IFERROR('Inputs - adjustments'!I$12*V14/SUM(V$11:V$15), 0)</f>
        <v>0</v>
      </c>
      <c r="W24" s="31">
        <f>IFERROR('Inputs - adjustments'!J$12*W14/SUM(W$11:W$15), 0)</f>
        <v>0</v>
      </c>
      <c r="X24" s="31">
        <f>IFERROR('Inputs - adjustments'!K$12*X14/SUM(X$11:X$15), 0)</f>
        <v>0</v>
      </c>
    </row>
    <row r="25" spans="2:24" outlineLevel="1">
      <c r="B25" s="3" t="s">
        <v>32</v>
      </c>
      <c r="C25" s="31">
        <f>IFERROR('Inputs - adjustments'!N$12*(C15/SUM(C$11:C$15)), 0)</f>
        <v>0</v>
      </c>
      <c r="D25" s="31">
        <f>IFERROR('Inputs - adjustments'!O$12*(D15/SUM(D$11:D$15)), 0)</f>
        <v>0</v>
      </c>
      <c r="E25" s="31">
        <f>IFERROR('Inputs - adjustments'!P$12*(E15/SUM(E$11:E$15)), 0)</f>
        <v>-9.7912522407414357</v>
      </c>
      <c r="F25" s="31">
        <f>IFERROR('Inputs - adjustments'!Q$12*(F15/SUM(F$11:F$15)), 0)</f>
        <v>0</v>
      </c>
      <c r="G25" s="31">
        <f>IFERROR('Inputs - adjustments'!R$12*(G15/SUM(G$11:G$15)), 0)</f>
        <v>-18.956214449500969</v>
      </c>
      <c r="H25" s="31">
        <f>IFERROR('Inputs - adjustments'!S$12*(H15/SUM(H$11:H$15)), 0)</f>
        <v>0</v>
      </c>
      <c r="I25" s="31">
        <f>IFERROR('Inputs - adjustments'!T$12*(I15/SUM(I$11:I$15)), 0)</f>
        <v>0</v>
      </c>
      <c r="J25" s="31">
        <f>IFERROR('Inputs - adjustments'!U$12*(J15/SUM(J$11:J$15)), 0)</f>
        <v>0</v>
      </c>
      <c r="K25" s="31">
        <f>IFERROR('Inputs - adjustments'!V$12*(K15/SUM(K$11:K$15)), 0)</f>
        <v>0</v>
      </c>
      <c r="L25" s="31">
        <f>IFERROR('Inputs - adjustments'!W$12*(L15/SUM(L$11:L$15)), 0)</f>
        <v>0</v>
      </c>
      <c r="N25" s="3" t="s">
        <v>32</v>
      </c>
      <c r="O25" s="31">
        <f>IFERROR('Inputs - adjustments'!B$12*O15/SUM(O$11:O$15), 0)</f>
        <v>0</v>
      </c>
      <c r="P25" s="31">
        <f>IFERROR('Inputs - adjustments'!C$12*P15/SUM(P$11:P$15), 0)</f>
        <v>-16.019373788730345</v>
      </c>
      <c r="Q25" s="31">
        <f>IFERROR('Inputs - adjustments'!D$12*Q15/SUM(Q$11:Q$15), 0)</f>
        <v>0</v>
      </c>
      <c r="R25" s="31">
        <f>IFERROR('Inputs - adjustments'!E$12*R15/SUM(R$11:R$15), 0)</f>
        <v>-11.992589425864631</v>
      </c>
      <c r="S25" s="31">
        <f>IFERROR('Inputs - adjustments'!F$12*S15/SUM(S$11:S$15), 0)</f>
        <v>0</v>
      </c>
      <c r="T25" s="31">
        <f>IFERROR('Inputs - adjustments'!G$12*T15/SUM(T$11:T$15), 0)</f>
        <v>0</v>
      </c>
      <c r="U25" s="31">
        <f>IFERROR('Inputs - adjustments'!H$12*U15/SUM(U$11:U$15), 0)</f>
        <v>0</v>
      </c>
      <c r="V25" s="31">
        <f>IFERROR('Inputs - adjustments'!I$12*V15/SUM(V$11:V$15), 0)</f>
        <v>0</v>
      </c>
      <c r="W25" s="31">
        <f>IFERROR('Inputs - adjustments'!J$12*W15/SUM(W$11:W$15), 0)</f>
        <v>0</v>
      </c>
      <c r="X25" s="31">
        <f>IFERROR('Inputs - adjustments'!K$12*X15/SUM(X$11:X$15),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56.36709011047391</v>
      </c>
      <c r="D31" s="32">
        <f t="shared" ref="D31:L31" si="0" xml:space="preserve"> D11 + D21</f>
        <v>25.445516073668479</v>
      </c>
      <c r="E31" s="32">
        <f t="shared" si="0"/>
        <v>327.12709780288372</v>
      </c>
      <c r="F31" s="32">
        <f t="shared" si="0"/>
        <v>368.96165467691287</v>
      </c>
      <c r="G31" s="32">
        <f t="shared" si="0"/>
        <v>320.02696683800974</v>
      </c>
      <c r="H31" s="32">
        <f t="shared" si="0"/>
        <v>337.44482469383252</v>
      </c>
      <c r="I31" s="32">
        <f t="shared" si="0"/>
        <v>49.427668148967541</v>
      </c>
      <c r="J31" s="32">
        <f t="shared" si="0"/>
        <v>59.351358831799999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9.0894949384999997</v>
      </c>
      <c r="P31" s="32">
        <f t="shared" ref="P31:X31" si="1" xml:space="preserve"> P11 + P21</f>
        <v>11.564380426722872</v>
      </c>
      <c r="Q31" s="32">
        <f t="shared" si="1"/>
        <v>25.1653944123</v>
      </c>
      <c r="R31" s="32">
        <f t="shared" si="1"/>
        <v>146.58429076017481</v>
      </c>
      <c r="S31" s="32">
        <f t="shared" si="1"/>
        <v>3.1394222352999996</v>
      </c>
      <c r="T31" s="32">
        <f t="shared" si="1"/>
        <v>47.434427315840907</v>
      </c>
      <c r="U31" s="32">
        <f t="shared" si="1"/>
        <v>0</v>
      </c>
      <c r="V31" s="32">
        <f t="shared" si="1"/>
        <v>0</v>
      </c>
      <c r="W31" s="32">
        <f t="shared" si="1"/>
        <v>2.6069403688000001</v>
      </c>
      <c r="X31" s="32">
        <f t="shared" si="1"/>
        <v>21.054656086000001</v>
      </c>
    </row>
    <row r="32" spans="2:24" outlineLevel="1">
      <c r="B32" s="3" t="s">
        <v>29</v>
      </c>
      <c r="C32" s="32">
        <f t="shared" ref="C32:L32" si="2" xml:space="preserve"> C12 + C22</f>
        <v>57.708206204877911</v>
      </c>
      <c r="D32" s="32">
        <f t="shared" si="2"/>
        <v>21.916146436379201</v>
      </c>
      <c r="E32" s="32">
        <f t="shared" si="2"/>
        <v>321.10804725414187</v>
      </c>
      <c r="F32" s="32">
        <f t="shared" si="2"/>
        <v>346.11416603081955</v>
      </c>
      <c r="G32" s="32">
        <f t="shared" si="2"/>
        <v>306.69546717814313</v>
      </c>
      <c r="H32" s="32">
        <f t="shared" si="2"/>
        <v>382.56061660135407</v>
      </c>
      <c r="I32" s="32">
        <f t="shared" si="2"/>
        <v>52.071814242561985</v>
      </c>
      <c r="J32" s="32">
        <f t="shared" si="2"/>
        <v>106.8372942311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9.4437049992999995</v>
      </c>
      <c r="P32" s="32">
        <f t="shared" si="3"/>
        <v>21.019050968502878</v>
      </c>
      <c r="Q32" s="32">
        <f t="shared" si="3"/>
        <v>25.4656755462</v>
      </c>
      <c r="R32" s="32">
        <f t="shared" si="3"/>
        <v>201.87106795955975</v>
      </c>
      <c r="S32" s="32">
        <f t="shared" si="3"/>
        <v>1.1739999999999959</v>
      </c>
      <c r="T32" s="32">
        <f t="shared" si="3"/>
        <v>52.995999999999995</v>
      </c>
      <c r="U32" s="32">
        <f t="shared" si="3"/>
        <v>0</v>
      </c>
      <c r="V32" s="32">
        <f t="shared" si="3"/>
        <v>0</v>
      </c>
      <c r="W32" s="32">
        <f t="shared" si="3"/>
        <v>3.5410396966</v>
      </c>
      <c r="X32" s="32">
        <f t="shared" si="3"/>
        <v>31.2258633175</v>
      </c>
    </row>
    <row r="33" spans="2:26" outlineLevel="1">
      <c r="B33" s="3" t="s">
        <v>30</v>
      </c>
      <c r="C33" s="32">
        <f t="shared" ref="C33:L33" si="4" xml:space="preserve"> C13 + C23</f>
        <v>55.732286056398003</v>
      </c>
      <c r="D33" s="32">
        <f t="shared" si="4"/>
        <v>15.631899377039481</v>
      </c>
      <c r="E33" s="32">
        <f t="shared" si="4"/>
        <v>308.223027083408</v>
      </c>
      <c r="F33" s="32">
        <f t="shared" si="4"/>
        <v>286.92126347665351</v>
      </c>
      <c r="G33" s="32">
        <f t="shared" si="4"/>
        <v>300.6404501260123</v>
      </c>
      <c r="H33" s="32">
        <f t="shared" si="4"/>
        <v>347.96216658765081</v>
      </c>
      <c r="I33" s="32">
        <f t="shared" si="4"/>
        <v>53.353027810102894</v>
      </c>
      <c r="J33" s="32">
        <f t="shared" si="4"/>
        <v>109.2514110677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7.0772252428</v>
      </c>
      <c r="P33" s="32">
        <f t="shared" si="3"/>
        <v>48.768727551272796</v>
      </c>
      <c r="Q33" s="32">
        <f t="shared" si="3"/>
        <v>26.311958082199997</v>
      </c>
      <c r="R33" s="32">
        <f t="shared" si="3"/>
        <v>223.06864415396919</v>
      </c>
      <c r="S33" s="32">
        <f t="shared" si="3"/>
        <v>2.6517447150999978</v>
      </c>
      <c r="T33" s="32">
        <f t="shared" si="3"/>
        <v>116.17804866747377</v>
      </c>
      <c r="U33" s="32">
        <f t="shared" si="3"/>
        <v>0</v>
      </c>
      <c r="V33" s="32">
        <f t="shared" si="3"/>
        <v>0</v>
      </c>
      <c r="W33" s="32">
        <f t="shared" si="3"/>
        <v>3.8624731466000002</v>
      </c>
      <c r="X33" s="32">
        <f t="shared" si="3"/>
        <v>16.763302224300002</v>
      </c>
    </row>
    <row r="34" spans="2:26" outlineLevel="1">
      <c r="B34" s="3" t="s">
        <v>31</v>
      </c>
      <c r="C34" s="32">
        <f t="shared" ref="C34:L34" si="5" xml:space="preserve"> C14 + C24</f>
        <v>54.235713650149798</v>
      </c>
      <c r="D34" s="32">
        <f t="shared" si="5"/>
        <v>2.6450692899845438</v>
      </c>
      <c r="E34" s="32">
        <f t="shared" si="5"/>
        <v>299.15976289182305</v>
      </c>
      <c r="F34" s="32">
        <f t="shared" si="5"/>
        <v>269.79241526433424</v>
      </c>
      <c r="G34" s="32">
        <f t="shared" si="5"/>
        <v>298.5466310194073</v>
      </c>
      <c r="H34" s="32">
        <f t="shared" si="5"/>
        <v>286.1495028276413</v>
      </c>
      <c r="I34" s="32">
        <f t="shared" si="5"/>
        <v>50.811675758566565</v>
      </c>
      <c r="J34" s="32">
        <f t="shared" si="5"/>
        <v>92.520181734300095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6.5527152144</v>
      </c>
      <c r="P34" s="32">
        <f t="shared" si="3"/>
        <v>46.734126794231784</v>
      </c>
      <c r="Q34" s="32">
        <f t="shared" si="3"/>
        <v>25.0437877765</v>
      </c>
      <c r="R34" s="32">
        <f t="shared" si="3"/>
        <v>211.06549075818452</v>
      </c>
      <c r="S34" s="32">
        <f t="shared" si="3"/>
        <v>2.9868751481410776</v>
      </c>
      <c r="T34" s="32">
        <f t="shared" si="3"/>
        <v>148.08182476673829</v>
      </c>
      <c r="U34" s="32">
        <f t="shared" si="3"/>
        <v>0</v>
      </c>
      <c r="V34" s="32">
        <f t="shared" si="3"/>
        <v>0</v>
      </c>
      <c r="W34" s="32">
        <f t="shared" si="3"/>
        <v>4.1772883518999997</v>
      </c>
      <c r="X34" s="32">
        <f t="shared" si="3"/>
        <v>-186.5643466706</v>
      </c>
    </row>
    <row r="35" spans="2:26" outlineLevel="1">
      <c r="B35" s="3" t="s">
        <v>32</v>
      </c>
      <c r="C35" s="32">
        <f t="shared" ref="C35:L35" si="6" xml:space="preserve"> C15 + C25</f>
        <v>56.304794216348398</v>
      </c>
      <c r="D35" s="32">
        <f t="shared" si="6"/>
        <v>1.7672789596989309</v>
      </c>
      <c r="E35" s="32">
        <f t="shared" si="6"/>
        <v>296.78783207724393</v>
      </c>
      <c r="F35" s="32">
        <f t="shared" si="6"/>
        <v>256.22124340006894</v>
      </c>
      <c r="G35" s="32">
        <f t="shared" si="6"/>
        <v>301.03416039827641</v>
      </c>
      <c r="H35" s="32">
        <f t="shared" si="6"/>
        <v>238.28463552510448</v>
      </c>
      <c r="I35" s="32">
        <f t="shared" si="6"/>
        <v>50.875827964316088</v>
      </c>
      <c r="J35" s="32">
        <f t="shared" si="6"/>
        <v>72.654108179700017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7.0824628560000003</v>
      </c>
      <c r="P35" s="32">
        <f t="shared" si="3"/>
        <v>20.456713507869654</v>
      </c>
      <c r="Q35" s="32">
        <f t="shared" si="3"/>
        <v>26.074360266500001</v>
      </c>
      <c r="R35" s="32">
        <f t="shared" si="3"/>
        <v>184.28367153655037</v>
      </c>
      <c r="S35" s="32">
        <f t="shared" si="3"/>
        <v>4.3819606719376019</v>
      </c>
      <c r="T35" s="32">
        <f t="shared" si="3"/>
        <v>117.98424999088114</v>
      </c>
      <c r="U35" s="32">
        <f t="shared" si="3"/>
        <v>0</v>
      </c>
      <c r="V35" s="32">
        <f t="shared" si="3"/>
        <v>0</v>
      </c>
      <c r="W35" s="32">
        <f t="shared" si="3"/>
        <v>4.8638220225</v>
      </c>
      <c r="X35" s="32">
        <f t="shared" si="3"/>
        <v>-211.8736779116</v>
      </c>
      <c r="Z35" t="s">
        <v>510</v>
      </c>
    </row>
    <row r="36" spans="2:26" outlineLevel="1">
      <c r="Z36" s="40">
        <f>SUM(C31:X35)</f>
        <v>8714.0591579930078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0.16208897683330031</v>
      </c>
      <c r="D42" s="11">
        <f>IFERROR(D31/SUM($C$31:$D$35), 0)</f>
        <v>7.3171023327490065E-2</v>
      </c>
      <c r="E42" s="11">
        <f>IFERROR(E31/SUM($E$31:$F$35), 0)</f>
        <v>0.10619573578616913</v>
      </c>
      <c r="F42" s="11">
        <f>IFERROR(F31/SUM($E$31:$F$35), 0)</f>
        <v>0.11977654758184271</v>
      </c>
      <c r="G42" s="11">
        <f>IFERROR(G31/SUM($G$31:$H$35), 0)</f>
        <v>0.10259427013177934</v>
      </c>
      <c r="H42" s="11">
        <f>IFERROR(H31/SUM($G$31:$H$35), 0)</f>
        <v>0.10817808836945224</v>
      </c>
      <c r="I42" s="11">
        <f>IFERROR(I31/SUM($I$31:$J$35), 0)</f>
        <v>7.0899173009495151E-2</v>
      </c>
      <c r="J42" s="11">
        <f>IFERROR(J31/SUM($I$31:$J$35), 0)</f>
        <v>8.5133740185400861E-2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4.8402804097332587E-2</v>
      </c>
      <c r="P42" s="11">
        <f>IFERROR(P31/SUM($O$31:$P$35),0)</f>
        <v>6.1581907915564275E-2</v>
      </c>
      <c r="Q42" s="11">
        <f>IFERROR(Q31/SUM($Q$31:$R$35), 0)</f>
        <v>2.2983473496247731E-2</v>
      </c>
      <c r="R42" s="11">
        <f>IFERROR(R31/SUM($Q$31:$R$35), 0)</f>
        <v>0.13387495965515595</v>
      </c>
      <c r="S42" s="11">
        <f>IFERROR(S31/SUM($S$31:$T$35), 0)</f>
        <v>6.3166362291346553E-3</v>
      </c>
      <c r="T42" s="11">
        <f>IFERROR(T31/SUM($S$31:$T$35), 0)</f>
        <v>9.5439861106438026E-2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-8.4002004175414858E-3</v>
      </c>
      <c r="X42" s="11">
        <f>IFERROR(X31/SUM($W$31:$X$35), 0)</f>
        <v>-6.7843259079309701E-2</v>
      </c>
    </row>
    <row r="43" spans="2:26" outlineLevel="1">
      <c r="B43" s="3" t="s">
        <v>29</v>
      </c>
      <c r="C43" s="11">
        <f t="shared" ref="C43:D46" si="7">IFERROR(C32/SUM($C$31:$D$35), 0)</f>
        <v>0.16594548486184271</v>
      </c>
      <c r="D43" s="11">
        <f t="shared" si="7"/>
        <v>6.3021982242461E-2</v>
      </c>
      <c r="E43" s="11">
        <f t="shared" ref="E43:F46" si="8">IFERROR(E32/SUM($E$31:$F$35), 0)</f>
        <v>0.10424176283177039</v>
      </c>
      <c r="F43" s="11">
        <f t="shared" si="8"/>
        <v>0.11235953479404841</v>
      </c>
      <c r="G43" s="11">
        <f t="shared" ref="G43:H46" si="9">IFERROR(G32/SUM($G$31:$H$35), 0)</f>
        <v>9.8320456925099178E-2</v>
      </c>
      <c r="H43" s="11">
        <f t="shared" si="9"/>
        <v>0.12264131247803903</v>
      </c>
      <c r="I43" s="11">
        <f t="shared" ref="I43:J46" si="10">IFERROR(I32/SUM($I$31:$J$35), 0)</f>
        <v>7.4691942896739957E-2</v>
      </c>
      <c r="J43" s="11">
        <f t="shared" si="10"/>
        <v>0.15324768679615164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5.028902113119519E-2</v>
      </c>
      <c r="P43" s="11">
        <f t="shared" si="12"/>
        <v>0.11192932206068069</v>
      </c>
      <c r="Q43" s="11">
        <f t="shared" ref="Q43:R46" si="13">IFERROR(Q32/SUM($Q$31:$R$35), 0)</f>
        <v>2.3257719286690844E-2</v>
      </c>
      <c r="R43" s="11">
        <f t="shared" si="13"/>
        <v>0.18436819483504846</v>
      </c>
      <c r="S43" s="11">
        <f t="shared" ref="S43:T46" si="14">IFERROR(S32/SUM($S$31:$T$35), 0)</f>
        <v>2.362132385258914E-3</v>
      </c>
      <c r="T43" s="11">
        <f t="shared" si="14"/>
        <v>0.10662995561259099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-1.1410097251899325E-2</v>
      </c>
      <c r="X43" s="11">
        <f t="shared" si="16"/>
        <v>-0.10061738013535679</v>
      </c>
    </row>
    <row r="44" spans="2:26" outlineLevel="1">
      <c r="B44" s="3" t="s">
        <v>30</v>
      </c>
      <c r="C44" s="11">
        <f t="shared" si="7"/>
        <v>0.16026353685736522</v>
      </c>
      <c r="D44" s="11">
        <f t="shared" si="7"/>
        <v>4.4951026760819447E-2</v>
      </c>
      <c r="E44" s="11">
        <f t="shared" si="8"/>
        <v>0.1000588803776998</v>
      </c>
      <c r="F44" s="11">
        <f t="shared" si="8"/>
        <v>9.3143658511471425E-2</v>
      </c>
      <c r="G44" s="11">
        <f t="shared" si="9"/>
        <v>9.6379339083572768E-2</v>
      </c>
      <c r="H44" s="11">
        <f t="shared" si="9"/>
        <v>0.11154973865875066</v>
      </c>
      <c r="I44" s="11">
        <f t="shared" si="10"/>
        <v>7.6529718899310553E-2</v>
      </c>
      <c r="J44" s="11">
        <f t="shared" si="10"/>
        <v>0.15671050213163118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3.7687192665566985E-2</v>
      </c>
      <c r="P44" s="11">
        <f t="shared" si="12"/>
        <v>0.2597001463460844</v>
      </c>
      <c r="Q44" s="11">
        <f t="shared" si="13"/>
        <v>2.4030626395469816E-2</v>
      </c>
      <c r="R44" s="11">
        <f t="shared" si="13"/>
        <v>0.20372787275890319</v>
      </c>
      <c r="S44" s="11">
        <f t="shared" si="14"/>
        <v>5.3354106209343262E-3</v>
      </c>
      <c r="T44" s="11">
        <f t="shared" si="14"/>
        <v>0.23375462624670099</v>
      </c>
      <c r="U44" s="11">
        <f t="shared" si="15"/>
        <v>0</v>
      </c>
      <c r="V44" s="11">
        <f t="shared" si="15"/>
        <v>0</v>
      </c>
      <c r="W44" s="11">
        <f t="shared" si="16"/>
        <v>-1.2445834560361309E-2</v>
      </c>
      <c r="X44" s="11">
        <f t="shared" si="16"/>
        <v>-5.4015465803982907E-2</v>
      </c>
    </row>
    <row r="45" spans="2:26" outlineLevel="1">
      <c r="B45" s="3" t="s">
        <v>31</v>
      </c>
      <c r="C45" s="11">
        <f t="shared" si="7"/>
        <v>0.15595999928587992</v>
      </c>
      <c r="D45" s="11">
        <f t="shared" si="7"/>
        <v>7.6061505752114868E-3</v>
      </c>
      <c r="E45" s="11">
        <f t="shared" si="8"/>
        <v>9.7116660011627415E-2</v>
      </c>
      <c r="F45" s="11">
        <f t="shared" si="8"/>
        <v>8.7583096114488557E-2</v>
      </c>
      <c r="G45" s="11">
        <f t="shared" si="9"/>
        <v>9.5708102390138591E-2</v>
      </c>
      <c r="H45" s="11">
        <f t="shared" si="9"/>
        <v>9.1733830061994037E-2</v>
      </c>
      <c r="I45" s="11">
        <f t="shared" si="10"/>
        <v>7.2884397047652996E-2</v>
      </c>
      <c r="J45" s="11">
        <f t="shared" si="10"/>
        <v>0.13271118418697028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3.4894105005195707E-2</v>
      </c>
      <c r="P45" s="11">
        <f t="shared" si="12"/>
        <v>0.24886561895752607</v>
      </c>
      <c r="Q45" s="11">
        <f t="shared" si="13"/>
        <v>2.2872410548253123E-2</v>
      </c>
      <c r="R45" s="11">
        <f t="shared" si="13"/>
        <v>0.19276543150232686</v>
      </c>
      <c r="S45" s="11">
        <f t="shared" si="14"/>
        <v>6.0097057224438501E-3</v>
      </c>
      <c r="T45" s="11">
        <f t="shared" si="14"/>
        <v>0.29794622994016118</v>
      </c>
      <c r="U45" s="11">
        <f t="shared" si="15"/>
        <v>0</v>
      </c>
      <c r="V45" s="11">
        <f t="shared" si="15"/>
        <v>0</v>
      </c>
      <c r="W45" s="11">
        <f t="shared" si="16"/>
        <v>-1.3460246263313592E-2</v>
      </c>
      <c r="X45" s="11">
        <f t="shared" si="16"/>
        <v>0.60115602242260557</v>
      </c>
    </row>
    <row r="46" spans="2:26" outlineLevel="1">
      <c r="B46" s="3" t="s">
        <v>32</v>
      </c>
      <c r="C46" s="11">
        <f t="shared" si="7"/>
        <v>0.16190983901156905</v>
      </c>
      <c r="D46" s="11">
        <f t="shared" si="7"/>
        <v>5.0819802440607255E-3</v>
      </c>
      <c r="E46" s="11">
        <f t="shared" si="8"/>
        <v>9.6346656732229571E-2</v>
      </c>
      <c r="F46" s="11">
        <f t="shared" si="8"/>
        <v>8.3177467258652743E-2</v>
      </c>
      <c r="G46" s="11">
        <f t="shared" si="9"/>
        <v>9.6505554753537753E-2</v>
      </c>
      <c r="H46" s="11">
        <f t="shared" si="9"/>
        <v>7.6389307147636337E-2</v>
      </c>
      <c r="I46" s="11">
        <f t="shared" si="10"/>
        <v>7.2976417134877583E-2</v>
      </c>
      <c r="J46" s="11">
        <f t="shared" si="10"/>
        <v>0.10421523771176987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3.7715083672424078E-2</v>
      </c>
      <c r="P46" s="11">
        <f t="shared" si="12"/>
        <v>0.10893479814842984</v>
      </c>
      <c r="Q46" s="11">
        <f t="shared" si="13"/>
        <v>2.381362907723036E-2</v>
      </c>
      <c r="R46" s="11">
        <f t="shared" si="13"/>
        <v>0.16830568244467364</v>
      </c>
      <c r="S46" s="11">
        <f t="shared" si="14"/>
        <v>8.8166705401318199E-3</v>
      </c>
      <c r="T46" s="11">
        <f t="shared" si="14"/>
        <v>0.23738877159620531</v>
      </c>
      <c r="U46" s="11">
        <f t="shared" si="15"/>
        <v>0</v>
      </c>
      <c r="V46" s="11">
        <f t="shared" si="15"/>
        <v>0</v>
      </c>
      <c r="W46" s="11">
        <f t="shared" si="16"/>
        <v>-1.5672425910938224E-2</v>
      </c>
      <c r="X46" s="11">
        <f t="shared" si="16"/>
        <v>0.6827088870000978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  <c r="S51" s="8"/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342.35834468158703</v>
      </c>
      <c r="D54" s="32">
        <f>SUMIFS('Inputs - allowances'!$L$4:$L$1000,'Inputs - allowances'!$M$4:$M$1000,D$52, 'Inputs - allowances'!$C$4:$C$1000, $C$1)</f>
        <v>3357.7962049441599</v>
      </c>
      <c r="E54" s="32">
        <f>SUMIFS('Inputs - allowances'!$L$4:$L$1000,'Inputs - allowances'!$M$4:$M$1000,E$52, 'Inputs - allowances'!$C$4:$C$1000, $C$1)</f>
        <v>3413.8259429657601</v>
      </c>
      <c r="F54" s="32">
        <f>SUMIFS('Inputs - allowances'!$L$4:$L$1000,'Inputs - allowances'!$M$4:$M$1000,F$52, 'Inputs - allowances'!$C$4:$C$1000, $C$1)</f>
        <v>583.33004375478799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119.2293498312</v>
      </c>
      <c r="P54" s="16">
        <f>SUMIFS('Inputs - allowances'!$L$4:$L$1000,'Inputs - allowances'!$M$4:$M$1000,P$52, 'Inputs - allowances'!$C$4:$C$1000, $C$1)</f>
        <v>988.47198038701401</v>
      </c>
      <c r="Q54" s="16">
        <f>SUMIFS('Inputs - allowances'!$L$4:$L$1000,'Inputs - allowances'!$M$4:$M$1000,Q$52, 'Inputs - allowances'!$C$4:$C$1000, $C$1)</f>
        <v>361.22605437151401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-324.8229032511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342.35834468158703</v>
      </c>
      <c r="D64" s="37">
        <f t="shared" ref="D64:G64" si="17">D54+D59</f>
        <v>3357.7962049441599</v>
      </c>
      <c r="E64" s="37">
        <f t="shared" si="17"/>
        <v>3413.8259429657601</v>
      </c>
      <c r="F64" s="37">
        <f t="shared" si="17"/>
        <v>583.33004375478799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119.2293498312</v>
      </c>
      <c r="P64" s="38">
        <f t="shared" ref="P64:S64" si="18">P54+P59</f>
        <v>988.47198038701401</v>
      </c>
      <c r="Q64" s="38">
        <f t="shared" si="18"/>
        <v>361.22605437151401</v>
      </c>
      <c r="R64" s="38">
        <f t="shared" si="18"/>
        <v>0</v>
      </c>
      <c r="S64" s="38">
        <f t="shared" si="18"/>
        <v>-324.8229032511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0.16208897683330031</v>
      </c>
      <c r="D71" s="11">
        <f t="shared" si="19"/>
        <v>7.3171023327490065E-2</v>
      </c>
      <c r="E71" s="11">
        <f t="shared" si="19"/>
        <v>0.10619573578616913</v>
      </c>
      <c r="F71" s="11">
        <f t="shared" si="19"/>
        <v>0.11977654758184271</v>
      </c>
      <c r="G71" s="11">
        <f t="shared" si="19"/>
        <v>0.10259427013177934</v>
      </c>
      <c r="H71" s="11">
        <f t="shared" si="19"/>
        <v>0.10817808836945224</v>
      </c>
      <c r="I71" s="11">
        <f t="shared" si="19"/>
        <v>7.0899173009495151E-2</v>
      </c>
      <c r="J71" s="11">
        <f t="shared" si="19"/>
        <v>8.5133740185400861E-2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4.8402804097332587E-2</v>
      </c>
      <c r="P71" s="11">
        <f t="shared" si="20"/>
        <v>6.1581907915564275E-2</v>
      </c>
      <c r="Q71" s="11">
        <f t="shared" si="20"/>
        <v>2.2983473496247731E-2</v>
      </c>
      <c r="R71" s="11">
        <f t="shared" si="20"/>
        <v>0.13387495965515595</v>
      </c>
      <c r="S71" s="11">
        <f t="shared" si="20"/>
        <v>6.3166362291346553E-3</v>
      </c>
      <c r="T71" s="11">
        <f t="shared" si="20"/>
        <v>9.5439861106438026E-2</v>
      </c>
      <c r="U71" s="11">
        <f t="shared" si="20"/>
        <v>0</v>
      </c>
      <c r="V71" s="11">
        <f t="shared" si="20"/>
        <v>0</v>
      </c>
      <c r="W71" s="11">
        <f t="shared" si="20"/>
        <v>-8.4002004175414858E-3</v>
      </c>
      <c r="X71" s="11">
        <f t="shared" si="20"/>
        <v>-6.7843259079309701E-2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0.16594548486184271</v>
      </c>
      <c r="D72" s="11">
        <f t="shared" si="21"/>
        <v>6.3021982242461E-2</v>
      </c>
      <c r="E72" s="11">
        <f t="shared" si="21"/>
        <v>0.10424176283177039</v>
      </c>
      <c r="F72" s="11">
        <f t="shared" si="21"/>
        <v>0.11235953479404841</v>
      </c>
      <c r="G72" s="11">
        <f t="shared" si="21"/>
        <v>9.8320456925099178E-2</v>
      </c>
      <c r="H72" s="11">
        <f t="shared" si="21"/>
        <v>0.12264131247803903</v>
      </c>
      <c r="I72" s="11">
        <f t="shared" si="21"/>
        <v>7.4691942896739957E-2</v>
      </c>
      <c r="J72" s="11">
        <f t="shared" si="21"/>
        <v>0.15324768679615164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5.028902113119519E-2</v>
      </c>
      <c r="P72" s="11">
        <f t="shared" si="22"/>
        <v>0.11192932206068069</v>
      </c>
      <c r="Q72" s="11">
        <f t="shared" si="22"/>
        <v>2.3257719286690844E-2</v>
      </c>
      <c r="R72" s="11">
        <f t="shared" si="22"/>
        <v>0.18436819483504846</v>
      </c>
      <c r="S72" s="11">
        <f t="shared" si="22"/>
        <v>2.362132385258914E-3</v>
      </c>
      <c r="T72" s="11">
        <f t="shared" si="22"/>
        <v>0.10662995561259099</v>
      </c>
      <c r="U72" s="11">
        <f t="shared" si="22"/>
        <v>0</v>
      </c>
      <c r="V72" s="11">
        <f t="shared" si="22"/>
        <v>0</v>
      </c>
      <c r="W72" s="11">
        <f t="shared" si="22"/>
        <v>-1.1410097251899325E-2</v>
      </c>
      <c r="X72" s="11">
        <f t="shared" si="22"/>
        <v>-0.10061738013535679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0.16026353685736522</v>
      </c>
      <c r="D73" s="11">
        <f t="shared" si="23"/>
        <v>4.4951026760819447E-2</v>
      </c>
      <c r="E73" s="11">
        <f t="shared" si="23"/>
        <v>0.1000588803776998</v>
      </c>
      <c r="F73" s="11">
        <f t="shared" si="23"/>
        <v>9.3143658511471425E-2</v>
      </c>
      <c r="G73" s="11">
        <f t="shared" si="23"/>
        <v>9.6379339083572768E-2</v>
      </c>
      <c r="H73" s="11">
        <f t="shared" si="23"/>
        <v>0.11154973865875066</v>
      </c>
      <c r="I73" s="11">
        <f t="shared" si="23"/>
        <v>7.6529718899310553E-2</v>
      </c>
      <c r="J73" s="11">
        <f t="shared" si="23"/>
        <v>0.15671050213163118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3.7687192665566985E-2</v>
      </c>
      <c r="P73" s="11">
        <f t="shared" si="24"/>
        <v>0.2597001463460844</v>
      </c>
      <c r="Q73" s="11">
        <f t="shared" si="24"/>
        <v>2.4030626395469816E-2</v>
      </c>
      <c r="R73" s="11">
        <f t="shared" si="24"/>
        <v>0.20372787275890319</v>
      </c>
      <c r="S73" s="11">
        <f t="shared" si="24"/>
        <v>5.3354106209343262E-3</v>
      </c>
      <c r="T73" s="11">
        <f t="shared" si="24"/>
        <v>0.23375462624670099</v>
      </c>
      <c r="U73" s="11">
        <f t="shared" si="24"/>
        <v>0</v>
      </c>
      <c r="V73" s="11">
        <f t="shared" si="24"/>
        <v>0</v>
      </c>
      <c r="W73" s="11">
        <f t="shared" si="24"/>
        <v>-1.2445834560361309E-2</v>
      </c>
      <c r="X73" s="11">
        <f t="shared" si="24"/>
        <v>-5.4015465803982907E-2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0.15595999928587992</v>
      </c>
      <c r="D74" s="11">
        <f t="shared" si="25"/>
        <v>7.6061505752114868E-3</v>
      </c>
      <c r="E74" s="11">
        <f t="shared" si="25"/>
        <v>9.7116660011627415E-2</v>
      </c>
      <c r="F74" s="11">
        <f t="shared" si="25"/>
        <v>8.7583096114488557E-2</v>
      </c>
      <c r="G74" s="11">
        <f t="shared" si="25"/>
        <v>9.5708102390138591E-2</v>
      </c>
      <c r="H74" s="11">
        <f t="shared" si="25"/>
        <v>9.1733830061994037E-2</v>
      </c>
      <c r="I74" s="11">
        <f t="shared" si="25"/>
        <v>7.2884397047652996E-2</v>
      </c>
      <c r="J74" s="11">
        <f t="shared" si="25"/>
        <v>0.13271118418697028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3.4894105005195707E-2</v>
      </c>
      <c r="P74" s="11">
        <f t="shared" si="26"/>
        <v>0.24886561895752607</v>
      </c>
      <c r="Q74" s="11">
        <f t="shared" si="26"/>
        <v>2.2872410548253123E-2</v>
      </c>
      <c r="R74" s="11">
        <f t="shared" si="26"/>
        <v>0.19276543150232686</v>
      </c>
      <c r="S74" s="11">
        <f t="shared" si="26"/>
        <v>6.0097057224438501E-3</v>
      </c>
      <c r="T74" s="11">
        <f t="shared" si="26"/>
        <v>0.29794622994016118</v>
      </c>
      <c r="U74" s="11">
        <f t="shared" si="26"/>
        <v>0</v>
      </c>
      <c r="V74" s="11">
        <f t="shared" si="26"/>
        <v>0</v>
      </c>
      <c r="W74" s="11">
        <f t="shared" si="26"/>
        <v>-1.3460246263313592E-2</v>
      </c>
      <c r="X74" s="11">
        <f t="shared" si="26"/>
        <v>0.60115602242260557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0.16190983901156905</v>
      </c>
      <c r="D75" s="11">
        <f t="shared" si="27"/>
        <v>5.0819802440607255E-3</v>
      </c>
      <c r="E75" s="11">
        <f t="shared" si="27"/>
        <v>9.6346656732229571E-2</v>
      </c>
      <c r="F75" s="11">
        <f t="shared" si="27"/>
        <v>8.3177467258652743E-2</v>
      </c>
      <c r="G75" s="11">
        <f t="shared" si="27"/>
        <v>9.6505554753537753E-2</v>
      </c>
      <c r="H75" s="11">
        <f t="shared" si="27"/>
        <v>7.6389307147636337E-2</v>
      </c>
      <c r="I75" s="11">
        <f t="shared" si="27"/>
        <v>7.2976417134877583E-2</v>
      </c>
      <c r="J75" s="11">
        <f t="shared" si="27"/>
        <v>0.10421523771176987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3.7715083672424078E-2</v>
      </c>
      <c r="P75" s="11">
        <f t="shared" si="28"/>
        <v>0.10893479814842984</v>
      </c>
      <c r="Q75" s="11">
        <f t="shared" si="28"/>
        <v>2.381362907723036E-2</v>
      </c>
      <c r="R75" s="11">
        <f t="shared" si="28"/>
        <v>0.16830568244467364</v>
      </c>
      <c r="S75" s="11">
        <f t="shared" si="28"/>
        <v>8.8166705401318199E-3</v>
      </c>
      <c r="T75" s="11">
        <f t="shared" si="28"/>
        <v>0.23738877159620531</v>
      </c>
      <c r="U75" s="11">
        <f t="shared" si="28"/>
        <v>0</v>
      </c>
      <c r="V75" s="11">
        <f t="shared" si="28"/>
        <v>0</v>
      </c>
      <c r="W75" s="11">
        <f t="shared" si="28"/>
        <v>-1.5672425910938224E-2</v>
      </c>
      <c r="X75" s="11">
        <f t="shared" si="28"/>
        <v>0.6827088870000978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342.35834468158703</v>
      </c>
      <c r="D80" s="37">
        <f t="shared" ref="D80:G80" si="29">D64</f>
        <v>3357.7962049441599</v>
      </c>
      <c r="E80" s="37">
        <f t="shared" si="29"/>
        <v>3413.8259429657601</v>
      </c>
      <c r="F80" s="37">
        <f t="shared" si="29"/>
        <v>583.33004375478799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119.2293498312</v>
      </c>
      <c r="P80" s="38">
        <f t="shared" ref="P80:S80" si="30">P64</f>
        <v>988.47198038701401</v>
      </c>
      <c r="Q80" s="38">
        <f t="shared" si="30"/>
        <v>361.22605437151401</v>
      </c>
      <c r="R80" s="38">
        <f t="shared" si="30"/>
        <v>0</v>
      </c>
      <c r="S80" s="38">
        <f t="shared" si="30"/>
        <v>-324.8229032511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55.492513799780802</v>
      </c>
      <c r="D85" s="32">
        <f>$C$80*D71</f>
        <v>25.050710425057289</v>
      </c>
      <c r="E85" s="32">
        <f>$D$80*E71</f>
        <v>356.58363860405143</v>
      </c>
      <c r="F85" s="32">
        <f>$D$80*F71</f>
        <v>402.18523691162505</v>
      </c>
      <c r="G85" s="32">
        <f>$E$80*G71</f>
        <v>350.23898097550551</v>
      </c>
      <c r="H85" s="32">
        <f>$E$80*H71</f>
        <v>369.3011645360786</v>
      </c>
      <c r="I85" s="32">
        <f>$F$80*I71</f>
        <v>41.357617693807093</v>
      </c>
      <c r="J85" s="32">
        <f>$F$80*J71</f>
        <v>49.66106838735864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5.7710348625319075</v>
      </c>
      <c r="P85" s="32">
        <f>$O$80*P71</f>
        <v>7.3423708421375569</v>
      </c>
      <c r="Q85" s="32">
        <f>$P$80*Q71</f>
        <v>22.718519563008442</v>
      </c>
      <c r="R85" s="32">
        <f>$P$80*R71</f>
        <v>132.33164649456359</v>
      </c>
      <c r="S85" s="32">
        <f>$Q$80*S71</f>
        <v>2.28173358195047</v>
      </c>
      <c r="T85" s="32">
        <f>$Q$80*T71</f>
        <v>34.475364457243927</v>
      </c>
      <c r="U85" s="32">
        <f>$R$80*U71</f>
        <v>0</v>
      </c>
      <c r="V85" s="32">
        <f>$R$80*V71</f>
        <v>0</v>
      </c>
      <c r="W85" s="16">
        <f>$S$80*W71</f>
        <v>2.7285774875169277</v>
      </c>
      <c r="X85" s="16">
        <f>$S$80*X71</f>
        <v>22.037044380157926</v>
      </c>
    </row>
    <row r="86" spans="2:26" outlineLevel="1">
      <c r="B86" s="3" t="s">
        <v>29</v>
      </c>
      <c r="C86" s="32">
        <f t="shared" ref="C86:D89" si="31">$C$80*C72</f>
        <v>56.812821504683832</v>
      </c>
      <c r="D86" s="32">
        <f t="shared" si="31"/>
        <v>21.57610151908132</v>
      </c>
      <c r="E86" s="32">
        <f t="shared" ref="E86:F89" si="32">$D$80*E72</f>
        <v>350.0225956332078</v>
      </c>
      <c r="F86" s="32">
        <f t="shared" si="32"/>
        <v>377.28041952074705</v>
      </c>
      <c r="G86" s="32">
        <f t="shared" ref="G86:H89" si="33">$E$80*G72</f>
        <v>335.64892657515111</v>
      </c>
      <c r="H86" s="32">
        <f t="shared" si="33"/>
        <v>418.67609421690003</v>
      </c>
      <c r="I86" s="32">
        <f t="shared" ref="I86:J89" si="34">$F$80*I72</f>
        <v>43.570054318085447</v>
      </c>
      <c r="J86" s="32">
        <f t="shared" si="34"/>
        <v>89.393979844119187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5.9959272931198804</v>
      </c>
      <c r="P86" s="32">
        <f t="shared" si="36"/>
        <v>13.34526029634195</v>
      </c>
      <c r="Q86" s="32">
        <f t="shared" ref="Q86:R89" si="37">$P$80*Q72</f>
        <v>22.989603842600548</v>
      </c>
      <c r="R86" s="32">
        <f t="shared" si="37"/>
        <v>182.2427946689792</v>
      </c>
      <c r="S86" s="32">
        <f t="shared" ref="S86:T89" si="38">$Q$80*S72</f>
        <v>0.85326376143025051</v>
      </c>
      <c r="T86" s="32">
        <f t="shared" si="38"/>
        <v>38.517518143745917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3.7062609157393367</v>
      </c>
      <c r="X86" s="16">
        <f t="shared" si="40"/>
        <v>32.682829533086149</v>
      </c>
    </row>
    <row r="87" spans="2:26" outlineLevel="1">
      <c r="B87" s="3" t="s">
        <v>30</v>
      </c>
      <c r="C87" s="32">
        <f t="shared" si="31"/>
        <v>54.867559191304068</v>
      </c>
      <c r="D87" s="32">
        <f t="shared" si="31"/>
        <v>15.389359113571867</v>
      </c>
      <c r="E87" s="32">
        <f t="shared" si="32"/>
        <v>335.97732880320206</v>
      </c>
      <c r="F87" s="32">
        <f t="shared" si="32"/>
        <v>312.75742306443357</v>
      </c>
      <c r="G87" s="32">
        <f t="shared" si="33"/>
        <v>329.02228812939455</v>
      </c>
      <c r="H87" s="32">
        <f t="shared" si="33"/>
        <v>380.8113917642936</v>
      </c>
      <c r="I87" s="32">
        <f t="shared" si="34"/>
        <v>44.642084274076453</v>
      </c>
      <c r="J87" s="32">
        <f t="shared" si="34"/>
        <v>91.41394406527921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4.4934194784787209</v>
      </c>
      <c r="P87" s="32">
        <f t="shared" si="36"/>
        <v>30.963879599911134</v>
      </c>
      <c r="Q87" s="32">
        <f t="shared" si="37"/>
        <v>23.753600863070503</v>
      </c>
      <c r="R87" s="32">
        <f t="shared" si="37"/>
        <v>201.37929384602666</v>
      </c>
      <c r="S87" s="32">
        <f t="shared" si="38"/>
        <v>1.9272893270519762</v>
      </c>
      <c r="T87" s="32">
        <f t="shared" si="38"/>
        <v>84.438261330183749</v>
      </c>
      <c r="U87" s="32">
        <f t="shared" si="39"/>
        <v>0</v>
      </c>
      <c r="V87" s="32">
        <f t="shared" si="39"/>
        <v>0</v>
      </c>
      <c r="W87" s="16">
        <f t="shared" si="40"/>
        <v>4.0426921152794382</v>
      </c>
      <c r="X87" s="16">
        <f t="shared" si="40"/>
        <v>17.545460422910239</v>
      </c>
    </row>
    <row r="88" spans="2:26" outlineLevel="1">
      <c r="B88" s="3" t="s">
        <v>31</v>
      </c>
      <c r="C88" s="32">
        <f t="shared" si="31"/>
        <v>53.394207192055347</v>
      </c>
      <c r="D88" s="32">
        <f t="shared" si="31"/>
        <v>2.6040291203283057</v>
      </c>
      <c r="E88" s="32">
        <f t="shared" si="32"/>
        <v>326.09795242389475</v>
      </c>
      <c r="F88" s="32">
        <f t="shared" si="32"/>
        <v>294.08618775048927</v>
      </c>
      <c r="G88" s="32">
        <f t="shared" si="33"/>
        <v>326.73080289147839</v>
      </c>
      <c r="H88" s="32">
        <f t="shared" si="33"/>
        <v>313.1633289132476</v>
      </c>
      <c r="I88" s="32">
        <f t="shared" si="34"/>
        <v>42.51565851884876</v>
      </c>
      <c r="J88" s="32">
        <f t="shared" si="34"/>
        <v>77.414420878535097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4.1604014527111053</v>
      </c>
      <c r="P88" s="32">
        <f t="shared" si="36"/>
        <v>29.672085943644994</v>
      </c>
      <c r="Q88" s="32">
        <f t="shared" si="37"/>
        <v>22.608736950856592</v>
      </c>
      <c r="R88" s="32">
        <f t="shared" si="37"/>
        <v>190.54322782726234</v>
      </c>
      <c r="S88" s="32">
        <f t="shared" si="38"/>
        <v>2.170862286052301</v>
      </c>
      <c r="T88" s="32">
        <f t="shared" si="38"/>
        <v>107.62594105615227</v>
      </c>
      <c r="U88" s="32">
        <f t="shared" si="39"/>
        <v>0</v>
      </c>
      <c r="V88" s="32">
        <f t="shared" si="39"/>
        <v>0</v>
      </c>
      <c r="W88" s="16">
        <f t="shared" si="40"/>
        <v>4.3721962697242915</v>
      </c>
      <c r="X88" s="16">
        <f t="shared" si="40"/>
        <v>-195.26924451019411</v>
      </c>
    </row>
    <row r="89" spans="2:26" outlineLevel="1">
      <c r="B89" s="3" t="s">
        <v>32</v>
      </c>
      <c r="C89" s="32">
        <f t="shared" si="31"/>
        <v>55.431184471663023</v>
      </c>
      <c r="D89" s="32">
        <f t="shared" si="31"/>
        <v>1.7398583440611577</v>
      </c>
      <c r="E89" s="32">
        <f t="shared" si="32"/>
        <v>323.51243833453816</v>
      </c>
      <c r="F89" s="32">
        <f t="shared" si="32"/>
        <v>279.29298389797128</v>
      </c>
      <c r="G89" s="32">
        <f t="shared" si="33"/>
        <v>329.4531664579298</v>
      </c>
      <c r="H89" s="32">
        <f t="shared" si="33"/>
        <v>260.77979850578072</v>
      </c>
      <c r="I89" s="32">
        <f t="shared" si="34"/>
        <v>42.569336600355804</v>
      </c>
      <c r="J89" s="32">
        <f t="shared" si="34"/>
        <v>60.791879174322347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4.4967449050924291</v>
      </c>
      <c r="P89" s="32">
        <f t="shared" si="36"/>
        <v>12.988225157230298</v>
      </c>
      <c r="Q89" s="32">
        <f t="shared" si="37"/>
        <v>23.539105094171674</v>
      </c>
      <c r="R89" s="32">
        <f t="shared" si="37"/>
        <v>166.36545123647446</v>
      </c>
      <c r="S89" s="32">
        <f t="shared" si="38"/>
        <v>3.1848111119053826</v>
      </c>
      <c r="T89" s="32">
        <f t="shared" si="38"/>
        <v>85.751009315797774</v>
      </c>
      <c r="U89" s="32">
        <f t="shared" si="39"/>
        <v>0</v>
      </c>
      <c r="V89" s="32">
        <f t="shared" si="39"/>
        <v>0</v>
      </c>
      <c r="W89" s="16">
        <f t="shared" si="40"/>
        <v>5.0907628853787195</v>
      </c>
      <c r="X89" s="16">
        <f t="shared" si="40"/>
        <v>-221.75948275069894</v>
      </c>
      <c r="Z89" t="s">
        <v>510</v>
      </c>
    </row>
    <row r="90" spans="2:26" outlineLevel="1">
      <c r="Z90" s="40">
        <f>SUM(C85:X89)</f>
        <v>8841.4150176849253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55.492513799780802</v>
      </c>
      <c r="D105" s="32">
        <f t="shared" ref="D105:L105" si="41">D85+D96</f>
        <v>25.050710425057289</v>
      </c>
      <c r="E105" s="32">
        <f t="shared" si="41"/>
        <v>356.58363860405143</v>
      </c>
      <c r="F105" s="32">
        <f t="shared" si="41"/>
        <v>402.18523691162505</v>
      </c>
      <c r="G105" s="32">
        <f t="shared" si="41"/>
        <v>350.23898097550551</v>
      </c>
      <c r="H105" s="32">
        <f t="shared" si="41"/>
        <v>369.3011645360786</v>
      </c>
      <c r="I105" s="32">
        <f t="shared" si="41"/>
        <v>41.357617693807093</v>
      </c>
      <c r="J105" s="32">
        <f t="shared" si="41"/>
        <v>49.66106838735864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5.7710348625319075</v>
      </c>
      <c r="P105" s="32">
        <f t="shared" ref="P105:X105" si="42">P85+P96</f>
        <v>7.3423708421375569</v>
      </c>
      <c r="Q105" s="32">
        <f t="shared" si="42"/>
        <v>22.718519563008442</v>
      </c>
      <c r="R105" s="32">
        <f t="shared" si="42"/>
        <v>132.33164649456359</v>
      </c>
      <c r="S105" s="32">
        <f t="shared" si="42"/>
        <v>2.28173358195047</v>
      </c>
      <c r="T105" s="32">
        <f t="shared" si="42"/>
        <v>34.475364457243927</v>
      </c>
      <c r="U105" s="32">
        <f t="shared" si="42"/>
        <v>0</v>
      </c>
      <c r="V105" s="32">
        <f t="shared" si="42"/>
        <v>0</v>
      </c>
      <c r="W105" s="32">
        <f t="shared" si="42"/>
        <v>2.7285774875169277</v>
      </c>
      <c r="X105" s="32">
        <f t="shared" si="42"/>
        <v>22.037044380157926</v>
      </c>
    </row>
    <row r="106" spans="2:26" outlineLevel="1">
      <c r="B106" s="3" t="s">
        <v>29</v>
      </c>
      <c r="C106" s="32">
        <f t="shared" ref="C106:L109" si="43">C86+C97</f>
        <v>56.812821504683832</v>
      </c>
      <c r="D106" s="32">
        <f t="shared" si="43"/>
        <v>21.57610151908132</v>
      </c>
      <c r="E106" s="32">
        <f t="shared" si="43"/>
        <v>350.0225956332078</v>
      </c>
      <c r="F106" s="32">
        <f t="shared" si="43"/>
        <v>377.28041952074705</v>
      </c>
      <c r="G106" s="32">
        <f t="shared" si="43"/>
        <v>335.64892657515111</v>
      </c>
      <c r="H106" s="32">
        <f t="shared" si="43"/>
        <v>418.67609421690003</v>
      </c>
      <c r="I106" s="32">
        <f t="shared" si="43"/>
        <v>43.570054318085447</v>
      </c>
      <c r="J106" s="32">
        <f t="shared" si="43"/>
        <v>89.393979844119187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5.9959272931198804</v>
      </c>
      <c r="P106" s="32">
        <f t="shared" si="44"/>
        <v>13.34526029634195</v>
      </c>
      <c r="Q106" s="32">
        <f t="shared" si="44"/>
        <v>22.989603842600548</v>
      </c>
      <c r="R106" s="32">
        <f t="shared" si="44"/>
        <v>182.2427946689792</v>
      </c>
      <c r="S106" s="32">
        <f t="shared" si="44"/>
        <v>0.85326376143025051</v>
      </c>
      <c r="T106" s="32">
        <f t="shared" si="44"/>
        <v>38.517518143745917</v>
      </c>
      <c r="U106" s="32">
        <f t="shared" si="44"/>
        <v>0</v>
      </c>
      <c r="V106" s="32">
        <f t="shared" si="44"/>
        <v>0</v>
      </c>
      <c r="W106" s="32">
        <f t="shared" si="44"/>
        <v>3.7062609157393367</v>
      </c>
      <c r="X106" s="32">
        <f t="shared" si="44"/>
        <v>32.682829533086149</v>
      </c>
    </row>
    <row r="107" spans="2:26" outlineLevel="1">
      <c r="B107" s="3" t="s">
        <v>30</v>
      </c>
      <c r="C107" s="32">
        <f t="shared" si="43"/>
        <v>54.867559191304068</v>
      </c>
      <c r="D107" s="32">
        <f t="shared" si="43"/>
        <v>15.389359113571867</v>
      </c>
      <c r="E107" s="32">
        <f t="shared" si="43"/>
        <v>335.97732880320206</v>
      </c>
      <c r="F107" s="32">
        <f t="shared" si="43"/>
        <v>312.75742306443357</v>
      </c>
      <c r="G107" s="32">
        <f t="shared" si="43"/>
        <v>329.02228812939455</v>
      </c>
      <c r="H107" s="32">
        <f t="shared" si="43"/>
        <v>380.8113917642936</v>
      </c>
      <c r="I107" s="32">
        <f t="shared" si="43"/>
        <v>44.642084274076453</v>
      </c>
      <c r="J107" s="32">
        <f t="shared" si="43"/>
        <v>91.41394406527921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4.4934194784787209</v>
      </c>
      <c r="P107" s="32">
        <f t="shared" si="44"/>
        <v>30.963879599911134</v>
      </c>
      <c r="Q107" s="32">
        <f t="shared" si="44"/>
        <v>23.753600863070503</v>
      </c>
      <c r="R107" s="32">
        <f t="shared" si="44"/>
        <v>201.37929384602666</v>
      </c>
      <c r="S107" s="32">
        <f t="shared" si="44"/>
        <v>1.9272893270519762</v>
      </c>
      <c r="T107" s="32">
        <f t="shared" si="44"/>
        <v>84.438261330183749</v>
      </c>
      <c r="U107" s="32">
        <f t="shared" si="44"/>
        <v>0</v>
      </c>
      <c r="V107" s="32">
        <f t="shared" si="44"/>
        <v>0</v>
      </c>
      <c r="W107" s="32">
        <f t="shared" si="44"/>
        <v>4.0426921152794382</v>
      </c>
      <c r="X107" s="32">
        <f t="shared" si="44"/>
        <v>17.545460422910239</v>
      </c>
    </row>
    <row r="108" spans="2:26" outlineLevel="1">
      <c r="B108" s="3" t="s">
        <v>31</v>
      </c>
      <c r="C108" s="32">
        <f t="shared" si="43"/>
        <v>53.394207192055347</v>
      </c>
      <c r="D108" s="32">
        <f t="shared" si="43"/>
        <v>2.6040291203283057</v>
      </c>
      <c r="E108" s="32">
        <f t="shared" si="43"/>
        <v>326.09795242389475</v>
      </c>
      <c r="F108" s="32">
        <f t="shared" si="43"/>
        <v>294.08618775048927</v>
      </c>
      <c r="G108" s="32">
        <f t="shared" si="43"/>
        <v>326.73080289147839</v>
      </c>
      <c r="H108" s="32">
        <f t="shared" si="43"/>
        <v>313.1633289132476</v>
      </c>
      <c r="I108" s="32">
        <f t="shared" si="43"/>
        <v>42.51565851884876</v>
      </c>
      <c r="J108" s="32">
        <f t="shared" si="43"/>
        <v>77.414420878535097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4.1604014527111053</v>
      </c>
      <c r="P108" s="32">
        <f t="shared" si="44"/>
        <v>29.672085943644994</v>
      </c>
      <c r="Q108" s="32">
        <f t="shared" si="44"/>
        <v>22.608736950856592</v>
      </c>
      <c r="R108" s="32">
        <f t="shared" si="44"/>
        <v>190.54322782726234</v>
      </c>
      <c r="S108" s="32">
        <f t="shared" si="44"/>
        <v>2.170862286052301</v>
      </c>
      <c r="T108" s="32">
        <f t="shared" si="44"/>
        <v>107.62594105615227</v>
      </c>
      <c r="U108" s="32">
        <f t="shared" si="44"/>
        <v>0</v>
      </c>
      <c r="V108" s="32">
        <f t="shared" si="44"/>
        <v>0</v>
      </c>
      <c r="W108" s="32">
        <f t="shared" si="44"/>
        <v>4.3721962697242915</v>
      </c>
      <c r="X108" s="32">
        <f t="shared" si="44"/>
        <v>-195.26924451019411</v>
      </c>
    </row>
    <row r="109" spans="2:26" outlineLevel="1">
      <c r="B109" s="3" t="s">
        <v>32</v>
      </c>
      <c r="C109" s="32">
        <f t="shared" si="43"/>
        <v>55.431184471663023</v>
      </c>
      <c r="D109" s="32">
        <f t="shared" si="43"/>
        <v>1.7398583440611577</v>
      </c>
      <c r="E109" s="32">
        <f t="shared" si="43"/>
        <v>323.51243833453816</v>
      </c>
      <c r="F109" s="32">
        <f t="shared" si="43"/>
        <v>279.29298389797128</v>
      </c>
      <c r="G109" s="32">
        <f t="shared" si="43"/>
        <v>329.4531664579298</v>
      </c>
      <c r="H109" s="32">
        <f t="shared" si="43"/>
        <v>260.77979850578072</v>
      </c>
      <c r="I109" s="32">
        <f t="shared" si="43"/>
        <v>42.569336600355804</v>
      </c>
      <c r="J109" s="32">
        <f t="shared" si="43"/>
        <v>60.791879174322347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4.4967449050924291</v>
      </c>
      <c r="P109" s="32">
        <f t="shared" si="44"/>
        <v>12.988225157230298</v>
      </c>
      <c r="Q109" s="32">
        <f t="shared" si="44"/>
        <v>23.539105094171674</v>
      </c>
      <c r="R109" s="32">
        <f t="shared" si="44"/>
        <v>166.36545123647446</v>
      </c>
      <c r="S109" s="32">
        <f t="shared" si="44"/>
        <v>3.1848111119053826</v>
      </c>
      <c r="T109" s="32">
        <f t="shared" si="44"/>
        <v>85.751009315797774</v>
      </c>
      <c r="U109" s="32">
        <f t="shared" si="44"/>
        <v>0</v>
      </c>
      <c r="V109" s="32">
        <f t="shared" si="44"/>
        <v>0</v>
      </c>
      <c r="W109" s="32">
        <f t="shared" si="44"/>
        <v>5.0907628853787195</v>
      </c>
      <c r="X109" s="32">
        <f t="shared" si="44"/>
        <v>-221.75948275069894</v>
      </c>
      <c r="Z109" t="s">
        <v>510</v>
      </c>
    </row>
    <row r="110" spans="2:26" outlineLevel="1">
      <c r="Z110" s="40">
        <f>SUM(C105:X109)</f>
        <v>8841.4150176849253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0.16208897683330037</v>
      </c>
      <c r="D115" s="18">
        <f>IFERROR(D105/SUM($C$105:$D$109), 0)</f>
        <v>7.3171023327490092E-2</v>
      </c>
      <c r="E115" s="18">
        <f>IFERROR(E105/SUM($E$105:$F$109), 0)</f>
        <v>0.10619573578616912</v>
      </c>
      <c r="F115" s="18">
        <f>IFERROR(F105/SUM($E$105:$F$109), 0)</f>
        <v>0.1197765475818427</v>
      </c>
      <c r="G115" s="18">
        <f>IFERROR(G105/SUM($G$105:$H$109), 0)</f>
        <v>0.10259427013177934</v>
      </c>
      <c r="H115" s="18">
        <f>IFERROR(H105/SUM($G$105:$H$109), 0)</f>
        <v>0.10817808836945224</v>
      </c>
      <c r="I115" s="18">
        <f xml:space="preserve"> IFERROR(I105 / SUM($I$105:$J$109), 0)</f>
        <v>7.0899173009495137E-2</v>
      </c>
      <c r="J115" s="18">
        <f xml:space="preserve"> IFERROR(J105 / SUM($I$105:$J$109), 0)</f>
        <v>8.5133740185400847E-2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4.8402804097332594E-2</v>
      </c>
      <c r="P115" s="17">
        <f xml:space="preserve"> IFERROR(P105 / SUM($O$105:$P$109), 0)</f>
        <v>6.1581907915564282E-2</v>
      </c>
      <c r="Q115" s="17">
        <f xml:space="preserve"> IFERROR(Q105 / SUM($Q$105:$R$109), 0)</f>
        <v>2.2983473496247731E-2</v>
      </c>
      <c r="R115" s="17">
        <f xml:space="preserve"> IFERROR(R105 / SUM($Q$105:$R$109), 0)</f>
        <v>0.13387495965515595</v>
      </c>
      <c r="S115" s="17">
        <f xml:space="preserve"> IFERROR(S105 / SUM($S$105:$T$109), 0)</f>
        <v>6.3166362291346536E-3</v>
      </c>
      <c r="T115" s="17">
        <f xml:space="preserve"> IFERROR(T105 / SUM($S$105:$T$109), 0)</f>
        <v>9.5439861106438012E-2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-8.4002004175414858E-3</v>
      </c>
      <c r="X115" s="17">
        <f xml:space="preserve"> IFERROR(X105 / SUM($W$105:$X$109), 0)</f>
        <v>-6.7843259079309701E-2</v>
      </c>
    </row>
    <row r="116" spans="1:24" outlineLevel="1">
      <c r="B116" s="30" t="s">
        <v>29</v>
      </c>
      <c r="C116" s="18">
        <f t="shared" ref="C116:D119" si="45">IFERROR(C106/SUM($C$105:$D$109), 0)</f>
        <v>0.16594548486184277</v>
      </c>
      <c r="D116" s="18">
        <f t="shared" si="45"/>
        <v>6.3021982242461014E-2</v>
      </c>
      <c r="E116" s="18">
        <f t="shared" ref="E116:F119" si="46">IFERROR(E106/SUM($E$105:$F$109), 0)</f>
        <v>0.10424176283177038</v>
      </c>
      <c r="F116" s="18">
        <f t="shared" si="46"/>
        <v>0.11235953479404839</v>
      </c>
      <c r="G116" s="18">
        <f t="shared" ref="G116:H119" si="47">IFERROR(G106/SUM($G$105:$H$109), 0)</f>
        <v>9.8320456925099178E-2</v>
      </c>
      <c r="H116" s="18">
        <f t="shared" si="47"/>
        <v>0.12264131247803903</v>
      </c>
      <c r="I116" s="18">
        <f t="shared" ref="I116:J119" si="48" xml:space="preserve"> IFERROR(I106 / SUM($I$105:$J$109), 0)</f>
        <v>7.4691942896739943E-2</v>
      </c>
      <c r="J116" s="18">
        <f t="shared" si="48"/>
        <v>0.15324768679615161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5.0289021131195197E-2</v>
      </c>
      <c r="P116" s="17">
        <f t="shared" si="50"/>
        <v>0.11192932206068071</v>
      </c>
      <c r="Q116" s="17">
        <f t="shared" ref="Q116:R119" si="51" xml:space="preserve"> IFERROR(Q106 / SUM($Q$105:$R$109), 0)</f>
        <v>2.3257719286690844E-2</v>
      </c>
      <c r="R116" s="17">
        <f t="shared" si="51"/>
        <v>0.18436819483504849</v>
      </c>
      <c r="S116" s="17">
        <f t="shared" ref="S116:T119" si="52" xml:space="preserve"> IFERROR(S106 / SUM($S$105:$T$109), 0)</f>
        <v>2.3621323852589136E-3</v>
      </c>
      <c r="T116" s="17">
        <f t="shared" si="52"/>
        <v>0.10662995561259098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-1.1410097251899325E-2</v>
      </c>
      <c r="X116" s="17">
        <f t="shared" si="54"/>
        <v>-0.10061738013535679</v>
      </c>
    </row>
    <row r="117" spans="1:24" outlineLevel="1">
      <c r="B117" s="30" t="s">
        <v>30</v>
      </c>
      <c r="C117" s="18">
        <f t="shared" si="45"/>
        <v>0.16026353685736527</v>
      </c>
      <c r="D117" s="18">
        <f t="shared" si="45"/>
        <v>4.4951026760819461E-2</v>
      </c>
      <c r="E117" s="18">
        <f t="shared" si="46"/>
        <v>0.10005888037769979</v>
      </c>
      <c r="F117" s="18">
        <f t="shared" si="46"/>
        <v>9.3143658511471425E-2</v>
      </c>
      <c r="G117" s="18">
        <f t="shared" si="47"/>
        <v>9.6379339083572768E-2</v>
      </c>
      <c r="H117" s="18">
        <f t="shared" si="47"/>
        <v>0.11154973865875067</v>
      </c>
      <c r="I117" s="18">
        <f t="shared" si="48"/>
        <v>7.6529718899310539E-2</v>
      </c>
      <c r="J117" s="18">
        <f t="shared" si="48"/>
        <v>0.15671050213163115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3.7687192665566992E-2</v>
      </c>
      <c r="P117" s="17">
        <f t="shared" si="50"/>
        <v>0.25970014634608446</v>
      </c>
      <c r="Q117" s="17">
        <f t="shared" si="51"/>
        <v>2.4030626395469819E-2</v>
      </c>
      <c r="R117" s="17">
        <f t="shared" si="51"/>
        <v>0.20372787275890322</v>
      </c>
      <c r="S117" s="17">
        <f t="shared" si="52"/>
        <v>5.3354106209343253E-3</v>
      </c>
      <c r="T117" s="17">
        <f t="shared" si="52"/>
        <v>0.23375462624670096</v>
      </c>
      <c r="U117" s="17">
        <f t="shared" si="53"/>
        <v>0</v>
      </c>
      <c r="V117" s="17">
        <f t="shared" si="53"/>
        <v>0</v>
      </c>
      <c r="W117" s="17">
        <f t="shared" si="54"/>
        <v>-1.2445834560361309E-2</v>
      </c>
      <c r="X117" s="17">
        <f t="shared" si="54"/>
        <v>-5.40154658039829E-2</v>
      </c>
    </row>
    <row r="118" spans="1:24" outlineLevel="1">
      <c r="B118" s="30" t="s">
        <v>31</v>
      </c>
      <c r="C118" s="18">
        <f t="shared" si="45"/>
        <v>0.15595999928587997</v>
      </c>
      <c r="D118" s="18">
        <f t="shared" si="45"/>
        <v>7.6061505752114894E-3</v>
      </c>
      <c r="E118" s="18">
        <f t="shared" si="46"/>
        <v>9.7116660011627387E-2</v>
      </c>
      <c r="F118" s="18">
        <f t="shared" si="46"/>
        <v>8.7583096114488543E-2</v>
      </c>
      <c r="G118" s="18">
        <f t="shared" si="47"/>
        <v>9.5708102390138591E-2</v>
      </c>
      <c r="H118" s="18">
        <f t="shared" si="47"/>
        <v>9.1733830061994037E-2</v>
      </c>
      <c r="I118" s="18">
        <f t="shared" si="48"/>
        <v>7.2884397047652982E-2</v>
      </c>
      <c r="J118" s="18">
        <f t="shared" si="48"/>
        <v>0.13271118418697025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3.4894105005195707E-2</v>
      </c>
      <c r="P118" s="17">
        <f t="shared" si="50"/>
        <v>0.2488656189575261</v>
      </c>
      <c r="Q118" s="17">
        <f t="shared" si="51"/>
        <v>2.2872410548253123E-2</v>
      </c>
      <c r="R118" s="17">
        <f t="shared" si="51"/>
        <v>0.19276543150232689</v>
      </c>
      <c r="S118" s="17">
        <f t="shared" si="52"/>
        <v>6.0097057224438493E-3</v>
      </c>
      <c r="T118" s="17">
        <f t="shared" si="52"/>
        <v>0.29794622994016112</v>
      </c>
      <c r="U118" s="17">
        <f t="shared" si="53"/>
        <v>0</v>
      </c>
      <c r="V118" s="17">
        <f t="shared" si="53"/>
        <v>0</v>
      </c>
      <c r="W118" s="17">
        <f t="shared" si="54"/>
        <v>-1.3460246263313594E-2</v>
      </c>
      <c r="X118" s="17">
        <f t="shared" si="54"/>
        <v>0.60115602242260557</v>
      </c>
    </row>
    <row r="119" spans="1:24" outlineLevel="1">
      <c r="B119" s="30" t="s">
        <v>32</v>
      </c>
      <c r="C119" s="18">
        <f t="shared" si="45"/>
        <v>0.16190983901156911</v>
      </c>
      <c r="D119" s="18">
        <f t="shared" si="45"/>
        <v>5.0819802440607272E-3</v>
      </c>
      <c r="E119" s="18">
        <f t="shared" si="46"/>
        <v>9.6346656732229558E-2</v>
      </c>
      <c r="F119" s="18">
        <f t="shared" si="46"/>
        <v>8.3177467258652729E-2</v>
      </c>
      <c r="G119" s="18">
        <f t="shared" si="47"/>
        <v>9.6505554753537753E-2</v>
      </c>
      <c r="H119" s="18">
        <f t="shared" si="47"/>
        <v>7.6389307147636337E-2</v>
      </c>
      <c r="I119" s="18">
        <f t="shared" si="48"/>
        <v>7.2976417134877569E-2</v>
      </c>
      <c r="J119" s="18">
        <f t="shared" si="48"/>
        <v>0.10421523771176984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3.7715083672424078E-2</v>
      </c>
      <c r="P119" s="17">
        <f t="shared" si="50"/>
        <v>0.10893479814842985</v>
      </c>
      <c r="Q119" s="17">
        <f t="shared" si="51"/>
        <v>2.381362907723036E-2</v>
      </c>
      <c r="R119" s="17">
        <f t="shared" si="51"/>
        <v>0.16830568244467367</v>
      </c>
      <c r="S119" s="17">
        <f t="shared" si="52"/>
        <v>8.8166705401318182E-3</v>
      </c>
      <c r="T119" s="17">
        <f t="shared" si="52"/>
        <v>0.23738877159620525</v>
      </c>
      <c r="U119" s="17">
        <f t="shared" si="53"/>
        <v>0</v>
      </c>
      <c r="V119" s="17">
        <f t="shared" si="53"/>
        <v>0</v>
      </c>
      <c r="W119" s="17">
        <f t="shared" si="54"/>
        <v>-1.5672425910938224E-2</v>
      </c>
      <c r="X119" s="17">
        <f t="shared" si="54"/>
        <v>0.6827088870000978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61.263548662312708</v>
      </c>
      <c r="D126" s="39">
        <f t="shared" si="55"/>
        <v>32.393081267194844</v>
      </c>
      <c r="E126" s="39">
        <f t="shared" si="55"/>
        <v>379.30215816705987</v>
      </c>
      <c r="F126" s="39">
        <f t="shared" si="55"/>
        <v>534.51688340618864</v>
      </c>
      <c r="G126" s="39">
        <f t="shared" si="55"/>
        <v>352.52071455745596</v>
      </c>
      <c r="H126" s="39">
        <f t="shared" si="55"/>
        <v>403.77652899332253</v>
      </c>
      <c r="I126" s="39">
        <f t="shared" si="55"/>
        <v>41.357617693807093</v>
      </c>
      <c r="J126" s="39">
        <f t="shared" si="55"/>
        <v>49.66106838735864</v>
      </c>
      <c r="K126" s="39">
        <f t="shared" si="55"/>
        <v>2.7285774875169277</v>
      </c>
      <c r="L126" s="39">
        <f t="shared" si="55"/>
        <v>22.037044380157926</v>
      </c>
      <c r="O126" s="41"/>
      <c r="P126" s="41"/>
    </row>
    <row r="127" spans="1:24" outlineLevel="1">
      <c r="B127" s="3" t="s">
        <v>29</v>
      </c>
      <c r="C127" s="39">
        <f t="shared" si="55"/>
        <v>62.808748797803716</v>
      </c>
      <c r="D127" s="39">
        <f t="shared" si="55"/>
        <v>34.921361815423268</v>
      </c>
      <c r="E127" s="39">
        <f t="shared" si="55"/>
        <v>373.01219947580836</v>
      </c>
      <c r="F127" s="39">
        <f t="shared" si="55"/>
        <v>559.52321418972622</v>
      </c>
      <c r="G127" s="39">
        <f t="shared" si="55"/>
        <v>336.50219033658135</v>
      </c>
      <c r="H127" s="39">
        <f t="shared" si="55"/>
        <v>457.19361236064594</v>
      </c>
      <c r="I127" s="39">
        <f t="shared" si="55"/>
        <v>43.570054318085447</v>
      </c>
      <c r="J127" s="39">
        <f t="shared" si="55"/>
        <v>89.393979844119187</v>
      </c>
      <c r="K127" s="39">
        <f t="shared" si="55"/>
        <v>3.7062609157393367</v>
      </c>
      <c r="L127" s="39">
        <f t="shared" si="55"/>
        <v>32.682829533086149</v>
      </c>
      <c r="O127" s="41"/>
      <c r="P127" s="41"/>
    </row>
    <row r="128" spans="1:24" outlineLevel="1">
      <c r="B128" s="3" t="s">
        <v>30</v>
      </c>
      <c r="C128" s="39">
        <f t="shared" si="55"/>
        <v>59.360978669782789</v>
      </c>
      <c r="D128" s="39">
        <f t="shared" si="55"/>
        <v>46.353238713483002</v>
      </c>
      <c r="E128" s="39">
        <f t="shared" si="55"/>
        <v>359.73092966627257</v>
      </c>
      <c r="F128" s="39">
        <f t="shared" si="55"/>
        <v>514.13671691046022</v>
      </c>
      <c r="G128" s="39">
        <f t="shared" si="55"/>
        <v>330.94957745644655</v>
      </c>
      <c r="H128" s="39">
        <f t="shared" si="55"/>
        <v>465.24965309447737</v>
      </c>
      <c r="I128" s="39">
        <f t="shared" si="55"/>
        <v>44.642084274076453</v>
      </c>
      <c r="J128" s="39">
        <f t="shared" si="55"/>
        <v>91.41394406527921</v>
      </c>
      <c r="K128" s="39">
        <f t="shared" si="55"/>
        <v>4.0426921152794382</v>
      </c>
      <c r="L128" s="39">
        <f t="shared" si="55"/>
        <v>17.545460422910239</v>
      </c>
      <c r="O128" s="41"/>
      <c r="P128" s="41"/>
    </row>
    <row r="129" spans="2:26" outlineLevel="1">
      <c r="B129" s="3" t="s">
        <v>31</v>
      </c>
      <c r="C129" s="39">
        <f t="shared" si="55"/>
        <v>57.554608644766454</v>
      </c>
      <c r="D129" s="39">
        <f t="shared" si="55"/>
        <v>32.2761150639733</v>
      </c>
      <c r="E129" s="39">
        <f t="shared" si="55"/>
        <v>348.70668937475136</v>
      </c>
      <c r="F129" s="39">
        <f t="shared" si="55"/>
        <v>484.62941557775162</v>
      </c>
      <c r="G129" s="39">
        <f t="shared" si="55"/>
        <v>328.90166517753067</v>
      </c>
      <c r="H129" s="39">
        <f t="shared" si="55"/>
        <v>420.78926996939987</v>
      </c>
      <c r="I129" s="39">
        <f t="shared" si="55"/>
        <v>42.51565851884876</v>
      </c>
      <c r="J129" s="39">
        <f t="shared" si="55"/>
        <v>77.414420878535097</v>
      </c>
      <c r="K129" s="39">
        <f t="shared" si="55"/>
        <v>4.3721962697242915</v>
      </c>
      <c r="L129" s="39">
        <f t="shared" si="55"/>
        <v>-195.26924451019411</v>
      </c>
      <c r="O129" s="41"/>
      <c r="P129" s="41"/>
    </row>
    <row r="130" spans="2:26" outlineLevel="1">
      <c r="B130" s="3" t="s">
        <v>32</v>
      </c>
      <c r="C130" s="39">
        <f t="shared" si="55"/>
        <v>59.927929376755451</v>
      </c>
      <c r="D130" s="39">
        <f t="shared" si="55"/>
        <v>14.728083501291456</v>
      </c>
      <c r="E130" s="39">
        <f t="shared" si="55"/>
        <v>347.05154342870981</v>
      </c>
      <c r="F130" s="39">
        <f t="shared" si="55"/>
        <v>445.65843513444577</v>
      </c>
      <c r="G130" s="39">
        <f t="shared" si="55"/>
        <v>332.63797756983519</v>
      </c>
      <c r="H130" s="39">
        <f t="shared" si="55"/>
        <v>346.53080782157849</v>
      </c>
      <c r="I130" s="39">
        <f t="shared" si="55"/>
        <v>42.569336600355804</v>
      </c>
      <c r="J130" s="39">
        <f t="shared" si="55"/>
        <v>60.791879174322347</v>
      </c>
      <c r="K130" s="39">
        <f t="shared" si="55"/>
        <v>5.0907628853787195</v>
      </c>
      <c r="L130" s="39">
        <f t="shared" si="55"/>
        <v>-221.75948275069894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8841.4150176849271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2.7831840249554198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3.771663660904129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4.1445545213710986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0.12309044359016019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2.9523159271177501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3.8086837982243709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4.062578800425265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0.13274584064979061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3.0919136764552202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3.8571300790302749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4.1171128818342213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0.1413691878167985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3.1478080545360898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3.8757577917302832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4.1091752083694164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0.1465175412612072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3.1955447427287802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3.8837589964478711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4.0887901359490879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0.1513181551656177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55.585013468562856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-0.61735811728978196</v>
      </c>
      <c r="D146" s="9"/>
      <c r="E146" s="31">
        <f>SUMIFS('Inputs - allowances'!$G$4:$G$1000,'Inputs - allowances'!$M$4:$M$1000,E$143, 'Inputs - allowances'!$C$4:$C$1000, $C$1)</f>
        <v>-2.4540953740564699</v>
      </c>
      <c r="F146" s="9"/>
      <c r="G146" s="31">
        <f>SUMIFS('Inputs - allowances'!$G$4:$G$1000,'Inputs - allowances'!$M$4:$M$1000,G$143, 'Inputs - allowances'!$C$4:$C$1000, $C$1)</f>
        <v>-2.8658619798168998</v>
      </c>
      <c r="H146" s="9"/>
      <c r="I146" s="31">
        <f>SUMIFS('Inputs - allowances'!$G$4:$G$1000,'Inputs - allowances'!$M$4:$M$1000,I$143, 'Inputs - allowances'!$C$4:$C$1000, $C$1)</f>
        <v>-0.20559151152934299</v>
      </c>
      <c r="J146" s="9"/>
      <c r="K146" s="31">
        <f>SUMIFS('Inputs - allowances'!$G$4:$G$1000,'Inputs - allowances'!$M$4:$M$1000,K$143, 'Inputs - allowances'!$C$4:$C$1000, $C$1)</f>
        <v>-2.15004023483095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-0.56657628768970603</v>
      </c>
      <c r="D147" s="9"/>
      <c r="E147" s="31">
        <f>SUMIFS('Inputs - allowances'!$H$4:$H$1000,'Inputs - allowances'!$M$4:$M$1000,E$143, 'Inputs - allowances'!$C$4:$C$1000, $C$1)</f>
        <v>-2.2522296341926</v>
      </c>
      <c r="F147" s="9"/>
      <c r="G147" s="31">
        <f>SUMIFS('Inputs - allowances'!$H$4:$H$1000,'Inputs - allowances'!$M$4:$M$1000,G$143, 'Inputs - allowances'!$C$4:$C$1000, $C$1)</f>
        <v>-2.6301256856943098</v>
      </c>
      <c r="H147" s="9"/>
      <c r="I147" s="31">
        <f>SUMIFS('Inputs - allowances'!$H$4:$H$1000,'Inputs - allowances'!$M$4:$M$1000,I$143, 'Inputs - allowances'!$C$4:$C$1000, $C$1)</f>
        <v>-0.18868023618799301</v>
      </c>
      <c r="J147" s="9"/>
      <c r="K147" s="31">
        <f>SUMIFS('Inputs - allowances'!$H$4:$H$1000,'Inputs - allowances'!$M$4:$M$1000,K$143, 'Inputs - allowances'!$C$4:$C$1000, $C$1)</f>
        <v>-2.0186022426432202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-0.44654140307905699</v>
      </c>
      <c r="D148" s="9"/>
      <c r="E148" s="31">
        <f>SUMIFS('Inputs - allowances'!$I$4:$I$1000,'Inputs - allowances'!$M$4:$M$1000,E$143, 'Inputs - allowances'!$C$4:$C$1000, $C$1)</f>
        <v>-1.7750721354921599</v>
      </c>
      <c r="F148" s="9"/>
      <c r="G148" s="31">
        <f>SUMIFS('Inputs - allowances'!$I$4:$I$1000,'Inputs - allowances'!$M$4:$M$1000,G$143, 'Inputs - allowances'!$C$4:$C$1000, $C$1)</f>
        <v>-2.07290710797874</v>
      </c>
      <c r="H148" s="9"/>
      <c r="I148" s="31">
        <f>SUMIFS('Inputs - allowances'!$I$4:$I$1000,'Inputs - allowances'!$M$4:$M$1000,I$143, 'Inputs - allowances'!$C$4:$C$1000, $C$1)</f>
        <v>-0.14870643059247901</v>
      </c>
      <c r="J148" s="9"/>
      <c r="K148" s="31">
        <f>SUMIFS('Inputs - allowances'!$I$4:$I$1000,'Inputs - allowances'!$M$4:$M$1000,K$143, 'Inputs - allowances'!$C$4:$C$1000, $C$1)</f>
        <v>-1.47883397733595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-0.40900072654856401</v>
      </c>
      <c r="D149" s="9"/>
      <c r="E149" s="31">
        <f>SUMIFS('Inputs - allowances'!$J$4:$J$1000,'Inputs - allowances'!$M$4:$M$1000,E$143, 'Inputs - allowances'!$C$4:$C$1000, $C$1)</f>
        <v>-1.6258420564954299</v>
      </c>
      <c r="F149" s="9"/>
      <c r="G149" s="31">
        <f>SUMIFS('Inputs - allowances'!$J$4:$J$1000,'Inputs - allowances'!$M$4:$M$1000,G$143, 'Inputs - allowances'!$C$4:$C$1000, $C$1)</f>
        <v>-1.8986380823479601</v>
      </c>
      <c r="H149" s="9"/>
      <c r="I149" s="31">
        <f>SUMIFS('Inputs - allowances'!$J$4:$J$1000,'Inputs - allowances'!$M$4:$M$1000,I$143, 'Inputs - allowances'!$C$4:$C$1000, $C$1)</f>
        <v>-0.136204700696029</v>
      </c>
      <c r="J149" s="9"/>
      <c r="K149" s="31">
        <f>SUMIFS('Inputs - allowances'!$J$4:$J$1000,'Inputs - allowances'!$M$4:$M$1000,K$143, 'Inputs - allowances'!$C$4:$C$1000, $C$1)</f>
        <v>-6.7465005036124598E-2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-0.392482616811139</v>
      </c>
      <c r="D150" s="9"/>
      <c r="E150" s="31">
        <f>SUMIFS('Inputs - allowances'!$K$4:$K$1000,'Inputs - allowances'!$M$4:$M$1000,E$143, 'Inputs - allowances'!$C$4:$C$1000, $C$1)</f>
        <v>-1.5601799787491599</v>
      </c>
      <c r="F150" s="9"/>
      <c r="G150" s="31">
        <f>SUMIFS('Inputs - allowances'!$K$4:$K$1000,'Inputs - allowances'!$M$4:$M$1000,G$143, 'Inputs - allowances'!$C$4:$C$1000, $C$1)</f>
        <v>-1.82195872663989</v>
      </c>
      <c r="H150" s="9"/>
      <c r="I150" s="31">
        <f>SUMIFS('Inputs - allowances'!$K$4:$K$1000,'Inputs - allowances'!$M$4:$M$1000,I$143, 'Inputs - allowances'!$C$4:$C$1000, $C$1)</f>
        <v>-0.130703868920409</v>
      </c>
      <c r="J150" s="9"/>
      <c r="K150" s="31">
        <f>SUMIFS('Inputs - allowances'!$K$4:$K$1000,'Inputs - allowances'!$M$4:$M$1000,K$143, 'Inputs - allowances'!$C$4:$C$1000, $C$1)</f>
        <v>-6.5289908945556599E-2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-29.978988029599925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adjustments'!B$33/('Inputs - adjustments'!$B$33+'Inputs - adjustments'!$C$33))*'SRWRDS allowance profile'!$B4, 0)</f>
        <v>0</v>
      </c>
      <c r="D156" s="50">
        <f>IFERROR(SUMIFS('Inputs - allowances'!$L$4:$L$1000,'Inputs - allowances'!$M$4:$M$1000,D$153,'Inputs - allowances'!$C$4:$C$1000,$C$1)*('Inputs - adjustments'!C$33/('Inputs - adjustments'!$B$33+'Inputs - adjustments'!$C$33))*'SRWRDS allowance profile'!$B4, 0)</f>
        <v>8.7241218747647249</v>
      </c>
      <c r="E156" s="50">
        <f>IFERROR(SUMIFS('Inputs - allowances'!$L$4:$L$1000,'Inputs - allowances'!$M$4:$M$1000,E$153,'Inputs - allowances'!$C$4:$C$1000,$C$1)*('Inputs - adjustments'!D$33/('Inputs - adjustments'!$D$33+'Inputs - adjustments'!$E$33))*'SRWRDS allowance profile'!$B4, 0)</f>
        <v>0</v>
      </c>
      <c r="F156" s="50">
        <f>IFERROR(SUMIFS('Inputs - allowances'!$L$4:$L$1000,'Inputs - allowances'!$M$4:$M$1000,F$153,'Inputs - allowances'!$C$4:$C$1000,$C$1)*('Inputs - adjustments'!E$33/('Inputs - adjustments'!$D$33+'Inputs - adjustments'!$E$33))*'SRWRDS allowance profile'!$B4, 0)</f>
        <v>4.7190531252352725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adjustments'!B$33/('Inputs - adjustments'!$B$33+'Inputs - adjustments'!$C$33))*'SRWRDS allowance profile'!$B5, 0)</f>
        <v>0</v>
      </c>
      <c r="D157" s="50">
        <f>IFERROR(SUMIFS('Inputs - allowances'!$L$4:$L$1000,'Inputs - allowances'!$M$4:$M$1000,D$153,'Inputs - allowances'!$C$4:$C$1000,$C$1)*('Inputs - adjustments'!C$33/('Inputs - adjustments'!$B$33+'Inputs - adjustments'!$C$33))*'SRWRDS allowance profile'!$B5, 0)</f>
        <v>12.878465624652691</v>
      </c>
      <c r="E157" s="50">
        <f>IFERROR(SUMIFS('Inputs - allowances'!$L$4:$L$1000,'Inputs - allowances'!$M$4:$M$1000,E$153,'Inputs - allowances'!$C$4:$C$1000,$C$1)*('Inputs - adjustments'!D$33/('Inputs - adjustments'!$D$33+'Inputs - adjustments'!$E$33))*'SRWRDS allowance profile'!$B5, 0)</f>
        <v>0</v>
      </c>
      <c r="F157" s="50">
        <f>IFERROR(SUMIFS('Inputs - allowances'!$L$4:$L$1000,'Inputs - allowances'!$M$4:$M$1000,F$153,'Inputs - allowances'!$C$4:$C$1000,$C$1)*('Inputs - adjustments'!E$33/('Inputs - adjustments'!$D$33+'Inputs - adjustments'!$E$33))*'SRWRDS allowance profile'!$B5, 0)</f>
        <v>6.9662212801092132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adjustments'!B$33/('Inputs - adjustments'!$B$33+'Inputs - adjustments'!$C$33))*'SRWRDS allowance profile'!$B6, 0)</f>
        <v>0</v>
      </c>
      <c r="D158" s="50">
        <f>IFERROR(SUMIFS('Inputs - allowances'!$L$4:$L$1000,'Inputs - allowances'!$M$4:$M$1000,D$153,'Inputs - allowances'!$C$4:$C$1000,$C$1)*('Inputs - adjustments'!C$33/('Inputs - adjustments'!$B$33+'Inputs - adjustments'!$C$33))*'SRWRDS allowance profile'!$B6, 0)</f>
        <v>29.684674431017626</v>
      </c>
      <c r="E158" s="50">
        <f>IFERROR(SUMIFS('Inputs - allowances'!$L$4:$L$1000,'Inputs - allowances'!$M$4:$M$1000,E$153,'Inputs - allowances'!$C$4:$C$1000,$C$1)*('Inputs - adjustments'!D$33/('Inputs - adjustments'!$D$33+'Inputs - adjustments'!$E$33))*'SRWRDS allowance profile'!$B6, 0)</f>
        <v>0</v>
      </c>
      <c r="F158" s="50">
        <f>IFERROR(SUMIFS('Inputs - allowances'!$L$4:$L$1000,'Inputs - allowances'!$M$4:$M$1000,F$153,'Inputs - allowances'!$C$4:$C$1000,$C$1)*('Inputs - adjustments'!E$33/('Inputs - adjustments'!$D$33+'Inputs - adjustments'!$E$33))*'SRWRDS allowance profile'!$B6, 0)</f>
        <v>16.057037906644691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adjustments'!B$33/('Inputs - adjustments'!$B$33+'Inputs - adjustments'!$C$33))*'SRWRDS allowance profile'!$B7, 0)</f>
        <v>0</v>
      </c>
      <c r="D159" s="50">
        <f>IFERROR(SUMIFS('Inputs - allowances'!$L$4:$L$1000,'Inputs - allowances'!$M$4:$M$1000,D$153,'Inputs - allowances'!$C$4:$C$1000,$C$1)*('Inputs - adjustments'!C$33/('Inputs - adjustments'!$B$33+'Inputs - adjustments'!$C$33))*'SRWRDS allowance profile'!$B7, 0)</f>
        <v>48.114853975975151</v>
      </c>
      <c r="E159" s="50">
        <f>IFERROR(SUMIFS('Inputs - allowances'!$L$4:$L$1000,'Inputs - allowances'!$M$4:$M$1000,E$153,'Inputs - allowances'!$C$4:$C$1000,$C$1)*('Inputs - adjustments'!D$33/('Inputs - adjustments'!$D$33+'Inputs - adjustments'!$E$33))*'SRWRDS allowance profile'!$B7, 0)</f>
        <v>0</v>
      </c>
      <c r="F159" s="50">
        <f>IFERROR(SUMIFS('Inputs - allowances'!$L$4:$L$1000,'Inputs - allowances'!$M$4:$M$1000,F$153,'Inputs - allowances'!$C$4:$C$1000,$C$1)*('Inputs - adjustments'!E$33/('Inputs - adjustments'!$D$33+'Inputs - adjustments'!$E$33))*'SRWRDS allowance profile'!$B7, 0)</f>
        <v>26.026292993721807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adjustments'!B$33/('Inputs - adjustments'!$B$33+'Inputs - adjustments'!$C$33))*'SRWRDS allowance profile'!$B8, 0)</f>
        <v>0</v>
      </c>
      <c r="D160" s="50">
        <f>IFERROR(SUMIFS('Inputs - allowances'!$L$4:$L$1000,'Inputs - allowances'!$M$4:$M$1000,D$153,'Inputs - allowances'!$C$4:$C$1000,$C$1)*('Inputs - adjustments'!C$33/('Inputs - adjustments'!$B$33+'Inputs - adjustments'!$C$33))*'SRWRDS allowance profile'!$B8, 0)</f>
        <v>16.919509090452802</v>
      </c>
      <c r="E160" s="50">
        <f>IFERROR(SUMIFS('Inputs - allowances'!$L$4:$L$1000,'Inputs - allowances'!$M$4:$M$1000,E$153,'Inputs - allowances'!$C$4:$C$1000,$C$1)*('Inputs - adjustments'!D$33/('Inputs - adjustments'!$D$33+'Inputs - adjustments'!$E$33))*'SRWRDS allowance profile'!$B8, 0)</f>
        <v>0</v>
      </c>
      <c r="F160" s="50">
        <f>IFERROR(SUMIFS('Inputs - allowances'!$L$4:$L$1000,'Inputs - allowances'!$M$4:$M$1000,F$153,'Inputs - allowances'!$C$4:$C$1000,$C$1)*('Inputs - adjustments'!E$33/('Inputs - adjustments'!$D$33+'Inputs - adjustments'!$E$33))*'SRWRDS allowance profile'!$B8, 0)</f>
        <v>9.1521030307593172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179.24233333333331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profile'!I11</f>
        <v>14.232416147714408</v>
      </c>
      <c r="F176" s="31"/>
      <c r="G176" s="31">
        <f>SUMIFS('Inputs - allowances'!$L$4:$L$1000,'Inputs - allowances'!$M$4:$M$1000,G$173, 'Inputs - allowances'!$C$4:$C$1000, $C$1)*'Non-s185 diversions profile'!I25</f>
        <v>28.62287770345575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profile'!I12</f>
        <v>13.156678636778814</v>
      </c>
      <c r="F177" s="31"/>
      <c r="G177" s="31">
        <f>SUMIFS('Inputs - allowances'!$L$4:$L$1000,'Inputs - allowances'!$M$4:$M$1000,G$173, 'Inputs - allowances'!$C$4:$C$1000, $C$1)*'Non-s185 diversions profile'!I26</f>
        <v>25.686844961412699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profile'!I13</f>
        <v>9.1329619895756338</v>
      </c>
      <c r="F178" s="31"/>
      <c r="G178" s="31">
        <f>SUMIFS('Inputs - allowances'!$L$4:$L$1000,'Inputs - allowances'!$M$4:$M$1000,G$173, 'Inputs - allowances'!$C$4:$C$1000, $C$1)*'Non-s185 diversions profile'!I27</f>
        <v>17.315398344846436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profile'!I14</f>
        <v>8.1337587244915337</v>
      </c>
      <c r="F179" s="31"/>
      <c r="G179" s="31">
        <f>SUMIFS('Inputs - allowances'!$L$4:$L$1000,'Inputs - allowances'!$M$4:$M$1000,G$173, 'Inputs - allowances'!$C$4:$C$1000, $C$1)*'Non-s185 diversions profile'!I28</f>
        <v>13.438385259141176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profile'!I15</f>
        <v>5.2083208490399127</v>
      </c>
      <c r="F180" s="31"/>
      <c r="G180" s="31">
        <f>SUMIFS('Inputs - allowances'!$L$4:$L$1000,'Inputs - allowances'!$M$4:$M$1000,G$173, 'Inputs - allowances'!$C$4:$C$1000, $C$1)*'Non-s185 diversions profile'!I29</f>
        <v>8.552423814788634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143.48006643124501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63.42937456997835</v>
      </c>
      <c r="D185" s="16">
        <f t="shared" ref="D185:L185" si="56">D126+D136+D146+D156+D166+D176</f>
        <v>41.117203141959571</v>
      </c>
      <c r="E185" s="16">
        <f t="shared" si="56"/>
        <v>394.85214260162195</v>
      </c>
      <c r="F185" s="16">
        <f t="shared" si="56"/>
        <v>539.23593653142393</v>
      </c>
      <c r="G185" s="16">
        <f t="shared" si="56"/>
        <v>382.42228480246592</v>
      </c>
      <c r="H185" s="16">
        <f t="shared" si="56"/>
        <v>403.77652899332253</v>
      </c>
      <c r="I185" s="16">
        <f t="shared" si="56"/>
        <v>41.275116625867909</v>
      </c>
      <c r="J185" s="16">
        <f t="shared" si="56"/>
        <v>49.66106838735864</v>
      </c>
      <c r="K185" s="16">
        <f t="shared" si="56"/>
        <v>0.57853725268597778</v>
      </c>
      <c r="L185" s="16">
        <f t="shared" si="56"/>
        <v>22.037044380157926</v>
      </c>
    </row>
    <row r="186" spans="2:26" outlineLevel="1">
      <c r="B186" s="3" t="s">
        <v>29</v>
      </c>
      <c r="C186" s="16">
        <f t="shared" ref="C186:L186" si="57">C127+C137+C147+C157+C167+C177</f>
        <v>65.194488437231769</v>
      </c>
      <c r="D186" s="16">
        <f t="shared" si="57"/>
        <v>47.799827440075958</v>
      </c>
      <c r="E186" s="16">
        <f t="shared" si="57"/>
        <v>387.72533227661893</v>
      </c>
      <c r="F186" s="16">
        <f t="shared" si="57"/>
        <v>566.48943546983548</v>
      </c>
      <c r="G186" s="16">
        <f t="shared" si="57"/>
        <v>363.62148841272506</v>
      </c>
      <c r="H186" s="16">
        <f t="shared" si="57"/>
        <v>457.19361236064594</v>
      </c>
      <c r="I186" s="16">
        <f t="shared" si="57"/>
        <v>43.514119922547245</v>
      </c>
      <c r="J186" s="16">
        <f t="shared" si="57"/>
        <v>89.393979844119187</v>
      </c>
      <c r="K186" s="16">
        <f t="shared" si="57"/>
        <v>1.6876586730961165</v>
      </c>
      <c r="L186" s="16">
        <f t="shared" si="57"/>
        <v>32.682829533086149</v>
      </c>
    </row>
    <row r="187" spans="2:26" outlineLevel="1">
      <c r="B187" s="3" t="s">
        <v>30</v>
      </c>
      <c r="C187" s="16">
        <f t="shared" ref="C187:L187" si="58">C128+C138+C148+C158+C168+C178</f>
        <v>62.006350943158949</v>
      </c>
      <c r="D187" s="16">
        <f t="shared" si="58"/>
        <v>76.037913144500635</v>
      </c>
      <c r="E187" s="16">
        <f t="shared" si="58"/>
        <v>370.94594959938632</v>
      </c>
      <c r="F187" s="16">
        <f t="shared" si="58"/>
        <v>530.19375481710495</v>
      </c>
      <c r="G187" s="16">
        <f t="shared" si="58"/>
        <v>350.30918157514844</v>
      </c>
      <c r="H187" s="16">
        <f t="shared" si="58"/>
        <v>465.24965309447737</v>
      </c>
      <c r="I187" s="16">
        <f t="shared" si="58"/>
        <v>44.634747031300776</v>
      </c>
      <c r="J187" s="16">
        <f t="shared" si="58"/>
        <v>91.41394406527921</v>
      </c>
      <c r="K187" s="16">
        <f t="shared" si="58"/>
        <v>2.5638581379434884</v>
      </c>
      <c r="L187" s="16">
        <f t="shared" si="58"/>
        <v>17.545460422910239</v>
      </c>
    </row>
    <row r="188" spans="2:26" outlineLevel="1">
      <c r="B188" s="3" t="s">
        <v>31</v>
      </c>
      <c r="C188" s="16">
        <f t="shared" ref="C188:L188" si="59">C129+C139+C149+C159+C169+C179</f>
        <v>60.293415972753984</v>
      </c>
      <c r="D188" s="16">
        <f t="shared" si="59"/>
        <v>80.390969039948459</v>
      </c>
      <c r="E188" s="16">
        <f t="shared" si="59"/>
        <v>359.09036383447773</v>
      </c>
      <c r="F188" s="16">
        <f t="shared" si="59"/>
        <v>510.65570857147344</v>
      </c>
      <c r="G188" s="16">
        <f t="shared" si="59"/>
        <v>344.55058756269329</v>
      </c>
      <c r="H188" s="16">
        <f t="shared" si="59"/>
        <v>420.78926996939987</v>
      </c>
      <c r="I188" s="16">
        <f t="shared" si="59"/>
        <v>42.525971359413937</v>
      </c>
      <c r="J188" s="16">
        <f t="shared" si="59"/>
        <v>77.414420878535097</v>
      </c>
      <c r="K188" s="16">
        <f t="shared" si="59"/>
        <v>4.3047312646881668</v>
      </c>
      <c r="L188" s="16">
        <f t="shared" si="59"/>
        <v>-195.26924451019411</v>
      </c>
    </row>
    <row r="189" spans="2:26" outlineLevel="1">
      <c r="B189" s="3" t="s">
        <v>32</v>
      </c>
      <c r="C189" s="16">
        <f t="shared" ref="C189:L189" si="60">C130+C140+C150+C160+C170+C180</f>
        <v>62.730991502673092</v>
      </c>
      <c r="D189" s="16">
        <f t="shared" si="60"/>
        <v>31.647592591744257</v>
      </c>
      <c r="E189" s="16">
        <f t="shared" si="60"/>
        <v>354.58344329544843</v>
      </c>
      <c r="F189" s="16">
        <f t="shared" si="60"/>
        <v>454.81053816520506</v>
      </c>
      <c r="G189" s="16">
        <f t="shared" si="60"/>
        <v>343.45723279393303</v>
      </c>
      <c r="H189" s="16">
        <f t="shared" si="60"/>
        <v>346.53080782157849</v>
      </c>
      <c r="I189" s="16">
        <f t="shared" si="60"/>
        <v>42.589950886601017</v>
      </c>
      <c r="J189" s="16">
        <f t="shared" si="60"/>
        <v>60.791879174322347</v>
      </c>
      <c r="K189" s="16">
        <f t="shared" si="60"/>
        <v>5.0254729764331625</v>
      </c>
      <c r="L189" s="16">
        <f t="shared" si="60"/>
        <v>-221.75948275069894</v>
      </c>
      <c r="Z189" t="s">
        <v>510</v>
      </c>
    </row>
    <row r="190" spans="2:26" outlineLevel="1">
      <c r="Z190" s="40">
        <f>SUM(C185:L189)</f>
        <v>9189.7434428884662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0.10738944507509086</v>
      </c>
      <c r="D195" s="18">
        <f xml:space="preserve"> IFERROR(D185 / SUM($C$185:$D$189), 0)</f>
        <v>6.9613702773994229E-2</v>
      </c>
      <c r="E195" s="18">
        <f xml:space="preserve"> IFERROR(E185 / SUM($E$185:$F$189), 0)</f>
        <v>8.8361831365821791E-2</v>
      </c>
      <c r="F195" s="18">
        <f xml:space="preserve"> IFERROR(F185 / SUM($E$185:$F$189), 0)</f>
        <v>0.12067270187831808</v>
      </c>
      <c r="G195" s="18">
        <f xml:space="preserve"> IFERROR(G185 / SUM($G$185:$H$189), 0)</f>
        <v>9.8615802614801171E-2</v>
      </c>
      <c r="H195" s="18">
        <f xml:space="preserve"> IFERROR(H185 / SUM($G$185:$H$189), 0)</f>
        <v>0.1041224532829272</v>
      </c>
      <c r="I195" s="18">
        <f xml:space="preserve"> IFERROR(I185 / SUM($I$185:$J$189), 0)</f>
        <v>7.0771675283843372E-2</v>
      </c>
      <c r="J195" s="18">
        <f xml:space="preserve"> IFERROR(J185 / SUM($I$185:$J$189), 0)</f>
        <v>8.515050455257149E-2</v>
      </c>
      <c r="K195" s="18">
        <f xml:space="preserve"> IFERROR(K185 / SUM($K$185:$L$189), 0)</f>
        <v>-1.7499448495887557E-3</v>
      </c>
      <c r="L195" s="18">
        <f xml:space="preserve"> IFERROR(L185 / SUM($K$185:$L$189), 0)</f>
        <v>-6.6657094481257215E-2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0.11037788063801078</v>
      </c>
      <c r="D196" s="18">
        <f t="shared" si="61"/>
        <v>8.0927755921850808E-2</v>
      </c>
      <c r="E196" s="18">
        <f t="shared" ref="E196:F199" si="62" xml:space="preserve"> IFERROR(E186 / SUM($E$185:$F$189), 0)</f>
        <v>8.6766960921495814E-2</v>
      </c>
      <c r="F196" s="18">
        <f t="shared" si="62"/>
        <v>0.12677161541455334</v>
      </c>
      <c r="G196" s="18">
        <f t="shared" ref="G196:H199" si="63" xml:space="preserve"> IFERROR(G186 / SUM($G$185:$H$189), 0)</f>
        <v>9.37676133239249E-2</v>
      </c>
      <c r="H196" s="18">
        <f t="shared" si="63"/>
        <v>0.11789719591418187</v>
      </c>
      <c r="I196" s="18">
        <f t="shared" ref="I196:J199" si="64" xml:space="preserve"> IFERROR(I186 / SUM($I$185:$J$189), 0)</f>
        <v>7.4610744127872664E-2</v>
      </c>
      <c r="J196" s="18">
        <f t="shared" si="64"/>
        <v>0.15327786402651772</v>
      </c>
      <c r="K196" s="18">
        <f t="shared" ref="K196:L199" si="65" xml:space="preserve"> IFERROR(K186 / SUM($K$185:$L$189), 0)</f>
        <v>-5.1047872702008343E-3</v>
      </c>
      <c r="L196" s="18">
        <f t="shared" si="65"/>
        <v>-9.8858196159159098E-2</v>
      </c>
    </row>
    <row r="197" spans="1:12" outlineLevel="1">
      <c r="B197" s="30" t="s">
        <v>30</v>
      </c>
      <c r="C197" s="18">
        <f t="shared" si="61"/>
        <v>0.10498018724070558</v>
      </c>
      <c r="D197" s="18">
        <f t="shared" si="61"/>
        <v>0.12873639938301962</v>
      </c>
      <c r="E197" s="18">
        <f t="shared" si="62"/>
        <v>8.3011993371416903E-2</v>
      </c>
      <c r="F197" s="18">
        <f t="shared" si="62"/>
        <v>0.11864920080129368</v>
      </c>
      <c r="G197" s="18">
        <f t="shared" si="63"/>
        <v>9.0334748986219709E-2</v>
      </c>
      <c r="H197" s="18">
        <f t="shared" si="63"/>
        <v>0.11997461910429402</v>
      </c>
      <c r="I197" s="18">
        <f t="shared" si="64"/>
        <v>7.6532208301405072E-2</v>
      </c>
      <c r="J197" s="18">
        <f t="shared" si="64"/>
        <v>0.1567413612527212</v>
      </c>
      <c r="K197" s="18">
        <f t="shared" si="65"/>
        <v>-7.7550932506773194E-3</v>
      </c>
      <c r="L197" s="18">
        <f t="shared" si="65"/>
        <v>-5.3071064928295324E-2</v>
      </c>
    </row>
    <row r="198" spans="1:12" outlineLevel="1">
      <c r="B198" s="30" t="s">
        <v>31</v>
      </c>
      <c r="C198" s="18">
        <f t="shared" si="61"/>
        <v>0.10208009344081224</v>
      </c>
      <c r="D198" s="18">
        <f t="shared" si="61"/>
        <v>0.13610636416924426</v>
      </c>
      <c r="E198" s="18">
        <f t="shared" si="62"/>
        <v>8.0358895775948555E-2</v>
      </c>
      <c r="F198" s="18">
        <f t="shared" si="62"/>
        <v>0.1142768868100386</v>
      </c>
      <c r="G198" s="18">
        <f t="shared" si="63"/>
        <v>8.8849771794672447E-2</v>
      </c>
      <c r="H198" s="18">
        <f t="shared" si="63"/>
        <v>0.10850955406838531</v>
      </c>
      <c r="I198" s="18">
        <f t="shared" si="64"/>
        <v>7.2916432034798195E-2</v>
      </c>
      <c r="J198" s="18">
        <f t="shared" si="64"/>
        <v>0.13273731740999695</v>
      </c>
      <c r="K198" s="18">
        <f t="shared" si="65"/>
        <v>-1.3020842254376976E-2</v>
      </c>
      <c r="L198" s="18">
        <f t="shared" si="65"/>
        <v>0.59064547205429041</v>
      </c>
    </row>
    <row r="199" spans="1:12" outlineLevel="1">
      <c r="B199" s="30" t="s">
        <v>32</v>
      </c>
      <c r="C199" s="18">
        <f t="shared" si="61"/>
        <v>0.10620704385237331</v>
      </c>
      <c r="D199" s="18">
        <f t="shared" si="61"/>
        <v>5.3581127504898435E-2</v>
      </c>
      <c r="E199" s="18">
        <f t="shared" si="62"/>
        <v>7.9350316336503385E-2</v>
      </c>
      <c r="F199" s="18">
        <f t="shared" si="62"/>
        <v>0.10177959732460984</v>
      </c>
      <c r="G199" s="18">
        <f t="shared" si="63"/>
        <v>8.8567826776432448E-2</v>
      </c>
      <c r="H199" s="18">
        <f t="shared" si="63"/>
        <v>8.9360414134160904E-2</v>
      </c>
      <c r="I199" s="18">
        <f t="shared" si="64"/>
        <v>7.302613344070677E-2</v>
      </c>
      <c r="J199" s="18">
        <f t="shared" si="64"/>
        <v>0.10423575956956643</v>
      </c>
      <c r="K199" s="18">
        <f t="shared" si="65"/>
        <v>-1.5200923555099251E-2</v>
      </c>
      <c r="L199" s="18">
        <f t="shared" si="65"/>
        <v>0.67077247469436441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63.42937456997835</v>
      </c>
      <c r="D207" s="16">
        <f t="shared" ref="D207:L207" si="66">D185</f>
        <v>41.117203141959571</v>
      </c>
      <c r="E207" s="16">
        <f t="shared" si="66"/>
        <v>394.85214260162195</v>
      </c>
      <c r="F207" s="16">
        <f t="shared" si="66"/>
        <v>539.23593653142393</v>
      </c>
      <c r="G207" s="16">
        <f t="shared" si="66"/>
        <v>382.42228480246592</v>
      </c>
      <c r="H207" s="16">
        <f t="shared" si="66"/>
        <v>403.77652899332253</v>
      </c>
      <c r="I207" s="16">
        <f t="shared" si="66"/>
        <v>41.275116625867909</v>
      </c>
      <c r="J207" s="16">
        <f t="shared" si="66"/>
        <v>49.66106838735864</v>
      </c>
      <c r="K207" s="16">
        <f t="shared" si="66"/>
        <v>0.57853725268597778</v>
      </c>
      <c r="L207" s="16">
        <f t="shared" si="66"/>
        <v>22.037044380157926</v>
      </c>
    </row>
    <row r="208" spans="1:12" outlineLevel="1">
      <c r="B208" s="3" t="s">
        <v>29</v>
      </c>
      <c r="C208" s="16">
        <f t="shared" ref="C208:L211" si="67">C186</f>
        <v>65.194488437231769</v>
      </c>
      <c r="D208" s="16">
        <f t="shared" si="67"/>
        <v>47.799827440075958</v>
      </c>
      <c r="E208" s="16">
        <f t="shared" si="67"/>
        <v>387.72533227661893</v>
      </c>
      <c r="F208" s="16">
        <f t="shared" si="67"/>
        <v>566.48943546983548</v>
      </c>
      <c r="G208" s="16">
        <f t="shared" si="67"/>
        <v>363.62148841272506</v>
      </c>
      <c r="H208" s="16">
        <f t="shared" si="67"/>
        <v>457.19361236064594</v>
      </c>
      <c r="I208" s="16">
        <f t="shared" si="67"/>
        <v>43.514119922547245</v>
      </c>
      <c r="J208" s="16">
        <f t="shared" si="67"/>
        <v>89.393979844119187</v>
      </c>
      <c r="K208" s="16">
        <f t="shared" si="67"/>
        <v>1.6876586730961165</v>
      </c>
      <c r="L208" s="16">
        <f t="shared" si="67"/>
        <v>32.682829533086149</v>
      </c>
    </row>
    <row r="209" spans="2:12" outlineLevel="1">
      <c r="B209" s="3" t="s">
        <v>30</v>
      </c>
      <c r="C209" s="16">
        <f t="shared" si="67"/>
        <v>62.006350943158949</v>
      </c>
      <c r="D209" s="16">
        <f t="shared" si="67"/>
        <v>76.037913144500635</v>
      </c>
      <c r="E209" s="16">
        <f t="shared" si="67"/>
        <v>370.94594959938632</v>
      </c>
      <c r="F209" s="16">
        <f t="shared" si="67"/>
        <v>530.19375481710495</v>
      </c>
      <c r="G209" s="16">
        <f t="shared" si="67"/>
        <v>350.30918157514844</v>
      </c>
      <c r="H209" s="16">
        <f t="shared" si="67"/>
        <v>465.24965309447737</v>
      </c>
      <c r="I209" s="16">
        <f t="shared" si="67"/>
        <v>44.634747031300776</v>
      </c>
      <c r="J209" s="16">
        <f t="shared" si="67"/>
        <v>91.41394406527921</v>
      </c>
      <c r="K209" s="16">
        <f t="shared" si="67"/>
        <v>2.5638581379434884</v>
      </c>
      <c r="L209" s="16">
        <f t="shared" si="67"/>
        <v>17.545460422910239</v>
      </c>
    </row>
    <row r="210" spans="2:12" outlineLevel="1">
      <c r="B210" s="3" t="s">
        <v>31</v>
      </c>
      <c r="C210" s="16">
        <f t="shared" si="67"/>
        <v>60.293415972753984</v>
      </c>
      <c r="D210" s="16">
        <f t="shared" si="67"/>
        <v>80.390969039948459</v>
      </c>
      <c r="E210" s="16">
        <f t="shared" si="67"/>
        <v>359.09036383447773</v>
      </c>
      <c r="F210" s="16">
        <f t="shared" si="67"/>
        <v>510.65570857147344</v>
      </c>
      <c r="G210" s="16">
        <f t="shared" si="67"/>
        <v>344.55058756269329</v>
      </c>
      <c r="H210" s="16">
        <f t="shared" si="67"/>
        <v>420.78926996939987</v>
      </c>
      <c r="I210" s="16">
        <f t="shared" si="67"/>
        <v>42.525971359413937</v>
      </c>
      <c r="J210" s="16">
        <f t="shared" si="67"/>
        <v>77.414420878535097</v>
      </c>
      <c r="K210" s="16">
        <f t="shared" si="67"/>
        <v>4.3047312646881668</v>
      </c>
      <c r="L210" s="16">
        <f t="shared" si="67"/>
        <v>-195.26924451019411</v>
      </c>
    </row>
    <row r="211" spans="2:12" outlineLevel="1">
      <c r="B211" s="3" t="s">
        <v>32</v>
      </c>
      <c r="C211" s="16">
        <f t="shared" si="67"/>
        <v>62.730991502673092</v>
      </c>
      <c r="D211" s="16">
        <f t="shared" si="67"/>
        <v>31.647592591744257</v>
      </c>
      <c r="E211" s="16">
        <f t="shared" si="67"/>
        <v>354.58344329544843</v>
      </c>
      <c r="F211" s="16">
        <f t="shared" si="67"/>
        <v>454.81053816520506</v>
      </c>
      <c r="G211" s="16">
        <f t="shared" si="67"/>
        <v>343.45723279393303</v>
      </c>
      <c r="H211" s="16">
        <f t="shared" si="67"/>
        <v>346.53080782157849</v>
      </c>
      <c r="I211" s="16">
        <f t="shared" si="67"/>
        <v>42.589950886601017</v>
      </c>
      <c r="J211" s="16">
        <f t="shared" si="67"/>
        <v>60.791879174322347</v>
      </c>
      <c r="K211" s="16">
        <f t="shared" si="67"/>
        <v>5.0254729764331625</v>
      </c>
      <c r="L211" s="16">
        <f t="shared" si="67"/>
        <v>-221.75948275069894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1.14086894502502</v>
      </c>
      <c r="D217" s="9"/>
      <c r="E217" s="31">
        <f>SUMIFS('Inputs - allowances'!$G$4:$G$1000,'Inputs - allowances'!$M$4:$M$1000,E$214, 'Inputs - allowances'!$C$4:$C$1000, $C$1)</f>
        <v>9.9861393444003994</v>
      </c>
      <c r="F217" s="9"/>
      <c r="G217" s="31">
        <f>SUMIFS('Inputs - allowances'!$G$4:$G$1000,'Inputs - allowances'!$M$4:$M$1000,G$214, 'Inputs - allowances'!$C$4:$C$1000, $C$1)</f>
        <v>7.7747554435589104</v>
      </c>
      <c r="H217" s="9"/>
      <c r="I217" s="31">
        <f>SUMIFS('Inputs - allowances'!$G$4:$G$1000,'Inputs - allowances'!$M$4:$M$1000,I$214, 'Inputs - allowances'!$C$4:$C$1000, $C$1)</f>
        <v>2.3740543149280202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1.14086894502502</v>
      </c>
      <c r="D218" s="9"/>
      <c r="E218" s="31">
        <f>SUMIFS('Inputs - allowances'!$H$4:$H$1000,'Inputs - allowances'!$M$4:$M$1000,E$214, 'Inputs - allowances'!$C$4:$C$1000, $C$1)</f>
        <v>9.9861393444003692</v>
      </c>
      <c r="F218" s="9"/>
      <c r="G218" s="31">
        <f>SUMIFS('Inputs - allowances'!$H$4:$H$1000,'Inputs - allowances'!$M$4:$M$1000,G$214, 'Inputs - allowances'!$C$4:$C$1000, $C$1)</f>
        <v>7.7747554435588899</v>
      </c>
      <c r="H218" s="9"/>
      <c r="I218" s="31">
        <f>SUMIFS('Inputs - allowances'!$H$4:$H$1000,'Inputs - allowances'!$M$4:$M$1000,I$214, 'Inputs - allowances'!$C$4:$C$1000, $C$1)</f>
        <v>2.37405431492801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1.14086894502503</v>
      </c>
      <c r="D219" s="9"/>
      <c r="E219" s="31">
        <f>SUMIFS('Inputs - allowances'!$I$4:$I$1000,'Inputs - allowances'!$M$4:$M$1000,E$214, 'Inputs - allowances'!$C$4:$C$1000, $C$1)</f>
        <v>9.9861393444003692</v>
      </c>
      <c r="F219" s="9"/>
      <c r="G219" s="31">
        <f>SUMIFS('Inputs - allowances'!$I$4:$I$1000,'Inputs - allowances'!$M$4:$M$1000,G$214, 'Inputs - allowances'!$C$4:$C$1000, $C$1)</f>
        <v>7.7747554435588899</v>
      </c>
      <c r="H219" s="9"/>
      <c r="I219" s="31">
        <f>SUMIFS('Inputs - allowances'!$I$4:$I$1000,'Inputs - allowances'!$M$4:$M$1000,I$214, 'Inputs - allowances'!$C$4:$C$1000, $C$1)</f>
        <v>2.37405431492801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5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5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5" outlineLevel="1">
      <c r="B227" s="3" t="s">
        <v>28</v>
      </c>
      <c r="C227" s="16">
        <f>C207+C217</f>
        <v>64.570243515003369</v>
      </c>
      <c r="D227" s="16">
        <f t="shared" ref="D227:L227" si="68">D207+D217</f>
        <v>41.117203141959571</v>
      </c>
      <c r="E227" s="16">
        <f t="shared" si="68"/>
        <v>404.83828194602233</v>
      </c>
      <c r="F227" s="16">
        <f t="shared" si="68"/>
        <v>539.23593653142393</v>
      </c>
      <c r="G227" s="16">
        <f t="shared" si="68"/>
        <v>390.19704024602481</v>
      </c>
      <c r="H227" s="16">
        <f t="shared" si="68"/>
        <v>403.77652899332253</v>
      </c>
      <c r="I227" s="16">
        <f t="shared" si="68"/>
        <v>43.649170940795926</v>
      </c>
      <c r="J227" s="16">
        <f t="shared" si="68"/>
        <v>49.66106838735864</v>
      </c>
      <c r="K227" s="16">
        <f t="shared" si="68"/>
        <v>0.57853725268597778</v>
      </c>
      <c r="L227" s="16">
        <f t="shared" si="68"/>
        <v>22.037044380157926</v>
      </c>
    </row>
    <row r="228" spans="2:15" outlineLevel="1">
      <c r="B228" s="3" t="s">
        <v>29</v>
      </c>
      <c r="C228" s="16">
        <f t="shared" ref="C228:L231" si="69">C208+C218</f>
        <v>66.335357382256788</v>
      </c>
      <c r="D228" s="16">
        <f t="shared" si="69"/>
        <v>47.799827440075958</v>
      </c>
      <c r="E228" s="16">
        <f t="shared" si="69"/>
        <v>397.71147162101931</v>
      </c>
      <c r="F228" s="16">
        <f t="shared" si="69"/>
        <v>566.48943546983548</v>
      </c>
      <c r="G228" s="16">
        <f t="shared" si="69"/>
        <v>371.39624385628395</v>
      </c>
      <c r="H228" s="16">
        <f t="shared" si="69"/>
        <v>457.19361236064594</v>
      </c>
      <c r="I228" s="16">
        <f t="shared" si="69"/>
        <v>45.888174237475255</v>
      </c>
      <c r="J228" s="16">
        <f t="shared" si="69"/>
        <v>89.393979844119187</v>
      </c>
      <c r="K228" s="16">
        <f t="shared" si="69"/>
        <v>1.6876586730961165</v>
      </c>
      <c r="L228" s="16">
        <f t="shared" si="69"/>
        <v>32.682829533086149</v>
      </c>
    </row>
    <row r="229" spans="2:15" outlineLevel="1">
      <c r="B229" s="3" t="s">
        <v>30</v>
      </c>
      <c r="C229" s="16">
        <f t="shared" si="69"/>
        <v>63.147219888183983</v>
      </c>
      <c r="D229" s="16">
        <f t="shared" si="69"/>
        <v>76.037913144500635</v>
      </c>
      <c r="E229" s="16">
        <f t="shared" si="69"/>
        <v>380.93208894378671</v>
      </c>
      <c r="F229" s="16">
        <f t="shared" si="69"/>
        <v>530.19375481710495</v>
      </c>
      <c r="G229" s="16">
        <f t="shared" si="69"/>
        <v>358.08393701870733</v>
      </c>
      <c r="H229" s="16">
        <f t="shared" si="69"/>
        <v>465.24965309447737</v>
      </c>
      <c r="I229" s="16">
        <f t="shared" si="69"/>
        <v>47.008801346228786</v>
      </c>
      <c r="J229" s="16">
        <f t="shared" si="69"/>
        <v>91.41394406527921</v>
      </c>
      <c r="K229" s="16">
        <f t="shared" si="69"/>
        <v>2.5638581379434884</v>
      </c>
      <c r="L229" s="16">
        <f t="shared" si="69"/>
        <v>17.545460422910239</v>
      </c>
    </row>
    <row r="230" spans="2:15" outlineLevel="1">
      <c r="B230" s="3" t="s">
        <v>31</v>
      </c>
      <c r="C230" s="16">
        <f t="shared" si="69"/>
        <v>60.293415972753984</v>
      </c>
      <c r="D230" s="16">
        <f t="shared" si="69"/>
        <v>80.390969039948459</v>
      </c>
      <c r="E230" s="16">
        <f t="shared" si="69"/>
        <v>359.09036383447773</v>
      </c>
      <c r="F230" s="16">
        <f t="shared" si="69"/>
        <v>510.65570857147344</v>
      </c>
      <c r="G230" s="16">
        <f t="shared" si="69"/>
        <v>344.55058756269329</v>
      </c>
      <c r="H230" s="16">
        <f t="shared" si="69"/>
        <v>420.78926996939987</v>
      </c>
      <c r="I230" s="16">
        <f t="shared" si="69"/>
        <v>42.525971359413937</v>
      </c>
      <c r="J230" s="16">
        <f t="shared" si="69"/>
        <v>77.414420878535097</v>
      </c>
      <c r="K230" s="16">
        <f t="shared" si="69"/>
        <v>4.3047312646881668</v>
      </c>
      <c r="L230" s="16">
        <f t="shared" si="69"/>
        <v>-195.26924451019411</v>
      </c>
    </row>
    <row r="231" spans="2:15" outlineLevel="1">
      <c r="B231" s="3" t="s">
        <v>32</v>
      </c>
      <c r="C231" s="16">
        <f t="shared" si="69"/>
        <v>62.730991502673092</v>
      </c>
      <c r="D231" s="16">
        <f t="shared" si="69"/>
        <v>31.647592591744257</v>
      </c>
      <c r="E231" s="16">
        <f t="shared" si="69"/>
        <v>354.58344329544843</v>
      </c>
      <c r="F231" s="16">
        <f t="shared" si="69"/>
        <v>454.81053816520506</v>
      </c>
      <c r="G231" s="16">
        <f t="shared" si="69"/>
        <v>343.45723279393303</v>
      </c>
      <c r="H231" s="16">
        <f t="shared" si="69"/>
        <v>346.53080782157849</v>
      </c>
      <c r="I231" s="16">
        <f t="shared" si="69"/>
        <v>42.589950886601017</v>
      </c>
      <c r="J231" s="16">
        <f t="shared" si="69"/>
        <v>60.791879174322347</v>
      </c>
      <c r="K231" s="16">
        <f t="shared" si="69"/>
        <v>5.0254729764331625</v>
      </c>
      <c r="L231" s="16">
        <f t="shared" si="69"/>
        <v>-221.75948275069894</v>
      </c>
    </row>
    <row r="232" spans="2:15" outlineLevel="1"/>
    <row r="233" spans="2:15" outlineLevel="1">
      <c r="B233" s="13" t="s">
        <v>544</v>
      </c>
    </row>
    <row r="234" spans="2:15" outlineLevel="1">
      <c r="C234" s="26"/>
    </row>
    <row r="235" spans="2:15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5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5" outlineLevel="1">
      <c r="B237" s="30" t="s">
        <v>28</v>
      </c>
      <c r="C237" s="18">
        <f xml:space="preserve"> IFERROR(C227 / SUM($C$227:$D$231), 0)</f>
        <v>0.1086911706988815</v>
      </c>
      <c r="D237" s="18">
        <f xml:space="preserve"> IFERROR(D227 / SUM($C$227:$D$231), 0)</f>
        <v>6.9212638857787362E-2</v>
      </c>
      <c r="E237" s="18">
        <f xml:space="preserve"> IFERROR(E227 / SUM($E$227:$F$231), 0)</f>
        <v>8.9993239999047986E-2</v>
      </c>
      <c r="F237" s="18">
        <f xml:space="preserve"> IFERROR(F227 / SUM($E$227:$F$231), 0)</f>
        <v>0.1198690717170223</v>
      </c>
      <c r="G237" s="18">
        <f xml:space="preserve"> IFERROR(G227 / SUM($G$227:$H$231), 0)</f>
        <v>0.10001910909418629</v>
      </c>
      <c r="H237" s="18">
        <f xml:space="preserve"> IFERROR(H227 / SUM($G$227:$H$231), 0)</f>
        <v>0.10349993602614579</v>
      </c>
      <c r="I237" s="18">
        <f xml:space="preserve"> IFERROR(I227 / SUM($I$227:$J$231), 0)</f>
        <v>7.3939367242442974E-2</v>
      </c>
      <c r="J237" s="18">
        <f xml:space="preserve"> IFERROR(J227 / SUM($I$227:$J$231), 0)</f>
        <v>8.4123200830673775E-2</v>
      </c>
      <c r="K237" s="18">
        <f xml:space="preserve"> IFERROR(K227 / SUM($K$227:$L$231), 0)</f>
        <v>-1.7499448495887557E-3</v>
      </c>
      <c r="L237" s="18">
        <f xml:space="preserve"> IFERROR(L227 / SUM($K$227:$L$231), 0)</f>
        <v>-6.6657094481257215E-2</v>
      </c>
      <c r="N237" s="54"/>
      <c r="O237" s="54"/>
    </row>
    <row r="238" spans="2:15" outlineLevel="1">
      <c r="B238" s="30" t="s">
        <v>29</v>
      </c>
      <c r="C238" s="18">
        <f t="shared" ref="C238:D241" si="70" xml:space="preserve"> IFERROR(C228 / SUM($C$227:$D$231), 0)</f>
        <v>0.1116623890527975</v>
      </c>
      <c r="D238" s="18">
        <f t="shared" si="70"/>
        <v>8.0461508596590348E-2</v>
      </c>
      <c r="E238" s="18">
        <f t="shared" ref="E238:F241" si="71" xml:space="preserve"> IFERROR(E228 / SUM($E$227:$F$231), 0)</f>
        <v>8.8408990730617379E-2</v>
      </c>
      <c r="F238" s="18">
        <f t="shared" si="71"/>
        <v>0.12592736901783261</v>
      </c>
      <c r="G238" s="18">
        <f t="shared" ref="G238:H241" si="72" xml:space="preserve"> IFERROR(G228 / SUM($G$227:$H$231), 0)</f>
        <v>9.5199905688703179E-2</v>
      </c>
      <c r="H238" s="18">
        <f t="shared" si="72"/>
        <v>0.11719232355794484</v>
      </c>
      <c r="I238" s="18">
        <f t="shared" ref="I238:J241" si="73" xml:space="preserve"> IFERROR(I228 / SUM($I$227:$J$231), 0)</f>
        <v>7.7732119394248095E-2</v>
      </c>
      <c r="J238" s="18">
        <f t="shared" si="73"/>
        <v>0.15142863340802201</v>
      </c>
      <c r="K238" s="18">
        <f t="shared" ref="K238:L241" si="74" xml:space="preserve"> IFERROR(K228 / SUM($K$227:$L$231), 0)</f>
        <v>-5.1047872702008343E-3</v>
      </c>
      <c r="L238" s="18">
        <f t="shared" si="74"/>
        <v>-9.8858196159159098E-2</v>
      </c>
      <c r="N238" s="54"/>
      <c r="O238" s="54"/>
    </row>
    <row r="239" spans="2:15" outlineLevel="1">
      <c r="B239" s="30" t="s">
        <v>30</v>
      </c>
      <c r="C239" s="18">
        <f t="shared" si="70"/>
        <v>0.10629579326941233</v>
      </c>
      <c r="D239" s="18">
        <f t="shared" si="70"/>
        <v>0.12799471315692484</v>
      </c>
      <c r="E239" s="18">
        <f t="shared" si="71"/>
        <v>8.4679029707540529E-2</v>
      </c>
      <c r="F239" s="18">
        <f t="shared" si="71"/>
        <v>0.11785904631818858</v>
      </c>
      <c r="G239" s="18">
        <f t="shared" si="72"/>
        <v>9.178756542839947E-2</v>
      </c>
      <c r="H239" s="18">
        <f t="shared" si="72"/>
        <v>0.11925732645114018</v>
      </c>
      <c r="I239" s="18">
        <f t="shared" si="73"/>
        <v>7.9630401940057507E-2</v>
      </c>
      <c r="J239" s="18">
        <f t="shared" si="73"/>
        <v>0.1548503450498657</v>
      </c>
      <c r="K239" s="18">
        <f t="shared" si="74"/>
        <v>-7.7550932506773194E-3</v>
      </c>
      <c r="L239" s="18">
        <f t="shared" si="74"/>
        <v>-5.3071064928295324E-2</v>
      </c>
      <c r="N239" s="54"/>
      <c r="O239" s="54"/>
    </row>
    <row r="240" spans="2:15" outlineLevel="1">
      <c r="B240" s="30" t="s">
        <v>31</v>
      </c>
      <c r="C240" s="18">
        <f t="shared" si="70"/>
        <v>0.10149198161209583</v>
      </c>
      <c r="D240" s="18">
        <f t="shared" si="70"/>
        <v>0.13532221752484558</v>
      </c>
      <c r="E240" s="18">
        <f t="shared" si="71"/>
        <v>7.9823738848418285E-2</v>
      </c>
      <c r="F240" s="18">
        <f t="shared" si="71"/>
        <v>0.11351585012527012</v>
      </c>
      <c r="G240" s="18">
        <f t="shared" si="72"/>
        <v>8.8318565369359156E-2</v>
      </c>
      <c r="H240" s="18">
        <f t="shared" si="72"/>
        <v>0.10786080763758736</v>
      </c>
      <c r="I240" s="18">
        <f t="shared" si="73"/>
        <v>7.2036727065221615E-2</v>
      </c>
      <c r="J240" s="18">
        <f t="shared" si="73"/>
        <v>0.13113589953318541</v>
      </c>
      <c r="K240" s="18">
        <f t="shared" si="74"/>
        <v>-1.3020842254376976E-2</v>
      </c>
      <c r="L240" s="18">
        <f t="shared" si="74"/>
        <v>0.59064547205429041</v>
      </c>
      <c r="N240" s="54"/>
      <c r="O240" s="54"/>
    </row>
    <row r="241" spans="2:15" outlineLevel="1">
      <c r="B241" s="30" t="s">
        <v>32</v>
      </c>
      <c r="C241" s="18">
        <f t="shared" si="70"/>
        <v>0.10559515551374439</v>
      </c>
      <c r="D241" s="18">
        <f t="shared" si="70"/>
        <v>5.3272431716920296E-2</v>
      </c>
      <c r="E241" s="18">
        <f t="shared" si="71"/>
        <v>7.8821876129863466E-2</v>
      </c>
      <c r="F241" s="18">
        <f t="shared" si="71"/>
        <v>0.10110178740619868</v>
      </c>
      <c r="G241" s="18">
        <f t="shared" si="72"/>
        <v>8.8038306016734832E-2</v>
      </c>
      <c r="H241" s="18">
        <f t="shared" si="72"/>
        <v>8.8826154729798892E-2</v>
      </c>
      <c r="I241" s="18">
        <f t="shared" si="73"/>
        <v>7.2145104971484714E-2</v>
      </c>
      <c r="J241" s="18">
        <f t="shared" si="73"/>
        <v>0.10297820056479812</v>
      </c>
      <c r="K241" s="18">
        <f t="shared" si="74"/>
        <v>-1.5200923555099251E-2</v>
      </c>
      <c r="L241" s="18">
        <f t="shared" si="74"/>
        <v>0.67077247469436441</v>
      </c>
      <c r="N241" s="54"/>
      <c r="O241" s="54"/>
    </row>
    <row r="242" spans="2:15" outlineLevel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CC"/>
  </sheetPr>
  <dimension ref="A1:J2247"/>
  <sheetViews>
    <sheetView workbookViewId="0"/>
  </sheetViews>
  <sheetFormatPr defaultRowHeight="14.45"/>
  <cols>
    <col min="1" max="1" width="4.5703125" customWidth="1"/>
    <col min="2" max="2" width="10.42578125" customWidth="1"/>
    <col min="3" max="3" width="65.42578125" customWidth="1"/>
    <col min="4" max="4" width="3.5703125" customWidth="1"/>
    <col min="5" max="5" width="15.85546875" customWidth="1"/>
    <col min="6" max="10" width="7.5703125" customWidth="1"/>
  </cols>
  <sheetData>
    <row r="1" spans="1:10">
      <c r="C1" t="s">
        <v>22</v>
      </c>
    </row>
    <row r="2" spans="1:10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</row>
    <row r="4" spans="1:10">
      <c r="A4" t="s">
        <v>33</v>
      </c>
      <c r="B4" t="s">
        <v>34</v>
      </c>
      <c r="C4" t="s">
        <v>35</v>
      </c>
      <c r="D4" t="s">
        <v>36</v>
      </c>
      <c r="E4" t="s">
        <v>37</v>
      </c>
      <c r="F4" s="7">
        <v>45.724436474300902</v>
      </c>
      <c r="G4" s="7">
        <v>46.472591651430001</v>
      </c>
      <c r="H4" s="7">
        <v>46.210775612268399</v>
      </c>
      <c r="I4" s="7">
        <v>44.605461004332597</v>
      </c>
      <c r="J4" s="7">
        <v>45.175828730294697</v>
      </c>
    </row>
    <row r="5" spans="1:10">
      <c r="A5" t="s">
        <v>33</v>
      </c>
      <c r="B5" t="s">
        <v>38</v>
      </c>
      <c r="C5" t="s">
        <v>39</v>
      </c>
      <c r="D5" t="s">
        <v>36</v>
      </c>
      <c r="E5" t="s">
        <v>37</v>
      </c>
      <c r="F5" s="7">
        <v>51.2150100380331</v>
      </c>
      <c r="G5" s="7">
        <v>51.987339723406599</v>
      </c>
      <c r="H5" s="7">
        <v>50.768891555844398</v>
      </c>
      <c r="I5" s="7">
        <v>49.958466090191003</v>
      </c>
      <c r="J5" s="7">
        <v>49.454924684932301</v>
      </c>
    </row>
    <row r="6" spans="1:10">
      <c r="A6" t="s">
        <v>33</v>
      </c>
      <c r="B6" t="s">
        <v>40</v>
      </c>
      <c r="C6" t="s">
        <v>41</v>
      </c>
      <c r="D6" t="s">
        <v>36</v>
      </c>
      <c r="E6" t="s">
        <v>37</v>
      </c>
      <c r="F6" s="7">
        <v>157.21090562733301</v>
      </c>
      <c r="G6" s="7">
        <v>158.16951308623101</v>
      </c>
      <c r="H6" s="7">
        <v>160.84675953457901</v>
      </c>
      <c r="I6" s="7">
        <v>160.82854188528199</v>
      </c>
      <c r="J6" s="7">
        <v>160.20906988004501</v>
      </c>
    </row>
    <row r="7" spans="1:10">
      <c r="A7" t="s">
        <v>33</v>
      </c>
      <c r="B7" t="s">
        <v>42</v>
      </c>
      <c r="C7" t="s">
        <v>43</v>
      </c>
      <c r="D7" t="s">
        <v>36</v>
      </c>
      <c r="E7" t="s">
        <v>37</v>
      </c>
      <c r="F7" s="7">
        <v>8.7529828179233</v>
      </c>
      <c r="G7" s="7">
        <v>8.3128672637295704</v>
      </c>
      <c r="H7" s="7">
        <v>7.9761030042302004</v>
      </c>
      <c r="I7" s="7">
        <v>7.7081689089136196</v>
      </c>
      <c r="J7" s="7">
        <v>7.5910009990555096</v>
      </c>
    </row>
    <row r="8" spans="1:10">
      <c r="A8" t="s">
        <v>33</v>
      </c>
      <c r="B8" t="s">
        <v>44</v>
      </c>
      <c r="C8" t="s">
        <v>45</v>
      </c>
      <c r="D8" t="s">
        <v>36</v>
      </c>
      <c r="E8" t="s">
        <v>37</v>
      </c>
      <c r="F8" s="7">
        <v>7.9465683445111903</v>
      </c>
      <c r="G8" s="7">
        <v>11.648885034939299</v>
      </c>
      <c r="H8" s="7">
        <v>10.418669166979999</v>
      </c>
      <c r="I8" s="7">
        <v>8.6235090280706999</v>
      </c>
      <c r="J8" s="7">
        <v>3.7277195406683301</v>
      </c>
    </row>
    <row r="9" spans="1:10">
      <c r="A9" t="s">
        <v>33</v>
      </c>
      <c r="B9" t="s">
        <v>46</v>
      </c>
      <c r="C9" t="s">
        <v>47</v>
      </c>
      <c r="D9" t="s">
        <v>36</v>
      </c>
      <c r="E9" t="s">
        <v>37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>
      <c r="A10" t="s">
        <v>33</v>
      </c>
      <c r="B10" t="s">
        <v>48</v>
      </c>
      <c r="C10" t="s">
        <v>49</v>
      </c>
      <c r="D10" t="s">
        <v>36</v>
      </c>
      <c r="E10" t="s">
        <v>37</v>
      </c>
      <c r="F10" s="7">
        <v>2.7030328919949</v>
      </c>
      <c r="G10" s="7">
        <v>2.9039720377873599</v>
      </c>
      <c r="H10" s="7">
        <v>1.97044982577199</v>
      </c>
      <c r="I10" s="7">
        <v>2.24321933914737</v>
      </c>
      <c r="J10" s="7">
        <v>1.4514112361420901</v>
      </c>
    </row>
    <row r="11" spans="1:10">
      <c r="A11" t="s">
        <v>33</v>
      </c>
      <c r="B11" t="s">
        <v>50</v>
      </c>
      <c r="C11" t="s">
        <v>51</v>
      </c>
      <c r="D11" t="s">
        <v>36</v>
      </c>
      <c r="E11" t="s">
        <v>37</v>
      </c>
      <c r="F11" s="7">
        <v>25.7455634454017</v>
      </c>
      <c r="G11" s="7">
        <v>14.3081833524974</v>
      </c>
      <c r="H11" s="7">
        <v>16.972820352060801</v>
      </c>
      <c r="I11" s="7">
        <v>20.3326333935773</v>
      </c>
      <c r="J11" s="7">
        <v>19.381948367438898</v>
      </c>
    </row>
    <row r="12" spans="1:10">
      <c r="A12" t="s">
        <v>33</v>
      </c>
      <c r="B12" t="s">
        <v>52</v>
      </c>
      <c r="C12" t="s">
        <v>53</v>
      </c>
      <c r="D12" t="s">
        <v>36</v>
      </c>
      <c r="E12" t="s">
        <v>37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>
      <c r="A13" t="s">
        <v>33</v>
      </c>
      <c r="B13" t="s">
        <v>54</v>
      </c>
      <c r="C13" t="s">
        <v>55</v>
      </c>
      <c r="D13" t="s">
        <v>36</v>
      </c>
      <c r="E13" t="s">
        <v>37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4" spans="1:10">
      <c r="A14" t="s">
        <v>33</v>
      </c>
      <c r="B14" t="s">
        <v>56</v>
      </c>
      <c r="C14" t="s">
        <v>57</v>
      </c>
      <c r="D14" t="s">
        <v>36</v>
      </c>
      <c r="E14" t="s">
        <v>37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>
      <c r="A15" t="s">
        <v>33</v>
      </c>
      <c r="B15" t="s">
        <v>58</v>
      </c>
      <c r="C15" t="s">
        <v>59</v>
      </c>
      <c r="D15" t="s">
        <v>36</v>
      </c>
      <c r="E15" t="s">
        <v>37</v>
      </c>
      <c r="F15" s="7">
        <v>6.7229277256386499E-2</v>
      </c>
      <c r="G15" s="7">
        <v>6.9912903788930905E-2</v>
      </c>
      <c r="H15" s="7">
        <v>7.2663482668091001E-2</v>
      </c>
      <c r="I15" s="7">
        <v>8.9865511131088094E-2</v>
      </c>
      <c r="J15" s="7">
        <v>0.10606940318583701</v>
      </c>
    </row>
    <row r="16" spans="1:10">
      <c r="A16" t="s">
        <v>33</v>
      </c>
      <c r="B16" t="s">
        <v>60</v>
      </c>
      <c r="C16" t="s">
        <v>61</v>
      </c>
      <c r="D16" t="s">
        <v>36</v>
      </c>
      <c r="E16" t="s">
        <v>37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>
      <c r="A17" t="s">
        <v>33</v>
      </c>
      <c r="B17" t="s">
        <v>62</v>
      </c>
      <c r="C17" t="s">
        <v>63</v>
      </c>
      <c r="D17" t="s">
        <v>36</v>
      </c>
      <c r="E17" t="s">
        <v>37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>
      <c r="A18" t="s">
        <v>33</v>
      </c>
      <c r="B18" t="s">
        <v>64</v>
      </c>
      <c r="C18" t="s">
        <v>65</v>
      </c>
      <c r="D18" t="s">
        <v>36</v>
      </c>
      <c r="E18" t="s">
        <v>37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>
      <c r="A19" t="s">
        <v>33</v>
      </c>
      <c r="B19" t="s">
        <v>66</v>
      </c>
      <c r="C19" t="s">
        <v>67</v>
      </c>
      <c r="D19" t="s">
        <v>36</v>
      </c>
      <c r="E19" t="s">
        <v>37</v>
      </c>
      <c r="F19" s="7">
        <v>0</v>
      </c>
      <c r="G19" s="7">
        <v>6.3190452637716304E-2</v>
      </c>
      <c r="H19" s="7">
        <v>6.22604049118122E-2</v>
      </c>
      <c r="I19" s="7">
        <v>6.0850942273424802E-2</v>
      </c>
      <c r="J19" s="7">
        <v>5.9407472774454302E-2</v>
      </c>
    </row>
    <row r="20" spans="1:10">
      <c r="A20" t="s">
        <v>33</v>
      </c>
      <c r="B20" t="s">
        <v>68</v>
      </c>
      <c r="C20" t="s">
        <v>69</v>
      </c>
      <c r="D20" t="s">
        <v>36</v>
      </c>
      <c r="E20" t="s">
        <v>37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</row>
    <row r="21" spans="1:10">
      <c r="A21" t="s">
        <v>33</v>
      </c>
      <c r="B21" t="s">
        <v>70</v>
      </c>
      <c r="C21" t="s">
        <v>71</v>
      </c>
      <c r="D21" t="s">
        <v>36</v>
      </c>
      <c r="E21" t="s">
        <v>37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0">
      <c r="A22" t="s">
        <v>33</v>
      </c>
      <c r="B22" t="s">
        <v>72</v>
      </c>
      <c r="C22" t="s">
        <v>73</v>
      </c>
      <c r="D22" t="s">
        <v>36</v>
      </c>
      <c r="E22" t="s">
        <v>37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>
      <c r="A23" t="s">
        <v>33</v>
      </c>
      <c r="B23" t="s">
        <v>74</v>
      </c>
      <c r="C23" t="s">
        <v>75</v>
      </c>
      <c r="D23" t="s">
        <v>36</v>
      </c>
      <c r="E23" t="s">
        <v>37</v>
      </c>
      <c r="F23" s="7">
        <v>4.9002781049887001E-3</v>
      </c>
      <c r="G23" s="7">
        <v>4.7897695558785499E-3</v>
      </c>
      <c r="H23" s="7">
        <v>4.6969459723318202E-3</v>
      </c>
      <c r="I23" s="7">
        <v>4.5595342523562198E-3</v>
      </c>
      <c r="J23" s="7">
        <v>4.4085961244301301E-3</v>
      </c>
    </row>
    <row r="24" spans="1:10">
      <c r="A24" t="s">
        <v>33</v>
      </c>
      <c r="B24" t="s">
        <v>76</v>
      </c>
      <c r="C24" t="s">
        <v>77</v>
      </c>
      <c r="D24" t="s">
        <v>36</v>
      </c>
      <c r="E24" t="s">
        <v>37</v>
      </c>
      <c r="F24" s="7">
        <v>1.0883541686484599</v>
      </c>
      <c r="G24" s="7">
        <v>1.1978729847992799</v>
      </c>
      <c r="H24" s="7">
        <v>1.09569853918781</v>
      </c>
      <c r="I24" s="7">
        <v>0.82984671337091898</v>
      </c>
      <c r="J24" s="7">
        <v>0.56954557808121997</v>
      </c>
    </row>
    <row r="25" spans="1:10">
      <c r="A25" t="s">
        <v>33</v>
      </c>
      <c r="B25" t="s">
        <v>78</v>
      </c>
      <c r="C25" t="s">
        <v>79</v>
      </c>
      <c r="D25" t="s">
        <v>36</v>
      </c>
      <c r="E25" t="s">
        <v>37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0">
      <c r="A26" t="s">
        <v>33</v>
      </c>
      <c r="B26" t="s">
        <v>80</v>
      </c>
      <c r="C26" t="s">
        <v>81</v>
      </c>
      <c r="D26" t="s">
        <v>36</v>
      </c>
      <c r="E26" t="s">
        <v>37</v>
      </c>
      <c r="F26" s="7">
        <v>23.807449766826998</v>
      </c>
      <c r="G26" s="7">
        <v>28.623386039711701</v>
      </c>
      <c r="H26" s="7">
        <v>30.0968522852082</v>
      </c>
      <c r="I26" s="7">
        <v>22.645615828189499</v>
      </c>
      <c r="J26" s="7">
        <v>19.3626743797317</v>
      </c>
    </row>
    <row r="27" spans="1:10">
      <c r="A27" t="s">
        <v>33</v>
      </c>
      <c r="B27" t="s">
        <v>82</v>
      </c>
      <c r="C27" t="s">
        <v>83</v>
      </c>
      <c r="D27" t="s">
        <v>36</v>
      </c>
      <c r="E27" t="s">
        <v>37</v>
      </c>
      <c r="F27" s="7">
        <v>1.2150623675363701</v>
      </c>
      <c r="G27" s="7">
        <v>1.3467525790508299</v>
      </c>
      <c r="H27" s="7">
        <v>1.8237508826806099</v>
      </c>
      <c r="I27" s="7">
        <v>0.92838371477955395</v>
      </c>
      <c r="J27" s="7">
        <v>0.98247756708960898</v>
      </c>
    </row>
    <row r="28" spans="1:10">
      <c r="A28" t="s">
        <v>33</v>
      </c>
      <c r="B28" t="s">
        <v>84</v>
      </c>
      <c r="C28" t="s">
        <v>85</v>
      </c>
      <c r="D28" t="s">
        <v>36</v>
      </c>
      <c r="E28" t="s">
        <v>37</v>
      </c>
      <c r="F28" s="7">
        <v>5.2307353607144798</v>
      </c>
      <c r="G28" s="7">
        <v>6.1700685836765503</v>
      </c>
      <c r="H28" s="7">
        <v>7.2115675127201504</v>
      </c>
      <c r="I28" s="7">
        <v>5.5529624384876399</v>
      </c>
      <c r="J28" s="7">
        <v>5.19030596127104</v>
      </c>
    </row>
    <row r="29" spans="1:10">
      <c r="A29" t="s">
        <v>33</v>
      </c>
      <c r="B29" t="s">
        <v>86</v>
      </c>
      <c r="C29" t="s">
        <v>87</v>
      </c>
      <c r="D29" t="s">
        <v>36</v>
      </c>
      <c r="E29" t="s">
        <v>37</v>
      </c>
      <c r="F29" s="7">
        <v>20.802443231725501</v>
      </c>
      <c r="G29" s="7">
        <v>19.113144490172399</v>
      </c>
      <c r="H29" s="7">
        <v>14.5978612015936</v>
      </c>
      <c r="I29" s="7">
        <v>14.213086038639901</v>
      </c>
      <c r="J29" s="7">
        <v>11.630248291967</v>
      </c>
    </row>
    <row r="30" spans="1:10">
      <c r="A30" t="s">
        <v>33</v>
      </c>
      <c r="B30" t="s">
        <v>88</v>
      </c>
      <c r="C30" t="s">
        <v>89</v>
      </c>
      <c r="D30" t="s">
        <v>36</v>
      </c>
      <c r="E30" t="s">
        <v>37</v>
      </c>
      <c r="F30" s="7">
        <v>32.3535994873669</v>
      </c>
      <c r="G30" s="7">
        <v>31.6783048944976</v>
      </c>
      <c r="H30" s="7">
        <v>31.7332112679867</v>
      </c>
      <c r="I30" s="7">
        <v>32.777573756299397</v>
      </c>
      <c r="J30" s="7">
        <v>29.512208087495299</v>
      </c>
    </row>
    <row r="31" spans="1:10">
      <c r="A31" t="s">
        <v>33</v>
      </c>
      <c r="B31" t="s">
        <v>90</v>
      </c>
      <c r="C31" t="s">
        <v>91</v>
      </c>
      <c r="D31" t="s">
        <v>36</v>
      </c>
      <c r="E31" t="s">
        <v>37</v>
      </c>
      <c r="F31" s="7">
        <v>0.98572326549579403</v>
      </c>
      <c r="G31" s="7">
        <v>0.83206882394446002</v>
      </c>
      <c r="H31" s="7">
        <v>0.84744560452947704</v>
      </c>
      <c r="I31" s="7">
        <v>0.789782017455681</v>
      </c>
      <c r="J31" s="7">
        <v>0.507135918219903</v>
      </c>
    </row>
    <row r="32" spans="1:10">
      <c r="A32" t="s">
        <v>33</v>
      </c>
      <c r="B32" t="s">
        <v>92</v>
      </c>
      <c r="C32" t="s">
        <v>93</v>
      </c>
      <c r="D32" t="s">
        <v>36</v>
      </c>
      <c r="E32" t="s">
        <v>37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</row>
    <row r="33" spans="1:10">
      <c r="A33" t="s">
        <v>33</v>
      </c>
      <c r="B33" t="s">
        <v>94</v>
      </c>
      <c r="C33" t="s">
        <v>95</v>
      </c>
      <c r="D33" t="s">
        <v>36</v>
      </c>
      <c r="E33" t="s">
        <v>37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0">
      <c r="A34" t="s">
        <v>33</v>
      </c>
      <c r="B34" t="s">
        <v>96</v>
      </c>
      <c r="C34" t="s">
        <v>97</v>
      </c>
      <c r="D34" t="s">
        <v>36</v>
      </c>
      <c r="E34" t="s">
        <v>37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0">
      <c r="A35" t="s">
        <v>33</v>
      </c>
      <c r="B35" t="s">
        <v>98</v>
      </c>
      <c r="C35" t="s">
        <v>99</v>
      </c>
      <c r="D35" t="s">
        <v>36</v>
      </c>
      <c r="E35" t="s">
        <v>37</v>
      </c>
      <c r="F35" s="7">
        <v>0.93830248798836402</v>
      </c>
      <c r="G35" s="7">
        <v>2.6946142680517902</v>
      </c>
      <c r="H35" s="7">
        <v>3.3913598255867701</v>
      </c>
      <c r="I35" s="7">
        <v>1.2333020121273699</v>
      </c>
      <c r="J35" s="7">
        <v>0.45538222240538001</v>
      </c>
    </row>
    <row r="36" spans="1:10">
      <c r="A36" t="s">
        <v>33</v>
      </c>
      <c r="B36" t="s">
        <v>100</v>
      </c>
      <c r="C36" t="s">
        <v>101</v>
      </c>
      <c r="D36" t="s">
        <v>36</v>
      </c>
      <c r="E36" t="s">
        <v>37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>
      <c r="A37" t="s">
        <v>33</v>
      </c>
      <c r="B37" t="s">
        <v>102</v>
      </c>
      <c r="C37" t="s">
        <v>103</v>
      </c>
      <c r="D37" t="s">
        <v>36</v>
      </c>
      <c r="E37" t="s">
        <v>37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>
      <c r="A38" t="s">
        <v>33</v>
      </c>
      <c r="B38" t="s">
        <v>104</v>
      </c>
      <c r="C38" t="s">
        <v>105</v>
      </c>
      <c r="D38" t="s">
        <v>36</v>
      </c>
      <c r="E38" t="s">
        <v>37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</row>
    <row r="39" spans="1:10">
      <c r="A39" t="s">
        <v>33</v>
      </c>
      <c r="B39" t="s">
        <v>106</v>
      </c>
      <c r="C39" t="s">
        <v>107</v>
      </c>
      <c r="D39" t="s">
        <v>36</v>
      </c>
      <c r="E39" t="s">
        <v>37</v>
      </c>
      <c r="F39" s="7">
        <v>13.432709311828001</v>
      </c>
      <c r="G39" s="7">
        <v>14.9786284690844</v>
      </c>
      <c r="H39" s="7">
        <v>15.7034867525579</v>
      </c>
      <c r="I39" s="7">
        <v>15.560515833455</v>
      </c>
      <c r="J39" s="7">
        <v>14.769331963133601</v>
      </c>
    </row>
    <row r="40" spans="1:10">
      <c r="A40" t="s">
        <v>33</v>
      </c>
      <c r="B40" t="s">
        <v>108</v>
      </c>
      <c r="C40" t="s">
        <v>109</v>
      </c>
      <c r="D40" t="s">
        <v>36</v>
      </c>
      <c r="E40" t="s">
        <v>37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>
      <c r="A41" t="s">
        <v>33</v>
      </c>
      <c r="B41" t="s">
        <v>110</v>
      </c>
      <c r="C41" t="s">
        <v>111</v>
      </c>
      <c r="D41" t="s">
        <v>36</v>
      </c>
      <c r="E41" t="s">
        <v>37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</row>
    <row r="42" spans="1:10">
      <c r="A42" t="s">
        <v>33</v>
      </c>
      <c r="B42" t="s">
        <v>112</v>
      </c>
      <c r="C42" t="s">
        <v>113</v>
      </c>
      <c r="D42" t="s">
        <v>36</v>
      </c>
      <c r="E42" t="s">
        <v>37</v>
      </c>
      <c r="F42" s="7">
        <v>16.9732621144414</v>
      </c>
      <c r="G42" s="7">
        <v>19.001165360508701</v>
      </c>
      <c r="H42" s="7">
        <v>19.965138807502399</v>
      </c>
      <c r="I42" s="7">
        <v>19.919689645901901</v>
      </c>
      <c r="J42" s="7">
        <v>18.374937045069299</v>
      </c>
    </row>
    <row r="43" spans="1:10">
      <c r="A43" t="s">
        <v>33</v>
      </c>
      <c r="B43" t="s">
        <v>114</v>
      </c>
      <c r="C43" t="s">
        <v>115</v>
      </c>
      <c r="D43" t="s">
        <v>36</v>
      </c>
      <c r="E43" t="s">
        <v>37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>
      <c r="A44" t="s">
        <v>33</v>
      </c>
      <c r="B44" t="s">
        <v>116</v>
      </c>
      <c r="C44" t="s">
        <v>117</v>
      </c>
      <c r="D44" t="s">
        <v>36</v>
      </c>
      <c r="E44" t="s">
        <v>37</v>
      </c>
      <c r="F44" s="7">
        <v>4.34365879095518</v>
      </c>
      <c r="G44" s="7">
        <v>8.35165282690512</v>
      </c>
      <c r="H44" s="7">
        <v>14.510400746497</v>
      </c>
      <c r="I44" s="7">
        <v>8.8901924256669105</v>
      </c>
      <c r="J44" s="7">
        <v>1.38409727539091</v>
      </c>
    </row>
    <row r="45" spans="1:10">
      <c r="A45" t="s">
        <v>33</v>
      </c>
      <c r="B45" t="s">
        <v>118</v>
      </c>
      <c r="C45" t="s">
        <v>119</v>
      </c>
      <c r="D45" t="s">
        <v>36</v>
      </c>
      <c r="E45" t="s">
        <v>37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</row>
    <row r="46" spans="1:10">
      <c r="A46" t="s">
        <v>33</v>
      </c>
      <c r="B46" t="s">
        <v>120</v>
      </c>
      <c r="C46" t="s">
        <v>121</v>
      </c>
      <c r="D46" t="s">
        <v>36</v>
      </c>
      <c r="E46" t="s">
        <v>37</v>
      </c>
      <c r="F46" s="7">
        <v>12.054416617277001</v>
      </c>
      <c r="G46" s="7">
        <v>21.743435326606701</v>
      </c>
      <c r="H46" s="7">
        <v>13.249031843266801</v>
      </c>
      <c r="I46" s="7">
        <v>25.8435960838959</v>
      </c>
      <c r="J46" s="7">
        <v>18.566912287075901</v>
      </c>
    </row>
    <row r="47" spans="1:10">
      <c r="A47" t="s">
        <v>33</v>
      </c>
      <c r="B47" t="s">
        <v>122</v>
      </c>
      <c r="C47" t="s">
        <v>123</v>
      </c>
      <c r="D47" t="s">
        <v>36</v>
      </c>
      <c r="E47" t="s">
        <v>37</v>
      </c>
      <c r="F47" s="7">
        <v>106.34063357950799</v>
      </c>
      <c r="G47" s="7">
        <v>175.35428922201999</v>
      </c>
      <c r="H47" s="7">
        <v>205.819733945514</v>
      </c>
      <c r="I47" s="7">
        <v>165.386031423834</v>
      </c>
      <c r="J47" s="7">
        <v>103.626142377639</v>
      </c>
    </row>
    <row r="48" spans="1:10">
      <c r="A48" t="s">
        <v>33</v>
      </c>
      <c r="B48" t="s">
        <v>124</v>
      </c>
      <c r="C48" t="s">
        <v>125</v>
      </c>
      <c r="D48" t="s">
        <v>36</v>
      </c>
      <c r="E48" t="s">
        <v>37</v>
      </c>
      <c r="F48" s="7">
        <v>86.902452473980006</v>
      </c>
      <c r="G48" s="7">
        <v>86.811617076259196</v>
      </c>
      <c r="H48" s="7">
        <v>85.134271530880895</v>
      </c>
      <c r="I48" s="7">
        <v>84.198430627733899</v>
      </c>
      <c r="J48" s="7">
        <v>82.536065277794194</v>
      </c>
    </row>
    <row r="49" spans="1:10">
      <c r="A49" t="s">
        <v>33</v>
      </c>
      <c r="B49" t="s">
        <v>126</v>
      </c>
      <c r="C49" t="s">
        <v>127</v>
      </c>
      <c r="D49" t="s">
        <v>36</v>
      </c>
      <c r="E49" t="s">
        <v>37</v>
      </c>
      <c r="F49" s="7">
        <v>118.402127561656</v>
      </c>
      <c r="G49" s="7">
        <v>121.364606734962</v>
      </c>
      <c r="H49" s="7">
        <v>124.678287776495</v>
      </c>
      <c r="I49" s="7">
        <v>125.31494655400201</v>
      </c>
      <c r="J49" s="7">
        <v>129.831859727785</v>
      </c>
    </row>
    <row r="50" spans="1:10">
      <c r="A50" t="s">
        <v>33</v>
      </c>
      <c r="B50" t="s">
        <v>128</v>
      </c>
      <c r="C50" t="s">
        <v>129</v>
      </c>
      <c r="D50" t="s">
        <v>36</v>
      </c>
      <c r="E50" t="s">
        <v>37</v>
      </c>
      <c r="F50" s="7">
        <v>25.197814796459099</v>
      </c>
      <c r="G50" s="7">
        <v>24.491694288026899</v>
      </c>
      <c r="H50" s="7">
        <v>24.173307349416401</v>
      </c>
      <c r="I50" s="7">
        <v>23.9353217796229</v>
      </c>
      <c r="J50" s="7">
        <v>23.637012178360902</v>
      </c>
    </row>
    <row r="51" spans="1:10">
      <c r="A51" t="s">
        <v>33</v>
      </c>
      <c r="B51" t="s">
        <v>130</v>
      </c>
      <c r="C51" t="s">
        <v>131</v>
      </c>
      <c r="D51" t="s">
        <v>36</v>
      </c>
      <c r="E51" t="s">
        <v>37</v>
      </c>
      <c r="F51" s="7">
        <v>43.369250640167103</v>
      </c>
      <c r="G51" s="7">
        <v>43.014489169404001</v>
      </c>
      <c r="H51" s="7">
        <v>43.033237919690002</v>
      </c>
      <c r="I51" s="7">
        <v>43.314101491320002</v>
      </c>
      <c r="J51" s="7">
        <v>43.560766808095003</v>
      </c>
    </row>
    <row r="52" spans="1:10">
      <c r="A52" t="s">
        <v>33</v>
      </c>
      <c r="B52" t="s">
        <v>132</v>
      </c>
      <c r="C52" t="s">
        <v>133</v>
      </c>
      <c r="D52" t="s">
        <v>36</v>
      </c>
      <c r="E52" t="s">
        <v>37</v>
      </c>
      <c r="F52" s="7">
        <v>9.4787824191060306</v>
      </c>
      <c r="G52" s="7">
        <v>9.1133099033897302</v>
      </c>
      <c r="H52" s="7">
        <v>8.9354640222915194</v>
      </c>
      <c r="I52" s="7">
        <v>8.8082987395372996</v>
      </c>
      <c r="J52" s="7">
        <v>8.6386402563679301</v>
      </c>
    </row>
    <row r="53" spans="1:10">
      <c r="A53" t="s">
        <v>33</v>
      </c>
      <c r="B53" t="s">
        <v>134</v>
      </c>
      <c r="C53" t="s">
        <v>135</v>
      </c>
      <c r="D53" t="s">
        <v>36</v>
      </c>
      <c r="E53" t="s">
        <v>37</v>
      </c>
      <c r="F53" s="7">
        <v>4.529550934245</v>
      </c>
      <c r="G53" s="7">
        <v>4.7592866652000003</v>
      </c>
      <c r="H53" s="7">
        <v>4.37781659982</v>
      </c>
      <c r="I53" s="7">
        <v>4.0969143263356997</v>
      </c>
      <c r="J53" s="7">
        <v>0.88932483874429402</v>
      </c>
    </row>
    <row r="54" spans="1:10">
      <c r="A54" t="s">
        <v>33</v>
      </c>
      <c r="B54" t="s">
        <v>136</v>
      </c>
      <c r="C54" t="s">
        <v>137</v>
      </c>
      <c r="D54" t="s">
        <v>36</v>
      </c>
      <c r="E54" t="s">
        <v>37</v>
      </c>
      <c r="F54" s="7">
        <v>2.409513614133</v>
      </c>
      <c r="G54" s="7">
        <v>5.1069515287499998</v>
      </c>
      <c r="H54" s="7">
        <v>10.11595508874</v>
      </c>
      <c r="I54" s="7">
        <v>15.867251625746899</v>
      </c>
      <c r="J54" s="7">
        <v>21.677924080196799</v>
      </c>
    </row>
    <row r="55" spans="1:10">
      <c r="A55" t="s">
        <v>33</v>
      </c>
      <c r="B55" t="s">
        <v>138</v>
      </c>
      <c r="C55" t="s">
        <v>139</v>
      </c>
      <c r="D55" t="s">
        <v>36</v>
      </c>
      <c r="E55" t="s">
        <v>37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>
      <c r="A56" t="s">
        <v>33</v>
      </c>
      <c r="B56" t="s">
        <v>140</v>
      </c>
      <c r="C56" t="s">
        <v>141</v>
      </c>
      <c r="D56" t="s">
        <v>36</v>
      </c>
      <c r="E56" t="s">
        <v>37</v>
      </c>
      <c r="F56" s="7">
        <v>0.22855967509799999</v>
      </c>
      <c r="G56" s="7">
        <v>0.40299639059999998</v>
      </c>
      <c r="H56" s="7">
        <v>0.49637983532000002</v>
      </c>
      <c r="I56" s="7">
        <v>0.63523023835984205</v>
      </c>
      <c r="J56" s="7">
        <v>0.66598341707458097</v>
      </c>
    </row>
    <row r="57" spans="1:10">
      <c r="A57" t="s">
        <v>33</v>
      </c>
      <c r="B57" t="s">
        <v>142</v>
      </c>
      <c r="C57" t="s">
        <v>143</v>
      </c>
      <c r="D57" t="s">
        <v>36</v>
      </c>
      <c r="E57" t="s">
        <v>37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</row>
    <row r="58" spans="1:10">
      <c r="A58" t="s">
        <v>33</v>
      </c>
      <c r="B58" t="s">
        <v>144</v>
      </c>
      <c r="C58" t="s">
        <v>145</v>
      </c>
      <c r="D58" t="s">
        <v>36</v>
      </c>
      <c r="E58" t="s">
        <v>37</v>
      </c>
      <c r="F58" s="7">
        <v>1.231503504E-3</v>
      </c>
      <c r="G58" s="7">
        <v>1.6283699499999998E-2</v>
      </c>
      <c r="H58" s="7">
        <v>2.9404793450000001E-2</v>
      </c>
      <c r="I58" s="7">
        <v>5.7901320828124297E-2</v>
      </c>
      <c r="J58" s="7">
        <v>0.136769998020776</v>
      </c>
    </row>
    <row r="59" spans="1:10">
      <c r="A59" t="s">
        <v>33</v>
      </c>
      <c r="B59" t="s">
        <v>146</v>
      </c>
      <c r="C59" t="s">
        <v>147</v>
      </c>
      <c r="D59" t="s">
        <v>36</v>
      </c>
      <c r="E59" t="s">
        <v>37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</row>
    <row r="60" spans="1:10">
      <c r="A60" t="s">
        <v>33</v>
      </c>
      <c r="B60" t="s">
        <v>148</v>
      </c>
      <c r="C60" t="s">
        <v>149</v>
      </c>
      <c r="D60" t="s">
        <v>36</v>
      </c>
      <c r="E60" t="s">
        <v>37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</row>
    <row r="61" spans="1:10">
      <c r="A61" t="s">
        <v>33</v>
      </c>
      <c r="B61" t="s">
        <v>150</v>
      </c>
      <c r="C61" t="s">
        <v>151</v>
      </c>
      <c r="D61" t="s">
        <v>36</v>
      </c>
      <c r="E61" t="s">
        <v>37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0">
      <c r="A62" t="s">
        <v>33</v>
      </c>
      <c r="B62" t="s">
        <v>152</v>
      </c>
      <c r="C62" t="s">
        <v>153</v>
      </c>
      <c r="D62" t="s">
        <v>36</v>
      </c>
      <c r="E62" t="s">
        <v>37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</row>
    <row r="63" spans="1:10">
      <c r="A63" t="s">
        <v>33</v>
      </c>
      <c r="B63" t="s">
        <v>154</v>
      </c>
      <c r="C63" t="s">
        <v>155</v>
      </c>
      <c r="D63" t="s">
        <v>36</v>
      </c>
      <c r="E63" t="s">
        <v>37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>
      <c r="A64" t="s">
        <v>33</v>
      </c>
      <c r="B64" t="s">
        <v>156</v>
      </c>
      <c r="C64" t="s">
        <v>157</v>
      </c>
      <c r="D64" t="s">
        <v>36</v>
      </c>
      <c r="E64" t="s">
        <v>37</v>
      </c>
      <c r="F64" s="7">
        <v>0.65036715280500002</v>
      </c>
      <c r="G64" s="7">
        <v>1.2404302807000001</v>
      </c>
      <c r="H64" s="7">
        <v>1.8785605570299999</v>
      </c>
      <c r="I64" s="7">
        <v>2.72768730257022</v>
      </c>
      <c r="J64" s="7">
        <v>3.6998535946973101</v>
      </c>
    </row>
    <row r="65" spans="1:10">
      <c r="A65" t="s">
        <v>33</v>
      </c>
      <c r="B65" t="s">
        <v>158</v>
      </c>
      <c r="C65" t="s">
        <v>159</v>
      </c>
      <c r="D65" t="s">
        <v>36</v>
      </c>
      <c r="E65" t="s">
        <v>37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</row>
    <row r="66" spans="1:10">
      <c r="A66" t="s">
        <v>33</v>
      </c>
      <c r="B66" t="s">
        <v>160</v>
      </c>
      <c r="C66" t="s">
        <v>161</v>
      </c>
      <c r="D66" t="s">
        <v>36</v>
      </c>
      <c r="E66" t="s">
        <v>37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</row>
    <row r="67" spans="1:10">
      <c r="A67" t="s">
        <v>33</v>
      </c>
      <c r="B67" t="s">
        <v>162</v>
      </c>
      <c r="C67" t="s">
        <v>163</v>
      </c>
      <c r="D67" t="s">
        <v>36</v>
      </c>
      <c r="E67" t="s">
        <v>37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>
      <c r="A68" t="s">
        <v>33</v>
      </c>
      <c r="B68" t="s">
        <v>164</v>
      </c>
      <c r="C68" t="s">
        <v>165</v>
      </c>
      <c r="D68" t="s">
        <v>36</v>
      </c>
      <c r="E68" t="s">
        <v>37</v>
      </c>
      <c r="F68" s="7">
        <v>0.77836916105999998</v>
      </c>
      <c r="G68" s="7">
        <v>0.76199856629999996</v>
      </c>
      <c r="H68" s="7">
        <v>0.73662073222000002</v>
      </c>
      <c r="I68" s="7">
        <v>0.71434782043758205</v>
      </c>
      <c r="J68" s="7">
        <v>0.423432596043403</v>
      </c>
    </row>
    <row r="69" spans="1:10">
      <c r="A69" t="s">
        <v>33</v>
      </c>
      <c r="B69" t="s">
        <v>166</v>
      </c>
      <c r="C69" t="s">
        <v>167</v>
      </c>
      <c r="D69" t="s">
        <v>36</v>
      </c>
      <c r="E69" t="s">
        <v>37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</row>
    <row r="70" spans="1:10">
      <c r="A70" t="s">
        <v>33</v>
      </c>
      <c r="B70" t="s">
        <v>168</v>
      </c>
      <c r="C70" t="s">
        <v>169</v>
      </c>
      <c r="D70" t="s">
        <v>36</v>
      </c>
      <c r="E70" t="s">
        <v>37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0">
      <c r="A71" t="s">
        <v>33</v>
      </c>
      <c r="B71" t="s">
        <v>170</v>
      </c>
      <c r="C71" t="s">
        <v>171</v>
      </c>
      <c r="D71" t="s">
        <v>36</v>
      </c>
      <c r="E71" t="s">
        <v>37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</row>
    <row r="72" spans="1:10">
      <c r="A72" t="s">
        <v>33</v>
      </c>
      <c r="B72" t="s">
        <v>172</v>
      </c>
      <c r="C72" t="s">
        <v>173</v>
      </c>
      <c r="D72" t="s">
        <v>36</v>
      </c>
      <c r="E72" t="s">
        <v>37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</row>
    <row r="73" spans="1:10">
      <c r="A73" t="s">
        <v>33</v>
      </c>
      <c r="B73" t="s">
        <v>174</v>
      </c>
      <c r="C73" t="s">
        <v>175</v>
      </c>
      <c r="D73" t="s">
        <v>36</v>
      </c>
      <c r="E73" t="s">
        <v>37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</row>
    <row r="74" spans="1:10">
      <c r="A74" t="s">
        <v>33</v>
      </c>
      <c r="B74" t="s">
        <v>176</v>
      </c>
      <c r="C74" t="s">
        <v>177</v>
      </c>
      <c r="D74" t="s">
        <v>36</v>
      </c>
      <c r="E74" t="s">
        <v>37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</row>
    <row r="75" spans="1:10">
      <c r="A75" t="s">
        <v>33</v>
      </c>
      <c r="B75" t="s">
        <v>178</v>
      </c>
      <c r="C75" t="s">
        <v>179</v>
      </c>
      <c r="D75" t="s">
        <v>36</v>
      </c>
      <c r="E75" t="s">
        <v>37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</row>
    <row r="76" spans="1:10">
      <c r="A76" t="s">
        <v>33</v>
      </c>
      <c r="B76" t="s">
        <v>180</v>
      </c>
      <c r="C76" t="s">
        <v>181</v>
      </c>
      <c r="D76" t="s">
        <v>36</v>
      </c>
      <c r="E76" t="s">
        <v>37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</row>
    <row r="77" spans="1:10">
      <c r="A77" t="s">
        <v>33</v>
      </c>
      <c r="B77" t="s">
        <v>182</v>
      </c>
      <c r="C77" t="s">
        <v>183</v>
      </c>
      <c r="D77" t="s">
        <v>36</v>
      </c>
      <c r="E77" t="s">
        <v>37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</row>
    <row r="78" spans="1:10">
      <c r="A78" t="s">
        <v>33</v>
      </c>
      <c r="B78" t="s">
        <v>184</v>
      </c>
      <c r="C78" t="s">
        <v>185</v>
      </c>
      <c r="D78" t="s">
        <v>36</v>
      </c>
      <c r="E78" t="s">
        <v>37</v>
      </c>
      <c r="F78" s="7">
        <v>21.1758103176291</v>
      </c>
      <c r="G78" s="7">
        <v>34.524178214942602</v>
      </c>
      <c r="H78" s="7">
        <v>27.590719435750898</v>
      </c>
      <c r="I78" s="7">
        <v>23.0992519808723</v>
      </c>
      <c r="J78" s="7">
        <v>18.111097783493499</v>
      </c>
    </row>
    <row r="79" spans="1:10">
      <c r="A79" t="s">
        <v>33</v>
      </c>
      <c r="B79" t="s">
        <v>186</v>
      </c>
      <c r="C79" t="s">
        <v>187</v>
      </c>
      <c r="D79" t="s">
        <v>36</v>
      </c>
      <c r="E79" t="s">
        <v>37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</row>
    <row r="80" spans="1:10">
      <c r="A80" t="s">
        <v>33</v>
      </c>
      <c r="B80" t="s">
        <v>188</v>
      </c>
      <c r="C80" t="s">
        <v>189</v>
      </c>
      <c r="D80" t="s">
        <v>36</v>
      </c>
      <c r="E80" t="s">
        <v>37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</row>
    <row r="81" spans="1:10">
      <c r="A81" t="s">
        <v>33</v>
      </c>
      <c r="B81" t="s">
        <v>190</v>
      </c>
      <c r="C81" t="s">
        <v>191</v>
      </c>
      <c r="D81" t="s">
        <v>36</v>
      </c>
      <c r="E81" t="s">
        <v>37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</row>
    <row r="82" spans="1:10">
      <c r="A82" t="s">
        <v>33</v>
      </c>
      <c r="B82" t="s">
        <v>192</v>
      </c>
      <c r="C82" t="s">
        <v>193</v>
      </c>
      <c r="D82" t="s">
        <v>36</v>
      </c>
      <c r="E82" t="s">
        <v>37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</row>
    <row r="83" spans="1:10">
      <c r="A83" t="s">
        <v>33</v>
      </c>
      <c r="B83" t="s">
        <v>194</v>
      </c>
      <c r="C83" t="s">
        <v>195</v>
      </c>
      <c r="D83" t="s">
        <v>36</v>
      </c>
      <c r="E83" t="s">
        <v>37</v>
      </c>
      <c r="F83" s="7">
        <v>17.004754070227801</v>
      </c>
      <c r="G83" s="7">
        <v>26.061015061757999</v>
      </c>
      <c r="H83" s="7">
        <v>14.039958003585401</v>
      </c>
      <c r="I83" s="7">
        <v>9.2912066924621097</v>
      </c>
      <c r="J83" s="7">
        <v>12.2096791916656</v>
      </c>
    </row>
    <row r="84" spans="1:10">
      <c r="A84" t="s">
        <v>33</v>
      </c>
      <c r="B84" t="s">
        <v>196</v>
      </c>
      <c r="C84" t="s">
        <v>197</v>
      </c>
      <c r="D84" t="s">
        <v>36</v>
      </c>
      <c r="E84" t="s">
        <v>37</v>
      </c>
      <c r="F84" s="7">
        <v>78.927784381722006</v>
      </c>
      <c r="G84" s="7">
        <v>78.072973098531193</v>
      </c>
      <c r="H84" s="7">
        <v>72.212988053755893</v>
      </c>
      <c r="I84" s="7">
        <v>76.400622444148397</v>
      </c>
      <c r="J84" s="7">
        <v>70.238357857858603</v>
      </c>
    </row>
    <row r="85" spans="1:10">
      <c r="A85" t="s">
        <v>33</v>
      </c>
      <c r="B85" t="s">
        <v>198</v>
      </c>
      <c r="C85" t="s">
        <v>199</v>
      </c>
      <c r="D85" t="s">
        <v>36</v>
      </c>
      <c r="E85" t="s">
        <v>37</v>
      </c>
      <c r="F85" s="7">
        <v>2.7650277057214199</v>
      </c>
      <c r="G85" s="7">
        <v>0.91698149734168799</v>
      </c>
      <c r="H85" s="7">
        <v>2.0958928806500601</v>
      </c>
      <c r="I85" s="7">
        <v>1.53586347748889</v>
      </c>
      <c r="J85" s="7">
        <v>1.06550432776646</v>
      </c>
    </row>
    <row r="86" spans="1:10">
      <c r="A86" t="s">
        <v>33</v>
      </c>
      <c r="B86" t="s">
        <v>200</v>
      </c>
      <c r="C86" t="s">
        <v>201</v>
      </c>
      <c r="D86" t="s">
        <v>36</v>
      </c>
      <c r="E86" t="s">
        <v>37</v>
      </c>
      <c r="F86" s="7">
        <v>8.8312710355950994</v>
      </c>
      <c r="G86" s="7">
        <v>14.2601367499757</v>
      </c>
      <c r="H86" s="7">
        <v>8.5650960354545091</v>
      </c>
      <c r="I86" s="7">
        <v>7.84565990206886</v>
      </c>
      <c r="J86" s="7">
        <v>10.217362642511</v>
      </c>
    </row>
    <row r="87" spans="1:10">
      <c r="A87" t="s">
        <v>33</v>
      </c>
      <c r="B87" t="s">
        <v>202</v>
      </c>
      <c r="C87" t="s">
        <v>203</v>
      </c>
      <c r="D87" t="s">
        <v>36</v>
      </c>
      <c r="E87" t="s">
        <v>37</v>
      </c>
      <c r="F87" s="7">
        <v>2.96318229789973</v>
      </c>
      <c r="G87" s="7">
        <v>1.1568672347679501</v>
      </c>
      <c r="H87" s="7">
        <v>2.3113891087280201</v>
      </c>
      <c r="I87" s="7">
        <v>1.7027642353897801</v>
      </c>
      <c r="J87" s="7">
        <v>1.2177786944031099</v>
      </c>
    </row>
    <row r="88" spans="1:10">
      <c r="A88" t="s">
        <v>33</v>
      </c>
      <c r="B88" t="s">
        <v>204</v>
      </c>
      <c r="C88" t="s">
        <v>205</v>
      </c>
      <c r="D88" t="s">
        <v>36</v>
      </c>
      <c r="E88" t="s">
        <v>37</v>
      </c>
      <c r="F88" s="7">
        <v>36.946204682550302</v>
      </c>
      <c r="G88" s="7">
        <v>45.867736298592497</v>
      </c>
      <c r="H88" s="7">
        <v>44.864763995269101</v>
      </c>
      <c r="I88" s="7">
        <v>55.148133673380599</v>
      </c>
      <c r="J88" s="7">
        <v>76.001769858239498</v>
      </c>
    </row>
    <row r="89" spans="1:10">
      <c r="A89" t="s">
        <v>33</v>
      </c>
      <c r="B89" t="s">
        <v>206</v>
      </c>
      <c r="C89" t="s">
        <v>207</v>
      </c>
      <c r="D89" t="s">
        <v>36</v>
      </c>
      <c r="E89" t="s">
        <v>37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</row>
    <row r="90" spans="1:10">
      <c r="A90" t="s">
        <v>33</v>
      </c>
      <c r="B90" t="s">
        <v>208</v>
      </c>
      <c r="C90" t="s">
        <v>209</v>
      </c>
      <c r="D90" t="s">
        <v>36</v>
      </c>
      <c r="E90" t="s">
        <v>37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</row>
    <row r="91" spans="1:10">
      <c r="A91" t="s">
        <v>33</v>
      </c>
      <c r="B91" t="s">
        <v>210</v>
      </c>
      <c r="C91" t="s">
        <v>211</v>
      </c>
      <c r="D91" t="s">
        <v>36</v>
      </c>
      <c r="E91" t="s">
        <v>37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</row>
    <row r="92" spans="1:10">
      <c r="A92" t="s">
        <v>33</v>
      </c>
      <c r="B92" t="s">
        <v>212</v>
      </c>
      <c r="C92" t="s">
        <v>213</v>
      </c>
      <c r="D92" t="s">
        <v>36</v>
      </c>
      <c r="E92" t="s">
        <v>37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</row>
    <row r="93" spans="1:10">
      <c r="A93" t="s">
        <v>33</v>
      </c>
      <c r="B93" t="s">
        <v>214</v>
      </c>
      <c r="C93" t="s">
        <v>215</v>
      </c>
      <c r="D93" t="s">
        <v>36</v>
      </c>
      <c r="E93" t="s">
        <v>37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</row>
    <row r="94" spans="1:10">
      <c r="A94" t="s">
        <v>33</v>
      </c>
      <c r="B94" t="s">
        <v>216</v>
      </c>
      <c r="C94" t="s">
        <v>217</v>
      </c>
      <c r="D94" t="s">
        <v>36</v>
      </c>
      <c r="E94" t="s">
        <v>37</v>
      </c>
      <c r="F94" s="7">
        <v>17.221203815003602</v>
      </c>
      <c r="G94" s="7">
        <v>45.632472260780602</v>
      </c>
      <c r="H94" s="7">
        <v>32.631955835114702</v>
      </c>
      <c r="I94" s="7">
        <v>45.981412815311302</v>
      </c>
      <c r="J94" s="7">
        <v>20.0052623222028</v>
      </c>
    </row>
    <row r="95" spans="1:10">
      <c r="A95" t="s">
        <v>33</v>
      </c>
      <c r="B95" t="s">
        <v>218</v>
      </c>
      <c r="C95" t="s">
        <v>219</v>
      </c>
      <c r="D95" t="s">
        <v>36</v>
      </c>
      <c r="E95" t="s">
        <v>37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</row>
    <row r="96" spans="1:10">
      <c r="A96" t="s">
        <v>33</v>
      </c>
      <c r="B96" t="s">
        <v>220</v>
      </c>
      <c r="C96" t="s">
        <v>221</v>
      </c>
      <c r="D96" t="s">
        <v>36</v>
      </c>
      <c r="E96" t="s">
        <v>37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</row>
    <row r="97" spans="1:10">
      <c r="A97" t="s">
        <v>33</v>
      </c>
      <c r="B97" t="s">
        <v>222</v>
      </c>
      <c r="C97" t="s">
        <v>223</v>
      </c>
      <c r="D97" t="s">
        <v>36</v>
      </c>
      <c r="E97" t="s">
        <v>37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</row>
    <row r="98" spans="1:10">
      <c r="A98" t="s">
        <v>33</v>
      </c>
      <c r="B98" t="s">
        <v>224</v>
      </c>
      <c r="C98" t="s">
        <v>225</v>
      </c>
      <c r="D98" t="s">
        <v>36</v>
      </c>
      <c r="E98" t="s">
        <v>37</v>
      </c>
      <c r="F98" s="7">
        <v>9.5821325357366494</v>
      </c>
      <c r="G98" s="7">
        <v>9.7401022122083294</v>
      </c>
      <c r="H98" s="7">
        <v>9.8968412177098006</v>
      </c>
      <c r="I98" s="7">
        <v>10.0484255133</v>
      </c>
      <c r="J98" s="7">
        <v>10.1946158434114</v>
      </c>
    </row>
    <row r="99" spans="1:10">
      <c r="A99" t="s">
        <v>33</v>
      </c>
      <c r="B99" t="s">
        <v>226</v>
      </c>
      <c r="C99" t="s">
        <v>227</v>
      </c>
      <c r="D99" t="s">
        <v>36</v>
      </c>
      <c r="E99" t="s">
        <v>37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</row>
    <row r="100" spans="1:10">
      <c r="A100" t="s">
        <v>33</v>
      </c>
      <c r="B100" t="s">
        <v>228</v>
      </c>
      <c r="C100" t="s">
        <v>229</v>
      </c>
      <c r="D100" t="s">
        <v>36</v>
      </c>
      <c r="E100" t="s">
        <v>37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</row>
    <row r="101" spans="1:10">
      <c r="A101" t="s">
        <v>33</v>
      </c>
      <c r="B101" t="s">
        <v>230</v>
      </c>
      <c r="C101" t="s">
        <v>231</v>
      </c>
      <c r="D101" t="s">
        <v>36</v>
      </c>
      <c r="E101" t="s">
        <v>37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</row>
    <row r="102" spans="1:10">
      <c r="A102" t="s">
        <v>33</v>
      </c>
      <c r="B102" t="s">
        <v>232</v>
      </c>
      <c r="C102" t="s">
        <v>233</v>
      </c>
      <c r="D102" t="s">
        <v>36</v>
      </c>
      <c r="E102" t="s">
        <v>37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</row>
    <row r="103" spans="1:10">
      <c r="A103" t="s">
        <v>33</v>
      </c>
      <c r="B103" t="s">
        <v>234</v>
      </c>
      <c r="C103" t="s">
        <v>235</v>
      </c>
      <c r="D103" t="s">
        <v>36</v>
      </c>
      <c r="E103" t="s">
        <v>37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</row>
    <row r="104" spans="1:10">
      <c r="A104" t="s">
        <v>33</v>
      </c>
      <c r="B104" t="s">
        <v>236</v>
      </c>
      <c r="C104" t="s">
        <v>237</v>
      </c>
      <c r="D104" t="s">
        <v>36</v>
      </c>
      <c r="E104" t="s">
        <v>37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</row>
    <row r="105" spans="1:10">
      <c r="A105" t="s">
        <v>33</v>
      </c>
      <c r="B105" t="s">
        <v>238</v>
      </c>
      <c r="C105" t="s">
        <v>239</v>
      </c>
      <c r="D105" t="s">
        <v>36</v>
      </c>
      <c r="E105" t="s">
        <v>37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</row>
    <row r="106" spans="1:10">
      <c r="A106" t="s">
        <v>33</v>
      </c>
      <c r="B106" t="s">
        <v>240</v>
      </c>
      <c r="C106" t="s">
        <v>241</v>
      </c>
      <c r="D106" t="s">
        <v>36</v>
      </c>
      <c r="E106" t="s">
        <v>37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</row>
    <row r="107" spans="1:10">
      <c r="A107" t="s">
        <v>33</v>
      </c>
      <c r="B107" t="s">
        <v>242</v>
      </c>
      <c r="C107" t="s">
        <v>243</v>
      </c>
      <c r="D107" t="s">
        <v>36</v>
      </c>
      <c r="E107" t="s">
        <v>37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</row>
    <row r="108" spans="1:10">
      <c r="A108" t="s">
        <v>33</v>
      </c>
      <c r="B108" t="s">
        <v>244</v>
      </c>
      <c r="C108" t="s">
        <v>245</v>
      </c>
      <c r="D108" t="s">
        <v>36</v>
      </c>
      <c r="E108" t="s">
        <v>37</v>
      </c>
      <c r="F108" s="7">
        <v>53.431276218312803</v>
      </c>
      <c r="G108" s="7">
        <v>71.654398410409897</v>
      </c>
      <c r="H108" s="7">
        <v>66.152870203706698</v>
      </c>
      <c r="I108" s="7">
        <v>72.892349246362699</v>
      </c>
      <c r="J108" s="7">
        <v>89.357347261192999</v>
      </c>
    </row>
    <row r="109" spans="1:10">
      <c r="A109" t="s">
        <v>33</v>
      </c>
      <c r="B109" t="s">
        <v>246</v>
      </c>
      <c r="C109" t="s">
        <v>247</v>
      </c>
      <c r="D109" t="s">
        <v>36</v>
      </c>
      <c r="E109" t="s">
        <v>37</v>
      </c>
      <c r="F109" s="7">
        <v>71.771128565445196</v>
      </c>
      <c r="G109" s="7">
        <v>197.40439747302901</v>
      </c>
      <c r="H109" s="7">
        <v>204.36048791400901</v>
      </c>
      <c r="I109" s="7">
        <v>236.71499289797401</v>
      </c>
      <c r="J109" s="7">
        <v>141.31780969829001</v>
      </c>
    </row>
    <row r="110" spans="1:10">
      <c r="A110" t="s">
        <v>33</v>
      </c>
      <c r="B110" t="s">
        <v>248</v>
      </c>
      <c r="C110" t="s">
        <v>249</v>
      </c>
      <c r="D110" t="s">
        <v>36</v>
      </c>
      <c r="E110" t="s">
        <v>37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</row>
    <row r="111" spans="1:10">
      <c r="A111" t="s">
        <v>33</v>
      </c>
      <c r="B111" t="s">
        <v>250</v>
      </c>
      <c r="C111" t="s">
        <v>251</v>
      </c>
      <c r="D111" t="s">
        <v>36</v>
      </c>
      <c r="E111" t="s">
        <v>37</v>
      </c>
      <c r="F111" s="7">
        <v>1.08881618360289</v>
      </c>
      <c r="G111" s="7">
        <v>6.9234844891523402</v>
      </c>
      <c r="H111" s="7">
        <v>4.9217614489057304</v>
      </c>
      <c r="I111" s="7">
        <v>0.55009672588309</v>
      </c>
      <c r="J111" s="7">
        <v>0.29539831177632198</v>
      </c>
    </row>
    <row r="112" spans="1:10">
      <c r="A112" t="s">
        <v>33</v>
      </c>
      <c r="B112" t="s">
        <v>252</v>
      </c>
      <c r="C112" t="s">
        <v>253</v>
      </c>
      <c r="D112" t="s">
        <v>36</v>
      </c>
      <c r="E112" t="s">
        <v>37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</row>
    <row r="113" spans="1:10">
      <c r="A113" t="s">
        <v>33</v>
      </c>
      <c r="B113" t="s">
        <v>254</v>
      </c>
      <c r="C113" t="s">
        <v>255</v>
      </c>
      <c r="D113" t="s">
        <v>36</v>
      </c>
      <c r="E113" t="s">
        <v>37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</row>
    <row r="114" spans="1:10">
      <c r="A114" t="s">
        <v>33</v>
      </c>
      <c r="B114" t="s">
        <v>256</v>
      </c>
      <c r="C114" t="s">
        <v>257</v>
      </c>
      <c r="D114" t="s">
        <v>36</v>
      </c>
      <c r="E114" t="s">
        <v>37</v>
      </c>
      <c r="F114" s="7"/>
      <c r="G114" s="7"/>
      <c r="H114" s="7"/>
      <c r="I114" s="7"/>
      <c r="J114" s="7"/>
    </row>
    <row r="115" spans="1:10">
      <c r="A115" t="s">
        <v>33</v>
      </c>
      <c r="B115" t="s">
        <v>258</v>
      </c>
      <c r="C115" t="s">
        <v>259</v>
      </c>
      <c r="D115" t="s">
        <v>36</v>
      </c>
      <c r="E115" t="s">
        <v>37</v>
      </c>
      <c r="F115" s="7"/>
      <c r="G115" s="7"/>
      <c r="H115" s="7"/>
      <c r="I115" s="7"/>
      <c r="J115" s="7"/>
    </row>
    <row r="116" spans="1:10">
      <c r="A116" t="s">
        <v>33</v>
      </c>
      <c r="B116" t="s">
        <v>260</v>
      </c>
      <c r="C116" t="s">
        <v>261</v>
      </c>
      <c r="D116" t="s">
        <v>36</v>
      </c>
      <c r="E116" t="s">
        <v>37</v>
      </c>
      <c r="F116" s="7"/>
      <c r="G116" s="7"/>
      <c r="H116" s="7"/>
      <c r="I116" s="7"/>
      <c r="J116" s="7"/>
    </row>
    <row r="117" spans="1:10">
      <c r="A117" t="s">
        <v>33</v>
      </c>
      <c r="B117" t="s">
        <v>262</v>
      </c>
      <c r="C117" t="s">
        <v>263</v>
      </c>
      <c r="D117" t="s">
        <v>36</v>
      </c>
      <c r="E117" t="s">
        <v>37</v>
      </c>
      <c r="F117" s="7"/>
      <c r="G117" s="7"/>
      <c r="H117" s="7"/>
      <c r="I117" s="7"/>
      <c r="J117" s="7"/>
    </row>
    <row r="118" spans="1:10">
      <c r="A118" t="s">
        <v>33</v>
      </c>
      <c r="B118" t="s">
        <v>264</v>
      </c>
      <c r="C118" t="s">
        <v>265</v>
      </c>
      <c r="D118" t="s">
        <v>36</v>
      </c>
      <c r="E118" t="s">
        <v>37</v>
      </c>
      <c r="F118" s="7">
        <v>1.5738162419999999</v>
      </c>
      <c r="G118" s="7">
        <v>1.5878802949999999</v>
      </c>
      <c r="H118" s="7">
        <v>1.600665681</v>
      </c>
      <c r="I118" s="7">
        <v>1.6148357259999999</v>
      </c>
      <c r="J118" s="7">
        <v>1.62847718</v>
      </c>
    </row>
    <row r="119" spans="1:10">
      <c r="A119" t="s">
        <v>33</v>
      </c>
      <c r="B119" t="s">
        <v>266</v>
      </c>
      <c r="C119" t="s">
        <v>267</v>
      </c>
      <c r="D119" t="s">
        <v>36</v>
      </c>
      <c r="E119" t="s">
        <v>37</v>
      </c>
      <c r="F119" s="7">
        <v>2.0790530789999999</v>
      </c>
      <c r="G119" s="7">
        <v>2.0958754590000002</v>
      </c>
      <c r="H119" s="7">
        <v>2.1133688269999999</v>
      </c>
      <c r="I119" s="7">
        <v>2.1302285259999998</v>
      </c>
      <c r="J119" s="7">
        <v>2.1475732609999998</v>
      </c>
    </row>
    <row r="120" spans="1:10">
      <c r="A120" t="s">
        <v>33</v>
      </c>
      <c r="B120" t="s">
        <v>268</v>
      </c>
      <c r="C120" t="s">
        <v>269</v>
      </c>
      <c r="D120" t="s">
        <v>36</v>
      </c>
      <c r="E120" t="s">
        <v>37</v>
      </c>
      <c r="F120" s="7">
        <v>2.4013585119999998</v>
      </c>
      <c r="G120" s="7">
        <v>2.421663127</v>
      </c>
      <c r="H120" s="7">
        <v>2.4402886420000001</v>
      </c>
      <c r="I120" s="7">
        <v>2.4614913349999998</v>
      </c>
      <c r="J120" s="7">
        <v>2.48104653</v>
      </c>
    </row>
    <row r="121" spans="1:10">
      <c r="A121" t="s">
        <v>33</v>
      </c>
      <c r="B121" t="s">
        <v>270</v>
      </c>
      <c r="C121" t="s">
        <v>271</v>
      </c>
      <c r="D121" t="s">
        <v>36</v>
      </c>
      <c r="E121" t="s">
        <v>37</v>
      </c>
      <c r="F121" s="7">
        <v>2.9860617089999999</v>
      </c>
      <c r="G121" s="7">
        <v>3.0100014490000002</v>
      </c>
      <c r="H121" s="7">
        <v>3.0352632349999999</v>
      </c>
      <c r="I121" s="7">
        <v>3.059188641</v>
      </c>
      <c r="J121" s="7">
        <v>3.0847756199999998</v>
      </c>
    </row>
    <row r="122" spans="1:10">
      <c r="A122" t="s">
        <v>33</v>
      </c>
      <c r="B122" t="s">
        <v>272</v>
      </c>
      <c r="C122" t="s">
        <v>273</v>
      </c>
      <c r="D122" t="s">
        <v>36</v>
      </c>
      <c r="E122" t="s">
        <v>37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</row>
    <row r="123" spans="1:10">
      <c r="A123" t="s">
        <v>33</v>
      </c>
      <c r="B123" t="s">
        <v>274</v>
      </c>
      <c r="C123" t="s">
        <v>275</v>
      </c>
      <c r="D123" t="s">
        <v>36</v>
      </c>
      <c r="E123" t="s">
        <v>37</v>
      </c>
      <c r="F123" s="7">
        <v>0.91071829999999998</v>
      </c>
      <c r="G123" s="7">
        <v>0.91854103099999995</v>
      </c>
      <c r="H123" s="7">
        <v>0.92549920699999999</v>
      </c>
      <c r="I123" s="7">
        <v>0.93364403299999998</v>
      </c>
      <c r="J123" s="7">
        <v>0.94102679300000003</v>
      </c>
    </row>
    <row r="124" spans="1:10">
      <c r="A124" t="s">
        <v>33</v>
      </c>
      <c r="B124" t="s">
        <v>276</v>
      </c>
      <c r="C124" t="s">
        <v>277</v>
      </c>
      <c r="D124" t="s">
        <v>36</v>
      </c>
      <c r="E124" t="s">
        <v>37</v>
      </c>
      <c r="F124" s="7">
        <v>1.3849014999999999E-2</v>
      </c>
      <c r="G124" s="7">
        <v>1.3929553000000001E-2</v>
      </c>
      <c r="H124" s="7">
        <v>1.4030839999999999E-2</v>
      </c>
      <c r="I124" s="7">
        <v>1.4153139E-2</v>
      </c>
      <c r="J124" s="7">
        <v>1.4296727E-2</v>
      </c>
    </row>
    <row r="125" spans="1:10">
      <c r="A125" t="s">
        <v>33</v>
      </c>
      <c r="B125" t="s">
        <v>278</v>
      </c>
      <c r="C125" t="s">
        <v>279</v>
      </c>
      <c r="D125" t="s">
        <v>36</v>
      </c>
      <c r="E125" t="s">
        <v>37</v>
      </c>
      <c r="F125" s="7">
        <v>0.431046598</v>
      </c>
      <c r="G125" s="7">
        <v>0.43451302400000003</v>
      </c>
      <c r="H125" s="7">
        <v>0.43725294100000001</v>
      </c>
      <c r="I125" s="7">
        <v>0.44199388000000001</v>
      </c>
      <c r="J125" s="7">
        <v>0.44469972800000002</v>
      </c>
    </row>
    <row r="126" spans="1:10">
      <c r="A126" t="s">
        <v>33</v>
      </c>
      <c r="B126" t="s">
        <v>280</v>
      </c>
      <c r="C126" t="s">
        <v>281</v>
      </c>
      <c r="D126" t="s">
        <v>36</v>
      </c>
      <c r="E126" t="s">
        <v>37</v>
      </c>
      <c r="F126" s="7">
        <v>3.9485761000000001E-2</v>
      </c>
      <c r="G126" s="7">
        <v>4.0000471000000003E-2</v>
      </c>
      <c r="H126" s="7">
        <v>4.0567286000000001E-2</v>
      </c>
      <c r="I126" s="7">
        <v>4.0066763999999998E-2</v>
      </c>
      <c r="J126" s="7">
        <v>4.0566249999999998E-2</v>
      </c>
    </row>
    <row r="127" spans="1:10">
      <c r="A127" t="s">
        <v>33</v>
      </c>
      <c r="B127" t="s">
        <v>282</v>
      </c>
      <c r="C127" t="s">
        <v>283</v>
      </c>
      <c r="D127" t="s">
        <v>36</v>
      </c>
      <c r="E127" t="s">
        <v>37</v>
      </c>
      <c r="F127" s="7">
        <v>6.0718217591306599E-2</v>
      </c>
      <c r="G127" s="7">
        <v>0.36214771317108002</v>
      </c>
      <c r="H127" s="7">
        <v>0</v>
      </c>
      <c r="I127" s="7">
        <v>0</v>
      </c>
      <c r="J127" s="7">
        <v>0</v>
      </c>
    </row>
    <row r="128" spans="1:10">
      <c r="A128" t="s">
        <v>33</v>
      </c>
      <c r="B128" t="s">
        <v>284</v>
      </c>
      <c r="C128" t="s">
        <v>285</v>
      </c>
      <c r="D128" t="s">
        <v>36</v>
      </c>
      <c r="E128" t="s">
        <v>37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>
      <c r="A129" t="s">
        <v>33</v>
      </c>
      <c r="B129" t="s">
        <v>286</v>
      </c>
      <c r="C129" t="s">
        <v>269</v>
      </c>
      <c r="D129" t="s">
        <v>36</v>
      </c>
      <c r="E129" t="s">
        <v>37</v>
      </c>
      <c r="F129" s="7">
        <v>0.36003349627108</v>
      </c>
      <c r="G129" s="7">
        <v>0.50172096556040602</v>
      </c>
      <c r="H129" s="7">
        <v>0.38322398624512199</v>
      </c>
      <c r="I129" s="7">
        <v>0.30889652938745499</v>
      </c>
      <c r="J129" s="7">
        <v>0.37491522467546101</v>
      </c>
    </row>
    <row r="130" spans="1:10">
      <c r="A130" t="s">
        <v>33</v>
      </c>
      <c r="B130" t="s">
        <v>287</v>
      </c>
      <c r="C130" t="s">
        <v>271</v>
      </c>
      <c r="D130" t="s">
        <v>36</v>
      </c>
      <c r="E130" t="s">
        <v>37</v>
      </c>
      <c r="F130" s="7">
        <v>3.7855251103059602</v>
      </c>
      <c r="G130" s="7">
        <v>4.09887753757915</v>
      </c>
      <c r="H130" s="7">
        <v>4.2820269263967097</v>
      </c>
      <c r="I130" s="7">
        <v>4.4126167374447602</v>
      </c>
      <c r="J130" s="7">
        <v>4.0978301977724598</v>
      </c>
    </row>
    <row r="131" spans="1:10">
      <c r="A131" t="s">
        <v>33</v>
      </c>
      <c r="B131" t="s">
        <v>288</v>
      </c>
      <c r="C131" t="s">
        <v>289</v>
      </c>
      <c r="D131" t="s">
        <v>36</v>
      </c>
      <c r="E131" t="s">
        <v>37</v>
      </c>
      <c r="F131" s="7">
        <v>0.44882854279018303</v>
      </c>
      <c r="G131" s="7">
        <v>0.49662627800994202</v>
      </c>
      <c r="H131" s="7">
        <v>0.51055514469148899</v>
      </c>
      <c r="I131" s="7">
        <v>0.50849215514566704</v>
      </c>
      <c r="J131" s="7">
        <v>0.480286846116039</v>
      </c>
    </row>
    <row r="132" spans="1:10">
      <c r="A132" t="s">
        <v>33</v>
      </c>
      <c r="B132" t="s">
        <v>290</v>
      </c>
      <c r="C132" t="s">
        <v>291</v>
      </c>
      <c r="D132" t="s">
        <v>36</v>
      </c>
      <c r="E132" t="s">
        <v>37</v>
      </c>
      <c r="F132" s="7">
        <v>0</v>
      </c>
      <c r="G132" s="7">
        <v>2.39968889318741E-2</v>
      </c>
      <c r="H132" s="7">
        <v>3.2731577178098097E-2</v>
      </c>
      <c r="I132" s="7">
        <v>0.295446205929487</v>
      </c>
      <c r="J132" s="7">
        <v>0</v>
      </c>
    </row>
    <row r="133" spans="1:10">
      <c r="A133" t="s">
        <v>33</v>
      </c>
      <c r="B133" t="s">
        <v>292</v>
      </c>
      <c r="C133" t="s">
        <v>293</v>
      </c>
      <c r="D133" t="s">
        <v>36</v>
      </c>
      <c r="E133" t="s">
        <v>37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>
      <c r="A134" t="s">
        <v>33</v>
      </c>
      <c r="B134" t="s">
        <v>294</v>
      </c>
      <c r="C134" t="s">
        <v>295</v>
      </c>
      <c r="D134" t="s">
        <v>36</v>
      </c>
      <c r="E134" t="s">
        <v>37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</row>
    <row r="135" spans="1:10">
      <c r="A135" t="s">
        <v>33</v>
      </c>
      <c r="B135" t="s">
        <v>296</v>
      </c>
      <c r="C135" t="s">
        <v>297</v>
      </c>
      <c r="D135" t="s">
        <v>36</v>
      </c>
      <c r="E135" t="s">
        <v>37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>
      <c r="A136" t="s">
        <v>298</v>
      </c>
      <c r="B136" t="s">
        <v>34</v>
      </c>
      <c r="C136" t="s">
        <v>35</v>
      </c>
      <c r="D136" t="s">
        <v>36</v>
      </c>
      <c r="E136" t="s">
        <v>37</v>
      </c>
      <c r="F136" s="7">
        <v>1.8954195512596399</v>
      </c>
      <c r="G136" s="7">
        <v>1.8634982465919401</v>
      </c>
      <c r="H136" s="7">
        <v>1.8164757669593301</v>
      </c>
      <c r="I136" s="7">
        <v>1.79263482855089</v>
      </c>
      <c r="J136" s="7">
        <v>1.80002408887012</v>
      </c>
    </row>
    <row r="137" spans="1:10">
      <c r="A137" t="s">
        <v>298</v>
      </c>
      <c r="B137" t="s">
        <v>38</v>
      </c>
      <c r="C137" t="s">
        <v>39</v>
      </c>
      <c r="D137" t="s">
        <v>36</v>
      </c>
      <c r="E137" t="s">
        <v>37</v>
      </c>
      <c r="F137" s="7">
        <v>4.7049835126574804</v>
      </c>
      <c r="G137" s="7">
        <v>4.60782315347946</v>
      </c>
      <c r="H137" s="7">
        <v>4.6638736070099496</v>
      </c>
      <c r="I137" s="7">
        <v>4.6100817878537699</v>
      </c>
      <c r="J137" s="7">
        <v>4.6281703715049396</v>
      </c>
    </row>
    <row r="138" spans="1:10">
      <c r="A138" t="s">
        <v>298</v>
      </c>
      <c r="B138" t="s">
        <v>40</v>
      </c>
      <c r="C138" t="s">
        <v>41</v>
      </c>
      <c r="D138" t="s">
        <v>36</v>
      </c>
      <c r="E138" t="s">
        <v>37</v>
      </c>
      <c r="F138" s="7">
        <v>8.3457424151477895</v>
      </c>
      <c r="G138" s="7">
        <v>7.9769096341176802</v>
      </c>
      <c r="H138" s="7">
        <v>7.9146411838607698</v>
      </c>
      <c r="I138" s="7">
        <v>7.8462900983513997</v>
      </c>
      <c r="J138" s="7">
        <v>8.0275554337576196</v>
      </c>
    </row>
    <row r="139" spans="1:10">
      <c r="A139" t="s">
        <v>298</v>
      </c>
      <c r="B139" t="s">
        <v>42</v>
      </c>
      <c r="C139" t="s">
        <v>43</v>
      </c>
      <c r="D139" t="s">
        <v>36</v>
      </c>
      <c r="E139" t="s">
        <v>37</v>
      </c>
      <c r="F139" s="7">
        <v>0.54769561848700998</v>
      </c>
      <c r="G139" s="7">
        <v>0.52767901690597596</v>
      </c>
      <c r="H139" s="7">
        <v>0.52288767001572001</v>
      </c>
      <c r="I139" s="7">
        <v>0.51802171352841597</v>
      </c>
      <c r="J139" s="7">
        <v>0.52665919415481999</v>
      </c>
    </row>
    <row r="140" spans="1:10">
      <c r="A140" t="s">
        <v>298</v>
      </c>
      <c r="B140" t="s">
        <v>44</v>
      </c>
      <c r="C140" t="s">
        <v>45</v>
      </c>
      <c r="D140" t="s">
        <v>36</v>
      </c>
      <c r="E140" t="s">
        <v>37</v>
      </c>
      <c r="F140" s="7">
        <v>0.16918615116595001</v>
      </c>
      <c r="G140" s="7">
        <v>0.19486043316595</v>
      </c>
      <c r="H140" s="7">
        <v>1.0966492008059501</v>
      </c>
      <c r="I140" s="7">
        <v>1.09240274379875</v>
      </c>
      <c r="J140" s="7">
        <v>1.1031713576514099</v>
      </c>
    </row>
    <row r="141" spans="1:10">
      <c r="A141" t="s">
        <v>298</v>
      </c>
      <c r="B141" t="s">
        <v>46</v>
      </c>
      <c r="C141" t="s">
        <v>47</v>
      </c>
      <c r="D141" t="s">
        <v>36</v>
      </c>
      <c r="E141" t="s">
        <v>37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>
      <c r="A142" t="s">
        <v>298</v>
      </c>
      <c r="B142" t="s">
        <v>48</v>
      </c>
      <c r="C142" t="s">
        <v>49</v>
      </c>
      <c r="D142" t="s">
        <v>36</v>
      </c>
      <c r="E142" t="s">
        <v>37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</row>
    <row r="143" spans="1:10">
      <c r="A143" t="s">
        <v>298</v>
      </c>
      <c r="B143" t="s">
        <v>50</v>
      </c>
      <c r="C143" t="s">
        <v>51</v>
      </c>
      <c r="D143" t="s">
        <v>36</v>
      </c>
      <c r="E143" t="s">
        <v>37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>
      <c r="A144" t="s">
        <v>298</v>
      </c>
      <c r="B144" t="s">
        <v>52</v>
      </c>
      <c r="C144" t="s">
        <v>53</v>
      </c>
      <c r="D144" t="s">
        <v>36</v>
      </c>
      <c r="E144" t="s">
        <v>37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</row>
    <row r="145" spans="1:10">
      <c r="A145" t="s">
        <v>298</v>
      </c>
      <c r="B145" t="s">
        <v>54</v>
      </c>
      <c r="C145" t="s">
        <v>55</v>
      </c>
      <c r="D145" t="s">
        <v>36</v>
      </c>
      <c r="E145" t="s">
        <v>37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</row>
    <row r="146" spans="1:10">
      <c r="A146" t="s">
        <v>298</v>
      </c>
      <c r="B146" t="s">
        <v>56</v>
      </c>
      <c r="C146" t="s">
        <v>57</v>
      </c>
      <c r="D146" t="s">
        <v>36</v>
      </c>
      <c r="E146" t="s">
        <v>37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</row>
    <row r="147" spans="1:10">
      <c r="A147" t="s">
        <v>298</v>
      </c>
      <c r="B147" t="s">
        <v>58</v>
      </c>
      <c r="C147" t="s">
        <v>59</v>
      </c>
      <c r="D147" t="s">
        <v>36</v>
      </c>
      <c r="E147" t="s">
        <v>37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</row>
    <row r="148" spans="1:10">
      <c r="A148" t="s">
        <v>298</v>
      </c>
      <c r="B148" t="s">
        <v>60</v>
      </c>
      <c r="C148" t="s">
        <v>61</v>
      </c>
      <c r="D148" t="s">
        <v>36</v>
      </c>
      <c r="E148" t="s">
        <v>37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</row>
    <row r="149" spans="1:10">
      <c r="A149" t="s">
        <v>298</v>
      </c>
      <c r="B149" t="s">
        <v>62</v>
      </c>
      <c r="C149" t="s">
        <v>63</v>
      </c>
      <c r="D149" t="s">
        <v>36</v>
      </c>
      <c r="E149" t="s">
        <v>37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</row>
    <row r="150" spans="1:10">
      <c r="A150" t="s">
        <v>298</v>
      </c>
      <c r="B150" t="s">
        <v>64</v>
      </c>
      <c r="C150" t="s">
        <v>65</v>
      </c>
      <c r="D150" t="s">
        <v>36</v>
      </c>
      <c r="E150" t="s">
        <v>37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</row>
    <row r="151" spans="1:10">
      <c r="A151" t="s">
        <v>298</v>
      </c>
      <c r="B151" t="s">
        <v>66</v>
      </c>
      <c r="C151" t="s">
        <v>67</v>
      </c>
      <c r="D151" t="s">
        <v>36</v>
      </c>
      <c r="E151" t="s">
        <v>37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</row>
    <row r="152" spans="1:10">
      <c r="A152" t="s">
        <v>298</v>
      </c>
      <c r="B152" t="s">
        <v>68</v>
      </c>
      <c r="C152" t="s">
        <v>69</v>
      </c>
      <c r="D152" t="s">
        <v>36</v>
      </c>
      <c r="E152" t="s">
        <v>37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</row>
    <row r="153" spans="1:10">
      <c r="A153" t="s">
        <v>298</v>
      </c>
      <c r="B153" t="s">
        <v>70</v>
      </c>
      <c r="C153" t="s">
        <v>71</v>
      </c>
      <c r="D153" t="s">
        <v>36</v>
      </c>
      <c r="E153" t="s">
        <v>37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</row>
    <row r="154" spans="1:10">
      <c r="A154" t="s">
        <v>298</v>
      </c>
      <c r="B154" t="s">
        <v>72</v>
      </c>
      <c r="C154" t="s">
        <v>73</v>
      </c>
      <c r="D154" t="s">
        <v>36</v>
      </c>
      <c r="E154" t="s">
        <v>37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</row>
    <row r="155" spans="1:10">
      <c r="A155" t="s">
        <v>298</v>
      </c>
      <c r="B155" t="s">
        <v>74</v>
      </c>
      <c r="C155" t="s">
        <v>75</v>
      </c>
      <c r="D155" t="s">
        <v>36</v>
      </c>
      <c r="E155" t="s">
        <v>37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</row>
    <row r="156" spans="1:10">
      <c r="A156" t="s">
        <v>298</v>
      </c>
      <c r="B156" t="s">
        <v>76</v>
      </c>
      <c r="C156" t="s">
        <v>77</v>
      </c>
      <c r="D156" t="s">
        <v>36</v>
      </c>
      <c r="E156" t="s">
        <v>37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</row>
    <row r="157" spans="1:10">
      <c r="A157" t="s">
        <v>298</v>
      </c>
      <c r="B157" t="s">
        <v>78</v>
      </c>
      <c r="C157" t="s">
        <v>79</v>
      </c>
      <c r="D157" t="s">
        <v>36</v>
      </c>
      <c r="E157" t="s">
        <v>37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</row>
    <row r="158" spans="1:10">
      <c r="A158" t="s">
        <v>298</v>
      </c>
      <c r="B158" t="s">
        <v>80</v>
      </c>
      <c r="C158" t="s">
        <v>81</v>
      </c>
      <c r="D158" t="s">
        <v>36</v>
      </c>
      <c r="E158" t="s">
        <v>37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</row>
    <row r="159" spans="1:10">
      <c r="A159" t="s">
        <v>298</v>
      </c>
      <c r="B159" t="s">
        <v>82</v>
      </c>
      <c r="C159" t="s">
        <v>83</v>
      </c>
      <c r="D159" t="s">
        <v>36</v>
      </c>
      <c r="E159" t="s">
        <v>37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</row>
    <row r="160" spans="1:10">
      <c r="A160" t="s">
        <v>298</v>
      </c>
      <c r="B160" t="s">
        <v>84</v>
      </c>
      <c r="C160" t="s">
        <v>85</v>
      </c>
      <c r="D160" t="s">
        <v>36</v>
      </c>
      <c r="E160" t="s">
        <v>37</v>
      </c>
      <c r="F160" s="7">
        <v>0.38492052469709598</v>
      </c>
      <c r="G160" s="7">
        <v>0.38292052469709498</v>
      </c>
      <c r="H160" s="7">
        <v>0.40899999999999997</v>
      </c>
      <c r="I160" s="7">
        <v>0.41199999999999998</v>
      </c>
      <c r="J160" s="7">
        <v>0.4</v>
      </c>
    </row>
    <row r="161" spans="1:10">
      <c r="A161" t="s">
        <v>298</v>
      </c>
      <c r="B161" t="s">
        <v>86</v>
      </c>
      <c r="C161" t="s">
        <v>87</v>
      </c>
      <c r="D161" t="s">
        <v>36</v>
      </c>
      <c r="E161" t="s">
        <v>37</v>
      </c>
      <c r="F161" s="7">
        <v>1.0494058007616001</v>
      </c>
      <c r="G161" s="7">
        <v>1.0474624091396501</v>
      </c>
      <c r="H161" s="7">
        <v>1.04328190535522</v>
      </c>
      <c r="I161" s="7">
        <v>1.04473122541699</v>
      </c>
      <c r="J161" s="7">
        <v>1.0182209886311</v>
      </c>
    </row>
    <row r="162" spans="1:10">
      <c r="A162" t="s">
        <v>298</v>
      </c>
      <c r="B162" t="s">
        <v>88</v>
      </c>
      <c r="C162" t="s">
        <v>89</v>
      </c>
      <c r="D162" t="s">
        <v>36</v>
      </c>
      <c r="E162" t="s">
        <v>37</v>
      </c>
      <c r="F162" s="7">
        <v>3.0538009698283699</v>
      </c>
      <c r="G162" s="7">
        <v>3.05047152520816</v>
      </c>
      <c r="H162" s="7">
        <v>3.0436532603973698</v>
      </c>
      <c r="I162" s="7">
        <v>3.0462550255512899</v>
      </c>
      <c r="J162" s="7">
        <v>3.0010959028215898</v>
      </c>
    </row>
    <row r="163" spans="1:10">
      <c r="A163" t="s">
        <v>298</v>
      </c>
      <c r="B163" t="s">
        <v>90</v>
      </c>
      <c r="C163" t="s">
        <v>91</v>
      </c>
      <c r="D163" t="s">
        <v>36</v>
      </c>
      <c r="E163" t="s">
        <v>37</v>
      </c>
      <c r="F163" s="7">
        <v>0.54307645723947195</v>
      </c>
      <c r="G163" s="7">
        <v>0.54120817200744298</v>
      </c>
      <c r="H163" s="7">
        <v>0.54091501445560497</v>
      </c>
      <c r="I163" s="7">
        <v>0.54279472009521301</v>
      </c>
      <c r="J163" s="7">
        <v>0.539095205185536</v>
      </c>
    </row>
    <row r="164" spans="1:10">
      <c r="A164" t="s">
        <v>298</v>
      </c>
      <c r="B164" t="s">
        <v>92</v>
      </c>
      <c r="C164" t="s">
        <v>93</v>
      </c>
      <c r="D164" t="s">
        <v>36</v>
      </c>
      <c r="E164" t="s">
        <v>37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</row>
    <row r="165" spans="1:10">
      <c r="A165" t="s">
        <v>298</v>
      </c>
      <c r="B165" t="s">
        <v>94</v>
      </c>
      <c r="C165" t="s">
        <v>95</v>
      </c>
      <c r="D165" t="s">
        <v>36</v>
      </c>
      <c r="E165" t="s">
        <v>37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</row>
    <row r="166" spans="1:10">
      <c r="A166" t="s">
        <v>298</v>
      </c>
      <c r="B166" t="s">
        <v>96</v>
      </c>
      <c r="C166" t="s">
        <v>97</v>
      </c>
      <c r="D166" t="s">
        <v>36</v>
      </c>
      <c r="E166" t="s">
        <v>37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</row>
    <row r="167" spans="1:10">
      <c r="A167" t="s">
        <v>298</v>
      </c>
      <c r="B167" t="s">
        <v>98</v>
      </c>
      <c r="C167" t="s">
        <v>99</v>
      </c>
      <c r="D167" t="s">
        <v>36</v>
      </c>
      <c r="E167" t="s">
        <v>37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</row>
    <row r="168" spans="1:10">
      <c r="A168" t="s">
        <v>298</v>
      </c>
      <c r="B168" t="s">
        <v>100</v>
      </c>
      <c r="C168" t="s">
        <v>101</v>
      </c>
      <c r="D168" t="s">
        <v>36</v>
      </c>
      <c r="E168" t="s">
        <v>37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</row>
    <row r="169" spans="1:10">
      <c r="A169" t="s">
        <v>298</v>
      </c>
      <c r="B169" t="s">
        <v>102</v>
      </c>
      <c r="C169" t="s">
        <v>103</v>
      </c>
      <c r="D169" t="s">
        <v>36</v>
      </c>
      <c r="E169" t="s">
        <v>37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</row>
    <row r="170" spans="1:10">
      <c r="A170" t="s">
        <v>298</v>
      </c>
      <c r="B170" t="s">
        <v>104</v>
      </c>
      <c r="C170" t="s">
        <v>105</v>
      </c>
      <c r="D170" t="s">
        <v>36</v>
      </c>
      <c r="E170" t="s">
        <v>37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</row>
    <row r="171" spans="1:10">
      <c r="A171" t="s">
        <v>298</v>
      </c>
      <c r="B171" t="s">
        <v>106</v>
      </c>
      <c r="C171" t="s">
        <v>107</v>
      </c>
      <c r="D171" t="s">
        <v>36</v>
      </c>
      <c r="E171" t="s">
        <v>37</v>
      </c>
      <c r="F171" s="7">
        <v>0.71469811601698197</v>
      </c>
      <c r="G171" s="7">
        <v>0.81056923287787397</v>
      </c>
      <c r="H171" s="7">
        <v>0.85362936798878897</v>
      </c>
      <c r="I171" s="7">
        <v>0.80722509127483</v>
      </c>
      <c r="J171" s="7">
        <v>0.82313128536283697</v>
      </c>
    </row>
    <row r="172" spans="1:10">
      <c r="A172" t="s">
        <v>298</v>
      </c>
      <c r="B172" t="s">
        <v>108</v>
      </c>
      <c r="C172" t="s">
        <v>109</v>
      </c>
      <c r="D172" t="s">
        <v>36</v>
      </c>
      <c r="E172" t="s">
        <v>37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</row>
    <row r="173" spans="1:10">
      <c r="A173" t="s">
        <v>298</v>
      </c>
      <c r="B173" t="s">
        <v>110</v>
      </c>
      <c r="C173" t="s">
        <v>111</v>
      </c>
      <c r="D173" t="s">
        <v>36</v>
      </c>
      <c r="E173" t="s">
        <v>37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</row>
    <row r="174" spans="1:10">
      <c r="A174" t="s">
        <v>298</v>
      </c>
      <c r="B174" t="s">
        <v>112</v>
      </c>
      <c r="C174" t="s">
        <v>113</v>
      </c>
      <c r="D174" t="s">
        <v>36</v>
      </c>
      <c r="E174" t="s">
        <v>37</v>
      </c>
      <c r="F174" s="7">
        <v>0.24569905615357601</v>
      </c>
      <c r="G174" s="7">
        <v>0.26196906076687698</v>
      </c>
      <c r="H174" s="7">
        <v>0.27723726250188802</v>
      </c>
      <c r="I174" s="7">
        <v>0.28171074836055399</v>
      </c>
      <c r="J174" s="7">
        <v>0.28617342869782098</v>
      </c>
    </row>
    <row r="175" spans="1:10">
      <c r="A175" t="s">
        <v>298</v>
      </c>
      <c r="B175" t="s">
        <v>114</v>
      </c>
      <c r="C175" t="s">
        <v>115</v>
      </c>
      <c r="D175" t="s">
        <v>36</v>
      </c>
      <c r="E175" t="s">
        <v>37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</row>
    <row r="176" spans="1:10">
      <c r="A176" t="s">
        <v>298</v>
      </c>
      <c r="B176" t="s">
        <v>116</v>
      </c>
      <c r="C176" t="s">
        <v>117</v>
      </c>
      <c r="D176" t="s">
        <v>36</v>
      </c>
      <c r="E176" t="s">
        <v>37</v>
      </c>
      <c r="F176" s="7">
        <v>2.1180794753029</v>
      </c>
      <c r="G176" s="7">
        <v>2.2270794753029</v>
      </c>
      <c r="H176" s="7">
        <v>0.92100000000000004</v>
      </c>
      <c r="I176" s="7">
        <v>0.78200000000000003</v>
      </c>
      <c r="J176" s="7">
        <v>0.77200000000000002</v>
      </c>
    </row>
    <row r="177" spans="1:10">
      <c r="A177" t="s">
        <v>298</v>
      </c>
      <c r="B177" t="s">
        <v>118</v>
      </c>
      <c r="C177" t="s">
        <v>119</v>
      </c>
      <c r="D177" t="s">
        <v>36</v>
      </c>
      <c r="E177" t="s">
        <v>37</v>
      </c>
      <c r="F177" s="7">
        <v>0</v>
      </c>
      <c r="G177" s="7">
        <v>0.25</v>
      </c>
      <c r="H177" s="7">
        <v>0.25</v>
      </c>
      <c r="I177" s="7">
        <v>0</v>
      </c>
      <c r="J177" s="7">
        <v>0</v>
      </c>
    </row>
    <row r="178" spans="1:10">
      <c r="A178" t="s">
        <v>298</v>
      </c>
      <c r="B178" t="s">
        <v>120</v>
      </c>
      <c r="C178" t="s">
        <v>121</v>
      </c>
      <c r="D178" t="s">
        <v>36</v>
      </c>
      <c r="E178" t="s">
        <v>37</v>
      </c>
      <c r="F178" s="7">
        <v>0</v>
      </c>
      <c r="G178" s="7">
        <v>0</v>
      </c>
      <c r="H178" s="7">
        <v>0.26598179465056099</v>
      </c>
      <c r="I178" s="7">
        <v>0.26598179465056099</v>
      </c>
      <c r="J178" s="7">
        <v>0.26598179465056099</v>
      </c>
    </row>
    <row r="179" spans="1:10">
      <c r="A179" t="s">
        <v>298</v>
      </c>
      <c r="B179" t="s">
        <v>122</v>
      </c>
      <c r="C179" t="s">
        <v>123</v>
      </c>
      <c r="D179" t="s">
        <v>36</v>
      </c>
      <c r="E179" t="s">
        <v>37</v>
      </c>
      <c r="F179" s="7">
        <v>2.0157167721705598</v>
      </c>
      <c r="G179" s="7">
        <v>2.1278578936447499</v>
      </c>
      <c r="H179" s="7">
        <v>2.4521680251412401</v>
      </c>
      <c r="I179" s="7">
        <v>2.4102372342859399</v>
      </c>
      <c r="J179" s="7">
        <v>2.4306061087112201</v>
      </c>
    </row>
    <row r="180" spans="1:10">
      <c r="A180" t="s">
        <v>298</v>
      </c>
      <c r="B180" t="s">
        <v>124</v>
      </c>
      <c r="C180" t="s">
        <v>125</v>
      </c>
      <c r="D180" t="s">
        <v>36</v>
      </c>
      <c r="E180" t="s">
        <v>37</v>
      </c>
      <c r="F180" s="7">
        <v>0.84914024339136396</v>
      </c>
      <c r="G180" s="7">
        <v>0.84342128144391704</v>
      </c>
      <c r="H180" s="7">
        <v>0.83799636468754102</v>
      </c>
      <c r="I180" s="7">
        <v>0.83139985882957501</v>
      </c>
      <c r="J180" s="7">
        <v>0.83026482521233502</v>
      </c>
    </row>
    <row r="181" spans="1:10">
      <c r="A181" t="s">
        <v>298</v>
      </c>
      <c r="B181" t="s">
        <v>126</v>
      </c>
      <c r="C181" t="s">
        <v>127</v>
      </c>
      <c r="D181" t="s">
        <v>36</v>
      </c>
      <c r="E181" t="s">
        <v>37</v>
      </c>
      <c r="F181" s="7">
        <v>1.62085975660864</v>
      </c>
      <c r="G181" s="7">
        <v>1.6355787185560799</v>
      </c>
      <c r="H181" s="7">
        <v>1.6150036353124599</v>
      </c>
      <c r="I181" s="7">
        <v>1.6096001411704299</v>
      </c>
      <c r="J181" s="7">
        <v>1.61373517478766</v>
      </c>
    </row>
    <row r="182" spans="1:10">
      <c r="A182" t="s">
        <v>298</v>
      </c>
      <c r="B182" t="s">
        <v>128</v>
      </c>
      <c r="C182" t="s">
        <v>129</v>
      </c>
      <c r="D182" t="s">
        <v>36</v>
      </c>
      <c r="E182" t="s">
        <v>37</v>
      </c>
      <c r="F182" s="7">
        <v>0.38393508259911002</v>
      </c>
      <c r="G182" s="7">
        <v>0.39832462905207999</v>
      </c>
      <c r="H182" s="7">
        <v>0.39832979751967401</v>
      </c>
      <c r="I182" s="7">
        <v>0.39833475522619799</v>
      </c>
      <c r="J182" s="7">
        <v>0.39833754547862399</v>
      </c>
    </row>
    <row r="183" spans="1:10">
      <c r="A183" t="s">
        <v>298</v>
      </c>
      <c r="B183" t="s">
        <v>130</v>
      </c>
      <c r="C183" t="s">
        <v>131</v>
      </c>
      <c r="D183" t="s">
        <v>36</v>
      </c>
      <c r="E183" t="s">
        <v>37</v>
      </c>
      <c r="F183" s="7">
        <v>0.185285905464698</v>
      </c>
      <c r="G183" s="7">
        <v>0.19392424457608801</v>
      </c>
      <c r="H183" s="7">
        <v>0.193918086170948</v>
      </c>
      <c r="I183" s="7">
        <v>0.1939121788948</v>
      </c>
      <c r="J183" s="7">
        <v>0.19390885421401699</v>
      </c>
    </row>
    <row r="184" spans="1:10">
      <c r="A184" t="s">
        <v>298</v>
      </c>
      <c r="B184" t="s">
        <v>132</v>
      </c>
      <c r="C184" t="s">
        <v>133</v>
      </c>
      <c r="D184" t="s">
        <v>36</v>
      </c>
      <c r="E184" t="s">
        <v>37</v>
      </c>
      <c r="F184" s="7">
        <v>0.12877901193619201</v>
      </c>
      <c r="G184" s="7">
        <v>0.13375112637183201</v>
      </c>
      <c r="H184" s="7">
        <v>0.133752116309378</v>
      </c>
      <c r="I184" s="7">
        <v>0.13375306587900301</v>
      </c>
      <c r="J184" s="7">
        <v>0.133753600307359</v>
      </c>
    </row>
    <row r="185" spans="1:10">
      <c r="A185" t="s">
        <v>298</v>
      </c>
      <c r="B185" t="s">
        <v>134</v>
      </c>
      <c r="C185" t="s">
        <v>135</v>
      </c>
      <c r="D185" t="s">
        <v>36</v>
      </c>
      <c r="E185" t="s">
        <v>37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0">
      <c r="A186" t="s">
        <v>298</v>
      </c>
      <c r="B186" t="s">
        <v>136</v>
      </c>
      <c r="C186" t="s">
        <v>137</v>
      </c>
      <c r="D186" t="s">
        <v>36</v>
      </c>
      <c r="E186" t="s">
        <v>37</v>
      </c>
      <c r="F186" s="7">
        <v>3.5000000000000003E-2</v>
      </c>
      <c r="G186" s="7">
        <v>3.1E-2</v>
      </c>
      <c r="H186" s="7">
        <v>4.3799999999999999E-2</v>
      </c>
      <c r="I186" s="7">
        <v>4.3799999999999999E-2</v>
      </c>
      <c r="J186" s="7">
        <v>4.48E-2</v>
      </c>
    </row>
    <row r="187" spans="1:10">
      <c r="A187" t="s">
        <v>298</v>
      </c>
      <c r="B187" t="s">
        <v>138</v>
      </c>
      <c r="C187" t="s">
        <v>139</v>
      </c>
      <c r="D187" t="s">
        <v>36</v>
      </c>
      <c r="E187" t="s">
        <v>37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</row>
    <row r="188" spans="1:10">
      <c r="A188" t="s">
        <v>298</v>
      </c>
      <c r="B188" t="s">
        <v>140</v>
      </c>
      <c r="C188" t="s">
        <v>141</v>
      </c>
      <c r="D188" t="s">
        <v>36</v>
      </c>
      <c r="E188" t="s">
        <v>37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</row>
    <row r="189" spans="1:10">
      <c r="A189" t="s">
        <v>298</v>
      </c>
      <c r="B189" t="s">
        <v>142</v>
      </c>
      <c r="C189" t="s">
        <v>143</v>
      </c>
      <c r="D189" t="s">
        <v>36</v>
      </c>
      <c r="E189" t="s">
        <v>37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>
      <c r="A190" t="s">
        <v>298</v>
      </c>
      <c r="B190" t="s">
        <v>144</v>
      </c>
      <c r="C190" t="s">
        <v>145</v>
      </c>
      <c r="D190" t="s">
        <v>36</v>
      </c>
      <c r="E190" t="s">
        <v>37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</row>
    <row r="191" spans="1:10">
      <c r="A191" t="s">
        <v>298</v>
      </c>
      <c r="B191" t="s">
        <v>146</v>
      </c>
      <c r="C191" t="s">
        <v>147</v>
      </c>
      <c r="D191" t="s">
        <v>36</v>
      </c>
      <c r="E191" t="s">
        <v>37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>
      <c r="A192" t="s">
        <v>298</v>
      </c>
      <c r="B192" t="s">
        <v>148</v>
      </c>
      <c r="C192" t="s">
        <v>149</v>
      </c>
      <c r="D192" t="s">
        <v>36</v>
      </c>
      <c r="E192" t="s">
        <v>37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</row>
    <row r="193" spans="1:10">
      <c r="A193" t="s">
        <v>298</v>
      </c>
      <c r="B193" t="s">
        <v>150</v>
      </c>
      <c r="C193" t="s">
        <v>151</v>
      </c>
      <c r="D193" t="s">
        <v>36</v>
      </c>
      <c r="E193" t="s">
        <v>37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</row>
    <row r="194" spans="1:10">
      <c r="A194" t="s">
        <v>298</v>
      </c>
      <c r="B194" t="s">
        <v>152</v>
      </c>
      <c r="C194" t="s">
        <v>153</v>
      </c>
      <c r="D194" t="s">
        <v>36</v>
      </c>
      <c r="E194" t="s">
        <v>37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</row>
    <row r="195" spans="1:10">
      <c r="A195" t="s">
        <v>298</v>
      </c>
      <c r="B195" t="s">
        <v>154</v>
      </c>
      <c r="C195" t="s">
        <v>155</v>
      </c>
      <c r="D195" t="s">
        <v>36</v>
      </c>
      <c r="E195" t="s">
        <v>37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</row>
    <row r="196" spans="1:10">
      <c r="A196" t="s">
        <v>298</v>
      </c>
      <c r="B196" t="s">
        <v>156</v>
      </c>
      <c r="C196" t="s">
        <v>157</v>
      </c>
      <c r="D196" t="s">
        <v>36</v>
      </c>
      <c r="E196" t="s">
        <v>37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</row>
    <row r="197" spans="1:10">
      <c r="A197" t="s">
        <v>298</v>
      </c>
      <c r="B197" t="s">
        <v>158</v>
      </c>
      <c r="C197" t="s">
        <v>159</v>
      </c>
      <c r="D197" t="s">
        <v>36</v>
      </c>
      <c r="E197" t="s">
        <v>37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</row>
    <row r="198" spans="1:10">
      <c r="A198" t="s">
        <v>298</v>
      </c>
      <c r="B198" t="s">
        <v>160</v>
      </c>
      <c r="C198" t="s">
        <v>161</v>
      </c>
      <c r="D198" t="s">
        <v>36</v>
      </c>
      <c r="E198" t="s">
        <v>37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</row>
    <row r="199" spans="1:10">
      <c r="A199" t="s">
        <v>298</v>
      </c>
      <c r="B199" t="s">
        <v>162</v>
      </c>
      <c r="C199" t="s">
        <v>163</v>
      </c>
      <c r="D199" t="s">
        <v>36</v>
      </c>
      <c r="E199" t="s">
        <v>37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</row>
    <row r="200" spans="1:10">
      <c r="A200" t="s">
        <v>298</v>
      </c>
      <c r="B200" t="s">
        <v>164</v>
      </c>
      <c r="C200" t="s">
        <v>165</v>
      </c>
      <c r="D200" t="s">
        <v>36</v>
      </c>
      <c r="E200" t="s">
        <v>37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</row>
    <row r="201" spans="1:10">
      <c r="A201" t="s">
        <v>298</v>
      </c>
      <c r="B201" t="s">
        <v>166</v>
      </c>
      <c r="C201" t="s">
        <v>167</v>
      </c>
      <c r="D201" t="s">
        <v>36</v>
      </c>
      <c r="E201" t="s">
        <v>37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</row>
    <row r="202" spans="1:10">
      <c r="A202" t="s">
        <v>298</v>
      </c>
      <c r="B202" t="s">
        <v>168</v>
      </c>
      <c r="C202" t="s">
        <v>169</v>
      </c>
      <c r="D202" t="s">
        <v>36</v>
      </c>
      <c r="E202" t="s">
        <v>37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</row>
    <row r="203" spans="1:10">
      <c r="A203" t="s">
        <v>298</v>
      </c>
      <c r="B203" t="s">
        <v>170</v>
      </c>
      <c r="C203" t="s">
        <v>171</v>
      </c>
      <c r="D203" t="s">
        <v>36</v>
      </c>
      <c r="E203" t="s">
        <v>37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</row>
    <row r="204" spans="1:10">
      <c r="A204" t="s">
        <v>298</v>
      </c>
      <c r="B204" t="s">
        <v>172</v>
      </c>
      <c r="C204" t="s">
        <v>173</v>
      </c>
      <c r="D204" t="s">
        <v>36</v>
      </c>
      <c r="E204" t="s">
        <v>37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</row>
    <row r="205" spans="1:10">
      <c r="A205" t="s">
        <v>298</v>
      </c>
      <c r="B205" t="s">
        <v>174</v>
      </c>
      <c r="C205" t="s">
        <v>175</v>
      </c>
      <c r="D205" t="s">
        <v>36</v>
      </c>
      <c r="E205" t="s">
        <v>37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</row>
    <row r="206" spans="1:10">
      <c r="A206" t="s">
        <v>298</v>
      </c>
      <c r="B206" t="s">
        <v>176</v>
      </c>
      <c r="C206" t="s">
        <v>177</v>
      </c>
      <c r="D206" t="s">
        <v>36</v>
      </c>
      <c r="E206" t="s">
        <v>37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</row>
    <row r="207" spans="1:10">
      <c r="A207" t="s">
        <v>298</v>
      </c>
      <c r="B207" t="s">
        <v>178</v>
      </c>
      <c r="C207" t="s">
        <v>179</v>
      </c>
      <c r="D207" t="s">
        <v>36</v>
      </c>
      <c r="E207" t="s">
        <v>37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</row>
    <row r="208" spans="1:10">
      <c r="A208" t="s">
        <v>298</v>
      </c>
      <c r="B208" t="s">
        <v>180</v>
      </c>
      <c r="C208" t="s">
        <v>181</v>
      </c>
      <c r="D208" t="s">
        <v>36</v>
      </c>
      <c r="E208" t="s">
        <v>37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</row>
    <row r="209" spans="1:10">
      <c r="A209" t="s">
        <v>298</v>
      </c>
      <c r="B209" t="s">
        <v>182</v>
      </c>
      <c r="C209" t="s">
        <v>183</v>
      </c>
      <c r="D209" t="s">
        <v>36</v>
      </c>
      <c r="E209" t="s">
        <v>37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</row>
    <row r="210" spans="1:10">
      <c r="A210" t="s">
        <v>298</v>
      </c>
      <c r="B210" t="s">
        <v>184</v>
      </c>
      <c r="C210" t="s">
        <v>185</v>
      </c>
      <c r="D210" t="s">
        <v>36</v>
      </c>
      <c r="E210" t="s">
        <v>37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</row>
    <row r="211" spans="1:10">
      <c r="A211" t="s">
        <v>298</v>
      </c>
      <c r="B211" t="s">
        <v>186</v>
      </c>
      <c r="C211" t="s">
        <v>187</v>
      </c>
      <c r="D211" t="s">
        <v>36</v>
      </c>
      <c r="E211" t="s">
        <v>37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</row>
    <row r="212" spans="1:10">
      <c r="A212" t="s">
        <v>298</v>
      </c>
      <c r="B212" t="s">
        <v>188</v>
      </c>
      <c r="C212" t="s">
        <v>189</v>
      </c>
      <c r="D212" t="s">
        <v>36</v>
      </c>
      <c r="E212" t="s">
        <v>37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</row>
    <row r="213" spans="1:10">
      <c r="A213" t="s">
        <v>298</v>
      </c>
      <c r="B213" t="s">
        <v>190</v>
      </c>
      <c r="C213" t="s">
        <v>191</v>
      </c>
      <c r="D213" t="s">
        <v>36</v>
      </c>
      <c r="E213" t="s">
        <v>37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</row>
    <row r="214" spans="1:10">
      <c r="A214" t="s">
        <v>298</v>
      </c>
      <c r="B214" t="s">
        <v>192</v>
      </c>
      <c r="C214" t="s">
        <v>193</v>
      </c>
      <c r="D214" t="s">
        <v>36</v>
      </c>
      <c r="E214" t="s">
        <v>37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</row>
    <row r="215" spans="1:10">
      <c r="A215" t="s">
        <v>298</v>
      </c>
      <c r="B215" t="s">
        <v>194</v>
      </c>
      <c r="C215" t="s">
        <v>195</v>
      </c>
      <c r="D215" t="s">
        <v>36</v>
      </c>
      <c r="E215" t="s">
        <v>37</v>
      </c>
      <c r="F215" s="7">
        <v>0.32621205592612401</v>
      </c>
      <c r="G215" s="7">
        <v>0.32513902900511898</v>
      </c>
      <c r="H215" s="7">
        <v>0.32439312976108298</v>
      </c>
      <c r="I215" s="7">
        <v>0.32252983025968701</v>
      </c>
      <c r="J215" s="7">
        <v>0.32584874532993802</v>
      </c>
    </row>
    <row r="216" spans="1:10">
      <c r="A216" t="s">
        <v>298</v>
      </c>
      <c r="B216" t="s">
        <v>196</v>
      </c>
      <c r="C216" t="s">
        <v>197</v>
      </c>
      <c r="D216" t="s">
        <v>36</v>
      </c>
      <c r="E216" t="s">
        <v>37</v>
      </c>
      <c r="F216" s="7">
        <v>0.97625520777483699</v>
      </c>
      <c r="G216" s="7">
        <v>0.97820846680268103</v>
      </c>
      <c r="H216" s="7">
        <v>0.97850218346693196</v>
      </c>
      <c r="I216" s="7">
        <v>0.98037261351641403</v>
      </c>
      <c r="J216" s="7">
        <v>0.97661337816498694</v>
      </c>
    </row>
    <row r="217" spans="1:10">
      <c r="A217" t="s">
        <v>298</v>
      </c>
      <c r="B217" t="s">
        <v>198</v>
      </c>
      <c r="C217" t="s">
        <v>199</v>
      </c>
      <c r="D217" t="s">
        <v>36</v>
      </c>
      <c r="E217" t="s">
        <v>37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</row>
    <row r="218" spans="1:10">
      <c r="A218" t="s">
        <v>298</v>
      </c>
      <c r="B218" t="s">
        <v>200</v>
      </c>
      <c r="C218" t="s">
        <v>201</v>
      </c>
      <c r="D218" t="s">
        <v>36</v>
      </c>
      <c r="E218" t="s">
        <v>37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</row>
    <row r="219" spans="1:10">
      <c r="A219" t="s">
        <v>298</v>
      </c>
      <c r="B219" t="s">
        <v>202</v>
      </c>
      <c r="C219" t="s">
        <v>203</v>
      </c>
      <c r="D219" t="s">
        <v>36</v>
      </c>
      <c r="E219" t="s">
        <v>37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</row>
    <row r="220" spans="1:10">
      <c r="A220" t="s">
        <v>298</v>
      </c>
      <c r="B220" t="s">
        <v>204</v>
      </c>
      <c r="C220" t="s">
        <v>205</v>
      </c>
      <c r="D220" t="s">
        <v>36</v>
      </c>
      <c r="E220" t="s">
        <v>37</v>
      </c>
      <c r="F220" s="7">
        <v>3.8238067023658701E-2</v>
      </c>
      <c r="G220" s="7">
        <v>4.0824348939440903E-2</v>
      </c>
      <c r="H220" s="7">
        <v>4.3230031519225803E-2</v>
      </c>
      <c r="I220" s="7">
        <v>4.3990400971140001E-2</v>
      </c>
      <c r="J220" s="7">
        <v>4.47562212523165E-2</v>
      </c>
    </row>
    <row r="221" spans="1:10">
      <c r="A221" t="s">
        <v>298</v>
      </c>
      <c r="B221" t="s">
        <v>206</v>
      </c>
      <c r="C221" t="s">
        <v>207</v>
      </c>
      <c r="D221" t="s">
        <v>36</v>
      </c>
      <c r="E221" t="s">
        <v>37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</row>
    <row r="222" spans="1:10">
      <c r="A222" t="s">
        <v>298</v>
      </c>
      <c r="B222" t="s">
        <v>208</v>
      </c>
      <c r="C222" t="s">
        <v>209</v>
      </c>
      <c r="D222" t="s">
        <v>36</v>
      </c>
      <c r="E222" t="s">
        <v>37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</row>
    <row r="223" spans="1:10">
      <c r="A223" t="s">
        <v>298</v>
      </c>
      <c r="B223" t="s">
        <v>210</v>
      </c>
      <c r="C223" t="s">
        <v>211</v>
      </c>
      <c r="D223" t="s">
        <v>36</v>
      </c>
      <c r="E223" t="s">
        <v>37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</row>
    <row r="224" spans="1:10">
      <c r="A224" t="s">
        <v>298</v>
      </c>
      <c r="B224" t="s">
        <v>212</v>
      </c>
      <c r="C224" t="s">
        <v>213</v>
      </c>
      <c r="D224" t="s">
        <v>36</v>
      </c>
      <c r="E224" t="s">
        <v>37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</row>
    <row r="225" spans="1:10">
      <c r="A225" t="s">
        <v>298</v>
      </c>
      <c r="B225" t="s">
        <v>214</v>
      </c>
      <c r="C225" t="s">
        <v>215</v>
      </c>
      <c r="D225" t="s">
        <v>36</v>
      </c>
      <c r="E225" t="s">
        <v>37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</row>
    <row r="226" spans="1:10">
      <c r="A226" t="s">
        <v>298</v>
      </c>
      <c r="B226" t="s">
        <v>216</v>
      </c>
      <c r="C226" t="s">
        <v>217</v>
      </c>
      <c r="D226" t="s">
        <v>36</v>
      </c>
      <c r="E226" t="s">
        <v>37</v>
      </c>
      <c r="F226" s="7">
        <v>0</v>
      </c>
      <c r="G226" s="7">
        <v>9.4486985977379201E-2</v>
      </c>
      <c r="H226" s="7">
        <v>9.4486985977379201E-2</v>
      </c>
      <c r="I226" s="7">
        <v>9.4486985977379201E-2</v>
      </c>
      <c r="J226" s="7">
        <v>9.4486985977379201E-2</v>
      </c>
    </row>
    <row r="227" spans="1:10">
      <c r="A227" t="s">
        <v>298</v>
      </c>
      <c r="B227" t="s">
        <v>218</v>
      </c>
      <c r="C227" t="s">
        <v>219</v>
      </c>
      <c r="D227" t="s">
        <v>36</v>
      </c>
      <c r="E227" t="s">
        <v>37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</row>
    <row r="228" spans="1:10">
      <c r="A228" t="s">
        <v>298</v>
      </c>
      <c r="B228" t="s">
        <v>220</v>
      </c>
      <c r="C228" t="s">
        <v>221</v>
      </c>
      <c r="D228" t="s">
        <v>36</v>
      </c>
      <c r="E228" t="s">
        <v>37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</row>
    <row r="229" spans="1:10">
      <c r="A229" t="s">
        <v>298</v>
      </c>
      <c r="B229" t="s">
        <v>222</v>
      </c>
      <c r="C229" t="s">
        <v>223</v>
      </c>
      <c r="D229" t="s">
        <v>36</v>
      </c>
      <c r="E229" t="s">
        <v>37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</row>
    <row r="230" spans="1:10">
      <c r="A230" t="s">
        <v>298</v>
      </c>
      <c r="B230" t="s">
        <v>224</v>
      </c>
      <c r="C230" t="s">
        <v>225</v>
      </c>
      <c r="D230" t="s">
        <v>36</v>
      </c>
      <c r="E230" t="s">
        <v>37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</row>
    <row r="231" spans="1:10">
      <c r="A231" t="s">
        <v>298</v>
      </c>
      <c r="B231" t="s">
        <v>226</v>
      </c>
      <c r="C231" t="s">
        <v>227</v>
      </c>
      <c r="D231" t="s">
        <v>36</v>
      </c>
      <c r="E231" t="s">
        <v>37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</row>
    <row r="232" spans="1:10">
      <c r="A232" t="s">
        <v>298</v>
      </c>
      <c r="B232" t="s">
        <v>228</v>
      </c>
      <c r="C232" t="s">
        <v>229</v>
      </c>
      <c r="D232" t="s">
        <v>36</v>
      </c>
      <c r="E232" t="s">
        <v>37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</row>
    <row r="233" spans="1:10">
      <c r="A233" t="s">
        <v>298</v>
      </c>
      <c r="B233" t="s">
        <v>230</v>
      </c>
      <c r="C233" t="s">
        <v>231</v>
      </c>
      <c r="D233" t="s">
        <v>36</v>
      </c>
      <c r="E233" t="s">
        <v>37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</row>
    <row r="234" spans="1:10">
      <c r="A234" t="s">
        <v>298</v>
      </c>
      <c r="B234" t="s">
        <v>232</v>
      </c>
      <c r="C234" t="s">
        <v>233</v>
      </c>
      <c r="D234" t="s">
        <v>36</v>
      </c>
      <c r="E234" t="s">
        <v>37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</row>
    <row r="235" spans="1:10">
      <c r="A235" t="s">
        <v>298</v>
      </c>
      <c r="B235" t="s">
        <v>234</v>
      </c>
      <c r="C235" t="s">
        <v>235</v>
      </c>
      <c r="D235" t="s">
        <v>36</v>
      </c>
      <c r="E235" t="s">
        <v>37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</row>
    <row r="236" spans="1:10">
      <c r="A236" t="s">
        <v>298</v>
      </c>
      <c r="B236" t="s">
        <v>236</v>
      </c>
      <c r="C236" t="s">
        <v>237</v>
      </c>
      <c r="D236" t="s">
        <v>36</v>
      </c>
      <c r="E236" t="s">
        <v>37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</row>
    <row r="237" spans="1:10">
      <c r="A237" t="s">
        <v>298</v>
      </c>
      <c r="B237" t="s">
        <v>238</v>
      </c>
      <c r="C237" t="s">
        <v>239</v>
      </c>
      <c r="D237" t="s">
        <v>36</v>
      </c>
      <c r="E237" t="s">
        <v>37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</row>
    <row r="238" spans="1:10">
      <c r="A238" t="s">
        <v>298</v>
      </c>
      <c r="B238" t="s">
        <v>240</v>
      </c>
      <c r="C238" t="s">
        <v>241</v>
      </c>
      <c r="D238" t="s">
        <v>36</v>
      </c>
      <c r="E238" t="s">
        <v>37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</row>
    <row r="239" spans="1:10">
      <c r="A239" t="s">
        <v>298</v>
      </c>
      <c r="B239" t="s">
        <v>242</v>
      </c>
      <c r="C239" t="s">
        <v>243</v>
      </c>
      <c r="D239" t="s">
        <v>36</v>
      </c>
      <c r="E239" t="s">
        <v>37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</row>
    <row r="240" spans="1:10">
      <c r="A240" t="s">
        <v>298</v>
      </c>
      <c r="B240" t="s">
        <v>244</v>
      </c>
      <c r="C240" t="s">
        <v>245</v>
      </c>
      <c r="D240" t="s">
        <v>36</v>
      </c>
      <c r="E240" t="s">
        <v>37</v>
      </c>
      <c r="F240" s="7">
        <v>5.9226736299038699E-2</v>
      </c>
      <c r="G240" s="7">
        <v>6.1813018214820901E-2</v>
      </c>
      <c r="H240" s="7">
        <v>6.4218700794605704E-2</v>
      </c>
      <c r="I240" s="7">
        <v>6.4979070246519999E-2</v>
      </c>
      <c r="J240" s="7">
        <v>6.5744890527696401E-2</v>
      </c>
    </row>
    <row r="241" spans="1:10">
      <c r="A241" t="s">
        <v>298</v>
      </c>
      <c r="B241" t="s">
        <v>246</v>
      </c>
      <c r="C241" t="s">
        <v>247</v>
      </c>
      <c r="D241" t="s">
        <v>36</v>
      </c>
      <c r="E241" t="s">
        <v>37</v>
      </c>
      <c r="F241" s="7">
        <v>3.3306000000000002E-2</v>
      </c>
      <c r="G241" s="7">
        <v>0.35283948597737902</v>
      </c>
      <c r="H241" s="7">
        <v>0.57788598597737895</v>
      </c>
      <c r="I241" s="7">
        <v>1.70311848597738</v>
      </c>
      <c r="J241" s="7">
        <v>0.12779298597737901</v>
      </c>
    </row>
    <row r="242" spans="1:10">
      <c r="A242" t="s">
        <v>298</v>
      </c>
      <c r="B242" t="s">
        <v>248</v>
      </c>
      <c r="C242" t="s">
        <v>249</v>
      </c>
      <c r="D242" t="s">
        <v>36</v>
      </c>
      <c r="E242" t="s">
        <v>37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</row>
    <row r="243" spans="1:10">
      <c r="A243" t="s">
        <v>298</v>
      </c>
      <c r="B243" t="s">
        <v>250</v>
      </c>
      <c r="C243" t="s">
        <v>251</v>
      </c>
      <c r="D243" t="s">
        <v>36</v>
      </c>
      <c r="E243" t="s">
        <v>37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</row>
    <row r="244" spans="1:10">
      <c r="A244" t="s">
        <v>298</v>
      </c>
      <c r="B244" t="s">
        <v>252</v>
      </c>
      <c r="C244" t="s">
        <v>253</v>
      </c>
      <c r="D244" t="s">
        <v>36</v>
      </c>
      <c r="E244" t="s">
        <v>37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</row>
    <row r="245" spans="1:10">
      <c r="A245" t="s">
        <v>298</v>
      </c>
      <c r="B245" t="s">
        <v>254</v>
      </c>
      <c r="C245" t="s">
        <v>255</v>
      </c>
      <c r="D245" t="s">
        <v>36</v>
      </c>
      <c r="E245" t="s">
        <v>37</v>
      </c>
      <c r="F245" s="7"/>
      <c r="G245" s="7"/>
      <c r="H245" s="7"/>
      <c r="I245" s="7"/>
      <c r="J245" s="7"/>
    </row>
    <row r="246" spans="1:10">
      <c r="A246" t="s">
        <v>298</v>
      </c>
      <c r="B246" t="s">
        <v>256</v>
      </c>
      <c r="C246" t="s">
        <v>257</v>
      </c>
      <c r="D246" t="s">
        <v>36</v>
      </c>
      <c r="E246" t="s">
        <v>37</v>
      </c>
      <c r="F246" s="7"/>
      <c r="G246" s="7"/>
      <c r="H246" s="7"/>
      <c r="I246" s="7"/>
      <c r="J246" s="7"/>
    </row>
    <row r="247" spans="1:10">
      <c r="A247" t="s">
        <v>298</v>
      </c>
      <c r="B247" t="s">
        <v>258</v>
      </c>
      <c r="C247" t="s">
        <v>259</v>
      </c>
      <c r="D247" t="s">
        <v>36</v>
      </c>
      <c r="E247" t="s">
        <v>37</v>
      </c>
      <c r="F247" s="7"/>
      <c r="G247" s="7"/>
      <c r="H247" s="7"/>
      <c r="I247" s="7"/>
      <c r="J247" s="7"/>
    </row>
    <row r="248" spans="1:10">
      <c r="A248" t="s">
        <v>298</v>
      </c>
      <c r="B248" t="s">
        <v>260</v>
      </c>
      <c r="C248" t="s">
        <v>261</v>
      </c>
      <c r="D248" t="s">
        <v>36</v>
      </c>
      <c r="E248" t="s">
        <v>37</v>
      </c>
      <c r="F248" s="7"/>
      <c r="G248" s="7"/>
      <c r="H248" s="7"/>
      <c r="I248" s="7"/>
      <c r="J248" s="7"/>
    </row>
    <row r="249" spans="1:10">
      <c r="A249" t="s">
        <v>298</v>
      </c>
      <c r="B249" t="s">
        <v>262</v>
      </c>
      <c r="C249" t="s">
        <v>263</v>
      </c>
      <c r="D249" t="s">
        <v>36</v>
      </c>
      <c r="E249" t="s">
        <v>37</v>
      </c>
      <c r="F249" s="7"/>
      <c r="G249" s="7"/>
      <c r="H249" s="7"/>
      <c r="I249" s="7"/>
      <c r="J249" s="7"/>
    </row>
    <row r="250" spans="1:10">
      <c r="A250" t="s">
        <v>298</v>
      </c>
      <c r="B250" t="s">
        <v>264</v>
      </c>
      <c r="C250" t="s">
        <v>265</v>
      </c>
      <c r="D250" t="s">
        <v>36</v>
      </c>
      <c r="E250" t="s">
        <v>37</v>
      </c>
      <c r="F250" s="7">
        <v>1.61958044874036</v>
      </c>
      <c r="G250" s="7">
        <v>1.36750175340806</v>
      </c>
      <c r="H250" s="7">
        <v>1.3675242330406701</v>
      </c>
      <c r="I250" s="7">
        <v>1.36736517144911</v>
      </c>
      <c r="J250" s="7">
        <v>1.5419759111298801</v>
      </c>
    </row>
    <row r="251" spans="1:10">
      <c r="A251" t="s">
        <v>298</v>
      </c>
      <c r="B251" t="s">
        <v>266</v>
      </c>
      <c r="C251" t="s">
        <v>267</v>
      </c>
      <c r="D251" t="s">
        <v>36</v>
      </c>
      <c r="E251" t="s">
        <v>37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</row>
    <row r="252" spans="1:10">
      <c r="A252" t="s">
        <v>298</v>
      </c>
      <c r="B252" t="s">
        <v>268</v>
      </c>
      <c r="C252" t="s">
        <v>269</v>
      </c>
      <c r="D252" t="s">
        <v>36</v>
      </c>
      <c r="E252" t="s">
        <v>37</v>
      </c>
      <c r="F252" s="7">
        <v>1.7374064616056899</v>
      </c>
      <c r="G252" s="7">
        <v>1.7374064616056899</v>
      </c>
      <c r="H252" s="7">
        <v>1.7374064616056899</v>
      </c>
      <c r="I252" s="7">
        <v>1.7374064616056899</v>
      </c>
      <c r="J252" s="7">
        <v>1.7374064616056899</v>
      </c>
    </row>
    <row r="253" spans="1:10">
      <c r="A253" t="s">
        <v>298</v>
      </c>
      <c r="B253" t="s">
        <v>270</v>
      </c>
      <c r="C253" t="s">
        <v>271</v>
      </c>
      <c r="D253" t="s">
        <v>36</v>
      </c>
      <c r="E253" t="s">
        <v>37</v>
      </c>
      <c r="F253" s="7">
        <v>1.21719921020272E-2</v>
      </c>
      <c r="G253" s="7">
        <v>1.2181733891179601E-2</v>
      </c>
      <c r="H253" s="7">
        <v>1.2191077507868599E-2</v>
      </c>
      <c r="I253" s="7">
        <v>1.2199938660718401E-2</v>
      </c>
      <c r="J253" s="7">
        <v>1.2208538976924199E-2</v>
      </c>
    </row>
    <row r="254" spans="1:10">
      <c r="A254" t="s">
        <v>298</v>
      </c>
      <c r="B254" t="s">
        <v>272</v>
      </c>
      <c r="C254" t="s">
        <v>273</v>
      </c>
      <c r="D254" t="s">
        <v>36</v>
      </c>
      <c r="E254" t="s">
        <v>37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</row>
    <row r="255" spans="1:10">
      <c r="A255" t="s">
        <v>298</v>
      </c>
      <c r="B255" t="s">
        <v>274</v>
      </c>
      <c r="C255" t="s">
        <v>275</v>
      </c>
      <c r="D255" t="s">
        <v>36</v>
      </c>
      <c r="E255" t="s">
        <v>37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</row>
    <row r="256" spans="1:10">
      <c r="A256" t="s">
        <v>298</v>
      </c>
      <c r="B256" t="s">
        <v>276</v>
      </c>
      <c r="C256" t="s">
        <v>277</v>
      </c>
      <c r="D256" t="s">
        <v>36</v>
      </c>
      <c r="E256" t="s">
        <v>37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</row>
    <row r="257" spans="1:10">
      <c r="A257" t="s">
        <v>298</v>
      </c>
      <c r="B257" t="s">
        <v>278</v>
      </c>
      <c r="C257" t="s">
        <v>279</v>
      </c>
      <c r="D257" t="s">
        <v>36</v>
      </c>
      <c r="E257" t="s">
        <v>37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</row>
    <row r="258" spans="1:10">
      <c r="A258" t="s">
        <v>298</v>
      </c>
      <c r="B258" t="s">
        <v>280</v>
      </c>
      <c r="C258" t="s">
        <v>281</v>
      </c>
      <c r="D258" t="s">
        <v>36</v>
      </c>
      <c r="E258" t="s">
        <v>37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</row>
    <row r="259" spans="1:10">
      <c r="A259" t="s">
        <v>298</v>
      </c>
      <c r="B259" t="s">
        <v>282</v>
      </c>
      <c r="C259" t="s">
        <v>283</v>
      </c>
      <c r="D259" t="s">
        <v>36</v>
      </c>
      <c r="E259" t="s">
        <v>37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</row>
    <row r="260" spans="1:10">
      <c r="A260" t="s">
        <v>298</v>
      </c>
      <c r="B260" t="s">
        <v>284</v>
      </c>
      <c r="C260" t="s">
        <v>285</v>
      </c>
      <c r="D260" t="s">
        <v>36</v>
      </c>
      <c r="E260" t="s">
        <v>37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</row>
    <row r="261" spans="1:10">
      <c r="A261" t="s">
        <v>298</v>
      </c>
      <c r="B261" t="s">
        <v>286</v>
      </c>
      <c r="C261" t="s">
        <v>269</v>
      </c>
      <c r="D261" t="s">
        <v>36</v>
      </c>
      <c r="E261" t="s">
        <v>37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</row>
    <row r="262" spans="1:10">
      <c r="A262" t="s">
        <v>298</v>
      </c>
      <c r="B262" t="s">
        <v>287</v>
      </c>
      <c r="C262" t="s">
        <v>271</v>
      </c>
      <c r="D262" t="s">
        <v>36</v>
      </c>
      <c r="E262" t="s">
        <v>37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</row>
    <row r="263" spans="1:10">
      <c r="A263" t="s">
        <v>298</v>
      </c>
      <c r="B263" t="s">
        <v>288</v>
      </c>
      <c r="C263" t="s">
        <v>289</v>
      </c>
      <c r="D263" t="s">
        <v>36</v>
      </c>
      <c r="E263" t="s">
        <v>37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</row>
    <row r="264" spans="1:10">
      <c r="A264" t="s">
        <v>298</v>
      </c>
      <c r="B264" t="s">
        <v>290</v>
      </c>
      <c r="C264" t="s">
        <v>291</v>
      </c>
      <c r="D264" t="s">
        <v>36</v>
      </c>
      <c r="E264" t="s">
        <v>37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</row>
    <row r="265" spans="1:10">
      <c r="A265" t="s">
        <v>298</v>
      </c>
      <c r="B265" t="s">
        <v>292</v>
      </c>
      <c r="C265" t="s">
        <v>293</v>
      </c>
      <c r="D265" t="s">
        <v>36</v>
      </c>
      <c r="E265" t="s">
        <v>37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</row>
    <row r="266" spans="1:10">
      <c r="A266" t="s">
        <v>298</v>
      </c>
      <c r="B266" t="s">
        <v>294</v>
      </c>
      <c r="C266" t="s">
        <v>295</v>
      </c>
      <c r="D266" t="s">
        <v>36</v>
      </c>
      <c r="E266" t="s">
        <v>37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</row>
    <row r="267" spans="1:10">
      <c r="A267" t="s">
        <v>298</v>
      </c>
      <c r="B267" t="s">
        <v>296</v>
      </c>
      <c r="C267" t="s">
        <v>297</v>
      </c>
      <c r="D267" t="s">
        <v>36</v>
      </c>
      <c r="E267" t="s">
        <v>37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</row>
    <row r="268" spans="1:10">
      <c r="A268" t="s">
        <v>299</v>
      </c>
      <c r="B268" t="s">
        <v>34</v>
      </c>
      <c r="C268" t="s">
        <v>35</v>
      </c>
      <c r="D268" t="s">
        <v>36</v>
      </c>
      <c r="E268" t="s">
        <v>37</v>
      </c>
      <c r="F268" s="7">
        <v>47.494999999999997</v>
      </c>
      <c r="G268" s="7">
        <v>47.292999999999999</v>
      </c>
      <c r="H268" s="7">
        <v>47.103999999999999</v>
      </c>
      <c r="I268" s="7">
        <v>46.92</v>
      </c>
      <c r="J268" s="7">
        <v>46.746000000000002</v>
      </c>
    </row>
    <row r="269" spans="1:10">
      <c r="A269" t="s">
        <v>299</v>
      </c>
      <c r="B269" t="s">
        <v>38</v>
      </c>
      <c r="C269" t="s">
        <v>39</v>
      </c>
      <c r="D269" t="s">
        <v>36</v>
      </c>
      <c r="E269" t="s">
        <v>37</v>
      </c>
      <c r="F269" s="7">
        <v>39.664000000000001</v>
      </c>
      <c r="G269" s="7">
        <v>39.143999999999998</v>
      </c>
      <c r="H269" s="7">
        <v>38.710999999999999</v>
      </c>
      <c r="I269" s="7">
        <v>38.307000000000002</v>
      </c>
      <c r="J269" s="7">
        <v>37.956000000000003</v>
      </c>
    </row>
    <row r="270" spans="1:10">
      <c r="A270" t="s">
        <v>299</v>
      </c>
      <c r="B270" t="s">
        <v>40</v>
      </c>
      <c r="C270" t="s">
        <v>41</v>
      </c>
      <c r="D270" t="s">
        <v>36</v>
      </c>
      <c r="E270" t="s">
        <v>37</v>
      </c>
      <c r="F270" s="7">
        <v>98.141999999999996</v>
      </c>
      <c r="G270" s="7">
        <v>97.043999999999997</v>
      </c>
      <c r="H270" s="7">
        <v>96.132999999999996</v>
      </c>
      <c r="I270" s="7">
        <v>95.141000000000005</v>
      </c>
      <c r="J270" s="7">
        <v>94.400999999999996</v>
      </c>
    </row>
    <row r="271" spans="1:10">
      <c r="A271" t="s">
        <v>299</v>
      </c>
      <c r="B271" t="s">
        <v>42</v>
      </c>
      <c r="C271" t="s">
        <v>43</v>
      </c>
      <c r="D271" t="s">
        <v>36</v>
      </c>
      <c r="E271" t="s">
        <v>37</v>
      </c>
      <c r="F271" s="7">
        <v>8.2899999999999991</v>
      </c>
      <c r="G271" s="7">
        <v>8.2230000000000008</v>
      </c>
      <c r="H271" s="7">
        <v>8.1669999999999998</v>
      </c>
      <c r="I271" s="7">
        <v>8.1150000000000002</v>
      </c>
      <c r="J271" s="7">
        <v>8.0690000000000008</v>
      </c>
    </row>
    <row r="272" spans="1:10">
      <c r="A272" t="s">
        <v>299</v>
      </c>
      <c r="B272" t="s">
        <v>44</v>
      </c>
      <c r="C272" t="s">
        <v>45</v>
      </c>
      <c r="D272" t="s">
        <v>36</v>
      </c>
      <c r="E272" t="s">
        <v>37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</row>
    <row r="273" spans="1:10">
      <c r="A273" t="s">
        <v>299</v>
      </c>
      <c r="B273" t="s">
        <v>46</v>
      </c>
      <c r="C273" t="s">
        <v>47</v>
      </c>
      <c r="D273" t="s">
        <v>36</v>
      </c>
      <c r="E273" t="s">
        <v>37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</row>
    <row r="274" spans="1:10">
      <c r="A274" t="s">
        <v>299</v>
      </c>
      <c r="B274" t="s">
        <v>48</v>
      </c>
      <c r="C274" t="s">
        <v>49</v>
      </c>
      <c r="D274" t="s">
        <v>36</v>
      </c>
      <c r="E274" t="s">
        <v>37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</row>
    <row r="275" spans="1:10">
      <c r="A275" t="s">
        <v>299</v>
      </c>
      <c r="B275" t="s">
        <v>50</v>
      </c>
      <c r="C275" t="s">
        <v>51</v>
      </c>
      <c r="D275" t="s">
        <v>36</v>
      </c>
      <c r="E275" t="s">
        <v>37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</row>
    <row r="276" spans="1:10">
      <c r="A276" t="s">
        <v>299</v>
      </c>
      <c r="B276" t="s">
        <v>52</v>
      </c>
      <c r="C276" t="s">
        <v>53</v>
      </c>
      <c r="D276" t="s">
        <v>36</v>
      </c>
      <c r="E276" t="s">
        <v>37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</row>
    <row r="277" spans="1:10">
      <c r="A277" t="s">
        <v>299</v>
      </c>
      <c r="B277" t="s">
        <v>54</v>
      </c>
      <c r="C277" t="s">
        <v>55</v>
      </c>
      <c r="D277" t="s">
        <v>36</v>
      </c>
      <c r="E277" t="s">
        <v>37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</row>
    <row r="278" spans="1:10">
      <c r="A278" t="s">
        <v>299</v>
      </c>
      <c r="B278" t="s">
        <v>56</v>
      </c>
      <c r="C278" t="s">
        <v>57</v>
      </c>
      <c r="D278" t="s">
        <v>36</v>
      </c>
      <c r="E278" t="s">
        <v>37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</row>
    <row r="279" spans="1:10">
      <c r="A279" t="s">
        <v>299</v>
      </c>
      <c r="B279" t="s">
        <v>58</v>
      </c>
      <c r="C279" t="s">
        <v>59</v>
      </c>
      <c r="D279" t="s">
        <v>36</v>
      </c>
      <c r="E279" t="s">
        <v>37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</row>
    <row r="280" spans="1:10">
      <c r="A280" t="s">
        <v>299</v>
      </c>
      <c r="B280" t="s">
        <v>60</v>
      </c>
      <c r="C280" t="s">
        <v>61</v>
      </c>
      <c r="D280" t="s">
        <v>36</v>
      </c>
      <c r="E280" t="s">
        <v>37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</row>
    <row r="281" spans="1:10">
      <c r="A281" t="s">
        <v>299</v>
      </c>
      <c r="B281" t="s">
        <v>62</v>
      </c>
      <c r="C281" t="s">
        <v>63</v>
      </c>
      <c r="D281" t="s">
        <v>36</v>
      </c>
      <c r="E281" t="s">
        <v>37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</row>
    <row r="282" spans="1:10">
      <c r="A282" t="s">
        <v>299</v>
      </c>
      <c r="B282" t="s">
        <v>64</v>
      </c>
      <c r="C282" t="s">
        <v>65</v>
      </c>
      <c r="D282" t="s">
        <v>36</v>
      </c>
      <c r="E282" t="s">
        <v>37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</row>
    <row r="283" spans="1:10">
      <c r="A283" t="s">
        <v>299</v>
      </c>
      <c r="B283" t="s">
        <v>66</v>
      </c>
      <c r="C283" t="s">
        <v>67</v>
      </c>
      <c r="D283" t="s">
        <v>36</v>
      </c>
      <c r="E283" t="s">
        <v>37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</row>
    <row r="284" spans="1:10">
      <c r="A284" t="s">
        <v>299</v>
      </c>
      <c r="B284" t="s">
        <v>68</v>
      </c>
      <c r="C284" t="s">
        <v>69</v>
      </c>
      <c r="D284" t="s">
        <v>36</v>
      </c>
      <c r="E284" t="s">
        <v>37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</row>
    <row r="285" spans="1:10">
      <c r="A285" t="s">
        <v>299</v>
      </c>
      <c r="B285" t="s">
        <v>70</v>
      </c>
      <c r="C285" t="s">
        <v>71</v>
      </c>
      <c r="D285" t="s">
        <v>36</v>
      </c>
      <c r="E285" t="s">
        <v>37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</row>
    <row r="286" spans="1:10">
      <c r="A286" t="s">
        <v>299</v>
      </c>
      <c r="B286" t="s">
        <v>72</v>
      </c>
      <c r="C286" t="s">
        <v>73</v>
      </c>
      <c r="D286" t="s">
        <v>36</v>
      </c>
      <c r="E286" t="s">
        <v>37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</row>
    <row r="287" spans="1:10">
      <c r="A287" t="s">
        <v>299</v>
      </c>
      <c r="B287" t="s">
        <v>74</v>
      </c>
      <c r="C287" t="s">
        <v>75</v>
      </c>
      <c r="D287" t="s">
        <v>36</v>
      </c>
      <c r="E287" t="s">
        <v>37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</row>
    <row r="288" spans="1:10">
      <c r="A288" t="s">
        <v>299</v>
      </c>
      <c r="B288" t="s">
        <v>76</v>
      </c>
      <c r="C288" t="s">
        <v>77</v>
      </c>
      <c r="D288" t="s">
        <v>36</v>
      </c>
      <c r="E288" t="s">
        <v>37</v>
      </c>
      <c r="F288" s="7">
        <v>0.35099999999999998</v>
      </c>
      <c r="G288" s="7">
        <v>0.35</v>
      </c>
      <c r="H288" s="7">
        <v>0.34899999999999998</v>
      </c>
      <c r="I288" s="7">
        <v>0.34799999999999998</v>
      </c>
      <c r="J288" s="7">
        <v>0.34699999999999998</v>
      </c>
    </row>
    <row r="289" spans="1:10">
      <c r="A289" t="s">
        <v>299</v>
      </c>
      <c r="B289" t="s">
        <v>78</v>
      </c>
      <c r="C289" t="s">
        <v>79</v>
      </c>
      <c r="D289" t="s">
        <v>36</v>
      </c>
      <c r="E289" t="s">
        <v>37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</row>
    <row r="290" spans="1:10">
      <c r="A290" t="s">
        <v>299</v>
      </c>
      <c r="B290" t="s">
        <v>80</v>
      </c>
      <c r="C290" t="s">
        <v>81</v>
      </c>
      <c r="D290" t="s">
        <v>36</v>
      </c>
      <c r="E290" t="s">
        <v>37</v>
      </c>
      <c r="F290" s="7">
        <v>23.048999999999999</v>
      </c>
      <c r="G290" s="7">
        <v>23</v>
      </c>
      <c r="H290" s="7">
        <v>22.946000000000002</v>
      </c>
      <c r="I290" s="7">
        <v>22.896000000000001</v>
      </c>
      <c r="J290" s="7">
        <v>22.844000000000001</v>
      </c>
    </row>
    <row r="291" spans="1:10">
      <c r="A291" t="s">
        <v>299</v>
      </c>
      <c r="B291" t="s">
        <v>82</v>
      </c>
      <c r="C291" t="s">
        <v>83</v>
      </c>
      <c r="D291" t="s">
        <v>36</v>
      </c>
      <c r="E291" t="s">
        <v>37</v>
      </c>
      <c r="F291" s="7">
        <v>0.67800000000000005</v>
      </c>
      <c r="G291" s="7">
        <v>0.67600000000000005</v>
      </c>
      <c r="H291" s="7">
        <v>0.67400000000000004</v>
      </c>
      <c r="I291" s="7">
        <v>0.67200000000000004</v>
      </c>
      <c r="J291" s="7">
        <v>0.67</v>
      </c>
    </row>
    <row r="292" spans="1:10">
      <c r="A292" t="s">
        <v>299</v>
      </c>
      <c r="B292" t="s">
        <v>84</v>
      </c>
      <c r="C292" t="s">
        <v>85</v>
      </c>
      <c r="D292" t="s">
        <v>36</v>
      </c>
      <c r="E292" t="s">
        <v>37</v>
      </c>
      <c r="F292" s="7">
        <v>2.23</v>
      </c>
      <c r="G292" s="7">
        <v>2.2229999999999999</v>
      </c>
      <c r="H292" s="7">
        <v>2.2160000000000002</v>
      </c>
      <c r="I292" s="7">
        <v>2.2090000000000001</v>
      </c>
      <c r="J292" s="7">
        <v>2.202</v>
      </c>
    </row>
    <row r="293" spans="1:10">
      <c r="A293" t="s">
        <v>299</v>
      </c>
      <c r="B293" t="s">
        <v>86</v>
      </c>
      <c r="C293" t="s">
        <v>87</v>
      </c>
      <c r="D293" t="s">
        <v>36</v>
      </c>
      <c r="E293" t="s">
        <v>37</v>
      </c>
      <c r="F293" s="7">
        <v>32.896000000000001</v>
      </c>
      <c r="G293" s="7">
        <v>32.796999999999997</v>
      </c>
      <c r="H293" s="7">
        <v>32.692</v>
      </c>
      <c r="I293" s="7">
        <v>32.591000000000001</v>
      </c>
      <c r="J293" s="7">
        <v>32.487000000000002</v>
      </c>
    </row>
    <row r="294" spans="1:10">
      <c r="A294" t="s">
        <v>299</v>
      </c>
      <c r="B294" t="s">
        <v>88</v>
      </c>
      <c r="C294" t="s">
        <v>89</v>
      </c>
      <c r="D294" t="s">
        <v>36</v>
      </c>
      <c r="E294" t="s">
        <v>37</v>
      </c>
      <c r="F294" s="7">
        <v>24.841999999999999</v>
      </c>
      <c r="G294" s="7">
        <v>24.768000000000001</v>
      </c>
      <c r="H294" s="7">
        <v>24.687999999999999</v>
      </c>
      <c r="I294" s="7">
        <v>24.611999999999998</v>
      </c>
      <c r="J294" s="7">
        <v>24.533000000000001</v>
      </c>
    </row>
    <row r="295" spans="1:10">
      <c r="A295" t="s">
        <v>299</v>
      </c>
      <c r="B295" t="s">
        <v>90</v>
      </c>
      <c r="C295" t="s">
        <v>91</v>
      </c>
      <c r="D295" t="s">
        <v>36</v>
      </c>
      <c r="E295" t="s">
        <v>37</v>
      </c>
      <c r="F295" s="7">
        <v>8.9999999999999993E-3</v>
      </c>
      <c r="G295" s="7">
        <v>8.9999999999999993E-3</v>
      </c>
      <c r="H295" s="7">
        <v>8.9999999999999993E-3</v>
      </c>
      <c r="I295" s="7">
        <v>8.9999999999999993E-3</v>
      </c>
      <c r="J295" s="7">
        <v>8.9999999999999993E-3</v>
      </c>
    </row>
    <row r="296" spans="1:10">
      <c r="A296" t="s">
        <v>299</v>
      </c>
      <c r="B296" t="s">
        <v>92</v>
      </c>
      <c r="C296" t="s">
        <v>93</v>
      </c>
      <c r="D296" t="s">
        <v>36</v>
      </c>
      <c r="E296" t="s">
        <v>37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</row>
    <row r="297" spans="1:10">
      <c r="A297" t="s">
        <v>299</v>
      </c>
      <c r="B297" t="s">
        <v>94</v>
      </c>
      <c r="C297" t="s">
        <v>95</v>
      </c>
      <c r="D297" t="s">
        <v>36</v>
      </c>
      <c r="E297" t="s">
        <v>37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</row>
    <row r="298" spans="1:10">
      <c r="A298" t="s">
        <v>299</v>
      </c>
      <c r="B298" t="s">
        <v>96</v>
      </c>
      <c r="C298" t="s">
        <v>97</v>
      </c>
      <c r="D298" t="s">
        <v>36</v>
      </c>
      <c r="E298" t="s">
        <v>37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</row>
    <row r="299" spans="1:10">
      <c r="A299" t="s">
        <v>299</v>
      </c>
      <c r="B299" t="s">
        <v>98</v>
      </c>
      <c r="C299" t="s">
        <v>99</v>
      </c>
      <c r="D299" t="s">
        <v>36</v>
      </c>
      <c r="E299" t="s">
        <v>37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</row>
    <row r="300" spans="1:10">
      <c r="A300" t="s">
        <v>299</v>
      </c>
      <c r="B300" t="s">
        <v>100</v>
      </c>
      <c r="C300" t="s">
        <v>101</v>
      </c>
      <c r="D300" t="s">
        <v>36</v>
      </c>
      <c r="E300" t="s">
        <v>37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</row>
    <row r="301" spans="1:10">
      <c r="A301" t="s">
        <v>299</v>
      </c>
      <c r="B301" t="s">
        <v>102</v>
      </c>
      <c r="C301" t="s">
        <v>103</v>
      </c>
      <c r="D301" t="s">
        <v>36</v>
      </c>
      <c r="E301" t="s">
        <v>37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</row>
    <row r="302" spans="1:10">
      <c r="A302" t="s">
        <v>299</v>
      </c>
      <c r="B302" t="s">
        <v>104</v>
      </c>
      <c r="C302" t="s">
        <v>105</v>
      </c>
      <c r="D302" t="s">
        <v>36</v>
      </c>
      <c r="E302" t="s">
        <v>37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</row>
    <row r="303" spans="1:10">
      <c r="A303" t="s">
        <v>299</v>
      </c>
      <c r="B303" t="s">
        <v>106</v>
      </c>
      <c r="C303" t="s">
        <v>107</v>
      </c>
      <c r="D303" t="s">
        <v>36</v>
      </c>
      <c r="E303" t="s">
        <v>37</v>
      </c>
      <c r="F303" s="7">
        <v>9.7330000000000005</v>
      </c>
      <c r="G303" s="7">
        <v>9.7089999999999996</v>
      </c>
      <c r="H303" s="7">
        <v>9.4870000000000001</v>
      </c>
      <c r="I303" s="7">
        <v>9.2669999999999995</v>
      </c>
      <c r="J303" s="7">
        <v>9.3109999999999999</v>
      </c>
    </row>
    <row r="304" spans="1:10">
      <c r="A304" t="s">
        <v>299</v>
      </c>
      <c r="B304" t="s">
        <v>108</v>
      </c>
      <c r="C304" t="s">
        <v>109</v>
      </c>
      <c r="D304" t="s">
        <v>36</v>
      </c>
      <c r="E304" t="s">
        <v>37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</row>
    <row r="305" spans="1:10">
      <c r="A305" t="s">
        <v>299</v>
      </c>
      <c r="B305" t="s">
        <v>110</v>
      </c>
      <c r="C305" t="s">
        <v>111</v>
      </c>
      <c r="D305" t="s">
        <v>36</v>
      </c>
      <c r="E305" t="s">
        <v>37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</row>
    <row r="306" spans="1:10">
      <c r="A306" t="s">
        <v>299</v>
      </c>
      <c r="B306" t="s">
        <v>112</v>
      </c>
      <c r="C306" t="s">
        <v>113</v>
      </c>
      <c r="D306" t="s">
        <v>36</v>
      </c>
      <c r="E306" t="s">
        <v>37</v>
      </c>
      <c r="F306" s="7">
        <v>8.718</v>
      </c>
      <c r="G306" s="7">
        <v>8.5399999999999991</v>
      </c>
      <c r="H306" s="7">
        <v>8.3160000000000007</v>
      </c>
      <c r="I306" s="7">
        <v>7.9950000000000001</v>
      </c>
      <c r="J306" s="7">
        <v>8.1080000000000005</v>
      </c>
    </row>
    <row r="307" spans="1:10">
      <c r="A307" t="s">
        <v>299</v>
      </c>
      <c r="B307" t="s">
        <v>114</v>
      </c>
      <c r="C307" t="s">
        <v>115</v>
      </c>
      <c r="D307" t="s">
        <v>36</v>
      </c>
      <c r="E307" t="s">
        <v>37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</row>
    <row r="308" spans="1:10">
      <c r="A308" t="s">
        <v>299</v>
      </c>
      <c r="B308" t="s">
        <v>116</v>
      </c>
      <c r="C308" t="s">
        <v>117</v>
      </c>
      <c r="D308" t="s">
        <v>36</v>
      </c>
      <c r="E308" t="s">
        <v>37</v>
      </c>
      <c r="F308" s="7">
        <v>5.0380000000000003</v>
      </c>
      <c r="G308" s="7">
        <v>4.9880000000000004</v>
      </c>
      <c r="H308" s="7">
        <v>3.1549999999999998</v>
      </c>
      <c r="I308" s="7">
        <v>1.5660000000000001</v>
      </c>
      <c r="J308" s="7">
        <v>1.5549999999999999</v>
      </c>
    </row>
    <row r="309" spans="1:10">
      <c r="A309" t="s">
        <v>299</v>
      </c>
      <c r="B309" t="s">
        <v>118</v>
      </c>
      <c r="C309" t="s">
        <v>119</v>
      </c>
      <c r="D309" t="s">
        <v>36</v>
      </c>
      <c r="E309" t="s">
        <v>37</v>
      </c>
      <c r="F309" s="7">
        <v>6.7210000000000001</v>
      </c>
      <c r="G309" s="7">
        <v>6.72</v>
      </c>
      <c r="H309" s="7">
        <v>6.71</v>
      </c>
      <c r="I309" s="7">
        <v>0.1</v>
      </c>
      <c r="J309" s="7">
        <v>0.1</v>
      </c>
    </row>
    <row r="310" spans="1:10">
      <c r="A310" t="s">
        <v>299</v>
      </c>
      <c r="B310" t="s">
        <v>120</v>
      </c>
      <c r="C310" t="s">
        <v>121</v>
      </c>
      <c r="D310" t="s">
        <v>36</v>
      </c>
      <c r="E310" t="s">
        <v>37</v>
      </c>
      <c r="F310" s="7">
        <v>13.448</v>
      </c>
      <c r="G310" s="7">
        <v>16.673999999999999</v>
      </c>
      <c r="H310" s="7">
        <v>13.268000000000001</v>
      </c>
      <c r="I310" s="7">
        <v>13.566000000000001</v>
      </c>
      <c r="J310" s="7">
        <v>4.0670000000000002</v>
      </c>
    </row>
    <row r="311" spans="1:10">
      <c r="A311" t="s">
        <v>299</v>
      </c>
      <c r="B311" t="s">
        <v>122</v>
      </c>
      <c r="C311" t="s">
        <v>123</v>
      </c>
      <c r="D311" t="s">
        <v>36</v>
      </c>
      <c r="E311" t="s">
        <v>37</v>
      </c>
      <c r="F311" s="7">
        <v>41.180999999999997</v>
      </c>
      <c r="G311" s="7">
        <v>52.823999999999998</v>
      </c>
      <c r="H311" s="7">
        <v>47.506999999999998</v>
      </c>
      <c r="I311" s="7">
        <v>34.103000000000002</v>
      </c>
      <c r="J311" s="7">
        <v>28.280999999999999</v>
      </c>
    </row>
    <row r="312" spans="1:10">
      <c r="A312" t="s">
        <v>299</v>
      </c>
      <c r="B312" t="s">
        <v>124</v>
      </c>
      <c r="C312" t="s">
        <v>125</v>
      </c>
      <c r="D312" t="s">
        <v>36</v>
      </c>
      <c r="E312" t="s">
        <v>37</v>
      </c>
      <c r="F312" s="7">
        <v>34.281999999999996</v>
      </c>
      <c r="G312" s="7">
        <v>33.862000000000002</v>
      </c>
      <c r="H312" s="7">
        <v>33.427</v>
      </c>
      <c r="I312" s="7">
        <v>33.027999999999999</v>
      </c>
      <c r="J312" s="7">
        <v>32.677</v>
      </c>
    </row>
    <row r="313" spans="1:10">
      <c r="A313" t="s">
        <v>299</v>
      </c>
      <c r="B313" t="s">
        <v>126</v>
      </c>
      <c r="C313" t="s">
        <v>127</v>
      </c>
      <c r="D313" t="s">
        <v>36</v>
      </c>
      <c r="E313" t="s">
        <v>37</v>
      </c>
      <c r="F313" s="7">
        <v>46.29</v>
      </c>
      <c r="G313" s="7">
        <v>45.698999999999998</v>
      </c>
      <c r="H313" s="7">
        <v>45.192999999999998</v>
      </c>
      <c r="I313" s="7">
        <v>44.747</v>
      </c>
      <c r="J313" s="7">
        <v>44.411000000000001</v>
      </c>
    </row>
    <row r="314" spans="1:10">
      <c r="A314" t="s">
        <v>299</v>
      </c>
      <c r="B314" t="s">
        <v>128</v>
      </c>
      <c r="C314" t="s">
        <v>129</v>
      </c>
      <c r="D314" t="s">
        <v>36</v>
      </c>
      <c r="E314" t="s">
        <v>37</v>
      </c>
      <c r="F314" s="7">
        <v>3.464</v>
      </c>
      <c r="G314" s="7">
        <v>3.4220000000000002</v>
      </c>
      <c r="H314" s="7">
        <v>3.3780000000000001</v>
      </c>
      <c r="I314" s="7">
        <v>3.3359999999999999</v>
      </c>
      <c r="J314" s="7">
        <v>3.2970000000000002</v>
      </c>
    </row>
    <row r="315" spans="1:10">
      <c r="A315" t="s">
        <v>299</v>
      </c>
      <c r="B315" t="s">
        <v>130</v>
      </c>
      <c r="C315" t="s">
        <v>131</v>
      </c>
      <c r="D315" t="s">
        <v>36</v>
      </c>
      <c r="E315" t="s">
        <v>37</v>
      </c>
      <c r="F315" s="7">
        <v>1.5349999999999999</v>
      </c>
      <c r="G315" s="7">
        <v>1.5129999999999999</v>
      </c>
      <c r="H315" s="7">
        <v>1.512</v>
      </c>
      <c r="I315" s="7">
        <v>1.51</v>
      </c>
      <c r="J315" s="7">
        <v>1.508</v>
      </c>
    </row>
    <row r="316" spans="1:10">
      <c r="A316" t="s">
        <v>299</v>
      </c>
      <c r="B316" t="s">
        <v>132</v>
      </c>
      <c r="C316" t="s">
        <v>133</v>
      </c>
      <c r="D316" t="s">
        <v>36</v>
      </c>
      <c r="E316" t="s">
        <v>37</v>
      </c>
      <c r="F316" s="7">
        <v>1.1819999999999999</v>
      </c>
      <c r="G316" s="7">
        <v>1.1679999999999999</v>
      </c>
      <c r="H316" s="7">
        <v>1.153</v>
      </c>
      <c r="I316" s="7">
        <v>1.139</v>
      </c>
      <c r="J316" s="7">
        <v>1.125</v>
      </c>
    </row>
    <row r="317" spans="1:10">
      <c r="A317" t="s">
        <v>299</v>
      </c>
      <c r="B317" t="s">
        <v>134</v>
      </c>
      <c r="C317" t="s">
        <v>135</v>
      </c>
      <c r="D317" t="s">
        <v>36</v>
      </c>
      <c r="E317" t="s">
        <v>37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</row>
    <row r="318" spans="1:10">
      <c r="A318" t="s">
        <v>299</v>
      </c>
      <c r="B318" t="s">
        <v>136</v>
      </c>
      <c r="C318" t="s">
        <v>137</v>
      </c>
      <c r="D318" t="s">
        <v>36</v>
      </c>
      <c r="E318" t="s">
        <v>37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</row>
    <row r="319" spans="1:10">
      <c r="A319" t="s">
        <v>299</v>
      </c>
      <c r="B319" t="s">
        <v>138</v>
      </c>
      <c r="C319" t="s">
        <v>139</v>
      </c>
      <c r="D319" t="s">
        <v>36</v>
      </c>
      <c r="E319" t="s">
        <v>37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</row>
    <row r="320" spans="1:10">
      <c r="A320" t="s">
        <v>299</v>
      </c>
      <c r="B320" t="s">
        <v>140</v>
      </c>
      <c r="C320" t="s">
        <v>141</v>
      </c>
      <c r="D320" t="s">
        <v>36</v>
      </c>
      <c r="E320" t="s">
        <v>37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</row>
    <row r="321" spans="1:10">
      <c r="A321" t="s">
        <v>299</v>
      </c>
      <c r="B321" t="s">
        <v>142</v>
      </c>
      <c r="C321" t="s">
        <v>143</v>
      </c>
      <c r="D321" t="s">
        <v>36</v>
      </c>
      <c r="E321" t="s">
        <v>37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</row>
    <row r="322" spans="1:10">
      <c r="A322" t="s">
        <v>299</v>
      </c>
      <c r="B322" t="s">
        <v>144</v>
      </c>
      <c r="C322" t="s">
        <v>145</v>
      </c>
      <c r="D322" t="s">
        <v>36</v>
      </c>
      <c r="E322" t="s">
        <v>37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</row>
    <row r="323" spans="1:10">
      <c r="A323" t="s">
        <v>299</v>
      </c>
      <c r="B323" t="s">
        <v>146</v>
      </c>
      <c r="C323" t="s">
        <v>147</v>
      </c>
      <c r="D323" t="s">
        <v>36</v>
      </c>
      <c r="E323" t="s">
        <v>37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</row>
    <row r="324" spans="1:10">
      <c r="A324" t="s">
        <v>299</v>
      </c>
      <c r="B324" t="s">
        <v>148</v>
      </c>
      <c r="C324" t="s">
        <v>149</v>
      </c>
      <c r="D324" t="s">
        <v>36</v>
      </c>
      <c r="E324" t="s">
        <v>37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</row>
    <row r="325" spans="1:10">
      <c r="A325" t="s">
        <v>299</v>
      </c>
      <c r="B325" t="s">
        <v>150</v>
      </c>
      <c r="C325" t="s">
        <v>151</v>
      </c>
      <c r="D325" t="s">
        <v>36</v>
      </c>
      <c r="E325" t="s">
        <v>37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</row>
    <row r="326" spans="1:10">
      <c r="A326" t="s">
        <v>299</v>
      </c>
      <c r="B326" t="s">
        <v>152</v>
      </c>
      <c r="C326" t="s">
        <v>153</v>
      </c>
      <c r="D326" t="s">
        <v>36</v>
      </c>
      <c r="E326" t="s">
        <v>37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</row>
    <row r="327" spans="1:10">
      <c r="A327" t="s">
        <v>299</v>
      </c>
      <c r="B327" t="s">
        <v>154</v>
      </c>
      <c r="C327" t="s">
        <v>155</v>
      </c>
      <c r="D327" t="s">
        <v>36</v>
      </c>
      <c r="E327" t="s">
        <v>37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</row>
    <row r="328" spans="1:10">
      <c r="A328" t="s">
        <v>299</v>
      </c>
      <c r="B328" t="s">
        <v>156</v>
      </c>
      <c r="C328" t="s">
        <v>157</v>
      </c>
      <c r="D328" t="s">
        <v>36</v>
      </c>
      <c r="E328" t="s">
        <v>37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</row>
    <row r="329" spans="1:10">
      <c r="A329" t="s">
        <v>299</v>
      </c>
      <c r="B329" t="s">
        <v>158</v>
      </c>
      <c r="C329" t="s">
        <v>159</v>
      </c>
      <c r="D329" t="s">
        <v>36</v>
      </c>
      <c r="E329" t="s">
        <v>37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</row>
    <row r="330" spans="1:10">
      <c r="A330" t="s">
        <v>299</v>
      </c>
      <c r="B330" t="s">
        <v>160</v>
      </c>
      <c r="C330" t="s">
        <v>161</v>
      </c>
      <c r="D330" t="s">
        <v>36</v>
      </c>
      <c r="E330" t="s">
        <v>37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</row>
    <row r="331" spans="1:10">
      <c r="A331" t="s">
        <v>299</v>
      </c>
      <c r="B331" t="s">
        <v>162</v>
      </c>
      <c r="C331" t="s">
        <v>163</v>
      </c>
      <c r="D331" t="s">
        <v>36</v>
      </c>
      <c r="E331" t="s">
        <v>37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</row>
    <row r="332" spans="1:10">
      <c r="A332" t="s">
        <v>299</v>
      </c>
      <c r="B332" t="s">
        <v>164</v>
      </c>
      <c r="C332" t="s">
        <v>165</v>
      </c>
      <c r="D332" t="s">
        <v>36</v>
      </c>
      <c r="E332" t="s">
        <v>37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</row>
    <row r="333" spans="1:10">
      <c r="A333" t="s">
        <v>299</v>
      </c>
      <c r="B333" t="s">
        <v>166</v>
      </c>
      <c r="C333" t="s">
        <v>167</v>
      </c>
      <c r="D333" t="s">
        <v>36</v>
      </c>
      <c r="E333" t="s">
        <v>37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</row>
    <row r="334" spans="1:10">
      <c r="A334" t="s">
        <v>299</v>
      </c>
      <c r="B334" t="s">
        <v>168</v>
      </c>
      <c r="C334" t="s">
        <v>169</v>
      </c>
      <c r="D334" t="s">
        <v>36</v>
      </c>
      <c r="E334" t="s">
        <v>37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</row>
    <row r="335" spans="1:10">
      <c r="A335" t="s">
        <v>299</v>
      </c>
      <c r="B335" t="s">
        <v>170</v>
      </c>
      <c r="C335" t="s">
        <v>171</v>
      </c>
      <c r="D335" t="s">
        <v>36</v>
      </c>
      <c r="E335" t="s">
        <v>37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</row>
    <row r="336" spans="1:10">
      <c r="A336" t="s">
        <v>299</v>
      </c>
      <c r="B336" t="s">
        <v>172</v>
      </c>
      <c r="C336" t="s">
        <v>173</v>
      </c>
      <c r="D336" t="s">
        <v>36</v>
      </c>
      <c r="E336" t="s">
        <v>37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</row>
    <row r="337" spans="1:10">
      <c r="A337" t="s">
        <v>299</v>
      </c>
      <c r="B337" t="s">
        <v>174</v>
      </c>
      <c r="C337" t="s">
        <v>175</v>
      </c>
      <c r="D337" t="s">
        <v>36</v>
      </c>
      <c r="E337" t="s">
        <v>37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</row>
    <row r="338" spans="1:10">
      <c r="A338" t="s">
        <v>299</v>
      </c>
      <c r="B338" t="s">
        <v>176</v>
      </c>
      <c r="C338" t="s">
        <v>177</v>
      </c>
      <c r="D338" t="s">
        <v>36</v>
      </c>
      <c r="E338" t="s">
        <v>37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</row>
    <row r="339" spans="1:10">
      <c r="A339" t="s">
        <v>299</v>
      </c>
      <c r="B339" t="s">
        <v>178</v>
      </c>
      <c r="C339" t="s">
        <v>179</v>
      </c>
      <c r="D339" t="s">
        <v>36</v>
      </c>
      <c r="E339" t="s">
        <v>37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</row>
    <row r="340" spans="1:10">
      <c r="A340" t="s">
        <v>299</v>
      </c>
      <c r="B340" t="s">
        <v>180</v>
      </c>
      <c r="C340" t="s">
        <v>181</v>
      </c>
      <c r="D340" t="s">
        <v>36</v>
      </c>
      <c r="E340" t="s">
        <v>37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</row>
    <row r="341" spans="1:10">
      <c r="A341" t="s">
        <v>299</v>
      </c>
      <c r="B341" t="s">
        <v>182</v>
      </c>
      <c r="C341" t="s">
        <v>183</v>
      </c>
      <c r="D341" t="s">
        <v>36</v>
      </c>
      <c r="E341" t="s">
        <v>37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</row>
    <row r="342" spans="1:10">
      <c r="A342" t="s">
        <v>299</v>
      </c>
      <c r="B342" t="s">
        <v>184</v>
      </c>
      <c r="C342" t="s">
        <v>185</v>
      </c>
      <c r="D342" t="s">
        <v>36</v>
      </c>
      <c r="E342" t="s">
        <v>37</v>
      </c>
      <c r="F342" s="7">
        <v>14.503</v>
      </c>
      <c r="G342" s="7">
        <v>14.465999999999999</v>
      </c>
      <c r="H342" s="7">
        <v>14.427</v>
      </c>
      <c r="I342" s="7">
        <v>14.388999999999999</v>
      </c>
      <c r="J342" s="7">
        <v>14.349</v>
      </c>
    </row>
    <row r="343" spans="1:10">
      <c r="A343" t="s">
        <v>299</v>
      </c>
      <c r="B343" t="s">
        <v>186</v>
      </c>
      <c r="C343" t="s">
        <v>187</v>
      </c>
      <c r="D343" t="s">
        <v>36</v>
      </c>
      <c r="E343" t="s">
        <v>37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</row>
    <row r="344" spans="1:10">
      <c r="A344" t="s">
        <v>299</v>
      </c>
      <c r="B344" t="s">
        <v>188</v>
      </c>
      <c r="C344" t="s">
        <v>189</v>
      </c>
      <c r="D344" t="s">
        <v>36</v>
      </c>
      <c r="E344" t="s">
        <v>37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</row>
    <row r="345" spans="1:10">
      <c r="A345" t="s">
        <v>299</v>
      </c>
      <c r="B345" t="s">
        <v>190</v>
      </c>
      <c r="C345" t="s">
        <v>191</v>
      </c>
      <c r="D345" t="s">
        <v>36</v>
      </c>
      <c r="E345" t="s">
        <v>37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</row>
    <row r="346" spans="1:10">
      <c r="A346" t="s">
        <v>299</v>
      </c>
      <c r="B346" t="s">
        <v>192</v>
      </c>
      <c r="C346" t="s">
        <v>193</v>
      </c>
      <c r="D346" t="s">
        <v>36</v>
      </c>
      <c r="E346" t="s">
        <v>37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</row>
    <row r="347" spans="1:10">
      <c r="A347" t="s">
        <v>299</v>
      </c>
      <c r="B347" t="s">
        <v>194</v>
      </c>
      <c r="C347" t="s">
        <v>195</v>
      </c>
      <c r="D347" t="s">
        <v>36</v>
      </c>
      <c r="E347" t="s">
        <v>37</v>
      </c>
      <c r="F347" s="7">
        <v>12.933</v>
      </c>
      <c r="G347" s="7">
        <v>12.894</v>
      </c>
      <c r="H347" s="7">
        <v>12.853</v>
      </c>
      <c r="I347" s="7">
        <v>12.813000000000001</v>
      </c>
      <c r="J347" s="7">
        <v>12.772</v>
      </c>
    </row>
    <row r="348" spans="1:10">
      <c r="A348" t="s">
        <v>299</v>
      </c>
      <c r="B348" t="s">
        <v>196</v>
      </c>
      <c r="C348" t="s">
        <v>197</v>
      </c>
      <c r="D348" t="s">
        <v>36</v>
      </c>
      <c r="E348" t="s">
        <v>37</v>
      </c>
      <c r="F348" s="7">
        <v>25.867999999999999</v>
      </c>
      <c r="G348" s="7">
        <v>25.79</v>
      </c>
      <c r="H348" s="7">
        <v>25.707999999999998</v>
      </c>
      <c r="I348" s="7">
        <v>25.628</v>
      </c>
      <c r="J348" s="7">
        <v>25.545999999999999</v>
      </c>
    </row>
    <row r="349" spans="1:10">
      <c r="A349" t="s">
        <v>299</v>
      </c>
      <c r="B349" t="s">
        <v>198</v>
      </c>
      <c r="C349" t="s">
        <v>199</v>
      </c>
      <c r="D349" t="s">
        <v>36</v>
      </c>
      <c r="E349" t="s">
        <v>37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</row>
    <row r="350" spans="1:10">
      <c r="A350" t="s">
        <v>299</v>
      </c>
      <c r="B350" t="s">
        <v>200</v>
      </c>
      <c r="C350" t="s">
        <v>201</v>
      </c>
      <c r="D350" t="s">
        <v>36</v>
      </c>
      <c r="E350" t="s">
        <v>37</v>
      </c>
      <c r="F350" s="7">
        <v>8.8350000000000009</v>
      </c>
      <c r="G350" s="7">
        <v>8.8079999999999998</v>
      </c>
      <c r="H350" s="7">
        <v>8.7799999999999994</v>
      </c>
      <c r="I350" s="7">
        <v>8.7530000000000001</v>
      </c>
      <c r="J350" s="7">
        <v>8.7249999999999996</v>
      </c>
    </row>
    <row r="351" spans="1:10">
      <c r="A351" t="s">
        <v>299</v>
      </c>
      <c r="B351" t="s">
        <v>202</v>
      </c>
      <c r="C351" t="s">
        <v>203</v>
      </c>
      <c r="D351" t="s">
        <v>36</v>
      </c>
      <c r="E351" t="s">
        <v>37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</row>
    <row r="352" spans="1:10">
      <c r="A352" t="s">
        <v>299</v>
      </c>
      <c r="B352" t="s">
        <v>204</v>
      </c>
      <c r="C352" t="s">
        <v>205</v>
      </c>
      <c r="D352" t="s">
        <v>36</v>
      </c>
      <c r="E352" t="s">
        <v>37</v>
      </c>
      <c r="F352" s="7">
        <v>3.45</v>
      </c>
      <c r="G352" s="7">
        <v>3.45</v>
      </c>
      <c r="H352" s="7">
        <v>3.45</v>
      </c>
      <c r="I352" s="7">
        <v>3.45</v>
      </c>
      <c r="J352" s="7">
        <v>3.45</v>
      </c>
    </row>
    <row r="353" spans="1:10">
      <c r="A353" t="s">
        <v>299</v>
      </c>
      <c r="B353" t="s">
        <v>206</v>
      </c>
      <c r="C353" t="s">
        <v>207</v>
      </c>
      <c r="D353" t="s">
        <v>36</v>
      </c>
      <c r="E353" t="s">
        <v>37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</row>
    <row r="354" spans="1:10">
      <c r="A354" t="s">
        <v>299</v>
      </c>
      <c r="B354" t="s">
        <v>208</v>
      </c>
      <c r="C354" t="s">
        <v>209</v>
      </c>
      <c r="D354" t="s">
        <v>36</v>
      </c>
      <c r="E354" t="s">
        <v>37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</row>
    <row r="355" spans="1:10">
      <c r="A355" t="s">
        <v>299</v>
      </c>
      <c r="B355" t="s">
        <v>210</v>
      </c>
      <c r="C355" t="s">
        <v>211</v>
      </c>
      <c r="D355" t="s">
        <v>36</v>
      </c>
      <c r="E355" t="s">
        <v>37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</row>
    <row r="356" spans="1:10">
      <c r="A356" t="s">
        <v>299</v>
      </c>
      <c r="B356" t="s">
        <v>212</v>
      </c>
      <c r="C356" t="s">
        <v>213</v>
      </c>
      <c r="D356" t="s">
        <v>36</v>
      </c>
      <c r="E356" t="s">
        <v>37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</row>
    <row r="357" spans="1:10">
      <c r="A357" t="s">
        <v>299</v>
      </c>
      <c r="B357" t="s">
        <v>214</v>
      </c>
      <c r="C357" t="s">
        <v>215</v>
      </c>
      <c r="D357" t="s">
        <v>36</v>
      </c>
      <c r="E357" t="s">
        <v>37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</row>
    <row r="358" spans="1:10">
      <c r="A358" t="s">
        <v>299</v>
      </c>
      <c r="B358" t="s">
        <v>216</v>
      </c>
      <c r="C358" t="s">
        <v>217</v>
      </c>
      <c r="D358" t="s">
        <v>36</v>
      </c>
      <c r="E358" t="s">
        <v>37</v>
      </c>
      <c r="F358" s="7">
        <v>4.1050000000000004</v>
      </c>
      <c r="G358" s="7">
        <v>1.95</v>
      </c>
      <c r="H358" s="7">
        <v>11.712</v>
      </c>
      <c r="I358" s="7">
        <v>51.856999999999999</v>
      </c>
      <c r="J358" s="7">
        <v>24.734999999999999</v>
      </c>
    </row>
    <row r="359" spans="1:10">
      <c r="A359" t="s">
        <v>299</v>
      </c>
      <c r="B359" t="s">
        <v>218</v>
      </c>
      <c r="C359" t="s">
        <v>219</v>
      </c>
      <c r="D359" t="s">
        <v>36</v>
      </c>
      <c r="E359" t="s">
        <v>37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</row>
    <row r="360" spans="1:10">
      <c r="A360" t="s">
        <v>299</v>
      </c>
      <c r="B360" t="s">
        <v>220</v>
      </c>
      <c r="C360" t="s">
        <v>221</v>
      </c>
      <c r="D360" t="s">
        <v>36</v>
      </c>
      <c r="E360" t="s">
        <v>37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</row>
    <row r="361" spans="1:10">
      <c r="A361" t="s">
        <v>299</v>
      </c>
      <c r="B361" t="s">
        <v>222</v>
      </c>
      <c r="C361" t="s">
        <v>223</v>
      </c>
      <c r="D361" t="s">
        <v>36</v>
      </c>
      <c r="E361" t="s">
        <v>37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</row>
    <row r="362" spans="1:10">
      <c r="A362" t="s">
        <v>299</v>
      </c>
      <c r="B362" t="s">
        <v>224</v>
      </c>
      <c r="C362" t="s">
        <v>225</v>
      </c>
      <c r="D362" t="s">
        <v>36</v>
      </c>
      <c r="E362" t="s">
        <v>37</v>
      </c>
      <c r="F362" s="7">
        <v>15.250999999999999</v>
      </c>
      <c r="G362" s="7">
        <v>18.45</v>
      </c>
      <c r="H362" s="7">
        <v>26.715</v>
      </c>
      <c r="I362" s="7">
        <v>28.356999999999999</v>
      </c>
      <c r="J362" s="7">
        <v>6.3920000000000003</v>
      </c>
    </row>
    <row r="363" spans="1:10">
      <c r="A363" t="s">
        <v>299</v>
      </c>
      <c r="B363" t="s">
        <v>226</v>
      </c>
      <c r="C363" t="s">
        <v>227</v>
      </c>
      <c r="D363" t="s">
        <v>36</v>
      </c>
      <c r="E363" t="s">
        <v>37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</row>
    <row r="364" spans="1:10">
      <c r="A364" t="s">
        <v>299</v>
      </c>
      <c r="B364" t="s">
        <v>228</v>
      </c>
      <c r="C364" t="s">
        <v>229</v>
      </c>
      <c r="D364" t="s">
        <v>36</v>
      </c>
      <c r="E364" t="s">
        <v>37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</row>
    <row r="365" spans="1:10">
      <c r="A365" t="s">
        <v>299</v>
      </c>
      <c r="B365" t="s">
        <v>230</v>
      </c>
      <c r="C365" t="s">
        <v>231</v>
      </c>
      <c r="D365" t="s">
        <v>36</v>
      </c>
      <c r="E365" t="s">
        <v>37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</row>
    <row r="366" spans="1:10">
      <c r="A366" t="s">
        <v>299</v>
      </c>
      <c r="B366" t="s">
        <v>232</v>
      </c>
      <c r="C366" t="s">
        <v>233</v>
      </c>
      <c r="D366" t="s">
        <v>36</v>
      </c>
      <c r="E366" t="s">
        <v>37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</row>
    <row r="367" spans="1:10">
      <c r="A367" t="s">
        <v>299</v>
      </c>
      <c r="B367" t="s">
        <v>234</v>
      </c>
      <c r="C367" t="s">
        <v>235</v>
      </c>
      <c r="D367" t="s">
        <v>36</v>
      </c>
      <c r="E367" t="s">
        <v>37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</row>
    <row r="368" spans="1:10">
      <c r="A368" t="s">
        <v>299</v>
      </c>
      <c r="B368" t="s">
        <v>236</v>
      </c>
      <c r="C368" t="s">
        <v>237</v>
      </c>
      <c r="D368" t="s">
        <v>36</v>
      </c>
      <c r="E368" t="s">
        <v>37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</row>
    <row r="369" spans="1:10">
      <c r="A369" t="s">
        <v>299</v>
      </c>
      <c r="B369" t="s">
        <v>238</v>
      </c>
      <c r="C369" t="s">
        <v>239</v>
      </c>
      <c r="D369" t="s">
        <v>36</v>
      </c>
      <c r="E369" t="s">
        <v>37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</row>
    <row r="370" spans="1:10">
      <c r="A370" t="s">
        <v>299</v>
      </c>
      <c r="B370" t="s">
        <v>240</v>
      </c>
      <c r="C370" t="s">
        <v>241</v>
      </c>
      <c r="D370" t="s">
        <v>36</v>
      </c>
      <c r="E370" t="s">
        <v>37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</row>
    <row r="371" spans="1:10">
      <c r="A371" t="s">
        <v>299</v>
      </c>
      <c r="B371" t="s">
        <v>242</v>
      </c>
      <c r="C371" t="s">
        <v>243</v>
      </c>
      <c r="D371" t="s">
        <v>36</v>
      </c>
      <c r="E371" t="s">
        <v>37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</row>
    <row r="372" spans="1:10">
      <c r="A372" t="s">
        <v>299</v>
      </c>
      <c r="B372" t="s">
        <v>244</v>
      </c>
      <c r="C372" t="s">
        <v>245</v>
      </c>
      <c r="D372" t="s">
        <v>36</v>
      </c>
      <c r="E372" t="s">
        <v>37</v>
      </c>
      <c r="F372" s="7">
        <v>27.846</v>
      </c>
      <c r="G372" s="7">
        <v>36.896000000000001</v>
      </c>
      <c r="H372" s="7">
        <v>37.421999999999997</v>
      </c>
      <c r="I372" s="7">
        <v>38.963999999999999</v>
      </c>
      <c r="J372" s="7">
        <v>16.998999999999999</v>
      </c>
    </row>
    <row r="373" spans="1:10">
      <c r="A373" t="s">
        <v>299</v>
      </c>
      <c r="B373" t="s">
        <v>246</v>
      </c>
      <c r="C373" t="s">
        <v>247</v>
      </c>
      <c r="D373" t="s">
        <v>36</v>
      </c>
      <c r="E373" t="s">
        <v>37</v>
      </c>
      <c r="F373" s="7">
        <v>9.5020000000000007</v>
      </c>
      <c r="G373" s="7">
        <v>23.876000000000001</v>
      </c>
      <c r="H373" s="7">
        <v>49.012</v>
      </c>
      <c r="I373" s="7">
        <v>112.807</v>
      </c>
      <c r="J373" s="7">
        <v>83.085999999999999</v>
      </c>
    </row>
    <row r="374" spans="1:10">
      <c r="A374" t="s">
        <v>299</v>
      </c>
      <c r="B374" t="s">
        <v>248</v>
      </c>
      <c r="C374" t="s">
        <v>249</v>
      </c>
      <c r="D374" t="s">
        <v>36</v>
      </c>
      <c r="E374" t="s">
        <v>37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</row>
    <row r="375" spans="1:10">
      <c r="A375" t="s">
        <v>299</v>
      </c>
      <c r="B375" t="s">
        <v>250</v>
      </c>
      <c r="C375" t="s">
        <v>251</v>
      </c>
      <c r="D375" t="s">
        <v>36</v>
      </c>
      <c r="E375" t="s">
        <v>37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</row>
    <row r="376" spans="1:10">
      <c r="A376" t="s">
        <v>299</v>
      </c>
      <c r="B376" t="s">
        <v>252</v>
      </c>
      <c r="C376" t="s">
        <v>253</v>
      </c>
      <c r="D376" t="s">
        <v>36</v>
      </c>
      <c r="E376" t="s">
        <v>37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</row>
    <row r="377" spans="1:10">
      <c r="A377" t="s">
        <v>299</v>
      </c>
      <c r="B377" t="s">
        <v>254</v>
      </c>
      <c r="C377" t="s">
        <v>255</v>
      </c>
      <c r="D377" t="s">
        <v>36</v>
      </c>
      <c r="E377" t="s">
        <v>37</v>
      </c>
      <c r="F377" s="7"/>
      <c r="G377" s="7"/>
      <c r="H377" s="7"/>
      <c r="I377" s="7"/>
      <c r="J377" s="7"/>
    </row>
    <row r="378" spans="1:10">
      <c r="A378" t="s">
        <v>299</v>
      </c>
      <c r="B378" t="s">
        <v>256</v>
      </c>
      <c r="C378" t="s">
        <v>257</v>
      </c>
      <c r="D378" t="s">
        <v>36</v>
      </c>
      <c r="E378" t="s">
        <v>37</v>
      </c>
      <c r="F378" s="7"/>
      <c r="G378" s="7"/>
      <c r="H378" s="7"/>
      <c r="I378" s="7"/>
      <c r="J378" s="7"/>
    </row>
    <row r="379" spans="1:10">
      <c r="A379" t="s">
        <v>299</v>
      </c>
      <c r="B379" t="s">
        <v>258</v>
      </c>
      <c r="C379" t="s">
        <v>259</v>
      </c>
      <c r="D379" t="s">
        <v>36</v>
      </c>
      <c r="E379" t="s">
        <v>37</v>
      </c>
      <c r="F379" s="7"/>
      <c r="G379" s="7"/>
      <c r="H379" s="7"/>
      <c r="I379" s="7"/>
      <c r="J379" s="7"/>
    </row>
    <row r="380" spans="1:10">
      <c r="A380" t="s">
        <v>299</v>
      </c>
      <c r="B380" t="s">
        <v>260</v>
      </c>
      <c r="C380" t="s">
        <v>261</v>
      </c>
      <c r="D380" t="s">
        <v>36</v>
      </c>
      <c r="E380" t="s">
        <v>37</v>
      </c>
      <c r="F380" s="7"/>
      <c r="G380" s="7"/>
      <c r="H380" s="7"/>
      <c r="I380" s="7"/>
      <c r="J380" s="7"/>
    </row>
    <row r="381" spans="1:10">
      <c r="A381" t="s">
        <v>299</v>
      </c>
      <c r="B381" t="s">
        <v>262</v>
      </c>
      <c r="C381" t="s">
        <v>263</v>
      </c>
      <c r="D381" t="s">
        <v>36</v>
      </c>
      <c r="E381" t="s">
        <v>37</v>
      </c>
      <c r="F381" s="7"/>
      <c r="G381" s="7"/>
      <c r="H381" s="7"/>
      <c r="I381" s="7"/>
      <c r="J381" s="7"/>
    </row>
    <row r="382" spans="1:10">
      <c r="A382" t="s">
        <v>299</v>
      </c>
      <c r="B382" t="s">
        <v>264</v>
      </c>
      <c r="C382" t="s">
        <v>265</v>
      </c>
      <c r="D382" t="s">
        <v>36</v>
      </c>
      <c r="E382" t="s">
        <v>37</v>
      </c>
      <c r="F382" s="7">
        <v>4.9569999999999999</v>
      </c>
      <c r="G382" s="7">
        <v>4.9569999999999999</v>
      </c>
      <c r="H382" s="7">
        <v>4.9569999999999999</v>
      </c>
      <c r="I382" s="7">
        <v>4.9569999999999999</v>
      </c>
      <c r="J382" s="7">
        <v>4.9569999999999999</v>
      </c>
    </row>
    <row r="383" spans="1:10">
      <c r="A383" t="s">
        <v>299</v>
      </c>
      <c r="B383" t="s">
        <v>266</v>
      </c>
      <c r="C383" t="s">
        <v>267</v>
      </c>
      <c r="D383" t="s">
        <v>36</v>
      </c>
      <c r="E383" t="s">
        <v>37</v>
      </c>
      <c r="F383" s="7">
        <v>1.036</v>
      </c>
      <c r="G383" s="7">
        <v>1.036</v>
      </c>
      <c r="H383" s="7">
        <v>1.036</v>
      </c>
      <c r="I383" s="7">
        <v>1.036</v>
      </c>
      <c r="J383" s="7">
        <v>1.036</v>
      </c>
    </row>
    <row r="384" spans="1:10">
      <c r="A384" t="s">
        <v>299</v>
      </c>
      <c r="B384" t="s">
        <v>268</v>
      </c>
      <c r="C384" t="s">
        <v>269</v>
      </c>
      <c r="D384" t="s">
        <v>36</v>
      </c>
      <c r="E384" t="s">
        <v>37</v>
      </c>
      <c r="F384" s="7">
        <v>0.312</v>
      </c>
      <c r="G384" s="7">
        <v>0.312</v>
      </c>
      <c r="H384" s="7">
        <v>0.312</v>
      </c>
      <c r="I384" s="7">
        <v>0.312</v>
      </c>
      <c r="J384" s="7">
        <v>0.312</v>
      </c>
    </row>
    <row r="385" spans="1:10">
      <c r="A385" t="s">
        <v>299</v>
      </c>
      <c r="B385" t="s">
        <v>270</v>
      </c>
      <c r="C385" t="s">
        <v>271</v>
      </c>
      <c r="D385" t="s">
        <v>36</v>
      </c>
      <c r="E385" t="s">
        <v>37</v>
      </c>
      <c r="F385" s="7">
        <v>1.827</v>
      </c>
      <c r="G385" s="7">
        <v>1.827</v>
      </c>
      <c r="H385" s="7">
        <v>1.827</v>
      </c>
      <c r="I385" s="7">
        <v>1.827</v>
      </c>
      <c r="J385" s="7">
        <v>1.827</v>
      </c>
    </row>
    <row r="386" spans="1:10">
      <c r="A386" t="s">
        <v>299</v>
      </c>
      <c r="B386" t="s">
        <v>272</v>
      </c>
      <c r="C386" t="s">
        <v>273</v>
      </c>
      <c r="D386" t="s">
        <v>36</v>
      </c>
      <c r="E386" t="s">
        <v>37</v>
      </c>
      <c r="F386" s="7">
        <v>0.20200000000000001</v>
      </c>
      <c r="G386" s="7">
        <v>0.20200000000000001</v>
      </c>
      <c r="H386" s="7">
        <v>0.20200000000000001</v>
      </c>
      <c r="I386" s="7">
        <v>0.20200000000000001</v>
      </c>
      <c r="J386" s="7">
        <v>0.20200000000000001</v>
      </c>
    </row>
    <row r="387" spans="1:10">
      <c r="A387" t="s">
        <v>299</v>
      </c>
      <c r="B387" t="s">
        <v>274</v>
      </c>
      <c r="C387" t="s">
        <v>275</v>
      </c>
      <c r="D387" t="s">
        <v>36</v>
      </c>
      <c r="E387" t="s">
        <v>37</v>
      </c>
      <c r="F387" s="7">
        <v>0.1</v>
      </c>
      <c r="G387" s="7">
        <v>0.1</v>
      </c>
      <c r="H387" s="7">
        <v>0.1</v>
      </c>
      <c r="I387" s="7">
        <v>0.1</v>
      </c>
      <c r="J387" s="7">
        <v>0.1</v>
      </c>
    </row>
    <row r="388" spans="1:10">
      <c r="A388" t="s">
        <v>299</v>
      </c>
      <c r="B388" t="s">
        <v>276</v>
      </c>
      <c r="C388" t="s">
        <v>277</v>
      </c>
      <c r="D388" t="s">
        <v>36</v>
      </c>
      <c r="E388" t="s">
        <v>37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</row>
    <row r="389" spans="1:10">
      <c r="A389" t="s">
        <v>299</v>
      </c>
      <c r="B389" t="s">
        <v>278</v>
      </c>
      <c r="C389" t="s">
        <v>279</v>
      </c>
      <c r="D389" t="s">
        <v>36</v>
      </c>
      <c r="E389" t="s">
        <v>37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</row>
    <row r="390" spans="1:10">
      <c r="A390" t="s">
        <v>299</v>
      </c>
      <c r="B390" t="s">
        <v>280</v>
      </c>
      <c r="C390" t="s">
        <v>281</v>
      </c>
      <c r="D390" t="s">
        <v>36</v>
      </c>
      <c r="E390" t="s">
        <v>37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</row>
    <row r="391" spans="1:10">
      <c r="A391" t="s">
        <v>299</v>
      </c>
      <c r="B391" t="s">
        <v>282</v>
      </c>
      <c r="C391" t="s">
        <v>283</v>
      </c>
      <c r="D391" t="s">
        <v>36</v>
      </c>
      <c r="E391" t="s">
        <v>37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</row>
    <row r="392" spans="1:10">
      <c r="A392" t="s">
        <v>299</v>
      </c>
      <c r="B392" t="s">
        <v>284</v>
      </c>
      <c r="C392" t="s">
        <v>285</v>
      </c>
      <c r="D392" t="s">
        <v>36</v>
      </c>
      <c r="E392" t="s">
        <v>37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</row>
    <row r="393" spans="1:10">
      <c r="A393" t="s">
        <v>299</v>
      </c>
      <c r="B393" t="s">
        <v>286</v>
      </c>
      <c r="C393" t="s">
        <v>269</v>
      </c>
      <c r="D393" t="s">
        <v>36</v>
      </c>
      <c r="E393" t="s">
        <v>37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</row>
    <row r="394" spans="1:10">
      <c r="A394" t="s">
        <v>299</v>
      </c>
      <c r="B394" t="s">
        <v>287</v>
      </c>
      <c r="C394" t="s">
        <v>271</v>
      </c>
      <c r="D394" t="s">
        <v>36</v>
      </c>
      <c r="E394" t="s">
        <v>37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</row>
    <row r="395" spans="1:10">
      <c r="A395" t="s">
        <v>299</v>
      </c>
      <c r="B395" t="s">
        <v>288</v>
      </c>
      <c r="C395" t="s">
        <v>289</v>
      </c>
      <c r="D395" t="s">
        <v>36</v>
      </c>
      <c r="E395" t="s">
        <v>37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</row>
    <row r="396" spans="1:10">
      <c r="A396" t="s">
        <v>299</v>
      </c>
      <c r="B396" t="s">
        <v>290</v>
      </c>
      <c r="C396" t="s">
        <v>291</v>
      </c>
      <c r="D396" t="s">
        <v>36</v>
      </c>
      <c r="E396" t="s">
        <v>37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</row>
    <row r="397" spans="1:10">
      <c r="A397" t="s">
        <v>299</v>
      </c>
      <c r="B397" t="s">
        <v>292</v>
      </c>
      <c r="C397" t="s">
        <v>293</v>
      </c>
      <c r="D397" t="s">
        <v>36</v>
      </c>
      <c r="E397" t="s">
        <v>37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</row>
    <row r="398" spans="1:10">
      <c r="A398" t="s">
        <v>299</v>
      </c>
      <c r="B398" t="s">
        <v>294</v>
      </c>
      <c r="C398" t="s">
        <v>295</v>
      </c>
      <c r="D398" t="s">
        <v>36</v>
      </c>
      <c r="E398" t="s">
        <v>37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</row>
    <row r="399" spans="1:10">
      <c r="A399" t="s">
        <v>299</v>
      </c>
      <c r="B399" t="s">
        <v>296</v>
      </c>
      <c r="C399" t="s">
        <v>297</v>
      </c>
      <c r="D399" t="s">
        <v>36</v>
      </c>
      <c r="E399" t="s">
        <v>37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</row>
    <row r="400" spans="1:10">
      <c r="A400" t="s">
        <v>300</v>
      </c>
      <c r="B400" t="s">
        <v>34</v>
      </c>
      <c r="C400" t="s">
        <v>35</v>
      </c>
      <c r="D400" t="s">
        <v>36</v>
      </c>
      <c r="E400" t="s">
        <v>37</v>
      </c>
      <c r="F400" s="7">
        <v>15.323</v>
      </c>
      <c r="G400" s="7">
        <v>15.121</v>
      </c>
      <c r="H400" s="7">
        <v>14.997</v>
      </c>
      <c r="I400" s="7">
        <v>14.811</v>
      </c>
      <c r="J400" s="7">
        <v>14.561</v>
      </c>
    </row>
    <row r="401" spans="1:10">
      <c r="A401" t="s">
        <v>300</v>
      </c>
      <c r="B401" t="s">
        <v>38</v>
      </c>
      <c r="C401" t="s">
        <v>39</v>
      </c>
      <c r="D401" t="s">
        <v>36</v>
      </c>
      <c r="E401" t="s">
        <v>37</v>
      </c>
      <c r="F401" s="7">
        <v>30.277000000000001</v>
      </c>
      <c r="G401" s="7">
        <v>29.821999999999999</v>
      </c>
      <c r="H401" s="7">
        <v>29.773</v>
      </c>
      <c r="I401" s="7">
        <v>29.783999999999999</v>
      </c>
      <c r="J401" s="7">
        <v>29.356000000000002</v>
      </c>
    </row>
    <row r="402" spans="1:10">
      <c r="A402" t="s">
        <v>300</v>
      </c>
      <c r="B402" t="s">
        <v>40</v>
      </c>
      <c r="C402" t="s">
        <v>41</v>
      </c>
      <c r="D402" t="s">
        <v>36</v>
      </c>
      <c r="E402" t="s">
        <v>37</v>
      </c>
      <c r="F402" s="7">
        <v>49.74</v>
      </c>
      <c r="G402" s="7">
        <v>48.591999999999999</v>
      </c>
      <c r="H402" s="7">
        <v>47.542000000000002</v>
      </c>
      <c r="I402" s="7">
        <v>47.82</v>
      </c>
      <c r="J402" s="7">
        <v>46.524999999999999</v>
      </c>
    </row>
    <row r="403" spans="1:10">
      <c r="A403" t="s">
        <v>300</v>
      </c>
      <c r="B403" t="s">
        <v>42</v>
      </c>
      <c r="C403" t="s">
        <v>43</v>
      </c>
      <c r="D403" t="s">
        <v>36</v>
      </c>
      <c r="E403" t="s">
        <v>37</v>
      </c>
      <c r="F403" s="7">
        <v>0.62</v>
      </c>
      <c r="G403" s="7">
        <v>0.62</v>
      </c>
      <c r="H403" s="7">
        <v>0.628</v>
      </c>
      <c r="I403" s="7">
        <v>0.628</v>
      </c>
      <c r="J403" s="7">
        <v>0.62</v>
      </c>
    </row>
    <row r="404" spans="1:10">
      <c r="A404" t="s">
        <v>300</v>
      </c>
      <c r="B404" t="s">
        <v>44</v>
      </c>
      <c r="C404" t="s">
        <v>45</v>
      </c>
      <c r="D404" t="s">
        <v>36</v>
      </c>
      <c r="E404" t="s">
        <v>37</v>
      </c>
      <c r="F404" s="7">
        <v>6.6749999999999998</v>
      </c>
      <c r="G404" s="7">
        <v>6.6749999999999998</v>
      </c>
      <c r="H404" s="7">
        <v>5.2779999999999996</v>
      </c>
      <c r="I404" s="7">
        <v>5.2779999999999996</v>
      </c>
      <c r="J404" s="7">
        <v>5.2779999999999996</v>
      </c>
    </row>
    <row r="405" spans="1:10">
      <c r="A405" t="s">
        <v>300</v>
      </c>
      <c r="B405" t="s">
        <v>46</v>
      </c>
      <c r="C405" t="s">
        <v>47</v>
      </c>
      <c r="D405" t="s">
        <v>36</v>
      </c>
      <c r="E405" t="s">
        <v>37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</row>
    <row r="406" spans="1:10">
      <c r="A406" t="s">
        <v>300</v>
      </c>
      <c r="B406" t="s">
        <v>48</v>
      </c>
      <c r="C406" t="s">
        <v>49</v>
      </c>
      <c r="D406" t="s">
        <v>36</v>
      </c>
      <c r="E406" t="s">
        <v>37</v>
      </c>
      <c r="F406" s="7">
        <v>8.1669999999999998</v>
      </c>
      <c r="G406" s="7">
        <v>8.1669999999999998</v>
      </c>
      <c r="H406" s="7">
        <v>8.9060000000000006</v>
      </c>
      <c r="I406" s="7">
        <v>9.7780000000000005</v>
      </c>
      <c r="J406" s="7">
        <v>9.7780000000000005</v>
      </c>
    </row>
    <row r="407" spans="1:10">
      <c r="A407" t="s">
        <v>300</v>
      </c>
      <c r="B407" t="s">
        <v>50</v>
      </c>
      <c r="C407" t="s">
        <v>51</v>
      </c>
      <c r="D407" t="s">
        <v>36</v>
      </c>
      <c r="E407" t="s">
        <v>37</v>
      </c>
      <c r="F407" s="7">
        <v>0.16900000000000001</v>
      </c>
      <c r="G407" s="7">
        <v>0.16900000000000001</v>
      </c>
      <c r="H407" s="7">
        <v>0.16900000000000001</v>
      </c>
      <c r="I407" s="7">
        <v>0.16900000000000001</v>
      </c>
      <c r="J407" s="7">
        <v>0.16900000000000001</v>
      </c>
    </row>
    <row r="408" spans="1:10">
      <c r="A408" t="s">
        <v>300</v>
      </c>
      <c r="B408" t="s">
        <v>52</v>
      </c>
      <c r="C408" t="s">
        <v>53</v>
      </c>
      <c r="D408" t="s">
        <v>36</v>
      </c>
      <c r="E408" t="s">
        <v>37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</row>
    <row r="409" spans="1:10">
      <c r="A409" t="s">
        <v>300</v>
      </c>
      <c r="B409" t="s">
        <v>54</v>
      </c>
      <c r="C409" t="s">
        <v>55</v>
      </c>
      <c r="D409" t="s">
        <v>36</v>
      </c>
      <c r="E409" t="s">
        <v>37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</row>
    <row r="410" spans="1:10">
      <c r="A410" t="s">
        <v>300</v>
      </c>
      <c r="B410" t="s">
        <v>56</v>
      </c>
      <c r="C410" t="s">
        <v>57</v>
      </c>
      <c r="D410" t="s">
        <v>36</v>
      </c>
      <c r="E410" t="s">
        <v>37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</row>
    <row r="411" spans="1:10">
      <c r="A411" t="s">
        <v>300</v>
      </c>
      <c r="B411" t="s">
        <v>58</v>
      </c>
      <c r="C411" t="s">
        <v>59</v>
      </c>
      <c r="D411" t="s">
        <v>36</v>
      </c>
      <c r="E411" t="s">
        <v>37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</row>
    <row r="412" spans="1:10">
      <c r="A412" t="s">
        <v>300</v>
      </c>
      <c r="B412" t="s">
        <v>60</v>
      </c>
      <c r="C412" t="s">
        <v>61</v>
      </c>
      <c r="D412" t="s">
        <v>36</v>
      </c>
      <c r="E412" t="s">
        <v>37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</row>
    <row r="413" spans="1:10">
      <c r="A413" t="s">
        <v>300</v>
      </c>
      <c r="B413" t="s">
        <v>62</v>
      </c>
      <c r="C413" t="s">
        <v>63</v>
      </c>
      <c r="D413" t="s">
        <v>36</v>
      </c>
      <c r="E413" t="s">
        <v>37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</row>
    <row r="414" spans="1:10">
      <c r="A414" t="s">
        <v>300</v>
      </c>
      <c r="B414" t="s">
        <v>64</v>
      </c>
      <c r="C414" t="s">
        <v>65</v>
      </c>
      <c r="D414" t="s">
        <v>36</v>
      </c>
      <c r="E414" t="s">
        <v>37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</row>
    <row r="415" spans="1:10">
      <c r="A415" t="s">
        <v>300</v>
      </c>
      <c r="B415" t="s">
        <v>66</v>
      </c>
      <c r="C415" t="s">
        <v>67</v>
      </c>
      <c r="D415" t="s">
        <v>36</v>
      </c>
      <c r="E415" t="s">
        <v>37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</row>
    <row r="416" spans="1:10">
      <c r="A416" t="s">
        <v>300</v>
      </c>
      <c r="B416" t="s">
        <v>68</v>
      </c>
      <c r="C416" t="s">
        <v>69</v>
      </c>
      <c r="D416" t="s">
        <v>36</v>
      </c>
      <c r="E416" t="s">
        <v>37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</row>
    <row r="417" spans="1:10">
      <c r="A417" t="s">
        <v>300</v>
      </c>
      <c r="B417" t="s">
        <v>70</v>
      </c>
      <c r="C417" t="s">
        <v>71</v>
      </c>
      <c r="D417" t="s">
        <v>36</v>
      </c>
      <c r="E417" t="s">
        <v>37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</row>
    <row r="418" spans="1:10">
      <c r="A418" t="s">
        <v>300</v>
      </c>
      <c r="B418" t="s">
        <v>72</v>
      </c>
      <c r="C418" t="s">
        <v>73</v>
      </c>
      <c r="D418" t="s">
        <v>36</v>
      </c>
      <c r="E418" t="s">
        <v>37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</row>
    <row r="419" spans="1:10">
      <c r="A419" t="s">
        <v>300</v>
      </c>
      <c r="B419" t="s">
        <v>74</v>
      </c>
      <c r="C419" t="s">
        <v>75</v>
      </c>
      <c r="D419" t="s">
        <v>36</v>
      </c>
      <c r="E419" t="s">
        <v>37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</row>
    <row r="420" spans="1:10">
      <c r="A420" t="s">
        <v>300</v>
      </c>
      <c r="B420" t="s">
        <v>76</v>
      </c>
      <c r="C420" t="s">
        <v>77</v>
      </c>
      <c r="D420" t="s">
        <v>36</v>
      </c>
      <c r="E420" t="s">
        <v>37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</row>
    <row r="421" spans="1:10">
      <c r="A421" t="s">
        <v>300</v>
      </c>
      <c r="B421" t="s">
        <v>78</v>
      </c>
      <c r="C421" t="s">
        <v>79</v>
      </c>
      <c r="D421" t="s">
        <v>36</v>
      </c>
      <c r="E421" t="s">
        <v>37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</row>
    <row r="422" spans="1:10">
      <c r="A422" t="s">
        <v>300</v>
      </c>
      <c r="B422" t="s">
        <v>80</v>
      </c>
      <c r="C422" t="s">
        <v>81</v>
      </c>
      <c r="D422" t="s">
        <v>36</v>
      </c>
      <c r="E422" t="s">
        <v>37</v>
      </c>
      <c r="F422" s="7">
        <v>8.9420000000000002</v>
      </c>
      <c r="G422" s="7">
        <v>23.966000000000001</v>
      </c>
      <c r="H422" s="7">
        <v>20.986999999999998</v>
      </c>
      <c r="I422" s="7">
        <v>7.327</v>
      </c>
      <c r="J422" s="7">
        <v>5.8620000000000001</v>
      </c>
    </row>
    <row r="423" spans="1:10">
      <c r="A423" t="s">
        <v>300</v>
      </c>
      <c r="B423" t="s">
        <v>82</v>
      </c>
      <c r="C423" t="s">
        <v>83</v>
      </c>
      <c r="D423" t="s">
        <v>36</v>
      </c>
      <c r="E423" t="s">
        <v>37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</row>
    <row r="424" spans="1:10">
      <c r="A424" t="s">
        <v>300</v>
      </c>
      <c r="B424" t="s">
        <v>84</v>
      </c>
      <c r="C424" t="s">
        <v>85</v>
      </c>
      <c r="D424" t="s">
        <v>36</v>
      </c>
      <c r="E424" t="s">
        <v>37</v>
      </c>
      <c r="F424" s="7">
        <v>4.4340000000000002</v>
      </c>
      <c r="G424" s="7">
        <v>4.423</v>
      </c>
      <c r="H424" s="7">
        <v>3.8149999999999999</v>
      </c>
      <c r="I424" s="7">
        <v>3.1720000000000002</v>
      </c>
      <c r="J424" s="7">
        <v>3.2080000000000002</v>
      </c>
    </row>
    <row r="425" spans="1:10">
      <c r="A425" t="s">
        <v>300</v>
      </c>
      <c r="B425" t="s">
        <v>86</v>
      </c>
      <c r="C425" t="s">
        <v>87</v>
      </c>
      <c r="D425" t="s">
        <v>36</v>
      </c>
      <c r="E425" t="s">
        <v>37</v>
      </c>
      <c r="F425" s="7">
        <v>60.11</v>
      </c>
      <c r="G425" s="7">
        <v>47.735999999999997</v>
      </c>
      <c r="H425" s="7">
        <v>39.950000000000003</v>
      </c>
      <c r="I425" s="7">
        <v>25.163</v>
      </c>
      <c r="J425" s="7">
        <v>21.684000000000001</v>
      </c>
    </row>
    <row r="426" spans="1:10">
      <c r="A426" t="s">
        <v>300</v>
      </c>
      <c r="B426" t="s">
        <v>88</v>
      </c>
      <c r="C426" t="s">
        <v>89</v>
      </c>
      <c r="D426" t="s">
        <v>36</v>
      </c>
      <c r="E426" t="s">
        <v>37</v>
      </c>
      <c r="F426" s="7">
        <v>8.1080000000000005</v>
      </c>
      <c r="G426" s="7">
        <v>8.0060000000000002</v>
      </c>
      <c r="H426" s="7">
        <v>7.7510000000000003</v>
      </c>
      <c r="I426" s="7">
        <v>7.9119999999999999</v>
      </c>
      <c r="J426" s="7">
        <v>8.3260000000000005</v>
      </c>
    </row>
    <row r="427" spans="1:10">
      <c r="A427" t="s">
        <v>300</v>
      </c>
      <c r="B427" t="s">
        <v>90</v>
      </c>
      <c r="C427" t="s">
        <v>91</v>
      </c>
      <c r="D427" t="s">
        <v>36</v>
      </c>
      <c r="E427" t="s">
        <v>37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</row>
    <row r="428" spans="1:10">
      <c r="A428" t="s">
        <v>300</v>
      </c>
      <c r="B428" t="s">
        <v>92</v>
      </c>
      <c r="C428" t="s">
        <v>93</v>
      </c>
      <c r="D428" t="s">
        <v>36</v>
      </c>
      <c r="E428" t="s">
        <v>37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</row>
    <row r="429" spans="1:10">
      <c r="A429" t="s">
        <v>300</v>
      </c>
      <c r="B429" t="s">
        <v>94</v>
      </c>
      <c r="C429" t="s">
        <v>95</v>
      </c>
      <c r="D429" t="s">
        <v>36</v>
      </c>
      <c r="E429" t="s">
        <v>37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</row>
    <row r="430" spans="1:10">
      <c r="A430" t="s">
        <v>300</v>
      </c>
      <c r="B430" t="s">
        <v>96</v>
      </c>
      <c r="C430" t="s">
        <v>97</v>
      </c>
      <c r="D430" t="s">
        <v>36</v>
      </c>
      <c r="E430" t="s">
        <v>37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</row>
    <row r="431" spans="1:10">
      <c r="A431" t="s">
        <v>300</v>
      </c>
      <c r="B431" t="s">
        <v>98</v>
      </c>
      <c r="C431" t="s">
        <v>99</v>
      </c>
      <c r="D431" t="s">
        <v>36</v>
      </c>
      <c r="E431" t="s">
        <v>37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</row>
    <row r="432" spans="1:10">
      <c r="A432" t="s">
        <v>300</v>
      </c>
      <c r="B432" t="s">
        <v>100</v>
      </c>
      <c r="C432" t="s">
        <v>101</v>
      </c>
      <c r="D432" t="s">
        <v>36</v>
      </c>
      <c r="E432" t="s">
        <v>37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</row>
    <row r="433" spans="1:10">
      <c r="A433" t="s">
        <v>300</v>
      </c>
      <c r="B433" t="s">
        <v>102</v>
      </c>
      <c r="C433" t="s">
        <v>103</v>
      </c>
      <c r="D433" t="s">
        <v>36</v>
      </c>
      <c r="E433" t="s">
        <v>37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</row>
    <row r="434" spans="1:10">
      <c r="A434" t="s">
        <v>300</v>
      </c>
      <c r="B434" t="s">
        <v>104</v>
      </c>
      <c r="C434" t="s">
        <v>105</v>
      </c>
      <c r="D434" t="s">
        <v>36</v>
      </c>
      <c r="E434" t="s">
        <v>37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</row>
    <row r="435" spans="1:10">
      <c r="A435" t="s">
        <v>300</v>
      </c>
      <c r="B435" t="s">
        <v>106</v>
      </c>
      <c r="C435" t="s">
        <v>107</v>
      </c>
      <c r="D435" t="s">
        <v>36</v>
      </c>
      <c r="E435" t="s">
        <v>37</v>
      </c>
      <c r="F435" s="7">
        <v>11.358000000000001</v>
      </c>
      <c r="G435" s="7">
        <v>11.358000000000001</v>
      </c>
      <c r="H435" s="7">
        <v>11.358000000000001</v>
      </c>
      <c r="I435" s="7">
        <v>11.358000000000001</v>
      </c>
      <c r="J435" s="7">
        <v>12.276</v>
      </c>
    </row>
    <row r="436" spans="1:10">
      <c r="A436" t="s">
        <v>300</v>
      </c>
      <c r="B436" t="s">
        <v>108</v>
      </c>
      <c r="C436" t="s">
        <v>109</v>
      </c>
      <c r="D436" t="s">
        <v>36</v>
      </c>
      <c r="E436" t="s">
        <v>37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</row>
    <row r="437" spans="1:10">
      <c r="A437" t="s">
        <v>300</v>
      </c>
      <c r="B437" t="s">
        <v>110</v>
      </c>
      <c r="C437" t="s">
        <v>111</v>
      </c>
      <c r="D437" t="s">
        <v>36</v>
      </c>
      <c r="E437" t="s">
        <v>37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</row>
    <row r="438" spans="1:10">
      <c r="A438" t="s">
        <v>300</v>
      </c>
      <c r="B438" t="s">
        <v>112</v>
      </c>
      <c r="C438" t="s">
        <v>113</v>
      </c>
      <c r="D438" t="s">
        <v>36</v>
      </c>
      <c r="E438" t="s">
        <v>37</v>
      </c>
      <c r="F438" s="7">
        <v>8.9909999999999997</v>
      </c>
      <c r="G438" s="7">
        <v>8.9909999999999997</v>
      </c>
      <c r="H438" s="7">
        <v>8.9909999999999997</v>
      </c>
      <c r="I438" s="7">
        <v>8.9909999999999997</v>
      </c>
      <c r="J438" s="7">
        <v>8.9909999999999997</v>
      </c>
    </row>
    <row r="439" spans="1:10">
      <c r="A439" t="s">
        <v>300</v>
      </c>
      <c r="B439" t="s">
        <v>114</v>
      </c>
      <c r="C439" t="s">
        <v>115</v>
      </c>
      <c r="D439" t="s">
        <v>36</v>
      </c>
      <c r="E439" t="s">
        <v>37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</row>
    <row r="440" spans="1:10">
      <c r="A440" t="s">
        <v>300</v>
      </c>
      <c r="B440" t="s">
        <v>116</v>
      </c>
      <c r="C440" t="s">
        <v>117</v>
      </c>
      <c r="D440" t="s">
        <v>36</v>
      </c>
      <c r="E440" t="s">
        <v>37</v>
      </c>
      <c r="F440" s="7">
        <v>7.452</v>
      </c>
      <c r="G440" s="7">
        <v>6.2060000000000004</v>
      </c>
      <c r="H440" s="7">
        <v>6.6859999999999999</v>
      </c>
      <c r="I440" s="7">
        <v>15.105</v>
      </c>
      <c r="J440" s="7">
        <v>23.97</v>
      </c>
    </row>
    <row r="441" spans="1:10">
      <c r="A441" t="s">
        <v>300</v>
      </c>
      <c r="B441" t="s">
        <v>118</v>
      </c>
      <c r="C441" t="s">
        <v>119</v>
      </c>
      <c r="D441" t="s">
        <v>36</v>
      </c>
      <c r="E441" t="s">
        <v>37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</row>
    <row r="442" spans="1:10">
      <c r="A442" t="s">
        <v>300</v>
      </c>
      <c r="B442" t="s">
        <v>120</v>
      </c>
      <c r="C442" t="s">
        <v>121</v>
      </c>
      <c r="D442" t="s">
        <v>36</v>
      </c>
      <c r="E442" t="s">
        <v>37</v>
      </c>
      <c r="F442" s="7">
        <v>30.25</v>
      </c>
      <c r="G442" s="7">
        <v>31.843</v>
      </c>
      <c r="H442" s="7">
        <v>23.448</v>
      </c>
      <c r="I442" s="7">
        <v>24.449000000000002</v>
      </c>
      <c r="J442" s="7">
        <v>34.746000000000002</v>
      </c>
    </row>
    <row r="443" spans="1:10">
      <c r="A443" t="s">
        <v>300</v>
      </c>
      <c r="B443" t="s">
        <v>122</v>
      </c>
      <c r="C443" t="s">
        <v>123</v>
      </c>
      <c r="D443" t="s">
        <v>36</v>
      </c>
      <c r="E443" t="s">
        <v>37</v>
      </c>
      <c r="F443" s="7">
        <v>41.430999999999997</v>
      </c>
      <c r="G443" s="7">
        <v>40.429000000000002</v>
      </c>
      <c r="H443" s="7">
        <v>43.48</v>
      </c>
      <c r="I443" s="7">
        <v>57.732999999999997</v>
      </c>
      <c r="J443" s="7">
        <v>75.307000000000002</v>
      </c>
    </row>
    <row r="444" spans="1:10">
      <c r="A444" t="s">
        <v>300</v>
      </c>
      <c r="B444" t="s">
        <v>124</v>
      </c>
      <c r="C444" t="s">
        <v>125</v>
      </c>
      <c r="D444" t="s">
        <v>36</v>
      </c>
      <c r="E444" t="s">
        <v>37</v>
      </c>
      <c r="F444" s="7">
        <v>63.609000000000002</v>
      </c>
      <c r="G444" s="7">
        <v>62.304000000000002</v>
      </c>
      <c r="H444" s="7">
        <v>60.838000000000001</v>
      </c>
      <c r="I444" s="7">
        <v>59.238999999999997</v>
      </c>
      <c r="J444" s="7">
        <v>57.881999999999998</v>
      </c>
    </row>
    <row r="445" spans="1:10">
      <c r="A445" t="s">
        <v>300</v>
      </c>
      <c r="B445" t="s">
        <v>126</v>
      </c>
      <c r="C445" t="s">
        <v>127</v>
      </c>
      <c r="D445" t="s">
        <v>36</v>
      </c>
      <c r="E445" t="s">
        <v>37</v>
      </c>
      <c r="F445" s="7">
        <v>73.751999999999995</v>
      </c>
      <c r="G445" s="7">
        <v>72.266999999999996</v>
      </c>
      <c r="H445" s="7">
        <v>72.099999999999994</v>
      </c>
      <c r="I445" s="7">
        <v>71.230999999999995</v>
      </c>
      <c r="J445" s="7">
        <v>69.647000000000006</v>
      </c>
    </row>
    <row r="446" spans="1:10">
      <c r="A446" t="s">
        <v>300</v>
      </c>
      <c r="B446" t="s">
        <v>128</v>
      </c>
      <c r="C446" t="s">
        <v>129</v>
      </c>
      <c r="D446" t="s">
        <v>36</v>
      </c>
      <c r="E446" t="s">
        <v>37</v>
      </c>
      <c r="F446" s="7">
        <v>3.9889999999999999</v>
      </c>
      <c r="G446" s="7">
        <v>3.99</v>
      </c>
      <c r="H446" s="7">
        <v>3.9929999999999999</v>
      </c>
      <c r="I446" s="7">
        <v>3.9980000000000002</v>
      </c>
      <c r="J446" s="7">
        <v>3.9990000000000001</v>
      </c>
    </row>
    <row r="447" spans="1:10">
      <c r="A447" t="s">
        <v>300</v>
      </c>
      <c r="B447" t="s">
        <v>130</v>
      </c>
      <c r="C447" t="s">
        <v>131</v>
      </c>
      <c r="D447" t="s">
        <v>36</v>
      </c>
      <c r="E447" t="s">
        <v>37</v>
      </c>
      <c r="F447" s="7">
        <v>12.115</v>
      </c>
      <c r="G447" s="7">
        <v>11.66</v>
      </c>
      <c r="H447" s="7">
        <v>11.647</v>
      </c>
      <c r="I447" s="7">
        <v>11.391</v>
      </c>
      <c r="J447" s="7">
        <v>10.795999999999999</v>
      </c>
    </row>
    <row r="448" spans="1:10">
      <c r="A448" t="s">
        <v>300</v>
      </c>
      <c r="B448" t="s">
        <v>132</v>
      </c>
      <c r="C448" t="s">
        <v>133</v>
      </c>
      <c r="D448" t="s">
        <v>36</v>
      </c>
      <c r="E448" t="s">
        <v>37</v>
      </c>
      <c r="F448" s="7">
        <v>4.7039999999999997</v>
      </c>
      <c r="G448" s="7">
        <v>4.7039999999999997</v>
      </c>
      <c r="H448" s="7">
        <v>4.7039999999999997</v>
      </c>
      <c r="I448" s="7">
        <v>4.7039999999999997</v>
      </c>
      <c r="J448" s="7">
        <v>4.7039999999999997</v>
      </c>
    </row>
    <row r="449" spans="1:10">
      <c r="A449" t="s">
        <v>300</v>
      </c>
      <c r="B449" t="s">
        <v>134</v>
      </c>
      <c r="C449" t="s">
        <v>135</v>
      </c>
      <c r="D449" t="s">
        <v>36</v>
      </c>
      <c r="E449" t="s">
        <v>37</v>
      </c>
      <c r="F449" s="7">
        <v>1.855</v>
      </c>
      <c r="G449" s="7">
        <v>1.855</v>
      </c>
      <c r="H449" s="7">
        <v>1.855</v>
      </c>
      <c r="I449" s="7">
        <v>1.875</v>
      </c>
      <c r="J449" s="7">
        <v>1.998</v>
      </c>
    </row>
    <row r="450" spans="1:10">
      <c r="A450" t="s">
        <v>300</v>
      </c>
      <c r="B450" t="s">
        <v>136</v>
      </c>
      <c r="C450" t="s">
        <v>137</v>
      </c>
      <c r="D450" t="s">
        <v>36</v>
      </c>
      <c r="E450" t="s">
        <v>37</v>
      </c>
      <c r="F450" s="7">
        <v>9.7769999999999992</v>
      </c>
      <c r="G450" s="7">
        <v>9.8059999999999992</v>
      </c>
      <c r="H450" s="7">
        <v>12.101000000000001</v>
      </c>
      <c r="I450" s="7">
        <v>17.835000000000001</v>
      </c>
      <c r="J450" s="7">
        <v>20.010000000000002</v>
      </c>
    </row>
    <row r="451" spans="1:10">
      <c r="A451" t="s">
        <v>300</v>
      </c>
      <c r="B451" t="s">
        <v>138</v>
      </c>
      <c r="C451" t="s">
        <v>139</v>
      </c>
      <c r="D451" t="s">
        <v>36</v>
      </c>
      <c r="E451" t="s">
        <v>37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</row>
    <row r="452" spans="1:10">
      <c r="A452" t="s">
        <v>300</v>
      </c>
      <c r="B452" t="s">
        <v>140</v>
      </c>
      <c r="C452" t="s">
        <v>141</v>
      </c>
      <c r="D452" t="s">
        <v>36</v>
      </c>
      <c r="E452" t="s">
        <v>37</v>
      </c>
      <c r="F452" s="7">
        <v>0.14799999999999999</v>
      </c>
      <c r="G452" s="7">
        <v>0.14799999999999999</v>
      </c>
      <c r="H452" s="7">
        <v>0.14799999999999999</v>
      </c>
      <c r="I452" s="7">
        <v>0.16400000000000001</v>
      </c>
      <c r="J452" s="7">
        <v>0.18099999999999999</v>
      </c>
    </row>
    <row r="453" spans="1:10">
      <c r="A453" t="s">
        <v>300</v>
      </c>
      <c r="B453" t="s">
        <v>142</v>
      </c>
      <c r="C453" t="s">
        <v>143</v>
      </c>
      <c r="D453" t="s">
        <v>36</v>
      </c>
      <c r="E453" t="s">
        <v>37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</row>
    <row r="454" spans="1:10">
      <c r="A454" t="s">
        <v>300</v>
      </c>
      <c r="B454" t="s">
        <v>144</v>
      </c>
      <c r="C454" t="s">
        <v>145</v>
      </c>
      <c r="D454" t="s">
        <v>36</v>
      </c>
      <c r="E454" t="s">
        <v>37</v>
      </c>
      <c r="F454" s="7">
        <v>0.218</v>
      </c>
      <c r="G454" s="7">
        <v>0.218</v>
      </c>
      <c r="H454" s="7">
        <v>0.218</v>
      </c>
      <c r="I454" s="7">
        <v>0.23799999999999999</v>
      </c>
      <c r="J454" s="7">
        <v>0.23799999999999999</v>
      </c>
    </row>
    <row r="455" spans="1:10">
      <c r="A455" t="s">
        <v>300</v>
      </c>
      <c r="B455" t="s">
        <v>146</v>
      </c>
      <c r="C455" t="s">
        <v>147</v>
      </c>
      <c r="D455" t="s">
        <v>36</v>
      </c>
      <c r="E455" t="s">
        <v>37</v>
      </c>
      <c r="F455" s="7">
        <v>0.22</v>
      </c>
      <c r="G455" s="7">
        <v>0.22</v>
      </c>
      <c r="H455" s="7">
        <v>0.22</v>
      </c>
      <c r="I455" s="7">
        <v>0.22</v>
      </c>
      <c r="J455" s="7">
        <v>0.22</v>
      </c>
    </row>
    <row r="456" spans="1:10">
      <c r="A456" t="s">
        <v>300</v>
      </c>
      <c r="B456" t="s">
        <v>148</v>
      </c>
      <c r="C456" t="s">
        <v>149</v>
      </c>
      <c r="D456" t="s">
        <v>36</v>
      </c>
      <c r="E456" t="s">
        <v>37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</row>
    <row r="457" spans="1:10">
      <c r="A457" t="s">
        <v>300</v>
      </c>
      <c r="B457" t="s">
        <v>150</v>
      </c>
      <c r="C457" t="s">
        <v>151</v>
      </c>
      <c r="D457" t="s">
        <v>36</v>
      </c>
      <c r="E457" t="s">
        <v>37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</row>
    <row r="458" spans="1:10">
      <c r="A458" t="s">
        <v>300</v>
      </c>
      <c r="B458" t="s">
        <v>152</v>
      </c>
      <c r="C458" t="s">
        <v>153</v>
      </c>
      <c r="D458" t="s">
        <v>36</v>
      </c>
      <c r="E458" t="s">
        <v>37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</row>
    <row r="459" spans="1:10">
      <c r="A459" t="s">
        <v>300</v>
      </c>
      <c r="B459" t="s">
        <v>154</v>
      </c>
      <c r="C459" t="s">
        <v>155</v>
      </c>
      <c r="D459" t="s">
        <v>36</v>
      </c>
      <c r="E459" t="s">
        <v>37</v>
      </c>
      <c r="F459" s="7">
        <v>5.0000000000000001E-3</v>
      </c>
      <c r="G459" s="7">
        <v>5.0000000000000001E-3</v>
      </c>
      <c r="H459" s="7">
        <v>5.0000000000000001E-3</v>
      </c>
      <c r="I459" s="7">
        <v>5.0000000000000001E-3</v>
      </c>
      <c r="J459" s="7">
        <v>5.0000000000000001E-3</v>
      </c>
    </row>
    <row r="460" spans="1:10">
      <c r="A460" t="s">
        <v>300</v>
      </c>
      <c r="B460" t="s">
        <v>156</v>
      </c>
      <c r="C460" t="s">
        <v>157</v>
      </c>
      <c r="D460" t="s">
        <v>36</v>
      </c>
      <c r="E460" t="s">
        <v>37</v>
      </c>
      <c r="F460" s="7">
        <v>0.19</v>
      </c>
      <c r="G460" s="7">
        <v>0.19</v>
      </c>
      <c r="H460" s="7">
        <v>0.19</v>
      </c>
      <c r="I460" s="7">
        <v>0.20599999999999999</v>
      </c>
      <c r="J460" s="7">
        <v>0.33800000000000002</v>
      </c>
    </row>
    <row r="461" spans="1:10">
      <c r="A461" t="s">
        <v>300</v>
      </c>
      <c r="B461" t="s">
        <v>158</v>
      </c>
      <c r="C461" t="s">
        <v>159</v>
      </c>
      <c r="D461" t="s">
        <v>36</v>
      </c>
      <c r="E461" t="s">
        <v>37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</row>
    <row r="462" spans="1:10">
      <c r="A462" t="s">
        <v>300</v>
      </c>
      <c r="B462" t="s">
        <v>160</v>
      </c>
      <c r="C462" t="s">
        <v>161</v>
      </c>
      <c r="D462" t="s">
        <v>36</v>
      </c>
      <c r="E462" t="s">
        <v>37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</row>
    <row r="463" spans="1:10">
      <c r="A463" t="s">
        <v>300</v>
      </c>
      <c r="B463" t="s">
        <v>162</v>
      </c>
      <c r="C463" t="s">
        <v>163</v>
      </c>
      <c r="D463" t="s">
        <v>36</v>
      </c>
      <c r="E463" t="s">
        <v>37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</row>
    <row r="464" spans="1:10">
      <c r="A464" t="s">
        <v>300</v>
      </c>
      <c r="B464" t="s">
        <v>164</v>
      </c>
      <c r="C464" t="s">
        <v>165</v>
      </c>
      <c r="D464" t="s">
        <v>36</v>
      </c>
      <c r="E464" t="s">
        <v>37</v>
      </c>
      <c r="F464" s="7">
        <v>1.1399999999999999</v>
      </c>
      <c r="G464" s="7">
        <v>1.1399999999999999</v>
      </c>
      <c r="H464" s="7">
        <v>1.1399999999999999</v>
      </c>
      <c r="I464" s="7">
        <v>1.1399999999999999</v>
      </c>
      <c r="J464" s="7">
        <v>1.1399999999999999</v>
      </c>
    </row>
    <row r="465" spans="1:10">
      <c r="A465" t="s">
        <v>300</v>
      </c>
      <c r="B465" t="s">
        <v>166</v>
      </c>
      <c r="C465" t="s">
        <v>167</v>
      </c>
      <c r="D465" t="s">
        <v>36</v>
      </c>
      <c r="E465" t="s">
        <v>37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</row>
    <row r="466" spans="1:10">
      <c r="A466" t="s">
        <v>300</v>
      </c>
      <c r="B466" t="s">
        <v>168</v>
      </c>
      <c r="C466" t="s">
        <v>169</v>
      </c>
      <c r="D466" t="s">
        <v>36</v>
      </c>
      <c r="E466" t="s">
        <v>37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</row>
    <row r="467" spans="1:10">
      <c r="A467" t="s">
        <v>300</v>
      </c>
      <c r="B467" t="s">
        <v>170</v>
      </c>
      <c r="C467" t="s">
        <v>171</v>
      </c>
      <c r="D467" t="s">
        <v>36</v>
      </c>
      <c r="E467" t="s">
        <v>37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</row>
    <row r="468" spans="1:10">
      <c r="A468" t="s">
        <v>300</v>
      </c>
      <c r="B468" t="s">
        <v>172</v>
      </c>
      <c r="C468" t="s">
        <v>173</v>
      </c>
      <c r="D468" t="s">
        <v>36</v>
      </c>
      <c r="E468" t="s">
        <v>37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</row>
    <row r="469" spans="1:10">
      <c r="A469" t="s">
        <v>300</v>
      </c>
      <c r="B469" t="s">
        <v>174</v>
      </c>
      <c r="C469" t="s">
        <v>175</v>
      </c>
      <c r="D469" t="s">
        <v>36</v>
      </c>
      <c r="E469" t="s">
        <v>37</v>
      </c>
      <c r="F469" s="7">
        <v>0.33900000000000002</v>
      </c>
      <c r="G469" s="7">
        <v>0.33900000000000002</v>
      </c>
      <c r="H469" s="7">
        <v>0.33900000000000002</v>
      </c>
      <c r="I469" s="7">
        <v>0.33900000000000002</v>
      </c>
      <c r="J469" s="7">
        <v>0.33900000000000002</v>
      </c>
    </row>
    <row r="470" spans="1:10">
      <c r="A470" t="s">
        <v>300</v>
      </c>
      <c r="B470" t="s">
        <v>176</v>
      </c>
      <c r="C470" t="s">
        <v>177</v>
      </c>
      <c r="D470" t="s">
        <v>36</v>
      </c>
      <c r="E470" t="s">
        <v>37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</row>
    <row r="471" spans="1:10">
      <c r="A471" t="s">
        <v>300</v>
      </c>
      <c r="B471" t="s">
        <v>178</v>
      </c>
      <c r="C471" t="s">
        <v>179</v>
      </c>
      <c r="D471" t="s">
        <v>36</v>
      </c>
      <c r="E471" t="s">
        <v>37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</row>
    <row r="472" spans="1:10">
      <c r="A472" t="s">
        <v>300</v>
      </c>
      <c r="B472" t="s">
        <v>180</v>
      </c>
      <c r="C472" t="s">
        <v>181</v>
      </c>
      <c r="D472" t="s">
        <v>36</v>
      </c>
      <c r="E472" t="s">
        <v>37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</row>
    <row r="473" spans="1:10">
      <c r="A473" t="s">
        <v>300</v>
      </c>
      <c r="B473" t="s">
        <v>182</v>
      </c>
      <c r="C473" t="s">
        <v>183</v>
      </c>
      <c r="D473" t="s">
        <v>36</v>
      </c>
      <c r="E473" t="s">
        <v>37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</row>
    <row r="474" spans="1:10">
      <c r="A474" t="s">
        <v>300</v>
      </c>
      <c r="B474" t="s">
        <v>184</v>
      </c>
      <c r="C474" t="s">
        <v>185</v>
      </c>
      <c r="D474" t="s">
        <v>36</v>
      </c>
      <c r="E474" t="s">
        <v>37</v>
      </c>
      <c r="F474" s="7">
        <v>25.053000000000001</v>
      </c>
      <c r="G474" s="7">
        <v>25.765999999999998</v>
      </c>
      <c r="H474" s="7">
        <v>20.951000000000001</v>
      </c>
      <c r="I474" s="7">
        <v>20.137</v>
      </c>
      <c r="J474" s="7">
        <v>14.760999999999999</v>
      </c>
    </row>
    <row r="475" spans="1:10">
      <c r="A475" t="s">
        <v>300</v>
      </c>
      <c r="B475" t="s">
        <v>186</v>
      </c>
      <c r="C475" t="s">
        <v>187</v>
      </c>
      <c r="D475" t="s">
        <v>36</v>
      </c>
      <c r="E475" t="s">
        <v>37</v>
      </c>
      <c r="F475" s="7">
        <v>1.369</v>
      </c>
      <c r="G475" s="7">
        <v>0.79600000000000004</v>
      </c>
      <c r="H475" s="7">
        <v>0.79600000000000004</v>
      </c>
      <c r="I475" s="7">
        <v>1.0389999999999999</v>
      </c>
      <c r="J475" s="7">
        <v>1.5249999999999999</v>
      </c>
    </row>
    <row r="476" spans="1:10">
      <c r="A476" t="s">
        <v>300</v>
      </c>
      <c r="B476" t="s">
        <v>188</v>
      </c>
      <c r="C476" t="s">
        <v>189</v>
      </c>
      <c r="D476" t="s">
        <v>36</v>
      </c>
      <c r="E476" t="s">
        <v>37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</row>
    <row r="477" spans="1:10">
      <c r="A477" t="s">
        <v>300</v>
      </c>
      <c r="B477" t="s">
        <v>190</v>
      </c>
      <c r="C477" t="s">
        <v>191</v>
      </c>
      <c r="D477" t="s">
        <v>36</v>
      </c>
      <c r="E477" t="s">
        <v>37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</row>
    <row r="478" spans="1:10">
      <c r="A478" t="s">
        <v>300</v>
      </c>
      <c r="B478" t="s">
        <v>192</v>
      </c>
      <c r="C478" t="s">
        <v>193</v>
      </c>
      <c r="D478" t="s">
        <v>36</v>
      </c>
      <c r="E478" t="s">
        <v>37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</row>
    <row r="479" spans="1:10">
      <c r="A479" t="s">
        <v>300</v>
      </c>
      <c r="B479" t="s">
        <v>194</v>
      </c>
      <c r="C479" t="s">
        <v>195</v>
      </c>
      <c r="D479" t="s">
        <v>36</v>
      </c>
      <c r="E479" t="s">
        <v>37</v>
      </c>
      <c r="F479" s="7">
        <v>0.66600000000000004</v>
      </c>
      <c r="G479" s="7">
        <v>1.0880000000000001</v>
      </c>
      <c r="H479" s="7">
        <v>0.90400000000000003</v>
      </c>
      <c r="I479" s="7">
        <v>1.552</v>
      </c>
      <c r="J479" s="7">
        <v>1.8919999999999999</v>
      </c>
    </row>
    <row r="480" spans="1:10">
      <c r="A480" t="s">
        <v>300</v>
      </c>
      <c r="B480" t="s">
        <v>196</v>
      </c>
      <c r="C480" t="s">
        <v>197</v>
      </c>
      <c r="D480" t="s">
        <v>36</v>
      </c>
      <c r="E480" t="s">
        <v>37</v>
      </c>
      <c r="F480" s="7">
        <v>77.128</v>
      </c>
      <c r="G480" s="7">
        <v>91.35</v>
      </c>
      <c r="H480" s="7">
        <v>109.492</v>
      </c>
      <c r="I480" s="7">
        <v>127.792</v>
      </c>
      <c r="J480" s="7">
        <v>108.372</v>
      </c>
    </row>
    <row r="481" spans="1:10">
      <c r="A481" t="s">
        <v>300</v>
      </c>
      <c r="B481" t="s">
        <v>198</v>
      </c>
      <c r="C481" t="s">
        <v>199</v>
      </c>
      <c r="D481" t="s">
        <v>36</v>
      </c>
      <c r="E481" t="s">
        <v>37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</row>
    <row r="482" spans="1:10">
      <c r="A482" t="s">
        <v>300</v>
      </c>
      <c r="B482" t="s">
        <v>200</v>
      </c>
      <c r="C482" t="s">
        <v>201</v>
      </c>
      <c r="D482" t="s">
        <v>36</v>
      </c>
      <c r="E482" t="s">
        <v>37</v>
      </c>
      <c r="F482" s="7">
        <v>14.974</v>
      </c>
      <c r="G482" s="7">
        <v>19.593</v>
      </c>
      <c r="H482" s="7">
        <v>35.716999999999999</v>
      </c>
      <c r="I482" s="7">
        <v>15.518000000000001</v>
      </c>
      <c r="J482" s="7">
        <v>11.048</v>
      </c>
    </row>
    <row r="483" spans="1:10">
      <c r="A483" t="s">
        <v>300</v>
      </c>
      <c r="B483" t="s">
        <v>202</v>
      </c>
      <c r="C483" t="s">
        <v>203</v>
      </c>
      <c r="D483" t="s">
        <v>36</v>
      </c>
      <c r="E483" t="s">
        <v>37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</row>
    <row r="484" spans="1:10">
      <c r="A484" t="s">
        <v>300</v>
      </c>
      <c r="B484" t="s">
        <v>204</v>
      </c>
      <c r="C484" t="s">
        <v>205</v>
      </c>
      <c r="D484" t="s">
        <v>36</v>
      </c>
      <c r="E484" t="s">
        <v>37</v>
      </c>
      <c r="F484" s="7">
        <v>20.253</v>
      </c>
      <c r="G484" s="7">
        <v>26.145</v>
      </c>
      <c r="H484" s="7">
        <v>25.521000000000001</v>
      </c>
      <c r="I484" s="7">
        <v>26.164000000000001</v>
      </c>
      <c r="J484" s="7">
        <v>24.164999999999999</v>
      </c>
    </row>
    <row r="485" spans="1:10">
      <c r="A485" t="s">
        <v>300</v>
      </c>
      <c r="B485" t="s">
        <v>206</v>
      </c>
      <c r="C485" t="s">
        <v>207</v>
      </c>
      <c r="D485" t="s">
        <v>36</v>
      </c>
      <c r="E485" t="s">
        <v>37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</row>
    <row r="486" spans="1:10">
      <c r="A486" t="s">
        <v>300</v>
      </c>
      <c r="B486" t="s">
        <v>208</v>
      </c>
      <c r="C486" t="s">
        <v>209</v>
      </c>
      <c r="D486" t="s">
        <v>36</v>
      </c>
      <c r="E486" t="s">
        <v>37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</row>
    <row r="487" spans="1:10">
      <c r="A487" t="s">
        <v>300</v>
      </c>
      <c r="B487" t="s">
        <v>210</v>
      </c>
      <c r="C487" t="s">
        <v>211</v>
      </c>
      <c r="D487" t="s">
        <v>36</v>
      </c>
      <c r="E487" t="s">
        <v>37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</row>
    <row r="488" spans="1:10">
      <c r="A488" t="s">
        <v>300</v>
      </c>
      <c r="B488" t="s">
        <v>212</v>
      </c>
      <c r="C488" t="s">
        <v>213</v>
      </c>
      <c r="D488" t="s">
        <v>36</v>
      </c>
      <c r="E488" t="s">
        <v>37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</row>
    <row r="489" spans="1:10">
      <c r="A489" t="s">
        <v>300</v>
      </c>
      <c r="B489" t="s">
        <v>214</v>
      </c>
      <c r="C489" t="s">
        <v>215</v>
      </c>
      <c r="D489" t="s">
        <v>36</v>
      </c>
      <c r="E489" t="s">
        <v>37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</row>
    <row r="490" spans="1:10">
      <c r="A490" t="s">
        <v>300</v>
      </c>
      <c r="B490" t="s">
        <v>216</v>
      </c>
      <c r="C490" t="s">
        <v>217</v>
      </c>
      <c r="D490" t="s">
        <v>36</v>
      </c>
      <c r="E490" t="s">
        <v>37</v>
      </c>
      <c r="F490" s="7">
        <v>4.4569999999999999</v>
      </c>
      <c r="G490" s="7">
        <v>14.71</v>
      </c>
      <c r="H490" s="7">
        <v>39.671999999999997</v>
      </c>
      <c r="I490" s="7">
        <v>31.475000000000001</v>
      </c>
      <c r="J490" s="7">
        <v>6.9260000000000002</v>
      </c>
    </row>
    <row r="491" spans="1:10">
      <c r="A491" t="s">
        <v>300</v>
      </c>
      <c r="B491" t="s">
        <v>218</v>
      </c>
      <c r="C491" t="s">
        <v>219</v>
      </c>
      <c r="D491" t="s">
        <v>36</v>
      </c>
      <c r="E491" t="s">
        <v>37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</row>
    <row r="492" spans="1:10">
      <c r="A492" t="s">
        <v>300</v>
      </c>
      <c r="B492" t="s">
        <v>220</v>
      </c>
      <c r="C492" t="s">
        <v>221</v>
      </c>
      <c r="D492" t="s">
        <v>36</v>
      </c>
      <c r="E492" t="s">
        <v>37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</row>
    <row r="493" spans="1:10">
      <c r="A493" t="s">
        <v>300</v>
      </c>
      <c r="B493" t="s">
        <v>222</v>
      </c>
      <c r="C493" t="s">
        <v>223</v>
      </c>
      <c r="D493" t="s">
        <v>36</v>
      </c>
      <c r="E493" t="s">
        <v>37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</row>
    <row r="494" spans="1:10">
      <c r="A494" t="s">
        <v>300</v>
      </c>
      <c r="B494" t="s">
        <v>224</v>
      </c>
      <c r="C494" t="s">
        <v>225</v>
      </c>
      <c r="D494" t="s">
        <v>36</v>
      </c>
      <c r="E494" t="s">
        <v>37</v>
      </c>
      <c r="F494" s="7">
        <v>2.4860000000000002</v>
      </c>
      <c r="G494" s="7">
        <v>2.4860000000000002</v>
      </c>
      <c r="H494" s="7">
        <v>2.4860000000000002</v>
      </c>
      <c r="I494" s="7">
        <v>1.413</v>
      </c>
      <c r="J494" s="7">
        <v>1.413</v>
      </c>
    </row>
    <row r="495" spans="1:10">
      <c r="A495" t="s">
        <v>300</v>
      </c>
      <c r="B495" t="s">
        <v>226</v>
      </c>
      <c r="C495" t="s">
        <v>227</v>
      </c>
      <c r="D495" t="s">
        <v>36</v>
      </c>
      <c r="E495" t="s">
        <v>37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</row>
    <row r="496" spans="1:10">
      <c r="A496" t="s">
        <v>300</v>
      </c>
      <c r="B496" t="s">
        <v>228</v>
      </c>
      <c r="C496" t="s">
        <v>229</v>
      </c>
      <c r="D496" t="s">
        <v>36</v>
      </c>
      <c r="E496" t="s">
        <v>37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</row>
    <row r="497" spans="1:10">
      <c r="A497" t="s">
        <v>300</v>
      </c>
      <c r="B497" t="s">
        <v>230</v>
      </c>
      <c r="C497" t="s">
        <v>231</v>
      </c>
      <c r="D497" t="s">
        <v>36</v>
      </c>
      <c r="E497" t="s">
        <v>37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</row>
    <row r="498" spans="1:10">
      <c r="A498" t="s">
        <v>300</v>
      </c>
      <c r="B498" t="s">
        <v>232</v>
      </c>
      <c r="C498" t="s">
        <v>233</v>
      </c>
      <c r="D498" t="s">
        <v>36</v>
      </c>
      <c r="E498" t="s">
        <v>37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</row>
    <row r="499" spans="1:10">
      <c r="A499" t="s">
        <v>300</v>
      </c>
      <c r="B499" t="s">
        <v>234</v>
      </c>
      <c r="C499" t="s">
        <v>235</v>
      </c>
      <c r="D499" t="s">
        <v>36</v>
      </c>
      <c r="E499" t="s">
        <v>37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</row>
    <row r="500" spans="1:10">
      <c r="A500" t="s">
        <v>300</v>
      </c>
      <c r="B500" t="s">
        <v>236</v>
      </c>
      <c r="C500" t="s">
        <v>237</v>
      </c>
      <c r="D500" t="s">
        <v>36</v>
      </c>
      <c r="E500" t="s">
        <v>37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</row>
    <row r="501" spans="1:10">
      <c r="A501" t="s">
        <v>300</v>
      </c>
      <c r="B501" t="s">
        <v>238</v>
      </c>
      <c r="C501" t="s">
        <v>239</v>
      </c>
      <c r="D501" t="s">
        <v>36</v>
      </c>
      <c r="E501" t="s">
        <v>37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</row>
    <row r="502" spans="1:10">
      <c r="A502" t="s">
        <v>300</v>
      </c>
      <c r="B502" t="s">
        <v>240</v>
      </c>
      <c r="C502" t="s">
        <v>241</v>
      </c>
      <c r="D502" t="s">
        <v>36</v>
      </c>
      <c r="E502" t="s">
        <v>37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</row>
    <row r="503" spans="1:10">
      <c r="A503" t="s">
        <v>300</v>
      </c>
      <c r="B503" t="s">
        <v>242</v>
      </c>
      <c r="C503" t="s">
        <v>243</v>
      </c>
      <c r="D503" t="s">
        <v>36</v>
      </c>
      <c r="E503" t="s">
        <v>37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</row>
    <row r="504" spans="1:10">
      <c r="A504" t="s">
        <v>300</v>
      </c>
      <c r="B504" t="s">
        <v>244</v>
      </c>
      <c r="C504" t="s">
        <v>245</v>
      </c>
      <c r="D504" t="s">
        <v>36</v>
      </c>
      <c r="E504" t="s">
        <v>37</v>
      </c>
      <c r="F504" s="7">
        <v>32.881</v>
      </c>
      <c r="G504" s="7">
        <v>44.115000000000002</v>
      </c>
      <c r="H504" s="7">
        <v>44.543999999999997</v>
      </c>
      <c r="I504" s="7">
        <v>43.061</v>
      </c>
      <c r="J504" s="7">
        <v>40.192</v>
      </c>
    </row>
    <row r="505" spans="1:10">
      <c r="A505" t="s">
        <v>300</v>
      </c>
      <c r="B505" t="s">
        <v>246</v>
      </c>
      <c r="C505" t="s">
        <v>247</v>
      </c>
      <c r="D505" t="s">
        <v>36</v>
      </c>
      <c r="E505" t="s">
        <v>37</v>
      </c>
      <c r="F505" s="7">
        <v>100.033</v>
      </c>
      <c r="G505" s="7">
        <v>179.14</v>
      </c>
      <c r="H505" s="7">
        <v>175.65799999999999</v>
      </c>
      <c r="I505" s="7">
        <v>89.006</v>
      </c>
      <c r="J505" s="7">
        <v>53.988</v>
      </c>
    </row>
    <row r="506" spans="1:10">
      <c r="A506" t="s">
        <v>300</v>
      </c>
      <c r="B506" t="s">
        <v>248</v>
      </c>
      <c r="C506" t="s">
        <v>249</v>
      </c>
      <c r="D506" t="s">
        <v>36</v>
      </c>
      <c r="E506" t="s">
        <v>37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</row>
    <row r="507" spans="1:10">
      <c r="A507" t="s">
        <v>300</v>
      </c>
      <c r="B507" t="s">
        <v>250</v>
      </c>
      <c r="C507" t="s">
        <v>251</v>
      </c>
      <c r="D507" t="s">
        <v>36</v>
      </c>
      <c r="E507" t="s">
        <v>37</v>
      </c>
      <c r="F507" s="7">
        <v>0.41799999999999998</v>
      </c>
      <c r="G507" s="7">
        <v>0.63800000000000001</v>
      </c>
      <c r="H507" s="7">
        <v>2.0680000000000001</v>
      </c>
      <c r="I507" s="7">
        <v>0.93200000000000005</v>
      </c>
      <c r="J507" s="7">
        <v>0.186</v>
      </c>
    </row>
    <row r="508" spans="1:10">
      <c r="A508" t="s">
        <v>300</v>
      </c>
      <c r="B508" t="s">
        <v>252</v>
      </c>
      <c r="C508" t="s">
        <v>253</v>
      </c>
      <c r="D508" t="s">
        <v>36</v>
      </c>
      <c r="E508" t="s">
        <v>37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</row>
    <row r="509" spans="1:10">
      <c r="A509" t="s">
        <v>300</v>
      </c>
      <c r="B509" t="s">
        <v>254</v>
      </c>
      <c r="C509" t="s">
        <v>255</v>
      </c>
      <c r="D509" t="s">
        <v>36</v>
      </c>
      <c r="E509" t="s">
        <v>37</v>
      </c>
      <c r="F509" s="7"/>
      <c r="G509" s="7"/>
      <c r="H509" s="7"/>
      <c r="I509" s="7"/>
      <c r="J509" s="7"/>
    </row>
    <row r="510" spans="1:10">
      <c r="A510" t="s">
        <v>300</v>
      </c>
      <c r="B510" t="s">
        <v>256</v>
      </c>
      <c r="C510" t="s">
        <v>257</v>
      </c>
      <c r="D510" t="s">
        <v>36</v>
      </c>
      <c r="E510" t="s">
        <v>37</v>
      </c>
      <c r="F510" s="7"/>
      <c r="G510" s="7"/>
      <c r="H510" s="7"/>
      <c r="I510" s="7"/>
      <c r="J510" s="7"/>
    </row>
    <row r="511" spans="1:10">
      <c r="A511" t="s">
        <v>300</v>
      </c>
      <c r="B511" t="s">
        <v>258</v>
      </c>
      <c r="C511" t="s">
        <v>259</v>
      </c>
      <c r="D511" t="s">
        <v>36</v>
      </c>
      <c r="E511" t="s">
        <v>37</v>
      </c>
      <c r="F511" s="7"/>
      <c r="G511" s="7"/>
      <c r="H511" s="7"/>
      <c r="I511" s="7"/>
      <c r="J511" s="7"/>
    </row>
    <row r="512" spans="1:10">
      <c r="A512" t="s">
        <v>300</v>
      </c>
      <c r="B512" t="s">
        <v>260</v>
      </c>
      <c r="C512" t="s">
        <v>261</v>
      </c>
      <c r="D512" t="s">
        <v>36</v>
      </c>
      <c r="E512" t="s">
        <v>37</v>
      </c>
      <c r="F512" s="7"/>
      <c r="G512" s="7"/>
      <c r="H512" s="7"/>
      <c r="I512" s="7"/>
      <c r="J512" s="7"/>
    </row>
    <row r="513" spans="1:10">
      <c r="A513" t="s">
        <v>300</v>
      </c>
      <c r="B513" t="s">
        <v>262</v>
      </c>
      <c r="C513" t="s">
        <v>263</v>
      </c>
      <c r="D513" t="s">
        <v>36</v>
      </c>
      <c r="E513" t="s">
        <v>37</v>
      </c>
      <c r="F513" s="7"/>
      <c r="G513" s="7"/>
      <c r="H513" s="7"/>
      <c r="I513" s="7"/>
      <c r="J513" s="7"/>
    </row>
    <row r="514" spans="1:10">
      <c r="A514" t="s">
        <v>300</v>
      </c>
      <c r="B514" t="s">
        <v>264</v>
      </c>
      <c r="C514" t="s">
        <v>265</v>
      </c>
      <c r="D514" t="s">
        <v>36</v>
      </c>
      <c r="E514" t="s">
        <v>37</v>
      </c>
      <c r="F514" s="7">
        <v>0.99</v>
      </c>
      <c r="G514" s="7">
        <v>0.99</v>
      </c>
      <c r="H514" s="7">
        <v>0.99</v>
      </c>
      <c r="I514" s="7">
        <v>0.99</v>
      </c>
      <c r="J514" s="7">
        <v>0.99</v>
      </c>
    </row>
    <row r="515" spans="1:10">
      <c r="A515" t="s">
        <v>300</v>
      </c>
      <c r="B515" t="s">
        <v>266</v>
      </c>
      <c r="C515" t="s">
        <v>267</v>
      </c>
      <c r="D515" t="s">
        <v>36</v>
      </c>
      <c r="E515" t="s">
        <v>37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</row>
    <row r="516" spans="1:10">
      <c r="A516" t="s">
        <v>300</v>
      </c>
      <c r="B516" t="s">
        <v>268</v>
      </c>
      <c r="C516" t="s">
        <v>269</v>
      </c>
      <c r="D516" t="s">
        <v>36</v>
      </c>
      <c r="E516" t="s">
        <v>37</v>
      </c>
      <c r="F516" s="7">
        <v>1</v>
      </c>
      <c r="G516" s="7">
        <v>1</v>
      </c>
      <c r="H516" s="7">
        <v>1</v>
      </c>
      <c r="I516" s="7">
        <v>1</v>
      </c>
      <c r="J516" s="7">
        <v>1</v>
      </c>
    </row>
    <row r="517" spans="1:10">
      <c r="A517" t="s">
        <v>300</v>
      </c>
      <c r="B517" t="s">
        <v>270</v>
      </c>
      <c r="C517" t="s">
        <v>271</v>
      </c>
      <c r="D517" t="s">
        <v>36</v>
      </c>
      <c r="E517" t="s">
        <v>37</v>
      </c>
      <c r="F517" s="7">
        <v>0.77400000000000002</v>
      </c>
      <c r="G517" s="7">
        <v>0.77400000000000002</v>
      </c>
      <c r="H517" s="7">
        <v>0.77400000000000002</v>
      </c>
      <c r="I517" s="7">
        <v>0.77400000000000002</v>
      </c>
      <c r="J517" s="7">
        <v>0.77400000000000002</v>
      </c>
    </row>
    <row r="518" spans="1:10">
      <c r="A518" t="s">
        <v>300</v>
      </c>
      <c r="B518" t="s">
        <v>272</v>
      </c>
      <c r="C518" t="s">
        <v>273</v>
      </c>
      <c r="D518" t="s">
        <v>36</v>
      </c>
      <c r="E518" t="s">
        <v>37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</row>
    <row r="519" spans="1:10">
      <c r="A519" t="s">
        <v>300</v>
      </c>
      <c r="B519" t="s">
        <v>274</v>
      </c>
      <c r="C519" t="s">
        <v>275</v>
      </c>
      <c r="D519" t="s">
        <v>36</v>
      </c>
      <c r="E519" t="s">
        <v>37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</row>
    <row r="520" spans="1:10">
      <c r="A520" t="s">
        <v>300</v>
      </c>
      <c r="B520" t="s">
        <v>276</v>
      </c>
      <c r="C520" t="s">
        <v>277</v>
      </c>
      <c r="D520" t="s">
        <v>36</v>
      </c>
      <c r="E520" t="s">
        <v>37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</row>
    <row r="521" spans="1:10">
      <c r="A521" t="s">
        <v>300</v>
      </c>
      <c r="B521" t="s">
        <v>278</v>
      </c>
      <c r="C521" t="s">
        <v>279</v>
      </c>
      <c r="D521" t="s">
        <v>36</v>
      </c>
      <c r="E521" t="s">
        <v>37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</row>
    <row r="522" spans="1:10">
      <c r="A522" t="s">
        <v>300</v>
      </c>
      <c r="B522" t="s">
        <v>280</v>
      </c>
      <c r="C522" t="s">
        <v>281</v>
      </c>
      <c r="D522" t="s">
        <v>36</v>
      </c>
      <c r="E522" t="s">
        <v>37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</row>
    <row r="523" spans="1:10">
      <c r="A523" t="s">
        <v>300</v>
      </c>
      <c r="B523" t="s">
        <v>282</v>
      </c>
      <c r="C523" t="s">
        <v>283</v>
      </c>
      <c r="D523" t="s">
        <v>36</v>
      </c>
      <c r="E523" t="s">
        <v>37</v>
      </c>
      <c r="F523" s="7">
        <v>0.77800000000000002</v>
      </c>
      <c r="G523" s="7">
        <v>0.497</v>
      </c>
      <c r="H523" s="7">
        <v>0.372</v>
      </c>
      <c r="I523" s="7">
        <v>0.36399999999999999</v>
      </c>
      <c r="J523" s="7">
        <v>0.152</v>
      </c>
    </row>
    <row r="524" spans="1:10">
      <c r="A524" t="s">
        <v>300</v>
      </c>
      <c r="B524" t="s">
        <v>284</v>
      </c>
      <c r="C524" t="s">
        <v>285</v>
      </c>
      <c r="D524" t="s">
        <v>36</v>
      </c>
      <c r="E524" t="s">
        <v>37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</row>
    <row r="525" spans="1:10">
      <c r="A525" t="s">
        <v>300</v>
      </c>
      <c r="B525" t="s">
        <v>286</v>
      </c>
      <c r="C525" t="s">
        <v>269</v>
      </c>
      <c r="D525" t="s">
        <v>36</v>
      </c>
      <c r="E525" t="s">
        <v>37</v>
      </c>
      <c r="F525" s="7">
        <v>0.49099999999999999</v>
      </c>
      <c r="G525" s="7">
        <v>2.4159999999999999</v>
      </c>
      <c r="H525" s="7">
        <v>4.5640000000000001</v>
      </c>
      <c r="I525" s="7">
        <v>2.5550000000000002</v>
      </c>
      <c r="J525" s="7">
        <v>1.337</v>
      </c>
    </row>
    <row r="526" spans="1:10">
      <c r="A526" t="s">
        <v>300</v>
      </c>
      <c r="B526" t="s">
        <v>287</v>
      </c>
      <c r="C526" t="s">
        <v>271</v>
      </c>
      <c r="D526" t="s">
        <v>36</v>
      </c>
      <c r="E526" t="s">
        <v>37</v>
      </c>
      <c r="F526" s="7">
        <v>1.1439999999999999</v>
      </c>
      <c r="G526" s="7">
        <v>1.1439999999999999</v>
      </c>
      <c r="H526" s="7">
        <v>1.1439999999999999</v>
      </c>
      <c r="I526" s="7">
        <v>1.1439999999999999</v>
      </c>
      <c r="J526" s="7">
        <v>1.1439999999999999</v>
      </c>
    </row>
    <row r="527" spans="1:10">
      <c r="A527" t="s">
        <v>300</v>
      </c>
      <c r="B527" t="s">
        <v>288</v>
      </c>
      <c r="C527" t="s">
        <v>289</v>
      </c>
      <c r="D527" t="s">
        <v>36</v>
      </c>
      <c r="E527" t="s">
        <v>37</v>
      </c>
      <c r="F527" s="7">
        <v>1.8839999999999999</v>
      </c>
      <c r="G527" s="7">
        <v>1.8839999999999999</v>
      </c>
      <c r="H527" s="7">
        <v>1.8839999999999999</v>
      </c>
      <c r="I527" s="7">
        <v>1.8839999999999999</v>
      </c>
      <c r="J527" s="7">
        <v>1.8839999999999999</v>
      </c>
    </row>
    <row r="528" spans="1:10">
      <c r="A528" t="s">
        <v>300</v>
      </c>
      <c r="B528" t="s">
        <v>290</v>
      </c>
      <c r="C528" t="s">
        <v>291</v>
      </c>
      <c r="D528" t="s">
        <v>36</v>
      </c>
      <c r="E528" t="s">
        <v>37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</row>
    <row r="529" spans="1:10">
      <c r="A529" t="s">
        <v>300</v>
      </c>
      <c r="B529" t="s">
        <v>292</v>
      </c>
      <c r="C529" t="s">
        <v>293</v>
      </c>
      <c r="D529" t="s">
        <v>36</v>
      </c>
      <c r="E529" t="s">
        <v>37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</row>
    <row r="530" spans="1:10">
      <c r="A530" t="s">
        <v>300</v>
      </c>
      <c r="B530" t="s">
        <v>294</v>
      </c>
      <c r="C530" t="s">
        <v>295</v>
      </c>
      <c r="D530" t="s">
        <v>36</v>
      </c>
      <c r="E530" t="s">
        <v>37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</row>
    <row r="531" spans="1:10">
      <c r="A531" t="s">
        <v>300</v>
      </c>
      <c r="B531" t="s">
        <v>296</v>
      </c>
      <c r="C531" t="s">
        <v>297</v>
      </c>
      <c r="D531" t="s">
        <v>36</v>
      </c>
      <c r="E531" t="s">
        <v>37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</row>
    <row r="532" spans="1:10">
      <c r="A532" t="s">
        <v>301</v>
      </c>
      <c r="B532" t="s">
        <v>34</v>
      </c>
      <c r="C532" t="s">
        <v>35</v>
      </c>
      <c r="D532" t="s">
        <v>36</v>
      </c>
      <c r="E532" t="s">
        <v>37</v>
      </c>
      <c r="F532" s="7">
        <v>65.456585048973906</v>
      </c>
      <c r="G532" s="7">
        <v>67.151911204177907</v>
      </c>
      <c r="H532" s="7">
        <v>62.809511299198</v>
      </c>
      <c r="I532" s="7">
        <v>60.7884288645498</v>
      </c>
      <c r="J532" s="7">
        <v>63.387257072348397</v>
      </c>
    </row>
    <row r="533" spans="1:10">
      <c r="A533" t="s">
        <v>301</v>
      </c>
      <c r="B533" t="s">
        <v>38</v>
      </c>
      <c r="C533" t="s">
        <v>39</v>
      </c>
      <c r="D533" t="s">
        <v>36</v>
      </c>
      <c r="E533" t="s">
        <v>37</v>
      </c>
      <c r="F533" s="7">
        <v>65.001717303812796</v>
      </c>
      <c r="G533" s="7">
        <v>62.0250078131835</v>
      </c>
      <c r="H533" s="7">
        <v>59.9820157898018</v>
      </c>
      <c r="I533" s="7">
        <v>56.261951748631901</v>
      </c>
      <c r="J533" s="7">
        <v>55.1794857679687</v>
      </c>
    </row>
    <row r="534" spans="1:10">
      <c r="A534" t="s">
        <v>301</v>
      </c>
      <c r="B534" t="s">
        <v>40</v>
      </c>
      <c r="C534" t="s">
        <v>41</v>
      </c>
      <c r="D534" t="s">
        <v>36</v>
      </c>
      <c r="E534" t="s">
        <v>37</v>
      </c>
      <c r="F534" s="7">
        <v>290.59637913085902</v>
      </c>
      <c r="G534" s="7">
        <v>287.09737116308298</v>
      </c>
      <c r="H534" s="7">
        <v>276.74230529546998</v>
      </c>
      <c r="I534" s="7">
        <v>269.84970191951697</v>
      </c>
      <c r="J534" s="7">
        <v>269.05866039500103</v>
      </c>
    </row>
    <row r="535" spans="1:10">
      <c r="A535" t="s">
        <v>301</v>
      </c>
      <c r="B535" t="s">
        <v>42</v>
      </c>
      <c r="C535" t="s">
        <v>43</v>
      </c>
      <c r="D535" t="s">
        <v>36</v>
      </c>
      <c r="E535" t="s">
        <v>37</v>
      </c>
      <c r="F535" s="7">
        <v>7.4865630568849602</v>
      </c>
      <c r="G535" s="7">
        <v>8.0449381274258691</v>
      </c>
      <c r="H535" s="7">
        <v>7.9791719448806502</v>
      </c>
      <c r="I535" s="7">
        <v>7.96140101000125</v>
      </c>
      <c r="J535" s="7">
        <v>8.4152984215156792</v>
      </c>
    </row>
    <row r="536" spans="1:10">
      <c r="A536" t="s">
        <v>301</v>
      </c>
      <c r="B536" t="s">
        <v>44</v>
      </c>
      <c r="C536" t="s">
        <v>45</v>
      </c>
      <c r="D536" t="s">
        <v>36</v>
      </c>
      <c r="E536" t="s">
        <v>37</v>
      </c>
      <c r="F536" s="7">
        <v>9.0894949384999997</v>
      </c>
      <c r="G536" s="7">
        <v>9.4437049992999995</v>
      </c>
      <c r="H536" s="7">
        <v>7.0772252428</v>
      </c>
      <c r="I536" s="7">
        <v>6.5527152144</v>
      </c>
      <c r="J536" s="7">
        <v>7.0824628560000003</v>
      </c>
    </row>
    <row r="537" spans="1:10">
      <c r="A537" t="s">
        <v>301</v>
      </c>
      <c r="B537" t="s">
        <v>46</v>
      </c>
      <c r="C537" t="s">
        <v>47</v>
      </c>
      <c r="D537" t="s">
        <v>36</v>
      </c>
      <c r="E537" t="s">
        <v>37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</row>
    <row r="538" spans="1:10">
      <c r="A538" t="s">
        <v>301</v>
      </c>
      <c r="B538" t="s">
        <v>48</v>
      </c>
      <c r="C538" t="s">
        <v>49</v>
      </c>
      <c r="D538" t="s">
        <v>36</v>
      </c>
      <c r="E538" t="s">
        <v>37</v>
      </c>
      <c r="F538" s="7">
        <v>1.4390891101000001</v>
      </c>
      <c r="G538" s="7">
        <v>2.0331495653</v>
      </c>
      <c r="H538" s="7">
        <v>2.7614250570999999</v>
      </c>
      <c r="I538" s="7">
        <v>1.3745460709999999</v>
      </c>
      <c r="J538" s="7">
        <v>2.0360709552</v>
      </c>
    </row>
    <row r="539" spans="1:10">
      <c r="A539" t="s">
        <v>301</v>
      </c>
      <c r="B539" t="s">
        <v>50</v>
      </c>
      <c r="C539" t="s">
        <v>51</v>
      </c>
      <c r="D539" t="s">
        <v>36</v>
      </c>
      <c r="E539" t="s">
        <v>37</v>
      </c>
      <c r="F539" s="7">
        <v>23.7263053022</v>
      </c>
      <c r="G539" s="7">
        <v>23.471633453599999</v>
      </c>
      <c r="H539" s="7">
        <v>23.589251361999999</v>
      </c>
      <c r="I539" s="7">
        <v>23.707603341799999</v>
      </c>
      <c r="J539" s="7">
        <v>24.0782074643</v>
      </c>
    </row>
    <row r="540" spans="1:10">
      <c r="A540" t="s">
        <v>301</v>
      </c>
      <c r="B540" t="s">
        <v>52</v>
      </c>
      <c r="C540" t="s">
        <v>53</v>
      </c>
      <c r="D540" t="s">
        <v>36</v>
      </c>
      <c r="E540" t="s">
        <v>37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</row>
    <row r="541" spans="1:10">
      <c r="A541" t="s">
        <v>301</v>
      </c>
      <c r="B541" t="s">
        <v>54</v>
      </c>
      <c r="C541" t="s">
        <v>55</v>
      </c>
      <c r="D541" t="s">
        <v>36</v>
      </c>
      <c r="E541" t="s">
        <v>37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</row>
    <row r="542" spans="1:10">
      <c r="A542" t="s">
        <v>301</v>
      </c>
      <c r="B542" t="s">
        <v>56</v>
      </c>
      <c r="C542" t="s">
        <v>57</v>
      </c>
      <c r="D542" t="s">
        <v>36</v>
      </c>
      <c r="E542" t="s">
        <v>37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</row>
    <row r="543" spans="1:10">
      <c r="A543" t="s">
        <v>301</v>
      </c>
      <c r="B543" t="s">
        <v>58</v>
      </c>
      <c r="C543" t="s">
        <v>59</v>
      </c>
      <c r="D543" t="s">
        <v>36</v>
      </c>
      <c r="E543" t="s">
        <v>37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</row>
    <row r="544" spans="1:10">
      <c r="A544" t="s">
        <v>301</v>
      </c>
      <c r="B544" t="s">
        <v>60</v>
      </c>
      <c r="C544" t="s">
        <v>61</v>
      </c>
      <c r="D544" t="s">
        <v>36</v>
      </c>
      <c r="E544" t="s">
        <v>37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</row>
    <row r="545" spans="1:10">
      <c r="A545" t="s">
        <v>301</v>
      </c>
      <c r="B545" t="s">
        <v>62</v>
      </c>
      <c r="C545" t="s">
        <v>63</v>
      </c>
      <c r="D545" t="s">
        <v>36</v>
      </c>
      <c r="E545" t="s">
        <v>37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</row>
    <row r="546" spans="1:10">
      <c r="A546" t="s">
        <v>301</v>
      </c>
      <c r="B546" t="s">
        <v>64</v>
      </c>
      <c r="C546" t="s">
        <v>65</v>
      </c>
      <c r="D546" t="s">
        <v>36</v>
      </c>
      <c r="E546" t="s">
        <v>37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</row>
    <row r="547" spans="1:10">
      <c r="A547" t="s">
        <v>301</v>
      </c>
      <c r="B547" t="s">
        <v>66</v>
      </c>
      <c r="C547" t="s">
        <v>67</v>
      </c>
      <c r="D547" t="s">
        <v>36</v>
      </c>
      <c r="E547" t="s">
        <v>37</v>
      </c>
      <c r="F547" s="7">
        <v>0</v>
      </c>
      <c r="G547" s="7">
        <v>3.91074727E-2</v>
      </c>
      <c r="H547" s="7">
        <v>3.8718336899999997E-2</v>
      </c>
      <c r="I547" s="7">
        <v>3.8361636300000002E-2</v>
      </c>
      <c r="J547" s="7">
        <v>3.9918152999999998E-2</v>
      </c>
    </row>
    <row r="548" spans="1:10">
      <c r="A548" t="s">
        <v>301</v>
      </c>
      <c r="B548" t="s">
        <v>68</v>
      </c>
      <c r="C548" t="s">
        <v>69</v>
      </c>
      <c r="D548" t="s">
        <v>36</v>
      </c>
      <c r="E548" t="s">
        <v>37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</row>
    <row r="549" spans="1:10">
      <c r="A549" t="s">
        <v>301</v>
      </c>
      <c r="B549" t="s">
        <v>70</v>
      </c>
      <c r="C549" t="s">
        <v>71</v>
      </c>
      <c r="D549" t="s">
        <v>36</v>
      </c>
      <c r="E549" t="s">
        <v>37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</row>
    <row r="550" spans="1:10">
      <c r="A550" t="s">
        <v>301</v>
      </c>
      <c r="B550" t="s">
        <v>72</v>
      </c>
      <c r="C550" t="s">
        <v>73</v>
      </c>
      <c r="D550" t="s">
        <v>36</v>
      </c>
      <c r="E550" t="s">
        <v>37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</row>
    <row r="551" spans="1:10">
      <c r="A551" t="s">
        <v>301</v>
      </c>
      <c r="B551" t="s">
        <v>74</v>
      </c>
      <c r="C551" t="s">
        <v>75</v>
      </c>
      <c r="D551" t="s">
        <v>36</v>
      </c>
      <c r="E551" t="s">
        <v>37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</row>
    <row r="552" spans="1:10">
      <c r="A552" t="s">
        <v>301</v>
      </c>
      <c r="B552" t="s">
        <v>76</v>
      </c>
      <c r="C552" t="s">
        <v>77</v>
      </c>
      <c r="D552" t="s">
        <v>36</v>
      </c>
      <c r="E552" t="s">
        <v>37</v>
      </c>
      <c r="F552" s="7">
        <v>8.9278321940138792</v>
      </c>
      <c r="G552" s="7">
        <v>10.837038746259999</v>
      </c>
      <c r="H552" s="7">
        <v>11.4347353171066</v>
      </c>
      <c r="I552" s="7">
        <v>2.4717458964910999</v>
      </c>
      <c r="J552" s="7">
        <v>1.4966955654990599</v>
      </c>
    </row>
    <row r="553" spans="1:10">
      <c r="A553" t="s">
        <v>301</v>
      </c>
      <c r="B553" t="s">
        <v>78</v>
      </c>
      <c r="C553" t="s">
        <v>79</v>
      </c>
      <c r="D553" t="s">
        <v>36</v>
      </c>
      <c r="E553" t="s">
        <v>37</v>
      </c>
      <c r="F553" s="7">
        <v>0.17678564273220501</v>
      </c>
      <c r="G553" s="7">
        <v>0.38958551634303101</v>
      </c>
      <c r="H553" s="7">
        <v>0.229478502426648</v>
      </c>
      <c r="I553" s="7">
        <v>4.0850202945332398E-3</v>
      </c>
      <c r="J553" s="7">
        <v>2.97277727899623E-3</v>
      </c>
    </row>
    <row r="554" spans="1:10">
      <c r="A554" t="s">
        <v>301</v>
      </c>
      <c r="B554" t="s">
        <v>80</v>
      </c>
      <c r="C554" t="s">
        <v>81</v>
      </c>
      <c r="D554" t="s">
        <v>36</v>
      </c>
      <c r="E554" t="s">
        <v>37</v>
      </c>
      <c r="F554" s="7">
        <v>111.40564394269499</v>
      </c>
      <c r="G554" s="7">
        <v>96.066711453831999</v>
      </c>
      <c r="H554" s="7">
        <v>69.585286087371102</v>
      </c>
      <c r="I554" s="7">
        <v>79.840950483774805</v>
      </c>
      <c r="J554" s="7">
        <v>78.598335595262895</v>
      </c>
    </row>
    <row r="555" spans="1:10">
      <c r="A555" t="s">
        <v>301</v>
      </c>
      <c r="B555" t="s">
        <v>82</v>
      </c>
      <c r="C555" t="s">
        <v>83</v>
      </c>
      <c r="D555" t="s">
        <v>36</v>
      </c>
      <c r="E555" t="s">
        <v>37</v>
      </c>
      <c r="F555" s="7">
        <v>7.7786944965</v>
      </c>
      <c r="G555" s="7">
        <v>18.566508616299998</v>
      </c>
      <c r="H555" s="7">
        <v>21.857516100200002</v>
      </c>
      <c r="I555" s="7">
        <v>12.1517832553</v>
      </c>
      <c r="J555" s="7">
        <v>5.8082658870000001</v>
      </c>
    </row>
    <row r="556" spans="1:10">
      <c r="A556" t="s">
        <v>301</v>
      </c>
      <c r="B556" t="s">
        <v>84</v>
      </c>
      <c r="C556" t="s">
        <v>85</v>
      </c>
      <c r="D556" t="s">
        <v>36</v>
      </c>
      <c r="E556" t="s">
        <v>37</v>
      </c>
      <c r="F556" s="7">
        <v>16.517683879654601</v>
      </c>
      <c r="G556" s="7">
        <v>11.0791076901192</v>
      </c>
      <c r="H556" s="7">
        <v>4.1971640599328799</v>
      </c>
      <c r="I556" s="7">
        <v>0.173323393493444</v>
      </c>
      <c r="J556" s="7">
        <v>0.27058339419987099</v>
      </c>
    </row>
    <row r="557" spans="1:10">
      <c r="A557" t="s">
        <v>301</v>
      </c>
      <c r="B557" t="s">
        <v>86</v>
      </c>
      <c r="C557" t="s">
        <v>87</v>
      </c>
      <c r="D557" t="s">
        <v>36</v>
      </c>
      <c r="E557" t="s">
        <v>37</v>
      </c>
      <c r="F557" s="7">
        <v>73.169087696153696</v>
      </c>
      <c r="G557" s="7">
        <v>74.390842126150503</v>
      </c>
      <c r="H557" s="7">
        <v>58.475477794973898</v>
      </c>
      <c r="I557" s="7">
        <v>48.293859241076603</v>
      </c>
      <c r="J557" s="7">
        <v>47.062918820894303</v>
      </c>
    </row>
    <row r="558" spans="1:10">
      <c r="A558" t="s">
        <v>301</v>
      </c>
      <c r="B558" t="s">
        <v>88</v>
      </c>
      <c r="C558" t="s">
        <v>89</v>
      </c>
      <c r="D558" t="s">
        <v>36</v>
      </c>
      <c r="E558" t="s">
        <v>37</v>
      </c>
      <c r="F558" s="7">
        <v>135.085718735732</v>
      </c>
      <c r="G558" s="7">
        <v>105.247610547994</v>
      </c>
      <c r="H558" s="7">
        <v>85.330603547181894</v>
      </c>
      <c r="I558" s="7">
        <v>80.766050001188304</v>
      </c>
      <c r="J558" s="7">
        <v>76.104585294732701</v>
      </c>
    </row>
    <row r="559" spans="1:10">
      <c r="A559" t="s">
        <v>301</v>
      </c>
      <c r="B559" t="s">
        <v>90</v>
      </c>
      <c r="C559" t="s">
        <v>91</v>
      </c>
      <c r="D559" t="s">
        <v>36</v>
      </c>
      <c r="E559" t="s">
        <v>37</v>
      </c>
      <c r="F559" s="7">
        <v>1.4747234505</v>
      </c>
      <c r="G559" s="7">
        <v>1.1712633861999999</v>
      </c>
      <c r="H559" s="7">
        <v>0.5693269084</v>
      </c>
      <c r="I559" s="7">
        <v>0.57939458340000005</v>
      </c>
      <c r="J559" s="7">
        <v>0.4773012526</v>
      </c>
    </row>
    <row r="560" spans="1:10">
      <c r="A560" t="s">
        <v>301</v>
      </c>
      <c r="B560" t="s">
        <v>92</v>
      </c>
      <c r="C560" t="s">
        <v>93</v>
      </c>
      <c r="D560" t="s">
        <v>36</v>
      </c>
      <c r="E560" t="s">
        <v>37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</row>
    <row r="561" spans="1:10">
      <c r="A561" t="s">
        <v>301</v>
      </c>
      <c r="B561" t="s">
        <v>94</v>
      </c>
      <c r="C561" t="s">
        <v>95</v>
      </c>
      <c r="D561" t="s">
        <v>36</v>
      </c>
      <c r="E561" t="s">
        <v>37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</row>
    <row r="562" spans="1:10">
      <c r="A562" t="s">
        <v>301</v>
      </c>
      <c r="B562" t="s">
        <v>96</v>
      </c>
      <c r="C562" t="s">
        <v>97</v>
      </c>
      <c r="D562" t="s">
        <v>36</v>
      </c>
      <c r="E562" t="s">
        <v>37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</row>
    <row r="563" spans="1:10">
      <c r="A563" t="s">
        <v>301</v>
      </c>
      <c r="B563" t="s">
        <v>98</v>
      </c>
      <c r="C563" t="s">
        <v>99</v>
      </c>
      <c r="D563" t="s">
        <v>36</v>
      </c>
      <c r="E563" t="s">
        <v>37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</row>
    <row r="564" spans="1:10">
      <c r="A564" t="s">
        <v>301</v>
      </c>
      <c r="B564" t="s">
        <v>100</v>
      </c>
      <c r="C564" t="s">
        <v>101</v>
      </c>
      <c r="D564" t="s">
        <v>36</v>
      </c>
      <c r="E564" t="s">
        <v>37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</row>
    <row r="565" spans="1:10">
      <c r="A565" t="s">
        <v>301</v>
      </c>
      <c r="B565" t="s">
        <v>102</v>
      </c>
      <c r="C565" t="s">
        <v>103</v>
      </c>
      <c r="D565" t="s">
        <v>36</v>
      </c>
      <c r="E565" t="s">
        <v>37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</row>
    <row r="566" spans="1:10">
      <c r="A566" t="s">
        <v>301</v>
      </c>
      <c r="B566" t="s">
        <v>104</v>
      </c>
      <c r="C566" t="s">
        <v>105</v>
      </c>
      <c r="D566" t="s">
        <v>36</v>
      </c>
      <c r="E566" t="s">
        <v>37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</row>
    <row r="567" spans="1:10">
      <c r="A567" t="s">
        <v>301</v>
      </c>
      <c r="B567" t="s">
        <v>106</v>
      </c>
      <c r="C567" t="s">
        <v>107</v>
      </c>
      <c r="D567" t="s">
        <v>36</v>
      </c>
      <c r="E567" t="s">
        <v>37</v>
      </c>
      <c r="F567" s="7">
        <v>14.519965669299999</v>
      </c>
      <c r="G567" s="7">
        <v>25.971047349700001</v>
      </c>
      <c r="H567" s="7">
        <v>27.867673904099998</v>
      </c>
      <c r="I567" s="7">
        <v>25.4405727603</v>
      </c>
      <c r="J567" s="7">
        <v>25.5354446168</v>
      </c>
    </row>
    <row r="568" spans="1:10">
      <c r="A568" t="s">
        <v>301</v>
      </c>
      <c r="B568" t="s">
        <v>108</v>
      </c>
      <c r="C568" t="s">
        <v>109</v>
      </c>
      <c r="D568" t="s">
        <v>36</v>
      </c>
      <c r="E568" t="s">
        <v>37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</row>
    <row r="569" spans="1:10">
      <c r="A569" t="s">
        <v>301</v>
      </c>
      <c r="B569" t="s">
        <v>110</v>
      </c>
      <c r="C569" t="s">
        <v>111</v>
      </c>
      <c r="D569" t="s">
        <v>36</v>
      </c>
      <c r="E569" t="s">
        <v>37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</row>
    <row r="570" spans="1:10">
      <c r="A570" t="s">
        <v>301</v>
      </c>
      <c r="B570" t="s">
        <v>112</v>
      </c>
      <c r="C570" t="s">
        <v>113</v>
      </c>
      <c r="D570" t="s">
        <v>36</v>
      </c>
      <c r="E570" t="s">
        <v>37</v>
      </c>
      <c r="F570" s="7">
        <v>25.351035043300001</v>
      </c>
      <c r="G570" s="7">
        <v>24.310597034299999</v>
      </c>
      <c r="H570" s="7">
        <v>23.005900631999999</v>
      </c>
      <c r="I570" s="7">
        <v>22.715719919000001</v>
      </c>
      <c r="J570" s="7">
        <v>22.631419155500001</v>
      </c>
    </row>
    <row r="571" spans="1:10">
      <c r="A571" t="s">
        <v>301</v>
      </c>
      <c r="B571" t="s">
        <v>114</v>
      </c>
      <c r="C571" t="s">
        <v>115</v>
      </c>
      <c r="D571" t="s">
        <v>36</v>
      </c>
      <c r="E571" t="s">
        <v>37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</row>
    <row r="572" spans="1:10">
      <c r="A572" t="s">
        <v>301</v>
      </c>
      <c r="B572" t="s">
        <v>116</v>
      </c>
      <c r="C572" t="s">
        <v>117</v>
      </c>
      <c r="D572" t="s">
        <v>36</v>
      </c>
      <c r="E572" t="s">
        <v>37</v>
      </c>
      <c r="F572" s="7">
        <v>20.6202892666</v>
      </c>
      <c r="G572" s="7">
        <v>37.478783565299999</v>
      </c>
      <c r="H572" s="7">
        <v>86.958854012399996</v>
      </c>
      <c r="I572" s="7">
        <v>83.330985107700002</v>
      </c>
      <c r="J572" s="7">
        <v>36.476087296599999</v>
      </c>
    </row>
    <row r="573" spans="1:10">
      <c r="A573" t="s">
        <v>301</v>
      </c>
      <c r="B573" t="s">
        <v>118</v>
      </c>
      <c r="C573" t="s">
        <v>119</v>
      </c>
      <c r="D573" t="s">
        <v>36</v>
      </c>
      <c r="E573" t="s">
        <v>37</v>
      </c>
      <c r="F573" s="7">
        <v>0.17418621335770601</v>
      </c>
      <c r="G573" s="7">
        <v>0.26128039441787199</v>
      </c>
      <c r="H573" s="7">
        <v>0.60965408831524803</v>
      </c>
      <c r="I573" s="7">
        <v>0.69675079270045903</v>
      </c>
      <c r="J573" s="7">
        <v>-1.54029875993729E-7</v>
      </c>
    </row>
    <row r="574" spans="1:10">
      <c r="A574" t="s">
        <v>301</v>
      </c>
      <c r="B574" t="s">
        <v>120</v>
      </c>
      <c r="C574" t="s">
        <v>121</v>
      </c>
      <c r="D574" t="s">
        <v>36</v>
      </c>
      <c r="E574" t="s">
        <v>37</v>
      </c>
      <c r="F574" s="7">
        <v>47.020466000943998</v>
      </c>
      <c r="G574" s="7">
        <v>80.537516177782095</v>
      </c>
      <c r="H574" s="7">
        <v>84.158784519384795</v>
      </c>
      <c r="I574" s="7">
        <v>74.894888395199501</v>
      </c>
      <c r="J574" s="7">
        <v>64.226624532629899</v>
      </c>
    </row>
    <row r="575" spans="1:10">
      <c r="A575" t="s">
        <v>301</v>
      </c>
      <c r="B575" t="s">
        <v>122</v>
      </c>
      <c r="C575" t="s">
        <v>123</v>
      </c>
      <c r="D575" t="s">
        <v>36</v>
      </c>
      <c r="E575" t="s">
        <v>37</v>
      </c>
      <c r="F575" s="7">
        <v>148.79987407353201</v>
      </c>
      <c r="G575" s="7">
        <v>184.49103646585201</v>
      </c>
      <c r="H575" s="7">
        <v>203.69037094914199</v>
      </c>
      <c r="I575" s="7">
        <v>197.365608447396</v>
      </c>
      <c r="J575" s="7">
        <v>180.21650035611501</v>
      </c>
    </row>
    <row r="576" spans="1:10">
      <c r="A576" t="s">
        <v>301</v>
      </c>
      <c r="B576" t="s">
        <v>124</v>
      </c>
      <c r="C576" t="s">
        <v>125</v>
      </c>
      <c r="D576" t="s">
        <v>36</v>
      </c>
      <c r="E576" t="s">
        <v>37</v>
      </c>
      <c r="F576" s="7">
        <v>153.06161149483299</v>
      </c>
      <c r="G576" s="7">
        <v>143.76112539751799</v>
      </c>
      <c r="H576" s="7">
        <v>146.544252443294</v>
      </c>
      <c r="I576" s="7">
        <v>142.82280277099699</v>
      </c>
      <c r="J576" s="7">
        <v>142.667326121755</v>
      </c>
    </row>
    <row r="577" spans="1:10">
      <c r="A577" t="s">
        <v>301</v>
      </c>
      <c r="B577" t="s">
        <v>126</v>
      </c>
      <c r="C577" t="s">
        <v>127</v>
      </c>
      <c r="D577" t="s">
        <v>36</v>
      </c>
      <c r="E577" t="s">
        <v>37</v>
      </c>
      <c r="F577" s="7">
        <v>190.25697494032599</v>
      </c>
      <c r="G577" s="7">
        <v>183.42105047397399</v>
      </c>
      <c r="H577" s="7">
        <v>175.67936478936099</v>
      </c>
      <c r="I577" s="7">
        <v>177.51027734952899</v>
      </c>
      <c r="J577" s="7">
        <v>181.70500939796</v>
      </c>
    </row>
    <row r="578" spans="1:10">
      <c r="A578" t="s">
        <v>301</v>
      </c>
      <c r="B578" t="s">
        <v>128</v>
      </c>
      <c r="C578" t="s">
        <v>129</v>
      </c>
      <c r="D578" t="s">
        <v>36</v>
      </c>
      <c r="E578" t="s">
        <v>37</v>
      </c>
      <c r="F578" s="7">
        <v>9.3282173026993398</v>
      </c>
      <c r="G578" s="7">
        <v>9.6016080789992895</v>
      </c>
      <c r="H578" s="7">
        <v>9.6876798380413902</v>
      </c>
      <c r="I578" s="7">
        <v>9.4989076624359594</v>
      </c>
      <c r="J578" s="7">
        <v>9.5821902296629897</v>
      </c>
    </row>
    <row r="579" spans="1:10">
      <c r="A579" t="s">
        <v>301</v>
      </c>
      <c r="B579" t="s">
        <v>130</v>
      </c>
      <c r="C579" t="s">
        <v>131</v>
      </c>
      <c r="D579" t="s">
        <v>36</v>
      </c>
      <c r="E579" t="s">
        <v>37</v>
      </c>
      <c r="F579" s="7">
        <v>25.001678985651299</v>
      </c>
      <c r="G579" s="7">
        <v>26.7515727258378</v>
      </c>
      <c r="H579" s="7">
        <v>27.558100819767599</v>
      </c>
      <c r="I579" s="7">
        <v>25.4282276877586</v>
      </c>
      <c r="J579" s="7">
        <v>25.165475462083599</v>
      </c>
    </row>
    <row r="580" spans="1:10">
      <c r="A580" t="s">
        <v>301</v>
      </c>
      <c r="B580" t="s">
        <v>132</v>
      </c>
      <c r="C580" t="s">
        <v>133</v>
      </c>
      <c r="D580" t="s">
        <v>36</v>
      </c>
      <c r="E580" t="s">
        <v>37</v>
      </c>
      <c r="F580" s="7">
        <v>15.0977718606169</v>
      </c>
      <c r="G580" s="7">
        <v>15.7186334377249</v>
      </c>
      <c r="H580" s="7">
        <v>16.107247152293901</v>
      </c>
      <c r="I580" s="7">
        <v>15.884540408372001</v>
      </c>
      <c r="J580" s="7">
        <v>16.128162272569501</v>
      </c>
    </row>
    <row r="581" spans="1:10">
      <c r="A581" t="s">
        <v>301</v>
      </c>
      <c r="B581" t="s">
        <v>134</v>
      </c>
      <c r="C581" t="s">
        <v>135</v>
      </c>
      <c r="D581" t="s">
        <v>36</v>
      </c>
      <c r="E581" t="s">
        <v>37</v>
      </c>
      <c r="F581" s="7">
        <v>16.328528099</v>
      </c>
      <c r="G581" s="7">
        <v>18.599686651399999</v>
      </c>
      <c r="H581" s="7">
        <v>18.599686651399999</v>
      </c>
      <c r="I581" s="7">
        <v>16.7338245121</v>
      </c>
      <c r="J581" s="7">
        <v>16.243349975499999</v>
      </c>
    </row>
    <row r="582" spans="1:10">
      <c r="A582" t="s">
        <v>301</v>
      </c>
      <c r="B582" t="s">
        <v>136</v>
      </c>
      <c r="C582" t="s">
        <v>137</v>
      </c>
      <c r="D582" t="s">
        <v>36</v>
      </c>
      <c r="E582" t="s">
        <v>37</v>
      </c>
      <c r="F582" s="7">
        <v>3.9173405002999999</v>
      </c>
      <c r="G582" s="7">
        <v>3.5180815953</v>
      </c>
      <c r="H582" s="7">
        <v>3.5180815953</v>
      </c>
      <c r="I582" s="7">
        <v>11.812465840380501</v>
      </c>
      <c r="J582" s="7">
        <v>17.866847827283799</v>
      </c>
    </row>
    <row r="583" spans="1:10">
      <c r="A583" t="s">
        <v>301</v>
      </c>
      <c r="B583" t="s">
        <v>138</v>
      </c>
      <c r="C583" t="s">
        <v>139</v>
      </c>
      <c r="D583" t="s">
        <v>36</v>
      </c>
      <c r="E583" t="s">
        <v>37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</row>
    <row r="584" spans="1:10">
      <c r="A584" t="s">
        <v>301</v>
      </c>
      <c r="B584" t="s">
        <v>140</v>
      </c>
      <c r="C584" t="s">
        <v>141</v>
      </c>
      <c r="D584" t="s">
        <v>36</v>
      </c>
      <c r="E584" t="s">
        <v>37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</row>
    <row r="585" spans="1:10">
      <c r="A585" t="s">
        <v>301</v>
      </c>
      <c r="B585" t="s">
        <v>142</v>
      </c>
      <c r="C585" t="s">
        <v>143</v>
      </c>
      <c r="D585" t="s">
        <v>36</v>
      </c>
      <c r="E585" t="s">
        <v>37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</row>
    <row r="586" spans="1:10">
      <c r="A586" t="s">
        <v>301</v>
      </c>
      <c r="B586" t="s">
        <v>144</v>
      </c>
      <c r="C586" t="s">
        <v>145</v>
      </c>
      <c r="D586" t="s">
        <v>36</v>
      </c>
      <c r="E586" t="s">
        <v>37</v>
      </c>
      <c r="F586" s="7">
        <v>1.3105535653</v>
      </c>
      <c r="G586" s="7">
        <v>1.3043165939000001</v>
      </c>
      <c r="H586" s="7">
        <v>1.3043165939000001</v>
      </c>
      <c r="I586" s="7">
        <v>1.8292344545000001</v>
      </c>
      <c r="J586" s="7">
        <v>2.3573680587000001</v>
      </c>
    </row>
    <row r="587" spans="1:10">
      <c r="A587" t="s">
        <v>301</v>
      </c>
      <c r="B587" t="s">
        <v>146</v>
      </c>
      <c r="C587" t="s">
        <v>147</v>
      </c>
      <c r="D587" t="s">
        <v>36</v>
      </c>
      <c r="E587" t="s">
        <v>37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</row>
    <row r="588" spans="1:10">
      <c r="A588" t="s">
        <v>301</v>
      </c>
      <c r="B588" t="s">
        <v>148</v>
      </c>
      <c r="C588" t="s">
        <v>149</v>
      </c>
      <c r="D588" t="s">
        <v>36</v>
      </c>
      <c r="E588" t="s">
        <v>37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</row>
    <row r="589" spans="1:10">
      <c r="A589" t="s">
        <v>301</v>
      </c>
      <c r="B589" t="s">
        <v>150</v>
      </c>
      <c r="C589" t="s">
        <v>151</v>
      </c>
      <c r="D589" t="s">
        <v>36</v>
      </c>
      <c r="E589" t="s">
        <v>37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</row>
    <row r="590" spans="1:10">
      <c r="A590" t="s">
        <v>301</v>
      </c>
      <c r="B590" t="s">
        <v>152</v>
      </c>
      <c r="C590" t="s">
        <v>153</v>
      </c>
      <c r="D590" t="s">
        <v>36</v>
      </c>
      <c r="E590" t="s">
        <v>37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</row>
    <row r="591" spans="1:10">
      <c r="A591" t="s">
        <v>301</v>
      </c>
      <c r="B591" t="s">
        <v>154</v>
      </c>
      <c r="C591" t="s">
        <v>155</v>
      </c>
      <c r="D591" t="s">
        <v>36</v>
      </c>
      <c r="E591" t="s">
        <v>37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</row>
    <row r="592" spans="1:10">
      <c r="A592" t="s">
        <v>301</v>
      </c>
      <c r="B592" t="s">
        <v>156</v>
      </c>
      <c r="C592" t="s">
        <v>157</v>
      </c>
      <c r="D592" t="s">
        <v>36</v>
      </c>
      <c r="E592" t="s">
        <v>37</v>
      </c>
      <c r="F592" s="7">
        <v>2.1886757685</v>
      </c>
      <c r="G592" s="7">
        <v>2.9577582532000002</v>
      </c>
      <c r="H592" s="7">
        <v>2.9577582532000002</v>
      </c>
      <c r="I592" s="7">
        <v>9.7306925836394207</v>
      </c>
      <c r="J592" s="7">
        <v>13.893444052246201</v>
      </c>
    </row>
    <row r="593" spans="1:10">
      <c r="A593" t="s">
        <v>301</v>
      </c>
      <c r="B593" t="s">
        <v>158</v>
      </c>
      <c r="C593" t="s">
        <v>159</v>
      </c>
      <c r="D593" t="s">
        <v>36</v>
      </c>
      <c r="E593" t="s">
        <v>37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</row>
    <row r="594" spans="1:10">
      <c r="A594" t="s">
        <v>301</v>
      </c>
      <c r="B594" t="s">
        <v>160</v>
      </c>
      <c r="C594" t="s">
        <v>161</v>
      </c>
      <c r="D594" t="s">
        <v>36</v>
      </c>
      <c r="E594" t="s">
        <v>37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</row>
    <row r="595" spans="1:10">
      <c r="A595" t="s">
        <v>301</v>
      </c>
      <c r="B595" t="s">
        <v>162</v>
      </c>
      <c r="C595" t="s">
        <v>163</v>
      </c>
      <c r="D595" t="s">
        <v>36</v>
      </c>
      <c r="E595" t="s">
        <v>37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</row>
    <row r="596" spans="1:10">
      <c r="A596" t="s">
        <v>301</v>
      </c>
      <c r="B596" t="s">
        <v>164</v>
      </c>
      <c r="C596" t="s">
        <v>165</v>
      </c>
      <c r="D596" t="s">
        <v>36</v>
      </c>
      <c r="E596" t="s">
        <v>37</v>
      </c>
      <c r="F596" s="7">
        <v>2.7282523582999998</v>
      </c>
      <c r="G596" s="7">
        <v>4.4701433699999997</v>
      </c>
      <c r="H596" s="7">
        <v>4.4701433699999997</v>
      </c>
      <c r="I596" s="7">
        <v>3.2884196129999999</v>
      </c>
      <c r="J596" s="7">
        <v>2.8094663699</v>
      </c>
    </row>
    <row r="597" spans="1:10">
      <c r="A597" t="s">
        <v>301</v>
      </c>
      <c r="B597" t="s">
        <v>166</v>
      </c>
      <c r="C597" t="s">
        <v>167</v>
      </c>
      <c r="D597" t="s">
        <v>36</v>
      </c>
      <c r="E597" t="s">
        <v>37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</row>
    <row r="598" spans="1:10">
      <c r="A598" t="s">
        <v>301</v>
      </c>
      <c r="B598" t="s">
        <v>168</v>
      </c>
      <c r="C598" t="s">
        <v>169</v>
      </c>
      <c r="D598" t="s">
        <v>36</v>
      </c>
      <c r="E598" t="s">
        <v>37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</row>
    <row r="599" spans="1:10">
      <c r="A599" t="s">
        <v>301</v>
      </c>
      <c r="B599" t="s">
        <v>170</v>
      </c>
      <c r="C599" t="s">
        <v>171</v>
      </c>
      <c r="D599" t="s">
        <v>36</v>
      </c>
      <c r="E599" t="s">
        <v>37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</row>
    <row r="600" spans="1:10">
      <c r="A600" t="s">
        <v>301</v>
      </c>
      <c r="B600" t="s">
        <v>172</v>
      </c>
      <c r="C600" t="s">
        <v>173</v>
      </c>
      <c r="D600" t="s">
        <v>36</v>
      </c>
      <c r="E600" t="s">
        <v>37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</row>
    <row r="601" spans="1:10">
      <c r="A601" t="s">
        <v>301</v>
      </c>
      <c r="B601" t="s">
        <v>174</v>
      </c>
      <c r="C601" t="s">
        <v>175</v>
      </c>
      <c r="D601" t="s">
        <v>36</v>
      </c>
      <c r="E601" t="s">
        <v>37</v>
      </c>
      <c r="F601" s="7">
        <v>10.8789646719</v>
      </c>
      <c r="G601" s="7">
        <v>10.7338053145</v>
      </c>
      <c r="H601" s="7">
        <v>10.7338053145</v>
      </c>
      <c r="I601" s="7">
        <v>10.711068553200001</v>
      </c>
      <c r="J601" s="7">
        <v>10.667958649999999</v>
      </c>
    </row>
    <row r="602" spans="1:10">
      <c r="A602" t="s">
        <v>301</v>
      </c>
      <c r="B602" t="s">
        <v>176</v>
      </c>
      <c r="C602" t="s">
        <v>177</v>
      </c>
      <c r="D602" t="s">
        <v>36</v>
      </c>
      <c r="E602" t="s">
        <v>37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</row>
    <row r="603" spans="1:10">
      <c r="A603" t="s">
        <v>301</v>
      </c>
      <c r="B603" t="s">
        <v>178</v>
      </c>
      <c r="C603" t="s">
        <v>179</v>
      </c>
      <c r="D603" t="s">
        <v>36</v>
      </c>
      <c r="E603" t="s">
        <v>37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</row>
    <row r="604" spans="1:10">
      <c r="A604" t="s">
        <v>301</v>
      </c>
      <c r="B604" t="s">
        <v>180</v>
      </c>
      <c r="C604" t="s">
        <v>181</v>
      </c>
      <c r="D604" t="s">
        <v>36</v>
      </c>
      <c r="E604" t="s">
        <v>37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</row>
    <row r="605" spans="1:10">
      <c r="A605" t="s">
        <v>301</v>
      </c>
      <c r="B605" t="s">
        <v>182</v>
      </c>
      <c r="C605" t="s">
        <v>183</v>
      </c>
      <c r="D605" t="s">
        <v>36</v>
      </c>
      <c r="E605" t="s">
        <v>37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</row>
    <row r="606" spans="1:10">
      <c r="A606" t="s">
        <v>301</v>
      </c>
      <c r="B606" t="s">
        <v>184</v>
      </c>
      <c r="C606" t="s">
        <v>185</v>
      </c>
      <c r="D606" t="s">
        <v>36</v>
      </c>
      <c r="E606" t="s">
        <v>37</v>
      </c>
      <c r="F606" s="7">
        <v>56.4031112976363</v>
      </c>
      <c r="G606" s="7">
        <v>58.111144251967502</v>
      </c>
      <c r="H606" s="7">
        <v>67.280832433029403</v>
      </c>
      <c r="I606" s="7">
        <v>55.845435445743597</v>
      </c>
      <c r="J606" s="7">
        <v>44.485189262978302</v>
      </c>
    </row>
    <row r="607" spans="1:10">
      <c r="A607" t="s">
        <v>301</v>
      </c>
      <c r="B607" t="s">
        <v>186</v>
      </c>
      <c r="C607" t="s">
        <v>187</v>
      </c>
      <c r="D607" t="s">
        <v>36</v>
      </c>
      <c r="E607" t="s">
        <v>37</v>
      </c>
      <c r="F607" s="7">
        <v>0.54811617329999995</v>
      </c>
      <c r="G607" s="7">
        <v>1.2013658721</v>
      </c>
      <c r="H607" s="7">
        <v>0.70131815959999999</v>
      </c>
      <c r="I607" s="7">
        <v>0</v>
      </c>
      <c r="J607" s="7">
        <v>0</v>
      </c>
    </row>
    <row r="608" spans="1:10">
      <c r="A608" t="s">
        <v>301</v>
      </c>
      <c r="B608" t="s">
        <v>188</v>
      </c>
      <c r="C608" t="s">
        <v>189</v>
      </c>
      <c r="D608" t="s">
        <v>36</v>
      </c>
      <c r="E608" t="s">
        <v>37</v>
      </c>
      <c r="F608" s="7">
        <v>6.5048821903</v>
      </c>
      <c r="G608" s="7">
        <v>13.1468489798</v>
      </c>
      <c r="H608" s="7">
        <v>2.2126208834000001</v>
      </c>
      <c r="I608" s="7">
        <v>0</v>
      </c>
      <c r="J608" s="7">
        <v>0</v>
      </c>
    </row>
    <row r="609" spans="1:10">
      <c r="A609" t="s">
        <v>301</v>
      </c>
      <c r="B609" t="s">
        <v>190</v>
      </c>
      <c r="C609" t="s">
        <v>191</v>
      </c>
      <c r="D609" t="s">
        <v>36</v>
      </c>
      <c r="E609" t="s">
        <v>37</v>
      </c>
      <c r="F609" s="7">
        <v>9.6948613599999997E-2</v>
      </c>
      <c r="G609" s="7">
        <v>0.2204326707</v>
      </c>
      <c r="H609" s="7">
        <v>0.222593767</v>
      </c>
      <c r="I609" s="7">
        <v>0.22477606520000001</v>
      </c>
      <c r="J609" s="7">
        <v>0.22697974570000001</v>
      </c>
    </row>
    <row r="610" spans="1:10">
      <c r="A610" t="s">
        <v>301</v>
      </c>
      <c r="B610" t="s">
        <v>192</v>
      </c>
      <c r="C610" t="s">
        <v>193</v>
      </c>
      <c r="D610" t="s">
        <v>36</v>
      </c>
      <c r="E610" t="s">
        <v>37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</row>
    <row r="611" spans="1:10">
      <c r="A611" t="s">
        <v>301</v>
      </c>
      <c r="B611" t="s">
        <v>194</v>
      </c>
      <c r="C611" t="s">
        <v>195</v>
      </c>
      <c r="D611" t="s">
        <v>36</v>
      </c>
      <c r="E611" t="s">
        <v>37</v>
      </c>
      <c r="F611" s="7">
        <v>63.8066316960306</v>
      </c>
      <c r="G611" s="7">
        <v>68.329380891646593</v>
      </c>
      <c r="H611" s="7">
        <v>57.458003486386197</v>
      </c>
      <c r="I611" s="7">
        <v>51.194128730881502</v>
      </c>
      <c r="J611" s="7">
        <v>44.4499299912396</v>
      </c>
    </row>
    <row r="612" spans="1:10">
      <c r="A612" t="s">
        <v>301</v>
      </c>
      <c r="B612" t="s">
        <v>196</v>
      </c>
      <c r="C612" t="s">
        <v>197</v>
      </c>
      <c r="D612" t="s">
        <v>36</v>
      </c>
      <c r="E612" t="s">
        <v>37</v>
      </c>
      <c r="F612" s="7">
        <v>116.83123138500601</v>
      </c>
      <c r="G612" s="7">
        <v>130.49372558563999</v>
      </c>
      <c r="H612" s="7">
        <v>106.287067077777</v>
      </c>
      <c r="I612" s="7">
        <v>78.279188222600496</v>
      </c>
      <c r="J612" s="7">
        <v>70.733856114023695</v>
      </c>
    </row>
    <row r="613" spans="1:10">
      <c r="A613" t="s">
        <v>301</v>
      </c>
      <c r="B613" t="s">
        <v>198</v>
      </c>
      <c r="C613" t="s">
        <v>199</v>
      </c>
      <c r="D613" t="s">
        <v>36</v>
      </c>
      <c r="E613" t="s">
        <v>37</v>
      </c>
      <c r="F613" s="7">
        <v>0.25775248849999999</v>
      </c>
      <c r="G613" s="7">
        <v>1.0418740735000001</v>
      </c>
      <c r="H613" s="7">
        <v>1.0520884858999999</v>
      </c>
      <c r="I613" s="7">
        <v>0.26560077720000003</v>
      </c>
      <c r="J613" s="7">
        <v>0</v>
      </c>
    </row>
    <row r="614" spans="1:10">
      <c r="A614" t="s">
        <v>301</v>
      </c>
      <c r="B614" t="s">
        <v>200</v>
      </c>
      <c r="C614" t="s">
        <v>201</v>
      </c>
      <c r="D614" t="s">
        <v>36</v>
      </c>
      <c r="E614" t="s">
        <v>37</v>
      </c>
      <c r="F614" s="7">
        <v>51.267227074099999</v>
      </c>
      <c r="G614" s="7">
        <v>91.877880448799999</v>
      </c>
      <c r="H614" s="7">
        <v>104.7000367807</v>
      </c>
      <c r="I614" s="7">
        <v>91.367854007300096</v>
      </c>
      <c r="J614" s="7">
        <v>72.013916744300005</v>
      </c>
    </row>
    <row r="615" spans="1:10">
      <c r="A615" t="s">
        <v>301</v>
      </c>
      <c r="B615" t="s">
        <v>202</v>
      </c>
      <c r="C615" t="s">
        <v>203</v>
      </c>
      <c r="D615" t="s">
        <v>36</v>
      </c>
      <c r="E615" t="s">
        <v>37</v>
      </c>
      <c r="F615" s="7">
        <v>1.2245484653000001</v>
      </c>
      <c r="G615" s="7">
        <v>0.55025805829999996</v>
      </c>
      <c r="H615" s="7">
        <v>1.0640711507</v>
      </c>
      <c r="I615" s="7">
        <v>0.66195088459999996</v>
      </c>
      <c r="J615" s="7">
        <v>0.4132116897</v>
      </c>
    </row>
    <row r="616" spans="1:10">
      <c r="A616" t="s">
        <v>301</v>
      </c>
      <c r="B616" t="s">
        <v>204</v>
      </c>
      <c r="C616" t="s">
        <v>205</v>
      </c>
      <c r="D616" t="s">
        <v>36</v>
      </c>
      <c r="E616" t="s">
        <v>37</v>
      </c>
      <c r="F616" s="7">
        <v>30.774520902399999</v>
      </c>
      <c r="G616" s="7">
        <v>16.529302245299998</v>
      </c>
      <c r="H616" s="7">
        <v>16.529302245299998</v>
      </c>
      <c r="I616" s="7">
        <v>16.787577009500001</v>
      </c>
      <c r="J616" s="7">
        <v>17.580841940399999</v>
      </c>
    </row>
    <row r="617" spans="1:10">
      <c r="A617" t="s">
        <v>301</v>
      </c>
      <c r="B617" t="s">
        <v>206</v>
      </c>
      <c r="C617" t="s">
        <v>207</v>
      </c>
      <c r="D617" t="s">
        <v>36</v>
      </c>
      <c r="E617" t="s">
        <v>37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</row>
    <row r="618" spans="1:10">
      <c r="A618" t="s">
        <v>301</v>
      </c>
      <c r="B618" t="s">
        <v>208</v>
      </c>
      <c r="C618" t="s">
        <v>209</v>
      </c>
      <c r="D618" t="s">
        <v>36</v>
      </c>
      <c r="E618" t="s">
        <v>37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</row>
    <row r="619" spans="1:10">
      <c r="A619" t="s">
        <v>301</v>
      </c>
      <c r="B619" t="s">
        <v>210</v>
      </c>
      <c r="C619" t="s">
        <v>211</v>
      </c>
      <c r="D619" t="s">
        <v>36</v>
      </c>
      <c r="E619" t="s">
        <v>37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</row>
    <row r="620" spans="1:10">
      <c r="A620" t="s">
        <v>301</v>
      </c>
      <c r="B620" t="s">
        <v>212</v>
      </c>
      <c r="C620" t="s">
        <v>213</v>
      </c>
      <c r="D620" t="s">
        <v>36</v>
      </c>
      <c r="E620" t="s">
        <v>37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</row>
    <row r="621" spans="1:10">
      <c r="A621" t="s">
        <v>301</v>
      </c>
      <c r="B621" t="s">
        <v>214</v>
      </c>
      <c r="C621" t="s">
        <v>215</v>
      </c>
      <c r="D621" t="s">
        <v>36</v>
      </c>
      <c r="E621" t="s">
        <v>37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</row>
    <row r="622" spans="1:10">
      <c r="A622" t="s">
        <v>301</v>
      </c>
      <c r="B622" t="s">
        <v>216</v>
      </c>
      <c r="C622" t="s">
        <v>217</v>
      </c>
      <c r="D622" t="s">
        <v>36</v>
      </c>
      <c r="E622" t="s">
        <v>37</v>
      </c>
      <c r="F622" s="7">
        <v>40.033414894551598</v>
      </c>
      <c r="G622" s="7">
        <v>79.867689368821203</v>
      </c>
      <c r="H622" s="7">
        <v>79.867689368821203</v>
      </c>
      <c r="I622" s="7">
        <v>69.418828290519698</v>
      </c>
      <c r="J622" s="7">
        <v>45.951356365214899</v>
      </c>
    </row>
    <row r="623" spans="1:10">
      <c r="A623" t="s">
        <v>301</v>
      </c>
      <c r="B623" t="s">
        <v>218</v>
      </c>
      <c r="C623" t="s">
        <v>219</v>
      </c>
      <c r="D623" t="s">
        <v>36</v>
      </c>
      <c r="E623" t="s">
        <v>37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</row>
    <row r="624" spans="1:10">
      <c r="A624" t="s">
        <v>301</v>
      </c>
      <c r="B624" t="s">
        <v>220</v>
      </c>
      <c r="C624" t="s">
        <v>221</v>
      </c>
      <c r="D624" t="s">
        <v>36</v>
      </c>
      <c r="E624" t="s">
        <v>37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</row>
    <row r="625" spans="1:10">
      <c r="A625" t="s">
        <v>301</v>
      </c>
      <c r="B625" t="s">
        <v>222</v>
      </c>
      <c r="C625" t="s">
        <v>223</v>
      </c>
      <c r="D625" t="s">
        <v>36</v>
      </c>
      <c r="E625" t="s">
        <v>37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</row>
    <row r="626" spans="1:10">
      <c r="A626" t="s">
        <v>301</v>
      </c>
      <c r="B626" t="s">
        <v>224</v>
      </c>
      <c r="C626" t="s">
        <v>225</v>
      </c>
      <c r="D626" t="s">
        <v>36</v>
      </c>
      <c r="E626" t="s">
        <v>37</v>
      </c>
      <c r="F626" s="7">
        <v>21.861767260808001</v>
      </c>
      <c r="G626" s="7">
        <v>7.9661807960370004</v>
      </c>
      <c r="H626" s="7">
        <v>7.9661807960370004</v>
      </c>
      <c r="I626" s="7">
        <v>7.0141855676959999</v>
      </c>
      <c r="J626" s="7">
        <v>7.8674440978479998</v>
      </c>
    </row>
    <row r="627" spans="1:10">
      <c r="A627" t="s">
        <v>301</v>
      </c>
      <c r="B627" t="s">
        <v>226</v>
      </c>
      <c r="C627" t="s">
        <v>227</v>
      </c>
      <c r="D627" t="s">
        <v>36</v>
      </c>
      <c r="E627" t="s">
        <v>37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</row>
    <row r="628" spans="1:10">
      <c r="A628" t="s">
        <v>301</v>
      </c>
      <c r="B628" t="s">
        <v>228</v>
      </c>
      <c r="C628" t="s">
        <v>229</v>
      </c>
      <c r="D628" t="s">
        <v>36</v>
      </c>
      <c r="E628" t="s">
        <v>37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</row>
    <row r="629" spans="1:10">
      <c r="A629" t="s">
        <v>301</v>
      </c>
      <c r="B629" t="s">
        <v>230</v>
      </c>
      <c r="C629" t="s">
        <v>231</v>
      </c>
      <c r="D629" t="s">
        <v>36</v>
      </c>
      <c r="E629" t="s">
        <v>37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</row>
    <row r="630" spans="1:10">
      <c r="A630" t="s">
        <v>301</v>
      </c>
      <c r="B630" t="s">
        <v>232</v>
      </c>
      <c r="C630" t="s">
        <v>233</v>
      </c>
      <c r="D630" t="s">
        <v>36</v>
      </c>
      <c r="E630" t="s">
        <v>37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</row>
    <row r="631" spans="1:10">
      <c r="A631" t="s">
        <v>301</v>
      </c>
      <c r="B631" t="s">
        <v>234</v>
      </c>
      <c r="C631" t="s">
        <v>235</v>
      </c>
      <c r="D631" t="s">
        <v>36</v>
      </c>
      <c r="E631" t="s">
        <v>37</v>
      </c>
      <c r="F631" s="7">
        <v>7.1860310840999997</v>
      </c>
      <c r="G631" s="7">
        <v>11.871773020699999</v>
      </c>
      <c r="H631" s="7">
        <v>11.871773020699999</v>
      </c>
      <c r="I631" s="7">
        <v>7.6101595606999997</v>
      </c>
      <c r="J631" s="7">
        <v>7.2160177534000001</v>
      </c>
    </row>
    <row r="632" spans="1:10">
      <c r="A632" t="s">
        <v>301</v>
      </c>
      <c r="B632" t="s">
        <v>236</v>
      </c>
      <c r="C632" t="s">
        <v>237</v>
      </c>
      <c r="D632" t="s">
        <v>36</v>
      </c>
      <c r="E632" t="s">
        <v>37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</row>
    <row r="633" spans="1:10">
      <c r="A633" t="s">
        <v>301</v>
      </c>
      <c r="B633" t="s">
        <v>238</v>
      </c>
      <c r="C633" t="s">
        <v>239</v>
      </c>
      <c r="D633" t="s">
        <v>36</v>
      </c>
      <c r="E633" t="s">
        <v>37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</row>
    <row r="634" spans="1:10">
      <c r="A634" t="s">
        <v>301</v>
      </c>
      <c r="B634" t="s">
        <v>240</v>
      </c>
      <c r="C634" t="s">
        <v>241</v>
      </c>
      <c r="D634" t="s">
        <v>36</v>
      </c>
      <c r="E634" t="s">
        <v>37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</row>
    <row r="635" spans="1:10">
      <c r="A635" t="s">
        <v>301</v>
      </c>
      <c r="B635" t="s">
        <v>242</v>
      </c>
      <c r="C635" t="s">
        <v>243</v>
      </c>
      <c r="D635" t="s">
        <v>36</v>
      </c>
      <c r="E635" t="s">
        <v>37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</row>
    <row r="636" spans="1:10">
      <c r="A636" t="s">
        <v>301</v>
      </c>
      <c r="B636" t="s">
        <v>244</v>
      </c>
      <c r="C636" t="s">
        <v>245</v>
      </c>
      <c r="D636" t="s">
        <v>36</v>
      </c>
      <c r="E636" t="s">
        <v>37</v>
      </c>
      <c r="F636" s="7">
        <v>66.632642731908007</v>
      </c>
      <c r="G636" s="7">
        <v>53.089213679737</v>
      </c>
      <c r="H636" s="7">
        <v>53.546462463737001</v>
      </c>
      <c r="I636" s="7">
        <v>51.034598533096002</v>
      </c>
      <c r="J636" s="7">
        <v>46.131275978348</v>
      </c>
    </row>
    <row r="637" spans="1:10">
      <c r="A637" t="s">
        <v>301</v>
      </c>
      <c r="B637" t="s">
        <v>246</v>
      </c>
      <c r="C637" t="s">
        <v>247</v>
      </c>
      <c r="D637" t="s">
        <v>36</v>
      </c>
      <c r="E637" t="s">
        <v>37</v>
      </c>
      <c r="F637" s="7">
        <v>80.657518725792499</v>
      </c>
      <c r="G637" s="7">
        <v>178.86653163459499</v>
      </c>
      <c r="H637" s="7">
        <v>178.86653163459499</v>
      </c>
      <c r="I637" s="7">
        <v>197.87797666205799</v>
      </c>
      <c r="J637" s="7">
        <v>150.46863416939601</v>
      </c>
    </row>
    <row r="638" spans="1:10">
      <c r="A638" t="s">
        <v>301</v>
      </c>
      <c r="B638" t="s">
        <v>248</v>
      </c>
      <c r="C638" t="s">
        <v>249</v>
      </c>
      <c r="D638" t="s">
        <v>36</v>
      </c>
      <c r="E638" t="s">
        <v>37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</row>
    <row r="639" spans="1:10">
      <c r="A639" t="s">
        <v>301</v>
      </c>
      <c r="B639" t="s">
        <v>250</v>
      </c>
      <c r="C639" t="s">
        <v>251</v>
      </c>
      <c r="D639" t="s">
        <v>36</v>
      </c>
      <c r="E639" t="s">
        <v>37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</row>
    <row r="640" spans="1:10">
      <c r="A640" t="s">
        <v>301</v>
      </c>
      <c r="B640" t="s">
        <v>252</v>
      </c>
      <c r="C640" t="s">
        <v>253</v>
      </c>
      <c r="D640" t="s">
        <v>36</v>
      </c>
      <c r="E640" t="s">
        <v>37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</row>
    <row r="641" spans="1:10">
      <c r="A641" t="s">
        <v>301</v>
      </c>
      <c r="B641" t="s">
        <v>254</v>
      </c>
      <c r="C641" t="s">
        <v>255</v>
      </c>
      <c r="D641" t="s">
        <v>36</v>
      </c>
      <c r="E641" t="s">
        <v>37</v>
      </c>
      <c r="F641" s="7">
        <v>2.6069403688000001</v>
      </c>
      <c r="G641" s="7">
        <v>3.5410396966</v>
      </c>
      <c r="H641" s="7">
        <v>3.8624731466000002</v>
      </c>
      <c r="I641" s="7">
        <v>4.1772883518999997</v>
      </c>
      <c r="J641" s="7">
        <v>4.8638220225</v>
      </c>
    </row>
    <row r="642" spans="1:10">
      <c r="A642" t="s">
        <v>301</v>
      </c>
      <c r="B642" t="s">
        <v>256</v>
      </c>
      <c r="C642" t="s">
        <v>257</v>
      </c>
      <c r="D642" t="s">
        <v>36</v>
      </c>
      <c r="E642" t="s">
        <v>37</v>
      </c>
      <c r="F642" s="7">
        <v>5.7540176964</v>
      </c>
      <c r="G642" s="7">
        <v>7.5061928226000001</v>
      </c>
      <c r="H642" s="7">
        <v>5.1243565627000001</v>
      </c>
      <c r="I642" s="7">
        <v>6.7916665626999997</v>
      </c>
      <c r="J642" s="7">
        <v>2.6126742260000002</v>
      </c>
    </row>
    <row r="643" spans="1:10">
      <c r="A643" t="s">
        <v>301</v>
      </c>
      <c r="B643" t="s">
        <v>258</v>
      </c>
      <c r="C643" t="s">
        <v>259</v>
      </c>
      <c r="D643" t="s">
        <v>36</v>
      </c>
      <c r="E643" t="s">
        <v>37</v>
      </c>
      <c r="F643" s="7">
        <v>18.4406383896</v>
      </c>
      <c r="G643" s="7">
        <v>26.996670494899998</v>
      </c>
      <c r="H643" s="7">
        <v>16.5509456616</v>
      </c>
      <c r="I643" s="7">
        <v>20.849986766699999</v>
      </c>
      <c r="J643" s="7">
        <v>4.5696478624000001</v>
      </c>
    </row>
    <row r="644" spans="1:10">
      <c r="A644" t="s">
        <v>301</v>
      </c>
      <c r="B644" t="s">
        <v>260</v>
      </c>
      <c r="C644" t="s">
        <v>261</v>
      </c>
      <c r="D644" t="s">
        <v>36</v>
      </c>
      <c r="E644" t="s">
        <v>37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</row>
    <row r="645" spans="1:10">
      <c r="A645" t="s">
        <v>301</v>
      </c>
      <c r="B645" t="s">
        <v>262</v>
      </c>
      <c r="C645" t="s">
        <v>263</v>
      </c>
      <c r="D645" t="s">
        <v>36</v>
      </c>
      <c r="E645" t="s">
        <v>37</v>
      </c>
      <c r="F645" s="7">
        <v>3.1402245737999999</v>
      </c>
      <c r="G645" s="7">
        <v>3.2773573283999999</v>
      </c>
      <c r="H645" s="7">
        <v>4.9117006801</v>
      </c>
      <c r="I645" s="7">
        <v>214.20567212200001</v>
      </c>
      <c r="J645" s="7">
        <v>219.05630852709999</v>
      </c>
    </row>
    <row r="646" spans="1:10">
      <c r="A646" t="s">
        <v>301</v>
      </c>
      <c r="B646" t="s">
        <v>264</v>
      </c>
      <c r="C646" t="s">
        <v>265</v>
      </c>
      <c r="D646" t="s">
        <v>36</v>
      </c>
      <c r="E646" t="s">
        <v>37</v>
      </c>
      <c r="F646" s="7">
        <v>2.7831840249554198</v>
      </c>
      <c r="G646" s="7">
        <v>2.9523159271177501</v>
      </c>
      <c r="H646" s="7">
        <v>3.0919136764552202</v>
      </c>
      <c r="I646" s="7">
        <v>3.1478080545360898</v>
      </c>
      <c r="J646" s="7">
        <v>3.1955447427287802</v>
      </c>
    </row>
    <row r="647" spans="1:10">
      <c r="A647" t="s">
        <v>301</v>
      </c>
      <c r="B647" t="s">
        <v>266</v>
      </c>
      <c r="C647" t="s">
        <v>267</v>
      </c>
      <c r="D647" t="s">
        <v>36</v>
      </c>
      <c r="E647" t="s">
        <v>37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</row>
    <row r="648" spans="1:10">
      <c r="A648" t="s">
        <v>301</v>
      </c>
      <c r="B648" t="s">
        <v>268</v>
      </c>
      <c r="C648" t="s">
        <v>269</v>
      </c>
      <c r="D648" t="s">
        <v>36</v>
      </c>
      <c r="E648" t="s">
        <v>37</v>
      </c>
      <c r="F648" s="7">
        <v>0.73647783395349897</v>
      </c>
      <c r="G648" s="7">
        <v>0.78123301213793095</v>
      </c>
      <c r="H648" s="7">
        <v>0.81817295111968502</v>
      </c>
      <c r="I648" s="7">
        <v>0.83296355430297297</v>
      </c>
      <c r="J648" s="7">
        <v>0.845595493982501</v>
      </c>
    </row>
    <row r="649" spans="1:10">
      <c r="A649" t="s">
        <v>301</v>
      </c>
      <c r="B649" t="s">
        <v>270</v>
      </c>
      <c r="C649" t="s">
        <v>271</v>
      </c>
      <c r="D649" t="s">
        <v>36</v>
      </c>
      <c r="E649" t="s">
        <v>37</v>
      </c>
      <c r="F649" s="7">
        <v>3.03518582695063</v>
      </c>
      <c r="G649" s="7">
        <v>3.0274507860864399</v>
      </c>
      <c r="H649" s="7">
        <v>3.03895712791059</v>
      </c>
      <c r="I649" s="7">
        <v>3.04279423742731</v>
      </c>
      <c r="J649" s="7">
        <v>3.0381635024653701</v>
      </c>
    </row>
    <row r="650" spans="1:10">
      <c r="A650" t="s">
        <v>301</v>
      </c>
      <c r="B650" t="s">
        <v>272</v>
      </c>
      <c r="C650" t="s">
        <v>273</v>
      </c>
      <c r="D650" t="s">
        <v>36</v>
      </c>
      <c r="E650" t="s">
        <v>37</v>
      </c>
      <c r="F650" s="7">
        <v>3.5771075764204601</v>
      </c>
      <c r="G650" s="7">
        <v>3.45062047502973</v>
      </c>
      <c r="H650" s="7">
        <v>3.4654009259987801</v>
      </c>
      <c r="I650" s="7">
        <v>3.43372934315525</v>
      </c>
      <c r="J650" s="7">
        <v>3.3912134406355898</v>
      </c>
    </row>
    <row r="651" spans="1:10">
      <c r="A651" t="s">
        <v>301</v>
      </c>
      <c r="B651" t="s">
        <v>274</v>
      </c>
      <c r="C651" t="s">
        <v>275</v>
      </c>
      <c r="D651" t="s">
        <v>36</v>
      </c>
      <c r="E651" t="s">
        <v>37</v>
      </c>
      <c r="F651" s="7">
        <v>0.56744694495063897</v>
      </c>
      <c r="G651" s="7">
        <v>0.61195832539553496</v>
      </c>
      <c r="H651" s="7">
        <v>0.65171195583544095</v>
      </c>
      <c r="I651" s="7">
        <v>0.67544586521416605</v>
      </c>
      <c r="J651" s="7">
        <v>0.69757669531349797</v>
      </c>
    </row>
    <row r="652" spans="1:10">
      <c r="A652" t="s">
        <v>301</v>
      </c>
      <c r="B652" t="s">
        <v>276</v>
      </c>
      <c r="C652" t="s">
        <v>277</v>
      </c>
      <c r="D652" t="s">
        <v>36</v>
      </c>
      <c r="E652" t="s">
        <v>37</v>
      </c>
      <c r="F652" s="7">
        <v>2.0925375410327199E-2</v>
      </c>
      <c r="G652" s="7">
        <v>2.2566792910464401E-2</v>
      </c>
      <c r="H652" s="7">
        <v>2.40327619288557E-2</v>
      </c>
      <c r="I652" s="7">
        <v>2.4907982014405201E-2</v>
      </c>
      <c r="J652" s="7">
        <v>2.5724086378155001E-2</v>
      </c>
    </row>
    <row r="653" spans="1:10">
      <c r="A653" t="s">
        <v>301</v>
      </c>
      <c r="B653" t="s">
        <v>278</v>
      </c>
      <c r="C653" t="s">
        <v>279</v>
      </c>
      <c r="D653" t="s">
        <v>36</v>
      </c>
      <c r="E653" t="s">
        <v>37</v>
      </c>
      <c r="F653" s="7">
        <v>6.64688395386865E-2</v>
      </c>
      <c r="G653" s="7">
        <v>7.1682753950886899E-2</v>
      </c>
      <c r="H653" s="7">
        <v>7.63393614210712E-2</v>
      </c>
      <c r="I653" s="7">
        <v>7.91194722810519E-2</v>
      </c>
      <c r="J653" s="7">
        <v>8.1711803789433601E-2</v>
      </c>
    </row>
    <row r="654" spans="1:10">
      <c r="A654" t="s">
        <v>301</v>
      </c>
      <c r="B654" t="s">
        <v>280</v>
      </c>
      <c r="C654" t="s">
        <v>281</v>
      </c>
      <c r="D654" t="s">
        <v>36</v>
      </c>
      <c r="E654" t="s">
        <v>37</v>
      </c>
      <c r="F654" s="7">
        <v>3.56962286411465E-2</v>
      </c>
      <c r="G654" s="7">
        <v>3.8496293788439301E-2</v>
      </c>
      <c r="H654" s="7">
        <v>4.0997064466871597E-2</v>
      </c>
      <c r="I654" s="7">
        <v>4.2490086965750101E-2</v>
      </c>
      <c r="J654" s="7">
        <v>4.3882264998029101E-2</v>
      </c>
    </row>
    <row r="655" spans="1:10">
      <c r="A655" t="s">
        <v>301</v>
      </c>
      <c r="B655" t="s">
        <v>282</v>
      </c>
      <c r="C655" t="s">
        <v>283</v>
      </c>
      <c r="D655" t="s">
        <v>36</v>
      </c>
      <c r="E655" t="s">
        <v>37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</row>
    <row r="656" spans="1:10">
      <c r="A656" t="s">
        <v>301</v>
      </c>
      <c r="B656" t="s">
        <v>284</v>
      </c>
      <c r="C656" t="s">
        <v>285</v>
      </c>
      <c r="D656" t="s">
        <v>36</v>
      </c>
      <c r="E656" t="s">
        <v>37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</row>
    <row r="657" spans="1:10">
      <c r="A657" t="s">
        <v>301</v>
      </c>
      <c r="B657" t="s">
        <v>286</v>
      </c>
      <c r="C657" t="s">
        <v>269</v>
      </c>
      <c r="D657" t="s">
        <v>36</v>
      </c>
      <c r="E657" t="s">
        <v>37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</row>
    <row r="658" spans="1:10">
      <c r="A658" t="s">
        <v>301</v>
      </c>
      <c r="B658" t="s">
        <v>287</v>
      </c>
      <c r="C658" t="s">
        <v>271</v>
      </c>
      <c r="D658" t="s">
        <v>36</v>
      </c>
      <c r="E658" t="s">
        <v>37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</row>
    <row r="659" spans="1:10">
      <c r="A659" t="s">
        <v>301</v>
      </c>
      <c r="B659" t="s">
        <v>288</v>
      </c>
      <c r="C659" t="s">
        <v>289</v>
      </c>
      <c r="D659" t="s">
        <v>36</v>
      </c>
      <c r="E659" t="s">
        <v>37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</row>
    <row r="660" spans="1:10">
      <c r="A660" t="s">
        <v>301</v>
      </c>
      <c r="B660" t="s">
        <v>290</v>
      </c>
      <c r="C660" t="s">
        <v>291</v>
      </c>
      <c r="D660" t="s">
        <v>36</v>
      </c>
      <c r="E660" t="s">
        <v>37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</row>
    <row r="661" spans="1:10">
      <c r="A661" t="s">
        <v>301</v>
      </c>
      <c r="B661" t="s">
        <v>292</v>
      </c>
      <c r="C661" t="s">
        <v>293</v>
      </c>
      <c r="D661" t="s">
        <v>36</v>
      </c>
      <c r="E661" t="s">
        <v>37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</row>
    <row r="662" spans="1:10">
      <c r="A662" t="s">
        <v>301</v>
      </c>
      <c r="B662" t="s">
        <v>294</v>
      </c>
      <c r="C662" t="s">
        <v>295</v>
      </c>
      <c r="D662" t="s">
        <v>36</v>
      </c>
      <c r="E662" t="s">
        <v>37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</row>
    <row r="663" spans="1:10">
      <c r="A663" t="s">
        <v>301</v>
      </c>
      <c r="B663" t="s">
        <v>296</v>
      </c>
      <c r="C663" t="s">
        <v>297</v>
      </c>
      <c r="D663" t="s">
        <v>36</v>
      </c>
      <c r="E663" t="s">
        <v>37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</row>
    <row r="664" spans="1:10">
      <c r="A664" t="s">
        <v>302</v>
      </c>
      <c r="B664" t="s">
        <v>34</v>
      </c>
      <c r="C664" t="s">
        <v>35</v>
      </c>
      <c r="D664" t="s">
        <v>36</v>
      </c>
      <c r="E664" t="s">
        <v>37</v>
      </c>
      <c r="F664" s="7">
        <v>9.6036958581089706</v>
      </c>
      <c r="G664" s="7">
        <v>9.7557935853539099</v>
      </c>
      <c r="H664" s="7">
        <v>10.776319499849601</v>
      </c>
      <c r="I664" s="7">
        <v>9.7608008387437994</v>
      </c>
      <c r="J664" s="7">
        <v>9.8382457013624691</v>
      </c>
    </row>
    <row r="665" spans="1:10">
      <c r="A665" t="s">
        <v>302</v>
      </c>
      <c r="B665" t="s">
        <v>38</v>
      </c>
      <c r="C665" t="s">
        <v>39</v>
      </c>
      <c r="D665" t="s">
        <v>36</v>
      </c>
      <c r="E665" t="s">
        <v>37</v>
      </c>
      <c r="F665" s="7">
        <v>32.3996273117016</v>
      </c>
      <c r="G665" s="7">
        <v>32.533190674846303</v>
      </c>
      <c r="H665" s="7">
        <v>32.669578843340901</v>
      </c>
      <c r="I665" s="7">
        <v>32.808837728822503</v>
      </c>
      <c r="J665" s="7">
        <v>33.046534845558497</v>
      </c>
    </row>
    <row r="666" spans="1:10">
      <c r="A666" t="s">
        <v>302</v>
      </c>
      <c r="B666" t="s">
        <v>40</v>
      </c>
      <c r="C666" t="s">
        <v>41</v>
      </c>
      <c r="D666" t="s">
        <v>36</v>
      </c>
      <c r="E666" t="s">
        <v>37</v>
      </c>
      <c r="F666" s="7">
        <v>30.625167255497601</v>
      </c>
      <c r="G666" s="7">
        <v>31.1970319622279</v>
      </c>
      <c r="H666" s="7">
        <v>31.898117677861901</v>
      </c>
      <c r="I666" s="7">
        <v>32.821000090793497</v>
      </c>
      <c r="J666" s="7">
        <v>33.815200743141702</v>
      </c>
    </row>
    <row r="667" spans="1:10">
      <c r="A667" t="s">
        <v>302</v>
      </c>
      <c r="B667" t="s">
        <v>42</v>
      </c>
      <c r="C667" t="s">
        <v>43</v>
      </c>
      <c r="D667" t="s">
        <v>36</v>
      </c>
      <c r="E667" t="s">
        <v>37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</row>
    <row r="668" spans="1:10">
      <c r="A668" t="s">
        <v>302</v>
      </c>
      <c r="B668" t="s">
        <v>44</v>
      </c>
      <c r="C668" t="s">
        <v>45</v>
      </c>
      <c r="D668" t="s">
        <v>36</v>
      </c>
      <c r="E668" t="s">
        <v>37</v>
      </c>
      <c r="F668" s="7">
        <v>0.69063711397982497</v>
      </c>
      <c r="G668" s="7">
        <v>0.50392000000000003</v>
      </c>
      <c r="H668" s="7">
        <v>0.50392000000000003</v>
      </c>
      <c r="I668" s="7">
        <v>0.50392000000000003</v>
      </c>
      <c r="J668" s="7">
        <v>0.50392000000000003</v>
      </c>
    </row>
    <row r="669" spans="1:10">
      <c r="A669" t="s">
        <v>302</v>
      </c>
      <c r="B669" t="s">
        <v>46</v>
      </c>
      <c r="C669" t="s">
        <v>47</v>
      </c>
      <c r="D669" t="s">
        <v>36</v>
      </c>
      <c r="E669" t="s">
        <v>37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</row>
    <row r="670" spans="1:10">
      <c r="A670" t="s">
        <v>302</v>
      </c>
      <c r="B670" t="s">
        <v>48</v>
      </c>
      <c r="C670" t="s">
        <v>49</v>
      </c>
      <c r="D670" t="s">
        <v>36</v>
      </c>
      <c r="E670" t="s">
        <v>37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</row>
    <row r="671" spans="1:10">
      <c r="A671" t="s">
        <v>302</v>
      </c>
      <c r="B671" t="s">
        <v>50</v>
      </c>
      <c r="C671" t="s">
        <v>51</v>
      </c>
      <c r="D671" t="s">
        <v>36</v>
      </c>
      <c r="E671" t="s">
        <v>37</v>
      </c>
      <c r="F671" s="7">
        <v>3.9399830136217702</v>
      </c>
      <c r="G671" s="7">
        <v>4.5428613573346004</v>
      </c>
      <c r="H671" s="7">
        <v>5.3489038655539698</v>
      </c>
      <c r="I671" s="7">
        <v>6.3942301404450701</v>
      </c>
      <c r="J671" s="7">
        <v>7.4862912990928399</v>
      </c>
    </row>
    <row r="672" spans="1:10">
      <c r="A672" t="s">
        <v>302</v>
      </c>
      <c r="B672" t="s">
        <v>52</v>
      </c>
      <c r="C672" t="s">
        <v>53</v>
      </c>
      <c r="D672" t="s">
        <v>36</v>
      </c>
      <c r="E672" t="s">
        <v>37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</row>
    <row r="673" spans="1:10">
      <c r="A673" t="s">
        <v>302</v>
      </c>
      <c r="B673" t="s">
        <v>54</v>
      </c>
      <c r="C673" t="s">
        <v>55</v>
      </c>
      <c r="D673" t="s">
        <v>36</v>
      </c>
      <c r="E673" t="s">
        <v>37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</row>
    <row r="674" spans="1:10">
      <c r="A674" t="s">
        <v>302</v>
      </c>
      <c r="B674" t="s">
        <v>56</v>
      </c>
      <c r="C674" t="s">
        <v>57</v>
      </c>
      <c r="D674" t="s">
        <v>36</v>
      </c>
      <c r="E674" t="s">
        <v>37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</row>
    <row r="675" spans="1:10">
      <c r="A675" t="s">
        <v>302</v>
      </c>
      <c r="B675" t="s">
        <v>58</v>
      </c>
      <c r="C675" t="s">
        <v>59</v>
      </c>
      <c r="D675" t="s">
        <v>36</v>
      </c>
      <c r="E675" t="s">
        <v>37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</row>
    <row r="676" spans="1:10">
      <c r="A676" t="s">
        <v>302</v>
      </c>
      <c r="B676" t="s">
        <v>60</v>
      </c>
      <c r="C676" t="s">
        <v>61</v>
      </c>
      <c r="D676" t="s">
        <v>36</v>
      </c>
      <c r="E676" t="s">
        <v>37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</row>
    <row r="677" spans="1:10">
      <c r="A677" t="s">
        <v>302</v>
      </c>
      <c r="B677" t="s">
        <v>62</v>
      </c>
      <c r="C677" t="s">
        <v>63</v>
      </c>
      <c r="D677" t="s">
        <v>36</v>
      </c>
      <c r="E677" t="s">
        <v>37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</row>
    <row r="678" spans="1:10">
      <c r="A678" t="s">
        <v>302</v>
      </c>
      <c r="B678" t="s">
        <v>64</v>
      </c>
      <c r="C678" t="s">
        <v>65</v>
      </c>
      <c r="D678" t="s">
        <v>36</v>
      </c>
      <c r="E678" t="s">
        <v>37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</row>
    <row r="679" spans="1:10">
      <c r="A679" t="s">
        <v>302</v>
      </c>
      <c r="B679" t="s">
        <v>66</v>
      </c>
      <c r="C679" t="s">
        <v>67</v>
      </c>
      <c r="D679" t="s">
        <v>36</v>
      </c>
      <c r="E679" t="s">
        <v>37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</row>
    <row r="680" spans="1:10">
      <c r="A680" t="s">
        <v>302</v>
      </c>
      <c r="B680" t="s">
        <v>68</v>
      </c>
      <c r="C680" t="s">
        <v>69</v>
      </c>
      <c r="D680" t="s">
        <v>36</v>
      </c>
      <c r="E680" t="s">
        <v>37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</row>
    <row r="681" spans="1:10">
      <c r="A681" t="s">
        <v>302</v>
      </c>
      <c r="B681" t="s">
        <v>70</v>
      </c>
      <c r="C681" t="s">
        <v>71</v>
      </c>
      <c r="D681" t="s">
        <v>36</v>
      </c>
      <c r="E681" t="s">
        <v>37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</row>
    <row r="682" spans="1:10">
      <c r="A682" t="s">
        <v>302</v>
      </c>
      <c r="B682" t="s">
        <v>72</v>
      </c>
      <c r="C682" t="s">
        <v>73</v>
      </c>
      <c r="D682" t="s">
        <v>36</v>
      </c>
      <c r="E682" t="s">
        <v>37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</row>
    <row r="683" spans="1:10">
      <c r="A683" t="s">
        <v>302</v>
      </c>
      <c r="B683" t="s">
        <v>74</v>
      </c>
      <c r="C683" t="s">
        <v>75</v>
      </c>
      <c r="D683" t="s">
        <v>36</v>
      </c>
      <c r="E683" t="s">
        <v>37</v>
      </c>
      <c r="F683" s="7">
        <v>2.1583391780053298</v>
      </c>
      <c r="G683" s="7">
        <v>2.0092860148688501</v>
      </c>
      <c r="H683" s="7">
        <v>1.9268901669238301</v>
      </c>
      <c r="I683" s="7">
        <v>1.87473698976014</v>
      </c>
      <c r="J683" s="7">
        <v>1.7907981484079101</v>
      </c>
    </row>
    <row r="684" spans="1:10">
      <c r="A684" t="s">
        <v>302</v>
      </c>
      <c r="B684" t="s">
        <v>76</v>
      </c>
      <c r="C684" t="s">
        <v>77</v>
      </c>
      <c r="D684" t="s">
        <v>36</v>
      </c>
      <c r="E684" t="s">
        <v>37</v>
      </c>
      <c r="F684" s="7">
        <v>0.136408024038462</v>
      </c>
      <c r="G684" s="7">
        <v>0.136408024038462</v>
      </c>
      <c r="H684" s="7">
        <v>1.0198730769230799</v>
      </c>
      <c r="I684" s="7">
        <v>0</v>
      </c>
      <c r="J684" s="7">
        <v>0</v>
      </c>
    </row>
    <row r="685" spans="1:10">
      <c r="A685" t="s">
        <v>302</v>
      </c>
      <c r="B685" t="s">
        <v>78</v>
      </c>
      <c r="C685" t="s">
        <v>79</v>
      </c>
      <c r="D685" t="s">
        <v>36</v>
      </c>
      <c r="E685" t="s">
        <v>37</v>
      </c>
      <c r="F685" s="7">
        <v>0</v>
      </c>
      <c r="G685" s="7">
        <v>0</v>
      </c>
      <c r="H685" s="7">
        <v>0</v>
      </c>
      <c r="I685" s="7">
        <v>0</v>
      </c>
      <c r="J685" s="7">
        <v>8.9238894230769195E-2</v>
      </c>
    </row>
    <row r="686" spans="1:10">
      <c r="A686" t="s">
        <v>302</v>
      </c>
      <c r="B686" t="s">
        <v>80</v>
      </c>
      <c r="C686" t="s">
        <v>81</v>
      </c>
      <c r="D686" t="s">
        <v>36</v>
      </c>
      <c r="E686" t="s">
        <v>37</v>
      </c>
      <c r="F686" s="7">
        <v>8.9195941883875705</v>
      </c>
      <c r="G686" s="7">
        <v>8.9195941883875705</v>
      </c>
      <c r="H686" s="7">
        <v>8.9195941883875705</v>
      </c>
      <c r="I686" s="7">
        <v>8.9195941883875705</v>
      </c>
      <c r="J686" s="7">
        <v>8.9195941883875705</v>
      </c>
    </row>
    <row r="687" spans="1:10">
      <c r="A687" t="s">
        <v>302</v>
      </c>
      <c r="B687" t="s">
        <v>82</v>
      </c>
      <c r="C687" t="s">
        <v>83</v>
      </c>
      <c r="D687" t="s">
        <v>36</v>
      </c>
      <c r="E687" t="s">
        <v>37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</row>
    <row r="688" spans="1:10">
      <c r="A688" t="s">
        <v>302</v>
      </c>
      <c r="B688" t="s">
        <v>84</v>
      </c>
      <c r="C688" t="s">
        <v>85</v>
      </c>
      <c r="D688" t="s">
        <v>36</v>
      </c>
      <c r="E688" t="s">
        <v>37</v>
      </c>
      <c r="F688" s="7">
        <v>2.7209801898995001</v>
      </c>
      <c r="G688" s="7">
        <v>4.1145955745148797</v>
      </c>
      <c r="H688" s="7">
        <v>2.3855095168225802</v>
      </c>
      <c r="I688" s="7">
        <v>2.10942586297642</v>
      </c>
      <c r="J688" s="7">
        <v>2.0962287475918102</v>
      </c>
    </row>
    <row r="689" spans="1:10">
      <c r="A689" t="s">
        <v>302</v>
      </c>
      <c r="B689" t="s">
        <v>86</v>
      </c>
      <c r="C689" t="s">
        <v>87</v>
      </c>
      <c r="D689" t="s">
        <v>36</v>
      </c>
      <c r="E689" t="s">
        <v>37</v>
      </c>
      <c r="F689" s="7">
        <v>10.489144251391</v>
      </c>
      <c r="G689" s="7">
        <v>9.1984663667756497</v>
      </c>
      <c r="H689" s="7">
        <v>23.501759951006399</v>
      </c>
      <c r="I689" s="7">
        <v>11.7469807448526</v>
      </c>
      <c r="J689" s="7">
        <v>7.6321201679295001</v>
      </c>
    </row>
    <row r="690" spans="1:10">
      <c r="A690" t="s">
        <v>302</v>
      </c>
      <c r="B690" t="s">
        <v>88</v>
      </c>
      <c r="C690" t="s">
        <v>89</v>
      </c>
      <c r="D690" t="s">
        <v>36</v>
      </c>
      <c r="E690" t="s">
        <v>37</v>
      </c>
      <c r="F690" s="7">
        <v>9.4343941684800896</v>
      </c>
      <c r="G690" s="7">
        <v>6.8205449896339401</v>
      </c>
      <c r="H690" s="7">
        <v>9.7359155261724002</v>
      </c>
      <c r="I690" s="7">
        <v>7.3294954396339396</v>
      </c>
      <c r="J690" s="7">
        <v>6.7571428800185602</v>
      </c>
    </row>
    <row r="691" spans="1:10">
      <c r="A691" t="s">
        <v>302</v>
      </c>
      <c r="B691" t="s">
        <v>90</v>
      </c>
      <c r="C691" t="s">
        <v>91</v>
      </c>
      <c r="D691" t="s">
        <v>36</v>
      </c>
      <c r="E691" t="s">
        <v>37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</row>
    <row r="692" spans="1:10">
      <c r="A692" t="s">
        <v>302</v>
      </c>
      <c r="B692" t="s">
        <v>92</v>
      </c>
      <c r="C692" t="s">
        <v>93</v>
      </c>
      <c r="D692" t="s">
        <v>36</v>
      </c>
      <c r="E692" t="s">
        <v>37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</row>
    <row r="693" spans="1:10">
      <c r="A693" t="s">
        <v>302</v>
      </c>
      <c r="B693" t="s">
        <v>94</v>
      </c>
      <c r="C693" t="s">
        <v>95</v>
      </c>
      <c r="D693" t="s">
        <v>36</v>
      </c>
      <c r="E693" t="s">
        <v>37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</row>
    <row r="694" spans="1:10">
      <c r="A694" t="s">
        <v>302</v>
      </c>
      <c r="B694" t="s">
        <v>96</v>
      </c>
      <c r="C694" t="s">
        <v>97</v>
      </c>
      <c r="D694" t="s">
        <v>36</v>
      </c>
      <c r="E694" t="s">
        <v>37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</row>
    <row r="695" spans="1:10">
      <c r="A695" t="s">
        <v>302</v>
      </c>
      <c r="B695" t="s">
        <v>98</v>
      </c>
      <c r="C695" t="s">
        <v>99</v>
      </c>
      <c r="D695" t="s">
        <v>36</v>
      </c>
      <c r="E695" t="s">
        <v>37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</row>
    <row r="696" spans="1:10">
      <c r="A696" t="s">
        <v>302</v>
      </c>
      <c r="B696" t="s">
        <v>100</v>
      </c>
      <c r="C696" t="s">
        <v>101</v>
      </c>
      <c r="D696" t="s">
        <v>36</v>
      </c>
      <c r="E696" t="s">
        <v>37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</row>
    <row r="697" spans="1:10">
      <c r="A697" t="s">
        <v>302</v>
      </c>
      <c r="B697" t="s">
        <v>102</v>
      </c>
      <c r="C697" t="s">
        <v>103</v>
      </c>
      <c r="D697" t="s">
        <v>36</v>
      </c>
      <c r="E697" t="s">
        <v>37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</row>
    <row r="698" spans="1:10">
      <c r="A698" t="s">
        <v>302</v>
      </c>
      <c r="B698" t="s">
        <v>104</v>
      </c>
      <c r="C698" t="s">
        <v>105</v>
      </c>
      <c r="D698" t="s">
        <v>36</v>
      </c>
      <c r="E698" t="s">
        <v>37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</row>
    <row r="699" spans="1:10">
      <c r="A699" t="s">
        <v>302</v>
      </c>
      <c r="B699" t="s">
        <v>106</v>
      </c>
      <c r="C699" t="s">
        <v>107</v>
      </c>
      <c r="D699" t="s">
        <v>36</v>
      </c>
      <c r="E699" t="s">
        <v>37</v>
      </c>
      <c r="F699" s="7">
        <v>3.37846153846154</v>
      </c>
      <c r="G699" s="7">
        <v>3.37846153846154</v>
      </c>
      <c r="H699" s="7">
        <v>3.37846153846154</v>
      </c>
      <c r="I699" s="7">
        <v>3.37846153846154</v>
      </c>
      <c r="J699" s="7">
        <v>3.37846153846154</v>
      </c>
    </row>
    <row r="700" spans="1:10">
      <c r="A700" t="s">
        <v>302</v>
      </c>
      <c r="B700" t="s">
        <v>108</v>
      </c>
      <c r="C700" t="s">
        <v>109</v>
      </c>
      <c r="D700" t="s">
        <v>36</v>
      </c>
      <c r="E700" t="s">
        <v>37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</row>
    <row r="701" spans="1:10">
      <c r="A701" t="s">
        <v>302</v>
      </c>
      <c r="B701" t="s">
        <v>110</v>
      </c>
      <c r="C701" t="s">
        <v>111</v>
      </c>
      <c r="D701" t="s">
        <v>36</v>
      </c>
      <c r="E701" t="s">
        <v>37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</row>
    <row r="702" spans="1:10">
      <c r="A702" t="s">
        <v>302</v>
      </c>
      <c r="B702" t="s">
        <v>112</v>
      </c>
      <c r="C702" t="s">
        <v>113</v>
      </c>
      <c r="D702" t="s">
        <v>36</v>
      </c>
      <c r="E702" t="s">
        <v>37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</row>
    <row r="703" spans="1:10">
      <c r="A703" t="s">
        <v>302</v>
      </c>
      <c r="B703" t="s">
        <v>114</v>
      </c>
      <c r="C703" t="s">
        <v>115</v>
      </c>
      <c r="D703" t="s">
        <v>36</v>
      </c>
      <c r="E703" t="s">
        <v>37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</row>
    <row r="704" spans="1:10">
      <c r="A704" t="s">
        <v>302</v>
      </c>
      <c r="B704" t="s">
        <v>116</v>
      </c>
      <c r="C704" t="s">
        <v>117</v>
      </c>
      <c r="D704" t="s">
        <v>36</v>
      </c>
      <c r="E704" t="s">
        <v>37</v>
      </c>
      <c r="F704" s="7">
        <v>12.5271955936813</v>
      </c>
      <c r="G704" s="7">
        <v>3.3102489236950601</v>
      </c>
      <c r="H704" s="7">
        <v>3.6151128467719902</v>
      </c>
      <c r="I704" s="7">
        <v>2.4051590775412199</v>
      </c>
      <c r="J704" s="7">
        <v>1.3665566544643</v>
      </c>
    </row>
    <row r="705" spans="1:10">
      <c r="A705" t="s">
        <v>302</v>
      </c>
      <c r="B705" t="s">
        <v>118</v>
      </c>
      <c r="C705" t="s">
        <v>119</v>
      </c>
      <c r="D705" t="s">
        <v>36</v>
      </c>
      <c r="E705" t="s">
        <v>37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</row>
    <row r="706" spans="1:10">
      <c r="A706" t="s">
        <v>302</v>
      </c>
      <c r="B706" t="s">
        <v>120</v>
      </c>
      <c r="C706" t="s">
        <v>121</v>
      </c>
      <c r="D706" t="s">
        <v>36</v>
      </c>
      <c r="E706" t="s">
        <v>37</v>
      </c>
      <c r="F706" s="7">
        <v>3.2804861538461498</v>
      </c>
      <c r="G706" s="7">
        <v>5.5200894230769197</v>
      </c>
      <c r="H706" s="7">
        <v>6.1203998076923103</v>
      </c>
      <c r="I706" s="7">
        <v>3.4388515384615399</v>
      </c>
      <c r="J706" s="7">
        <v>2.13265384615385</v>
      </c>
    </row>
    <row r="707" spans="1:10">
      <c r="A707" t="s">
        <v>302</v>
      </c>
      <c r="B707" t="s">
        <v>122</v>
      </c>
      <c r="C707" t="s">
        <v>123</v>
      </c>
      <c r="D707" t="s">
        <v>36</v>
      </c>
      <c r="E707" t="s">
        <v>37</v>
      </c>
      <c r="F707" s="7">
        <v>13.972049999999999</v>
      </c>
      <c r="G707" s="7">
        <v>14.1335826923077</v>
      </c>
      <c r="H707" s="7">
        <v>14.523161538461499</v>
      </c>
      <c r="I707" s="7">
        <v>14.653021153846201</v>
      </c>
      <c r="J707" s="7">
        <v>14.653021153846201</v>
      </c>
    </row>
    <row r="708" spans="1:10">
      <c r="A708" t="s">
        <v>302</v>
      </c>
      <c r="B708" t="s">
        <v>124</v>
      </c>
      <c r="C708" t="s">
        <v>125</v>
      </c>
      <c r="D708" t="s">
        <v>36</v>
      </c>
      <c r="E708" t="s">
        <v>37</v>
      </c>
      <c r="F708" s="7">
        <v>38.0700972403937</v>
      </c>
      <c r="G708" s="7">
        <v>38.265571498350901</v>
      </c>
      <c r="H708" s="7">
        <v>38.464191208496302</v>
      </c>
      <c r="I708" s="7">
        <v>38.6660081732213</v>
      </c>
      <c r="J708" s="7">
        <v>38.871075067719801</v>
      </c>
    </row>
    <row r="709" spans="1:10">
      <c r="A709" t="s">
        <v>302</v>
      </c>
      <c r="B709" t="s">
        <v>126</v>
      </c>
      <c r="C709" t="s">
        <v>127</v>
      </c>
      <c r="D709" t="s">
        <v>36</v>
      </c>
      <c r="E709" t="s">
        <v>37</v>
      </c>
      <c r="F709" s="7">
        <v>44.530521001840299</v>
      </c>
      <c r="G709" s="7">
        <v>46.206973646629102</v>
      </c>
      <c r="H709" s="7">
        <v>48.6217288618857</v>
      </c>
      <c r="I709" s="7">
        <v>51.803616536221902</v>
      </c>
      <c r="J709" s="7">
        <v>54.0553030725521</v>
      </c>
    </row>
    <row r="710" spans="1:10">
      <c r="A710" t="s">
        <v>302</v>
      </c>
      <c r="B710" t="s">
        <v>128</v>
      </c>
      <c r="C710" t="s">
        <v>129</v>
      </c>
      <c r="D710" t="s">
        <v>36</v>
      </c>
      <c r="E710" t="s">
        <v>37</v>
      </c>
      <c r="F710" s="7">
        <v>5.2198775205438102</v>
      </c>
      <c r="G710" s="7">
        <v>5.2561380658943602</v>
      </c>
      <c r="H710" s="7">
        <v>5.2929069402662403</v>
      </c>
      <c r="I710" s="7">
        <v>5.33019127321207</v>
      </c>
      <c r="J710" s="7">
        <v>5.3679982943442299</v>
      </c>
    </row>
    <row r="711" spans="1:10">
      <c r="A711" t="s">
        <v>302</v>
      </c>
      <c r="B711" t="s">
        <v>130</v>
      </c>
      <c r="C711" t="s">
        <v>131</v>
      </c>
      <c r="D711" t="s">
        <v>36</v>
      </c>
      <c r="E711" t="s">
        <v>37</v>
      </c>
      <c r="F711" s="7">
        <v>6.1944885753825201</v>
      </c>
      <c r="G711" s="7">
        <v>6.2344711141262801</v>
      </c>
      <c r="H711" s="7">
        <v>6.2750929453033404</v>
      </c>
      <c r="I711" s="7">
        <v>6.3163644404057804</v>
      </c>
      <c r="J711" s="7">
        <v>6.3582961440311099</v>
      </c>
    </row>
    <row r="712" spans="1:10">
      <c r="A712" t="s">
        <v>302</v>
      </c>
      <c r="B712" t="s">
        <v>132</v>
      </c>
      <c r="C712" t="s">
        <v>133</v>
      </c>
      <c r="D712" t="s">
        <v>36</v>
      </c>
      <c r="E712" t="s">
        <v>37</v>
      </c>
      <c r="F712" s="7">
        <v>5.9319484774540401</v>
      </c>
      <c r="G712" s="7">
        <v>5.9370001775607104</v>
      </c>
      <c r="H712" s="7">
        <v>5.9421243907645804</v>
      </c>
      <c r="I712" s="7">
        <v>5.9473221662456597</v>
      </c>
      <c r="J712" s="7">
        <v>5.9525945685183599</v>
      </c>
    </row>
    <row r="713" spans="1:10">
      <c r="A713" t="s">
        <v>302</v>
      </c>
      <c r="B713" t="s">
        <v>134</v>
      </c>
      <c r="C713" t="s">
        <v>135</v>
      </c>
      <c r="D713" t="s">
        <v>36</v>
      </c>
      <c r="E713" t="s">
        <v>37</v>
      </c>
      <c r="F713" s="7">
        <v>2.7447936009009699</v>
      </c>
      <c r="G713" s="7">
        <v>2.4773426582191802</v>
      </c>
      <c r="H713" s="7">
        <v>2.53325523287671</v>
      </c>
      <c r="I713" s="7">
        <v>2.5880901232876701</v>
      </c>
      <c r="J713" s="7">
        <v>2.6495917719178101</v>
      </c>
    </row>
    <row r="714" spans="1:10">
      <c r="A714" t="s">
        <v>302</v>
      </c>
      <c r="B714" t="s">
        <v>136</v>
      </c>
      <c r="C714" t="s">
        <v>137</v>
      </c>
      <c r="D714" t="s">
        <v>36</v>
      </c>
      <c r="E714" t="s">
        <v>37</v>
      </c>
      <c r="F714" s="7">
        <v>0.68278570221112</v>
      </c>
      <c r="G714" s="7">
        <v>1.4066807397260299</v>
      </c>
      <c r="H714" s="7">
        <v>3.3591445016397401</v>
      </c>
      <c r="I714" s="7">
        <v>6.0536320520230502</v>
      </c>
      <c r="J714" s="7">
        <v>7.7775375515853504</v>
      </c>
    </row>
    <row r="715" spans="1:10">
      <c r="A715" t="s">
        <v>302</v>
      </c>
      <c r="B715" t="s">
        <v>138</v>
      </c>
      <c r="C715" t="s">
        <v>139</v>
      </c>
      <c r="D715" t="s">
        <v>36</v>
      </c>
      <c r="E715" t="s">
        <v>37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</row>
    <row r="716" spans="1:10">
      <c r="A716" t="s">
        <v>302</v>
      </c>
      <c r="B716" t="s">
        <v>140</v>
      </c>
      <c r="C716" t="s">
        <v>141</v>
      </c>
      <c r="D716" t="s">
        <v>36</v>
      </c>
      <c r="E716" t="s">
        <v>37</v>
      </c>
      <c r="F716" s="7">
        <v>0</v>
      </c>
      <c r="G716" s="7">
        <v>0</v>
      </c>
      <c r="H716" s="7">
        <v>0</v>
      </c>
      <c r="I716" s="7">
        <v>0</v>
      </c>
      <c r="J716" s="7">
        <v>4.6175342465753402E-2</v>
      </c>
    </row>
    <row r="717" spans="1:10">
      <c r="A717" t="s">
        <v>302</v>
      </c>
      <c r="B717" t="s">
        <v>142</v>
      </c>
      <c r="C717" t="s">
        <v>143</v>
      </c>
      <c r="D717" t="s">
        <v>36</v>
      </c>
      <c r="E717" t="s">
        <v>37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</row>
    <row r="718" spans="1:10">
      <c r="A718" t="s">
        <v>302</v>
      </c>
      <c r="B718" t="s">
        <v>144</v>
      </c>
      <c r="C718" t="s">
        <v>145</v>
      </c>
      <c r="D718" t="s">
        <v>36</v>
      </c>
      <c r="E718" t="s">
        <v>37</v>
      </c>
      <c r="F718" s="7">
        <v>0.81146607164536999</v>
      </c>
      <c r="G718" s="7">
        <v>0.7</v>
      </c>
      <c r="H718" s="7">
        <v>0.7</v>
      </c>
      <c r="I718" s="7">
        <v>0.7</v>
      </c>
      <c r="J718" s="7">
        <v>0.7</v>
      </c>
    </row>
    <row r="719" spans="1:10">
      <c r="A719" t="s">
        <v>302</v>
      </c>
      <c r="B719" t="s">
        <v>146</v>
      </c>
      <c r="C719" t="s">
        <v>147</v>
      </c>
      <c r="D719" t="s">
        <v>36</v>
      </c>
      <c r="E719" t="s">
        <v>37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</row>
    <row r="720" spans="1:10">
      <c r="A720" t="s">
        <v>302</v>
      </c>
      <c r="B720" t="s">
        <v>148</v>
      </c>
      <c r="C720" t="s">
        <v>149</v>
      </c>
      <c r="D720" t="s">
        <v>36</v>
      </c>
      <c r="E720" t="s">
        <v>37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</row>
    <row r="721" spans="1:10">
      <c r="A721" t="s">
        <v>302</v>
      </c>
      <c r="B721" t="s">
        <v>150</v>
      </c>
      <c r="C721" t="s">
        <v>151</v>
      </c>
      <c r="D721" t="s">
        <v>36</v>
      </c>
      <c r="E721" t="s">
        <v>37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</row>
    <row r="722" spans="1:10">
      <c r="A722" t="s">
        <v>302</v>
      </c>
      <c r="B722" t="s">
        <v>152</v>
      </c>
      <c r="C722" t="s">
        <v>153</v>
      </c>
      <c r="D722" t="s">
        <v>36</v>
      </c>
      <c r="E722" t="s">
        <v>37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</row>
    <row r="723" spans="1:10">
      <c r="A723" t="s">
        <v>302</v>
      </c>
      <c r="B723" t="s">
        <v>154</v>
      </c>
      <c r="C723" t="s">
        <v>155</v>
      </c>
      <c r="D723" t="s">
        <v>36</v>
      </c>
      <c r="E723" t="s">
        <v>37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</row>
    <row r="724" spans="1:10">
      <c r="A724" t="s">
        <v>302</v>
      </c>
      <c r="B724" t="s">
        <v>156</v>
      </c>
      <c r="C724" t="s">
        <v>157</v>
      </c>
      <c r="D724" t="s">
        <v>36</v>
      </c>
      <c r="E724" t="s">
        <v>37</v>
      </c>
      <c r="F724" s="7">
        <v>0.36864531998056799</v>
      </c>
      <c r="G724" s="7">
        <v>6.26928219178082E-2</v>
      </c>
      <c r="H724" s="7">
        <v>0.16450767123287699</v>
      </c>
      <c r="I724" s="7">
        <v>0.32472136986301398</v>
      </c>
      <c r="J724" s="7">
        <v>0.50197616438356196</v>
      </c>
    </row>
    <row r="725" spans="1:10">
      <c r="A725" t="s">
        <v>302</v>
      </c>
      <c r="B725" t="s">
        <v>158</v>
      </c>
      <c r="C725" t="s">
        <v>159</v>
      </c>
      <c r="D725" t="s">
        <v>36</v>
      </c>
      <c r="E725" t="s">
        <v>37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</row>
    <row r="726" spans="1:10">
      <c r="A726" t="s">
        <v>302</v>
      </c>
      <c r="B726" t="s">
        <v>160</v>
      </c>
      <c r="C726" t="s">
        <v>161</v>
      </c>
      <c r="D726" t="s">
        <v>36</v>
      </c>
      <c r="E726" t="s">
        <v>37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</row>
    <row r="727" spans="1:10">
      <c r="A727" t="s">
        <v>302</v>
      </c>
      <c r="B727" t="s">
        <v>162</v>
      </c>
      <c r="C727" t="s">
        <v>163</v>
      </c>
      <c r="D727" t="s">
        <v>36</v>
      </c>
      <c r="E727" t="s">
        <v>37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</row>
    <row r="728" spans="1:10">
      <c r="A728" t="s">
        <v>302</v>
      </c>
      <c r="B728" t="s">
        <v>164</v>
      </c>
      <c r="C728" t="s">
        <v>165</v>
      </c>
      <c r="D728" t="s">
        <v>36</v>
      </c>
      <c r="E728" t="s">
        <v>37</v>
      </c>
      <c r="F728" s="7">
        <v>1.3783911206002799</v>
      </c>
      <c r="G728" s="7">
        <v>1.206</v>
      </c>
      <c r="H728" s="7">
        <v>1.206</v>
      </c>
      <c r="I728" s="7">
        <v>1.206</v>
      </c>
      <c r="J728" s="7">
        <v>1.206</v>
      </c>
    </row>
    <row r="729" spans="1:10">
      <c r="A729" t="s">
        <v>302</v>
      </c>
      <c r="B729" t="s">
        <v>166</v>
      </c>
      <c r="C729" t="s">
        <v>167</v>
      </c>
      <c r="D729" t="s">
        <v>36</v>
      </c>
      <c r="E729" t="s">
        <v>37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</row>
    <row r="730" spans="1:10">
      <c r="A730" t="s">
        <v>302</v>
      </c>
      <c r="B730" t="s">
        <v>168</v>
      </c>
      <c r="C730" t="s">
        <v>169</v>
      </c>
      <c r="D730" t="s">
        <v>36</v>
      </c>
      <c r="E730" t="s">
        <v>37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</row>
    <row r="731" spans="1:10">
      <c r="A731" t="s">
        <v>302</v>
      </c>
      <c r="B731" t="s">
        <v>170</v>
      </c>
      <c r="C731" t="s">
        <v>171</v>
      </c>
      <c r="D731" t="s">
        <v>36</v>
      </c>
      <c r="E731" t="s">
        <v>37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</row>
    <row r="732" spans="1:10">
      <c r="A732" t="s">
        <v>302</v>
      </c>
      <c r="B732" t="s">
        <v>172</v>
      </c>
      <c r="C732" t="s">
        <v>173</v>
      </c>
      <c r="D732" t="s">
        <v>36</v>
      </c>
      <c r="E732" t="s">
        <v>37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</row>
    <row r="733" spans="1:10">
      <c r="A733" t="s">
        <v>302</v>
      </c>
      <c r="B733" t="s">
        <v>174</v>
      </c>
      <c r="C733" t="s">
        <v>175</v>
      </c>
      <c r="D733" t="s">
        <v>36</v>
      </c>
      <c r="E733" t="s">
        <v>37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</row>
    <row r="734" spans="1:10">
      <c r="A734" t="s">
        <v>302</v>
      </c>
      <c r="B734" t="s">
        <v>176</v>
      </c>
      <c r="C734" t="s">
        <v>177</v>
      </c>
      <c r="D734" t="s">
        <v>36</v>
      </c>
      <c r="E734" t="s">
        <v>37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</row>
    <row r="735" spans="1:10">
      <c r="A735" t="s">
        <v>302</v>
      </c>
      <c r="B735" t="s">
        <v>178</v>
      </c>
      <c r="C735" t="s">
        <v>179</v>
      </c>
      <c r="D735" t="s">
        <v>36</v>
      </c>
      <c r="E735" t="s">
        <v>37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</row>
    <row r="736" spans="1:10">
      <c r="A736" t="s">
        <v>302</v>
      </c>
      <c r="B736" t="s">
        <v>180</v>
      </c>
      <c r="C736" t="s">
        <v>181</v>
      </c>
      <c r="D736" t="s">
        <v>36</v>
      </c>
      <c r="E736" t="s">
        <v>37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</row>
    <row r="737" spans="1:10">
      <c r="A737" t="s">
        <v>302</v>
      </c>
      <c r="B737" t="s">
        <v>182</v>
      </c>
      <c r="C737" t="s">
        <v>183</v>
      </c>
      <c r="D737" t="s">
        <v>36</v>
      </c>
      <c r="E737" t="s">
        <v>37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</row>
    <row r="738" spans="1:10">
      <c r="A738" t="s">
        <v>302</v>
      </c>
      <c r="B738" t="s">
        <v>184</v>
      </c>
      <c r="C738" t="s">
        <v>185</v>
      </c>
      <c r="D738" t="s">
        <v>36</v>
      </c>
      <c r="E738" t="s">
        <v>37</v>
      </c>
      <c r="F738" s="7">
        <v>12.4912877684911</v>
      </c>
      <c r="G738" s="7">
        <v>12.4912877684911</v>
      </c>
      <c r="H738" s="7">
        <v>12.4912877684911</v>
      </c>
      <c r="I738" s="7">
        <v>12.4912877684911</v>
      </c>
      <c r="J738" s="7">
        <v>12.4912877684911</v>
      </c>
    </row>
    <row r="739" spans="1:10">
      <c r="A739" t="s">
        <v>302</v>
      </c>
      <c r="B739" t="s">
        <v>186</v>
      </c>
      <c r="C739" t="s">
        <v>187</v>
      </c>
      <c r="D739" t="s">
        <v>36</v>
      </c>
      <c r="E739" t="s">
        <v>37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</row>
    <row r="740" spans="1:10">
      <c r="A740" t="s">
        <v>302</v>
      </c>
      <c r="B740" t="s">
        <v>188</v>
      </c>
      <c r="C740" t="s">
        <v>189</v>
      </c>
      <c r="D740" t="s">
        <v>36</v>
      </c>
      <c r="E740" t="s">
        <v>37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</row>
    <row r="741" spans="1:10">
      <c r="A741" t="s">
        <v>302</v>
      </c>
      <c r="B741" t="s">
        <v>190</v>
      </c>
      <c r="C741" t="s">
        <v>191</v>
      </c>
      <c r="D741" t="s">
        <v>36</v>
      </c>
      <c r="E741" t="s">
        <v>37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</row>
    <row r="742" spans="1:10">
      <c r="A742" t="s">
        <v>302</v>
      </c>
      <c r="B742" t="s">
        <v>192</v>
      </c>
      <c r="C742" t="s">
        <v>193</v>
      </c>
      <c r="D742" t="s">
        <v>36</v>
      </c>
      <c r="E742" t="s">
        <v>37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</row>
    <row r="743" spans="1:10">
      <c r="A743" t="s">
        <v>302</v>
      </c>
      <c r="B743" t="s">
        <v>194</v>
      </c>
      <c r="C743" t="s">
        <v>195</v>
      </c>
      <c r="D743" t="s">
        <v>36</v>
      </c>
      <c r="E743" t="s">
        <v>37</v>
      </c>
      <c r="F743" s="7">
        <v>3.6689367936181498</v>
      </c>
      <c r="G743" s="7">
        <v>9.0659763128489192</v>
      </c>
      <c r="H743" s="7">
        <v>16.722309197464298</v>
      </c>
      <c r="I743" s="7">
        <v>10.047261024387399</v>
      </c>
      <c r="J743" s="7">
        <v>11.7675314090028</v>
      </c>
    </row>
    <row r="744" spans="1:10">
      <c r="A744" t="s">
        <v>302</v>
      </c>
      <c r="B744" t="s">
        <v>196</v>
      </c>
      <c r="C744" t="s">
        <v>197</v>
      </c>
      <c r="D744" t="s">
        <v>36</v>
      </c>
      <c r="E744" t="s">
        <v>37</v>
      </c>
      <c r="F744" s="7">
        <v>45.086576219233699</v>
      </c>
      <c r="G744" s="7">
        <v>44.117933288464499</v>
      </c>
      <c r="H744" s="7">
        <v>33.754961778849101</v>
      </c>
      <c r="I744" s="7">
        <v>38.344319888464497</v>
      </c>
      <c r="J744" s="7">
        <v>36.491927375003002</v>
      </c>
    </row>
    <row r="745" spans="1:10">
      <c r="A745" t="s">
        <v>302</v>
      </c>
      <c r="B745" t="s">
        <v>198</v>
      </c>
      <c r="C745" t="s">
        <v>199</v>
      </c>
      <c r="D745" t="s">
        <v>36</v>
      </c>
      <c r="E745" t="s">
        <v>37</v>
      </c>
      <c r="F745" s="7">
        <v>0.127333949850089</v>
      </c>
      <c r="G745" s="7">
        <v>0.127333949850089</v>
      </c>
      <c r="H745" s="7">
        <v>0.127333949850089</v>
      </c>
      <c r="I745" s="7">
        <v>0.127333949850089</v>
      </c>
      <c r="J745" s="7">
        <v>0.127333949850089</v>
      </c>
    </row>
    <row r="746" spans="1:10">
      <c r="A746" t="s">
        <v>302</v>
      </c>
      <c r="B746" t="s">
        <v>200</v>
      </c>
      <c r="C746" t="s">
        <v>201</v>
      </c>
      <c r="D746" t="s">
        <v>36</v>
      </c>
      <c r="E746" t="s">
        <v>37</v>
      </c>
      <c r="F746" s="7">
        <v>5.5321950677932996</v>
      </c>
      <c r="G746" s="7">
        <v>4.7271710293317701</v>
      </c>
      <c r="H746" s="7">
        <v>6.8387094908702304</v>
      </c>
      <c r="I746" s="7">
        <v>4.5529691062548396</v>
      </c>
      <c r="J746" s="7">
        <v>6.3240219908702304</v>
      </c>
    </row>
    <row r="747" spans="1:10">
      <c r="A747" t="s">
        <v>302</v>
      </c>
      <c r="B747" t="s">
        <v>202</v>
      </c>
      <c r="C747" t="s">
        <v>203</v>
      </c>
      <c r="D747" t="s">
        <v>36</v>
      </c>
      <c r="E747" t="s">
        <v>37</v>
      </c>
      <c r="F747" s="7">
        <v>0.60705676763425798</v>
      </c>
      <c r="G747" s="7">
        <v>0.60705676763425798</v>
      </c>
      <c r="H747" s="7">
        <v>0.60705676763425798</v>
      </c>
      <c r="I747" s="7">
        <v>0.60705676763425798</v>
      </c>
      <c r="J747" s="7">
        <v>0.60705676763425798</v>
      </c>
    </row>
    <row r="748" spans="1:10">
      <c r="A748" t="s">
        <v>302</v>
      </c>
      <c r="B748" t="s">
        <v>204</v>
      </c>
      <c r="C748" t="s">
        <v>205</v>
      </c>
      <c r="D748" t="s">
        <v>36</v>
      </c>
      <c r="E748" t="s">
        <v>37</v>
      </c>
      <c r="F748" s="7">
        <v>7.7678749038461499</v>
      </c>
      <c r="G748" s="7">
        <v>7.7678749038461499</v>
      </c>
      <c r="H748" s="7">
        <v>7.7678749038461499</v>
      </c>
      <c r="I748" s="7">
        <v>7.7678749038461499</v>
      </c>
      <c r="J748" s="7">
        <v>7.7678749038461499</v>
      </c>
    </row>
    <row r="749" spans="1:10">
      <c r="A749" t="s">
        <v>302</v>
      </c>
      <c r="B749" t="s">
        <v>206</v>
      </c>
      <c r="C749" t="s">
        <v>207</v>
      </c>
      <c r="D749" t="s">
        <v>36</v>
      </c>
      <c r="E749" t="s">
        <v>37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</row>
    <row r="750" spans="1:10">
      <c r="A750" t="s">
        <v>302</v>
      </c>
      <c r="B750" t="s">
        <v>208</v>
      </c>
      <c r="C750" t="s">
        <v>209</v>
      </c>
      <c r="D750" t="s">
        <v>36</v>
      </c>
      <c r="E750" t="s">
        <v>37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</row>
    <row r="751" spans="1:10">
      <c r="A751" t="s">
        <v>302</v>
      </c>
      <c r="B751" t="s">
        <v>210</v>
      </c>
      <c r="C751" t="s">
        <v>211</v>
      </c>
      <c r="D751" t="s">
        <v>36</v>
      </c>
      <c r="E751" t="s">
        <v>37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</row>
    <row r="752" spans="1:10">
      <c r="A752" t="s">
        <v>302</v>
      </c>
      <c r="B752" t="s">
        <v>212</v>
      </c>
      <c r="C752" t="s">
        <v>213</v>
      </c>
      <c r="D752" t="s">
        <v>36</v>
      </c>
      <c r="E752" t="s">
        <v>37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</row>
    <row r="753" spans="1:10">
      <c r="A753" t="s">
        <v>302</v>
      </c>
      <c r="B753" t="s">
        <v>214</v>
      </c>
      <c r="C753" t="s">
        <v>215</v>
      </c>
      <c r="D753" t="s">
        <v>36</v>
      </c>
      <c r="E753" t="s">
        <v>37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</row>
    <row r="754" spans="1:10">
      <c r="A754" t="s">
        <v>302</v>
      </c>
      <c r="B754" t="s">
        <v>216</v>
      </c>
      <c r="C754" t="s">
        <v>217</v>
      </c>
      <c r="D754" t="s">
        <v>36</v>
      </c>
      <c r="E754" t="s">
        <v>37</v>
      </c>
      <c r="F754" s="7">
        <v>5.9679625673076897</v>
      </c>
      <c r="G754" s="7">
        <v>8.1710652020192303</v>
      </c>
      <c r="H754" s="7">
        <v>11.939365728173099</v>
      </c>
      <c r="I754" s="7">
        <v>18.197558676346201</v>
      </c>
      <c r="J754" s="7">
        <v>13.4221392934615</v>
      </c>
    </row>
    <row r="755" spans="1:10">
      <c r="A755" t="s">
        <v>302</v>
      </c>
      <c r="B755" t="s">
        <v>218</v>
      </c>
      <c r="C755" t="s">
        <v>219</v>
      </c>
      <c r="D755" t="s">
        <v>36</v>
      </c>
      <c r="E755" t="s">
        <v>37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</row>
    <row r="756" spans="1:10">
      <c r="A756" t="s">
        <v>302</v>
      </c>
      <c r="B756" t="s">
        <v>220</v>
      </c>
      <c r="C756" t="s">
        <v>221</v>
      </c>
      <c r="D756" t="s">
        <v>36</v>
      </c>
      <c r="E756" t="s">
        <v>37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</row>
    <row r="757" spans="1:10">
      <c r="A757" t="s">
        <v>302</v>
      </c>
      <c r="B757" t="s">
        <v>222</v>
      </c>
      <c r="C757" t="s">
        <v>223</v>
      </c>
      <c r="D757" t="s">
        <v>36</v>
      </c>
      <c r="E757" t="s">
        <v>37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</row>
    <row r="758" spans="1:10">
      <c r="A758" t="s">
        <v>302</v>
      </c>
      <c r="B758" t="s">
        <v>224</v>
      </c>
      <c r="C758" t="s">
        <v>225</v>
      </c>
      <c r="D758" t="s">
        <v>36</v>
      </c>
      <c r="E758" t="s">
        <v>37</v>
      </c>
      <c r="F758" s="7">
        <v>15.7149138461538</v>
      </c>
      <c r="G758" s="7">
        <v>15.7149138461538</v>
      </c>
      <c r="H758" s="7">
        <v>15.7149138461538</v>
      </c>
      <c r="I758" s="7">
        <v>15.7149138461538</v>
      </c>
      <c r="J758" s="7">
        <v>15.7149138461538</v>
      </c>
    </row>
    <row r="759" spans="1:10">
      <c r="A759" t="s">
        <v>302</v>
      </c>
      <c r="B759" t="s">
        <v>226</v>
      </c>
      <c r="C759" t="s">
        <v>227</v>
      </c>
      <c r="D759" t="s">
        <v>36</v>
      </c>
      <c r="E759" t="s">
        <v>37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</row>
    <row r="760" spans="1:10">
      <c r="A760" t="s">
        <v>302</v>
      </c>
      <c r="B760" t="s">
        <v>228</v>
      </c>
      <c r="C760" t="s">
        <v>229</v>
      </c>
      <c r="D760" t="s">
        <v>36</v>
      </c>
      <c r="E760" t="s">
        <v>37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</row>
    <row r="761" spans="1:10">
      <c r="A761" t="s">
        <v>302</v>
      </c>
      <c r="B761" t="s">
        <v>230</v>
      </c>
      <c r="C761" t="s">
        <v>231</v>
      </c>
      <c r="D761" t="s">
        <v>36</v>
      </c>
      <c r="E761" t="s">
        <v>37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</row>
    <row r="762" spans="1:10">
      <c r="A762" t="s">
        <v>302</v>
      </c>
      <c r="B762" t="s">
        <v>232</v>
      </c>
      <c r="C762" t="s">
        <v>233</v>
      </c>
      <c r="D762" t="s">
        <v>36</v>
      </c>
      <c r="E762" t="s">
        <v>37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</row>
    <row r="763" spans="1:10">
      <c r="A763" t="s">
        <v>302</v>
      </c>
      <c r="B763" t="s">
        <v>234</v>
      </c>
      <c r="C763" t="s">
        <v>235</v>
      </c>
      <c r="D763" t="s">
        <v>36</v>
      </c>
      <c r="E763" t="s">
        <v>37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</row>
    <row r="764" spans="1:10">
      <c r="A764" t="s">
        <v>302</v>
      </c>
      <c r="B764" t="s">
        <v>236</v>
      </c>
      <c r="C764" t="s">
        <v>237</v>
      </c>
      <c r="D764" t="s">
        <v>36</v>
      </c>
      <c r="E764" t="s">
        <v>37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</row>
    <row r="765" spans="1:10">
      <c r="A765" t="s">
        <v>302</v>
      </c>
      <c r="B765" t="s">
        <v>238</v>
      </c>
      <c r="C765" t="s">
        <v>239</v>
      </c>
      <c r="D765" t="s">
        <v>36</v>
      </c>
      <c r="E765" t="s">
        <v>37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</row>
    <row r="766" spans="1:10">
      <c r="A766" t="s">
        <v>302</v>
      </c>
      <c r="B766" t="s">
        <v>240</v>
      </c>
      <c r="C766" t="s">
        <v>241</v>
      </c>
      <c r="D766" t="s">
        <v>36</v>
      </c>
      <c r="E766" t="s">
        <v>37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</row>
    <row r="767" spans="1:10">
      <c r="A767" t="s">
        <v>302</v>
      </c>
      <c r="B767" t="s">
        <v>242</v>
      </c>
      <c r="C767" t="s">
        <v>243</v>
      </c>
      <c r="D767" t="s">
        <v>36</v>
      </c>
      <c r="E767" t="s">
        <v>37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</row>
    <row r="768" spans="1:10">
      <c r="A768" t="s">
        <v>302</v>
      </c>
      <c r="B768" t="s">
        <v>244</v>
      </c>
      <c r="C768" t="s">
        <v>245</v>
      </c>
      <c r="D768" t="s">
        <v>36</v>
      </c>
      <c r="E768" t="s">
        <v>37</v>
      </c>
      <c r="F768" s="7">
        <v>57.347232394615403</v>
      </c>
      <c r="G768" s="7">
        <v>62.247693530769197</v>
      </c>
      <c r="H768" s="7">
        <v>39.133558192307703</v>
      </c>
      <c r="I768" s="7">
        <v>33.905564307692302</v>
      </c>
      <c r="J768" s="7">
        <v>30.1334380961538</v>
      </c>
    </row>
    <row r="769" spans="1:10">
      <c r="A769" t="s">
        <v>302</v>
      </c>
      <c r="B769" t="s">
        <v>246</v>
      </c>
      <c r="C769" t="s">
        <v>247</v>
      </c>
      <c r="D769" t="s">
        <v>36</v>
      </c>
      <c r="E769" t="s">
        <v>37</v>
      </c>
      <c r="F769" s="7">
        <v>108.34606472252</v>
      </c>
      <c r="G769" s="7">
        <v>75.3180487714218</v>
      </c>
      <c r="H769" s="7">
        <v>94.890007991906401</v>
      </c>
      <c r="I769" s="7">
        <v>93.678357740314496</v>
      </c>
      <c r="J769" s="7">
        <v>82.415633853823394</v>
      </c>
    </row>
    <row r="770" spans="1:10">
      <c r="A770" t="s">
        <v>302</v>
      </c>
      <c r="B770" t="s">
        <v>248</v>
      </c>
      <c r="C770" t="s">
        <v>249</v>
      </c>
      <c r="D770" t="s">
        <v>36</v>
      </c>
      <c r="E770" t="s">
        <v>37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</row>
    <row r="771" spans="1:10">
      <c r="A771" t="s">
        <v>302</v>
      </c>
      <c r="B771" t="s">
        <v>250</v>
      </c>
      <c r="C771" t="s">
        <v>251</v>
      </c>
      <c r="D771" t="s">
        <v>36</v>
      </c>
      <c r="E771" t="s">
        <v>37</v>
      </c>
      <c r="F771" s="7">
        <v>0</v>
      </c>
      <c r="G771" s="7">
        <v>0</v>
      </c>
      <c r="H771" s="7">
        <v>0.62522653846153797</v>
      </c>
      <c r="I771" s="7">
        <v>1.0420442307692299</v>
      </c>
      <c r="J771" s="7">
        <v>2.5009061538461501</v>
      </c>
    </row>
    <row r="772" spans="1:10">
      <c r="A772" t="s">
        <v>302</v>
      </c>
      <c r="B772" t="s">
        <v>252</v>
      </c>
      <c r="C772" t="s">
        <v>253</v>
      </c>
      <c r="D772" t="s">
        <v>36</v>
      </c>
      <c r="E772" t="s">
        <v>37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</row>
    <row r="773" spans="1:10">
      <c r="A773" t="s">
        <v>302</v>
      </c>
      <c r="B773" t="s">
        <v>254</v>
      </c>
      <c r="C773" t="s">
        <v>255</v>
      </c>
      <c r="D773" t="s">
        <v>36</v>
      </c>
      <c r="E773" t="s">
        <v>37</v>
      </c>
      <c r="F773" s="7"/>
      <c r="G773" s="7"/>
      <c r="H773" s="7"/>
      <c r="I773" s="7"/>
      <c r="J773" s="7"/>
    </row>
    <row r="774" spans="1:10">
      <c r="A774" t="s">
        <v>302</v>
      </c>
      <c r="B774" t="s">
        <v>256</v>
      </c>
      <c r="C774" t="s">
        <v>257</v>
      </c>
      <c r="D774" t="s">
        <v>36</v>
      </c>
      <c r="E774" t="s">
        <v>37</v>
      </c>
      <c r="F774" s="7"/>
      <c r="G774" s="7"/>
      <c r="H774" s="7"/>
      <c r="I774" s="7"/>
      <c r="J774" s="7"/>
    </row>
    <row r="775" spans="1:10">
      <c r="A775" t="s">
        <v>302</v>
      </c>
      <c r="B775" t="s">
        <v>258</v>
      </c>
      <c r="C775" t="s">
        <v>259</v>
      </c>
      <c r="D775" t="s">
        <v>36</v>
      </c>
      <c r="E775" t="s">
        <v>37</v>
      </c>
      <c r="F775" s="7"/>
      <c r="G775" s="7"/>
      <c r="H775" s="7"/>
      <c r="I775" s="7"/>
      <c r="J775" s="7"/>
    </row>
    <row r="776" spans="1:10">
      <c r="A776" t="s">
        <v>302</v>
      </c>
      <c r="B776" t="s">
        <v>260</v>
      </c>
      <c r="C776" t="s">
        <v>261</v>
      </c>
      <c r="D776" t="s">
        <v>36</v>
      </c>
      <c r="E776" t="s">
        <v>37</v>
      </c>
      <c r="F776" s="7"/>
      <c r="G776" s="7"/>
      <c r="H776" s="7"/>
      <c r="I776" s="7"/>
      <c r="J776" s="7"/>
    </row>
    <row r="777" spans="1:10">
      <c r="A777" t="s">
        <v>302</v>
      </c>
      <c r="B777" t="s">
        <v>262</v>
      </c>
      <c r="C777" t="s">
        <v>263</v>
      </c>
      <c r="D777" t="s">
        <v>36</v>
      </c>
      <c r="E777" t="s">
        <v>37</v>
      </c>
      <c r="F777" s="7"/>
      <c r="G777" s="7"/>
      <c r="H777" s="7"/>
      <c r="I777" s="7"/>
      <c r="J777" s="7"/>
    </row>
    <row r="778" spans="1:10">
      <c r="A778" t="s">
        <v>302</v>
      </c>
      <c r="B778" t="s">
        <v>264</v>
      </c>
      <c r="C778" t="s">
        <v>265</v>
      </c>
      <c r="D778" t="s">
        <v>36</v>
      </c>
      <c r="E778" t="s">
        <v>37</v>
      </c>
      <c r="F778" s="7">
        <v>0.55315236690799996</v>
      </c>
      <c r="G778" s="7">
        <v>0.55315236690799996</v>
      </c>
      <c r="H778" s="7">
        <v>0.55315236690799996</v>
      </c>
      <c r="I778" s="7">
        <v>0.55315236690799996</v>
      </c>
      <c r="J778" s="7">
        <v>0.55315236690799996</v>
      </c>
    </row>
    <row r="779" spans="1:10">
      <c r="A779" t="s">
        <v>302</v>
      </c>
      <c r="B779" t="s">
        <v>266</v>
      </c>
      <c r="C779" t="s">
        <v>267</v>
      </c>
      <c r="D779" t="s">
        <v>36</v>
      </c>
      <c r="E779" t="s">
        <v>37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</row>
    <row r="780" spans="1:10">
      <c r="A780" t="s">
        <v>302</v>
      </c>
      <c r="B780" t="s">
        <v>268</v>
      </c>
      <c r="C780" t="s">
        <v>269</v>
      </c>
      <c r="D780" t="s">
        <v>36</v>
      </c>
      <c r="E780" t="s">
        <v>37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</row>
    <row r="781" spans="1:10">
      <c r="A781" t="s">
        <v>302</v>
      </c>
      <c r="B781" t="s">
        <v>270</v>
      </c>
      <c r="C781" t="s">
        <v>271</v>
      </c>
      <c r="D781" t="s">
        <v>36</v>
      </c>
      <c r="E781" t="s">
        <v>37</v>
      </c>
      <c r="F781" s="7">
        <v>0.51005</v>
      </c>
      <c r="G781" s="7">
        <v>0.51005</v>
      </c>
      <c r="H781" s="7">
        <v>0.51005</v>
      </c>
      <c r="I781" s="7">
        <v>0.51005</v>
      </c>
      <c r="J781" s="7">
        <v>0.51005</v>
      </c>
    </row>
    <row r="782" spans="1:10">
      <c r="A782" t="s">
        <v>302</v>
      </c>
      <c r="B782" t="s">
        <v>272</v>
      </c>
      <c r="C782" t="s">
        <v>273</v>
      </c>
      <c r="D782" t="s">
        <v>36</v>
      </c>
      <c r="E782" t="s">
        <v>37</v>
      </c>
      <c r="F782" s="7">
        <v>0.10201</v>
      </c>
      <c r="G782" s="7">
        <v>0.10201</v>
      </c>
      <c r="H782" s="7">
        <v>0.10201</v>
      </c>
      <c r="I782" s="7">
        <v>0.10201</v>
      </c>
      <c r="J782" s="7">
        <v>0.10201</v>
      </c>
    </row>
    <row r="783" spans="1:10">
      <c r="A783" t="s">
        <v>302</v>
      </c>
      <c r="B783" t="s">
        <v>274</v>
      </c>
      <c r="C783" t="s">
        <v>275</v>
      </c>
      <c r="D783" t="s">
        <v>36</v>
      </c>
      <c r="E783" t="s">
        <v>37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</row>
    <row r="784" spans="1:10">
      <c r="A784" t="s">
        <v>302</v>
      </c>
      <c r="B784" t="s">
        <v>276</v>
      </c>
      <c r="C784" t="s">
        <v>277</v>
      </c>
      <c r="D784" t="s">
        <v>36</v>
      </c>
      <c r="E784" t="s">
        <v>37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</row>
    <row r="785" spans="1:10">
      <c r="A785" t="s">
        <v>302</v>
      </c>
      <c r="B785" t="s">
        <v>278</v>
      </c>
      <c r="C785" t="s">
        <v>279</v>
      </c>
      <c r="D785" t="s">
        <v>36</v>
      </c>
      <c r="E785" t="s">
        <v>37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</row>
    <row r="786" spans="1:10">
      <c r="A786" t="s">
        <v>302</v>
      </c>
      <c r="B786" t="s">
        <v>280</v>
      </c>
      <c r="C786" t="s">
        <v>281</v>
      </c>
      <c r="D786" t="s">
        <v>36</v>
      </c>
      <c r="E786" t="s">
        <v>37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</row>
    <row r="787" spans="1:10">
      <c r="A787" t="s">
        <v>302</v>
      </c>
      <c r="B787" t="s">
        <v>282</v>
      </c>
      <c r="C787" t="s">
        <v>283</v>
      </c>
      <c r="D787" t="s">
        <v>36</v>
      </c>
      <c r="E787" t="s">
        <v>37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</row>
    <row r="788" spans="1:10">
      <c r="A788" t="s">
        <v>302</v>
      </c>
      <c r="B788" t="s">
        <v>284</v>
      </c>
      <c r="C788" t="s">
        <v>285</v>
      </c>
      <c r="D788" t="s">
        <v>36</v>
      </c>
      <c r="E788" t="s">
        <v>37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</row>
    <row r="789" spans="1:10">
      <c r="A789" t="s">
        <v>302</v>
      </c>
      <c r="B789" t="s">
        <v>286</v>
      </c>
      <c r="C789" t="s">
        <v>269</v>
      </c>
      <c r="D789" t="s">
        <v>36</v>
      </c>
      <c r="E789" t="s">
        <v>37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</row>
    <row r="790" spans="1:10">
      <c r="A790" t="s">
        <v>302</v>
      </c>
      <c r="B790" t="s">
        <v>287</v>
      </c>
      <c r="C790" t="s">
        <v>271</v>
      </c>
      <c r="D790" t="s">
        <v>36</v>
      </c>
      <c r="E790" t="s">
        <v>37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</row>
    <row r="791" spans="1:10">
      <c r="A791" t="s">
        <v>302</v>
      </c>
      <c r="B791" t="s">
        <v>288</v>
      </c>
      <c r="C791" t="s">
        <v>289</v>
      </c>
      <c r="D791" t="s">
        <v>36</v>
      </c>
      <c r="E791" t="s">
        <v>37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</row>
    <row r="792" spans="1:10">
      <c r="A792" t="s">
        <v>302</v>
      </c>
      <c r="B792" t="s">
        <v>290</v>
      </c>
      <c r="C792" t="s">
        <v>291</v>
      </c>
      <c r="D792" t="s">
        <v>36</v>
      </c>
      <c r="E792" t="s">
        <v>37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</row>
    <row r="793" spans="1:10">
      <c r="A793" t="s">
        <v>302</v>
      </c>
      <c r="B793" t="s">
        <v>292</v>
      </c>
      <c r="C793" t="s">
        <v>293</v>
      </c>
      <c r="D793" t="s">
        <v>36</v>
      </c>
      <c r="E793" t="s">
        <v>37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</row>
    <row r="794" spans="1:10">
      <c r="A794" t="s">
        <v>302</v>
      </c>
      <c r="B794" t="s">
        <v>294</v>
      </c>
      <c r="C794" t="s">
        <v>295</v>
      </c>
      <c r="D794" t="s">
        <v>36</v>
      </c>
      <c r="E794" t="s">
        <v>37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</row>
    <row r="795" spans="1:10">
      <c r="A795" t="s">
        <v>302</v>
      </c>
      <c r="B795" t="s">
        <v>296</v>
      </c>
      <c r="C795" t="s">
        <v>297</v>
      </c>
      <c r="D795" t="s">
        <v>36</v>
      </c>
      <c r="E795" t="s">
        <v>37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</row>
    <row r="796" spans="1:10">
      <c r="A796" t="s">
        <v>303</v>
      </c>
      <c r="B796" t="s">
        <v>34</v>
      </c>
      <c r="C796" t="s">
        <v>35</v>
      </c>
      <c r="D796" t="s">
        <v>36</v>
      </c>
      <c r="E796" t="s">
        <v>37</v>
      </c>
      <c r="F796" s="7">
        <v>27.498000000000001</v>
      </c>
      <c r="G796" s="7">
        <v>27.533000000000001</v>
      </c>
      <c r="H796" s="7">
        <v>27.591999999999999</v>
      </c>
      <c r="I796" s="7">
        <v>27.655000000000001</v>
      </c>
      <c r="J796" s="7">
        <v>28.82</v>
      </c>
    </row>
    <row r="797" spans="1:10">
      <c r="A797" t="s">
        <v>303</v>
      </c>
      <c r="B797" t="s">
        <v>38</v>
      </c>
      <c r="C797" t="s">
        <v>39</v>
      </c>
      <c r="D797" t="s">
        <v>36</v>
      </c>
      <c r="E797" t="s">
        <v>37</v>
      </c>
      <c r="F797" s="7">
        <v>47.46</v>
      </c>
      <c r="G797" s="7">
        <v>47.36</v>
      </c>
      <c r="H797" s="7">
        <v>47.432000000000002</v>
      </c>
      <c r="I797" s="7">
        <v>47.536000000000001</v>
      </c>
      <c r="J797" s="7">
        <v>47.655999999999999</v>
      </c>
    </row>
    <row r="798" spans="1:10">
      <c r="A798" t="s">
        <v>303</v>
      </c>
      <c r="B798" t="s">
        <v>40</v>
      </c>
      <c r="C798" t="s">
        <v>41</v>
      </c>
      <c r="D798" t="s">
        <v>36</v>
      </c>
      <c r="E798" t="s">
        <v>37</v>
      </c>
      <c r="F798" s="7">
        <v>128.96899999999999</v>
      </c>
      <c r="G798" s="7">
        <v>125.67100000000001</v>
      </c>
      <c r="H798" s="7">
        <v>126.179</v>
      </c>
      <c r="I798" s="7">
        <v>126.777</v>
      </c>
      <c r="J798" s="7">
        <v>127.224</v>
      </c>
    </row>
    <row r="799" spans="1:10">
      <c r="A799" t="s">
        <v>303</v>
      </c>
      <c r="B799" t="s">
        <v>42</v>
      </c>
      <c r="C799" t="s">
        <v>43</v>
      </c>
      <c r="D799" t="s">
        <v>36</v>
      </c>
      <c r="E799" t="s">
        <v>37</v>
      </c>
      <c r="F799" s="7">
        <v>12.087999999999999</v>
      </c>
      <c r="G799" s="7">
        <v>12.116</v>
      </c>
      <c r="H799" s="7">
        <v>12.151999999999999</v>
      </c>
      <c r="I799" s="7">
        <v>12.191000000000001</v>
      </c>
      <c r="J799" s="7">
        <v>12.234999999999999</v>
      </c>
    </row>
    <row r="800" spans="1:10">
      <c r="A800" t="s">
        <v>303</v>
      </c>
      <c r="B800" t="s">
        <v>44</v>
      </c>
      <c r="C800" t="s">
        <v>45</v>
      </c>
      <c r="D800" t="s">
        <v>36</v>
      </c>
      <c r="E800" t="s">
        <v>37</v>
      </c>
      <c r="F800" s="7">
        <v>1.286</v>
      </c>
      <c r="G800" s="7">
        <v>1.288</v>
      </c>
      <c r="H800" s="7">
        <v>1.357</v>
      </c>
      <c r="I800" s="7">
        <v>1.419</v>
      </c>
      <c r="J800" s="7">
        <v>1.5449999999999999</v>
      </c>
    </row>
    <row r="801" spans="1:10">
      <c r="A801" t="s">
        <v>303</v>
      </c>
      <c r="B801" t="s">
        <v>46</v>
      </c>
      <c r="C801" t="s">
        <v>47</v>
      </c>
      <c r="D801" t="s">
        <v>36</v>
      </c>
      <c r="E801" t="s">
        <v>37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</row>
    <row r="802" spans="1:10">
      <c r="A802" t="s">
        <v>303</v>
      </c>
      <c r="B802" t="s">
        <v>48</v>
      </c>
      <c r="C802" t="s">
        <v>49</v>
      </c>
      <c r="D802" t="s">
        <v>36</v>
      </c>
      <c r="E802" t="s">
        <v>37</v>
      </c>
      <c r="F802" s="7">
        <v>0</v>
      </c>
      <c r="G802" s="7">
        <v>0</v>
      </c>
      <c r="H802" s="7">
        <v>0</v>
      </c>
      <c r="I802" s="7">
        <v>0</v>
      </c>
      <c r="J802" s="7">
        <v>1.1220000000000001</v>
      </c>
    </row>
    <row r="803" spans="1:10">
      <c r="A803" t="s">
        <v>303</v>
      </c>
      <c r="B803" t="s">
        <v>50</v>
      </c>
      <c r="C803" t="s">
        <v>51</v>
      </c>
      <c r="D803" t="s">
        <v>36</v>
      </c>
      <c r="E803" t="s">
        <v>37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</row>
    <row r="804" spans="1:10">
      <c r="A804" t="s">
        <v>303</v>
      </c>
      <c r="B804" t="s">
        <v>52</v>
      </c>
      <c r="C804" t="s">
        <v>53</v>
      </c>
      <c r="D804" t="s">
        <v>36</v>
      </c>
      <c r="E804" t="s">
        <v>37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</row>
    <row r="805" spans="1:10">
      <c r="A805" t="s">
        <v>303</v>
      </c>
      <c r="B805" t="s">
        <v>54</v>
      </c>
      <c r="C805" t="s">
        <v>55</v>
      </c>
      <c r="D805" t="s">
        <v>36</v>
      </c>
      <c r="E805" t="s">
        <v>37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</row>
    <row r="806" spans="1:10">
      <c r="A806" t="s">
        <v>303</v>
      </c>
      <c r="B806" t="s">
        <v>56</v>
      </c>
      <c r="C806" t="s">
        <v>57</v>
      </c>
      <c r="D806" t="s">
        <v>36</v>
      </c>
      <c r="E806" t="s">
        <v>37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</row>
    <row r="807" spans="1:10">
      <c r="A807" t="s">
        <v>303</v>
      </c>
      <c r="B807" t="s">
        <v>58</v>
      </c>
      <c r="C807" t="s">
        <v>59</v>
      </c>
      <c r="D807" t="s">
        <v>36</v>
      </c>
      <c r="E807" t="s">
        <v>37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</row>
    <row r="808" spans="1:10">
      <c r="A808" t="s">
        <v>303</v>
      </c>
      <c r="B808" t="s">
        <v>60</v>
      </c>
      <c r="C808" t="s">
        <v>61</v>
      </c>
      <c r="D808" t="s">
        <v>36</v>
      </c>
      <c r="E808" t="s">
        <v>37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</row>
    <row r="809" spans="1:10">
      <c r="A809" t="s">
        <v>303</v>
      </c>
      <c r="B809" t="s">
        <v>62</v>
      </c>
      <c r="C809" t="s">
        <v>63</v>
      </c>
      <c r="D809" t="s">
        <v>36</v>
      </c>
      <c r="E809" t="s">
        <v>37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</row>
    <row r="810" spans="1:10">
      <c r="A810" t="s">
        <v>303</v>
      </c>
      <c r="B810" t="s">
        <v>64</v>
      </c>
      <c r="C810" t="s">
        <v>65</v>
      </c>
      <c r="D810" t="s">
        <v>36</v>
      </c>
      <c r="E810" t="s">
        <v>37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</row>
    <row r="811" spans="1:10">
      <c r="A811" t="s">
        <v>303</v>
      </c>
      <c r="B811" t="s">
        <v>66</v>
      </c>
      <c r="C811" t="s">
        <v>67</v>
      </c>
      <c r="D811" t="s">
        <v>36</v>
      </c>
      <c r="E811" t="s">
        <v>37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</row>
    <row r="812" spans="1:10">
      <c r="A812" t="s">
        <v>303</v>
      </c>
      <c r="B812" t="s">
        <v>68</v>
      </c>
      <c r="C812" t="s">
        <v>69</v>
      </c>
      <c r="D812" t="s">
        <v>36</v>
      </c>
      <c r="E812" t="s">
        <v>37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</row>
    <row r="813" spans="1:10">
      <c r="A813" t="s">
        <v>303</v>
      </c>
      <c r="B813" t="s">
        <v>70</v>
      </c>
      <c r="C813" t="s">
        <v>71</v>
      </c>
      <c r="D813" t="s">
        <v>36</v>
      </c>
      <c r="E813" t="s">
        <v>37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</row>
    <row r="814" spans="1:10">
      <c r="A814" t="s">
        <v>303</v>
      </c>
      <c r="B814" t="s">
        <v>72</v>
      </c>
      <c r="C814" t="s">
        <v>73</v>
      </c>
      <c r="D814" t="s">
        <v>36</v>
      </c>
      <c r="E814" t="s">
        <v>37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</row>
    <row r="815" spans="1:10">
      <c r="A815" t="s">
        <v>303</v>
      </c>
      <c r="B815" t="s">
        <v>74</v>
      </c>
      <c r="C815" t="s">
        <v>75</v>
      </c>
      <c r="D815" t="s">
        <v>36</v>
      </c>
      <c r="E815" t="s">
        <v>37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</row>
    <row r="816" spans="1:10">
      <c r="A816" t="s">
        <v>303</v>
      </c>
      <c r="B816" t="s">
        <v>76</v>
      </c>
      <c r="C816" t="s">
        <v>77</v>
      </c>
      <c r="D816" t="s">
        <v>36</v>
      </c>
      <c r="E816" t="s">
        <v>37</v>
      </c>
      <c r="F816" s="7">
        <v>10.319000000000001</v>
      </c>
      <c r="G816" s="7">
        <v>7.5579999999999998</v>
      </c>
      <c r="H816" s="7">
        <v>10.869</v>
      </c>
      <c r="I816" s="7">
        <v>7.1719999999999997</v>
      </c>
      <c r="J816" s="7">
        <v>1.9570000000000001</v>
      </c>
    </row>
    <row r="817" spans="1:10">
      <c r="A817" t="s">
        <v>303</v>
      </c>
      <c r="B817" t="s">
        <v>78</v>
      </c>
      <c r="C817" t="s">
        <v>79</v>
      </c>
      <c r="D817" t="s">
        <v>36</v>
      </c>
      <c r="E817" t="s">
        <v>37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</row>
    <row r="818" spans="1:10">
      <c r="A818" t="s">
        <v>303</v>
      </c>
      <c r="B818" t="s">
        <v>80</v>
      </c>
      <c r="C818" t="s">
        <v>81</v>
      </c>
      <c r="D818" t="s">
        <v>36</v>
      </c>
      <c r="E818" t="s">
        <v>37</v>
      </c>
      <c r="F818" s="7">
        <v>23.27</v>
      </c>
      <c r="G818" s="7">
        <v>23.314</v>
      </c>
      <c r="H818" s="7">
        <v>25.033000000000001</v>
      </c>
      <c r="I818" s="7">
        <v>29.242000000000001</v>
      </c>
      <c r="J818" s="7">
        <v>29.138000000000002</v>
      </c>
    </row>
    <row r="819" spans="1:10">
      <c r="A819" t="s">
        <v>303</v>
      </c>
      <c r="B819" t="s">
        <v>82</v>
      </c>
      <c r="C819" t="s">
        <v>83</v>
      </c>
      <c r="D819" t="s">
        <v>36</v>
      </c>
      <c r="E819" t="s">
        <v>37</v>
      </c>
      <c r="F819" s="7">
        <v>0.105</v>
      </c>
      <c r="G819" s="7">
        <v>0.53800000000000003</v>
      </c>
      <c r="H819" s="7">
        <v>0.36399999999999999</v>
      </c>
      <c r="I819" s="7">
        <v>0.114</v>
      </c>
      <c r="J819" s="7">
        <v>0.42899999999999999</v>
      </c>
    </row>
    <row r="820" spans="1:10">
      <c r="A820" t="s">
        <v>303</v>
      </c>
      <c r="B820" t="s">
        <v>84</v>
      </c>
      <c r="C820" t="s">
        <v>85</v>
      </c>
      <c r="D820" t="s">
        <v>36</v>
      </c>
      <c r="E820" t="s">
        <v>37</v>
      </c>
      <c r="F820" s="7">
        <v>3.4670000000000001</v>
      </c>
      <c r="G820" s="7">
        <v>3.79</v>
      </c>
      <c r="H820" s="7">
        <v>5.1719999999999997</v>
      </c>
      <c r="I820" s="7">
        <v>4.7510000000000003</v>
      </c>
      <c r="J820" s="7">
        <v>2.819</v>
      </c>
    </row>
    <row r="821" spans="1:10">
      <c r="A821" t="s">
        <v>303</v>
      </c>
      <c r="B821" t="s">
        <v>86</v>
      </c>
      <c r="C821" t="s">
        <v>87</v>
      </c>
      <c r="D821" t="s">
        <v>36</v>
      </c>
      <c r="E821" t="s">
        <v>37</v>
      </c>
      <c r="F821" s="7">
        <v>36.179000000000002</v>
      </c>
      <c r="G821" s="7">
        <v>39.085999999999999</v>
      </c>
      <c r="H821" s="7">
        <v>39.729999999999997</v>
      </c>
      <c r="I821" s="7">
        <v>30.530999999999999</v>
      </c>
      <c r="J821" s="7">
        <v>18.617999999999999</v>
      </c>
    </row>
    <row r="822" spans="1:10">
      <c r="A822" t="s">
        <v>303</v>
      </c>
      <c r="B822" t="s">
        <v>88</v>
      </c>
      <c r="C822" t="s">
        <v>89</v>
      </c>
      <c r="D822" t="s">
        <v>36</v>
      </c>
      <c r="E822" t="s">
        <v>37</v>
      </c>
      <c r="F822" s="7">
        <v>21.094999999999999</v>
      </c>
      <c r="G822" s="7">
        <v>20.651</v>
      </c>
      <c r="H822" s="7">
        <v>24.378</v>
      </c>
      <c r="I822" s="7">
        <v>23.748999999999999</v>
      </c>
      <c r="J822" s="7">
        <v>21.004000000000001</v>
      </c>
    </row>
    <row r="823" spans="1:10">
      <c r="A823" t="s">
        <v>303</v>
      </c>
      <c r="B823" t="s">
        <v>90</v>
      </c>
      <c r="C823" t="s">
        <v>91</v>
      </c>
      <c r="D823" t="s">
        <v>36</v>
      </c>
      <c r="E823" t="s">
        <v>37</v>
      </c>
      <c r="F823" s="7">
        <v>0.72699999999999998</v>
      </c>
      <c r="G823" s="7">
        <v>1.9650000000000001</v>
      </c>
      <c r="H823" s="7">
        <v>1.821</v>
      </c>
      <c r="I823" s="7">
        <v>2.4710000000000001</v>
      </c>
      <c r="J823" s="7">
        <v>1.7609999999999999</v>
      </c>
    </row>
    <row r="824" spans="1:10">
      <c r="A824" t="s">
        <v>303</v>
      </c>
      <c r="B824" t="s">
        <v>92</v>
      </c>
      <c r="C824" t="s">
        <v>93</v>
      </c>
      <c r="D824" t="s">
        <v>36</v>
      </c>
      <c r="E824" t="s">
        <v>37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</row>
    <row r="825" spans="1:10">
      <c r="A825" t="s">
        <v>303</v>
      </c>
      <c r="B825" t="s">
        <v>94</v>
      </c>
      <c r="C825" t="s">
        <v>95</v>
      </c>
      <c r="D825" t="s">
        <v>36</v>
      </c>
      <c r="E825" t="s">
        <v>37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</row>
    <row r="826" spans="1:10">
      <c r="A826" t="s">
        <v>303</v>
      </c>
      <c r="B826" t="s">
        <v>96</v>
      </c>
      <c r="C826" t="s">
        <v>97</v>
      </c>
      <c r="D826" t="s">
        <v>36</v>
      </c>
      <c r="E826" t="s">
        <v>37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</row>
    <row r="827" spans="1:10">
      <c r="A827" t="s">
        <v>303</v>
      </c>
      <c r="B827" t="s">
        <v>98</v>
      </c>
      <c r="C827" t="s">
        <v>99</v>
      </c>
      <c r="D827" t="s">
        <v>36</v>
      </c>
      <c r="E827" t="s">
        <v>37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</row>
    <row r="828" spans="1:10">
      <c r="A828" t="s">
        <v>303</v>
      </c>
      <c r="B828" t="s">
        <v>100</v>
      </c>
      <c r="C828" t="s">
        <v>101</v>
      </c>
      <c r="D828" t="s">
        <v>36</v>
      </c>
      <c r="E828" t="s">
        <v>37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</row>
    <row r="829" spans="1:10">
      <c r="A829" t="s">
        <v>303</v>
      </c>
      <c r="B829" t="s">
        <v>102</v>
      </c>
      <c r="C829" t="s">
        <v>103</v>
      </c>
      <c r="D829" t="s">
        <v>36</v>
      </c>
      <c r="E829" t="s">
        <v>37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</row>
    <row r="830" spans="1:10">
      <c r="A830" t="s">
        <v>303</v>
      </c>
      <c r="B830" t="s">
        <v>104</v>
      </c>
      <c r="C830" t="s">
        <v>105</v>
      </c>
      <c r="D830" t="s">
        <v>36</v>
      </c>
      <c r="E830" t="s">
        <v>37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</row>
    <row r="831" spans="1:10">
      <c r="A831" t="s">
        <v>303</v>
      </c>
      <c r="B831" t="s">
        <v>106</v>
      </c>
      <c r="C831" t="s">
        <v>107</v>
      </c>
      <c r="D831" t="s">
        <v>36</v>
      </c>
      <c r="E831" t="s">
        <v>37</v>
      </c>
      <c r="F831" s="7">
        <v>1.6339999999999999</v>
      </c>
      <c r="G831" s="7">
        <v>2.9870000000000001</v>
      </c>
      <c r="H831" s="7">
        <v>2.3889999999999998</v>
      </c>
      <c r="I831" s="7">
        <v>2.1520000000000001</v>
      </c>
      <c r="J831" s="7">
        <v>1.59</v>
      </c>
    </row>
    <row r="832" spans="1:10">
      <c r="A832" t="s">
        <v>303</v>
      </c>
      <c r="B832" t="s">
        <v>108</v>
      </c>
      <c r="C832" t="s">
        <v>109</v>
      </c>
      <c r="D832" t="s">
        <v>36</v>
      </c>
      <c r="E832" t="s">
        <v>37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</row>
    <row r="833" spans="1:10">
      <c r="A833" t="s">
        <v>303</v>
      </c>
      <c r="B833" t="s">
        <v>110</v>
      </c>
      <c r="C833" t="s">
        <v>111</v>
      </c>
      <c r="D833" t="s">
        <v>36</v>
      </c>
      <c r="E833" t="s">
        <v>37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</row>
    <row r="834" spans="1:10">
      <c r="A834" t="s">
        <v>303</v>
      </c>
      <c r="B834" t="s">
        <v>112</v>
      </c>
      <c r="C834" t="s">
        <v>113</v>
      </c>
      <c r="D834" t="s">
        <v>36</v>
      </c>
      <c r="E834" t="s">
        <v>37</v>
      </c>
      <c r="F834" s="7">
        <v>5.9859999999999998</v>
      </c>
      <c r="G834" s="7">
        <v>6.0279999999999996</v>
      </c>
      <c r="H834" s="7">
        <v>6.0810000000000004</v>
      </c>
      <c r="I834" s="7">
        <v>6.1360000000000001</v>
      </c>
      <c r="J834" s="7">
        <v>6.1909999999999998</v>
      </c>
    </row>
    <row r="835" spans="1:10">
      <c r="A835" t="s">
        <v>303</v>
      </c>
      <c r="B835" t="s">
        <v>114</v>
      </c>
      <c r="C835" t="s">
        <v>115</v>
      </c>
      <c r="D835" t="s">
        <v>36</v>
      </c>
      <c r="E835" t="s">
        <v>37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</row>
    <row r="836" spans="1:10">
      <c r="A836" t="s">
        <v>303</v>
      </c>
      <c r="B836" t="s">
        <v>116</v>
      </c>
      <c r="C836" t="s">
        <v>117</v>
      </c>
      <c r="D836" t="s">
        <v>36</v>
      </c>
      <c r="E836" t="s">
        <v>37</v>
      </c>
      <c r="F836" s="7">
        <v>6.9569999999999999</v>
      </c>
      <c r="G836" s="7">
        <v>3.952</v>
      </c>
      <c r="H836" s="7">
        <v>10.391</v>
      </c>
      <c r="I836" s="7">
        <v>8.1989999999999998</v>
      </c>
      <c r="J836" s="7">
        <v>2.7440000000000002</v>
      </c>
    </row>
    <row r="837" spans="1:10">
      <c r="A837" t="s">
        <v>303</v>
      </c>
      <c r="B837" t="s">
        <v>118</v>
      </c>
      <c r="C837" t="s">
        <v>119</v>
      </c>
      <c r="D837" t="s">
        <v>36</v>
      </c>
      <c r="E837" t="s">
        <v>37</v>
      </c>
      <c r="F837" s="7">
        <v>0.11799999999999999</v>
      </c>
      <c r="G837" s="7">
        <v>9.4E-2</v>
      </c>
      <c r="H837" s="7">
        <v>5.8999999999999997E-2</v>
      </c>
      <c r="I837" s="7">
        <v>8.3000000000000004E-2</v>
      </c>
      <c r="J837" s="7">
        <v>6.0999999999999999E-2</v>
      </c>
    </row>
    <row r="838" spans="1:10">
      <c r="A838" t="s">
        <v>303</v>
      </c>
      <c r="B838" t="s">
        <v>120</v>
      </c>
      <c r="C838" t="s">
        <v>121</v>
      </c>
      <c r="D838" t="s">
        <v>36</v>
      </c>
      <c r="E838" t="s">
        <v>37</v>
      </c>
      <c r="F838" s="7">
        <v>19.225999999999999</v>
      </c>
      <c r="G838" s="7">
        <v>22.411000000000001</v>
      </c>
      <c r="H838" s="7">
        <v>17.725000000000001</v>
      </c>
      <c r="I838" s="7">
        <v>12.077999999999999</v>
      </c>
      <c r="J838" s="7">
        <v>9.6790000000000003</v>
      </c>
    </row>
    <row r="839" spans="1:10">
      <c r="A839" t="s">
        <v>303</v>
      </c>
      <c r="B839" t="s">
        <v>122</v>
      </c>
      <c r="C839" t="s">
        <v>123</v>
      </c>
      <c r="D839" t="s">
        <v>36</v>
      </c>
      <c r="E839" t="s">
        <v>37</v>
      </c>
      <c r="F839" s="7">
        <v>17.091000000000001</v>
      </c>
      <c r="G839" s="7">
        <v>17.957000000000001</v>
      </c>
      <c r="H839" s="7">
        <v>16.446000000000002</v>
      </c>
      <c r="I839" s="7">
        <v>15.587999999999999</v>
      </c>
      <c r="J839" s="7">
        <v>15.875999999999999</v>
      </c>
    </row>
    <row r="840" spans="1:10">
      <c r="A840" t="s">
        <v>303</v>
      </c>
      <c r="B840" t="s">
        <v>124</v>
      </c>
      <c r="C840" t="s">
        <v>125</v>
      </c>
      <c r="D840" t="s">
        <v>36</v>
      </c>
      <c r="E840" t="s">
        <v>37</v>
      </c>
      <c r="F840" s="7">
        <v>64.501000000000005</v>
      </c>
      <c r="G840" s="7">
        <v>60.573</v>
      </c>
      <c r="H840" s="7">
        <v>55.002000000000002</v>
      </c>
      <c r="I840" s="7">
        <v>54.933</v>
      </c>
      <c r="J840" s="7">
        <v>54.98</v>
      </c>
    </row>
    <row r="841" spans="1:10">
      <c r="A841" t="s">
        <v>303</v>
      </c>
      <c r="B841" t="s">
        <v>126</v>
      </c>
      <c r="C841" t="s">
        <v>127</v>
      </c>
      <c r="D841" t="s">
        <v>36</v>
      </c>
      <c r="E841" t="s">
        <v>37</v>
      </c>
      <c r="F841" s="7">
        <v>86.813999999999993</v>
      </c>
      <c r="G841" s="7">
        <v>90.286000000000001</v>
      </c>
      <c r="H841" s="7">
        <v>92.539000000000001</v>
      </c>
      <c r="I841" s="7">
        <v>102.069</v>
      </c>
      <c r="J841" s="7">
        <v>107.884</v>
      </c>
    </row>
    <row r="842" spans="1:10">
      <c r="A842" t="s">
        <v>303</v>
      </c>
      <c r="B842" t="s">
        <v>128</v>
      </c>
      <c r="C842" t="s">
        <v>129</v>
      </c>
      <c r="D842" t="s">
        <v>36</v>
      </c>
      <c r="E842" t="s">
        <v>37</v>
      </c>
      <c r="F842" s="7">
        <v>6.4560000000000004</v>
      </c>
      <c r="G842" s="7">
        <v>6.5030000000000001</v>
      </c>
      <c r="H842" s="7">
        <v>6.5449999999999999</v>
      </c>
      <c r="I842" s="7">
        <v>6.5949999999999998</v>
      </c>
      <c r="J842" s="7">
        <v>6.6440000000000001</v>
      </c>
    </row>
    <row r="843" spans="1:10">
      <c r="A843" t="s">
        <v>303</v>
      </c>
      <c r="B843" t="s">
        <v>130</v>
      </c>
      <c r="C843" t="s">
        <v>131</v>
      </c>
      <c r="D843" t="s">
        <v>36</v>
      </c>
      <c r="E843" t="s">
        <v>37</v>
      </c>
      <c r="F843" s="7">
        <v>23.992999999999999</v>
      </c>
      <c r="G843" s="7">
        <v>24.469000000000001</v>
      </c>
      <c r="H843" s="7">
        <v>24.643000000000001</v>
      </c>
      <c r="I843" s="7">
        <v>24.831</v>
      </c>
      <c r="J843" s="7">
        <v>25.013999999999999</v>
      </c>
    </row>
    <row r="844" spans="1:10">
      <c r="A844" t="s">
        <v>303</v>
      </c>
      <c r="B844" t="s">
        <v>132</v>
      </c>
      <c r="C844" t="s">
        <v>133</v>
      </c>
      <c r="D844" t="s">
        <v>36</v>
      </c>
      <c r="E844" t="s">
        <v>37</v>
      </c>
      <c r="F844" s="7">
        <v>9.7530000000000001</v>
      </c>
      <c r="G844" s="7">
        <v>9.8170000000000002</v>
      </c>
      <c r="H844" s="7">
        <v>9.89</v>
      </c>
      <c r="I844" s="7">
        <v>9.9659999999999993</v>
      </c>
      <c r="J844" s="7">
        <v>10.039999999999999</v>
      </c>
    </row>
    <row r="845" spans="1:10">
      <c r="A845" t="s">
        <v>303</v>
      </c>
      <c r="B845" t="s">
        <v>134</v>
      </c>
      <c r="C845" t="s">
        <v>135</v>
      </c>
      <c r="D845" t="s">
        <v>36</v>
      </c>
      <c r="E845" t="s">
        <v>37</v>
      </c>
      <c r="F845" s="7">
        <v>0</v>
      </c>
      <c r="G845" s="7">
        <v>0</v>
      </c>
      <c r="H845" s="7">
        <v>0</v>
      </c>
      <c r="I845" s="7">
        <v>0</v>
      </c>
      <c r="J845" s="7">
        <v>0.10299999999999999</v>
      </c>
    </row>
    <row r="846" spans="1:10">
      <c r="A846" t="s">
        <v>303</v>
      </c>
      <c r="B846" t="s">
        <v>136</v>
      </c>
      <c r="C846" t="s">
        <v>137</v>
      </c>
      <c r="D846" t="s">
        <v>36</v>
      </c>
      <c r="E846" t="s">
        <v>37</v>
      </c>
      <c r="F846" s="7">
        <v>0</v>
      </c>
      <c r="G846" s="7">
        <v>0</v>
      </c>
      <c r="H846" s="7">
        <v>3.444</v>
      </c>
      <c r="I846" s="7">
        <v>13.484999999999999</v>
      </c>
      <c r="J846" s="7">
        <v>19.521999999999998</v>
      </c>
    </row>
    <row r="847" spans="1:10">
      <c r="A847" t="s">
        <v>303</v>
      </c>
      <c r="B847" t="s">
        <v>138</v>
      </c>
      <c r="C847" t="s">
        <v>139</v>
      </c>
      <c r="D847" t="s">
        <v>36</v>
      </c>
      <c r="E847" t="s">
        <v>37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</row>
    <row r="848" spans="1:10">
      <c r="A848" t="s">
        <v>303</v>
      </c>
      <c r="B848" t="s">
        <v>140</v>
      </c>
      <c r="C848" t="s">
        <v>141</v>
      </c>
      <c r="D848" t="s">
        <v>36</v>
      </c>
      <c r="E848" t="s">
        <v>37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</row>
    <row r="849" spans="1:10">
      <c r="A849" t="s">
        <v>303</v>
      </c>
      <c r="B849" t="s">
        <v>142</v>
      </c>
      <c r="C849" t="s">
        <v>143</v>
      </c>
      <c r="D849" t="s">
        <v>36</v>
      </c>
      <c r="E849" t="s">
        <v>37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</row>
    <row r="850" spans="1:10">
      <c r="A850" t="s">
        <v>303</v>
      </c>
      <c r="B850" t="s">
        <v>144</v>
      </c>
      <c r="C850" t="s">
        <v>145</v>
      </c>
      <c r="D850" t="s">
        <v>36</v>
      </c>
      <c r="E850" t="s">
        <v>37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</row>
    <row r="851" spans="1:10">
      <c r="A851" t="s">
        <v>303</v>
      </c>
      <c r="B851" t="s">
        <v>146</v>
      </c>
      <c r="C851" t="s">
        <v>147</v>
      </c>
      <c r="D851" t="s">
        <v>36</v>
      </c>
      <c r="E851" t="s">
        <v>37</v>
      </c>
      <c r="F851" s="7">
        <v>0</v>
      </c>
      <c r="G851" s="7">
        <v>0</v>
      </c>
      <c r="H851" s="7">
        <v>0</v>
      </c>
      <c r="I851" s="7">
        <v>0</v>
      </c>
      <c r="J851" s="7">
        <v>0.10100000000000001</v>
      </c>
    </row>
    <row r="852" spans="1:10">
      <c r="A852" t="s">
        <v>303</v>
      </c>
      <c r="B852" t="s">
        <v>148</v>
      </c>
      <c r="C852" t="s">
        <v>149</v>
      </c>
      <c r="D852" t="s">
        <v>36</v>
      </c>
      <c r="E852" t="s">
        <v>37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</row>
    <row r="853" spans="1:10">
      <c r="A853" t="s">
        <v>303</v>
      </c>
      <c r="B853" t="s">
        <v>150</v>
      </c>
      <c r="C853" t="s">
        <v>151</v>
      </c>
      <c r="D853" t="s">
        <v>36</v>
      </c>
      <c r="E853" t="s">
        <v>37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</row>
    <row r="854" spans="1:10">
      <c r="A854" t="s">
        <v>303</v>
      </c>
      <c r="B854" t="s">
        <v>152</v>
      </c>
      <c r="C854" t="s">
        <v>153</v>
      </c>
      <c r="D854" t="s">
        <v>36</v>
      </c>
      <c r="E854" t="s">
        <v>37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</row>
    <row r="855" spans="1:10">
      <c r="A855" t="s">
        <v>303</v>
      </c>
      <c r="B855" t="s">
        <v>154</v>
      </c>
      <c r="C855" t="s">
        <v>155</v>
      </c>
      <c r="D855" t="s">
        <v>36</v>
      </c>
      <c r="E855" t="s">
        <v>37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</row>
    <row r="856" spans="1:10">
      <c r="A856" t="s">
        <v>303</v>
      </c>
      <c r="B856" t="s">
        <v>156</v>
      </c>
      <c r="C856" t="s">
        <v>157</v>
      </c>
      <c r="D856" t="s">
        <v>36</v>
      </c>
      <c r="E856" t="s">
        <v>37</v>
      </c>
      <c r="F856" s="7">
        <v>0</v>
      </c>
      <c r="G856" s="7">
        <v>0</v>
      </c>
      <c r="H856" s="7">
        <v>4.0000000000000001E-3</v>
      </c>
      <c r="I856" s="7">
        <v>6.7000000000000004E-2</v>
      </c>
      <c r="J856" s="7">
        <v>0.23200000000000001</v>
      </c>
    </row>
    <row r="857" spans="1:10">
      <c r="A857" t="s">
        <v>303</v>
      </c>
      <c r="B857" t="s">
        <v>158</v>
      </c>
      <c r="C857" t="s">
        <v>159</v>
      </c>
      <c r="D857" t="s">
        <v>36</v>
      </c>
      <c r="E857" t="s">
        <v>37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</row>
    <row r="858" spans="1:10">
      <c r="A858" t="s">
        <v>303</v>
      </c>
      <c r="B858" t="s">
        <v>160</v>
      </c>
      <c r="C858" t="s">
        <v>161</v>
      </c>
      <c r="D858" t="s">
        <v>36</v>
      </c>
      <c r="E858" t="s">
        <v>37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</row>
    <row r="859" spans="1:10">
      <c r="A859" t="s">
        <v>303</v>
      </c>
      <c r="B859" t="s">
        <v>162</v>
      </c>
      <c r="C859" t="s">
        <v>163</v>
      </c>
      <c r="D859" t="s">
        <v>36</v>
      </c>
      <c r="E859" t="s">
        <v>37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</row>
    <row r="860" spans="1:10">
      <c r="A860" t="s">
        <v>303</v>
      </c>
      <c r="B860" t="s">
        <v>164</v>
      </c>
      <c r="C860" t="s">
        <v>165</v>
      </c>
      <c r="D860" t="s">
        <v>36</v>
      </c>
      <c r="E860" t="s">
        <v>37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</row>
    <row r="861" spans="1:10">
      <c r="A861" t="s">
        <v>303</v>
      </c>
      <c r="B861" t="s">
        <v>166</v>
      </c>
      <c r="C861" t="s">
        <v>167</v>
      </c>
      <c r="D861" t="s">
        <v>36</v>
      </c>
      <c r="E861" t="s">
        <v>37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</row>
    <row r="862" spans="1:10">
      <c r="A862" t="s">
        <v>303</v>
      </c>
      <c r="B862" t="s">
        <v>168</v>
      </c>
      <c r="C862" t="s">
        <v>169</v>
      </c>
      <c r="D862" t="s">
        <v>36</v>
      </c>
      <c r="E862" t="s">
        <v>37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</row>
    <row r="863" spans="1:10">
      <c r="A863" t="s">
        <v>303</v>
      </c>
      <c r="B863" t="s">
        <v>170</v>
      </c>
      <c r="C863" t="s">
        <v>171</v>
      </c>
      <c r="D863" t="s">
        <v>36</v>
      </c>
      <c r="E863" t="s">
        <v>37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</row>
    <row r="864" spans="1:10">
      <c r="A864" t="s">
        <v>303</v>
      </c>
      <c r="B864" t="s">
        <v>172</v>
      </c>
      <c r="C864" t="s">
        <v>173</v>
      </c>
      <c r="D864" t="s">
        <v>36</v>
      </c>
      <c r="E864" t="s">
        <v>37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</row>
    <row r="865" spans="1:10">
      <c r="A865" t="s">
        <v>303</v>
      </c>
      <c r="B865" t="s">
        <v>174</v>
      </c>
      <c r="C865" t="s">
        <v>175</v>
      </c>
      <c r="D865" t="s">
        <v>36</v>
      </c>
      <c r="E865" t="s">
        <v>37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</row>
    <row r="866" spans="1:10">
      <c r="A866" t="s">
        <v>303</v>
      </c>
      <c r="B866" t="s">
        <v>176</v>
      </c>
      <c r="C866" t="s">
        <v>177</v>
      </c>
      <c r="D866" t="s">
        <v>36</v>
      </c>
      <c r="E866" t="s">
        <v>37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</row>
    <row r="867" spans="1:10">
      <c r="A867" t="s">
        <v>303</v>
      </c>
      <c r="B867" t="s">
        <v>178</v>
      </c>
      <c r="C867" t="s">
        <v>179</v>
      </c>
      <c r="D867" t="s">
        <v>36</v>
      </c>
      <c r="E867" t="s">
        <v>37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</row>
    <row r="868" spans="1:10">
      <c r="A868" t="s">
        <v>303</v>
      </c>
      <c r="B868" t="s">
        <v>180</v>
      </c>
      <c r="C868" t="s">
        <v>181</v>
      </c>
      <c r="D868" t="s">
        <v>36</v>
      </c>
      <c r="E868" t="s">
        <v>37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</row>
    <row r="869" spans="1:10">
      <c r="A869" t="s">
        <v>303</v>
      </c>
      <c r="B869" t="s">
        <v>182</v>
      </c>
      <c r="C869" t="s">
        <v>183</v>
      </c>
      <c r="D869" t="s">
        <v>36</v>
      </c>
      <c r="E869" t="s">
        <v>37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</row>
    <row r="870" spans="1:10">
      <c r="A870" t="s">
        <v>303</v>
      </c>
      <c r="B870" t="s">
        <v>184</v>
      </c>
      <c r="C870" t="s">
        <v>185</v>
      </c>
      <c r="D870" t="s">
        <v>36</v>
      </c>
      <c r="E870" t="s">
        <v>37</v>
      </c>
      <c r="F870" s="7">
        <v>78.430000000000007</v>
      </c>
      <c r="G870" s="7">
        <v>43.817</v>
      </c>
      <c r="H870" s="7">
        <v>30.228999999999999</v>
      </c>
      <c r="I870" s="7">
        <v>31.407</v>
      </c>
      <c r="J870" s="7">
        <v>36.44</v>
      </c>
    </row>
    <row r="871" spans="1:10">
      <c r="A871" t="s">
        <v>303</v>
      </c>
      <c r="B871" t="s">
        <v>186</v>
      </c>
      <c r="C871" t="s">
        <v>187</v>
      </c>
      <c r="D871" t="s">
        <v>36</v>
      </c>
      <c r="E871" t="s">
        <v>37</v>
      </c>
      <c r="F871" s="7">
        <v>5.0000000000000001E-3</v>
      </c>
      <c r="G871" s="7">
        <v>0</v>
      </c>
      <c r="H871" s="7">
        <v>0.26800000000000002</v>
      </c>
      <c r="I871" s="7">
        <v>0.248</v>
      </c>
      <c r="J871" s="7">
        <v>0.13300000000000001</v>
      </c>
    </row>
    <row r="872" spans="1:10">
      <c r="A872" t="s">
        <v>303</v>
      </c>
      <c r="B872" t="s">
        <v>188</v>
      </c>
      <c r="C872" t="s">
        <v>189</v>
      </c>
      <c r="D872" t="s">
        <v>36</v>
      </c>
      <c r="E872" t="s">
        <v>37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</row>
    <row r="873" spans="1:10">
      <c r="A873" t="s">
        <v>303</v>
      </c>
      <c r="B873" t="s">
        <v>190</v>
      </c>
      <c r="C873" t="s">
        <v>191</v>
      </c>
      <c r="D873" t="s">
        <v>36</v>
      </c>
      <c r="E873" t="s">
        <v>37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</row>
    <row r="874" spans="1:10">
      <c r="A874" t="s">
        <v>303</v>
      </c>
      <c r="B874" t="s">
        <v>192</v>
      </c>
      <c r="C874" t="s">
        <v>193</v>
      </c>
      <c r="D874" t="s">
        <v>36</v>
      </c>
      <c r="E874" t="s">
        <v>37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</row>
    <row r="875" spans="1:10">
      <c r="A875" t="s">
        <v>303</v>
      </c>
      <c r="B875" t="s">
        <v>194</v>
      </c>
      <c r="C875" t="s">
        <v>195</v>
      </c>
      <c r="D875" t="s">
        <v>36</v>
      </c>
      <c r="E875" t="s">
        <v>37</v>
      </c>
      <c r="F875" s="7">
        <v>27.276</v>
      </c>
      <c r="G875" s="7">
        <v>26.140999999999998</v>
      </c>
      <c r="H875" s="7">
        <v>28.498000000000001</v>
      </c>
      <c r="I875" s="7">
        <v>21.099</v>
      </c>
      <c r="J875" s="7">
        <v>15.634</v>
      </c>
    </row>
    <row r="876" spans="1:10">
      <c r="A876" t="s">
        <v>303</v>
      </c>
      <c r="B876" t="s">
        <v>196</v>
      </c>
      <c r="C876" t="s">
        <v>197</v>
      </c>
      <c r="D876" t="s">
        <v>36</v>
      </c>
      <c r="E876" t="s">
        <v>37</v>
      </c>
      <c r="F876" s="7">
        <v>62.445999999999998</v>
      </c>
      <c r="G876" s="7">
        <v>67.980999999999995</v>
      </c>
      <c r="H876" s="7">
        <v>63.98</v>
      </c>
      <c r="I876" s="7">
        <v>54.003999999999998</v>
      </c>
      <c r="J876" s="7">
        <v>36.225000000000001</v>
      </c>
    </row>
    <row r="877" spans="1:10">
      <c r="A877" t="s">
        <v>303</v>
      </c>
      <c r="B877" t="s">
        <v>198</v>
      </c>
      <c r="C877" t="s">
        <v>199</v>
      </c>
      <c r="D877" t="s">
        <v>36</v>
      </c>
      <c r="E877" t="s">
        <v>37</v>
      </c>
      <c r="F877" s="7">
        <v>0.70499999999999996</v>
      </c>
      <c r="G877" s="7">
        <v>1.048</v>
      </c>
      <c r="H877" s="7">
        <v>1.462</v>
      </c>
      <c r="I877" s="7">
        <v>1.004</v>
      </c>
      <c r="J877" s="7">
        <v>1.044</v>
      </c>
    </row>
    <row r="878" spans="1:10">
      <c r="A878" t="s">
        <v>303</v>
      </c>
      <c r="B878" t="s">
        <v>200</v>
      </c>
      <c r="C878" t="s">
        <v>201</v>
      </c>
      <c r="D878" t="s">
        <v>36</v>
      </c>
      <c r="E878" t="s">
        <v>37</v>
      </c>
      <c r="F878" s="7">
        <v>29.599</v>
      </c>
      <c r="G878" s="7">
        <v>29.611999999999998</v>
      </c>
      <c r="H878" s="7">
        <v>17.905000000000001</v>
      </c>
      <c r="I878" s="7">
        <v>12.052</v>
      </c>
      <c r="J878" s="7">
        <v>11.128</v>
      </c>
    </row>
    <row r="879" spans="1:10">
      <c r="A879" t="s">
        <v>303</v>
      </c>
      <c r="B879" t="s">
        <v>202</v>
      </c>
      <c r="C879" t="s">
        <v>203</v>
      </c>
      <c r="D879" t="s">
        <v>36</v>
      </c>
      <c r="E879" t="s">
        <v>37</v>
      </c>
      <c r="F879" s="7">
        <v>0.14000000000000001</v>
      </c>
      <c r="G879" s="7">
        <v>0.154</v>
      </c>
      <c r="H879" s="7">
        <v>0.18</v>
      </c>
      <c r="I879" s="7">
        <v>0.16200000000000001</v>
      </c>
      <c r="J879" s="7">
        <v>0.16900000000000001</v>
      </c>
    </row>
    <row r="880" spans="1:10">
      <c r="A880" t="s">
        <v>303</v>
      </c>
      <c r="B880" t="s">
        <v>204</v>
      </c>
      <c r="C880" t="s">
        <v>205</v>
      </c>
      <c r="D880" t="s">
        <v>36</v>
      </c>
      <c r="E880" t="s">
        <v>37</v>
      </c>
      <c r="F880" s="7">
        <v>8.1579999999999995</v>
      </c>
      <c r="G880" s="7">
        <v>11.196</v>
      </c>
      <c r="H880" s="7">
        <v>9.0050000000000008</v>
      </c>
      <c r="I880" s="7">
        <v>6.4509999999999996</v>
      </c>
      <c r="J880" s="7">
        <v>4.4489999999999998</v>
      </c>
    </row>
    <row r="881" spans="1:10">
      <c r="A881" t="s">
        <v>303</v>
      </c>
      <c r="B881" t="s">
        <v>206</v>
      </c>
      <c r="C881" t="s">
        <v>207</v>
      </c>
      <c r="D881" t="s">
        <v>36</v>
      </c>
      <c r="E881" t="s">
        <v>37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</row>
    <row r="882" spans="1:10">
      <c r="A882" t="s">
        <v>303</v>
      </c>
      <c r="B882" t="s">
        <v>208</v>
      </c>
      <c r="C882" t="s">
        <v>209</v>
      </c>
      <c r="D882" t="s">
        <v>36</v>
      </c>
      <c r="E882" t="s">
        <v>37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</row>
    <row r="883" spans="1:10">
      <c r="A883" t="s">
        <v>303</v>
      </c>
      <c r="B883" t="s">
        <v>210</v>
      </c>
      <c r="C883" t="s">
        <v>211</v>
      </c>
      <c r="D883" t="s">
        <v>36</v>
      </c>
      <c r="E883" t="s">
        <v>37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</row>
    <row r="884" spans="1:10">
      <c r="A884" t="s">
        <v>303</v>
      </c>
      <c r="B884" t="s">
        <v>212</v>
      </c>
      <c r="C884" t="s">
        <v>213</v>
      </c>
      <c r="D884" t="s">
        <v>36</v>
      </c>
      <c r="E884" t="s">
        <v>37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</row>
    <row r="885" spans="1:10">
      <c r="A885" t="s">
        <v>303</v>
      </c>
      <c r="B885" t="s">
        <v>214</v>
      </c>
      <c r="C885" t="s">
        <v>215</v>
      </c>
      <c r="D885" t="s">
        <v>36</v>
      </c>
      <c r="E885" t="s">
        <v>37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</row>
    <row r="886" spans="1:10">
      <c r="A886" t="s">
        <v>303</v>
      </c>
      <c r="B886" t="s">
        <v>216</v>
      </c>
      <c r="C886" t="s">
        <v>217</v>
      </c>
      <c r="D886" t="s">
        <v>36</v>
      </c>
      <c r="E886" t="s">
        <v>37</v>
      </c>
      <c r="F886" s="7">
        <v>3.0329999999999999</v>
      </c>
      <c r="G886" s="7">
        <v>10.398999999999999</v>
      </c>
      <c r="H886" s="7">
        <v>15.997999999999999</v>
      </c>
      <c r="I886" s="7">
        <v>12.462999999999999</v>
      </c>
      <c r="J886" s="7">
        <v>4.444</v>
      </c>
    </row>
    <row r="887" spans="1:10">
      <c r="A887" t="s">
        <v>303</v>
      </c>
      <c r="B887" t="s">
        <v>218</v>
      </c>
      <c r="C887" t="s">
        <v>219</v>
      </c>
      <c r="D887" t="s">
        <v>36</v>
      </c>
      <c r="E887" t="s">
        <v>37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</row>
    <row r="888" spans="1:10">
      <c r="A888" t="s">
        <v>303</v>
      </c>
      <c r="B888" t="s">
        <v>220</v>
      </c>
      <c r="C888" t="s">
        <v>221</v>
      </c>
      <c r="D888" t="s">
        <v>36</v>
      </c>
      <c r="E888" t="s">
        <v>37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</row>
    <row r="889" spans="1:10">
      <c r="A889" t="s">
        <v>303</v>
      </c>
      <c r="B889" t="s">
        <v>222</v>
      </c>
      <c r="C889" t="s">
        <v>223</v>
      </c>
      <c r="D889" t="s">
        <v>36</v>
      </c>
      <c r="E889" t="s">
        <v>37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</row>
    <row r="890" spans="1:10">
      <c r="A890" t="s">
        <v>303</v>
      </c>
      <c r="B890" t="s">
        <v>224</v>
      </c>
      <c r="C890" t="s">
        <v>225</v>
      </c>
      <c r="D890" t="s">
        <v>36</v>
      </c>
      <c r="E890" t="s">
        <v>37</v>
      </c>
      <c r="F890" s="7">
        <v>7.78</v>
      </c>
      <c r="G890" s="7">
        <v>14.250999999999999</v>
      </c>
      <c r="H890" s="7">
        <v>11.505000000000001</v>
      </c>
      <c r="I890" s="7">
        <v>4.343</v>
      </c>
      <c r="J890" s="7">
        <v>4.4119999999999999</v>
      </c>
    </row>
    <row r="891" spans="1:10">
      <c r="A891" t="s">
        <v>303</v>
      </c>
      <c r="B891" t="s">
        <v>226</v>
      </c>
      <c r="C891" t="s">
        <v>227</v>
      </c>
      <c r="D891" t="s">
        <v>36</v>
      </c>
      <c r="E891" t="s">
        <v>37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</row>
    <row r="892" spans="1:10">
      <c r="A892" t="s">
        <v>303</v>
      </c>
      <c r="B892" t="s">
        <v>228</v>
      </c>
      <c r="C892" t="s">
        <v>229</v>
      </c>
      <c r="D892" t="s">
        <v>36</v>
      </c>
      <c r="E892" t="s">
        <v>37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</row>
    <row r="893" spans="1:10">
      <c r="A893" t="s">
        <v>303</v>
      </c>
      <c r="B893" t="s">
        <v>230</v>
      </c>
      <c r="C893" t="s">
        <v>231</v>
      </c>
      <c r="D893" t="s">
        <v>36</v>
      </c>
      <c r="E893" t="s">
        <v>37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</row>
    <row r="894" spans="1:10">
      <c r="A894" t="s">
        <v>303</v>
      </c>
      <c r="B894" t="s">
        <v>232</v>
      </c>
      <c r="C894" t="s">
        <v>233</v>
      </c>
      <c r="D894" t="s">
        <v>36</v>
      </c>
      <c r="E894" t="s">
        <v>37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</row>
    <row r="895" spans="1:10">
      <c r="A895" t="s">
        <v>303</v>
      </c>
      <c r="B895" t="s">
        <v>234</v>
      </c>
      <c r="C895" t="s">
        <v>235</v>
      </c>
      <c r="D895" t="s">
        <v>36</v>
      </c>
      <c r="E895" t="s">
        <v>37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</row>
    <row r="896" spans="1:10">
      <c r="A896" t="s">
        <v>303</v>
      </c>
      <c r="B896" t="s">
        <v>236</v>
      </c>
      <c r="C896" t="s">
        <v>237</v>
      </c>
      <c r="D896" t="s">
        <v>36</v>
      </c>
      <c r="E896" t="s">
        <v>37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</row>
    <row r="897" spans="1:10">
      <c r="A897" t="s">
        <v>303</v>
      </c>
      <c r="B897" t="s">
        <v>238</v>
      </c>
      <c r="C897" t="s">
        <v>239</v>
      </c>
      <c r="D897" t="s">
        <v>36</v>
      </c>
      <c r="E897" t="s">
        <v>37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</row>
    <row r="898" spans="1:10">
      <c r="A898" t="s">
        <v>303</v>
      </c>
      <c r="B898" t="s">
        <v>240</v>
      </c>
      <c r="C898" t="s">
        <v>241</v>
      </c>
      <c r="D898" t="s">
        <v>36</v>
      </c>
      <c r="E898" t="s">
        <v>37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</row>
    <row r="899" spans="1:10">
      <c r="A899" t="s">
        <v>303</v>
      </c>
      <c r="B899" t="s">
        <v>242</v>
      </c>
      <c r="C899" t="s">
        <v>243</v>
      </c>
      <c r="D899" t="s">
        <v>36</v>
      </c>
      <c r="E899" t="s">
        <v>37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</row>
    <row r="900" spans="1:10">
      <c r="A900" t="s">
        <v>303</v>
      </c>
      <c r="B900" t="s">
        <v>244</v>
      </c>
      <c r="C900" t="s">
        <v>245</v>
      </c>
      <c r="D900" t="s">
        <v>36</v>
      </c>
      <c r="E900" t="s">
        <v>37</v>
      </c>
      <c r="F900" s="7">
        <v>48.093000000000004</v>
      </c>
      <c r="G900" s="7">
        <v>47.619</v>
      </c>
      <c r="H900" s="7">
        <v>37.091999999999999</v>
      </c>
      <c r="I900" s="7">
        <v>26.268000000000001</v>
      </c>
      <c r="J900" s="7">
        <v>20.591000000000001</v>
      </c>
    </row>
    <row r="901" spans="1:10">
      <c r="A901" t="s">
        <v>303</v>
      </c>
      <c r="B901" t="s">
        <v>246</v>
      </c>
      <c r="C901" t="s">
        <v>247</v>
      </c>
      <c r="D901" t="s">
        <v>36</v>
      </c>
      <c r="E901" t="s">
        <v>37</v>
      </c>
      <c r="F901" s="7">
        <v>231.21100000000001</v>
      </c>
      <c r="G901" s="7">
        <v>262.13400000000001</v>
      </c>
      <c r="H901" s="7">
        <v>192.81700000000001</v>
      </c>
      <c r="I901" s="7">
        <v>110.745</v>
      </c>
      <c r="J901" s="7">
        <v>36.479999999999997</v>
      </c>
    </row>
    <row r="902" spans="1:10">
      <c r="A902" t="s">
        <v>303</v>
      </c>
      <c r="B902" t="s">
        <v>248</v>
      </c>
      <c r="C902" t="s">
        <v>249</v>
      </c>
      <c r="D902" t="s">
        <v>36</v>
      </c>
      <c r="E902" t="s">
        <v>37</v>
      </c>
      <c r="F902" s="7">
        <v>1.6E-2</v>
      </c>
      <c r="G902" s="7">
        <v>3.6999999999999998E-2</v>
      </c>
      <c r="H902" s="7">
        <v>3.6999999999999998E-2</v>
      </c>
      <c r="I902" s="7">
        <v>3.7999999999999999E-2</v>
      </c>
      <c r="J902" s="7">
        <v>3.7999999999999999E-2</v>
      </c>
    </row>
    <row r="903" spans="1:10">
      <c r="A903" t="s">
        <v>303</v>
      </c>
      <c r="B903" t="s">
        <v>250</v>
      </c>
      <c r="C903" t="s">
        <v>251</v>
      </c>
      <c r="D903" t="s">
        <v>36</v>
      </c>
      <c r="E903" t="s">
        <v>37</v>
      </c>
      <c r="F903" s="7">
        <v>0</v>
      </c>
      <c r="G903" s="7">
        <v>0</v>
      </c>
      <c r="H903" s="7">
        <v>4.7409999999999997</v>
      </c>
      <c r="I903" s="7">
        <v>23.701000000000001</v>
      </c>
      <c r="J903" s="7">
        <v>7.1079999999999997</v>
      </c>
    </row>
    <row r="904" spans="1:10">
      <c r="A904" t="s">
        <v>303</v>
      </c>
      <c r="B904" t="s">
        <v>252</v>
      </c>
      <c r="C904" t="s">
        <v>253</v>
      </c>
      <c r="D904" t="s">
        <v>36</v>
      </c>
      <c r="E904" t="s">
        <v>37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</row>
    <row r="905" spans="1:10">
      <c r="A905" t="s">
        <v>303</v>
      </c>
      <c r="B905" t="s">
        <v>254</v>
      </c>
      <c r="C905" t="s">
        <v>255</v>
      </c>
      <c r="D905" t="s">
        <v>36</v>
      </c>
      <c r="E905" t="s">
        <v>37</v>
      </c>
      <c r="F905" s="7"/>
      <c r="G905" s="7"/>
      <c r="H905" s="7"/>
      <c r="I905" s="7"/>
      <c r="J905" s="7"/>
    </row>
    <row r="906" spans="1:10">
      <c r="A906" t="s">
        <v>303</v>
      </c>
      <c r="B906" t="s">
        <v>256</v>
      </c>
      <c r="C906" t="s">
        <v>257</v>
      </c>
      <c r="D906" t="s">
        <v>36</v>
      </c>
      <c r="E906" t="s">
        <v>37</v>
      </c>
      <c r="F906" s="7"/>
      <c r="G906" s="7"/>
      <c r="H906" s="7"/>
      <c r="I906" s="7"/>
      <c r="J906" s="7"/>
    </row>
    <row r="907" spans="1:10">
      <c r="A907" t="s">
        <v>303</v>
      </c>
      <c r="B907" t="s">
        <v>258</v>
      </c>
      <c r="C907" t="s">
        <v>259</v>
      </c>
      <c r="D907" t="s">
        <v>36</v>
      </c>
      <c r="E907" t="s">
        <v>37</v>
      </c>
      <c r="F907" s="7"/>
      <c r="G907" s="7"/>
      <c r="H907" s="7"/>
      <c r="I907" s="7"/>
      <c r="J907" s="7"/>
    </row>
    <row r="908" spans="1:10">
      <c r="A908" t="s">
        <v>303</v>
      </c>
      <c r="B908" t="s">
        <v>260</v>
      </c>
      <c r="C908" t="s">
        <v>261</v>
      </c>
      <c r="D908" t="s">
        <v>36</v>
      </c>
      <c r="E908" t="s">
        <v>37</v>
      </c>
      <c r="F908" s="7"/>
      <c r="G908" s="7"/>
      <c r="H908" s="7"/>
      <c r="I908" s="7"/>
      <c r="J908" s="7"/>
    </row>
    <row r="909" spans="1:10">
      <c r="A909" t="s">
        <v>303</v>
      </c>
      <c r="B909" t="s">
        <v>262</v>
      </c>
      <c r="C909" t="s">
        <v>263</v>
      </c>
      <c r="D909" t="s">
        <v>36</v>
      </c>
      <c r="E909" t="s">
        <v>37</v>
      </c>
      <c r="F909" s="7"/>
      <c r="G909" s="7"/>
      <c r="H909" s="7"/>
      <c r="I909" s="7"/>
      <c r="J909" s="7"/>
    </row>
    <row r="910" spans="1:10">
      <c r="A910" t="s">
        <v>303</v>
      </c>
      <c r="B910" t="s">
        <v>264</v>
      </c>
      <c r="C910" t="s">
        <v>265</v>
      </c>
      <c r="D910" t="s">
        <v>36</v>
      </c>
      <c r="E910" t="s">
        <v>37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</row>
    <row r="911" spans="1:10">
      <c r="A911" t="s">
        <v>303</v>
      </c>
      <c r="B911" t="s">
        <v>266</v>
      </c>
      <c r="C911" t="s">
        <v>267</v>
      </c>
      <c r="D911" t="s">
        <v>36</v>
      </c>
      <c r="E911" t="s">
        <v>37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</row>
    <row r="912" spans="1:10">
      <c r="A912" t="s">
        <v>303</v>
      </c>
      <c r="B912" t="s">
        <v>268</v>
      </c>
      <c r="C912" t="s">
        <v>269</v>
      </c>
      <c r="D912" t="s">
        <v>36</v>
      </c>
      <c r="E912" t="s">
        <v>37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</row>
    <row r="913" spans="1:10">
      <c r="A913" t="s">
        <v>303</v>
      </c>
      <c r="B913" t="s">
        <v>270</v>
      </c>
      <c r="C913" t="s">
        <v>271</v>
      </c>
      <c r="D913" t="s">
        <v>36</v>
      </c>
      <c r="E913" t="s">
        <v>37</v>
      </c>
      <c r="F913" s="7">
        <v>2.54</v>
      </c>
      <c r="G913" s="7">
        <v>2.54</v>
      </c>
      <c r="H913" s="7">
        <v>2.54</v>
      </c>
      <c r="I913" s="7">
        <v>2.54</v>
      </c>
      <c r="J913" s="7">
        <v>2.54</v>
      </c>
    </row>
    <row r="914" spans="1:10">
      <c r="A914" t="s">
        <v>303</v>
      </c>
      <c r="B914" t="s">
        <v>272</v>
      </c>
      <c r="C914" t="s">
        <v>273</v>
      </c>
      <c r="D914" t="s">
        <v>36</v>
      </c>
      <c r="E914" t="s">
        <v>37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</row>
    <row r="915" spans="1:10">
      <c r="A915" t="s">
        <v>303</v>
      </c>
      <c r="B915" t="s">
        <v>274</v>
      </c>
      <c r="C915" t="s">
        <v>275</v>
      </c>
      <c r="D915" t="s">
        <v>36</v>
      </c>
      <c r="E915" t="s">
        <v>37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</row>
    <row r="916" spans="1:10">
      <c r="A916" t="s">
        <v>303</v>
      </c>
      <c r="B916" t="s">
        <v>276</v>
      </c>
      <c r="C916" t="s">
        <v>277</v>
      </c>
      <c r="D916" t="s">
        <v>36</v>
      </c>
      <c r="E916" t="s">
        <v>37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</row>
    <row r="917" spans="1:10">
      <c r="A917" t="s">
        <v>303</v>
      </c>
      <c r="B917" t="s">
        <v>278</v>
      </c>
      <c r="C917" t="s">
        <v>279</v>
      </c>
      <c r="D917" t="s">
        <v>36</v>
      </c>
      <c r="E917" t="s">
        <v>37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</row>
    <row r="918" spans="1:10">
      <c r="A918" t="s">
        <v>303</v>
      </c>
      <c r="B918" t="s">
        <v>280</v>
      </c>
      <c r="C918" t="s">
        <v>281</v>
      </c>
      <c r="D918" t="s">
        <v>36</v>
      </c>
      <c r="E918" t="s">
        <v>37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</row>
    <row r="919" spans="1:10">
      <c r="A919" t="s">
        <v>303</v>
      </c>
      <c r="B919" t="s">
        <v>282</v>
      </c>
      <c r="C919" t="s">
        <v>283</v>
      </c>
      <c r="D919" t="s">
        <v>36</v>
      </c>
      <c r="E919" t="s">
        <v>37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</row>
    <row r="920" spans="1:10">
      <c r="A920" t="s">
        <v>303</v>
      </c>
      <c r="B920" t="s">
        <v>284</v>
      </c>
      <c r="C920" t="s">
        <v>285</v>
      </c>
      <c r="D920" t="s">
        <v>36</v>
      </c>
      <c r="E920" t="s">
        <v>37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</row>
    <row r="921" spans="1:10">
      <c r="A921" t="s">
        <v>303</v>
      </c>
      <c r="B921" t="s">
        <v>286</v>
      </c>
      <c r="C921" t="s">
        <v>269</v>
      </c>
      <c r="D921" t="s">
        <v>36</v>
      </c>
      <c r="E921" t="s">
        <v>37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</row>
    <row r="922" spans="1:10">
      <c r="A922" t="s">
        <v>303</v>
      </c>
      <c r="B922" t="s">
        <v>287</v>
      </c>
      <c r="C922" t="s">
        <v>271</v>
      </c>
      <c r="D922" t="s">
        <v>36</v>
      </c>
      <c r="E922" t="s">
        <v>37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</row>
    <row r="923" spans="1:10">
      <c r="A923" t="s">
        <v>303</v>
      </c>
      <c r="B923" t="s">
        <v>288</v>
      </c>
      <c r="C923" t="s">
        <v>289</v>
      </c>
      <c r="D923" t="s">
        <v>36</v>
      </c>
      <c r="E923" t="s">
        <v>37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</row>
    <row r="924" spans="1:10">
      <c r="A924" t="s">
        <v>303</v>
      </c>
      <c r="B924" t="s">
        <v>290</v>
      </c>
      <c r="C924" t="s">
        <v>291</v>
      </c>
      <c r="D924" t="s">
        <v>36</v>
      </c>
      <c r="E924" t="s">
        <v>37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</row>
    <row r="925" spans="1:10">
      <c r="A925" t="s">
        <v>303</v>
      </c>
      <c r="B925" t="s">
        <v>292</v>
      </c>
      <c r="C925" t="s">
        <v>293</v>
      </c>
      <c r="D925" t="s">
        <v>36</v>
      </c>
      <c r="E925" t="s">
        <v>37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</row>
    <row r="926" spans="1:10">
      <c r="A926" t="s">
        <v>303</v>
      </c>
      <c r="B926" t="s">
        <v>294</v>
      </c>
      <c r="C926" t="s">
        <v>295</v>
      </c>
      <c r="D926" t="s">
        <v>36</v>
      </c>
      <c r="E926" t="s">
        <v>37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</row>
    <row r="927" spans="1:10">
      <c r="A927" t="s">
        <v>303</v>
      </c>
      <c r="B927" t="s">
        <v>296</v>
      </c>
      <c r="C927" t="s">
        <v>297</v>
      </c>
      <c r="D927" t="s">
        <v>36</v>
      </c>
      <c r="E927" t="s">
        <v>37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</row>
    <row r="928" spans="1:10">
      <c r="A928" t="s">
        <v>304</v>
      </c>
      <c r="B928" t="s">
        <v>34</v>
      </c>
      <c r="C928" t="s">
        <v>35</v>
      </c>
      <c r="D928" t="s">
        <v>36</v>
      </c>
      <c r="E928" t="s">
        <v>37</v>
      </c>
      <c r="F928" s="7">
        <v>17.1127251655242</v>
      </c>
      <c r="G928" s="7">
        <v>17.639647061038701</v>
      </c>
      <c r="H928" s="7">
        <v>17.931522686845899</v>
      </c>
      <c r="I928" s="7">
        <v>21.353609732983401</v>
      </c>
      <c r="J928" s="7">
        <v>20.314237602416</v>
      </c>
    </row>
    <row r="929" spans="1:10">
      <c r="A929" t="s">
        <v>304</v>
      </c>
      <c r="B929" t="s">
        <v>38</v>
      </c>
      <c r="C929" t="s">
        <v>39</v>
      </c>
      <c r="D929" t="s">
        <v>36</v>
      </c>
      <c r="E929" t="s">
        <v>37</v>
      </c>
      <c r="F929" s="7">
        <v>28.971269579763199</v>
      </c>
      <c r="G929" s="7">
        <v>27.759258132724401</v>
      </c>
      <c r="H929" s="7">
        <v>27.201042267140199</v>
      </c>
      <c r="I929" s="7">
        <v>32.167243714064902</v>
      </c>
      <c r="J929" s="7">
        <v>31.303130502203</v>
      </c>
    </row>
    <row r="930" spans="1:10">
      <c r="A930" t="s">
        <v>304</v>
      </c>
      <c r="B930" t="s">
        <v>40</v>
      </c>
      <c r="C930" t="s">
        <v>41</v>
      </c>
      <c r="D930" t="s">
        <v>36</v>
      </c>
      <c r="E930" t="s">
        <v>37</v>
      </c>
      <c r="F930" s="7">
        <v>92.903208330204095</v>
      </c>
      <c r="G930" s="7">
        <v>93.184672453371604</v>
      </c>
      <c r="H930" s="7">
        <v>91.911546187372295</v>
      </c>
      <c r="I930" s="7">
        <v>94.063386457970395</v>
      </c>
      <c r="J930" s="7">
        <v>92.070670485624007</v>
      </c>
    </row>
    <row r="931" spans="1:10">
      <c r="A931" t="s">
        <v>304</v>
      </c>
      <c r="B931" t="s">
        <v>42</v>
      </c>
      <c r="C931" t="s">
        <v>43</v>
      </c>
      <c r="D931" t="s">
        <v>36</v>
      </c>
      <c r="E931" t="s">
        <v>37</v>
      </c>
      <c r="F931" s="7">
        <v>8.2167880060297307</v>
      </c>
      <c r="G931" s="7">
        <v>8.2764795832864309</v>
      </c>
      <c r="H931" s="7">
        <v>8.2983677720872304</v>
      </c>
      <c r="I931" s="7">
        <v>9.0290686812177707</v>
      </c>
      <c r="J931" s="7">
        <v>8.60336286684044</v>
      </c>
    </row>
    <row r="932" spans="1:10">
      <c r="A932" t="s">
        <v>304</v>
      </c>
      <c r="B932" t="s">
        <v>44</v>
      </c>
      <c r="C932" t="s">
        <v>45</v>
      </c>
      <c r="D932" t="s">
        <v>36</v>
      </c>
      <c r="E932" t="s">
        <v>37</v>
      </c>
      <c r="F932" s="7">
        <v>4.9962999999999997</v>
      </c>
      <c r="G932" s="7">
        <v>5.0460000000000003</v>
      </c>
      <c r="H932" s="7">
        <v>5.3085500000000003</v>
      </c>
      <c r="I932" s="7">
        <v>12.88045</v>
      </c>
      <c r="J932" s="7">
        <v>13.982100000000001</v>
      </c>
    </row>
    <row r="933" spans="1:10">
      <c r="A933" t="s">
        <v>304</v>
      </c>
      <c r="B933" t="s">
        <v>46</v>
      </c>
      <c r="C933" t="s">
        <v>47</v>
      </c>
      <c r="D933" t="s">
        <v>36</v>
      </c>
      <c r="E933" t="s">
        <v>37</v>
      </c>
      <c r="F933" s="7">
        <v>0.156125202464789</v>
      </c>
      <c r="G933" s="7">
        <v>0.53918800616197204</v>
      </c>
      <c r="H933" s="7">
        <v>0.730819408010563</v>
      </c>
      <c r="I933" s="7">
        <v>1.7511702178697199</v>
      </c>
      <c r="J933" s="7">
        <v>1.43285121478873</v>
      </c>
    </row>
    <row r="934" spans="1:10">
      <c r="A934" t="s">
        <v>304</v>
      </c>
      <c r="B934" t="s">
        <v>48</v>
      </c>
      <c r="C934" t="s">
        <v>49</v>
      </c>
      <c r="D934" t="s">
        <v>36</v>
      </c>
      <c r="E934" t="s">
        <v>37</v>
      </c>
      <c r="F934" s="7">
        <v>5.1934850352112601E-2</v>
      </c>
      <c r="G934" s="7">
        <v>0.636012125880282</v>
      </c>
      <c r="H934" s="7">
        <v>0.92839076364436601</v>
      </c>
      <c r="I934" s="7">
        <v>2.4820201650528202</v>
      </c>
      <c r="J934" s="7">
        <v>1.99834910211268</v>
      </c>
    </row>
    <row r="935" spans="1:10">
      <c r="A935" t="s">
        <v>304</v>
      </c>
      <c r="B935" t="s">
        <v>50</v>
      </c>
      <c r="C935" t="s">
        <v>51</v>
      </c>
      <c r="D935" t="s">
        <v>36</v>
      </c>
      <c r="E935" t="s">
        <v>37</v>
      </c>
      <c r="F935" s="7">
        <v>1.7271399999999999</v>
      </c>
      <c r="G935" s="7">
        <v>2.47255</v>
      </c>
      <c r="H935" s="7">
        <v>2.8466149999999999</v>
      </c>
      <c r="I935" s="7">
        <v>4.8187350000000002</v>
      </c>
      <c r="J935" s="7">
        <v>4.2098000000000004</v>
      </c>
    </row>
    <row r="936" spans="1:10">
      <c r="A936" t="s">
        <v>304</v>
      </c>
      <c r="B936" t="s">
        <v>52</v>
      </c>
      <c r="C936" t="s">
        <v>53</v>
      </c>
      <c r="D936" t="s">
        <v>36</v>
      </c>
      <c r="E936" t="s">
        <v>37</v>
      </c>
      <c r="F936" s="7"/>
      <c r="G936" s="7"/>
      <c r="H936" s="7"/>
      <c r="I936" s="7"/>
      <c r="J936" s="7"/>
    </row>
    <row r="937" spans="1:10">
      <c r="A937" t="s">
        <v>304</v>
      </c>
      <c r="B937" t="s">
        <v>54</v>
      </c>
      <c r="C937" t="s">
        <v>55</v>
      </c>
      <c r="D937" t="s">
        <v>36</v>
      </c>
      <c r="E937" t="s">
        <v>37</v>
      </c>
      <c r="F937" s="7"/>
      <c r="G937" s="7"/>
      <c r="H937" s="7"/>
      <c r="I937" s="7"/>
      <c r="J937" s="7"/>
    </row>
    <row r="938" spans="1:10">
      <c r="A938" t="s">
        <v>304</v>
      </c>
      <c r="B938" t="s">
        <v>56</v>
      </c>
      <c r="C938" t="s">
        <v>57</v>
      </c>
      <c r="D938" t="s">
        <v>36</v>
      </c>
      <c r="E938" t="s">
        <v>37</v>
      </c>
      <c r="F938" s="7"/>
      <c r="G938" s="7"/>
      <c r="H938" s="7"/>
      <c r="I938" s="7"/>
      <c r="J938" s="7"/>
    </row>
    <row r="939" spans="1:10">
      <c r="A939" t="s">
        <v>304</v>
      </c>
      <c r="B939" t="s">
        <v>58</v>
      </c>
      <c r="C939" t="s">
        <v>59</v>
      </c>
      <c r="D939" t="s">
        <v>36</v>
      </c>
      <c r="E939" t="s">
        <v>37</v>
      </c>
      <c r="F939" s="7"/>
      <c r="G939" s="7"/>
      <c r="H939" s="7"/>
      <c r="I939" s="7"/>
      <c r="J939" s="7"/>
    </row>
    <row r="940" spans="1:10">
      <c r="A940" t="s">
        <v>304</v>
      </c>
      <c r="B940" t="s">
        <v>60</v>
      </c>
      <c r="C940" t="s">
        <v>61</v>
      </c>
      <c r="D940" t="s">
        <v>36</v>
      </c>
      <c r="E940" t="s">
        <v>37</v>
      </c>
      <c r="F940" s="7"/>
      <c r="G940" s="7"/>
      <c r="H940" s="7"/>
      <c r="I940" s="7"/>
      <c r="J940" s="7"/>
    </row>
    <row r="941" spans="1:10">
      <c r="A941" t="s">
        <v>304</v>
      </c>
      <c r="B941" t="s">
        <v>62</v>
      </c>
      <c r="C941" t="s">
        <v>63</v>
      </c>
      <c r="D941" t="s">
        <v>36</v>
      </c>
      <c r="E941" t="s">
        <v>37</v>
      </c>
      <c r="F941" s="7"/>
      <c r="G941" s="7"/>
      <c r="H941" s="7"/>
      <c r="I941" s="7"/>
      <c r="J941" s="7"/>
    </row>
    <row r="942" spans="1:10">
      <c r="A942" t="s">
        <v>304</v>
      </c>
      <c r="B942" t="s">
        <v>64</v>
      </c>
      <c r="C942" t="s">
        <v>65</v>
      </c>
      <c r="D942" t="s">
        <v>36</v>
      </c>
      <c r="E942" t="s">
        <v>37</v>
      </c>
      <c r="F942" s="7"/>
      <c r="G942" s="7"/>
      <c r="H942" s="7"/>
      <c r="I942" s="7"/>
      <c r="J942" s="7"/>
    </row>
    <row r="943" spans="1:10">
      <c r="A943" t="s">
        <v>304</v>
      </c>
      <c r="B943" t="s">
        <v>66</v>
      </c>
      <c r="C943" t="s">
        <v>67</v>
      </c>
      <c r="D943" t="s">
        <v>36</v>
      </c>
      <c r="E943" t="s">
        <v>37</v>
      </c>
      <c r="F943" s="7"/>
      <c r="G943" s="7"/>
      <c r="H943" s="7"/>
      <c r="I943" s="7"/>
      <c r="J943" s="7"/>
    </row>
    <row r="944" spans="1:10">
      <c r="A944" t="s">
        <v>304</v>
      </c>
      <c r="B944" t="s">
        <v>68</v>
      </c>
      <c r="C944" t="s">
        <v>69</v>
      </c>
      <c r="D944" t="s">
        <v>36</v>
      </c>
      <c r="E944" t="s">
        <v>37</v>
      </c>
      <c r="F944" s="7"/>
      <c r="G944" s="7"/>
      <c r="H944" s="7"/>
      <c r="I944" s="7"/>
      <c r="J944" s="7"/>
    </row>
    <row r="945" spans="1:10">
      <c r="A945" t="s">
        <v>304</v>
      </c>
      <c r="B945" t="s">
        <v>70</v>
      </c>
      <c r="C945" t="s">
        <v>71</v>
      </c>
      <c r="D945" t="s">
        <v>36</v>
      </c>
      <c r="E945" t="s">
        <v>37</v>
      </c>
      <c r="F945" s="7"/>
      <c r="G945" s="7"/>
      <c r="H945" s="7"/>
      <c r="I945" s="7"/>
      <c r="J945" s="7"/>
    </row>
    <row r="946" spans="1:10">
      <c r="A946" t="s">
        <v>304</v>
      </c>
      <c r="B946" t="s">
        <v>72</v>
      </c>
      <c r="C946" t="s">
        <v>73</v>
      </c>
      <c r="D946" t="s">
        <v>36</v>
      </c>
      <c r="E946" t="s">
        <v>37</v>
      </c>
      <c r="F946" s="7"/>
      <c r="G946" s="7"/>
      <c r="H946" s="7"/>
      <c r="I946" s="7"/>
      <c r="J946" s="7"/>
    </row>
    <row r="947" spans="1:10">
      <c r="A947" t="s">
        <v>304</v>
      </c>
      <c r="B947" t="s">
        <v>74</v>
      </c>
      <c r="C947" t="s">
        <v>75</v>
      </c>
      <c r="D947" t="s">
        <v>36</v>
      </c>
      <c r="E947" t="s">
        <v>37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</row>
    <row r="948" spans="1:10">
      <c r="A948" t="s">
        <v>304</v>
      </c>
      <c r="B948" t="s">
        <v>76</v>
      </c>
      <c r="C948" t="s">
        <v>77</v>
      </c>
      <c r="D948" t="s">
        <v>36</v>
      </c>
      <c r="E948" t="s">
        <v>37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</row>
    <row r="949" spans="1:10">
      <c r="A949" t="s">
        <v>304</v>
      </c>
      <c r="B949" t="s">
        <v>78</v>
      </c>
      <c r="C949" t="s">
        <v>79</v>
      </c>
      <c r="D949" t="s">
        <v>36</v>
      </c>
      <c r="E949" t="s">
        <v>37</v>
      </c>
      <c r="F949" s="7">
        <v>0.29313299999999998</v>
      </c>
      <c r="G949" s="7">
        <v>0.1875</v>
      </c>
      <c r="H949" s="7">
        <v>0.1875</v>
      </c>
      <c r="I949" s="7">
        <v>0.1875</v>
      </c>
      <c r="J949" s="7">
        <v>0.1875</v>
      </c>
    </row>
    <row r="950" spans="1:10">
      <c r="A950" t="s">
        <v>304</v>
      </c>
      <c r="B950" t="s">
        <v>80</v>
      </c>
      <c r="C950" t="s">
        <v>81</v>
      </c>
      <c r="D950" t="s">
        <v>36</v>
      </c>
      <c r="E950" t="s">
        <v>37</v>
      </c>
      <c r="F950" s="7">
        <v>23.017797999999999</v>
      </c>
      <c r="G950" s="7">
        <v>25.219057599999999</v>
      </c>
      <c r="H950" s="7">
        <v>25.740057667999999</v>
      </c>
      <c r="I950" s="7">
        <v>27.742057668000001</v>
      </c>
      <c r="J950" s="7">
        <v>27.845390999999999</v>
      </c>
    </row>
    <row r="951" spans="1:10">
      <c r="A951" t="s">
        <v>304</v>
      </c>
      <c r="B951" t="s">
        <v>82</v>
      </c>
      <c r="C951" t="s">
        <v>83</v>
      </c>
      <c r="D951" t="s">
        <v>36</v>
      </c>
      <c r="E951" t="s">
        <v>37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</row>
    <row r="952" spans="1:10">
      <c r="A952" t="s">
        <v>304</v>
      </c>
      <c r="B952" t="s">
        <v>84</v>
      </c>
      <c r="C952" t="s">
        <v>85</v>
      </c>
      <c r="D952" t="s">
        <v>36</v>
      </c>
      <c r="E952" t="s">
        <v>37</v>
      </c>
      <c r="F952" s="7">
        <v>6.8176822325204904</v>
      </c>
      <c r="G952" s="7">
        <v>6.3865037952730601</v>
      </c>
      <c r="H952" s="7">
        <v>5.9122221117393696</v>
      </c>
      <c r="I952" s="7">
        <v>5.3781310606980002</v>
      </c>
      <c r="J952" s="7">
        <v>5.2592069966104402</v>
      </c>
    </row>
    <row r="953" spans="1:10">
      <c r="A953" t="s">
        <v>304</v>
      </c>
      <c r="B953" t="s">
        <v>86</v>
      </c>
      <c r="C953" t="s">
        <v>87</v>
      </c>
      <c r="D953" t="s">
        <v>36</v>
      </c>
      <c r="E953" t="s">
        <v>37</v>
      </c>
      <c r="F953" s="7">
        <v>35.187249041681604</v>
      </c>
      <c r="G953" s="7">
        <v>31.4041286042359</v>
      </c>
      <c r="H953" s="7">
        <v>22.586054697688802</v>
      </c>
      <c r="I953" s="7">
        <v>16.791363627342299</v>
      </c>
      <c r="J953" s="7">
        <v>17.586460477410601</v>
      </c>
    </row>
    <row r="954" spans="1:10">
      <c r="A954" t="s">
        <v>304</v>
      </c>
      <c r="B954" t="s">
        <v>88</v>
      </c>
      <c r="C954" t="s">
        <v>89</v>
      </c>
      <c r="D954" t="s">
        <v>36</v>
      </c>
      <c r="E954" t="s">
        <v>37</v>
      </c>
      <c r="F954" s="7">
        <v>30.084799800639299</v>
      </c>
      <c r="G954" s="7">
        <v>21.431333349849901</v>
      </c>
      <c r="H954" s="7">
        <v>31.3916489843857</v>
      </c>
      <c r="I954" s="7">
        <v>20.025682985271899</v>
      </c>
      <c r="J954" s="7">
        <v>17.4604028156471</v>
      </c>
    </row>
    <row r="955" spans="1:10">
      <c r="A955" t="s">
        <v>304</v>
      </c>
      <c r="B955" t="s">
        <v>90</v>
      </c>
      <c r="C955" t="s">
        <v>91</v>
      </c>
      <c r="D955" t="s">
        <v>36</v>
      </c>
      <c r="E955" t="s">
        <v>37</v>
      </c>
      <c r="F955" s="7">
        <v>3.7111181138790199</v>
      </c>
      <c r="G955" s="7">
        <v>3.4779472286002799</v>
      </c>
      <c r="H955" s="7">
        <v>3.4515346682285499</v>
      </c>
      <c r="I955" s="7">
        <v>2.8942043575224998</v>
      </c>
      <c r="J955" s="7">
        <v>2.79911010830891</v>
      </c>
    </row>
    <row r="956" spans="1:10">
      <c r="A956" t="s">
        <v>304</v>
      </c>
      <c r="B956" t="s">
        <v>92</v>
      </c>
      <c r="C956" t="s">
        <v>93</v>
      </c>
      <c r="D956" t="s">
        <v>36</v>
      </c>
      <c r="E956" t="s">
        <v>37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</row>
    <row r="957" spans="1:10">
      <c r="A957" t="s">
        <v>304</v>
      </c>
      <c r="B957" t="s">
        <v>94</v>
      </c>
      <c r="C957" t="s">
        <v>95</v>
      </c>
      <c r="D957" t="s">
        <v>36</v>
      </c>
      <c r="E957" t="s">
        <v>37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</row>
    <row r="958" spans="1:10">
      <c r="A958" t="s">
        <v>304</v>
      </c>
      <c r="B958" t="s">
        <v>96</v>
      </c>
      <c r="C958" t="s">
        <v>97</v>
      </c>
      <c r="D958" t="s">
        <v>36</v>
      </c>
      <c r="E958" t="s">
        <v>37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</row>
    <row r="959" spans="1:10">
      <c r="A959" t="s">
        <v>304</v>
      </c>
      <c r="B959" t="s">
        <v>98</v>
      </c>
      <c r="C959" t="s">
        <v>99</v>
      </c>
      <c r="D959" t="s">
        <v>36</v>
      </c>
      <c r="E959" t="s">
        <v>37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</row>
    <row r="960" spans="1:10">
      <c r="A960" t="s">
        <v>304</v>
      </c>
      <c r="B960" t="s">
        <v>100</v>
      </c>
      <c r="C960" t="s">
        <v>101</v>
      </c>
      <c r="D960" t="s">
        <v>36</v>
      </c>
      <c r="E960" t="s">
        <v>37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</row>
    <row r="961" spans="1:10">
      <c r="A961" t="s">
        <v>304</v>
      </c>
      <c r="B961" t="s">
        <v>102</v>
      </c>
      <c r="C961" t="s">
        <v>103</v>
      </c>
      <c r="D961" t="s">
        <v>36</v>
      </c>
      <c r="E961" t="s">
        <v>37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</row>
    <row r="962" spans="1:10">
      <c r="A962" t="s">
        <v>304</v>
      </c>
      <c r="B962" t="s">
        <v>104</v>
      </c>
      <c r="C962" t="s">
        <v>105</v>
      </c>
      <c r="D962" t="s">
        <v>36</v>
      </c>
      <c r="E962" t="s">
        <v>37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</row>
    <row r="963" spans="1:10">
      <c r="A963" t="s">
        <v>304</v>
      </c>
      <c r="B963" t="s">
        <v>106</v>
      </c>
      <c r="C963" t="s">
        <v>107</v>
      </c>
      <c r="D963" t="s">
        <v>36</v>
      </c>
      <c r="E963" t="s">
        <v>37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</row>
    <row r="964" spans="1:10">
      <c r="A964" t="s">
        <v>304</v>
      </c>
      <c r="B964" t="s">
        <v>108</v>
      </c>
      <c r="C964" t="s">
        <v>109</v>
      </c>
      <c r="D964" t="s">
        <v>36</v>
      </c>
      <c r="E964" t="s">
        <v>37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</row>
    <row r="965" spans="1:10">
      <c r="A965" t="s">
        <v>304</v>
      </c>
      <c r="B965" t="s">
        <v>110</v>
      </c>
      <c r="C965" t="s">
        <v>111</v>
      </c>
      <c r="D965" t="s">
        <v>36</v>
      </c>
      <c r="E965" t="s">
        <v>37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</row>
    <row r="966" spans="1:10">
      <c r="A966" t="s">
        <v>304</v>
      </c>
      <c r="B966" t="s">
        <v>112</v>
      </c>
      <c r="C966" t="s">
        <v>113</v>
      </c>
      <c r="D966" t="s">
        <v>36</v>
      </c>
      <c r="E966" t="s">
        <v>37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</row>
    <row r="967" spans="1:10">
      <c r="A967" t="s">
        <v>304</v>
      </c>
      <c r="B967" t="s">
        <v>114</v>
      </c>
      <c r="C967" t="s">
        <v>115</v>
      </c>
      <c r="D967" t="s">
        <v>36</v>
      </c>
      <c r="E967" t="s">
        <v>37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</row>
    <row r="968" spans="1:10">
      <c r="A968" t="s">
        <v>304</v>
      </c>
      <c r="B968" t="s">
        <v>116</v>
      </c>
      <c r="C968" t="s">
        <v>117</v>
      </c>
      <c r="D968" t="s">
        <v>36</v>
      </c>
      <c r="E968" t="s">
        <v>37</v>
      </c>
      <c r="F968" s="7">
        <v>23.287925360061902</v>
      </c>
      <c r="G968" s="7">
        <v>34.573551854233898</v>
      </c>
      <c r="H968" s="7">
        <v>31.783888660319501</v>
      </c>
      <c r="I968" s="7">
        <v>39.950898336510797</v>
      </c>
      <c r="J968" s="7">
        <v>19.792099617966802</v>
      </c>
    </row>
    <row r="969" spans="1:10">
      <c r="A969" t="s">
        <v>304</v>
      </c>
      <c r="B969" t="s">
        <v>118</v>
      </c>
      <c r="C969" t="s">
        <v>119</v>
      </c>
      <c r="D969" t="s">
        <v>36</v>
      </c>
      <c r="E969" t="s">
        <v>37</v>
      </c>
      <c r="F969" s="7">
        <v>8.9420001104707297E-2</v>
      </c>
      <c r="G969" s="7">
        <v>0.22355000276176801</v>
      </c>
      <c r="H969" s="7">
        <v>0.29061500359029901</v>
      </c>
      <c r="I969" s="7">
        <v>0.64829500800912798</v>
      </c>
      <c r="J969" s="7">
        <v>0.53652000662824395</v>
      </c>
    </row>
    <row r="970" spans="1:10">
      <c r="A970" t="s">
        <v>304</v>
      </c>
      <c r="B970" t="s">
        <v>120</v>
      </c>
      <c r="C970" t="s">
        <v>121</v>
      </c>
      <c r="D970" t="s">
        <v>36</v>
      </c>
      <c r="E970" t="s">
        <v>37</v>
      </c>
      <c r="F970" s="7">
        <v>3.0145200414872901</v>
      </c>
      <c r="G970" s="7">
        <v>9.8602566699782308</v>
      </c>
      <c r="H970" s="7">
        <v>3.8055425139530299</v>
      </c>
      <c r="I970" s="7">
        <v>1.40237694199087</v>
      </c>
      <c r="J970" s="7">
        <v>1.1014799933717601</v>
      </c>
    </row>
    <row r="971" spans="1:10">
      <c r="A971" t="s">
        <v>304</v>
      </c>
      <c r="B971" t="s">
        <v>122</v>
      </c>
      <c r="C971" t="s">
        <v>123</v>
      </c>
      <c r="D971" t="s">
        <v>36</v>
      </c>
      <c r="E971" t="s">
        <v>37</v>
      </c>
      <c r="F971" s="7">
        <v>22.1343743007548</v>
      </c>
      <c r="G971" s="7">
        <v>24.918938407820399</v>
      </c>
      <c r="H971" s="7">
        <v>24.462156348219299</v>
      </c>
      <c r="I971" s="7">
        <v>20.0179209219516</v>
      </c>
      <c r="J971" s="7">
        <v>19.488133579017202</v>
      </c>
    </row>
    <row r="972" spans="1:10">
      <c r="A972" t="s">
        <v>304</v>
      </c>
      <c r="B972" t="s">
        <v>124</v>
      </c>
      <c r="C972" t="s">
        <v>125</v>
      </c>
      <c r="D972" t="s">
        <v>36</v>
      </c>
      <c r="E972" t="s">
        <v>37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</row>
    <row r="973" spans="1:10">
      <c r="A973" t="s">
        <v>304</v>
      </c>
      <c r="B973" t="s">
        <v>126</v>
      </c>
      <c r="C973" t="s">
        <v>127</v>
      </c>
      <c r="D973" t="s">
        <v>36</v>
      </c>
      <c r="E973" t="s">
        <v>37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</row>
    <row r="974" spans="1:10">
      <c r="A974" t="s">
        <v>304</v>
      </c>
      <c r="B974" t="s">
        <v>128</v>
      </c>
      <c r="C974" t="s">
        <v>129</v>
      </c>
      <c r="D974" t="s">
        <v>36</v>
      </c>
      <c r="E974" t="s">
        <v>37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</row>
    <row r="975" spans="1:10">
      <c r="A975" t="s">
        <v>304</v>
      </c>
      <c r="B975" t="s">
        <v>130</v>
      </c>
      <c r="C975" t="s">
        <v>131</v>
      </c>
      <c r="D975" t="s">
        <v>36</v>
      </c>
      <c r="E975" t="s">
        <v>37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</row>
    <row r="976" spans="1:10">
      <c r="A976" t="s">
        <v>304</v>
      </c>
      <c r="B976" t="s">
        <v>132</v>
      </c>
      <c r="C976" t="s">
        <v>133</v>
      </c>
      <c r="D976" t="s">
        <v>36</v>
      </c>
      <c r="E976" t="s">
        <v>37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</row>
    <row r="977" spans="1:10">
      <c r="A977" t="s">
        <v>304</v>
      </c>
      <c r="B977" t="s">
        <v>134</v>
      </c>
      <c r="C977" t="s">
        <v>135</v>
      </c>
      <c r="D977" t="s">
        <v>36</v>
      </c>
      <c r="E977" t="s">
        <v>37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</row>
    <row r="978" spans="1:10">
      <c r="A978" t="s">
        <v>304</v>
      </c>
      <c r="B978" t="s">
        <v>136</v>
      </c>
      <c r="C978" t="s">
        <v>137</v>
      </c>
      <c r="D978" t="s">
        <v>36</v>
      </c>
      <c r="E978" t="s">
        <v>37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</row>
    <row r="979" spans="1:10">
      <c r="A979" t="s">
        <v>304</v>
      </c>
      <c r="B979" t="s">
        <v>138</v>
      </c>
      <c r="C979" t="s">
        <v>139</v>
      </c>
      <c r="D979" t="s">
        <v>36</v>
      </c>
      <c r="E979" t="s">
        <v>37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</row>
    <row r="980" spans="1:10">
      <c r="A980" t="s">
        <v>304</v>
      </c>
      <c r="B980" t="s">
        <v>140</v>
      </c>
      <c r="C980" t="s">
        <v>141</v>
      </c>
      <c r="D980" t="s">
        <v>36</v>
      </c>
      <c r="E980" t="s">
        <v>37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</row>
    <row r="981" spans="1:10">
      <c r="A981" t="s">
        <v>304</v>
      </c>
      <c r="B981" t="s">
        <v>142</v>
      </c>
      <c r="C981" t="s">
        <v>143</v>
      </c>
      <c r="D981" t="s">
        <v>36</v>
      </c>
      <c r="E981" t="s">
        <v>37</v>
      </c>
      <c r="F981" s="7">
        <v>0</v>
      </c>
      <c r="G981" s="7">
        <v>0</v>
      </c>
      <c r="H981" s="7">
        <v>0</v>
      </c>
      <c r="I981" s="7">
        <v>0</v>
      </c>
      <c r="J981" s="7">
        <v>0</v>
      </c>
    </row>
    <row r="982" spans="1:10">
      <c r="A982" t="s">
        <v>304</v>
      </c>
      <c r="B982" t="s">
        <v>144</v>
      </c>
      <c r="C982" t="s">
        <v>145</v>
      </c>
      <c r="D982" t="s">
        <v>36</v>
      </c>
      <c r="E982" t="s">
        <v>37</v>
      </c>
      <c r="F982" s="7"/>
      <c r="G982" s="7"/>
      <c r="H982" s="7"/>
      <c r="I982" s="7"/>
      <c r="J982" s="7"/>
    </row>
    <row r="983" spans="1:10">
      <c r="A983" t="s">
        <v>304</v>
      </c>
      <c r="B983" t="s">
        <v>146</v>
      </c>
      <c r="C983" t="s">
        <v>147</v>
      </c>
      <c r="D983" t="s">
        <v>36</v>
      </c>
      <c r="E983" t="s">
        <v>37</v>
      </c>
      <c r="F983" s="7"/>
      <c r="G983" s="7"/>
      <c r="H983" s="7"/>
      <c r="I983" s="7"/>
      <c r="J983" s="7"/>
    </row>
    <row r="984" spans="1:10">
      <c r="A984" t="s">
        <v>304</v>
      </c>
      <c r="B984" t="s">
        <v>148</v>
      </c>
      <c r="C984" t="s">
        <v>149</v>
      </c>
      <c r="D984" t="s">
        <v>36</v>
      </c>
      <c r="E984" t="s">
        <v>37</v>
      </c>
      <c r="F984" s="7"/>
      <c r="G984" s="7"/>
      <c r="H984" s="7"/>
      <c r="I984" s="7"/>
      <c r="J984" s="7"/>
    </row>
    <row r="985" spans="1:10">
      <c r="A985" t="s">
        <v>304</v>
      </c>
      <c r="B985" t="s">
        <v>150</v>
      </c>
      <c r="C985" t="s">
        <v>151</v>
      </c>
      <c r="D985" t="s">
        <v>36</v>
      </c>
      <c r="E985" t="s">
        <v>37</v>
      </c>
      <c r="F985" s="7"/>
      <c r="G985" s="7"/>
      <c r="H985" s="7"/>
      <c r="I985" s="7"/>
      <c r="J985" s="7"/>
    </row>
    <row r="986" spans="1:10">
      <c r="A986" t="s">
        <v>304</v>
      </c>
      <c r="B986" t="s">
        <v>152</v>
      </c>
      <c r="C986" t="s">
        <v>153</v>
      </c>
      <c r="D986" t="s">
        <v>36</v>
      </c>
      <c r="E986" t="s">
        <v>37</v>
      </c>
      <c r="F986" s="7"/>
      <c r="G986" s="7"/>
      <c r="H986" s="7"/>
      <c r="I986" s="7"/>
      <c r="J986" s="7"/>
    </row>
    <row r="987" spans="1:10">
      <c r="A987" t="s">
        <v>304</v>
      </c>
      <c r="B987" t="s">
        <v>154</v>
      </c>
      <c r="C987" t="s">
        <v>155</v>
      </c>
      <c r="D987" t="s">
        <v>36</v>
      </c>
      <c r="E987" t="s">
        <v>37</v>
      </c>
      <c r="F987" s="7"/>
      <c r="G987" s="7"/>
      <c r="H987" s="7"/>
      <c r="I987" s="7"/>
      <c r="J987" s="7"/>
    </row>
    <row r="988" spans="1:10">
      <c r="A988" t="s">
        <v>304</v>
      </c>
      <c r="B988" t="s">
        <v>156</v>
      </c>
      <c r="C988" t="s">
        <v>157</v>
      </c>
      <c r="D988" t="s">
        <v>36</v>
      </c>
      <c r="E988" t="s">
        <v>37</v>
      </c>
      <c r="F988" s="7"/>
      <c r="G988" s="7"/>
      <c r="H988" s="7"/>
      <c r="I988" s="7"/>
      <c r="J988" s="7"/>
    </row>
    <row r="989" spans="1:10">
      <c r="A989" t="s">
        <v>304</v>
      </c>
      <c r="B989" t="s">
        <v>158</v>
      </c>
      <c r="C989" t="s">
        <v>159</v>
      </c>
      <c r="D989" t="s">
        <v>36</v>
      </c>
      <c r="E989" t="s">
        <v>37</v>
      </c>
      <c r="F989" s="7"/>
      <c r="G989" s="7"/>
      <c r="H989" s="7"/>
      <c r="I989" s="7"/>
      <c r="J989" s="7"/>
    </row>
    <row r="990" spans="1:10">
      <c r="A990" t="s">
        <v>304</v>
      </c>
      <c r="B990" t="s">
        <v>160</v>
      </c>
      <c r="C990" t="s">
        <v>161</v>
      </c>
      <c r="D990" t="s">
        <v>36</v>
      </c>
      <c r="E990" t="s">
        <v>37</v>
      </c>
      <c r="F990" s="7"/>
      <c r="G990" s="7"/>
      <c r="H990" s="7"/>
      <c r="I990" s="7"/>
      <c r="J990" s="7"/>
    </row>
    <row r="991" spans="1:10">
      <c r="A991" t="s">
        <v>304</v>
      </c>
      <c r="B991" t="s">
        <v>162</v>
      </c>
      <c r="C991" t="s">
        <v>163</v>
      </c>
      <c r="D991" t="s">
        <v>36</v>
      </c>
      <c r="E991" t="s">
        <v>37</v>
      </c>
      <c r="F991" s="7"/>
      <c r="G991" s="7"/>
      <c r="H991" s="7"/>
      <c r="I991" s="7"/>
      <c r="J991" s="7"/>
    </row>
    <row r="992" spans="1:10">
      <c r="A992" t="s">
        <v>304</v>
      </c>
      <c r="B992" t="s">
        <v>164</v>
      </c>
      <c r="C992" t="s">
        <v>165</v>
      </c>
      <c r="D992" t="s">
        <v>36</v>
      </c>
      <c r="E992" t="s">
        <v>37</v>
      </c>
      <c r="F992" s="7"/>
      <c r="G992" s="7"/>
      <c r="H992" s="7"/>
      <c r="I992" s="7"/>
      <c r="J992" s="7"/>
    </row>
    <row r="993" spans="1:10">
      <c r="A993" t="s">
        <v>304</v>
      </c>
      <c r="B993" t="s">
        <v>166</v>
      </c>
      <c r="C993" t="s">
        <v>167</v>
      </c>
      <c r="D993" t="s">
        <v>36</v>
      </c>
      <c r="E993" t="s">
        <v>37</v>
      </c>
      <c r="F993" s="7"/>
      <c r="G993" s="7"/>
      <c r="H993" s="7"/>
      <c r="I993" s="7"/>
      <c r="J993" s="7"/>
    </row>
    <row r="994" spans="1:10">
      <c r="A994" t="s">
        <v>304</v>
      </c>
      <c r="B994" t="s">
        <v>168</v>
      </c>
      <c r="C994" t="s">
        <v>169</v>
      </c>
      <c r="D994" t="s">
        <v>36</v>
      </c>
      <c r="E994" t="s">
        <v>37</v>
      </c>
      <c r="F994" s="7"/>
      <c r="G994" s="7"/>
      <c r="H994" s="7"/>
      <c r="I994" s="7"/>
      <c r="J994" s="7"/>
    </row>
    <row r="995" spans="1:10">
      <c r="A995" t="s">
        <v>304</v>
      </c>
      <c r="B995" t="s">
        <v>170</v>
      </c>
      <c r="C995" t="s">
        <v>171</v>
      </c>
      <c r="D995" t="s">
        <v>36</v>
      </c>
      <c r="E995" t="s">
        <v>37</v>
      </c>
      <c r="F995" s="7"/>
      <c r="G995" s="7"/>
      <c r="H995" s="7"/>
      <c r="I995" s="7"/>
      <c r="J995" s="7"/>
    </row>
    <row r="996" spans="1:10">
      <c r="A996" t="s">
        <v>304</v>
      </c>
      <c r="B996" t="s">
        <v>172</v>
      </c>
      <c r="C996" t="s">
        <v>173</v>
      </c>
      <c r="D996" t="s">
        <v>36</v>
      </c>
      <c r="E996" t="s">
        <v>37</v>
      </c>
      <c r="F996" s="7"/>
      <c r="G996" s="7"/>
      <c r="H996" s="7"/>
      <c r="I996" s="7"/>
      <c r="J996" s="7"/>
    </row>
    <row r="997" spans="1:10">
      <c r="A997" t="s">
        <v>304</v>
      </c>
      <c r="B997" t="s">
        <v>174</v>
      </c>
      <c r="C997" t="s">
        <v>175</v>
      </c>
      <c r="D997" t="s">
        <v>36</v>
      </c>
      <c r="E997" t="s">
        <v>37</v>
      </c>
      <c r="F997" s="7"/>
      <c r="G997" s="7"/>
      <c r="H997" s="7"/>
      <c r="I997" s="7"/>
      <c r="J997" s="7"/>
    </row>
    <row r="998" spans="1:10">
      <c r="A998" t="s">
        <v>304</v>
      </c>
      <c r="B998" t="s">
        <v>176</v>
      </c>
      <c r="C998" t="s">
        <v>177</v>
      </c>
      <c r="D998" t="s">
        <v>36</v>
      </c>
      <c r="E998" t="s">
        <v>37</v>
      </c>
      <c r="F998" s="7"/>
      <c r="G998" s="7"/>
      <c r="H998" s="7"/>
      <c r="I998" s="7"/>
      <c r="J998" s="7"/>
    </row>
    <row r="999" spans="1:10">
      <c r="A999" t="s">
        <v>304</v>
      </c>
      <c r="B999" t="s">
        <v>178</v>
      </c>
      <c r="C999" t="s">
        <v>179</v>
      </c>
      <c r="D999" t="s">
        <v>36</v>
      </c>
      <c r="E999" t="s">
        <v>37</v>
      </c>
      <c r="F999" s="7"/>
      <c r="G999" s="7"/>
      <c r="H999" s="7"/>
      <c r="I999" s="7"/>
      <c r="J999" s="7"/>
    </row>
    <row r="1000" spans="1:10">
      <c r="A1000" t="s">
        <v>304</v>
      </c>
      <c r="B1000" t="s">
        <v>180</v>
      </c>
      <c r="C1000" t="s">
        <v>181</v>
      </c>
      <c r="D1000" t="s">
        <v>36</v>
      </c>
      <c r="E1000" t="s">
        <v>37</v>
      </c>
      <c r="F1000" s="7"/>
      <c r="G1000" s="7"/>
      <c r="H1000" s="7"/>
      <c r="I1000" s="7"/>
      <c r="J1000" s="7"/>
    </row>
    <row r="1001" spans="1:10">
      <c r="A1001" t="s">
        <v>304</v>
      </c>
      <c r="B1001" t="s">
        <v>182</v>
      </c>
      <c r="C1001" t="s">
        <v>183</v>
      </c>
      <c r="D1001" t="s">
        <v>36</v>
      </c>
      <c r="E1001" t="s">
        <v>37</v>
      </c>
      <c r="F1001" s="7"/>
      <c r="G1001" s="7"/>
      <c r="H1001" s="7"/>
      <c r="I1001" s="7"/>
      <c r="J1001" s="7"/>
    </row>
    <row r="1002" spans="1:10">
      <c r="A1002" t="s">
        <v>304</v>
      </c>
      <c r="B1002" t="s">
        <v>184</v>
      </c>
      <c r="C1002" t="s">
        <v>185</v>
      </c>
      <c r="D1002" t="s">
        <v>36</v>
      </c>
      <c r="E1002" t="s">
        <v>37</v>
      </c>
      <c r="F1002" s="7"/>
      <c r="G1002" s="7"/>
      <c r="H1002" s="7"/>
      <c r="I1002" s="7"/>
      <c r="J1002" s="7"/>
    </row>
    <row r="1003" spans="1:10">
      <c r="A1003" t="s">
        <v>304</v>
      </c>
      <c r="B1003" t="s">
        <v>186</v>
      </c>
      <c r="C1003" t="s">
        <v>187</v>
      </c>
      <c r="D1003" t="s">
        <v>36</v>
      </c>
      <c r="E1003" t="s">
        <v>37</v>
      </c>
      <c r="F1003" s="7"/>
      <c r="G1003" s="7"/>
      <c r="H1003" s="7"/>
      <c r="I1003" s="7"/>
      <c r="J1003" s="7"/>
    </row>
    <row r="1004" spans="1:10">
      <c r="A1004" t="s">
        <v>304</v>
      </c>
      <c r="B1004" t="s">
        <v>188</v>
      </c>
      <c r="C1004" t="s">
        <v>189</v>
      </c>
      <c r="D1004" t="s">
        <v>36</v>
      </c>
      <c r="E1004" t="s">
        <v>37</v>
      </c>
      <c r="F1004" s="7"/>
      <c r="G1004" s="7"/>
      <c r="H1004" s="7"/>
      <c r="I1004" s="7"/>
      <c r="J1004" s="7"/>
    </row>
    <row r="1005" spans="1:10">
      <c r="A1005" t="s">
        <v>304</v>
      </c>
      <c r="B1005" t="s">
        <v>190</v>
      </c>
      <c r="C1005" t="s">
        <v>191</v>
      </c>
      <c r="D1005" t="s">
        <v>36</v>
      </c>
      <c r="E1005" t="s">
        <v>37</v>
      </c>
      <c r="F1005" s="7"/>
      <c r="G1005" s="7"/>
      <c r="H1005" s="7"/>
      <c r="I1005" s="7"/>
      <c r="J1005" s="7"/>
    </row>
    <row r="1006" spans="1:10">
      <c r="A1006" t="s">
        <v>304</v>
      </c>
      <c r="B1006" t="s">
        <v>192</v>
      </c>
      <c r="C1006" t="s">
        <v>193</v>
      </c>
      <c r="D1006" t="s">
        <v>36</v>
      </c>
      <c r="E1006" t="s">
        <v>37</v>
      </c>
      <c r="F1006" s="7"/>
      <c r="G1006" s="7"/>
      <c r="H1006" s="7"/>
      <c r="I1006" s="7"/>
      <c r="J1006" s="7"/>
    </row>
    <row r="1007" spans="1:10">
      <c r="A1007" t="s">
        <v>304</v>
      </c>
      <c r="B1007" t="s">
        <v>194</v>
      </c>
      <c r="C1007" t="s">
        <v>195</v>
      </c>
      <c r="D1007" t="s">
        <v>36</v>
      </c>
      <c r="E1007" t="s">
        <v>37</v>
      </c>
      <c r="F1007" s="7"/>
      <c r="G1007" s="7"/>
      <c r="H1007" s="7"/>
      <c r="I1007" s="7"/>
      <c r="J1007" s="7"/>
    </row>
    <row r="1008" spans="1:10">
      <c r="A1008" t="s">
        <v>304</v>
      </c>
      <c r="B1008" t="s">
        <v>196</v>
      </c>
      <c r="C1008" t="s">
        <v>197</v>
      </c>
      <c r="D1008" t="s">
        <v>36</v>
      </c>
      <c r="E1008" t="s">
        <v>37</v>
      </c>
      <c r="F1008" s="7"/>
      <c r="G1008" s="7"/>
      <c r="H1008" s="7"/>
      <c r="I1008" s="7"/>
      <c r="J1008" s="7"/>
    </row>
    <row r="1009" spans="1:10">
      <c r="A1009" t="s">
        <v>304</v>
      </c>
      <c r="B1009" t="s">
        <v>198</v>
      </c>
      <c r="C1009" t="s">
        <v>199</v>
      </c>
      <c r="D1009" t="s">
        <v>36</v>
      </c>
      <c r="E1009" t="s">
        <v>37</v>
      </c>
      <c r="F1009" s="7"/>
      <c r="G1009" s="7"/>
      <c r="H1009" s="7"/>
      <c r="I1009" s="7"/>
      <c r="J1009" s="7"/>
    </row>
    <row r="1010" spans="1:10">
      <c r="A1010" t="s">
        <v>304</v>
      </c>
      <c r="B1010" t="s">
        <v>200</v>
      </c>
      <c r="C1010" t="s">
        <v>201</v>
      </c>
      <c r="D1010" t="s">
        <v>36</v>
      </c>
      <c r="E1010" t="s">
        <v>37</v>
      </c>
      <c r="F1010" s="7"/>
      <c r="G1010" s="7"/>
      <c r="H1010" s="7"/>
      <c r="I1010" s="7"/>
      <c r="J1010" s="7"/>
    </row>
    <row r="1011" spans="1:10">
      <c r="A1011" t="s">
        <v>304</v>
      </c>
      <c r="B1011" t="s">
        <v>202</v>
      </c>
      <c r="C1011" t="s">
        <v>203</v>
      </c>
      <c r="D1011" t="s">
        <v>36</v>
      </c>
      <c r="E1011" t="s">
        <v>37</v>
      </c>
      <c r="F1011" s="7"/>
      <c r="G1011" s="7"/>
      <c r="H1011" s="7"/>
      <c r="I1011" s="7"/>
      <c r="J1011" s="7"/>
    </row>
    <row r="1012" spans="1:10">
      <c r="A1012" t="s">
        <v>304</v>
      </c>
      <c r="B1012" t="s">
        <v>204</v>
      </c>
      <c r="C1012" t="s">
        <v>205</v>
      </c>
      <c r="D1012" t="s">
        <v>36</v>
      </c>
      <c r="E1012" t="s">
        <v>37</v>
      </c>
      <c r="F1012" s="7"/>
      <c r="G1012" s="7"/>
      <c r="H1012" s="7"/>
      <c r="I1012" s="7"/>
      <c r="J1012" s="7"/>
    </row>
    <row r="1013" spans="1:10">
      <c r="A1013" t="s">
        <v>304</v>
      </c>
      <c r="B1013" t="s">
        <v>206</v>
      </c>
      <c r="C1013" t="s">
        <v>207</v>
      </c>
      <c r="D1013" t="s">
        <v>36</v>
      </c>
      <c r="E1013" t="s">
        <v>37</v>
      </c>
      <c r="F1013" s="7"/>
      <c r="G1013" s="7"/>
      <c r="H1013" s="7"/>
      <c r="I1013" s="7"/>
      <c r="J1013" s="7"/>
    </row>
    <row r="1014" spans="1:10">
      <c r="A1014" t="s">
        <v>304</v>
      </c>
      <c r="B1014" t="s">
        <v>208</v>
      </c>
      <c r="C1014" t="s">
        <v>209</v>
      </c>
      <c r="D1014" t="s">
        <v>36</v>
      </c>
      <c r="E1014" t="s">
        <v>37</v>
      </c>
      <c r="F1014" s="7"/>
      <c r="G1014" s="7"/>
      <c r="H1014" s="7"/>
      <c r="I1014" s="7"/>
      <c r="J1014" s="7"/>
    </row>
    <row r="1015" spans="1:10">
      <c r="A1015" t="s">
        <v>304</v>
      </c>
      <c r="B1015" t="s">
        <v>210</v>
      </c>
      <c r="C1015" t="s">
        <v>211</v>
      </c>
      <c r="D1015" t="s">
        <v>36</v>
      </c>
      <c r="E1015" t="s">
        <v>37</v>
      </c>
      <c r="F1015" s="7"/>
      <c r="G1015" s="7"/>
      <c r="H1015" s="7"/>
      <c r="I1015" s="7"/>
      <c r="J1015" s="7"/>
    </row>
    <row r="1016" spans="1:10">
      <c r="A1016" t="s">
        <v>304</v>
      </c>
      <c r="B1016" t="s">
        <v>212</v>
      </c>
      <c r="C1016" t="s">
        <v>213</v>
      </c>
      <c r="D1016" t="s">
        <v>36</v>
      </c>
      <c r="E1016" t="s">
        <v>37</v>
      </c>
      <c r="F1016" s="7"/>
      <c r="G1016" s="7"/>
      <c r="H1016" s="7"/>
      <c r="I1016" s="7"/>
      <c r="J1016" s="7"/>
    </row>
    <row r="1017" spans="1:10">
      <c r="A1017" t="s">
        <v>304</v>
      </c>
      <c r="B1017" t="s">
        <v>214</v>
      </c>
      <c r="C1017" t="s">
        <v>215</v>
      </c>
      <c r="D1017" t="s">
        <v>36</v>
      </c>
      <c r="E1017" t="s">
        <v>37</v>
      </c>
      <c r="F1017" s="7"/>
      <c r="G1017" s="7"/>
      <c r="H1017" s="7"/>
      <c r="I1017" s="7"/>
      <c r="J1017" s="7"/>
    </row>
    <row r="1018" spans="1:10">
      <c r="A1018" t="s">
        <v>304</v>
      </c>
      <c r="B1018" t="s">
        <v>216</v>
      </c>
      <c r="C1018" t="s">
        <v>217</v>
      </c>
      <c r="D1018" t="s">
        <v>36</v>
      </c>
      <c r="E1018" t="s">
        <v>37</v>
      </c>
      <c r="F1018" s="7"/>
      <c r="G1018" s="7"/>
      <c r="H1018" s="7"/>
      <c r="I1018" s="7"/>
      <c r="J1018" s="7"/>
    </row>
    <row r="1019" spans="1:10">
      <c r="A1019" t="s">
        <v>304</v>
      </c>
      <c r="B1019" t="s">
        <v>218</v>
      </c>
      <c r="C1019" t="s">
        <v>219</v>
      </c>
      <c r="D1019" t="s">
        <v>36</v>
      </c>
      <c r="E1019" t="s">
        <v>37</v>
      </c>
      <c r="F1019" s="7"/>
      <c r="G1019" s="7"/>
      <c r="H1019" s="7"/>
      <c r="I1019" s="7"/>
      <c r="J1019" s="7"/>
    </row>
    <row r="1020" spans="1:10">
      <c r="A1020" t="s">
        <v>304</v>
      </c>
      <c r="B1020" t="s">
        <v>220</v>
      </c>
      <c r="C1020" t="s">
        <v>221</v>
      </c>
      <c r="D1020" t="s">
        <v>36</v>
      </c>
      <c r="E1020" t="s">
        <v>37</v>
      </c>
      <c r="F1020" s="7"/>
      <c r="G1020" s="7"/>
      <c r="H1020" s="7"/>
      <c r="I1020" s="7"/>
      <c r="J1020" s="7"/>
    </row>
    <row r="1021" spans="1:10">
      <c r="A1021" t="s">
        <v>304</v>
      </c>
      <c r="B1021" t="s">
        <v>222</v>
      </c>
      <c r="C1021" t="s">
        <v>223</v>
      </c>
      <c r="D1021" t="s">
        <v>36</v>
      </c>
      <c r="E1021" t="s">
        <v>37</v>
      </c>
      <c r="F1021" s="7"/>
      <c r="G1021" s="7"/>
      <c r="H1021" s="7"/>
      <c r="I1021" s="7"/>
      <c r="J1021" s="7"/>
    </row>
    <row r="1022" spans="1:10">
      <c r="A1022" t="s">
        <v>304</v>
      </c>
      <c r="B1022" t="s">
        <v>224</v>
      </c>
      <c r="C1022" t="s">
        <v>225</v>
      </c>
      <c r="D1022" t="s">
        <v>36</v>
      </c>
      <c r="E1022" t="s">
        <v>37</v>
      </c>
      <c r="F1022" s="7"/>
      <c r="G1022" s="7"/>
      <c r="H1022" s="7"/>
      <c r="I1022" s="7"/>
      <c r="J1022" s="7"/>
    </row>
    <row r="1023" spans="1:10">
      <c r="A1023" t="s">
        <v>304</v>
      </c>
      <c r="B1023" t="s">
        <v>226</v>
      </c>
      <c r="C1023" t="s">
        <v>227</v>
      </c>
      <c r="D1023" t="s">
        <v>36</v>
      </c>
      <c r="E1023" t="s">
        <v>37</v>
      </c>
      <c r="F1023" s="7"/>
      <c r="G1023" s="7"/>
      <c r="H1023" s="7"/>
      <c r="I1023" s="7"/>
      <c r="J1023" s="7"/>
    </row>
    <row r="1024" spans="1:10">
      <c r="A1024" t="s">
        <v>304</v>
      </c>
      <c r="B1024" t="s">
        <v>228</v>
      </c>
      <c r="C1024" t="s">
        <v>229</v>
      </c>
      <c r="D1024" t="s">
        <v>36</v>
      </c>
      <c r="E1024" t="s">
        <v>37</v>
      </c>
      <c r="F1024" s="7"/>
      <c r="G1024" s="7"/>
      <c r="H1024" s="7"/>
      <c r="I1024" s="7"/>
      <c r="J1024" s="7"/>
    </row>
    <row r="1025" spans="1:10">
      <c r="A1025" t="s">
        <v>304</v>
      </c>
      <c r="B1025" t="s">
        <v>230</v>
      </c>
      <c r="C1025" t="s">
        <v>231</v>
      </c>
      <c r="D1025" t="s">
        <v>36</v>
      </c>
      <c r="E1025" t="s">
        <v>37</v>
      </c>
      <c r="F1025" s="7"/>
      <c r="G1025" s="7"/>
      <c r="H1025" s="7"/>
      <c r="I1025" s="7"/>
      <c r="J1025" s="7"/>
    </row>
    <row r="1026" spans="1:10">
      <c r="A1026" t="s">
        <v>304</v>
      </c>
      <c r="B1026" t="s">
        <v>232</v>
      </c>
      <c r="C1026" t="s">
        <v>233</v>
      </c>
      <c r="D1026" t="s">
        <v>36</v>
      </c>
      <c r="E1026" t="s">
        <v>37</v>
      </c>
      <c r="F1026" s="7"/>
      <c r="G1026" s="7"/>
      <c r="H1026" s="7"/>
      <c r="I1026" s="7"/>
      <c r="J1026" s="7"/>
    </row>
    <row r="1027" spans="1:10">
      <c r="A1027" t="s">
        <v>304</v>
      </c>
      <c r="B1027" t="s">
        <v>234</v>
      </c>
      <c r="C1027" t="s">
        <v>235</v>
      </c>
      <c r="D1027" t="s">
        <v>36</v>
      </c>
      <c r="E1027" t="s">
        <v>37</v>
      </c>
      <c r="F1027" s="7"/>
      <c r="G1027" s="7"/>
      <c r="H1027" s="7"/>
      <c r="I1027" s="7"/>
      <c r="J1027" s="7"/>
    </row>
    <row r="1028" spans="1:10">
      <c r="A1028" t="s">
        <v>304</v>
      </c>
      <c r="B1028" t="s">
        <v>236</v>
      </c>
      <c r="C1028" t="s">
        <v>237</v>
      </c>
      <c r="D1028" t="s">
        <v>36</v>
      </c>
      <c r="E1028" t="s">
        <v>37</v>
      </c>
      <c r="F1028" s="7"/>
      <c r="G1028" s="7"/>
      <c r="H1028" s="7"/>
      <c r="I1028" s="7"/>
      <c r="J1028" s="7"/>
    </row>
    <row r="1029" spans="1:10">
      <c r="A1029" t="s">
        <v>304</v>
      </c>
      <c r="B1029" t="s">
        <v>238</v>
      </c>
      <c r="C1029" t="s">
        <v>239</v>
      </c>
      <c r="D1029" t="s">
        <v>36</v>
      </c>
      <c r="E1029" t="s">
        <v>37</v>
      </c>
      <c r="F1029" s="7"/>
      <c r="G1029" s="7"/>
      <c r="H1029" s="7"/>
      <c r="I1029" s="7"/>
      <c r="J1029" s="7"/>
    </row>
    <row r="1030" spans="1:10">
      <c r="A1030" t="s">
        <v>304</v>
      </c>
      <c r="B1030" t="s">
        <v>240</v>
      </c>
      <c r="C1030" t="s">
        <v>241</v>
      </c>
      <c r="D1030" t="s">
        <v>36</v>
      </c>
      <c r="E1030" t="s">
        <v>37</v>
      </c>
      <c r="F1030" s="7"/>
      <c r="G1030" s="7"/>
      <c r="H1030" s="7"/>
      <c r="I1030" s="7"/>
      <c r="J1030" s="7"/>
    </row>
    <row r="1031" spans="1:10">
      <c r="A1031" t="s">
        <v>304</v>
      </c>
      <c r="B1031" t="s">
        <v>242</v>
      </c>
      <c r="C1031" t="s">
        <v>243</v>
      </c>
      <c r="D1031" t="s">
        <v>36</v>
      </c>
      <c r="E1031" t="s">
        <v>37</v>
      </c>
      <c r="F1031" s="7"/>
      <c r="G1031" s="7"/>
      <c r="H1031" s="7"/>
      <c r="I1031" s="7"/>
      <c r="J1031" s="7"/>
    </row>
    <row r="1032" spans="1:10">
      <c r="A1032" t="s">
        <v>304</v>
      </c>
      <c r="B1032" t="s">
        <v>244</v>
      </c>
      <c r="C1032" t="s">
        <v>245</v>
      </c>
      <c r="D1032" t="s">
        <v>36</v>
      </c>
      <c r="E1032" t="s">
        <v>37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</row>
    <row r="1033" spans="1:10">
      <c r="A1033" t="s">
        <v>304</v>
      </c>
      <c r="B1033" t="s">
        <v>246</v>
      </c>
      <c r="C1033" t="s">
        <v>247</v>
      </c>
      <c r="D1033" t="s">
        <v>36</v>
      </c>
      <c r="E1033" t="s">
        <v>37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</row>
    <row r="1034" spans="1:10">
      <c r="A1034" t="s">
        <v>304</v>
      </c>
      <c r="B1034" t="s">
        <v>248</v>
      </c>
      <c r="C1034" t="s">
        <v>249</v>
      </c>
      <c r="D1034" t="s">
        <v>36</v>
      </c>
      <c r="E1034" t="s">
        <v>37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</row>
    <row r="1035" spans="1:10">
      <c r="A1035" t="s">
        <v>304</v>
      </c>
      <c r="B1035" t="s">
        <v>250</v>
      </c>
      <c r="C1035" t="s">
        <v>251</v>
      </c>
      <c r="D1035" t="s">
        <v>36</v>
      </c>
      <c r="E1035" t="s">
        <v>37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</row>
    <row r="1036" spans="1:10">
      <c r="A1036" t="s">
        <v>304</v>
      </c>
      <c r="B1036" t="s">
        <v>252</v>
      </c>
      <c r="C1036" t="s">
        <v>253</v>
      </c>
      <c r="D1036" t="s">
        <v>36</v>
      </c>
      <c r="E1036" t="s">
        <v>37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</row>
    <row r="1037" spans="1:10">
      <c r="A1037" t="s">
        <v>304</v>
      </c>
      <c r="B1037" t="s">
        <v>254</v>
      </c>
      <c r="C1037" t="s">
        <v>255</v>
      </c>
      <c r="D1037" t="s">
        <v>36</v>
      </c>
      <c r="E1037" t="s">
        <v>37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</row>
    <row r="1038" spans="1:10">
      <c r="A1038" t="s">
        <v>304</v>
      </c>
      <c r="B1038" t="s">
        <v>256</v>
      </c>
      <c r="C1038" t="s">
        <v>257</v>
      </c>
      <c r="D1038" t="s">
        <v>36</v>
      </c>
      <c r="E1038" t="s">
        <v>37</v>
      </c>
      <c r="F1038" s="7"/>
      <c r="G1038" s="7"/>
      <c r="H1038" s="7"/>
      <c r="I1038" s="7"/>
      <c r="J1038" s="7"/>
    </row>
    <row r="1039" spans="1:10">
      <c r="A1039" t="s">
        <v>304</v>
      </c>
      <c r="B1039" t="s">
        <v>258</v>
      </c>
      <c r="C1039" t="s">
        <v>259</v>
      </c>
      <c r="D1039" t="s">
        <v>36</v>
      </c>
      <c r="E1039" t="s">
        <v>37</v>
      </c>
      <c r="F1039" s="7"/>
      <c r="G1039" s="7"/>
      <c r="H1039" s="7"/>
      <c r="I1039" s="7"/>
      <c r="J1039" s="7"/>
    </row>
    <row r="1040" spans="1:10">
      <c r="A1040" t="s">
        <v>304</v>
      </c>
      <c r="B1040" t="s">
        <v>260</v>
      </c>
      <c r="C1040" t="s">
        <v>261</v>
      </c>
      <c r="D1040" t="s">
        <v>36</v>
      </c>
      <c r="E1040" t="s">
        <v>37</v>
      </c>
      <c r="F1040" s="7"/>
      <c r="G1040" s="7"/>
      <c r="H1040" s="7"/>
      <c r="I1040" s="7"/>
      <c r="J1040" s="7"/>
    </row>
    <row r="1041" spans="1:10">
      <c r="A1041" t="s">
        <v>304</v>
      </c>
      <c r="B1041" t="s">
        <v>262</v>
      </c>
      <c r="C1041" t="s">
        <v>263</v>
      </c>
      <c r="D1041" t="s">
        <v>36</v>
      </c>
      <c r="E1041" t="s">
        <v>37</v>
      </c>
      <c r="F1041" s="7"/>
      <c r="G1041" s="7"/>
      <c r="H1041" s="7"/>
      <c r="I1041" s="7"/>
      <c r="J1041" s="7"/>
    </row>
    <row r="1042" spans="1:10">
      <c r="A1042" t="s">
        <v>304</v>
      </c>
      <c r="B1042" t="s">
        <v>264</v>
      </c>
      <c r="C1042" t="s">
        <v>265</v>
      </c>
      <c r="D1042" t="s">
        <v>36</v>
      </c>
      <c r="E1042" t="s">
        <v>37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</row>
    <row r="1043" spans="1:10">
      <c r="A1043" t="s">
        <v>304</v>
      </c>
      <c r="B1043" t="s">
        <v>266</v>
      </c>
      <c r="C1043" t="s">
        <v>267</v>
      </c>
      <c r="D1043" t="s">
        <v>36</v>
      </c>
      <c r="E1043" t="s">
        <v>37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</row>
    <row r="1044" spans="1:10">
      <c r="A1044" t="s">
        <v>304</v>
      </c>
      <c r="B1044" t="s">
        <v>268</v>
      </c>
      <c r="C1044" t="s">
        <v>269</v>
      </c>
      <c r="D1044" t="s">
        <v>36</v>
      </c>
      <c r="E1044" t="s">
        <v>37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</row>
    <row r="1045" spans="1:10">
      <c r="A1045" t="s">
        <v>304</v>
      </c>
      <c r="B1045" t="s">
        <v>270</v>
      </c>
      <c r="C1045" t="s">
        <v>271</v>
      </c>
      <c r="D1045" t="s">
        <v>36</v>
      </c>
      <c r="E1045" t="s">
        <v>37</v>
      </c>
      <c r="F1045" s="7">
        <v>2.1222431000648498</v>
      </c>
      <c r="G1045" s="7">
        <v>2.1222431000648498</v>
      </c>
      <c r="H1045" s="7">
        <v>2.1222431000648498</v>
      </c>
      <c r="I1045" s="7">
        <v>2.1222431000648498</v>
      </c>
      <c r="J1045" s="7">
        <v>2.1222431000648498</v>
      </c>
    </row>
    <row r="1046" spans="1:10">
      <c r="A1046" t="s">
        <v>304</v>
      </c>
      <c r="B1046" t="s">
        <v>272</v>
      </c>
      <c r="C1046" t="s">
        <v>273</v>
      </c>
      <c r="D1046" t="s">
        <v>36</v>
      </c>
      <c r="E1046" t="s">
        <v>37</v>
      </c>
      <c r="F1046" s="7"/>
      <c r="G1046" s="7"/>
      <c r="H1046" s="7"/>
      <c r="I1046" s="7"/>
      <c r="J1046" s="7"/>
    </row>
    <row r="1047" spans="1:10">
      <c r="A1047" t="s">
        <v>304</v>
      </c>
      <c r="B1047" t="s">
        <v>274</v>
      </c>
      <c r="C1047" t="s">
        <v>275</v>
      </c>
      <c r="D1047" t="s">
        <v>36</v>
      </c>
      <c r="E1047" t="s">
        <v>37</v>
      </c>
      <c r="F1047" s="7"/>
      <c r="G1047" s="7"/>
      <c r="H1047" s="7"/>
      <c r="I1047" s="7"/>
      <c r="J1047" s="7"/>
    </row>
    <row r="1048" spans="1:10">
      <c r="A1048" t="s">
        <v>304</v>
      </c>
      <c r="B1048" t="s">
        <v>276</v>
      </c>
      <c r="C1048" t="s">
        <v>277</v>
      </c>
      <c r="D1048" t="s">
        <v>36</v>
      </c>
      <c r="E1048" t="s">
        <v>37</v>
      </c>
      <c r="F1048" s="7"/>
      <c r="G1048" s="7"/>
      <c r="H1048" s="7"/>
      <c r="I1048" s="7"/>
      <c r="J1048" s="7"/>
    </row>
    <row r="1049" spans="1:10">
      <c r="A1049" t="s">
        <v>304</v>
      </c>
      <c r="B1049" t="s">
        <v>278</v>
      </c>
      <c r="C1049" t="s">
        <v>279</v>
      </c>
      <c r="D1049" t="s">
        <v>36</v>
      </c>
      <c r="E1049" t="s">
        <v>37</v>
      </c>
      <c r="F1049" s="7"/>
      <c r="G1049" s="7"/>
      <c r="H1049" s="7"/>
      <c r="I1049" s="7"/>
      <c r="J1049" s="7"/>
    </row>
    <row r="1050" spans="1:10">
      <c r="A1050" t="s">
        <v>304</v>
      </c>
      <c r="B1050" t="s">
        <v>280</v>
      </c>
      <c r="C1050" t="s">
        <v>281</v>
      </c>
      <c r="D1050" t="s">
        <v>36</v>
      </c>
      <c r="E1050" t="s">
        <v>37</v>
      </c>
      <c r="F1050" s="7"/>
      <c r="G1050" s="7"/>
      <c r="H1050" s="7"/>
      <c r="I1050" s="7"/>
      <c r="J1050" s="7"/>
    </row>
    <row r="1051" spans="1:10">
      <c r="A1051" t="s">
        <v>304</v>
      </c>
      <c r="B1051" t="s">
        <v>282</v>
      </c>
      <c r="C1051" t="s">
        <v>283</v>
      </c>
      <c r="D1051" t="s">
        <v>36</v>
      </c>
      <c r="E1051" t="s">
        <v>37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</row>
    <row r="1052" spans="1:10">
      <c r="A1052" t="s">
        <v>304</v>
      </c>
      <c r="B1052" t="s">
        <v>284</v>
      </c>
      <c r="C1052" t="s">
        <v>285</v>
      </c>
      <c r="D1052" t="s">
        <v>36</v>
      </c>
      <c r="E1052" t="s">
        <v>37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</row>
    <row r="1053" spans="1:10">
      <c r="A1053" t="s">
        <v>304</v>
      </c>
      <c r="B1053" t="s">
        <v>286</v>
      </c>
      <c r="C1053" t="s">
        <v>269</v>
      </c>
      <c r="D1053" t="s">
        <v>36</v>
      </c>
      <c r="E1053" t="s">
        <v>37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</row>
    <row r="1054" spans="1:10">
      <c r="A1054" t="s">
        <v>304</v>
      </c>
      <c r="B1054" t="s">
        <v>287</v>
      </c>
      <c r="C1054" t="s">
        <v>271</v>
      </c>
      <c r="D1054" t="s">
        <v>36</v>
      </c>
      <c r="E1054" t="s">
        <v>37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</row>
    <row r="1055" spans="1:10">
      <c r="A1055" t="s">
        <v>304</v>
      </c>
      <c r="B1055" t="s">
        <v>288</v>
      </c>
      <c r="C1055" t="s">
        <v>289</v>
      </c>
      <c r="D1055" t="s">
        <v>36</v>
      </c>
      <c r="E1055" t="s">
        <v>37</v>
      </c>
      <c r="F1055" s="7"/>
      <c r="G1055" s="7"/>
      <c r="H1055" s="7"/>
      <c r="I1055" s="7"/>
      <c r="J1055" s="7"/>
    </row>
    <row r="1056" spans="1:10">
      <c r="A1056" t="s">
        <v>304</v>
      </c>
      <c r="B1056" t="s">
        <v>290</v>
      </c>
      <c r="C1056" t="s">
        <v>291</v>
      </c>
      <c r="D1056" t="s">
        <v>36</v>
      </c>
      <c r="E1056" t="s">
        <v>37</v>
      </c>
      <c r="F1056" s="7"/>
      <c r="G1056" s="7"/>
      <c r="H1056" s="7"/>
      <c r="I1056" s="7"/>
      <c r="J1056" s="7"/>
    </row>
    <row r="1057" spans="1:10">
      <c r="A1057" t="s">
        <v>304</v>
      </c>
      <c r="B1057" t="s">
        <v>292</v>
      </c>
      <c r="C1057" t="s">
        <v>293</v>
      </c>
      <c r="D1057" t="s">
        <v>36</v>
      </c>
      <c r="E1057" t="s">
        <v>37</v>
      </c>
      <c r="F1057" s="7"/>
      <c r="G1057" s="7"/>
      <c r="H1057" s="7"/>
      <c r="I1057" s="7"/>
      <c r="J1057" s="7"/>
    </row>
    <row r="1058" spans="1:10">
      <c r="A1058" t="s">
        <v>304</v>
      </c>
      <c r="B1058" t="s">
        <v>294</v>
      </c>
      <c r="C1058" t="s">
        <v>295</v>
      </c>
      <c r="D1058" t="s">
        <v>36</v>
      </c>
      <c r="E1058" t="s">
        <v>37</v>
      </c>
      <c r="F1058" s="7"/>
      <c r="G1058" s="7"/>
      <c r="H1058" s="7"/>
      <c r="I1058" s="7"/>
      <c r="J1058" s="7"/>
    </row>
    <row r="1059" spans="1:10">
      <c r="A1059" t="s">
        <v>304</v>
      </c>
      <c r="B1059" t="s">
        <v>296</v>
      </c>
      <c r="C1059" t="s">
        <v>297</v>
      </c>
      <c r="D1059" t="s">
        <v>36</v>
      </c>
      <c r="E1059" t="s">
        <v>37</v>
      </c>
      <c r="F1059" s="7"/>
      <c r="G1059" s="7"/>
      <c r="H1059" s="7"/>
      <c r="I1059" s="7"/>
      <c r="J1059" s="7"/>
    </row>
    <row r="1060" spans="1:10">
      <c r="A1060" t="s">
        <v>305</v>
      </c>
      <c r="B1060" t="s">
        <v>34</v>
      </c>
      <c r="C1060" t="s">
        <v>35</v>
      </c>
      <c r="D1060" t="s">
        <v>36</v>
      </c>
      <c r="E1060" t="s">
        <v>37</v>
      </c>
      <c r="F1060" s="7">
        <v>11.238023</v>
      </c>
      <c r="G1060" s="7">
        <v>11.193964061999999</v>
      </c>
      <c r="H1060" s="7">
        <v>11.1775757575596</v>
      </c>
      <c r="I1060" s="7">
        <v>11.1657090399952</v>
      </c>
      <c r="J1060" s="7">
        <v>11.181428297662899</v>
      </c>
    </row>
    <row r="1061" spans="1:10">
      <c r="A1061" t="s">
        <v>305</v>
      </c>
      <c r="B1061" t="s">
        <v>38</v>
      </c>
      <c r="C1061" t="s">
        <v>39</v>
      </c>
      <c r="D1061" t="s">
        <v>36</v>
      </c>
      <c r="E1061" t="s">
        <v>37</v>
      </c>
      <c r="F1061" s="7">
        <v>13.37237</v>
      </c>
      <c r="G1061" s="7">
        <v>13.152167180499999</v>
      </c>
      <c r="H1061" s="7">
        <v>13.099040147583899</v>
      </c>
      <c r="I1061" s="7">
        <v>12.988850266709701</v>
      </c>
      <c r="J1061" s="7">
        <v>13.002815160737001</v>
      </c>
    </row>
    <row r="1062" spans="1:10">
      <c r="A1062" t="s">
        <v>305</v>
      </c>
      <c r="B1062" t="s">
        <v>40</v>
      </c>
      <c r="C1062" t="s">
        <v>41</v>
      </c>
      <c r="D1062" t="s">
        <v>36</v>
      </c>
      <c r="E1062" t="s">
        <v>37</v>
      </c>
      <c r="F1062" s="7">
        <v>25.809809699999999</v>
      </c>
      <c r="G1062" s="7">
        <v>25.545473033650001</v>
      </c>
      <c r="H1062" s="7">
        <v>25.4328215504387</v>
      </c>
      <c r="I1062" s="7">
        <v>25.384539525392501</v>
      </c>
      <c r="J1062" s="7">
        <v>25.389280710247998</v>
      </c>
    </row>
    <row r="1063" spans="1:10">
      <c r="A1063" t="s">
        <v>305</v>
      </c>
      <c r="B1063" t="s">
        <v>42</v>
      </c>
      <c r="C1063" t="s">
        <v>43</v>
      </c>
      <c r="D1063" t="s">
        <v>36</v>
      </c>
      <c r="E1063" t="s">
        <v>37</v>
      </c>
      <c r="F1063" s="7">
        <v>0.99290750000000005</v>
      </c>
      <c r="G1063" s="7">
        <v>0.97554274974999999</v>
      </c>
      <c r="H1063" s="7">
        <v>0.96309572379012498</v>
      </c>
      <c r="I1063" s="7">
        <v>0.95736385063844898</v>
      </c>
      <c r="J1063" s="7">
        <v>0.95467459277829703</v>
      </c>
    </row>
    <row r="1064" spans="1:10">
      <c r="A1064" t="s">
        <v>305</v>
      </c>
      <c r="B1064" t="s">
        <v>44</v>
      </c>
      <c r="C1064" t="s">
        <v>45</v>
      </c>
      <c r="D1064" t="s">
        <v>36</v>
      </c>
      <c r="E1064" t="s">
        <v>37</v>
      </c>
      <c r="F1064" s="7">
        <v>-1.4999999999999999E-2</v>
      </c>
      <c r="G1064" s="7">
        <v>-5.0999999999999997E-2</v>
      </c>
      <c r="H1064" s="7">
        <v>-8.6999999999999994E-2</v>
      </c>
      <c r="I1064" s="7">
        <v>-0.125</v>
      </c>
      <c r="J1064" s="7">
        <v>-8.7999999999999995E-2</v>
      </c>
    </row>
    <row r="1065" spans="1:10">
      <c r="A1065" t="s">
        <v>305</v>
      </c>
      <c r="B1065" t="s">
        <v>46</v>
      </c>
      <c r="C1065" t="s">
        <v>47</v>
      </c>
      <c r="D1065" t="s">
        <v>36</v>
      </c>
      <c r="E1065" t="s">
        <v>37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</row>
    <row r="1066" spans="1:10">
      <c r="A1066" t="s">
        <v>305</v>
      </c>
      <c r="B1066" t="s">
        <v>48</v>
      </c>
      <c r="C1066" t="s">
        <v>49</v>
      </c>
      <c r="D1066" t="s">
        <v>36</v>
      </c>
      <c r="E1066" t="s">
        <v>37</v>
      </c>
      <c r="F1066" s="7">
        <v>0.13800000000000001</v>
      </c>
      <c r="G1066" s="7">
        <v>0.14000000000000001</v>
      </c>
      <c r="H1066" s="7">
        <v>0.14299999999999999</v>
      </c>
      <c r="I1066" s="7">
        <v>0.14499999999999999</v>
      </c>
      <c r="J1066" s="7">
        <v>0.14799999999999999</v>
      </c>
    </row>
    <row r="1067" spans="1:10">
      <c r="A1067" t="s">
        <v>305</v>
      </c>
      <c r="B1067" t="s">
        <v>50</v>
      </c>
      <c r="C1067" t="s">
        <v>51</v>
      </c>
      <c r="D1067" t="s">
        <v>36</v>
      </c>
      <c r="E1067" t="s">
        <v>37</v>
      </c>
      <c r="F1067" s="7">
        <v>0.14799999999999999</v>
      </c>
      <c r="G1067" s="7">
        <v>0.14899999999999999</v>
      </c>
      <c r="H1067" s="7">
        <v>0.151</v>
      </c>
      <c r="I1067" s="7">
        <v>0.153</v>
      </c>
      <c r="J1067" s="7">
        <v>0.154</v>
      </c>
    </row>
    <row r="1068" spans="1:10">
      <c r="A1068" t="s">
        <v>305</v>
      </c>
      <c r="B1068" t="s">
        <v>52</v>
      </c>
      <c r="C1068" t="s">
        <v>53</v>
      </c>
      <c r="D1068" t="s">
        <v>36</v>
      </c>
      <c r="E1068" t="s">
        <v>37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</row>
    <row r="1069" spans="1:10">
      <c r="A1069" t="s">
        <v>305</v>
      </c>
      <c r="B1069" t="s">
        <v>54</v>
      </c>
      <c r="C1069" t="s">
        <v>55</v>
      </c>
      <c r="D1069" t="s">
        <v>36</v>
      </c>
      <c r="E1069" t="s">
        <v>37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</row>
    <row r="1070" spans="1:10">
      <c r="A1070" t="s">
        <v>305</v>
      </c>
      <c r="B1070" t="s">
        <v>56</v>
      </c>
      <c r="C1070" t="s">
        <v>57</v>
      </c>
      <c r="D1070" t="s">
        <v>36</v>
      </c>
      <c r="E1070" t="s">
        <v>37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</row>
    <row r="1071" spans="1:10">
      <c r="A1071" t="s">
        <v>305</v>
      </c>
      <c r="B1071" t="s">
        <v>58</v>
      </c>
      <c r="C1071" t="s">
        <v>59</v>
      </c>
      <c r="D1071" t="s">
        <v>36</v>
      </c>
      <c r="E1071" t="s">
        <v>37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</row>
    <row r="1072" spans="1:10">
      <c r="A1072" t="s">
        <v>305</v>
      </c>
      <c r="B1072" t="s">
        <v>60</v>
      </c>
      <c r="C1072" t="s">
        <v>61</v>
      </c>
      <c r="D1072" t="s">
        <v>36</v>
      </c>
      <c r="E1072" t="s">
        <v>37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</row>
    <row r="1073" spans="1:10">
      <c r="A1073" t="s">
        <v>305</v>
      </c>
      <c r="B1073" t="s">
        <v>62</v>
      </c>
      <c r="C1073" t="s">
        <v>63</v>
      </c>
      <c r="D1073" t="s">
        <v>36</v>
      </c>
      <c r="E1073" t="s">
        <v>37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</row>
    <row r="1074" spans="1:10">
      <c r="A1074" t="s">
        <v>305</v>
      </c>
      <c r="B1074" t="s">
        <v>64</v>
      </c>
      <c r="C1074" t="s">
        <v>65</v>
      </c>
      <c r="D1074" t="s">
        <v>36</v>
      </c>
      <c r="E1074" t="s">
        <v>37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</row>
    <row r="1075" spans="1:10">
      <c r="A1075" t="s">
        <v>305</v>
      </c>
      <c r="B1075" t="s">
        <v>66</v>
      </c>
      <c r="C1075" t="s">
        <v>67</v>
      </c>
      <c r="D1075" t="s">
        <v>36</v>
      </c>
      <c r="E1075" t="s">
        <v>37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</row>
    <row r="1076" spans="1:10">
      <c r="A1076" t="s">
        <v>305</v>
      </c>
      <c r="B1076" t="s">
        <v>68</v>
      </c>
      <c r="C1076" t="s">
        <v>69</v>
      </c>
      <c r="D1076" t="s">
        <v>36</v>
      </c>
      <c r="E1076" t="s">
        <v>37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</row>
    <row r="1077" spans="1:10">
      <c r="A1077" t="s">
        <v>305</v>
      </c>
      <c r="B1077" t="s">
        <v>70</v>
      </c>
      <c r="C1077" t="s">
        <v>71</v>
      </c>
      <c r="D1077" t="s">
        <v>36</v>
      </c>
      <c r="E1077" t="s">
        <v>37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</row>
    <row r="1078" spans="1:10">
      <c r="A1078" t="s">
        <v>305</v>
      </c>
      <c r="B1078" t="s">
        <v>72</v>
      </c>
      <c r="C1078" t="s">
        <v>73</v>
      </c>
      <c r="D1078" t="s">
        <v>36</v>
      </c>
      <c r="E1078" t="s">
        <v>37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</row>
    <row r="1079" spans="1:10">
      <c r="A1079" t="s">
        <v>305</v>
      </c>
      <c r="B1079" t="s">
        <v>74</v>
      </c>
      <c r="C1079" t="s">
        <v>75</v>
      </c>
      <c r="D1079" t="s">
        <v>36</v>
      </c>
      <c r="E1079" t="s">
        <v>37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</row>
    <row r="1080" spans="1:10">
      <c r="A1080" t="s">
        <v>305</v>
      </c>
      <c r="B1080" t="s">
        <v>76</v>
      </c>
      <c r="C1080" t="s">
        <v>77</v>
      </c>
      <c r="D1080" t="s">
        <v>36</v>
      </c>
      <c r="E1080" t="s">
        <v>37</v>
      </c>
      <c r="F1080" s="7">
        <v>0.63560550000000005</v>
      </c>
      <c r="G1080" s="7">
        <v>0.6272057835</v>
      </c>
      <c r="H1080" s="7">
        <v>0.61888028877262502</v>
      </c>
      <c r="I1080" s="7">
        <v>0.61062845800730003</v>
      </c>
      <c r="J1080" s="7">
        <v>0.60150693644333897</v>
      </c>
    </row>
    <row r="1081" spans="1:10">
      <c r="A1081" t="s">
        <v>305</v>
      </c>
      <c r="B1081" t="s">
        <v>78</v>
      </c>
      <c r="C1081" t="s">
        <v>79</v>
      </c>
      <c r="D1081" t="s">
        <v>36</v>
      </c>
      <c r="E1081" t="s">
        <v>37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</row>
    <row r="1082" spans="1:10">
      <c r="A1082" t="s">
        <v>305</v>
      </c>
      <c r="B1082" t="s">
        <v>80</v>
      </c>
      <c r="C1082" t="s">
        <v>81</v>
      </c>
      <c r="D1082" t="s">
        <v>36</v>
      </c>
      <c r="E1082" t="s">
        <v>37</v>
      </c>
      <c r="F1082" s="7">
        <v>11.487195</v>
      </c>
      <c r="G1082" s="7">
        <v>11.46904275975</v>
      </c>
      <c r="H1082" s="7">
        <v>11.349635126304801</v>
      </c>
      <c r="I1082" s="7">
        <v>11.1013012210396</v>
      </c>
      <c r="J1082" s="7">
        <v>10.530142591121701</v>
      </c>
    </row>
    <row r="1083" spans="1:10">
      <c r="A1083" t="s">
        <v>305</v>
      </c>
      <c r="B1083" t="s">
        <v>82</v>
      </c>
      <c r="C1083" t="s">
        <v>83</v>
      </c>
      <c r="D1083" t="s">
        <v>36</v>
      </c>
      <c r="E1083" t="s">
        <v>37</v>
      </c>
      <c r="F1083" s="7">
        <v>2.4112499999999999E-2</v>
      </c>
      <c r="G1083" s="7">
        <v>2.3975756250000001E-2</v>
      </c>
      <c r="H1083" s="7">
        <v>2.2886174007E-2</v>
      </c>
      <c r="I1083" s="7">
        <v>2.27563400499615E-2</v>
      </c>
      <c r="J1083" s="7">
        <v>2.26272201796867E-2</v>
      </c>
    </row>
    <row r="1084" spans="1:10">
      <c r="A1084" t="s">
        <v>305</v>
      </c>
      <c r="B1084" t="s">
        <v>84</v>
      </c>
      <c r="C1084" t="s">
        <v>85</v>
      </c>
      <c r="D1084" t="s">
        <v>36</v>
      </c>
      <c r="E1084" t="s">
        <v>37</v>
      </c>
      <c r="F1084" s="7">
        <v>1.60107</v>
      </c>
      <c r="G1084" s="7">
        <v>1.3541507129999999</v>
      </c>
      <c r="H1084" s="7">
        <v>4.4485000726106296</v>
      </c>
      <c r="I1084" s="7">
        <v>1.2572877877603701</v>
      </c>
      <c r="J1084" s="7">
        <v>1.2190414871806201</v>
      </c>
    </row>
    <row r="1085" spans="1:10">
      <c r="A1085" t="s">
        <v>305</v>
      </c>
      <c r="B1085" t="s">
        <v>86</v>
      </c>
      <c r="C1085" t="s">
        <v>87</v>
      </c>
      <c r="D1085" t="s">
        <v>36</v>
      </c>
      <c r="E1085" t="s">
        <v>37</v>
      </c>
      <c r="F1085" s="7">
        <v>4.5273630000000002</v>
      </c>
      <c r="G1085" s="7">
        <v>4.5860826555000003</v>
      </c>
      <c r="H1085" s="7">
        <v>3.4977702607365</v>
      </c>
      <c r="I1085" s="7">
        <v>5.3780816984742401</v>
      </c>
      <c r="J1085" s="7">
        <v>4.5471284552762103</v>
      </c>
    </row>
    <row r="1086" spans="1:10">
      <c r="A1086" t="s">
        <v>305</v>
      </c>
      <c r="B1086" t="s">
        <v>88</v>
      </c>
      <c r="C1086" t="s">
        <v>89</v>
      </c>
      <c r="D1086" t="s">
        <v>36</v>
      </c>
      <c r="E1086" t="s">
        <v>37</v>
      </c>
      <c r="F1086" s="7">
        <v>7.1228325000000003</v>
      </c>
      <c r="G1086" s="7">
        <v>7.3106875957500002</v>
      </c>
      <c r="H1086" s="7">
        <v>5.1789504596673801</v>
      </c>
      <c r="I1086" s="7">
        <v>6.7937156857489196</v>
      </c>
      <c r="J1086" s="7">
        <v>8.4361819236598592</v>
      </c>
    </row>
    <row r="1087" spans="1:10">
      <c r="A1087" t="s">
        <v>305</v>
      </c>
      <c r="B1087" t="s">
        <v>90</v>
      </c>
      <c r="C1087" t="s">
        <v>91</v>
      </c>
      <c r="D1087" t="s">
        <v>36</v>
      </c>
      <c r="E1087" t="s">
        <v>37</v>
      </c>
      <c r="F1087" s="7">
        <v>0.21508350000000001</v>
      </c>
      <c r="G1087" s="7">
        <v>0.13522326525</v>
      </c>
      <c r="H1087" s="7">
        <v>0.10108060186425</v>
      </c>
      <c r="I1087" s="7">
        <v>0.112833519414392</v>
      </c>
      <c r="J1087" s="7">
        <v>0.103708092490231</v>
      </c>
    </row>
    <row r="1088" spans="1:10">
      <c r="A1088" t="s">
        <v>305</v>
      </c>
      <c r="B1088" t="s">
        <v>92</v>
      </c>
      <c r="C1088" t="s">
        <v>93</v>
      </c>
      <c r="D1088" t="s">
        <v>36</v>
      </c>
      <c r="E1088" t="s">
        <v>37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</row>
    <row r="1089" spans="1:10">
      <c r="A1089" t="s">
        <v>305</v>
      </c>
      <c r="B1089" t="s">
        <v>94</v>
      </c>
      <c r="C1089" t="s">
        <v>95</v>
      </c>
      <c r="D1089" t="s">
        <v>36</v>
      </c>
      <c r="E1089" t="s">
        <v>37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</row>
    <row r="1090" spans="1:10">
      <c r="A1090" t="s">
        <v>305</v>
      </c>
      <c r="B1090" t="s">
        <v>96</v>
      </c>
      <c r="C1090" t="s">
        <v>97</v>
      </c>
      <c r="D1090" t="s">
        <v>36</v>
      </c>
      <c r="E1090" t="s">
        <v>37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</row>
    <row r="1091" spans="1:10">
      <c r="A1091" t="s">
        <v>305</v>
      </c>
      <c r="B1091" t="s">
        <v>98</v>
      </c>
      <c r="C1091" t="s">
        <v>99</v>
      </c>
      <c r="D1091" t="s">
        <v>36</v>
      </c>
      <c r="E1091" t="s">
        <v>37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</row>
    <row r="1092" spans="1:10">
      <c r="A1092" t="s">
        <v>305</v>
      </c>
      <c r="B1092" t="s">
        <v>100</v>
      </c>
      <c r="C1092" t="s">
        <v>101</v>
      </c>
      <c r="D1092" t="s">
        <v>36</v>
      </c>
      <c r="E1092" t="s">
        <v>37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</row>
    <row r="1093" spans="1:10">
      <c r="A1093" t="s">
        <v>305</v>
      </c>
      <c r="B1093" t="s">
        <v>102</v>
      </c>
      <c r="C1093" t="s">
        <v>103</v>
      </c>
      <c r="D1093" t="s">
        <v>36</v>
      </c>
      <c r="E1093" t="s">
        <v>37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</row>
    <row r="1094" spans="1:10">
      <c r="A1094" t="s">
        <v>305</v>
      </c>
      <c r="B1094" t="s">
        <v>104</v>
      </c>
      <c r="C1094" t="s">
        <v>105</v>
      </c>
      <c r="D1094" t="s">
        <v>36</v>
      </c>
      <c r="E1094" t="s">
        <v>37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</row>
    <row r="1095" spans="1:10">
      <c r="A1095" t="s">
        <v>305</v>
      </c>
      <c r="B1095" t="s">
        <v>106</v>
      </c>
      <c r="C1095" t="s">
        <v>107</v>
      </c>
      <c r="D1095" t="s">
        <v>36</v>
      </c>
      <c r="E1095" t="s">
        <v>37</v>
      </c>
      <c r="F1095" s="7">
        <v>4.335</v>
      </c>
      <c r="G1095" s="7">
        <v>3.9860000000000002</v>
      </c>
      <c r="H1095" s="7">
        <v>4.1230000000000002</v>
      </c>
      <c r="I1095" s="7">
        <v>3.63</v>
      </c>
      <c r="J1095" s="7">
        <v>3.5830000000000002</v>
      </c>
    </row>
    <row r="1096" spans="1:10">
      <c r="A1096" t="s">
        <v>305</v>
      </c>
      <c r="B1096" t="s">
        <v>108</v>
      </c>
      <c r="C1096" t="s">
        <v>109</v>
      </c>
      <c r="D1096" t="s">
        <v>36</v>
      </c>
      <c r="E1096" t="s">
        <v>37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</row>
    <row r="1097" spans="1:10">
      <c r="A1097" t="s">
        <v>305</v>
      </c>
      <c r="B1097" t="s">
        <v>110</v>
      </c>
      <c r="C1097" t="s">
        <v>111</v>
      </c>
      <c r="D1097" t="s">
        <v>36</v>
      </c>
      <c r="E1097" t="s">
        <v>37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</row>
    <row r="1098" spans="1:10">
      <c r="A1098" t="s">
        <v>305</v>
      </c>
      <c r="B1098" t="s">
        <v>112</v>
      </c>
      <c r="C1098" t="s">
        <v>113</v>
      </c>
      <c r="D1098" t="s">
        <v>36</v>
      </c>
      <c r="E1098" t="s">
        <v>37</v>
      </c>
      <c r="F1098" s="7">
        <v>2.3029999999999999</v>
      </c>
      <c r="G1098" s="7">
        <v>1.8839999999999999</v>
      </c>
      <c r="H1098" s="7">
        <v>1.6870000000000001</v>
      </c>
      <c r="I1098" s="7">
        <v>2.085</v>
      </c>
      <c r="J1098" s="7">
        <v>2.028</v>
      </c>
    </row>
    <row r="1099" spans="1:10">
      <c r="A1099" t="s">
        <v>305</v>
      </c>
      <c r="B1099" t="s">
        <v>114</v>
      </c>
      <c r="C1099" t="s">
        <v>115</v>
      </c>
      <c r="D1099" t="s">
        <v>36</v>
      </c>
      <c r="E1099" t="s">
        <v>37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</row>
    <row r="1100" spans="1:10">
      <c r="A1100" t="s">
        <v>305</v>
      </c>
      <c r="B1100" t="s">
        <v>116</v>
      </c>
      <c r="C1100" t="s">
        <v>117</v>
      </c>
      <c r="D1100" t="s">
        <v>36</v>
      </c>
      <c r="E1100" t="s">
        <v>37</v>
      </c>
      <c r="F1100" s="7">
        <v>1.5289999999999999</v>
      </c>
      <c r="G1100" s="7">
        <v>1.5289999999999999</v>
      </c>
      <c r="H1100" s="7">
        <v>1.5289999999999999</v>
      </c>
      <c r="I1100" s="7">
        <v>1.421</v>
      </c>
      <c r="J1100" s="7">
        <v>1.421</v>
      </c>
    </row>
    <row r="1101" spans="1:10">
      <c r="A1101" t="s">
        <v>305</v>
      </c>
      <c r="B1101" t="s">
        <v>118</v>
      </c>
      <c r="C1101" t="s">
        <v>119</v>
      </c>
      <c r="D1101" t="s">
        <v>36</v>
      </c>
      <c r="E1101" t="s">
        <v>37</v>
      </c>
      <c r="F1101" s="7">
        <v>0</v>
      </c>
      <c r="G1101" s="7">
        <v>0</v>
      </c>
      <c r="H1101" s="7">
        <v>0</v>
      </c>
      <c r="I1101" s="7">
        <v>0</v>
      </c>
      <c r="J1101" s="7">
        <v>0</v>
      </c>
    </row>
    <row r="1102" spans="1:10">
      <c r="A1102" t="s">
        <v>305</v>
      </c>
      <c r="B1102" t="s">
        <v>120</v>
      </c>
      <c r="C1102" t="s">
        <v>121</v>
      </c>
      <c r="D1102" t="s">
        <v>36</v>
      </c>
      <c r="E1102" t="s">
        <v>37</v>
      </c>
      <c r="F1102" s="7">
        <v>0</v>
      </c>
      <c r="G1102" s="7">
        <v>0</v>
      </c>
      <c r="H1102" s="7">
        <v>0.46</v>
      </c>
      <c r="I1102" s="7">
        <v>0</v>
      </c>
      <c r="J1102" s="7">
        <v>0</v>
      </c>
    </row>
    <row r="1103" spans="1:10">
      <c r="A1103" t="s">
        <v>305</v>
      </c>
      <c r="B1103" t="s">
        <v>122</v>
      </c>
      <c r="C1103" t="s">
        <v>123</v>
      </c>
      <c r="D1103" t="s">
        <v>36</v>
      </c>
      <c r="E1103" t="s">
        <v>37</v>
      </c>
      <c r="F1103" s="7">
        <v>12.903</v>
      </c>
      <c r="G1103" s="7">
        <v>10.994999999999999</v>
      </c>
      <c r="H1103" s="7">
        <v>10.933</v>
      </c>
      <c r="I1103" s="7">
        <v>10.635400000000001</v>
      </c>
      <c r="J1103" s="7">
        <v>10.65</v>
      </c>
    </row>
    <row r="1104" spans="1:10">
      <c r="A1104" t="s">
        <v>305</v>
      </c>
      <c r="B1104" t="s">
        <v>124</v>
      </c>
      <c r="C1104" t="s">
        <v>125</v>
      </c>
      <c r="D1104" t="s">
        <v>36</v>
      </c>
      <c r="E1104" t="s">
        <v>37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</row>
    <row r="1105" spans="1:10">
      <c r="A1105" t="s">
        <v>305</v>
      </c>
      <c r="B1105" t="s">
        <v>126</v>
      </c>
      <c r="C1105" t="s">
        <v>127</v>
      </c>
      <c r="D1105" t="s">
        <v>36</v>
      </c>
      <c r="E1105" t="s">
        <v>37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</row>
    <row r="1106" spans="1:10">
      <c r="A1106" t="s">
        <v>305</v>
      </c>
      <c r="B1106" t="s">
        <v>128</v>
      </c>
      <c r="C1106" t="s">
        <v>129</v>
      </c>
      <c r="D1106" t="s">
        <v>36</v>
      </c>
      <c r="E1106" t="s">
        <v>37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</row>
    <row r="1107" spans="1:10">
      <c r="A1107" t="s">
        <v>305</v>
      </c>
      <c r="B1107" t="s">
        <v>130</v>
      </c>
      <c r="C1107" t="s">
        <v>131</v>
      </c>
      <c r="D1107" t="s">
        <v>36</v>
      </c>
      <c r="E1107" t="s">
        <v>37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</row>
    <row r="1108" spans="1:10">
      <c r="A1108" t="s">
        <v>305</v>
      </c>
      <c r="B1108" t="s">
        <v>132</v>
      </c>
      <c r="C1108" t="s">
        <v>133</v>
      </c>
      <c r="D1108" t="s">
        <v>36</v>
      </c>
      <c r="E1108" t="s">
        <v>37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</row>
    <row r="1109" spans="1:10">
      <c r="A1109" t="s">
        <v>305</v>
      </c>
      <c r="B1109" t="s">
        <v>134</v>
      </c>
      <c r="C1109" t="s">
        <v>135</v>
      </c>
      <c r="D1109" t="s">
        <v>36</v>
      </c>
      <c r="E1109" t="s">
        <v>37</v>
      </c>
      <c r="F1109" s="7">
        <v>0</v>
      </c>
      <c r="G1109" s="7">
        <v>0</v>
      </c>
      <c r="H1109" s="7">
        <v>0</v>
      </c>
      <c r="I1109" s="7">
        <v>0</v>
      </c>
      <c r="J1109" s="7">
        <v>0</v>
      </c>
    </row>
    <row r="1110" spans="1:10">
      <c r="A1110" t="s">
        <v>305</v>
      </c>
      <c r="B1110" t="s">
        <v>136</v>
      </c>
      <c r="C1110" t="s">
        <v>137</v>
      </c>
      <c r="D1110" t="s">
        <v>36</v>
      </c>
      <c r="E1110" t="s">
        <v>37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</row>
    <row r="1111" spans="1:10">
      <c r="A1111" t="s">
        <v>305</v>
      </c>
      <c r="B1111" t="s">
        <v>138</v>
      </c>
      <c r="C1111" t="s">
        <v>139</v>
      </c>
      <c r="D1111" t="s">
        <v>36</v>
      </c>
      <c r="E1111" t="s">
        <v>37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</row>
    <row r="1112" spans="1:10">
      <c r="A1112" t="s">
        <v>305</v>
      </c>
      <c r="B1112" t="s">
        <v>140</v>
      </c>
      <c r="C1112" t="s">
        <v>141</v>
      </c>
      <c r="D1112" t="s">
        <v>36</v>
      </c>
      <c r="E1112" t="s">
        <v>37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</row>
    <row r="1113" spans="1:10">
      <c r="A1113" t="s">
        <v>305</v>
      </c>
      <c r="B1113" t="s">
        <v>142</v>
      </c>
      <c r="C1113" t="s">
        <v>143</v>
      </c>
      <c r="D1113" t="s">
        <v>36</v>
      </c>
      <c r="E1113" t="s">
        <v>37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</row>
    <row r="1114" spans="1:10">
      <c r="A1114" t="s">
        <v>305</v>
      </c>
      <c r="B1114" t="s">
        <v>144</v>
      </c>
      <c r="C1114" t="s">
        <v>145</v>
      </c>
      <c r="D1114" t="s">
        <v>36</v>
      </c>
      <c r="E1114" t="s">
        <v>37</v>
      </c>
      <c r="F1114" s="7"/>
      <c r="G1114" s="7"/>
      <c r="H1114" s="7"/>
      <c r="I1114" s="7"/>
      <c r="J1114" s="7"/>
    </row>
    <row r="1115" spans="1:10">
      <c r="A1115" t="s">
        <v>305</v>
      </c>
      <c r="B1115" t="s">
        <v>146</v>
      </c>
      <c r="C1115" t="s">
        <v>147</v>
      </c>
      <c r="D1115" t="s">
        <v>36</v>
      </c>
      <c r="E1115" t="s">
        <v>37</v>
      </c>
      <c r="F1115" s="7"/>
      <c r="G1115" s="7"/>
      <c r="H1115" s="7"/>
      <c r="I1115" s="7"/>
      <c r="J1115" s="7"/>
    </row>
    <row r="1116" spans="1:10">
      <c r="A1116" t="s">
        <v>305</v>
      </c>
      <c r="B1116" t="s">
        <v>148</v>
      </c>
      <c r="C1116" t="s">
        <v>149</v>
      </c>
      <c r="D1116" t="s">
        <v>36</v>
      </c>
      <c r="E1116" t="s">
        <v>37</v>
      </c>
      <c r="F1116" s="7"/>
      <c r="G1116" s="7"/>
      <c r="H1116" s="7"/>
      <c r="I1116" s="7"/>
      <c r="J1116" s="7"/>
    </row>
    <row r="1117" spans="1:10">
      <c r="A1117" t="s">
        <v>305</v>
      </c>
      <c r="B1117" t="s">
        <v>150</v>
      </c>
      <c r="C1117" t="s">
        <v>151</v>
      </c>
      <c r="D1117" t="s">
        <v>36</v>
      </c>
      <c r="E1117" t="s">
        <v>37</v>
      </c>
      <c r="F1117" s="7"/>
      <c r="G1117" s="7"/>
      <c r="H1117" s="7"/>
      <c r="I1117" s="7"/>
      <c r="J1117" s="7"/>
    </row>
    <row r="1118" spans="1:10">
      <c r="A1118" t="s">
        <v>305</v>
      </c>
      <c r="B1118" t="s">
        <v>152</v>
      </c>
      <c r="C1118" t="s">
        <v>153</v>
      </c>
      <c r="D1118" t="s">
        <v>36</v>
      </c>
      <c r="E1118" t="s">
        <v>37</v>
      </c>
      <c r="F1118" s="7"/>
      <c r="G1118" s="7"/>
      <c r="H1118" s="7"/>
      <c r="I1118" s="7"/>
      <c r="J1118" s="7"/>
    </row>
    <row r="1119" spans="1:10">
      <c r="A1119" t="s">
        <v>305</v>
      </c>
      <c r="B1119" t="s">
        <v>154</v>
      </c>
      <c r="C1119" t="s">
        <v>155</v>
      </c>
      <c r="D1119" t="s">
        <v>36</v>
      </c>
      <c r="E1119" t="s">
        <v>37</v>
      </c>
      <c r="F1119" s="7"/>
      <c r="G1119" s="7"/>
      <c r="H1119" s="7"/>
      <c r="I1119" s="7"/>
      <c r="J1119" s="7"/>
    </row>
    <row r="1120" spans="1:10">
      <c r="A1120" t="s">
        <v>305</v>
      </c>
      <c r="B1120" t="s">
        <v>156</v>
      </c>
      <c r="C1120" t="s">
        <v>157</v>
      </c>
      <c r="D1120" t="s">
        <v>36</v>
      </c>
      <c r="E1120" t="s">
        <v>37</v>
      </c>
      <c r="F1120" s="7"/>
      <c r="G1120" s="7"/>
      <c r="H1120" s="7"/>
      <c r="I1120" s="7"/>
      <c r="J1120" s="7"/>
    </row>
    <row r="1121" spans="1:10">
      <c r="A1121" t="s">
        <v>305</v>
      </c>
      <c r="B1121" t="s">
        <v>158</v>
      </c>
      <c r="C1121" t="s">
        <v>159</v>
      </c>
      <c r="D1121" t="s">
        <v>36</v>
      </c>
      <c r="E1121" t="s">
        <v>37</v>
      </c>
      <c r="F1121" s="7"/>
      <c r="G1121" s="7"/>
      <c r="H1121" s="7"/>
      <c r="I1121" s="7"/>
      <c r="J1121" s="7"/>
    </row>
    <row r="1122" spans="1:10">
      <c r="A1122" t="s">
        <v>305</v>
      </c>
      <c r="B1122" t="s">
        <v>160</v>
      </c>
      <c r="C1122" t="s">
        <v>161</v>
      </c>
      <c r="D1122" t="s">
        <v>36</v>
      </c>
      <c r="E1122" t="s">
        <v>37</v>
      </c>
      <c r="F1122" s="7"/>
      <c r="G1122" s="7"/>
      <c r="H1122" s="7"/>
      <c r="I1122" s="7"/>
      <c r="J1122" s="7"/>
    </row>
    <row r="1123" spans="1:10">
      <c r="A1123" t="s">
        <v>305</v>
      </c>
      <c r="B1123" t="s">
        <v>162</v>
      </c>
      <c r="C1123" t="s">
        <v>163</v>
      </c>
      <c r="D1123" t="s">
        <v>36</v>
      </c>
      <c r="E1123" t="s">
        <v>37</v>
      </c>
      <c r="F1123" s="7"/>
      <c r="G1123" s="7"/>
      <c r="H1123" s="7"/>
      <c r="I1123" s="7"/>
      <c r="J1123" s="7"/>
    </row>
    <row r="1124" spans="1:10">
      <c r="A1124" t="s">
        <v>305</v>
      </c>
      <c r="B1124" t="s">
        <v>164</v>
      </c>
      <c r="C1124" t="s">
        <v>165</v>
      </c>
      <c r="D1124" t="s">
        <v>36</v>
      </c>
      <c r="E1124" t="s">
        <v>37</v>
      </c>
      <c r="F1124" s="7"/>
      <c r="G1124" s="7"/>
      <c r="H1124" s="7"/>
      <c r="I1124" s="7"/>
      <c r="J1124" s="7"/>
    </row>
    <row r="1125" spans="1:10">
      <c r="A1125" t="s">
        <v>305</v>
      </c>
      <c r="B1125" t="s">
        <v>166</v>
      </c>
      <c r="C1125" t="s">
        <v>167</v>
      </c>
      <c r="D1125" t="s">
        <v>36</v>
      </c>
      <c r="E1125" t="s">
        <v>37</v>
      </c>
      <c r="F1125" s="7"/>
      <c r="G1125" s="7"/>
      <c r="H1125" s="7"/>
      <c r="I1125" s="7"/>
      <c r="J1125" s="7"/>
    </row>
    <row r="1126" spans="1:10">
      <c r="A1126" t="s">
        <v>305</v>
      </c>
      <c r="B1126" t="s">
        <v>168</v>
      </c>
      <c r="C1126" t="s">
        <v>169</v>
      </c>
      <c r="D1126" t="s">
        <v>36</v>
      </c>
      <c r="E1126" t="s">
        <v>37</v>
      </c>
      <c r="F1126" s="7"/>
      <c r="G1126" s="7"/>
      <c r="H1126" s="7"/>
      <c r="I1126" s="7"/>
      <c r="J1126" s="7"/>
    </row>
    <row r="1127" spans="1:10">
      <c r="A1127" t="s">
        <v>305</v>
      </c>
      <c r="B1127" t="s">
        <v>170</v>
      </c>
      <c r="C1127" t="s">
        <v>171</v>
      </c>
      <c r="D1127" t="s">
        <v>36</v>
      </c>
      <c r="E1127" t="s">
        <v>37</v>
      </c>
      <c r="F1127" s="7"/>
      <c r="G1127" s="7"/>
      <c r="H1127" s="7"/>
      <c r="I1127" s="7"/>
      <c r="J1127" s="7"/>
    </row>
    <row r="1128" spans="1:10">
      <c r="A1128" t="s">
        <v>305</v>
      </c>
      <c r="B1128" t="s">
        <v>172</v>
      </c>
      <c r="C1128" t="s">
        <v>173</v>
      </c>
      <c r="D1128" t="s">
        <v>36</v>
      </c>
      <c r="E1128" t="s">
        <v>37</v>
      </c>
      <c r="F1128" s="7"/>
      <c r="G1128" s="7"/>
      <c r="H1128" s="7"/>
      <c r="I1128" s="7"/>
      <c r="J1128" s="7"/>
    </row>
    <row r="1129" spans="1:10">
      <c r="A1129" t="s">
        <v>305</v>
      </c>
      <c r="B1129" t="s">
        <v>174</v>
      </c>
      <c r="C1129" t="s">
        <v>175</v>
      </c>
      <c r="D1129" t="s">
        <v>36</v>
      </c>
      <c r="E1129" t="s">
        <v>37</v>
      </c>
      <c r="F1129" s="7"/>
      <c r="G1129" s="7"/>
      <c r="H1129" s="7"/>
      <c r="I1129" s="7"/>
      <c r="J1129" s="7"/>
    </row>
    <row r="1130" spans="1:10">
      <c r="A1130" t="s">
        <v>305</v>
      </c>
      <c r="B1130" t="s">
        <v>176</v>
      </c>
      <c r="C1130" t="s">
        <v>177</v>
      </c>
      <c r="D1130" t="s">
        <v>36</v>
      </c>
      <c r="E1130" t="s">
        <v>37</v>
      </c>
      <c r="F1130" s="7"/>
      <c r="G1130" s="7"/>
      <c r="H1130" s="7"/>
      <c r="I1130" s="7"/>
      <c r="J1130" s="7"/>
    </row>
    <row r="1131" spans="1:10">
      <c r="A1131" t="s">
        <v>305</v>
      </c>
      <c r="B1131" t="s">
        <v>178</v>
      </c>
      <c r="C1131" t="s">
        <v>179</v>
      </c>
      <c r="D1131" t="s">
        <v>36</v>
      </c>
      <c r="E1131" t="s">
        <v>37</v>
      </c>
      <c r="F1131" s="7"/>
      <c r="G1131" s="7"/>
      <c r="H1131" s="7"/>
      <c r="I1131" s="7"/>
      <c r="J1131" s="7"/>
    </row>
    <row r="1132" spans="1:10">
      <c r="A1132" t="s">
        <v>305</v>
      </c>
      <c r="B1132" t="s">
        <v>180</v>
      </c>
      <c r="C1132" t="s">
        <v>181</v>
      </c>
      <c r="D1132" t="s">
        <v>36</v>
      </c>
      <c r="E1132" t="s">
        <v>37</v>
      </c>
      <c r="F1132" s="7"/>
      <c r="G1132" s="7"/>
      <c r="H1132" s="7"/>
      <c r="I1132" s="7"/>
      <c r="J1132" s="7"/>
    </row>
    <row r="1133" spans="1:10">
      <c r="A1133" t="s">
        <v>305</v>
      </c>
      <c r="B1133" t="s">
        <v>182</v>
      </c>
      <c r="C1133" t="s">
        <v>183</v>
      </c>
      <c r="D1133" t="s">
        <v>36</v>
      </c>
      <c r="E1133" t="s">
        <v>37</v>
      </c>
      <c r="F1133" s="7"/>
      <c r="G1133" s="7"/>
      <c r="H1133" s="7"/>
      <c r="I1133" s="7"/>
      <c r="J1133" s="7"/>
    </row>
    <row r="1134" spans="1:10">
      <c r="A1134" t="s">
        <v>305</v>
      </c>
      <c r="B1134" t="s">
        <v>184</v>
      </c>
      <c r="C1134" t="s">
        <v>185</v>
      </c>
      <c r="D1134" t="s">
        <v>36</v>
      </c>
      <c r="E1134" t="s">
        <v>37</v>
      </c>
      <c r="F1134" s="7"/>
      <c r="G1134" s="7"/>
      <c r="H1134" s="7"/>
      <c r="I1134" s="7"/>
      <c r="J1134" s="7"/>
    </row>
    <row r="1135" spans="1:10">
      <c r="A1135" t="s">
        <v>305</v>
      </c>
      <c r="B1135" t="s">
        <v>186</v>
      </c>
      <c r="C1135" t="s">
        <v>187</v>
      </c>
      <c r="D1135" t="s">
        <v>36</v>
      </c>
      <c r="E1135" t="s">
        <v>37</v>
      </c>
      <c r="F1135" s="7"/>
      <c r="G1135" s="7"/>
      <c r="H1135" s="7"/>
      <c r="I1135" s="7"/>
      <c r="J1135" s="7"/>
    </row>
    <row r="1136" spans="1:10">
      <c r="A1136" t="s">
        <v>305</v>
      </c>
      <c r="B1136" t="s">
        <v>188</v>
      </c>
      <c r="C1136" t="s">
        <v>189</v>
      </c>
      <c r="D1136" t="s">
        <v>36</v>
      </c>
      <c r="E1136" t="s">
        <v>37</v>
      </c>
      <c r="F1136" s="7"/>
      <c r="G1136" s="7"/>
      <c r="H1136" s="7"/>
      <c r="I1136" s="7"/>
      <c r="J1136" s="7"/>
    </row>
    <row r="1137" spans="1:10">
      <c r="A1137" t="s">
        <v>305</v>
      </c>
      <c r="B1137" t="s">
        <v>190</v>
      </c>
      <c r="C1137" t="s">
        <v>191</v>
      </c>
      <c r="D1137" t="s">
        <v>36</v>
      </c>
      <c r="E1137" t="s">
        <v>37</v>
      </c>
      <c r="F1137" s="7"/>
      <c r="G1137" s="7"/>
      <c r="H1137" s="7"/>
      <c r="I1137" s="7"/>
      <c r="J1137" s="7"/>
    </row>
    <row r="1138" spans="1:10">
      <c r="A1138" t="s">
        <v>305</v>
      </c>
      <c r="B1138" t="s">
        <v>192</v>
      </c>
      <c r="C1138" t="s">
        <v>193</v>
      </c>
      <c r="D1138" t="s">
        <v>36</v>
      </c>
      <c r="E1138" t="s">
        <v>37</v>
      </c>
      <c r="F1138" s="7"/>
      <c r="G1138" s="7"/>
      <c r="H1138" s="7"/>
      <c r="I1138" s="7"/>
      <c r="J1138" s="7"/>
    </row>
    <row r="1139" spans="1:10">
      <c r="A1139" t="s">
        <v>305</v>
      </c>
      <c r="B1139" t="s">
        <v>194</v>
      </c>
      <c r="C1139" t="s">
        <v>195</v>
      </c>
      <c r="D1139" t="s">
        <v>36</v>
      </c>
      <c r="E1139" t="s">
        <v>37</v>
      </c>
      <c r="F1139" s="7"/>
      <c r="G1139" s="7"/>
      <c r="H1139" s="7"/>
      <c r="I1139" s="7"/>
      <c r="J1139" s="7"/>
    </row>
    <row r="1140" spans="1:10">
      <c r="A1140" t="s">
        <v>305</v>
      </c>
      <c r="B1140" t="s">
        <v>196</v>
      </c>
      <c r="C1140" t="s">
        <v>197</v>
      </c>
      <c r="D1140" t="s">
        <v>36</v>
      </c>
      <c r="E1140" t="s">
        <v>37</v>
      </c>
      <c r="F1140" s="7"/>
      <c r="G1140" s="7"/>
      <c r="H1140" s="7"/>
      <c r="I1140" s="7"/>
      <c r="J1140" s="7"/>
    </row>
    <row r="1141" spans="1:10">
      <c r="A1141" t="s">
        <v>305</v>
      </c>
      <c r="B1141" t="s">
        <v>198</v>
      </c>
      <c r="C1141" t="s">
        <v>199</v>
      </c>
      <c r="D1141" t="s">
        <v>36</v>
      </c>
      <c r="E1141" t="s">
        <v>37</v>
      </c>
      <c r="F1141" s="7"/>
      <c r="G1141" s="7"/>
      <c r="H1141" s="7"/>
      <c r="I1141" s="7"/>
      <c r="J1141" s="7"/>
    </row>
    <row r="1142" spans="1:10">
      <c r="A1142" t="s">
        <v>305</v>
      </c>
      <c r="B1142" t="s">
        <v>200</v>
      </c>
      <c r="C1142" t="s">
        <v>201</v>
      </c>
      <c r="D1142" t="s">
        <v>36</v>
      </c>
      <c r="E1142" t="s">
        <v>37</v>
      </c>
      <c r="F1142" s="7"/>
      <c r="G1142" s="7"/>
      <c r="H1142" s="7"/>
      <c r="I1142" s="7"/>
      <c r="J1142" s="7"/>
    </row>
    <row r="1143" spans="1:10">
      <c r="A1143" t="s">
        <v>305</v>
      </c>
      <c r="B1143" t="s">
        <v>202</v>
      </c>
      <c r="C1143" t="s">
        <v>203</v>
      </c>
      <c r="D1143" t="s">
        <v>36</v>
      </c>
      <c r="E1143" t="s">
        <v>37</v>
      </c>
      <c r="F1143" s="7"/>
      <c r="G1143" s="7"/>
      <c r="H1143" s="7"/>
      <c r="I1143" s="7"/>
      <c r="J1143" s="7"/>
    </row>
    <row r="1144" spans="1:10">
      <c r="A1144" t="s">
        <v>305</v>
      </c>
      <c r="B1144" t="s">
        <v>204</v>
      </c>
      <c r="C1144" t="s">
        <v>205</v>
      </c>
      <c r="D1144" t="s">
        <v>36</v>
      </c>
      <c r="E1144" t="s">
        <v>37</v>
      </c>
      <c r="F1144" s="7"/>
      <c r="G1144" s="7"/>
      <c r="H1144" s="7"/>
      <c r="I1144" s="7"/>
      <c r="J1144" s="7"/>
    </row>
    <row r="1145" spans="1:10">
      <c r="A1145" t="s">
        <v>305</v>
      </c>
      <c r="B1145" t="s">
        <v>206</v>
      </c>
      <c r="C1145" t="s">
        <v>207</v>
      </c>
      <c r="D1145" t="s">
        <v>36</v>
      </c>
      <c r="E1145" t="s">
        <v>37</v>
      </c>
      <c r="F1145" s="7"/>
      <c r="G1145" s="7"/>
      <c r="H1145" s="7"/>
      <c r="I1145" s="7"/>
      <c r="J1145" s="7"/>
    </row>
    <row r="1146" spans="1:10">
      <c r="A1146" t="s">
        <v>305</v>
      </c>
      <c r="B1146" t="s">
        <v>208</v>
      </c>
      <c r="C1146" t="s">
        <v>209</v>
      </c>
      <c r="D1146" t="s">
        <v>36</v>
      </c>
      <c r="E1146" t="s">
        <v>37</v>
      </c>
      <c r="F1146" s="7"/>
      <c r="G1146" s="7"/>
      <c r="H1146" s="7"/>
      <c r="I1146" s="7"/>
      <c r="J1146" s="7"/>
    </row>
    <row r="1147" spans="1:10">
      <c r="A1147" t="s">
        <v>305</v>
      </c>
      <c r="B1147" t="s">
        <v>210</v>
      </c>
      <c r="C1147" t="s">
        <v>211</v>
      </c>
      <c r="D1147" t="s">
        <v>36</v>
      </c>
      <c r="E1147" t="s">
        <v>37</v>
      </c>
      <c r="F1147" s="7"/>
      <c r="G1147" s="7"/>
      <c r="H1147" s="7"/>
      <c r="I1147" s="7"/>
      <c r="J1147" s="7"/>
    </row>
    <row r="1148" spans="1:10">
      <c r="A1148" t="s">
        <v>305</v>
      </c>
      <c r="B1148" t="s">
        <v>212</v>
      </c>
      <c r="C1148" t="s">
        <v>213</v>
      </c>
      <c r="D1148" t="s">
        <v>36</v>
      </c>
      <c r="E1148" t="s">
        <v>37</v>
      </c>
      <c r="F1148" s="7"/>
      <c r="G1148" s="7"/>
      <c r="H1148" s="7"/>
      <c r="I1148" s="7"/>
      <c r="J1148" s="7"/>
    </row>
    <row r="1149" spans="1:10">
      <c r="A1149" t="s">
        <v>305</v>
      </c>
      <c r="B1149" t="s">
        <v>214</v>
      </c>
      <c r="C1149" t="s">
        <v>215</v>
      </c>
      <c r="D1149" t="s">
        <v>36</v>
      </c>
      <c r="E1149" t="s">
        <v>37</v>
      </c>
      <c r="F1149" s="7"/>
      <c r="G1149" s="7"/>
      <c r="H1149" s="7"/>
      <c r="I1149" s="7"/>
      <c r="J1149" s="7"/>
    </row>
    <row r="1150" spans="1:10">
      <c r="A1150" t="s">
        <v>305</v>
      </c>
      <c r="B1150" t="s">
        <v>216</v>
      </c>
      <c r="C1150" t="s">
        <v>217</v>
      </c>
      <c r="D1150" t="s">
        <v>36</v>
      </c>
      <c r="E1150" t="s">
        <v>37</v>
      </c>
      <c r="F1150" s="7"/>
      <c r="G1150" s="7"/>
      <c r="H1150" s="7"/>
      <c r="I1150" s="7"/>
      <c r="J1150" s="7"/>
    </row>
    <row r="1151" spans="1:10">
      <c r="A1151" t="s">
        <v>305</v>
      </c>
      <c r="B1151" t="s">
        <v>218</v>
      </c>
      <c r="C1151" t="s">
        <v>219</v>
      </c>
      <c r="D1151" t="s">
        <v>36</v>
      </c>
      <c r="E1151" t="s">
        <v>37</v>
      </c>
      <c r="F1151" s="7"/>
      <c r="G1151" s="7"/>
      <c r="H1151" s="7"/>
      <c r="I1151" s="7"/>
      <c r="J1151" s="7"/>
    </row>
    <row r="1152" spans="1:10">
      <c r="A1152" t="s">
        <v>305</v>
      </c>
      <c r="B1152" t="s">
        <v>220</v>
      </c>
      <c r="C1152" t="s">
        <v>221</v>
      </c>
      <c r="D1152" t="s">
        <v>36</v>
      </c>
      <c r="E1152" t="s">
        <v>37</v>
      </c>
      <c r="F1152" s="7"/>
      <c r="G1152" s="7"/>
      <c r="H1152" s="7"/>
      <c r="I1152" s="7"/>
      <c r="J1152" s="7"/>
    </row>
    <row r="1153" spans="1:10">
      <c r="A1153" t="s">
        <v>305</v>
      </c>
      <c r="B1153" t="s">
        <v>222</v>
      </c>
      <c r="C1153" t="s">
        <v>223</v>
      </c>
      <c r="D1153" t="s">
        <v>36</v>
      </c>
      <c r="E1153" t="s">
        <v>37</v>
      </c>
      <c r="F1153" s="7"/>
      <c r="G1153" s="7"/>
      <c r="H1153" s="7"/>
      <c r="I1153" s="7"/>
      <c r="J1153" s="7"/>
    </row>
    <row r="1154" spans="1:10">
      <c r="A1154" t="s">
        <v>305</v>
      </c>
      <c r="B1154" t="s">
        <v>224</v>
      </c>
      <c r="C1154" t="s">
        <v>225</v>
      </c>
      <c r="D1154" t="s">
        <v>36</v>
      </c>
      <c r="E1154" t="s">
        <v>37</v>
      </c>
      <c r="F1154" s="7"/>
      <c r="G1154" s="7"/>
      <c r="H1154" s="7"/>
      <c r="I1154" s="7"/>
      <c r="J1154" s="7"/>
    </row>
    <row r="1155" spans="1:10">
      <c r="A1155" t="s">
        <v>305</v>
      </c>
      <c r="B1155" t="s">
        <v>226</v>
      </c>
      <c r="C1155" t="s">
        <v>227</v>
      </c>
      <c r="D1155" t="s">
        <v>36</v>
      </c>
      <c r="E1155" t="s">
        <v>37</v>
      </c>
      <c r="F1155" s="7"/>
      <c r="G1155" s="7"/>
      <c r="H1155" s="7"/>
      <c r="I1155" s="7"/>
      <c r="J1155" s="7"/>
    </row>
    <row r="1156" spans="1:10">
      <c r="A1156" t="s">
        <v>305</v>
      </c>
      <c r="B1156" t="s">
        <v>228</v>
      </c>
      <c r="C1156" t="s">
        <v>229</v>
      </c>
      <c r="D1156" t="s">
        <v>36</v>
      </c>
      <c r="E1156" t="s">
        <v>37</v>
      </c>
      <c r="F1156" s="7"/>
      <c r="G1156" s="7"/>
      <c r="H1156" s="7"/>
      <c r="I1156" s="7"/>
      <c r="J1156" s="7"/>
    </row>
    <row r="1157" spans="1:10">
      <c r="A1157" t="s">
        <v>305</v>
      </c>
      <c r="B1157" t="s">
        <v>230</v>
      </c>
      <c r="C1157" t="s">
        <v>231</v>
      </c>
      <c r="D1157" t="s">
        <v>36</v>
      </c>
      <c r="E1157" t="s">
        <v>37</v>
      </c>
      <c r="F1157" s="7"/>
      <c r="G1157" s="7"/>
      <c r="H1157" s="7"/>
      <c r="I1157" s="7"/>
      <c r="J1157" s="7"/>
    </row>
    <row r="1158" spans="1:10">
      <c r="A1158" t="s">
        <v>305</v>
      </c>
      <c r="B1158" t="s">
        <v>232</v>
      </c>
      <c r="C1158" t="s">
        <v>233</v>
      </c>
      <c r="D1158" t="s">
        <v>36</v>
      </c>
      <c r="E1158" t="s">
        <v>37</v>
      </c>
      <c r="F1158" s="7"/>
      <c r="G1158" s="7"/>
      <c r="H1158" s="7"/>
      <c r="I1158" s="7"/>
      <c r="J1158" s="7"/>
    </row>
    <row r="1159" spans="1:10">
      <c r="A1159" t="s">
        <v>305</v>
      </c>
      <c r="B1159" t="s">
        <v>234</v>
      </c>
      <c r="C1159" t="s">
        <v>235</v>
      </c>
      <c r="D1159" t="s">
        <v>36</v>
      </c>
      <c r="E1159" t="s">
        <v>37</v>
      </c>
      <c r="F1159" s="7"/>
      <c r="G1159" s="7"/>
      <c r="H1159" s="7"/>
      <c r="I1159" s="7"/>
      <c r="J1159" s="7"/>
    </row>
    <row r="1160" spans="1:10">
      <c r="A1160" t="s">
        <v>305</v>
      </c>
      <c r="B1160" t="s">
        <v>236</v>
      </c>
      <c r="C1160" t="s">
        <v>237</v>
      </c>
      <c r="D1160" t="s">
        <v>36</v>
      </c>
      <c r="E1160" t="s">
        <v>37</v>
      </c>
      <c r="F1160" s="7"/>
      <c r="G1160" s="7"/>
      <c r="H1160" s="7"/>
      <c r="I1160" s="7"/>
      <c r="J1160" s="7"/>
    </row>
    <row r="1161" spans="1:10">
      <c r="A1161" t="s">
        <v>305</v>
      </c>
      <c r="B1161" t="s">
        <v>238</v>
      </c>
      <c r="C1161" t="s">
        <v>239</v>
      </c>
      <c r="D1161" t="s">
        <v>36</v>
      </c>
      <c r="E1161" t="s">
        <v>37</v>
      </c>
      <c r="F1161" s="7"/>
      <c r="G1161" s="7"/>
      <c r="H1161" s="7"/>
      <c r="I1161" s="7"/>
      <c r="J1161" s="7"/>
    </row>
    <row r="1162" spans="1:10">
      <c r="A1162" t="s">
        <v>305</v>
      </c>
      <c r="B1162" t="s">
        <v>240</v>
      </c>
      <c r="C1162" t="s">
        <v>241</v>
      </c>
      <c r="D1162" t="s">
        <v>36</v>
      </c>
      <c r="E1162" t="s">
        <v>37</v>
      </c>
      <c r="F1162" s="7"/>
      <c r="G1162" s="7"/>
      <c r="H1162" s="7"/>
      <c r="I1162" s="7"/>
      <c r="J1162" s="7"/>
    </row>
    <row r="1163" spans="1:10">
      <c r="A1163" t="s">
        <v>305</v>
      </c>
      <c r="B1163" t="s">
        <v>242</v>
      </c>
      <c r="C1163" t="s">
        <v>243</v>
      </c>
      <c r="D1163" t="s">
        <v>36</v>
      </c>
      <c r="E1163" t="s">
        <v>37</v>
      </c>
      <c r="F1163" s="7"/>
      <c r="G1163" s="7"/>
      <c r="H1163" s="7"/>
      <c r="I1163" s="7"/>
      <c r="J1163" s="7"/>
    </row>
    <row r="1164" spans="1:10">
      <c r="A1164" t="s">
        <v>305</v>
      </c>
      <c r="B1164" t="s">
        <v>244</v>
      </c>
      <c r="C1164" t="s">
        <v>245</v>
      </c>
      <c r="D1164" t="s">
        <v>36</v>
      </c>
      <c r="E1164" t="s">
        <v>37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</row>
    <row r="1165" spans="1:10">
      <c r="A1165" t="s">
        <v>305</v>
      </c>
      <c r="B1165" t="s">
        <v>246</v>
      </c>
      <c r="C1165" t="s">
        <v>247</v>
      </c>
      <c r="D1165" t="s">
        <v>36</v>
      </c>
      <c r="E1165" t="s">
        <v>37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</row>
    <row r="1166" spans="1:10">
      <c r="A1166" t="s">
        <v>305</v>
      </c>
      <c r="B1166" t="s">
        <v>248</v>
      </c>
      <c r="C1166" t="s">
        <v>249</v>
      </c>
      <c r="D1166" t="s">
        <v>36</v>
      </c>
      <c r="E1166" t="s">
        <v>37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</row>
    <row r="1167" spans="1:10">
      <c r="A1167" t="s">
        <v>305</v>
      </c>
      <c r="B1167" t="s">
        <v>250</v>
      </c>
      <c r="C1167" t="s">
        <v>251</v>
      </c>
      <c r="D1167" t="s">
        <v>36</v>
      </c>
      <c r="E1167" t="s">
        <v>37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</row>
    <row r="1168" spans="1:10">
      <c r="A1168" t="s">
        <v>305</v>
      </c>
      <c r="B1168" t="s">
        <v>252</v>
      </c>
      <c r="C1168" t="s">
        <v>253</v>
      </c>
      <c r="D1168" t="s">
        <v>36</v>
      </c>
      <c r="E1168" t="s">
        <v>37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</row>
    <row r="1169" spans="1:10">
      <c r="A1169" t="s">
        <v>305</v>
      </c>
      <c r="B1169" t="s">
        <v>254</v>
      </c>
      <c r="C1169" t="s">
        <v>255</v>
      </c>
      <c r="D1169" t="s">
        <v>36</v>
      </c>
      <c r="E1169" t="s">
        <v>37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</row>
    <row r="1170" spans="1:10">
      <c r="A1170" t="s">
        <v>305</v>
      </c>
      <c r="B1170" t="s">
        <v>256</v>
      </c>
      <c r="C1170" t="s">
        <v>257</v>
      </c>
      <c r="D1170" t="s">
        <v>36</v>
      </c>
      <c r="E1170" t="s">
        <v>37</v>
      </c>
      <c r="F1170" s="7"/>
      <c r="G1170" s="7"/>
      <c r="H1170" s="7"/>
      <c r="I1170" s="7"/>
      <c r="J1170" s="7"/>
    </row>
    <row r="1171" spans="1:10">
      <c r="A1171" t="s">
        <v>305</v>
      </c>
      <c r="B1171" t="s">
        <v>258</v>
      </c>
      <c r="C1171" t="s">
        <v>259</v>
      </c>
      <c r="D1171" t="s">
        <v>36</v>
      </c>
      <c r="E1171" t="s">
        <v>37</v>
      </c>
      <c r="F1171" s="7"/>
      <c r="G1171" s="7"/>
      <c r="H1171" s="7"/>
      <c r="I1171" s="7"/>
      <c r="J1171" s="7"/>
    </row>
    <row r="1172" spans="1:10">
      <c r="A1172" t="s">
        <v>305</v>
      </c>
      <c r="B1172" t="s">
        <v>260</v>
      </c>
      <c r="C1172" t="s">
        <v>261</v>
      </c>
      <c r="D1172" t="s">
        <v>36</v>
      </c>
      <c r="E1172" t="s">
        <v>37</v>
      </c>
      <c r="F1172" s="7"/>
      <c r="G1172" s="7"/>
      <c r="H1172" s="7"/>
      <c r="I1172" s="7"/>
      <c r="J1172" s="7"/>
    </row>
    <row r="1173" spans="1:10">
      <c r="A1173" t="s">
        <v>305</v>
      </c>
      <c r="B1173" t="s">
        <v>262</v>
      </c>
      <c r="C1173" t="s">
        <v>263</v>
      </c>
      <c r="D1173" t="s">
        <v>36</v>
      </c>
      <c r="E1173" t="s">
        <v>37</v>
      </c>
      <c r="F1173" s="7"/>
      <c r="G1173" s="7"/>
      <c r="H1173" s="7"/>
      <c r="I1173" s="7"/>
      <c r="J1173" s="7"/>
    </row>
    <row r="1174" spans="1:10">
      <c r="A1174" t="s">
        <v>305</v>
      </c>
      <c r="B1174" t="s">
        <v>264</v>
      </c>
      <c r="C1174" t="s">
        <v>265</v>
      </c>
      <c r="D1174" t="s">
        <v>36</v>
      </c>
      <c r="E1174" t="s">
        <v>37</v>
      </c>
      <c r="F1174" s="7">
        <v>0.252</v>
      </c>
      <c r="G1174" s="7">
        <v>0.25600000000000001</v>
      </c>
      <c r="H1174" s="7">
        <v>0.26100000000000001</v>
      </c>
      <c r="I1174" s="7">
        <v>0.26600000000000001</v>
      </c>
      <c r="J1174" s="7">
        <v>0.27100000000000002</v>
      </c>
    </row>
    <row r="1175" spans="1:10">
      <c r="A1175" t="s">
        <v>305</v>
      </c>
      <c r="B1175" t="s">
        <v>266</v>
      </c>
      <c r="C1175" t="s">
        <v>267</v>
      </c>
      <c r="D1175" t="s">
        <v>36</v>
      </c>
      <c r="E1175" t="s">
        <v>37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</row>
    <row r="1176" spans="1:10">
      <c r="A1176" t="s">
        <v>305</v>
      </c>
      <c r="B1176" t="s">
        <v>268</v>
      </c>
      <c r="C1176" t="s">
        <v>269</v>
      </c>
      <c r="D1176" t="s">
        <v>36</v>
      </c>
      <c r="E1176" t="s">
        <v>37</v>
      </c>
      <c r="F1176" s="7">
        <v>0.315</v>
      </c>
      <c r="G1176" s="7">
        <v>0.32100000000000001</v>
      </c>
      <c r="H1176" s="7">
        <v>0.32700000000000001</v>
      </c>
      <c r="I1176" s="7">
        <v>0.33200000000000002</v>
      </c>
      <c r="J1176" s="7">
        <v>0.33900000000000002</v>
      </c>
    </row>
    <row r="1177" spans="1:10">
      <c r="A1177" t="s">
        <v>305</v>
      </c>
      <c r="B1177" t="s">
        <v>270</v>
      </c>
      <c r="C1177" t="s">
        <v>271</v>
      </c>
      <c r="D1177" t="s">
        <v>36</v>
      </c>
      <c r="E1177" t="s">
        <v>37</v>
      </c>
      <c r="F1177" s="7">
        <v>0.78300000000000003</v>
      </c>
      <c r="G1177" s="7">
        <v>0.79700000000000004</v>
      </c>
      <c r="H1177" s="7">
        <v>0.81100000000000005</v>
      </c>
      <c r="I1177" s="7">
        <v>0.82599999999999996</v>
      </c>
      <c r="J1177" s="7">
        <v>0.84099999999999997</v>
      </c>
    </row>
    <row r="1178" spans="1:10">
      <c r="A1178" t="s">
        <v>305</v>
      </c>
      <c r="B1178" t="s">
        <v>272</v>
      </c>
      <c r="C1178" t="s">
        <v>273</v>
      </c>
      <c r="D1178" t="s">
        <v>36</v>
      </c>
      <c r="E1178" t="s">
        <v>37</v>
      </c>
      <c r="F1178" s="7"/>
      <c r="G1178" s="7"/>
      <c r="H1178" s="7"/>
      <c r="I1178" s="7"/>
      <c r="J1178" s="7"/>
    </row>
    <row r="1179" spans="1:10">
      <c r="A1179" t="s">
        <v>305</v>
      </c>
      <c r="B1179" t="s">
        <v>274</v>
      </c>
      <c r="C1179" t="s">
        <v>275</v>
      </c>
      <c r="D1179" t="s">
        <v>36</v>
      </c>
      <c r="E1179" t="s">
        <v>37</v>
      </c>
      <c r="F1179" s="7"/>
      <c r="G1179" s="7"/>
      <c r="H1179" s="7"/>
      <c r="I1179" s="7"/>
      <c r="J1179" s="7"/>
    </row>
    <row r="1180" spans="1:10">
      <c r="A1180" t="s">
        <v>305</v>
      </c>
      <c r="B1180" t="s">
        <v>276</v>
      </c>
      <c r="C1180" t="s">
        <v>277</v>
      </c>
      <c r="D1180" t="s">
        <v>36</v>
      </c>
      <c r="E1180" t="s">
        <v>37</v>
      </c>
      <c r="F1180" s="7"/>
      <c r="G1180" s="7"/>
      <c r="H1180" s="7"/>
      <c r="I1180" s="7"/>
      <c r="J1180" s="7"/>
    </row>
    <row r="1181" spans="1:10">
      <c r="A1181" t="s">
        <v>305</v>
      </c>
      <c r="B1181" t="s">
        <v>278</v>
      </c>
      <c r="C1181" t="s">
        <v>279</v>
      </c>
      <c r="D1181" t="s">
        <v>36</v>
      </c>
      <c r="E1181" t="s">
        <v>37</v>
      </c>
      <c r="F1181" s="7"/>
      <c r="G1181" s="7"/>
      <c r="H1181" s="7"/>
      <c r="I1181" s="7"/>
      <c r="J1181" s="7"/>
    </row>
    <row r="1182" spans="1:10">
      <c r="A1182" t="s">
        <v>305</v>
      </c>
      <c r="B1182" t="s">
        <v>280</v>
      </c>
      <c r="C1182" t="s">
        <v>281</v>
      </c>
      <c r="D1182" t="s">
        <v>36</v>
      </c>
      <c r="E1182" t="s">
        <v>37</v>
      </c>
      <c r="F1182" s="7"/>
      <c r="G1182" s="7"/>
      <c r="H1182" s="7"/>
      <c r="I1182" s="7"/>
      <c r="J1182" s="7"/>
    </row>
    <row r="1183" spans="1:10">
      <c r="A1183" t="s">
        <v>305</v>
      </c>
      <c r="B1183" t="s">
        <v>282</v>
      </c>
      <c r="C1183" t="s">
        <v>283</v>
      </c>
      <c r="D1183" t="s">
        <v>36</v>
      </c>
      <c r="E1183" t="s">
        <v>37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</row>
    <row r="1184" spans="1:10">
      <c r="A1184" t="s">
        <v>305</v>
      </c>
      <c r="B1184" t="s">
        <v>284</v>
      </c>
      <c r="C1184" t="s">
        <v>285</v>
      </c>
      <c r="D1184" t="s">
        <v>36</v>
      </c>
      <c r="E1184" t="s">
        <v>37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</row>
    <row r="1185" spans="1:10">
      <c r="A1185" t="s">
        <v>305</v>
      </c>
      <c r="B1185" t="s">
        <v>286</v>
      </c>
      <c r="C1185" t="s">
        <v>269</v>
      </c>
      <c r="D1185" t="s">
        <v>36</v>
      </c>
      <c r="E1185" t="s">
        <v>37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</row>
    <row r="1186" spans="1:10">
      <c r="A1186" t="s">
        <v>305</v>
      </c>
      <c r="B1186" t="s">
        <v>287</v>
      </c>
      <c r="C1186" t="s">
        <v>271</v>
      </c>
      <c r="D1186" t="s">
        <v>36</v>
      </c>
      <c r="E1186" t="s">
        <v>37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</row>
    <row r="1187" spans="1:10">
      <c r="A1187" t="s">
        <v>305</v>
      </c>
      <c r="B1187" t="s">
        <v>288</v>
      </c>
      <c r="C1187" t="s">
        <v>289</v>
      </c>
      <c r="D1187" t="s">
        <v>36</v>
      </c>
      <c r="E1187" t="s">
        <v>37</v>
      </c>
      <c r="F1187" s="7"/>
      <c r="G1187" s="7"/>
      <c r="H1187" s="7"/>
      <c r="I1187" s="7"/>
      <c r="J1187" s="7"/>
    </row>
    <row r="1188" spans="1:10">
      <c r="A1188" t="s">
        <v>305</v>
      </c>
      <c r="B1188" t="s">
        <v>290</v>
      </c>
      <c r="C1188" t="s">
        <v>291</v>
      </c>
      <c r="D1188" t="s">
        <v>36</v>
      </c>
      <c r="E1188" t="s">
        <v>37</v>
      </c>
      <c r="F1188" s="7"/>
      <c r="G1188" s="7"/>
      <c r="H1188" s="7"/>
      <c r="I1188" s="7"/>
      <c r="J1188" s="7"/>
    </row>
    <row r="1189" spans="1:10">
      <c r="A1189" t="s">
        <v>305</v>
      </c>
      <c r="B1189" t="s">
        <v>292</v>
      </c>
      <c r="C1189" t="s">
        <v>293</v>
      </c>
      <c r="D1189" t="s">
        <v>36</v>
      </c>
      <c r="E1189" t="s">
        <v>37</v>
      </c>
      <c r="F1189" s="7"/>
      <c r="G1189" s="7"/>
      <c r="H1189" s="7"/>
      <c r="I1189" s="7"/>
      <c r="J1189" s="7"/>
    </row>
    <row r="1190" spans="1:10">
      <c r="A1190" t="s">
        <v>305</v>
      </c>
      <c r="B1190" t="s">
        <v>294</v>
      </c>
      <c r="C1190" t="s">
        <v>295</v>
      </c>
      <c r="D1190" t="s">
        <v>36</v>
      </c>
      <c r="E1190" t="s">
        <v>37</v>
      </c>
      <c r="F1190" s="7"/>
      <c r="G1190" s="7"/>
      <c r="H1190" s="7"/>
      <c r="I1190" s="7"/>
      <c r="J1190" s="7"/>
    </row>
    <row r="1191" spans="1:10">
      <c r="A1191" t="s">
        <v>305</v>
      </c>
      <c r="B1191" t="s">
        <v>296</v>
      </c>
      <c r="C1191" t="s">
        <v>297</v>
      </c>
      <c r="D1191" t="s">
        <v>36</v>
      </c>
      <c r="E1191" t="s">
        <v>37</v>
      </c>
      <c r="F1191" s="7"/>
      <c r="G1191" s="7"/>
      <c r="H1191" s="7"/>
      <c r="I1191" s="7"/>
      <c r="J1191" s="7"/>
    </row>
    <row r="1192" spans="1:10">
      <c r="A1192" t="s">
        <v>306</v>
      </c>
      <c r="B1192" t="s">
        <v>34</v>
      </c>
      <c r="C1192" t="s">
        <v>35</v>
      </c>
      <c r="D1192" t="s">
        <v>36</v>
      </c>
      <c r="E1192" t="s">
        <v>37</v>
      </c>
      <c r="F1192" s="7">
        <v>4.4279999999999999</v>
      </c>
      <c r="G1192" s="7">
        <v>4.5119999999999996</v>
      </c>
      <c r="H1192" s="7">
        <v>4.5460000000000003</v>
      </c>
      <c r="I1192" s="7">
        <v>4.4820000000000002</v>
      </c>
      <c r="J1192" s="7">
        <v>4.3879999999999999</v>
      </c>
    </row>
    <row r="1193" spans="1:10">
      <c r="A1193" t="s">
        <v>306</v>
      </c>
      <c r="B1193" t="s">
        <v>38</v>
      </c>
      <c r="C1193" t="s">
        <v>39</v>
      </c>
      <c r="D1193" t="s">
        <v>36</v>
      </c>
      <c r="E1193" t="s">
        <v>37</v>
      </c>
      <c r="F1193" s="7">
        <v>3.84</v>
      </c>
      <c r="G1193" s="7">
        <v>3.8809999999999998</v>
      </c>
      <c r="H1193" s="7">
        <v>3.8780000000000001</v>
      </c>
      <c r="I1193" s="7">
        <v>3.839</v>
      </c>
      <c r="J1193" s="7">
        <v>3.7789999999999999</v>
      </c>
    </row>
    <row r="1194" spans="1:10">
      <c r="A1194" t="s">
        <v>306</v>
      </c>
      <c r="B1194" t="s">
        <v>40</v>
      </c>
      <c r="C1194" t="s">
        <v>41</v>
      </c>
      <c r="D1194" t="s">
        <v>36</v>
      </c>
      <c r="E1194" t="s">
        <v>37</v>
      </c>
      <c r="F1194" s="7">
        <v>13.448</v>
      </c>
      <c r="G1194" s="7">
        <v>13.497</v>
      </c>
      <c r="H1194" s="7">
        <v>13.451000000000001</v>
      </c>
      <c r="I1194" s="7">
        <v>13.361000000000001</v>
      </c>
      <c r="J1194" s="7">
        <v>13.268000000000001</v>
      </c>
    </row>
    <row r="1195" spans="1:10">
      <c r="A1195" t="s">
        <v>306</v>
      </c>
      <c r="B1195" t="s">
        <v>42</v>
      </c>
      <c r="C1195" t="s">
        <v>43</v>
      </c>
      <c r="D1195" t="s">
        <v>36</v>
      </c>
      <c r="E1195" t="s">
        <v>37</v>
      </c>
      <c r="F1195" s="7">
        <v>7.8E-2</v>
      </c>
      <c r="G1195" s="7">
        <v>0.08</v>
      </c>
      <c r="H1195" s="7">
        <v>0.08</v>
      </c>
      <c r="I1195" s="7">
        <v>7.9000000000000001E-2</v>
      </c>
      <c r="J1195" s="7">
        <v>7.8E-2</v>
      </c>
    </row>
    <row r="1196" spans="1:10">
      <c r="A1196" t="s">
        <v>306</v>
      </c>
      <c r="B1196" t="s">
        <v>44</v>
      </c>
      <c r="C1196" t="s">
        <v>45</v>
      </c>
      <c r="D1196" t="s">
        <v>36</v>
      </c>
      <c r="E1196" t="s">
        <v>37</v>
      </c>
      <c r="F1196" s="7">
        <v>0.40400000000000003</v>
      </c>
      <c r="G1196" s="7">
        <v>0.40400000000000003</v>
      </c>
      <c r="H1196" s="7">
        <v>0.42899999999999999</v>
      </c>
      <c r="I1196" s="7">
        <v>0.42899999999999999</v>
      </c>
      <c r="J1196" s="7">
        <v>0.42899999999999999</v>
      </c>
    </row>
    <row r="1197" spans="1:10">
      <c r="A1197" t="s">
        <v>306</v>
      </c>
      <c r="B1197" t="s">
        <v>46</v>
      </c>
      <c r="C1197" t="s">
        <v>47</v>
      </c>
      <c r="D1197" t="s">
        <v>36</v>
      </c>
      <c r="E1197" t="s">
        <v>37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</row>
    <row r="1198" spans="1:10">
      <c r="A1198" t="s">
        <v>306</v>
      </c>
      <c r="B1198" t="s">
        <v>48</v>
      </c>
      <c r="C1198" t="s">
        <v>49</v>
      </c>
      <c r="D1198" t="s">
        <v>36</v>
      </c>
      <c r="E1198" t="s">
        <v>37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</row>
    <row r="1199" spans="1:10">
      <c r="A1199" t="s">
        <v>306</v>
      </c>
      <c r="B1199" t="s">
        <v>50</v>
      </c>
      <c r="C1199" t="s">
        <v>51</v>
      </c>
      <c r="D1199" t="s">
        <v>36</v>
      </c>
      <c r="E1199" t="s">
        <v>37</v>
      </c>
      <c r="F1199" s="7">
        <v>0.59099999999999997</v>
      </c>
      <c r="G1199" s="7">
        <v>0.58099999999999996</v>
      </c>
      <c r="H1199" s="7">
        <v>0.58499999999999996</v>
      </c>
      <c r="I1199" s="7">
        <v>0.59599999999999997</v>
      </c>
      <c r="J1199" s="7">
        <v>0.61599999999999999</v>
      </c>
    </row>
    <row r="1200" spans="1:10">
      <c r="A1200" t="s">
        <v>306</v>
      </c>
      <c r="B1200" t="s">
        <v>52</v>
      </c>
      <c r="C1200" t="s">
        <v>53</v>
      </c>
      <c r="D1200" t="s">
        <v>36</v>
      </c>
      <c r="E1200" t="s">
        <v>37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</row>
    <row r="1201" spans="1:10">
      <c r="A1201" t="s">
        <v>306</v>
      </c>
      <c r="B1201" t="s">
        <v>54</v>
      </c>
      <c r="C1201" t="s">
        <v>55</v>
      </c>
      <c r="D1201" t="s">
        <v>36</v>
      </c>
      <c r="E1201" t="s">
        <v>37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</row>
    <row r="1202" spans="1:10">
      <c r="A1202" t="s">
        <v>306</v>
      </c>
      <c r="B1202" t="s">
        <v>56</v>
      </c>
      <c r="C1202" t="s">
        <v>57</v>
      </c>
      <c r="D1202" t="s">
        <v>36</v>
      </c>
      <c r="E1202" t="s">
        <v>37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</row>
    <row r="1203" spans="1:10">
      <c r="A1203" t="s">
        <v>306</v>
      </c>
      <c r="B1203" t="s">
        <v>58</v>
      </c>
      <c r="C1203" t="s">
        <v>59</v>
      </c>
      <c r="D1203" t="s">
        <v>36</v>
      </c>
      <c r="E1203" t="s">
        <v>37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</row>
    <row r="1204" spans="1:10">
      <c r="A1204" t="s">
        <v>306</v>
      </c>
      <c r="B1204" t="s">
        <v>60</v>
      </c>
      <c r="C1204" t="s">
        <v>61</v>
      </c>
      <c r="D1204" t="s">
        <v>36</v>
      </c>
      <c r="E1204" t="s">
        <v>37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</row>
    <row r="1205" spans="1:10">
      <c r="A1205" t="s">
        <v>306</v>
      </c>
      <c r="B1205" t="s">
        <v>62</v>
      </c>
      <c r="C1205" t="s">
        <v>63</v>
      </c>
      <c r="D1205" t="s">
        <v>36</v>
      </c>
      <c r="E1205" t="s">
        <v>37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</row>
    <row r="1206" spans="1:10">
      <c r="A1206" t="s">
        <v>306</v>
      </c>
      <c r="B1206" t="s">
        <v>64</v>
      </c>
      <c r="C1206" t="s">
        <v>65</v>
      </c>
      <c r="D1206" t="s">
        <v>36</v>
      </c>
      <c r="E1206" t="s">
        <v>37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</row>
    <row r="1207" spans="1:10">
      <c r="A1207" t="s">
        <v>306</v>
      </c>
      <c r="B1207" t="s">
        <v>66</v>
      </c>
      <c r="C1207" t="s">
        <v>67</v>
      </c>
      <c r="D1207" t="s">
        <v>36</v>
      </c>
      <c r="E1207" t="s">
        <v>37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</row>
    <row r="1208" spans="1:10">
      <c r="A1208" t="s">
        <v>306</v>
      </c>
      <c r="B1208" t="s">
        <v>68</v>
      </c>
      <c r="C1208" t="s">
        <v>69</v>
      </c>
      <c r="D1208" t="s">
        <v>36</v>
      </c>
      <c r="E1208" t="s">
        <v>37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</row>
    <row r="1209" spans="1:10">
      <c r="A1209" t="s">
        <v>306</v>
      </c>
      <c r="B1209" t="s">
        <v>70</v>
      </c>
      <c r="C1209" t="s">
        <v>71</v>
      </c>
      <c r="D1209" t="s">
        <v>36</v>
      </c>
      <c r="E1209" t="s">
        <v>37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</row>
    <row r="1210" spans="1:10">
      <c r="A1210" t="s">
        <v>306</v>
      </c>
      <c r="B1210" t="s">
        <v>72</v>
      </c>
      <c r="C1210" t="s">
        <v>73</v>
      </c>
      <c r="D1210" t="s">
        <v>36</v>
      </c>
      <c r="E1210" t="s">
        <v>37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</row>
    <row r="1211" spans="1:10">
      <c r="A1211" t="s">
        <v>306</v>
      </c>
      <c r="B1211" t="s">
        <v>74</v>
      </c>
      <c r="C1211" t="s">
        <v>75</v>
      </c>
      <c r="D1211" t="s">
        <v>36</v>
      </c>
      <c r="E1211" t="s">
        <v>37</v>
      </c>
      <c r="F1211" s="7">
        <v>0.59099999999999997</v>
      </c>
      <c r="G1211" s="7">
        <v>0.58099999999999996</v>
      </c>
      <c r="H1211" s="7">
        <v>0.58499999999999996</v>
      </c>
      <c r="I1211" s="7">
        <v>0.59599999999999997</v>
      </c>
      <c r="J1211" s="7">
        <v>0.61599999999999999</v>
      </c>
    </row>
    <row r="1212" spans="1:10">
      <c r="A1212" t="s">
        <v>306</v>
      </c>
      <c r="B1212" t="s">
        <v>76</v>
      </c>
      <c r="C1212" t="s">
        <v>77</v>
      </c>
      <c r="D1212" t="s">
        <v>36</v>
      </c>
      <c r="E1212" t="s">
        <v>37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</row>
    <row r="1213" spans="1:10">
      <c r="A1213" t="s">
        <v>306</v>
      </c>
      <c r="B1213" t="s">
        <v>78</v>
      </c>
      <c r="C1213" t="s">
        <v>79</v>
      </c>
      <c r="D1213" t="s">
        <v>36</v>
      </c>
      <c r="E1213" t="s">
        <v>37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</row>
    <row r="1214" spans="1:10">
      <c r="A1214" t="s">
        <v>306</v>
      </c>
      <c r="B1214" t="s">
        <v>80</v>
      </c>
      <c r="C1214" t="s">
        <v>81</v>
      </c>
      <c r="D1214" t="s">
        <v>36</v>
      </c>
      <c r="E1214" t="s">
        <v>37</v>
      </c>
      <c r="F1214" s="7">
        <v>1.198</v>
      </c>
      <c r="G1214" s="7">
        <v>1.175</v>
      </c>
      <c r="H1214" s="7">
        <v>1.458</v>
      </c>
      <c r="I1214" s="7">
        <v>1.4359999999999999</v>
      </c>
      <c r="J1214" s="7">
        <v>1.202</v>
      </c>
    </row>
    <row r="1215" spans="1:10">
      <c r="A1215" t="s">
        <v>306</v>
      </c>
      <c r="B1215" t="s">
        <v>82</v>
      </c>
      <c r="C1215" t="s">
        <v>83</v>
      </c>
      <c r="D1215" t="s">
        <v>36</v>
      </c>
      <c r="E1215" t="s">
        <v>37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</row>
    <row r="1216" spans="1:10">
      <c r="A1216" t="s">
        <v>306</v>
      </c>
      <c r="B1216" t="s">
        <v>84</v>
      </c>
      <c r="C1216" t="s">
        <v>85</v>
      </c>
      <c r="D1216" t="s">
        <v>36</v>
      </c>
      <c r="E1216" t="s">
        <v>37</v>
      </c>
      <c r="F1216" s="7">
        <v>0.184</v>
      </c>
      <c r="G1216" s="7">
        <v>0.38700000000000001</v>
      </c>
      <c r="H1216" s="7">
        <v>8.5000000000000006E-2</v>
      </c>
      <c r="I1216" s="7">
        <v>0.29599999999999999</v>
      </c>
      <c r="J1216" s="7">
        <v>0.30599999999999999</v>
      </c>
    </row>
    <row r="1217" spans="1:10">
      <c r="A1217" t="s">
        <v>306</v>
      </c>
      <c r="B1217" t="s">
        <v>86</v>
      </c>
      <c r="C1217" t="s">
        <v>87</v>
      </c>
      <c r="D1217" t="s">
        <v>36</v>
      </c>
      <c r="E1217" t="s">
        <v>37</v>
      </c>
      <c r="F1217" s="7">
        <v>1.599</v>
      </c>
      <c r="G1217" s="7">
        <v>2.3279999999999998</v>
      </c>
      <c r="H1217" s="7">
        <v>3.0150000000000001</v>
      </c>
      <c r="I1217" s="7">
        <v>1.758</v>
      </c>
      <c r="J1217" s="7">
        <v>1.409</v>
      </c>
    </row>
    <row r="1218" spans="1:10">
      <c r="A1218" t="s">
        <v>306</v>
      </c>
      <c r="B1218" t="s">
        <v>88</v>
      </c>
      <c r="C1218" t="s">
        <v>89</v>
      </c>
      <c r="D1218" t="s">
        <v>36</v>
      </c>
      <c r="E1218" t="s">
        <v>37</v>
      </c>
      <c r="F1218" s="7">
        <v>1.762</v>
      </c>
      <c r="G1218" s="7">
        <v>2.6920000000000002</v>
      </c>
      <c r="H1218" s="7">
        <v>3.2469999999999999</v>
      </c>
      <c r="I1218" s="7">
        <v>1.8779999999999999</v>
      </c>
      <c r="J1218" s="7">
        <v>3.3410000000000002</v>
      </c>
    </row>
    <row r="1219" spans="1:10">
      <c r="A1219" t="s">
        <v>306</v>
      </c>
      <c r="B1219" t="s">
        <v>90</v>
      </c>
      <c r="C1219" t="s">
        <v>91</v>
      </c>
      <c r="D1219" t="s">
        <v>36</v>
      </c>
      <c r="E1219" t="s">
        <v>37</v>
      </c>
      <c r="F1219" s="7">
        <v>0</v>
      </c>
      <c r="G1219" s="7">
        <v>0.19600000000000001</v>
      </c>
      <c r="H1219" s="7">
        <v>0</v>
      </c>
      <c r="I1219" s="7">
        <v>0</v>
      </c>
      <c r="J1219" s="7">
        <v>0</v>
      </c>
    </row>
    <row r="1220" spans="1:10">
      <c r="A1220" t="s">
        <v>306</v>
      </c>
      <c r="B1220" t="s">
        <v>92</v>
      </c>
      <c r="C1220" t="s">
        <v>93</v>
      </c>
      <c r="D1220" t="s">
        <v>36</v>
      </c>
      <c r="E1220" t="s">
        <v>37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</row>
    <row r="1221" spans="1:10">
      <c r="A1221" t="s">
        <v>306</v>
      </c>
      <c r="B1221" t="s">
        <v>94</v>
      </c>
      <c r="C1221" t="s">
        <v>95</v>
      </c>
      <c r="D1221" t="s">
        <v>36</v>
      </c>
      <c r="E1221" t="s">
        <v>37</v>
      </c>
      <c r="F1221" s="7">
        <v>0</v>
      </c>
      <c r="G1221" s="7">
        <v>0</v>
      </c>
      <c r="H1221" s="7">
        <v>0</v>
      </c>
      <c r="I1221" s="7">
        <v>0</v>
      </c>
      <c r="J1221" s="7">
        <v>0</v>
      </c>
    </row>
    <row r="1222" spans="1:10">
      <c r="A1222" t="s">
        <v>306</v>
      </c>
      <c r="B1222" t="s">
        <v>96</v>
      </c>
      <c r="C1222" t="s">
        <v>97</v>
      </c>
      <c r="D1222" t="s">
        <v>36</v>
      </c>
      <c r="E1222" t="s">
        <v>37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</row>
    <row r="1223" spans="1:10">
      <c r="A1223" t="s">
        <v>306</v>
      </c>
      <c r="B1223" t="s">
        <v>98</v>
      </c>
      <c r="C1223" t="s">
        <v>99</v>
      </c>
      <c r="D1223" t="s">
        <v>36</v>
      </c>
      <c r="E1223" t="s">
        <v>37</v>
      </c>
      <c r="F1223" s="7">
        <v>0</v>
      </c>
      <c r="G1223" s="7">
        <v>0</v>
      </c>
      <c r="H1223" s="7">
        <v>0</v>
      </c>
      <c r="I1223" s="7">
        <v>0</v>
      </c>
      <c r="J1223" s="7">
        <v>0</v>
      </c>
    </row>
    <row r="1224" spans="1:10">
      <c r="A1224" t="s">
        <v>306</v>
      </c>
      <c r="B1224" t="s">
        <v>100</v>
      </c>
      <c r="C1224" t="s">
        <v>101</v>
      </c>
      <c r="D1224" t="s">
        <v>36</v>
      </c>
      <c r="E1224" t="s">
        <v>37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</row>
    <row r="1225" spans="1:10">
      <c r="A1225" t="s">
        <v>306</v>
      </c>
      <c r="B1225" t="s">
        <v>102</v>
      </c>
      <c r="C1225" t="s">
        <v>103</v>
      </c>
      <c r="D1225" t="s">
        <v>36</v>
      </c>
      <c r="E1225" t="s">
        <v>37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</row>
    <row r="1226" spans="1:10">
      <c r="A1226" t="s">
        <v>306</v>
      </c>
      <c r="B1226" t="s">
        <v>104</v>
      </c>
      <c r="C1226" t="s">
        <v>105</v>
      </c>
      <c r="D1226" t="s">
        <v>36</v>
      </c>
      <c r="E1226" t="s">
        <v>37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</row>
    <row r="1227" spans="1:10">
      <c r="A1227" t="s">
        <v>306</v>
      </c>
      <c r="B1227" t="s">
        <v>106</v>
      </c>
      <c r="C1227" t="s">
        <v>107</v>
      </c>
      <c r="D1227" t="s">
        <v>36</v>
      </c>
      <c r="E1227" t="s">
        <v>37</v>
      </c>
      <c r="F1227" s="7">
        <v>0.98399999999999999</v>
      </c>
      <c r="G1227" s="7">
        <v>0.98399999999999999</v>
      </c>
      <c r="H1227" s="7">
        <v>0.98399999999999999</v>
      </c>
      <c r="I1227" s="7">
        <v>0.98399999999999999</v>
      </c>
      <c r="J1227" s="7">
        <v>0.98399999999999999</v>
      </c>
    </row>
    <row r="1228" spans="1:10">
      <c r="A1228" t="s">
        <v>306</v>
      </c>
      <c r="B1228" t="s">
        <v>108</v>
      </c>
      <c r="C1228" t="s">
        <v>109</v>
      </c>
      <c r="D1228" t="s">
        <v>36</v>
      </c>
      <c r="E1228" t="s">
        <v>37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</row>
    <row r="1229" spans="1:10">
      <c r="A1229" t="s">
        <v>306</v>
      </c>
      <c r="B1229" t="s">
        <v>110</v>
      </c>
      <c r="C1229" t="s">
        <v>111</v>
      </c>
      <c r="D1229" t="s">
        <v>36</v>
      </c>
      <c r="E1229" t="s">
        <v>37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</row>
    <row r="1230" spans="1:10">
      <c r="A1230" t="s">
        <v>306</v>
      </c>
      <c r="B1230" t="s">
        <v>112</v>
      </c>
      <c r="C1230" t="s">
        <v>113</v>
      </c>
      <c r="D1230" t="s">
        <v>36</v>
      </c>
      <c r="E1230" t="s">
        <v>37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</row>
    <row r="1231" spans="1:10">
      <c r="A1231" t="s">
        <v>306</v>
      </c>
      <c r="B1231" t="s">
        <v>114</v>
      </c>
      <c r="C1231" t="s">
        <v>115</v>
      </c>
      <c r="D1231" t="s">
        <v>36</v>
      </c>
      <c r="E1231" t="s">
        <v>37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</row>
    <row r="1232" spans="1:10">
      <c r="A1232" t="s">
        <v>306</v>
      </c>
      <c r="B1232" t="s">
        <v>116</v>
      </c>
      <c r="C1232" t="s">
        <v>117</v>
      </c>
      <c r="D1232" t="s">
        <v>36</v>
      </c>
      <c r="E1232" t="s">
        <v>37</v>
      </c>
      <c r="F1232" s="7">
        <v>2.351</v>
      </c>
      <c r="G1232" s="7">
        <v>8.6999999999999994E-2</v>
      </c>
      <c r="H1232" s="7">
        <v>8.6999999999999994E-2</v>
      </c>
      <c r="I1232" s="7">
        <v>1.532</v>
      </c>
      <c r="J1232" s="7">
        <v>1.296</v>
      </c>
    </row>
    <row r="1233" spans="1:10">
      <c r="A1233" t="s">
        <v>306</v>
      </c>
      <c r="B1233" t="s">
        <v>118</v>
      </c>
      <c r="C1233" t="s">
        <v>119</v>
      </c>
      <c r="D1233" t="s">
        <v>36</v>
      </c>
      <c r="E1233" t="s">
        <v>37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</row>
    <row r="1234" spans="1:10">
      <c r="A1234" t="s">
        <v>306</v>
      </c>
      <c r="B1234" t="s">
        <v>120</v>
      </c>
      <c r="C1234" t="s">
        <v>121</v>
      </c>
      <c r="D1234" t="s">
        <v>36</v>
      </c>
      <c r="E1234" t="s">
        <v>37</v>
      </c>
      <c r="F1234" s="7">
        <v>2.8719999999999999</v>
      </c>
      <c r="G1234" s="7">
        <v>1.1859999999999999</v>
      </c>
      <c r="H1234" s="7">
        <v>0.185</v>
      </c>
      <c r="I1234" s="7">
        <v>1.6439999999999999</v>
      </c>
      <c r="J1234" s="7">
        <v>0.25800000000000001</v>
      </c>
    </row>
    <row r="1235" spans="1:10">
      <c r="A1235" t="s">
        <v>306</v>
      </c>
      <c r="B1235" t="s">
        <v>122</v>
      </c>
      <c r="C1235" t="s">
        <v>123</v>
      </c>
      <c r="D1235" t="s">
        <v>36</v>
      </c>
      <c r="E1235" t="s">
        <v>37</v>
      </c>
      <c r="F1235" s="7">
        <v>3.24</v>
      </c>
      <c r="G1235" s="7">
        <v>2.4670000000000001</v>
      </c>
      <c r="H1235" s="7">
        <v>2.08</v>
      </c>
      <c r="I1235" s="7">
        <v>3.1659999999999999</v>
      </c>
      <c r="J1235" s="7">
        <v>3.4180000000000001</v>
      </c>
    </row>
    <row r="1236" spans="1:10">
      <c r="A1236" t="s">
        <v>306</v>
      </c>
      <c r="B1236" t="s">
        <v>124</v>
      </c>
      <c r="C1236" t="s">
        <v>125</v>
      </c>
      <c r="D1236" t="s">
        <v>36</v>
      </c>
      <c r="E1236" t="s">
        <v>37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</row>
    <row r="1237" spans="1:10">
      <c r="A1237" t="s">
        <v>306</v>
      </c>
      <c r="B1237" t="s">
        <v>126</v>
      </c>
      <c r="C1237" t="s">
        <v>127</v>
      </c>
      <c r="D1237" t="s">
        <v>36</v>
      </c>
      <c r="E1237" t="s">
        <v>37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</row>
    <row r="1238" spans="1:10">
      <c r="A1238" t="s">
        <v>306</v>
      </c>
      <c r="B1238" t="s">
        <v>128</v>
      </c>
      <c r="C1238" t="s">
        <v>129</v>
      </c>
      <c r="D1238" t="s">
        <v>36</v>
      </c>
      <c r="E1238" t="s">
        <v>37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</row>
    <row r="1239" spans="1:10">
      <c r="A1239" t="s">
        <v>306</v>
      </c>
      <c r="B1239" t="s">
        <v>130</v>
      </c>
      <c r="C1239" t="s">
        <v>131</v>
      </c>
      <c r="D1239" t="s">
        <v>36</v>
      </c>
      <c r="E1239" t="s">
        <v>37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</row>
    <row r="1240" spans="1:10">
      <c r="A1240" t="s">
        <v>306</v>
      </c>
      <c r="B1240" t="s">
        <v>132</v>
      </c>
      <c r="C1240" t="s">
        <v>133</v>
      </c>
      <c r="D1240" t="s">
        <v>36</v>
      </c>
      <c r="E1240" t="s">
        <v>37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</row>
    <row r="1241" spans="1:10">
      <c r="A1241" t="s">
        <v>306</v>
      </c>
      <c r="B1241" t="s">
        <v>134</v>
      </c>
      <c r="C1241" t="s">
        <v>135</v>
      </c>
      <c r="D1241" t="s">
        <v>36</v>
      </c>
      <c r="E1241" t="s">
        <v>37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</row>
    <row r="1242" spans="1:10">
      <c r="A1242" t="s">
        <v>306</v>
      </c>
      <c r="B1242" t="s">
        <v>136</v>
      </c>
      <c r="C1242" t="s">
        <v>137</v>
      </c>
      <c r="D1242" t="s">
        <v>36</v>
      </c>
      <c r="E1242" t="s">
        <v>37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</row>
    <row r="1243" spans="1:10">
      <c r="A1243" t="s">
        <v>306</v>
      </c>
      <c r="B1243" t="s">
        <v>138</v>
      </c>
      <c r="C1243" t="s">
        <v>139</v>
      </c>
      <c r="D1243" t="s">
        <v>36</v>
      </c>
      <c r="E1243" t="s">
        <v>37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</row>
    <row r="1244" spans="1:10">
      <c r="A1244" t="s">
        <v>306</v>
      </c>
      <c r="B1244" t="s">
        <v>140</v>
      </c>
      <c r="C1244" t="s">
        <v>141</v>
      </c>
      <c r="D1244" t="s">
        <v>36</v>
      </c>
      <c r="E1244" t="s">
        <v>37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</row>
    <row r="1245" spans="1:10">
      <c r="A1245" t="s">
        <v>306</v>
      </c>
      <c r="B1245" t="s">
        <v>142</v>
      </c>
      <c r="C1245" t="s">
        <v>143</v>
      </c>
      <c r="D1245" t="s">
        <v>36</v>
      </c>
      <c r="E1245" t="s">
        <v>37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</row>
    <row r="1246" spans="1:10">
      <c r="A1246" t="s">
        <v>306</v>
      </c>
      <c r="B1246" t="s">
        <v>144</v>
      </c>
      <c r="C1246" t="s">
        <v>145</v>
      </c>
      <c r="D1246" t="s">
        <v>36</v>
      </c>
      <c r="E1246" t="s">
        <v>37</v>
      </c>
      <c r="F1246" s="7"/>
      <c r="G1246" s="7"/>
      <c r="H1246" s="7"/>
      <c r="I1246" s="7"/>
      <c r="J1246" s="7"/>
    </row>
    <row r="1247" spans="1:10">
      <c r="A1247" t="s">
        <v>306</v>
      </c>
      <c r="B1247" t="s">
        <v>146</v>
      </c>
      <c r="C1247" t="s">
        <v>147</v>
      </c>
      <c r="D1247" t="s">
        <v>36</v>
      </c>
      <c r="E1247" t="s">
        <v>37</v>
      </c>
      <c r="F1247" s="7"/>
      <c r="G1247" s="7"/>
      <c r="H1247" s="7"/>
      <c r="I1247" s="7"/>
      <c r="J1247" s="7"/>
    </row>
    <row r="1248" spans="1:10">
      <c r="A1248" t="s">
        <v>306</v>
      </c>
      <c r="B1248" t="s">
        <v>148</v>
      </c>
      <c r="C1248" t="s">
        <v>149</v>
      </c>
      <c r="D1248" t="s">
        <v>36</v>
      </c>
      <c r="E1248" t="s">
        <v>37</v>
      </c>
      <c r="F1248" s="7"/>
      <c r="G1248" s="7"/>
      <c r="H1248" s="7"/>
      <c r="I1248" s="7"/>
      <c r="J1248" s="7"/>
    </row>
    <row r="1249" spans="1:10">
      <c r="A1249" t="s">
        <v>306</v>
      </c>
      <c r="B1249" t="s">
        <v>150</v>
      </c>
      <c r="C1249" t="s">
        <v>151</v>
      </c>
      <c r="D1249" t="s">
        <v>36</v>
      </c>
      <c r="E1249" t="s">
        <v>37</v>
      </c>
      <c r="F1249" s="7"/>
      <c r="G1249" s="7"/>
      <c r="H1249" s="7"/>
      <c r="I1249" s="7"/>
      <c r="J1249" s="7"/>
    </row>
    <row r="1250" spans="1:10">
      <c r="A1250" t="s">
        <v>306</v>
      </c>
      <c r="B1250" t="s">
        <v>152</v>
      </c>
      <c r="C1250" t="s">
        <v>153</v>
      </c>
      <c r="D1250" t="s">
        <v>36</v>
      </c>
      <c r="E1250" t="s">
        <v>37</v>
      </c>
      <c r="F1250" s="7"/>
      <c r="G1250" s="7"/>
      <c r="H1250" s="7"/>
      <c r="I1250" s="7"/>
      <c r="J1250" s="7"/>
    </row>
    <row r="1251" spans="1:10">
      <c r="A1251" t="s">
        <v>306</v>
      </c>
      <c r="B1251" t="s">
        <v>154</v>
      </c>
      <c r="C1251" t="s">
        <v>155</v>
      </c>
      <c r="D1251" t="s">
        <v>36</v>
      </c>
      <c r="E1251" t="s">
        <v>37</v>
      </c>
      <c r="F1251" s="7"/>
      <c r="G1251" s="7"/>
      <c r="H1251" s="7"/>
      <c r="I1251" s="7"/>
      <c r="J1251" s="7"/>
    </row>
    <row r="1252" spans="1:10">
      <c r="A1252" t="s">
        <v>306</v>
      </c>
      <c r="B1252" t="s">
        <v>156</v>
      </c>
      <c r="C1252" t="s">
        <v>157</v>
      </c>
      <c r="D1252" t="s">
        <v>36</v>
      </c>
      <c r="E1252" t="s">
        <v>37</v>
      </c>
      <c r="F1252" s="7"/>
      <c r="G1252" s="7"/>
      <c r="H1252" s="7"/>
      <c r="I1252" s="7"/>
      <c r="J1252" s="7"/>
    </row>
    <row r="1253" spans="1:10">
      <c r="A1253" t="s">
        <v>306</v>
      </c>
      <c r="B1253" t="s">
        <v>158</v>
      </c>
      <c r="C1253" t="s">
        <v>159</v>
      </c>
      <c r="D1253" t="s">
        <v>36</v>
      </c>
      <c r="E1253" t="s">
        <v>37</v>
      </c>
      <c r="F1253" s="7"/>
      <c r="G1253" s="7"/>
      <c r="H1253" s="7"/>
      <c r="I1253" s="7"/>
      <c r="J1253" s="7"/>
    </row>
    <row r="1254" spans="1:10">
      <c r="A1254" t="s">
        <v>306</v>
      </c>
      <c r="B1254" t="s">
        <v>160</v>
      </c>
      <c r="C1254" t="s">
        <v>161</v>
      </c>
      <c r="D1254" t="s">
        <v>36</v>
      </c>
      <c r="E1254" t="s">
        <v>37</v>
      </c>
      <c r="F1254" s="7"/>
      <c r="G1254" s="7"/>
      <c r="H1254" s="7"/>
      <c r="I1254" s="7"/>
      <c r="J1254" s="7"/>
    </row>
    <row r="1255" spans="1:10">
      <c r="A1255" t="s">
        <v>306</v>
      </c>
      <c r="B1255" t="s">
        <v>162</v>
      </c>
      <c r="C1255" t="s">
        <v>163</v>
      </c>
      <c r="D1255" t="s">
        <v>36</v>
      </c>
      <c r="E1255" t="s">
        <v>37</v>
      </c>
      <c r="F1255" s="7"/>
      <c r="G1255" s="7"/>
      <c r="H1255" s="7"/>
      <c r="I1255" s="7"/>
      <c r="J1255" s="7"/>
    </row>
    <row r="1256" spans="1:10">
      <c r="A1256" t="s">
        <v>306</v>
      </c>
      <c r="B1256" t="s">
        <v>164</v>
      </c>
      <c r="C1256" t="s">
        <v>165</v>
      </c>
      <c r="D1256" t="s">
        <v>36</v>
      </c>
      <c r="E1256" t="s">
        <v>37</v>
      </c>
      <c r="F1256" s="7"/>
      <c r="G1256" s="7"/>
      <c r="H1256" s="7"/>
      <c r="I1256" s="7"/>
      <c r="J1256" s="7"/>
    </row>
    <row r="1257" spans="1:10">
      <c r="A1257" t="s">
        <v>306</v>
      </c>
      <c r="B1257" t="s">
        <v>166</v>
      </c>
      <c r="C1257" t="s">
        <v>167</v>
      </c>
      <c r="D1257" t="s">
        <v>36</v>
      </c>
      <c r="E1257" t="s">
        <v>37</v>
      </c>
      <c r="F1257" s="7"/>
      <c r="G1257" s="7"/>
      <c r="H1257" s="7"/>
      <c r="I1257" s="7"/>
      <c r="J1257" s="7"/>
    </row>
    <row r="1258" spans="1:10">
      <c r="A1258" t="s">
        <v>306</v>
      </c>
      <c r="B1258" t="s">
        <v>168</v>
      </c>
      <c r="C1258" t="s">
        <v>169</v>
      </c>
      <c r="D1258" t="s">
        <v>36</v>
      </c>
      <c r="E1258" t="s">
        <v>37</v>
      </c>
      <c r="F1258" s="7"/>
      <c r="G1258" s="7"/>
      <c r="H1258" s="7"/>
      <c r="I1258" s="7"/>
      <c r="J1258" s="7"/>
    </row>
    <row r="1259" spans="1:10">
      <c r="A1259" t="s">
        <v>306</v>
      </c>
      <c r="B1259" t="s">
        <v>170</v>
      </c>
      <c r="C1259" t="s">
        <v>171</v>
      </c>
      <c r="D1259" t="s">
        <v>36</v>
      </c>
      <c r="E1259" t="s">
        <v>37</v>
      </c>
      <c r="F1259" s="7"/>
      <c r="G1259" s="7"/>
      <c r="H1259" s="7"/>
      <c r="I1259" s="7"/>
      <c r="J1259" s="7"/>
    </row>
    <row r="1260" spans="1:10">
      <c r="A1260" t="s">
        <v>306</v>
      </c>
      <c r="B1260" t="s">
        <v>172</v>
      </c>
      <c r="C1260" t="s">
        <v>173</v>
      </c>
      <c r="D1260" t="s">
        <v>36</v>
      </c>
      <c r="E1260" t="s">
        <v>37</v>
      </c>
      <c r="F1260" s="7"/>
      <c r="G1260" s="7"/>
      <c r="H1260" s="7"/>
      <c r="I1260" s="7"/>
      <c r="J1260" s="7"/>
    </row>
    <row r="1261" spans="1:10">
      <c r="A1261" t="s">
        <v>306</v>
      </c>
      <c r="B1261" t="s">
        <v>174</v>
      </c>
      <c r="C1261" t="s">
        <v>175</v>
      </c>
      <c r="D1261" t="s">
        <v>36</v>
      </c>
      <c r="E1261" t="s">
        <v>37</v>
      </c>
      <c r="F1261" s="7"/>
      <c r="G1261" s="7"/>
      <c r="H1261" s="7"/>
      <c r="I1261" s="7"/>
      <c r="J1261" s="7"/>
    </row>
    <row r="1262" spans="1:10">
      <c r="A1262" t="s">
        <v>306</v>
      </c>
      <c r="B1262" t="s">
        <v>176</v>
      </c>
      <c r="C1262" t="s">
        <v>177</v>
      </c>
      <c r="D1262" t="s">
        <v>36</v>
      </c>
      <c r="E1262" t="s">
        <v>37</v>
      </c>
      <c r="F1262" s="7"/>
      <c r="G1262" s="7"/>
      <c r="H1262" s="7"/>
      <c r="I1262" s="7"/>
      <c r="J1262" s="7"/>
    </row>
    <row r="1263" spans="1:10">
      <c r="A1263" t="s">
        <v>306</v>
      </c>
      <c r="B1263" t="s">
        <v>178</v>
      </c>
      <c r="C1263" t="s">
        <v>179</v>
      </c>
      <c r="D1263" t="s">
        <v>36</v>
      </c>
      <c r="E1263" t="s">
        <v>37</v>
      </c>
      <c r="F1263" s="7"/>
      <c r="G1263" s="7"/>
      <c r="H1263" s="7"/>
      <c r="I1263" s="7"/>
      <c r="J1263" s="7"/>
    </row>
    <row r="1264" spans="1:10">
      <c r="A1264" t="s">
        <v>306</v>
      </c>
      <c r="B1264" t="s">
        <v>180</v>
      </c>
      <c r="C1264" t="s">
        <v>181</v>
      </c>
      <c r="D1264" t="s">
        <v>36</v>
      </c>
      <c r="E1264" t="s">
        <v>37</v>
      </c>
      <c r="F1264" s="7"/>
      <c r="G1264" s="7"/>
      <c r="H1264" s="7"/>
      <c r="I1264" s="7"/>
      <c r="J1264" s="7"/>
    </row>
    <row r="1265" spans="1:10">
      <c r="A1265" t="s">
        <v>306</v>
      </c>
      <c r="B1265" t="s">
        <v>182</v>
      </c>
      <c r="C1265" t="s">
        <v>183</v>
      </c>
      <c r="D1265" t="s">
        <v>36</v>
      </c>
      <c r="E1265" t="s">
        <v>37</v>
      </c>
      <c r="F1265" s="7"/>
      <c r="G1265" s="7"/>
      <c r="H1265" s="7"/>
      <c r="I1265" s="7"/>
      <c r="J1265" s="7"/>
    </row>
    <row r="1266" spans="1:10">
      <c r="A1266" t="s">
        <v>306</v>
      </c>
      <c r="B1266" t="s">
        <v>184</v>
      </c>
      <c r="C1266" t="s">
        <v>185</v>
      </c>
      <c r="D1266" t="s">
        <v>36</v>
      </c>
      <c r="E1266" t="s">
        <v>37</v>
      </c>
      <c r="F1266" s="7"/>
      <c r="G1266" s="7"/>
      <c r="H1266" s="7"/>
      <c r="I1266" s="7"/>
      <c r="J1266" s="7"/>
    </row>
    <row r="1267" spans="1:10">
      <c r="A1267" t="s">
        <v>306</v>
      </c>
      <c r="B1267" t="s">
        <v>186</v>
      </c>
      <c r="C1267" t="s">
        <v>187</v>
      </c>
      <c r="D1267" t="s">
        <v>36</v>
      </c>
      <c r="E1267" t="s">
        <v>37</v>
      </c>
      <c r="F1267" s="7"/>
      <c r="G1267" s="7"/>
      <c r="H1267" s="7"/>
      <c r="I1267" s="7"/>
      <c r="J1267" s="7"/>
    </row>
    <row r="1268" spans="1:10">
      <c r="A1268" t="s">
        <v>306</v>
      </c>
      <c r="B1268" t="s">
        <v>188</v>
      </c>
      <c r="C1268" t="s">
        <v>189</v>
      </c>
      <c r="D1268" t="s">
        <v>36</v>
      </c>
      <c r="E1268" t="s">
        <v>37</v>
      </c>
      <c r="F1268" s="7"/>
      <c r="G1268" s="7"/>
      <c r="H1268" s="7"/>
      <c r="I1268" s="7"/>
      <c r="J1268" s="7"/>
    </row>
    <row r="1269" spans="1:10">
      <c r="A1269" t="s">
        <v>306</v>
      </c>
      <c r="B1269" t="s">
        <v>190</v>
      </c>
      <c r="C1269" t="s">
        <v>191</v>
      </c>
      <c r="D1269" t="s">
        <v>36</v>
      </c>
      <c r="E1269" t="s">
        <v>37</v>
      </c>
      <c r="F1269" s="7"/>
      <c r="G1269" s="7"/>
      <c r="H1269" s="7"/>
      <c r="I1269" s="7"/>
      <c r="J1269" s="7"/>
    </row>
    <row r="1270" spans="1:10">
      <c r="A1270" t="s">
        <v>306</v>
      </c>
      <c r="B1270" t="s">
        <v>192</v>
      </c>
      <c r="C1270" t="s">
        <v>193</v>
      </c>
      <c r="D1270" t="s">
        <v>36</v>
      </c>
      <c r="E1270" t="s">
        <v>37</v>
      </c>
      <c r="F1270" s="7"/>
      <c r="G1270" s="7"/>
      <c r="H1270" s="7"/>
      <c r="I1270" s="7"/>
      <c r="J1270" s="7"/>
    </row>
    <row r="1271" spans="1:10">
      <c r="A1271" t="s">
        <v>306</v>
      </c>
      <c r="B1271" t="s">
        <v>194</v>
      </c>
      <c r="C1271" t="s">
        <v>195</v>
      </c>
      <c r="D1271" t="s">
        <v>36</v>
      </c>
      <c r="E1271" t="s">
        <v>37</v>
      </c>
      <c r="F1271" s="7"/>
      <c r="G1271" s="7"/>
      <c r="H1271" s="7"/>
      <c r="I1271" s="7"/>
      <c r="J1271" s="7"/>
    </row>
    <row r="1272" spans="1:10">
      <c r="A1272" t="s">
        <v>306</v>
      </c>
      <c r="B1272" t="s">
        <v>196</v>
      </c>
      <c r="C1272" t="s">
        <v>197</v>
      </c>
      <c r="D1272" t="s">
        <v>36</v>
      </c>
      <c r="E1272" t="s">
        <v>37</v>
      </c>
      <c r="F1272" s="7"/>
      <c r="G1272" s="7"/>
      <c r="H1272" s="7"/>
      <c r="I1272" s="7"/>
      <c r="J1272" s="7"/>
    </row>
    <row r="1273" spans="1:10">
      <c r="A1273" t="s">
        <v>306</v>
      </c>
      <c r="B1273" t="s">
        <v>198</v>
      </c>
      <c r="C1273" t="s">
        <v>199</v>
      </c>
      <c r="D1273" t="s">
        <v>36</v>
      </c>
      <c r="E1273" t="s">
        <v>37</v>
      </c>
      <c r="F1273" s="7"/>
      <c r="G1273" s="7"/>
      <c r="H1273" s="7"/>
      <c r="I1273" s="7"/>
      <c r="J1273" s="7"/>
    </row>
    <row r="1274" spans="1:10">
      <c r="A1274" t="s">
        <v>306</v>
      </c>
      <c r="B1274" t="s">
        <v>200</v>
      </c>
      <c r="C1274" t="s">
        <v>201</v>
      </c>
      <c r="D1274" t="s">
        <v>36</v>
      </c>
      <c r="E1274" t="s">
        <v>37</v>
      </c>
      <c r="F1274" s="7"/>
      <c r="G1274" s="7"/>
      <c r="H1274" s="7"/>
      <c r="I1274" s="7"/>
      <c r="J1274" s="7"/>
    </row>
    <row r="1275" spans="1:10">
      <c r="A1275" t="s">
        <v>306</v>
      </c>
      <c r="B1275" t="s">
        <v>202</v>
      </c>
      <c r="C1275" t="s">
        <v>203</v>
      </c>
      <c r="D1275" t="s">
        <v>36</v>
      </c>
      <c r="E1275" t="s">
        <v>37</v>
      </c>
      <c r="F1275" s="7"/>
      <c r="G1275" s="7"/>
      <c r="H1275" s="7"/>
      <c r="I1275" s="7"/>
      <c r="J1275" s="7"/>
    </row>
    <row r="1276" spans="1:10">
      <c r="A1276" t="s">
        <v>306</v>
      </c>
      <c r="B1276" t="s">
        <v>204</v>
      </c>
      <c r="C1276" t="s">
        <v>205</v>
      </c>
      <c r="D1276" t="s">
        <v>36</v>
      </c>
      <c r="E1276" t="s">
        <v>37</v>
      </c>
      <c r="F1276" s="7"/>
      <c r="G1276" s="7"/>
      <c r="H1276" s="7"/>
      <c r="I1276" s="7"/>
      <c r="J1276" s="7"/>
    </row>
    <row r="1277" spans="1:10">
      <c r="A1277" t="s">
        <v>306</v>
      </c>
      <c r="B1277" t="s">
        <v>206</v>
      </c>
      <c r="C1277" t="s">
        <v>207</v>
      </c>
      <c r="D1277" t="s">
        <v>36</v>
      </c>
      <c r="E1277" t="s">
        <v>37</v>
      </c>
      <c r="F1277" s="7"/>
      <c r="G1277" s="7"/>
      <c r="H1277" s="7"/>
      <c r="I1277" s="7"/>
      <c r="J1277" s="7"/>
    </row>
    <row r="1278" spans="1:10">
      <c r="A1278" t="s">
        <v>306</v>
      </c>
      <c r="B1278" t="s">
        <v>208</v>
      </c>
      <c r="C1278" t="s">
        <v>209</v>
      </c>
      <c r="D1278" t="s">
        <v>36</v>
      </c>
      <c r="E1278" t="s">
        <v>37</v>
      </c>
      <c r="F1278" s="7"/>
      <c r="G1278" s="7"/>
      <c r="H1278" s="7"/>
      <c r="I1278" s="7"/>
      <c r="J1278" s="7"/>
    </row>
    <row r="1279" spans="1:10">
      <c r="A1279" t="s">
        <v>306</v>
      </c>
      <c r="B1279" t="s">
        <v>210</v>
      </c>
      <c r="C1279" t="s">
        <v>211</v>
      </c>
      <c r="D1279" t="s">
        <v>36</v>
      </c>
      <c r="E1279" t="s">
        <v>37</v>
      </c>
      <c r="F1279" s="7"/>
      <c r="G1279" s="7"/>
      <c r="H1279" s="7"/>
      <c r="I1279" s="7"/>
      <c r="J1279" s="7"/>
    </row>
    <row r="1280" spans="1:10">
      <c r="A1280" t="s">
        <v>306</v>
      </c>
      <c r="B1280" t="s">
        <v>212</v>
      </c>
      <c r="C1280" t="s">
        <v>213</v>
      </c>
      <c r="D1280" t="s">
        <v>36</v>
      </c>
      <c r="E1280" t="s">
        <v>37</v>
      </c>
      <c r="F1280" s="7"/>
      <c r="G1280" s="7"/>
      <c r="H1280" s="7"/>
      <c r="I1280" s="7"/>
      <c r="J1280" s="7"/>
    </row>
    <row r="1281" spans="1:10">
      <c r="A1281" t="s">
        <v>306</v>
      </c>
      <c r="B1281" t="s">
        <v>214</v>
      </c>
      <c r="C1281" t="s">
        <v>215</v>
      </c>
      <c r="D1281" t="s">
        <v>36</v>
      </c>
      <c r="E1281" t="s">
        <v>37</v>
      </c>
      <c r="F1281" s="7"/>
      <c r="G1281" s="7"/>
      <c r="H1281" s="7"/>
      <c r="I1281" s="7"/>
      <c r="J1281" s="7"/>
    </row>
    <row r="1282" spans="1:10">
      <c r="A1282" t="s">
        <v>306</v>
      </c>
      <c r="B1282" t="s">
        <v>216</v>
      </c>
      <c r="C1282" t="s">
        <v>217</v>
      </c>
      <c r="D1282" t="s">
        <v>36</v>
      </c>
      <c r="E1282" t="s">
        <v>37</v>
      </c>
      <c r="F1282" s="7"/>
      <c r="G1282" s="7"/>
      <c r="H1282" s="7"/>
      <c r="I1282" s="7"/>
      <c r="J1282" s="7"/>
    </row>
    <row r="1283" spans="1:10">
      <c r="A1283" t="s">
        <v>306</v>
      </c>
      <c r="B1283" t="s">
        <v>218</v>
      </c>
      <c r="C1283" t="s">
        <v>219</v>
      </c>
      <c r="D1283" t="s">
        <v>36</v>
      </c>
      <c r="E1283" t="s">
        <v>37</v>
      </c>
      <c r="F1283" s="7"/>
      <c r="G1283" s="7"/>
      <c r="H1283" s="7"/>
      <c r="I1283" s="7"/>
      <c r="J1283" s="7"/>
    </row>
    <row r="1284" spans="1:10">
      <c r="A1284" t="s">
        <v>306</v>
      </c>
      <c r="B1284" t="s">
        <v>220</v>
      </c>
      <c r="C1284" t="s">
        <v>221</v>
      </c>
      <c r="D1284" t="s">
        <v>36</v>
      </c>
      <c r="E1284" t="s">
        <v>37</v>
      </c>
      <c r="F1284" s="7"/>
      <c r="G1284" s="7"/>
      <c r="H1284" s="7"/>
      <c r="I1284" s="7"/>
      <c r="J1284" s="7"/>
    </row>
    <row r="1285" spans="1:10">
      <c r="A1285" t="s">
        <v>306</v>
      </c>
      <c r="B1285" t="s">
        <v>222</v>
      </c>
      <c r="C1285" t="s">
        <v>223</v>
      </c>
      <c r="D1285" t="s">
        <v>36</v>
      </c>
      <c r="E1285" t="s">
        <v>37</v>
      </c>
      <c r="F1285" s="7"/>
      <c r="G1285" s="7"/>
      <c r="H1285" s="7"/>
      <c r="I1285" s="7"/>
      <c r="J1285" s="7"/>
    </row>
    <row r="1286" spans="1:10">
      <c r="A1286" t="s">
        <v>306</v>
      </c>
      <c r="B1286" t="s">
        <v>224</v>
      </c>
      <c r="C1286" t="s">
        <v>225</v>
      </c>
      <c r="D1286" t="s">
        <v>36</v>
      </c>
      <c r="E1286" t="s">
        <v>37</v>
      </c>
      <c r="F1286" s="7"/>
      <c r="G1286" s="7"/>
      <c r="H1286" s="7"/>
      <c r="I1286" s="7"/>
      <c r="J1286" s="7"/>
    </row>
    <row r="1287" spans="1:10">
      <c r="A1287" t="s">
        <v>306</v>
      </c>
      <c r="B1287" t="s">
        <v>226</v>
      </c>
      <c r="C1287" t="s">
        <v>227</v>
      </c>
      <c r="D1287" t="s">
        <v>36</v>
      </c>
      <c r="E1287" t="s">
        <v>37</v>
      </c>
      <c r="F1287" s="7"/>
      <c r="G1287" s="7"/>
      <c r="H1287" s="7"/>
      <c r="I1287" s="7"/>
      <c r="J1287" s="7"/>
    </row>
    <row r="1288" spans="1:10">
      <c r="A1288" t="s">
        <v>306</v>
      </c>
      <c r="B1288" t="s">
        <v>228</v>
      </c>
      <c r="C1288" t="s">
        <v>229</v>
      </c>
      <c r="D1288" t="s">
        <v>36</v>
      </c>
      <c r="E1288" t="s">
        <v>37</v>
      </c>
      <c r="F1288" s="7"/>
      <c r="G1288" s="7"/>
      <c r="H1288" s="7"/>
      <c r="I1288" s="7"/>
      <c r="J1288" s="7"/>
    </row>
    <row r="1289" spans="1:10">
      <c r="A1289" t="s">
        <v>306</v>
      </c>
      <c r="B1289" t="s">
        <v>230</v>
      </c>
      <c r="C1289" t="s">
        <v>231</v>
      </c>
      <c r="D1289" t="s">
        <v>36</v>
      </c>
      <c r="E1289" t="s">
        <v>37</v>
      </c>
      <c r="F1289" s="7"/>
      <c r="G1289" s="7"/>
      <c r="H1289" s="7"/>
      <c r="I1289" s="7"/>
      <c r="J1289" s="7"/>
    </row>
    <row r="1290" spans="1:10">
      <c r="A1290" t="s">
        <v>306</v>
      </c>
      <c r="B1290" t="s">
        <v>232</v>
      </c>
      <c r="C1290" t="s">
        <v>233</v>
      </c>
      <c r="D1290" t="s">
        <v>36</v>
      </c>
      <c r="E1290" t="s">
        <v>37</v>
      </c>
      <c r="F1290" s="7"/>
      <c r="G1290" s="7"/>
      <c r="H1290" s="7"/>
      <c r="I1290" s="7"/>
      <c r="J1290" s="7"/>
    </row>
    <row r="1291" spans="1:10">
      <c r="A1291" t="s">
        <v>306</v>
      </c>
      <c r="B1291" t="s">
        <v>234</v>
      </c>
      <c r="C1291" t="s">
        <v>235</v>
      </c>
      <c r="D1291" t="s">
        <v>36</v>
      </c>
      <c r="E1291" t="s">
        <v>37</v>
      </c>
      <c r="F1291" s="7"/>
      <c r="G1291" s="7"/>
      <c r="H1291" s="7"/>
      <c r="I1291" s="7"/>
      <c r="J1291" s="7"/>
    </row>
    <row r="1292" spans="1:10">
      <c r="A1292" t="s">
        <v>306</v>
      </c>
      <c r="B1292" t="s">
        <v>236</v>
      </c>
      <c r="C1292" t="s">
        <v>237</v>
      </c>
      <c r="D1292" t="s">
        <v>36</v>
      </c>
      <c r="E1292" t="s">
        <v>37</v>
      </c>
      <c r="F1292" s="7"/>
      <c r="G1292" s="7"/>
      <c r="H1292" s="7"/>
      <c r="I1292" s="7"/>
      <c r="J1292" s="7"/>
    </row>
    <row r="1293" spans="1:10">
      <c r="A1293" t="s">
        <v>306</v>
      </c>
      <c r="B1293" t="s">
        <v>238</v>
      </c>
      <c r="C1293" t="s">
        <v>239</v>
      </c>
      <c r="D1293" t="s">
        <v>36</v>
      </c>
      <c r="E1293" t="s">
        <v>37</v>
      </c>
      <c r="F1293" s="7"/>
      <c r="G1293" s="7"/>
      <c r="H1293" s="7"/>
      <c r="I1293" s="7"/>
      <c r="J1293" s="7"/>
    </row>
    <row r="1294" spans="1:10">
      <c r="A1294" t="s">
        <v>306</v>
      </c>
      <c r="B1294" t="s">
        <v>240</v>
      </c>
      <c r="C1294" t="s">
        <v>241</v>
      </c>
      <c r="D1294" t="s">
        <v>36</v>
      </c>
      <c r="E1294" t="s">
        <v>37</v>
      </c>
      <c r="F1294" s="7"/>
      <c r="G1294" s="7"/>
      <c r="H1294" s="7"/>
      <c r="I1294" s="7"/>
      <c r="J1294" s="7"/>
    </row>
    <row r="1295" spans="1:10">
      <c r="A1295" t="s">
        <v>306</v>
      </c>
      <c r="B1295" t="s">
        <v>242</v>
      </c>
      <c r="C1295" t="s">
        <v>243</v>
      </c>
      <c r="D1295" t="s">
        <v>36</v>
      </c>
      <c r="E1295" t="s">
        <v>37</v>
      </c>
      <c r="F1295" s="7"/>
      <c r="G1295" s="7"/>
      <c r="H1295" s="7"/>
      <c r="I1295" s="7"/>
      <c r="J1295" s="7"/>
    </row>
    <row r="1296" spans="1:10">
      <c r="A1296" t="s">
        <v>306</v>
      </c>
      <c r="B1296" t="s">
        <v>244</v>
      </c>
      <c r="C1296" t="s">
        <v>245</v>
      </c>
      <c r="D1296" t="s">
        <v>36</v>
      </c>
      <c r="E1296" t="s">
        <v>37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</row>
    <row r="1297" spans="1:10">
      <c r="A1297" t="s">
        <v>306</v>
      </c>
      <c r="B1297" t="s">
        <v>246</v>
      </c>
      <c r="C1297" t="s">
        <v>247</v>
      </c>
      <c r="D1297" t="s">
        <v>36</v>
      </c>
      <c r="E1297" t="s">
        <v>37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</row>
    <row r="1298" spans="1:10">
      <c r="A1298" t="s">
        <v>306</v>
      </c>
      <c r="B1298" t="s">
        <v>248</v>
      </c>
      <c r="C1298" t="s">
        <v>249</v>
      </c>
      <c r="D1298" t="s">
        <v>36</v>
      </c>
      <c r="E1298" t="s">
        <v>37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</row>
    <row r="1299" spans="1:10">
      <c r="A1299" t="s">
        <v>306</v>
      </c>
      <c r="B1299" t="s">
        <v>250</v>
      </c>
      <c r="C1299" t="s">
        <v>251</v>
      </c>
      <c r="D1299" t="s">
        <v>36</v>
      </c>
      <c r="E1299" t="s">
        <v>37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</row>
    <row r="1300" spans="1:10">
      <c r="A1300" t="s">
        <v>306</v>
      </c>
      <c r="B1300" t="s">
        <v>252</v>
      </c>
      <c r="C1300" t="s">
        <v>253</v>
      </c>
      <c r="D1300" t="s">
        <v>36</v>
      </c>
      <c r="E1300" t="s">
        <v>37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</row>
    <row r="1301" spans="1:10">
      <c r="A1301" t="s">
        <v>306</v>
      </c>
      <c r="B1301" t="s">
        <v>254</v>
      </c>
      <c r="C1301" t="s">
        <v>255</v>
      </c>
      <c r="D1301" t="s">
        <v>36</v>
      </c>
      <c r="E1301" t="s">
        <v>37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</row>
    <row r="1302" spans="1:10">
      <c r="A1302" t="s">
        <v>306</v>
      </c>
      <c r="B1302" t="s">
        <v>256</v>
      </c>
      <c r="C1302" t="s">
        <v>257</v>
      </c>
      <c r="D1302" t="s">
        <v>36</v>
      </c>
      <c r="E1302" t="s">
        <v>37</v>
      </c>
      <c r="F1302" s="7"/>
      <c r="G1302" s="7"/>
      <c r="H1302" s="7"/>
      <c r="I1302" s="7"/>
      <c r="J1302" s="7"/>
    </row>
    <row r="1303" spans="1:10">
      <c r="A1303" t="s">
        <v>306</v>
      </c>
      <c r="B1303" t="s">
        <v>258</v>
      </c>
      <c r="C1303" t="s">
        <v>259</v>
      </c>
      <c r="D1303" t="s">
        <v>36</v>
      </c>
      <c r="E1303" t="s">
        <v>37</v>
      </c>
      <c r="F1303" s="7">
        <v>10.641999999999999</v>
      </c>
      <c r="G1303" s="7">
        <v>6.4290000000000003</v>
      </c>
      <c r="H1303" s="7">
        <v>7.476</v>
      </c>
      <c r="I1303" s="7">
        <v>18.585999999999999</v>
      </c>
      <c r="J1303" s="7">
        <v>21.55</v>
      </c>
    </row>
    <row r="1304" spans="1:10">
      <c r="A1304" t="s">
        <v>306</v>
      </c>
      <c r="B1304" t="s">
        <v>260</v>
      </c>
      <c r="C1304" t="s">
        <v>261</v>
      </c>
      <c r="D1304" t="s">
        <v>36</v>
      </c>
      <c r="E1304" t="s">
        <v>37</v>
      </c>
      <c r="F1304" s="7"/>
      <c r="G1304" s="7"/>
      <c r="H1304" s="7"/>
      <c r="I1304" s="7"/>
      <c r="J1304" s="7"/>
    </row>
    <row r="1305" spans="1:10">
      <c r="A1305" t="s">
        <v>306</v>
      </c>
      <c r="B1305" t="s">
        <v>262</v>
      </c>
      <c r="C1305" t="s">
        <v>263</v>
      </c>
      <c r="D1305" t="s">
        <v>36</v>
      </c>
      <c r="E1305" t="s">
        <v>37</v>
      </c>
      <c r="F1305" s="7"/>
      <c r="G1305" s="7"/>
      <c r="H1305" s="7"/>
      <c r="I1305" s="7"/>
      <c r="J1305" s="7"/>
    </row>
    <row r="1306" spans="1:10">
      <c r="A1306" t="s">
        <v>306</v>
      </c>
      <c r="B1306" t="s">
        <v>264</v>
      </c>
      <c r="C1306" t="s">
        <v>265</v>
      </c>
      <c r="D1306" t="s">
        <v>36</v>
      </c>
      <c r="E1306" t="s">
        <v>37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</row>
    <row r="1307" spans="1:10">
      <c r="A1307" t="s">
        <v>306</v>
      </c>
      <c r="B1307" t="s">
        <v>266</v>
      </c>
      <c r="C1307" t="s">
        <v>267</v>
      </c>
      <c r="D1307" t="s">
        <v>36</v>
      </c>
      <c r="E1307" t="s">
        <v>37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</row>
    <row r="1308" spans="1:10">
      <c r="A1308" t="s">
        <v>306</v>
      </c>
      <c r="B1308" t="s">
        <v>268</v>
      </c>
      <c r="C1308" t="s">
        <v>269</v>
      </c>
      <c r="D1308" t="s">
        <v>36</v>
      </c>
      <c r="E1308" t="s">
        <v>37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</row>
    <row r="1309" spans="1:10">
      <c r="A1309" t="s">
        <v>306</v>
      </c>
      <c r="B1309" t="s">
        <v>270</v>
      </c>
      <c r="C1309" t="s">
        <v>271</v>
      </c>
      <c r="D1309" t="s">
        <v>36</v>
      </c>
      <c r="E1309" t="s">
        <v>37</v>
      </c>
      <c r="F1309" s="7">
        <v>0.249</v>
      </c>
      <c r="G1309" s="7">
        <v>0.249</v>
      </c>
      <c r="H1309" s="7">
        <v>0.249</v>
      </c>
      <c r="I1309" s="7">
        <v>0.249</v>
      </c>
      <c r="J1309" s="7">
        <v>0.249</v>
      </c>
    </row>
    <row r="1310" spans="1:10">
      <c r="A1310" t="s">
        <v>306</v>
      </c>
      <c r="B1310" t="s">
        <v>272</v>
      </c>
      <c r="C1310" t="s">
        <v>273</v>
      </c>
      <c r="D1310" t="s">
        <v>36</v>
      </c>
      <c r="E1310" t="s">
        <v>37</v>
      </c>
      <c r="F1310" s="7"/>
      <c r="G1310" s="7"/>
      <c r="H1310" s="7"/>
      <c r="I1310" s="7"/>
      <c r="J1310" s="7"/>
    </row>
    <row r="1311" spans="1:10">
      <c r="A1311" t="s">
        <v>306</v>
      </c>
      <c r="B1311" t="s">
        <v>274</v>
      </c>
      <c r="C1311" t="s">
        <v>275</v>
      </c>
      <c r="D1311" t="s">
        <v>36</v>
      </c>
      <c r="E1311" t="s">
        <v>37</v>
      </c>
      <c r="F1311" s="7"/>
      <c r="G1311" s="7"/>
      <c r="H1311" s="7"/>
      <c r="I1311" s="7"/>
      <c r="J1311" s="7"/>
    </row>
    <row r="1312" spans="1:10">
      <c r="A1312" t="s">
        <v>306</v>
      </c>
      <c r="B1312" t="s">
        <v>276</v>
      </c>
      <c r="C1312" t="s">
        <v>277</v>
      </c>
      <c r="D1312" t="s">
        <v>36</v>
      </c>
      <c r="E1312" t="s">
        <v>37</v>
      </c>
      <c r="F1312" s="7"/>
      <c r="G1312" s="7"/>
      <c r="H1312" s="7"/>
      <c r="I1312" s="7"/>
      <c r="J1312" s="7"/>
    </row>
    <row r="1313" spans="1:10">
      <c r="A1313" t="s">
        <v>306</v>
      </c>
      <c r="B1313" t="s">
        <v>278</v>
      </c>
      <c r="C1313" t="s">
        <v>279</v>
      </c>
      <c r="D1313" t="s">
        <v>36</v>
      </c>
      <c r="E1313" t="s">
        <v>37</v>
      </c>
      <c r="F1313" s="7"/>
      <c r="G1313" s="7"/>
      <c r="H1313" s="7"/>
      <c r="I1313" s="7"/>
      <c r="J1313" s="7"/>
    </row>
    <row r="1314" spans="1:10">
      <c r="A1314" t="s">
        <v>306</v>
      </c>
      <c r="B1314" t="s">
        <v>280</v>
      </c>
      <c r="C1314" t="s">
        <v>281</v>
      </c>
      <c r="D1314" t="s">
        <v>36</v>
      </c>
      <c r="E1314" t="s">
        <v>37</v>
      </c>
      <c r="F1314" s="7"/>
      <c r="G1314" s="7"/>
      <c r="H1314" s="7"/>
      <c r="I1314" s="7"/>
      <c r="J1314" s="7"/>
    </row>
    <row r="1315" spans="1:10">
      <c r="A1315" t="s">
        <v>306</v>
      </c>
      <c r="B1315" t="s">
        <v>282</v>
      </c>
      <c r="C1315" t="s">
        <v>283</v>
      </c>
      <c r="D1315" t="s">
        <v>36</v>
      </c>
      <c r="E1315" t="s">
        <v>37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</row>
    <row r="1316" spans="1:10">
      <c r="A1316" t="s">
        <v>306</v>
      </c>
      <c r="B1316" t="s">
        <v>284</v>
      </c>
      <c r="C1316" t="s">
        <v>285</v>
      </c>
      <c r="D1316" t="s">
        <v>36</v>
      </c>
      <c r="E1316" t="s">
        <v>37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</row>
    <row r="1317" spans="1:10">
      <c r="A1317" t="s">
        <v>306</v>
      </c>
      <c r="B1317" t="s">
        <v>286</v>
      </c>
      <c r="C1317" t="s">
        <v>269</v>
      </c>
      <c r="D1317" t="s">
        <v>36</v>
      </c>
      <c r="E1317" t="s">
        <v>37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</row>
    <row r="1318" spans="1:10">
      <c r="A1318" t="s">
        <v>306</v>
      </c>
      <c r="B1318" t="s">
        <v>287</v>
      </c>
      <c r="C1318" t="s">
        <v>271</v>
      </c>
      <c r="D1318" t="s">
        <v>36</v>
      </c>
      <c r="E1318" t="s">
        <v>37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</row>
    <row r="1319" spans="1:10">
      <c r="A1319" t="s">
        <v>306</v>
      </c>
      <c r="B1319" t="s">
        <v>288</v>
      </c>
      <c r="C1319" t="s">
        <v>289</v>
      </c>
      <c r="D1319" t="s">
        <v>36</v>
      </c>
      <c r="E1319" t="s">
        <v>37</v>
      </c>
      <c r="F1319" s="7"/>
      <c r="G1319" s="7"/>
      <c r="H1319" s="7"/>
      <c r="I1319" s="7"/>
      <c r="J1319" s="7"/>
    </row>
    <row r="1320" spans="1:10">
      <c r="A1320" t="s">
        <v>306</v>
      </c>
      <c r="B1320" t="s">
        <v>290</v>
      </c>
      <c r="C1320" t="s">
        <v>291</v>
      </c>
      <c r="D1320" t="s">
        <v>36</v>
      </c>
      <c r="E1320" t="s">
        <v>37</v>
      </c>
      <c r="F1320" s="7"/>
      <c r="G1320" s="7"/>
      <c r="H1320" s="7"/>
      <c r="I1320" s="7"/>
      <c r="J1320" s="7"/>
    </row>
    <row r="1321" spans="1:10">
      <c r="A1321" t="s">
        <v>306</v>
      </c>
      <c r="B1321" t="s">
        <v>292</v>
      </c>
      <c r="C1321" t="s">
        <v>293</v>
      </c>
      <c r="D1321" t="s">
        <v>36</v>
      </c>
      <c r="E1321" t="s">
        <v>37</v>
      </c>
      <c r="F1321" s="7"/>
      <c r="G1321" s="7"/>
      <c r="H1321" s="7"/>
      <c r="I1321" s="7"/>
      <c r="J1321" s="7"/>
    </row>
    <row r="1322" spans="1:10">
      <c r="A1322" t="s">
        <v>306</v>
      </c>
      <c r="B1322" t="s">
        <v>294</v>
      </c>
      <c r="C1322" t="s">
        <v>295</v>
      </c>
      <c r="D1322" t="s">
        <v>36</v>
      </c>
      <c r="E1322" t="s">
        <v>37</v>
      </c>
      <c r="F1322" s="7"/>
      <c r="G1322" s="7"/>
      <c r="H1322" s="7"/>
      <c r="I1322" s="7"/>
      <c r="J1322" s="7"/>
    </row>
    <row r="1323" spans="1:10">
      <c r="A1323" t="s">
        <v>306</v>
      </c>
      <c r="B1323" t="s">
        <v>296</v>
      </c>
      <c r="C1323" t="s">
        <v>297</v>
      </c>
      <c r="D1323" t="s">
        <v>36</v>
      </c>
      <c r="E1323" t="s">
        <v>37</v>
      </c>
      <c r="F1323" s="7"/>
      <c r="G1323" s="7"/>
      <c r="H1323" s="7"/>
      <c r="I1323" s="7"/>
      <c r="J1323" s="7"/>
    </row>
    <row r="1324" spans="1:10">
      <c r="A1324" t="s">
        <v>307</v>
      </c>
      <c r="B1324" t="s">
        <v>34</v>
      </c>
      <c r="C1324" t="s">
        <v>35</v>
      </c>
      <c r="D1324" t="s">
        <v>36</v>
      </c>
      <c r="E1324" t="s">
        <v>37</v>
      </c>
      <c r="F1324" s="7">
        <v>13.497</v>
      </c>
      <c r="G1324" s="7">
        <v>13.611000000000001</v>
      </c>
      <c r="H1324" s="7">
        <v>13.715</v>
      </c>
      <c r="I1324" s="7">
        <v>13.984</v>
      </c>
      <c r="J1324" s="7">
        <v>14.109</v>
      </c>
    </row>
    <row r="1325" spans="1:10">
      <c r="A1325" t="s">
        <v>307</v>
      </c>
      <c r="B1325" t="s">
        <v>38</v>
      </c>
      <c r="C1325" t="s">
        <v>39</v>
      </c>
      <c r="D1325" t="s">
        <v>36</v>
      </c>
      <c r="E1325" t="s">
        <v>37</v>
      </c>
      <c r="F1325" s="7">
        <v>18.86</v>
      </c>
      <c r="G1325" s="7">
        <v>18.870999999999999</v>
      </c>
      <c r="H1325" s="7">
        <v>18.736000000000001</v>
      </c>
      <c r="I1325" s="7">
        <v>18.712</v>
      </c>
      <c r="J1325" s="7">
        <v>18.536999999999999</v>
      </c>
    </row>
    <row r="1326" spans="1:10">
      <c r="A1326" t="s">
        <v>307</v>
      </c>
      <c r="B1326" t="s">
        <v>40</v>
      </c>
      <c r="C1326" t="s">
        <v>41</v>
      </c>
      <c r="D1326" t="s">
        <v>36</v>
      </c>
      <c r="E1326" t="s">
        <v>37</v>
      </c>
      <c r="F1326" s="7">
        <v>56.850999999999999</v>
      </c>
      <c r="G1326" s="7">
        <v>58.987000000000002</v>
      </c>
      <c r="H1326" s="7">
        <v>60.084000000000003</v>
      </c>
      <c r="I1326" s="7">
        <v>61.628</v>
      </c>
      <c r="J1326" s="7">
        <v>63.564</v>
      </c>
    </row>
    <row r="1327" spans="1:10">
      <c r="A1327" t="s">
        <v>307</v>
      </c>
      <c r="B1327" t="s">
        <v>42</v>
      </c>
      <c r="C1327" t="s">
        <v>43</v>
      </c>
      <c r="D1327" t="s">
        <v>36</v>
      </c>
      <c r="E1327" t="s">
        <v>37</v>
      </c>
      <c r="F1327" s="7">
        <v>1.202</v>
      </c>
      <c r="G1327" s="7">
        <v>1.2569999999999999</v>
      </c>
      <c r="H1327" s="7">
        <v>1.2709999999999999</v>
      </c>
      <c r="I1327" s="7">
        <v>1.3029999999999999</v>
      </c>
      <c r="J1327" s="7">
        <v>1.32</v>
      </c>
    </row>
    <row r="1328" spans="1:10">
      <c r="A1328" t="s">
        <v>307</v>
      </c>
      <c r="B1328" t="s">
        <v>44</v>
      </c>
      <c r="C1328" t="s">
        <v>45</v>
      </c>
      <c r="D1328" t="s">
        <v>36</v>
      </c>
      <c r="E1328" t="s">
        <v>37</v>
      </c>
      <c r="F1328" s="7">
        <v>0.33802111699862197</v>
      </c>
      <c r="G1328" s="7">
        <v>0.33421837943238702</v>
      </c>
      <c r="H1328" s="7">
        <v>0.33045842266377301</v>
      </c>
      <c r="I1328" s="7">
        <v>0.34449293455284102</v>
      </c>
      <c r="J1328" s="7">
        <v>0.34061738903912098</v>
      </c>
    </row>
    <row r="1329" spans="1:10">
      <c r="A1329" t="s">
        <v>307</v>
      </c>
      <c r="B1329" t="s">
        <v>46</v>
      </c>
      <c r="C1329" t="s">
        <v>47</v>
      </c>
      <c r="D1329" t="s">
        <v>36</v>
      </c>
      <c r="E1329" t="s">
        <v>37</v>
      </c>
      <c r="F1329" s="7">
        <v>4.0562534039834598E-2</v>
      </c>
      <c r="G1329" s="7">
        <v>4.0106205531886499E-2</v>
      </c>
      <c r="H1329" s="7">
        <v>3.96550107196528E-2</v>
      </c>
      <c r="I1329" s="7">
        <v>4.8084976421074302E-2</v>
      </c>
      <c r="J1329" s="7">
        <v>4.7544020436337202E-2</v>
      </c>
    </row>
    <row r="1330" spans="1:10">
      <c r="A1330" t="s">
        <v>307</v>
      </c>
      <c r="B1330" t="s">
        <v>48</v>
      </c>
      <c r="C1330" t="s">
        <v>49</v>
      </c>
      <c r="D1330" t="s">
        <v>36</v>
      </c>
      <c r="E1330" t="s">
        <v>37</v>
      </c>
      <c r="F1330" s="7">
        <v>1.35208446799449E-2</v>
      </c>
      <c r="G1330" s="7">
        <v>1.3368735177295501E-2</v>
      </c>
      <c r="H1330" s="7">
        <v>5.7218336906550898E-2</v>
      </c>
      <c r="I1330" s="7">
        <v>0.20696306834065101</v>
      </c>
      <c r="J1330" s="7">
        <v>0.20511848382181899</v>
      </c>
    </row>
    <row r="1331" spans="1:10">
      <c r="A1331" t="s">
        <v>307</v>
      </c>
      <c r="B1331" t="s">
        <v>50</v>
      </c>
      <c r="C1331" t="s">
        <v>51</v>
      </c>
      <c r="D1331" t="s">
        <v>36</v>
      </c>
      <c r="E1331" t="s">
        <v>37</v>
      </c>
      <c r="F1331" s="7">
        <v>2.46811672673959</v>
      </c>
      <c r="G1331" s="7">
        <v>2.7706270877811399</v>
      </c>
      <c r="H1331" s="7">
        <v>3.7487918591852498</v>
      </c>
      <c r="I1331" s="7">
        <v>4.9968345722305703</v>
      </c>
      <c r="J1331" s="7">
        <v>6.7371562903646298</v>
      </c>
    </row>
    <row r="1332" spans="1:10">
      <c r="A1332" t="s">
        <v>307</v>
      </c>
      <c r="B1332" t="s">
        <v>52</v>
      </c>
      <c r="C1332" t="s">
        <v>53</v>
      </c>
      <c r="D1332" t="s">
        <v>36</v>
      </c>
      <c r="E1332" t="s">
        <v>37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</row>
    <row r="1333" spans="1:10">
      <c r="A1333" t="s">
        <v>307</v>
      </c>
      <c r="B1333" t="s">
        <v>54</v>
      </c>
      <c r="C1333" t="s">
        <v>55</v>
      </c>
      <c r="D1333" t="s">
        <v>36</v>
      </c>
      <c r="E1333" t="s">
        <v>37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</row>
    <row r="1334" spans="1:10">
      <c r="A1334" t="s">
        <v>307</v>
      </c>
      <c r="B1334" t="s">
        <v>56</v>
      </c>
      <c r="C1334" t="s">
        <v>57</v>
      </c>
      <c r="D1334" t="s">
        <v>36</v>
      </c>
      <c r="E1334" t="s">
        <v>37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</row>
    <row r="1335" spans="1:10">
      <c r="A1335" t="s">
        <v>307</v>
      </c>
      <c r="B1335" t="s">
        <v>58</v>
      </c>
      <c r="C1335" t="s">
        <v>59</v>
      </c>
      <c r="D1335" t="s">
        <v>36</v>
      </c>
      <c r="E1335" t="s">
        <v>37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</row>
    <row r="1336" spans="1:10">
      <c r="A1336" t="s">
        <v>307</v>
      </c>
      <c r="B1336" t="s">
        <v>60</v>
      </c>
      <c r="C1336" t="s">
        <v>61</v>
      </c>
      <c r="D1336" t="s">
        <v>36</v>
      </c>
      <c r="E1336" t="s">
        <v>37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</row>
    <row r="1337" spans="1:10">
      <c r="A1337" t="s">
        <v>307</v>
      </c>
      <c r="B1337" t="s">
        <v>62</v>
      </c>
      <c r="C1337" t="s">
        <v>63</v>
      </c>
      <c r="D1337" t="s">
        <v>36</v>
      </c>
      <c r="E1337" t="s">
        <v>37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</row>
    <row r="1338" spans="1:10">
      <c r="A1338" t="s">
        <v>307</v>
      </c>
      <c r="B1338" t="s">
        <v>64</v>
      </c>
      <c r="C1338" t="s">
        <v>65</v>
      </c>
      <c r="D1338" t="s">
        <v>36</v>
      </c>
      <c r="E1338" t="s">
        <v>37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</row>
    <row r="1339" spans="1:10">
      <c r="A1339" t="s">
        <v>307</v>
      </c>
      <c r="B1339" t="s">
        <v>66</v>
      </c>
      <c r="C1339" t="s">
        <v>67</v>
      </c>
      <c r="D1339" t="s">
        <v>36</v>
      </c>
      <c r="E1339" t="s">
        <v>37</v>
      </c>
      <c r="F1339" s="7">
        <v>8.8231235503198294E-2</v>
      </c>
      <c r="G1339" s="7">
        <v>8.4192527470470901E-2</v>
      </c>
      <c r="H1339" s="7">
        <v>8.0338687783750404E-2</v>
      </c>
      <c r="I1339" s="7">
        <v>7.66612542553574E-2</v>
      </c>
      <c r="J1339" s="7">
        <v>7.3152152046890101E-2</v>
      </c>
    </row>
    <row r="1340" spans="1:10">
      <c r="A1340" t="s">
        <v>307</v>
      </c>
      <c r="B1340" t="s">
        <v>68</v>
      </c>
      <c r="C1340" t="s">
        <v>69</v>
      </c>
      <c r="D1340" t="s">
        <v>36</v>
      </c>
      <c r="E1340" t="s">
        <v>37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</row>
    <row r="1341" spans="1:10">
      <c r="A1341" t="s">
        <v>307</v>
      </c>
      <c r="B1341" t="s">
        <v>70</v>
      </c>
      <c r="C1341" t="s">
        <v>71</v>
      </c>
      <c r="D1341" t="s">
        <v>36</v>
      </c>
      <c r="E1341" t="s">
        <v>37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</row>
    <row r="1342" spans="1:10">
      <c r="A1342" t="s">
        <v>307</v>
      </c>
      <c r="B1342" t="s">
        <v>72</v>
      </c>
      <c r="C1342" t="s">
        <v>73</v>
      </c>
      <c r="D1342" t="s">
        <v>36</v>
      </c>
      <c r="E1342" t="s">
        <v>37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</row>
    <row r="1343" spans="1:10">
      <c r="A1343" t="s">
        <v>307</v>
      </c>
      <c r="B1343" t="s">
        <v>74</v>
      </c>
      <c r="C1343" t="s">
        <v>75</v>
      </c>
      <c r="D1343" t="s">
        <v>36</v>
      </c>
      <c r="E1343" t="s">
        <v>37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</row>
    <row r="1344" spans="1:10">
      <c r="A1344" t="s">
        <v>307</v>
      </c>
      <c r="B1344" t="s">
        <v>76</v>
      </c>
      <c r="C1344" t="s">
        <v>77</v>
      </c>
      <c r="D1344" t="s">
        <v>36</v>
      </c>
      <c r="E1344" t="s">
        <v>37</v>
      </c>
      <c r="F1344" s="7">
        <v>0.98599999999999999</v>
      </c>
      <c r="G1344" s="7">
        <v>1.006</v>
      </c>
      <c r="H1344" s="7">
        <v>1.0249999999999999</v>
      </c>
      <c r="I1344" s="7">
        <v>0.95599999999999996</v>
      </c>
      <c r="J1344" s="7">
        <v>0.89</v>
      </c>
    </row>
    <row r="1345" spans="1:10">
      <c r="A1345" t="s">
        <v>307</v>
      </c>
      <c r="B1345" t="s">
        <v>78</v>
      </c>
      <c r="C1345" t="s">
        <v>79</v>
      </c>
      <c r="D1345" t="s">
        <v>36</v>
      </c>
      <c r="E1345" t="s">
        <v>37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</row>
    <row r="1346" spans="1:10">
      <c r="A1346" t="s">
        <v>307</v>
      </c>
      <c r="B1346" t="s">
        <v>80</v>
      </c>
      <c r="C1346" t="s">
        <v>81</v>
      </c>
      <c r="D1346" t="s">
        <v>36</v>
      </c>
      <c r="E1346" t="s">
        <v>37</v>
      </c>
      <c r="F1346" s="7">
        <v>15.757</v>
      </c>
      <c r="G1346" s="7">
        <v>15.631</v>
      </c>
      <c r="H1346" s="7">
        <v>15.411</v>
      </c>
      <c r="I1346" s="7">
        <v>14.807</v>
      </c>
      <c r="J1346" s="7">
        <v>14.292999999999999</v>
      </c>
    </row>
    <row r="1347" spans="1:10">
      <c r="A1347" t="s">
        <v>307</v>
      </c>
      <c r="B1347" t="s">
        <v>82</v>
      </c>
      <c r="C1347" t="s">
        <v>83</v>
      </c>
      <c r="D1347" t="s">
        <v>36</v>
      </c>
      <c r="E1347" t="s">
        <v>37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</row>
    <row r="1348" spans="1:10">
      <c r="A1348" t="s">
        <v>307</v>
      </c>
      <c r="B1348" t="s">
        <v>84</v>
      </c>
      <c r="C1348" t="s">
        <v>85</v>
      </c>
      <c r="D1348" t="s">
        <v>36</v>
      </c>
      <c r="E1348" t="s">
        <v>37</v>
      </c>
      <c r="F1348" s="7">
        <v>2.391</v>
      </c>
      <c r="G1348" s="7">
        <v>2.3860000000000001</v>
      </c>
      <c r="H1348" s="7">
        <v>2.3740000000000001</v>
      </c>
      <c r="I1348" s="7">
        <v>2.3530000000000002</v>
      </c>
      <c r="J1348" s="7">
        <v>2.0019999999999998</v>
      </c>
    </row>
    <row r="1349" spans="1:10">
      <c r="A1349" t="s">
        <v>307</v>
      </c>
      <c r="B1349" t="s">
        <v>86</v>
      </c>
      <c r="C1349" t="s">
        <v>87</v>
      </c>
      <c r="D1349" t="s">
        <v>36</v>
      </c>
      <c r="E1349" t="s">
        <v>37</v>
      </c>
      <c r="F1349" s="7">
        <v>16.956</v>
      </c>
      <c r="G1349" s="7">
        <v>16.388999999999999</v>
      </c>
      <c r="H1349" s="7">
        <v>16.068000000000001</v>
      </c>
      <c r="I1349" s="7">
        <v>15.778</v>
      </c>
      <c r="J1349" s="7">
        <v>15.222</v>
      </c>
    </row>
    <row r="1350" spans="1:10">
      <c r="A1350" t="s">
        <v>307</v>
      </c>
      <c r="B1350" t="s">
        <v>88</v>
      </c>
      <c r="C1350" t="s">
        <v>89</v>
      </c>
      <c r="D1350" t="s">
        <v>36</v>
      </c>
      <c r="E1350" t="s">
        <v>37</v>
      </c>
      <c r="F1350" s="7">
        <v>7.3339999999999996</v>
      </c>
      <c r="G1350" s="7">
        <v>7.4160000000000004</v>
      </c>
      <c r="H1350" s="7">
        <v>7.234</v>
      </c>
      <c r="I1350" s="7">
        <v>6.6829999999999998</v>
      </c>
      <c r="J1350" s="7">
        <v>6.452</v>
      </c>
    </row>
    <row r="1351" spans="1:10">
      <c r="A1351" t="s">
        <v>307</v>
      </c>
      <c r="B1351" t="s">
        <v>90</v>
      </c>
      <c r="C1351" t="s">
        <v>91</v>
      </c>
      <c r="D1351" t="s">
        <v>36</v>
      </c>
      <c r="E1351" t="s">
        <v>37</v>
      </c>
      <c r="F1351" s="7">
        <v>0.97299999999999998</v>
      </c>
      <c r="G1351" s="7">
        <v>1.06</v>
      </c>
      <c r="H1351" s="7">
        <v>1.0529999999999999</v>
      </c>
      <c r="I1351" s="7">
        <v>1.0720000000000001</v>
      </c>
      <c r="J1351" s="7">
        <v>0.81799999999999995</v>
      </c>
    </row>
    <row r="1352" spans="1:10">
      <c r="A1352" t="s">
        <v>307</v>
      </c>
      <c r="B1352" t="s">
        <v>92</v>
      </c>
      <c r="C1352" t="s">
        <v>93</v>
      </c>
      <c r="D1352" t="s">
        <v>36</v>
      </c>
      <c r="E1352" t="s">
        <v>37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</row>
    <row r="1353" spans="1:10">
      <c r="A1353" t="s">
        <v>307</v>
      </c>
      <c r="B1353" t="s">
        <v>94</v>
      </c>
      <c r="C1353" t="s">
        <v>95</v>
      </c>
      <c r="D1353" t="s">
        <v>36</v>
      </c>
      <c r="E1353" t="s">
        <v>37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</row>
    <row r="1354" spans="1:10">
      <c r="A1354" t="s">
        <v>307</v>
      </c>
      <c r="B1354" t="s">
        <v>96</v>
      </c>
      <c r="C1354" t="s">
        <v>97</v>
      </c>
      <c r="D1354" t="s">
        <v>36</v>
      </c>
      <c r="E1354" t="s">
        <v>37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</row>
    <row r="1355" spans="1:10">
      <c r="A1355" t="s">
        <v>307</v>
      </c>
      <c r="B1355" t="s">
        <v>98</v>
      </c>
      <c r="C1355" t="s">
        <v>99</v>
      </c>
      <c r="D1355" t="s">
        <v>36</v>
      </c>
      <c r="E1355" t="s">
        <v>37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</row>
    <row r="1356" spans="1:10">
      <c r="A1356" t="s">
        <v>307</v>
      </c>
      <c r="B1356" t="s">
        <v>100</v>
      </c>
      <c r="C1356" t="s">
        <v>101</v>
      </c>
      <c r="D1356" t="s">
        <v>36</v>
      </c>
      <c r="E1356" t="s">
        <v>37</v>
      </c>
      <c r="F1356" s="7">
        <v>1.07225136649033E-2</v>
      </c>
      <c r="G1356" s="7">
        <v>1.0477842550600001E-2</v>
      </c>
      <c r="H1356" s="7">
        <v>1.0238880208442399E-2</v>
      </c>
      <c r="I1356" s="7">
        <v>1.00054908718219E-2</v>
      </c>
      <c r="J1356" s="7">
        <v>9.7775420530494695E-3</v>
      </c>
    </row>
    <row r="1357" spans="1:10">
      <c r="A1357" t="s">
        <v>307</v>
      </c>
      <c r="B1357" t="s">
        <v>102</v>
      </c>
      <c r="C1357" t="s">
        <v>103</v>
      </c>
      <c r="D1357" t="s">
        <v>36</v>
      </c>
      <c r="E1357" t="s">
        <v>37</v>
      </c>
      <c r="F1357" s="7">
        <v>4.6824306007208598E-3</v>
      </c>
      <c r="G1357" s="7">
        <v>4.5755848042471998E-3</v>
      </c>
      <c r="H1357" s="7">
        <v>4.4712319800580902E-3</v>
      </c>
      <c r="I1357" s="7">
        <v>4.3693128400293301E-3</v>
      </c>
      <c r="J1357" s="7">
        <v>4.2697695279128997E-3</v>
      </c>
    </row>
    <row r="1358" spans="1:10">
      <c r="A1358" t="s">
        <v>307</v>
      </c>
      <c r="B1358" t="s">
        <v>104</v>
      </c>
      <c r="C1358" t="s">
        <v>105</v>
      </c>
      <c r="D1358" t="s">
        <v>36</v>
      </c>
      <c r="E1358" t="s">
        <v>37</v>
      </c>
      <c r="F1358" s="7">
        <v>6.2837985280722194E-2</v>
      </c>
      <c r="G1358" s="7">
        <v>6.1404120017436697E-2</v>
      </c>
      <c r="H1358" s="7">
        <v>6.0003710317955497E-2</v>
      </c>
      <c r="I1358" s="7">
        <v>5.8635960538606903E-2</v>
      </c>
      <c r="J1358" s="7">
        <v>5.7300094251426202E-2</v>
      </c>
    </row>
    <row r="1359" spans="1:10">
      <c r="A1359" t="s">
        <v>307</v>
      </c>
      <c r="B1359" t="s">
        <v>106</v>
      </c>
      <c r="C1359" t="s">
        <v>107</v>
      </c>
      <c r="D1359" t="s">
        <v>36</v>
      </c>
      <c r="E1359" t="s">
        <v>37</v>
      </c>
      <c r="F1359" s="7">
        <v>10.766987651680999</v>
      </c>
      <c r="G1359" s="7">
        <v>10.6694886770611</v>
      </c>
      <c r="H1359" s="7">
        <v>10.570310485133</v>
      </c>
      <c r="I1359" s="7">
        <v>10.4813049566048</v>
      </c>
      <c r="J1359" s="7">
        <v>10.356866908700599</v>
      </c>
    </row>
    <row r="1360" spans="1:10">
      <c r="A1360" t="s">
        <v>307</v>
      </c>
      <c r="B1360" t="s">
        <v>108</v>
      </c>
      <c r="C1360" t="s">
        <v>109</v>
      </c>
      <c r="D1360" t="s">
        <v>36</v>
      </c>
      <c r="E1360" t="s">
        <v>37</v>
      </c>
      <c r="F1360" s="7">
        <v>6.2202828408608199E-3</v>
      </c>
      <c r="G1360" s="7">
        <v>6.0783456439014302E-3</v>
      </c>
      <c r="H1360" s="7">
        <v>5.9397201869434701E-3</v>
      </c>
      <c r="I1360" s="7">
        <v>5.8043277098443697E-3</v>
      </c>
      <c r="J1360" s="7">
        <v>5.6720913546093503E-3</v>
      </c>
    </row>
    <row r="1361" spans="1:10">
      <c r="A1361" t="s">
        <v>307</v>
      </c>
      <c r="B1361" t="s">
        <v>110</v>
      </c>
      <c r="C1361" t="s">
        <v>111</v>
      </c>
      <c r="D1361" t="s">
        <v>36</v>
      </c>
      <c r="E1361" t="s">
        <v>37</v>
      </c>
      <c r="F1361" s="7">
        <v>3.6453209929247103E-2</v>
      </c>
      <c r="G1361" s="7">
        <v>3.5621404275082702E-2</v>
      </c>
      <c r="H1361" s="7">
        <v>3.48090066698113E-2</v>
      </c>
      <c r="I1361" s="7">
        <v>3.4015555549210597E-2</v>
      </c>
      <c r="J1361" s="7">
        <v>3.3240600496363903E-2</v>
      </c>
    </row>
    <row r="1362" spans="1:10">
      <c r="A1362" t="s">
        <v>307</v>
      </c>
      <c r="B1362" t="s">
        <v>112</v>
      </c>
      <c r="C1362" t="s">
        <v>113</v>
      </c>
      <c r="D1362" t="s">
        <v>36</v>
      </c>
      <c r="E1362" t="s">
        <v>37</v>
      </c>
      <c r="F1362" s="7">
        <v>6.1985482731609798</v>
      </c>
      <c r="G1362" s="7">
        <v>6.1291672051705701</v>
      </c>
      <c r="H1362" s="7">
        <v>6.0605871488788496</v>
      </c>
      <c r="I1362" s="7">
        <v>5.9927801895994603</v>
      </c>
      <c r="J1362" s="7">
        <v>5.9257201161607904</v>
      </c>
    </row>
    <row r="1363" spans="1:10">
      <c r="A1363" t="s">
        <v>307</v>
      </c>
      <c r="B1363" t="s">
        <v>114</v>
      </c>
      <c r="C1363" t="s">
        <v>115</v>
      </c>
      <c r="D1363" t="s">
        <v>36</v>
      </c>
      <c r="E1363" t="s">
        <v>37</v>
      </c>
      <c r="F1363" s="7">
        <v>2.7163446584843498E-3</v>
      </c>
      <c r="G1363" s="7">
        <v>2.6543618907124101E-3</v>
      </c>
      <c r="H1363" s="7">
        <v>2.5938253316569E-3</v>
      </c>
      <c r="I1363" s="7">
        <v>2.5347005874328601E-3</v>
      </c>
      <c r="J1363" s="7">
        <v>2.4769540948070701E-3</v>
      </c>
    </row>
    <row r="1364" spans="1:10">
      <c r="A1364" t="s">
        <v>307</v>
      </c>
      <c r="B1364" t="s">
        <v>116</v>
      </c>
      <c r="C1364" t="s">
        <v>117</v>
      </c>
      <c r="D1364" t="s">
        <v>36</v>
      </c>
      <c r="E1364" t="s">
        <v>37</v>
      </c>
      <c r="F1364" s="7">
        <v>11.1618960821536</v>
      </c>
      <c r="G1364" s="7">
        <v>9.2781642353357601</v>
      </c>
      <c r="H1364" s="7">
        <v>8.7118339054536893</v>
      </c>
      <c r="I1364" s="7">
        <v>6.4921538109580599</v>
      </c>
      <c r="J1364" s="7">
        <v>6.7012981363264803</v>
      </c>
    </row>
    <row r="1365" spans="1:10">
      <c r="A1365" t="s">
        <v>307</v>
      </c>
      <c r="B1365" t="s">
        <v>118</v>
      </c>
      <c r="C1365" t="s">
        <v>119</v>
      </c>
      <c r="D1365" t="s">
        <v>36</v>
      </c>
      <c r="E1365" t="s">
        <v>37</v>
      </c>
      <c r="F1365" s="7">
        <v>0.27105817305787699</v>
      </c>
      <c r="G1365" s="7">
        <v>0.74936628780038805</v>
      </c>
      <c r="H1365" s="7">
        <v>0.73460881316452398</v>
      </c>
      <c r="I1365" s="7">
        <v>2.0842779882432501E-2</v>
      </c>
      <c r="J1365" s="7">
        <v>2.0386375743855802E-2</v>
      </c>
    </row>
    <row r="1366" spans="1:10">
      <c r="A1366" t="s">
        <v>307</v>
      </c>
      <c r="B1366" t="s">
        <v>120</v>
      </c>
      <c r="C1366" t="s">
        <v>121</v>
      </c>
      <c r="D1366" t="s">
        <v>36</v>
      </c>
      <c r="E1366" t="s">
        <v>37</v>
      </c>
      <c r="F1366" s="7">
        <v>8.7643007451665493</v>
      </c>
      <c r="G1366" s="7">
        <v>18.205913423641199</v>
      </c>
      <c r="H1366" s="7">
        <v>22.779991284144401</v>
      </c>
      <c r="I1366" s="7">
        <v>10.6190848951644</v>
      </c>
      <c r="J1366" s="7">
        <v>12.053177438327801</v>
      </c>
    </row>
    <row r="1367" spans="1:10">
      <c r="A1367" t="s">
        <v>307</v>
      </c>
      <c r="B1367" t="s">
        <v>122</v>
      </c>
      <c r="C1367" t="s">
        <v>123</v>
      </c>
      <c r="D1367" t="s">
        <v>36</v>
      </c>
      <c r="E1367" t="s">
        <v>37</v>
      </c>
      <c r="F1367" s="7">
        <v>26.2619265906112</v>
      </c>
      <c r="G1367" s="7">
        <v>43.788794405349499</v>
      </c>
      <c r="H1367" s="7">
        <v>47.922205457971103</v>
      </c>
      <c r="I1367" s="7">
        <v>40.5114037968345</v>
      </c>
      <c r="J1367" s="7">
        <v>47.179565172087202</v>
      </c>
    </row>
    <row r="1368" spans="1:10">
      <c r="A1368" t="s">
        <v>307</v>
      </c>
      <c r="B1368" t="s">
        <v>124</v>
      </c>
      <c r="C1368" t="s">
        <v>125</v>
      </c>
      <c r="D1368" t="s">
        <v>36</v>
      </c>
      <c r="E1368" t="s">
        <v>37</v>
      </c>
      <c r="F1368" s="7"/>
      <c r="G1368" s="7"/>
      <c r="H1368" s="7"/>
      <c r="I1368" s="7"/>
      <c r="J1368" s="7"/>
    </row>
    <row r="1369" spans="1:10">
      <c r="A1369" t="s">
        <v>307</v>
      </c>
      <c r="B1369" t="s">
        <v>126</v>
      </c>
      <c r="C1369" t="s">
        <v>127</v>
      </c>
      <c r="D1369" t="s">
        <v>36</v>
      </c>
      <c r="E1369" t="s">
        <v>37</v>
      </c>
      <c r="F1369" s="7"/>
      <c r="G1369" s="7"/>
      <c r="H1369" s="7"/>
      <c r="I1369" s="7"/>
      <c r="J1369" s="7"/>
    </row>
    <row r="1370" spans="1:10">
      <c r="A1370" t="s">
        <v>307</v>
      </c>
      <c r="B1370" t="s">
        <v>128</v>
      </c>
      <c r="C1370" t="s">
        <v>129</v>
      </c>
      <c r="D1370" t="s">
        <v>36</v>
      </c>
      <c r="E1370" t="s">
        <v>37</v>
      </c>
      <c r="F1370" s="7"/>
      <c r="G1370" s="7"/>
      <c r="H1370" s="7"/>
      <c r="I1370" s="7"/>
      <c r="J1370" s="7"/>
    </row>
    <row r="1371" spans="1:10">
      <c r="A1371" t="s">
        <v>307</v>
      </c>
      <c r="B1371" t="s">
        <v>130</v>
      </c>
      <c r="C1371" t="s">
        <v>131</v>
      </c>
      <c r="D1371" t="s">
        <v>36</v>
      </c>
      <c r="E1371" t="s">
        <v>37</v>
      </c>
      <c r="F1371" s="7"/>
      <c r="G1371" s="7"/>
      <c r="H1371" s="7"/>
      <c r="I1371" s="7"/>
      <c r="J1371" s="7"/>
    </row>
    <row r="1372" spans="1:10">
      <c r="A1372" t="s">
        <v>307</v>
      </c>
      <c r="B1372" t="s">
        <v>132</v>
      </c>
      <c r="C1372" t="s">
        <v>133</v>
      </c>
      <c r="D1372" t="s">
        <v>36</v>
      </c>
      <c r="E1372" t="s">
        <v>37</v>
      </c>
      <c r="F1372" s="7"/>
      <c r="G1372" s="7"/>
      <c r="H1372" s="7"/>
      <c r="I1372" s="7"/>
      <c r="J1372" s="7"/>
    </row>
    <row r="1373" spans="1:10">
      <c r="A1373" t="s">
        <v>307</v>
      </c>
      <c r="B1373" t="s">
        <v>134</v>
      </c>
      <c r="C1373" t="s">
        <v>135</v>
      </c>
      <c r="D1373" t="s">
        <v>36</v>
      </c>
      <c r="E1373" t="s">
        <v>37</v>
      </c>
      <c r="F1373" s="7"/>
      <c r="G1373" s="7"/>
      <c r="H1373" s="7"/>
      <c r="I1373" s="7"/>
      <c r="J1373" s="7"/>
    </row>
    <row r="1374" spans="1:10">
      <c r="A1374" t="s">
        <v>307</v>
      </c>
      <c r="B1374" t="s">
        <v>136</v>
      </c>
      <c r="C1374" t="s">
        <v>137</v>
      </c>
      <c r="D1374" t="s">
        <v>36</v>
      </c>
      <c r="E1374" t="s">
        <v>37</v>
      </c>
      <c r="F1374" s="7"/>
      <c r="G1374" s="7"/>
      <c r="H1374" s="7"/>
      <c r="I1374" s="7"/>
      <c r="J1374" s="7"/>
    </row>
    <row r="1375" spans="1:10">
      <c r="A1375" t="s">
        <v>307</v>
      </c>
      <c r="B1375" t="s">
        <v>138</v>
      </c>
      <c r="C1375" t="s">
        <v>139</v>
      </c>
      <c r="D1375" t="s">
        <v>36</v>
      </c>
      <c r="E1375" t="s">
        <v>37</v>
      </c>
      <c r="F1375" s="7"/>
      <c r="G1375" s="7"/>
      <c r="H1375" s="7"/>
      <c r="I1375" s="7"/>
      <c r="J1375" s="7"/>
    </row>
    <row r="1376" spans="1:10">
      <c r="A1376" t="s">
        <v>307</v>
      </c>
      <c r="B1376" t="s">
        <v>140</v>
      </c>
      <c r="C1376" t="s">
        <v>141</v>
      </c>
      <c r="D1376" t="s">
        <v>36</v>
      </c>
      <c r="E1376" t="s">
        <v>37</v>
      </c>
      <c r="F1376" s="7"/>
      <c r="G1376" s="7"/>
      <c r="H1376" s="7"/>
      <c r="I1376" s="7"/>
      <c r="J1376" s="7"/>
    </row>
    <row r="1377" spans="1:10">
      <c r="A1377" t="s">
        <v>307</v>
      </c>
      <c r="B1377" t="s">
        <v>142</v>
      </c>
      <c r="C1377" t="s">
        <v>143</v>
      </c>
      <c r="D1377" t="s">
        <v>36</v>
      </c>
      <c r="E1377" t="s">
        <v>37</v>
      </c>
      <c r="F1377" s="7"/>
      <c r="G1377" s="7"/>
      <c r="H1377" s="7"/>
      <c r="I1377" s="7"/>
      <c r="J1377" s="7"/>
    </row>
    <row r="1378" spans="1:10">
      <c r="A1378" t="s">
        <v>307</v>
      </c>
      <c r="B1378" t="s">
        <v>144</v>
      </c>
      <c r="C1378" t="s">
        <v>145</v>
      </c>
      <c r="D1378" t="s">
        <v>36</v>
      </c>
      <c r="E1378" t="s">
        <v>37</v>
      </c>
      <c r="F1378" s="7"/>
      <c r="G1378" s="7"/>
      <c r="H1378" s="7"/>
      <c r="I1378" s="7"/>
      <c r="J1378" s="7"/>
    </row>
    <row r="1379" spans="1:10">
      <c r="A1379" t="s">
        <v>307</v>
      </c>
      <c r="B1379" t="s">
        <v>146</v>
      </c>
      <c r="C1379" t="s">
        <v>147</v>
      </c>
      <c r="D1379" t="s">
        <v>36</v>
      </c>
      <c r="E1379" t="s">
        <v>37</v>
      </c>
      <c r="F1379" s="7"/>
      <c r="G1379" s="7"/>
      <c r="H1379" s="7"/>
      <c r="I1379" s="7"/>
      <c r="J1379" s="7"/>
    </row>
    <row r="1380" spans="1:10">
      <c r="A1380" t="s">
        <v>307</v>
      </c>
      <c r="B1380" t="s">
        <v>148</v>
      </c>
      <c r="C1380" t="s">
        <v>149</v>
      </c>
      <c r="D1380" t="s">
        <v>36</v>
      </c>
      <c r="E1380" t="s">
        <v>37</v>
      </c>
      <c r="F1380" s="7"/>
      <c r="G1380" s="7"/>
      <c r="H1380" s="7"/>
      <c r="I1380" s="7"/>
      <c r="J1380" s="7"/>
    </row>
    <row r="1381" spans="1:10">
      <c r="A1381" t="s">
        <v>307</v>
      </c>
      <c r="B1381" t="s">
        <v>150</v>
      </c>
      <c r="C1381" t="s">
        <v>151</v>
      </c>
      <c r="D1381" t="s">
        <v>36</v>
      </c>
      <c r="E1381" t="s">
        <v>37</v>
      </c>
      <c r="F1381" s="7"/>
      <c r="G1381" s="7"/>
      <c r="H1381" s="7"/>
      <c r="I1381" s="7"/>
      <c r="J1381" s="7"/>
    </row>
    <row r="1382" spans="1:10">
      <c r="A1382" t="s">
        <v>307</v>
      </c>
      <c r="B1382" t="s">
        <v>152</v>
      </c>
      <c r="C1382" t="s">
        <v>153</v>
      </c>
      <c r="D1382" t="s">
        <v>36</v>
      </c>
      <c r="E1382" t="s">
        <v>37</v>
      </c>
      <c r="F1382" s="7"/>
      <c r="G1382" s="7"/>
      <c r="H1382" s="7"/>
      <c r="I1382" s="7"/>
      <c r="J1382" s="7"/>
    </row>
    <row r="1383" spans="1:10">
      <c r="A1383" t="s">
        <v>307</v>
      </c>
      <c r="B1383" t="s">
        <v>154</v>
      </c>
      <c r="C1383" t="s">
        <v>155</v>
      </c>
      <c r="D1383" t="s">
        <v>36</v>
      </c>
      <c r="E1383" t="s">
        <v>37</v>
      </c>
      <c r="F1383" s="7"/>
      <c r="G1383" s="7"/>
      <c r="H1383" s="7"/>
      <c r="I1383" s="7"/>
      <c r="J1383" s="7"/>
    </row>
    <row r="1384" spans="1:10">
      <c r="A1384" t="s">
        <v>307</v>
      </c>
      <c r="B1384" t="s">
        <v>156</v>
      </c>
      <c r="C1384" t="s">
        <v>157</v>
      </c>
      <c r="D1384" t="s">
        <v>36</v>
      </c>
      <c r="E1384" t="s">
        <v>37</v>
      </c>
      <c r="F1384" s="7"/>
      <c r="G1384" s="7"/>
      <c r="H1384" s="7"/>
      <c r="I1384" s="7"/>
      <c r="J1384" s="7"/>
    </row>
    <row r="1385" spans="1:10">
      <c r="A1385" t="s">
        <v>307</v>
      </c>
      <c r="B1385" t="s">
        <v>158</v>
      </c>
      <c r="C1385" t="s">
        <v>159</v>
      </c>
      <c r="D1385" t="s">
        <v>36</v>
      </c>
      <c r="E1385" t="s">
        <v>37</v>
      </c>
      <c r="F1385" s="7"/>
      <c r="G1385" s="7"/>
      <c r="H1385" s="7"/>
      <c r="I1385" s="7"/>
      <c r="J1385" s="7"/>
    </row>
    <row r="1386" spans="1:10">
      <c r="A1386" t="s">
        <v>307</v>
      </c>
      <c r="B1386" t="s">
        <v>160</v>
      </c>
      <c r="C1386" t="s">
        <v>161</v>
      </c>
      <c r="D1386" t="s">
        <v>36</v>
      </c>
      <c r="E1386" t="s">
        <v>37</v>
      </c>
      <c r="F1386" s="7"/>
      <c r="G1386" s="7"/>
      <c r="H1386" s="7"/>
      <c r="I1386" s="7"/>
      <c r="J1386" s="7"/>
    </row>
    <row r="1387" spans="1:10">
      <c r="A1387" t="s">
        <v>307</v>
      </c>
      <c r="B1387" t="s">
        <v>162</v>
      </c>
      <c r="C1387" t="s">
        <v>163</v>
      </c>
      <c r="D1387" t="s">
        <v>36</v>
      </c>
      <c r="E1387" t="s">
        <v>37</v>
      </c>
      <c r="F1387" s="7"/>
      <c r="G1387" s="7"/>
      <c r="H1387" s="7"/>
      <c r="I1387" s="7"/>
      <c r="J1387" s="7"/>
    </row>
    <row r="1388" spans="1:10">
      <c r="A1388" t="s">
        <v>307</v>
      </c>
      <c r="B1388" t="s">
        <v>164</v>
      </c>
      <c r="C1388" t="s">
        <v>165</v>
      </c>
      <c r="D1388" t="s">
        <v>36</v>
      </c>
      <c r="E1388" t="s">
        <v>37</v>
      </c>
      <c r="F1388" s="7"/>
      <c r="G1388" s="7"/>
      <c r="H1388" s="7"/>
      <c r="I1388" s="7"/>
      <c r="J1388" s="7"/>
    </row>
    <row r="1389" spans="1:10">
      <c r="A1389" t="s">
        <v>307</v>
      </c>
      <c r="B1389" t="s">
        <v>166</v>
      </c>
      <c r="C1389" t="s">
        <v>167</v>
      </c>
      <c r="D1389" t="s">
        <v>36</v>
      </c>
      <c r="E1389" t="s">
        <v>37</v>
      </c>
      <c r="F1389" s="7"/>
      <c r="G1389" s="7"/>
      <c r="H1389" s="7"/>
      <c r="I1389" s="7"/>
      <c r="J1389" s="7"/>
    </row>
    <row r="1390" spans="1:10">
      <c r="A1390" t="s">
        <v>307</v>
      </c>
      <c r="B1390" t="s">
        <v>168</v>
      </c>
      <c r="C1390" t="s">
        <v>169</v>
      </c>
      <c r="D1390" t="s">
        <v>36</v>
      </c>
      <c r="E1390" t="s">
        <v>37</v>
      </c>
      <c r="F1390" s="7"/>
      <c r="G1390" s="7"/>
      <c r="H1390" s="7"/>
      <c r="I1390" s="7"/>
      <c r="J1390" s="7"/>
    </row>
    <row r="1391" spans="1:10">
      <c r="A1391" t="s">
        <v>307</v>
      </c>
      <c r="B1391" t="s">
        <v>170</v>
      </c>
      <c r="C1391" t="s">
        <v>171</v>
      </c>
      <c r="D1391" t="s">
        <v>36</v>
      </c>
      <c r="E1391" t="s">
        <v>37</v>
      </c>
      <c r="F1391" s="7"/>
      <c r="G1391" s="7"/>
      <c r="H1391" s="7"/>
      <c r="I1391" s="7"/>
      <c r="J1391" s="7"/>
    </row>
    <row r="1392" spans="1:10">
      <c r="A1392" t="s">
        <v>307</v>
      </c>
      <c r="B1392" t="s">
        <v>172</v>
      </c>
      <c r="C1392" t="s">
        <v>173</v>
      </c>
      <c r="D1392" t="s">
        <v>36</v>
      </c>
      <c r="E1392" t="s">
        <v>37</v>
      </c>
      <c r="F1392" s="7"/>
      <c r="G1392" s="7"/>
      <c r="H1392" s="7"/>
      <c r="I1392" s="7"/>
      <c r="J1392" s="7"/>
    </row>
    <row r="1393" spans="1:10">
      <c r="A1393" t="s">
        <v>307</v>
      </c>
      <c r="B1393" t="s">
        <v>174</v>
      </c>
      <c r="C1393" t="s">
        <v>175</v>
      </c>
      <c r="D1393" t="s">
        <v>36</v>
      </c>
      <c r="E1393" t="s">
        <v>37</v>
      </c>
      <c r="F1393" s="7"/>
      <c r="G1393" s="7"/>
      <c r="H1393" s="7"/>
      <c r="I1393" s="7"/>
      <c r="J1393" s="7"/>
    </row>
    <row r="1394" spans="1:10">
      <c r="A1394" t="s">
        <v>307</v>
      </c>
      <c r="B1394" t="s">
        <v>176</v>
      </c>
      <c r="C1394" t="s">
        <v>177</v>
      </c>
      <c r="D1394" t="s">
        <v>36</v>
      </c>
      <c r="E1394" t="s">
        <v>37</v>
      </c>
      <c r="F1394" s="7"/>
      <c r="G1394" s="7"/>
      <c r="H1394" s="7"/>
      <c r="I1394" s="7"/>
      <c r="J1394" s="7"/>
    </row>
    <row r="1395" spans="1:10">
      <c r="A1395" t="s">
        <v>307</v>
      </c>
      <c r="B1395" t="s">
        <v>178</v>
      </c>
      <c r="C1395" t="s">
        <v>179</v>
      </c>
      <c r="D1395" t="s">
        <v>36</v>
      </c>
      <c r="E1395" t="s">
        <v>37</v>
      </c>
      <c r="F1395" s="7"/>
      <c r="G1395" s="7"/>
      <c r="H1395" s="7"/>
      <c r="I1395" s="7"/>
      <c r="J1395" s="7"/>
    </row>
    <row r="1396" spans="1:10">
      <c r="A1396" t="s">
        <v>307</v>
      </c>
      <c r="B1396" t="s">
        <v>180</v>
      </c>
      <c r="C1396" t="s">
        <v>181</v>
      </c>
      <c r="D1396" t="s">
        <v>36</v>
      </c>
      <c r="E1396" t="s">
        <v>37</v>
      </c>
      <c r="F1396" s="7"/>
      <c r="G1396" s="7"/>
      <c r="H1396" s="7"/>
      <c r="I1396" s="7"/>
      <c r="J1396" s="7"/>
    </row>
    <row r="1397" spans="1:10">
      <c r="A1397" t="s">
        <v>307</v>
      </c>
      <c r="B1397" t="s">
        <v>182</v>
      </c>
      <c r="C1397" t="s">
        <v>183</v>
      </c>
      <c r="D1397" t="s">
        <v>36</v>
      </c>
      <c r="E1397" t="s">
        <v>37</v>
      </c>
      <c r="F1397" s="7"/>
      <c r="G1397" s="7"/>
      <c r="H1397" s="7"/>
      <c r="I1397" s="7"/>
      <c r="J1397" s="7"/>
    </row>
    <row r="1398" spans="1:10">
      <c r="A1398" t="s">
        <v>307</v>
      </c>
      <c r="B1398" t="s">
        <v>184</v>
      </c>
      <c r="C1398" t="s">
        <v>185</v>
      </c>
      <c r="D1398" t="s">
        <v>36</v>
      </c>
      <c r="E1398" t="s">
        <v>37</v>
      </c>
      <c r="F1398" s="7"/>
      <c r="G1398" s="7"/>
      <c r="H1398" s="7"/>
      <c r="I1398" s="7"/>
      <c r="J1398" s="7"/>
    </row>
    <row r="1399" spans="1:10">
      <c r="A1399" t="s">
        <v>307</v>
      </c>
      <c r="B1399" t="s">
        <v>186</v>
      </c>
      <c r="C1399" t="s">
        <v>187</v>
      </c>
      <c r="D1399" t="s">
        <v>36</v>
      </c>
      <c r="E1399" t="s">
        <v>37</v>
      </c>
      <c r="F1399" s="7"/>
      <c r="G1399" s="7"/>
      <c r="H1399" s="7"/>
      <c r="I1399" s="7"/>
      <c r="J1399" s="7"/>
    </row>
    <row r="1400" spans="1:10">
      <c r="A1400" t="s">
        <v>307</v>
      </c>
      <c r="B1400" t="s">
        <v>188</v>
      </c>
      <c r="C1400" t="s">
        <v>189</v>
      </c>
      <c r="D1400" t="s">
        <v>36</v>
      </c>
      <c r="E1400" t="s">
        <v>37</v>
      </c>
      <c r="F1400" s="7"/>
      <c r="G1400" s="7"/>
      <c r="H1400" s="7"/>
      <c r="I1400" s="7"/>
      <c r="J1400" s="7"/>
    </row>
    <row r="1401" spans="1:10">
      <c r="A1401" t="s">
        <v>307</v>
      </c>
      <c r="B1401" t="s">
        <v>190</v>
      </c>
      <c r="C1401" t="s">
        <v>191</v>
      </c>
      <c r="D1401" t="s">
        <v>36</v>
      </c>
      <c r="E1401" t="s">
        <v>37</v>
      </c>
      <c r="F1401" s="7"/>
      <c r="G1401" s="7"/>
      <c r="H1401" s="7"/>
      <c r="I1401" s="7"/>
      <c r="J1401" s="7"/>
    </row>
    <row r="1402" spans="1:10">
      <c r="A1402" t="s">
        <v>307</v>
      </c>
      <c r="B1402" t="s">
        <v>192</v>
      </c>
      <c r="C1402" t="s">
        <v>193</v>
      </c>
      <c r="D1402" t="s">
        <v>36</v>
      </c>
      <c r="E1402" t="s">
        <v>37</v>
      </c>
      <c r="F1402" s="7"/>
      <c r="G1402" s="7"/>
      <c r="H1402" s="7"/>
      <c r="I1402" s="7"/>
      <c r="J1402" s="7"/>
    </row>
    <row r="1403" spans="1:10">
      <c r="A1403" t="s">
        <v>307</v>
      </c>
      <c r="B1403" t="s">
        <v>194</v>
      </c>
      <c r="C1403" t="s">
        <v>195</v>
      </c>
      <c r="D1403" t="s">
        <v>36</v>
      </c>
      <c r="E1403" t="s">
        <v>37</v>
      </c>
      <c r="F1403" s="7"/>
      <c r="G1403" s="7"/>
      <c r="H1403" s="7"/>
      <c r="I1403" s="7"/>
      <c r="J1403" s="7"/>
    </row>
    <row r="1404" spans="1:10">
      <c r="A1404" t="s">
        <v>307</v>
      </c>
      <c r="B1404" t="s">
        <v>196</v>
      </c>
      <c r="C1404" t="s">
        <v>197</v>
      </c>
      <c r="D1404" t="s">
        <v>36</v>
      </c>
      <c r="E1404" t="s">
        <v>37</v>
      </c>
      <c r="F1404" s="7"/>
      <c r="G1404" s="7"/>
      <c r="H1404" s="7"/>
      <c r="I1404" s="7"/>
      <c r="J1404" s="7"/>
    </row>
    <row r="1405" spans="1:10">
      <c r="A1405" t="s">
        <v>307</v>
      </c>
      <c r="B1405" t="s">
        <v>198</v>
      </c>
      <c r="C1405" t="s">
        <v>199</v>
      </c>
      <c r="D1405" t="s">
        <v>36</v>
      </c>
      <c r="E1405" t="s">
        <v>37</v>
      </c>
      <c r="F1405" s="7"/>
      <c r="G1405" s="7"/>
      <c r="H1405" s="7"/>
      <c r="I1405" s="7"/>
      <c r="J1405" s="7"/>
    </row>
    <row r="1406" spans="1:10">
      <c r="A1406" t="s">
        <v>307</v>
      </c>
      <c r="B1406" t="s">
        <v>200</v>
      </c>
      <c r="C1406" t="s">
        <v>201</v>
      </c>
      <c r="D1406" t="s">
        <v>36</v>
      </c>
      <c r="E1406" t="s">
        <v>37</v>
      </c>
      <c r="F1406" s="7"/>
      <c r="G1406" s="7"/>
      <c r="H1406" s="7"/>
      <c r="I1406" s="7"/>
      <c r="J1406" s="7"/>
    </row>
    <row r="1407" spans="1:10">
      <c r="A1407" t="s">
        <v>307</v>
      </c>
      <c r="B1407" t="s">
        <v>202</v>
      </c>
      <c r="C1407" t="s">
        <v>203</v>
      </c>
      <c r="D1407" t="s">
        <v>36</v>
      </c>
      <c r="E1407" t="s">
        <v>37</v>
      </c>
      <c r="F1407" s="7"/>
      <c r="G1407" s="7"/>
      <c r="H1407" s="7"/>
      <c r="I1407" s="7"/>
      <c r="J1407" s="7"/>
    </row>
    <row r="1408" spans="1:10">
      <c r="A1408" t="s">
        <v>307</v>
      </c>
      <c r="B1408" t="s">
        <v>204</v>
      </c>
      <c r="C1408" t="s">
        <v>205</v>
      </c>
      <c r="D1408" t="s">
        <v>36</v>
      </c>
      <c r="E1408" t="s">
        <v>37</v>
      </c>
      <c r="F1408" s="7"/>
      <c r="G1408" s="7"/>
      <c r="H1408" s="7"/>
      <c r="I1408" s="7"/>
      <c r="J1408" s="7"/>
    </row>
    <row r="1409" spans="1:10">
      <c r="A1409" t="s">
        <v>307</v>
      </c>
      <c r="B1409" t="s">
        <v>206</v>
      </c>
      <c r="C1409" t="s">
        <v>207</v>
      </c>
      <c r="D1409" t="s">
        <v>36</v>
      </c>
      <c r="E1409" t="s">
        <v>37</v>
      </c>
      <c r="F1409" s="7"/>
      <c r="G1409" s="7"/>
      <c r="H1409" s="7"/>
      <c r="I1409" s="7"/>
      <c r="J1409" s="7"/>
    </row>
    <row r="1410" spans="1:10">
      <c r="A1410" t="s">
        <v>307</v>
      </c>
      <c r="B1410" t="s">
        <v>208</v>
      </c>
      <c r="C1410" t="s">
        <v>209</v>
      </c>
      <c r="D1410" t="s">
        <v>36</v>
      </c>
      <c r="E1410" t="s">
        <v>37</v>
      </c>
      <c r="F1410" s="7"/>
      <c r="G1410" s="7"/>
      <c r="H1410" s="7"/>
      <c r="I1410" s="7"/>
      <c r="J1410" s="7"/>
    </row>
    <row r="1411" spans="1:10">
      <c r="A1411" t="s">
        <v>307</v>
      </c>
      <c r="B1411" t="s">
        <v>210</v>
      </c>
      <c r="C1411" t="s">
        <v>211</v>
      </c>
      <c r="D1411" t="s">
        <v>36</v>
      </c>
      <c r="E1411" t="s">
        <v>37</v>
      </c>
      <c r="F1411" s="7"/>
      <c r="G1411" s="7"/>
      <c r="H1411" s="7"/>
      <c r="I1411" s="7"/>
      <c r="J1411" s="7"/>
    </row>
    <row r="1412" spans="1:10">
      <c r="A1412" t="s">
        <v>307</v>
      </c>
      <c r="B1412" t="s">
        <v>212</v>
      </c>
      <c r="C1412" t="s">
        <v>213</v>
      </c>
      <c r="D1412" t="s">
        <v>36</v>
      </c>
      <c r="E1412" t="s">
        <v>37</v>
      </c>
      <c r="F1412" s="7"/>
      <c r="G1412" s="7"/>
      <c r="H1412" s="7"/>
      <c r="I1412" s="7"/>
      <c r="J1412" s="7"/>
    </row>
    <row r="1413" spans="1:10">
      <c r="A1413" t="s">
        <v>307</v>
      </c>
      <c r="B1413" t="s">
        <v>214</v>
      </c>
      <c r="C1413" t="s">
        <v>215</v>
      </c>
      <c r="D1413" t="s">
        <v>36</v>
      </c>
      <c r="E1413" t="s">
        <v>37</v>
      </c>
      <c r="F1413" s="7"/>
      <c r="G1413" s="7"/>
      <c r="H1413" s="7"/>
      <c r="I1413" s="7"/>
      <c r="J1413" s="7"/>
    </row>
    <row r="1414" spans="1:10">
      <c r="A1414" t="s">
        <v>307</v>
      </c>
      <c r="B1414" t="s">
        <v>216</v>
      </c>
      <c r="C1414" t="s">
        <v>217</v>
      </c>
      <c r="D1414" t="s">
        <v>36</v>
      </c>
      <c r="E1414" t="s">
        <v>37</v>
      </c>
      <c r="F1414" s="7"/>
      <c r="G1414" s="7"/>
      <c r="H1414" s="7"/>
      <c r="I1414" s="7"/>
      <c r="J1414" s="7"/>
    </row>
    <row r="1415" spans="1:10">
      <c r="A1415" t="s">
        <v>307</v>
      </c>
      <c r="B1415" t="s">
        <v>218</v>
      </c>
      <c r="C1415" t="s">
        <v>219</v>
      </c>
      <c r="D1415" t="s">
        <v>36</v>
      </c>
      <c r="E1415" t="s">
        <v>37</v>
      </c>
      <c r="F1415" s="7"/>
      <c r="G1415" s="7"/>
      <c r="H1415" s="7"/>
      <c r="I1415" s="7"/>
      <c r="J1415" s="7"/>
    </row>
    <row r="1416" spans="1:10">
      <c r="A1416" t="s">
        <v>307</v>
      </c>
      <c r="B1416" t="s">
        <v>220</v>
      </c>
      <c r="C1416" t="s">
        <v>221</v>
      </c>
      <c r="D1416" t="s">
        <v>36</v>
      </c>
      <c r="E1416" t="s">
        <v>37</v>
      </c>
      <c r="F1416" s="7"/>
      <c r="G1416" s="7"/>
      <c r="H1416" s="7"/>
      <c r="I1416" s="7"/>
      <c r="J1416" s="7"/>
    </row>
    <row r="1417" spans="1:10">
      <c r="A1417" t="s">
        <v>307</v>
      </c>
      <c r="B1417" t="s">
        <v>222</v>
      </c>
      <c r="C1417" t="s">
        <v>223</v>
      </c>
      <c r="D1417" t="s">
        <v>36</v>
      </c>
      <c r="E1417" t="s">
        <v>37</v>
      </c>
      <c r="F1417" s="7"/>
      <c r="G1417" s="7"/>
      <c r="H1417" s="7"/>
      <c r="I1417" s="7"/>
      <c r="J1417" s="7"/>
    </row>
    <row r="1418" spans="1:10">
      <c r="A1418" t="s">
        <v>307</v>
      </c>
      <c r="B1418" t="s">
        <v>224</v>
      </c>
      <c r="C1418" t="s">
        <v>225</v>
      </c>
      <c r="D1418" t="s">
        <v>36</v>
      </c>
      <c r="E1418" t="s">
        <v>37</v>
      </c>
      <c r="F1418" s="7"/>
      <c r="G1418" s="7"/>
      <c r="H1418" s="7"/>
      <c r="I1418" s="7"/>
      <c r="J1418" s="7"/>
    </row>
    <row r="1419" spans="1:10">
      <c r="A1419" t="s">
        <v>307</v>
      </c>
      <c r="B1419" t="s">
        <v>226</v>
      </c>
      <c r="C1419" t="s">
        <v>227</v>
      </c>
      <c r="D1419" t="s">
        <v>36</v>
      </c>
      <c r="E1419" t="s">
        <v>37</v>
      </c>
      <c r="F1419" s="7"/>
      <c r="G1419" s="7"/>
      <c r="H1419" s="7"/>
      <c r="I1419" s="7"/>
      <c r="J1419" s="7"/>
    </row>
    <row r="1420" spans="1:10">
      <c r="A1420" t="s">
        <v>307</v>
      </c>
      <c r="B1420" t="s">
        <v>228</v>
      </c>
      <c r="C1420" t="s">
        <v>229</v>
      </c>
      <c r="D1420" t="s">
        <v>36</v>
      </c>
      <c r="E1420" t="s">
        <v>37</v>
      </c>
      <c r="F1420" s="7"/>
      <c r="G1420" s="7"/>
      <c r="H1420" s="7"/>
      <c r="I1420" s="7"/>
      <c r="J1420" s="7"/>
    </row>
    <row r="1421" spans="1:10">
      <c r="A1421" t="s">
        <v>307</v>
      </c>
      <c r="B1421" t="s">
        <v>230</v>
      </c>
      <c r="C1421" t="s">
        <v>231</v>
      </c>
      <c r="D1421" t="s">
        <v>36</v>
      </c>
      <c r="E1421" t="s">
        <v>37</v>
      </c>
      <c r="F1421" s="7"/>
      <c r="G1421" s="7"/>
      <c r="H1421" s="7"/>
      <c r="I1421" s="7"/>
      <c r="J1421" s="7"/>
    </row>
    <row r="1422" spans="1:10">
      <c r="A1422" t="s">
        <v>307</v>
      </c>
      <c r="B1422" t="s">
        <v>232</v>
      </c>
      <c r="C1422" t="s">
        <v>233</v>
      </c>
      <c r="D1422" t="s">
        <v>36</v>
      </c>
      <c r="E1422" t="s">
        <v>37</v>
      </c>
      <c r="F1422" s="7"/>
      <c r="G1422" s="7"/>
      <c r="H1422" s="7"/>
      <c r="I1422" s="7"/>
      <c r="J1422" s="7"/>
    </row>
    <row r="1423" spans="1:10">
      <c r="A1423" t="s">
        <v>307</v>
      </c>
      <c r="B1423" t="s">
        <v>234</v>
      </c>
      <c r="C1423" t="s">
        <v>235</v>
      </c>
      <c r="D1423" t="s">
        <v>36</v>
      </c>
      <c r="E1423" t="s">
        <v>37</v>
      </c>
      <c r="F1423" s="7"/>
      <c r="G1423" s="7"/>
      <c r="H1423" s="7"/>
      <c r="I1423" s="7"/>
      <c r="J1423" s="7"/>
    </row>
    <row r="1424" spans="1:10">
      <c r="A1424" t="s">
        <v>307</v>
      </c>
      <c r="B1424" t="s">
        <v>236</v>
      </c>
      <c r="C1424" t="s">
        <v>237</v>
      </c>
      <c r="D1424" t="s">
        <v>36</v>
      </c>
      <c r="E1424" t="s">
        <v>37</v>
      </c>
      <c r="F1424" s="7"/>
      <c r="G1424" s="7"/>
      <c r="H1424" s="7"/>
      <c r="I1424" s="7"/>
      <c r="J1424" s="7"/>
    </row>
    <row r="1425" spans="1:10">
      <c r="A1425" t="s">
        <v>307</v>
      </c>
      <c r="B1425" t="s">
        <v>238</v>
      </c>
      <c r="C1425" t="s">
        <v>239</v>
      </c>
      <c r="D1425" t="s">
        <v>36</v>
      </c>
      <c r="E1425" t="s">
        <v>37</v>
      </c>
      <c r="F1425" s="7"/>
      <c r="G1425" s="7"/>
      <c r="H1425" s="7"/>
      <c r="I1425" s="7"/>
      <c r="J1425" s="7"/>
    </row>
    <row r="1426" spans="1:10">
      <c r="A1426" t="s">
        <v>307</v>
      </c>
      <c r="B1426" t="s">
        <v>240</v>
      </c>
      <c r="C1426" t="s">
        <v>241</v>
      </c>
      <c r="D1426" t="s">
        <v>36</v>
      </c>
      <c r="E1426" t="s">
        <v>37</v>
      </c>
      <c r="F1426" s="7"/>
      <c r="G1426" s="7"/>
      <c r="H1426" s="7"/>
      <c r="I1426" s="7"/>
      <c r="J1426" s="7"/>
    </row>
    <row r="1427" spans="1:10">
      <c r="A1427" t="s">
        <v>307</v>
      </c>
      <c r="B1427" t="s">
        <v>242</v>
      </c>
      <c r="C1427" t="s">
        <v>243</v>
      </c>
      <c r="D1427" t="s">
        <v>36</v>
      </c>
      <c r="E1427" t="s">
        <v>37</v>
      </c>
      <c r="F1427" s="7"/>
      <c r="G1427" s="7"/>
      <c r="H1427" s="7"/>
      <c r="I1427" s="7"/>
      <c r="J1427" s="7"/>
    </row>
    <row r="1428" spans="1:10">
      <c r="A1428" t="s">
        <v>307</v>
      </c>
      <c r="B1428" t="s">
        <v>244</v>
      </c>
      <c r="C1428" t="s">
        <v>245</v>
      </c>
      <c r="D1428" t="s">
        <v>36</v>
      </c>
      <c r="E1428" t="s">
        <v>37</v>
      </c>
      <c r="F1428" s="7"/>
      <c r="G1428" s="7"/>
      <c r="H1428" s="7"/>
      <c r="I1428" s="7"/>
      <c r="J1428" s="7"/>
    </row>
    <row r="1429" spans="1:10">
      <c r="A1429" t="s">
        <v>307</v>
      </c>
      <c r="B1429" t="s">
        <v>246</v>
      </c>
      <c r="C1429" t="s">
        <v>247</v>
      </c>
      <c r="D1429" t="s">
        <v>36</v>
      </c>
      <c r="E1429" t="s">
        <v>37</v>
      </c>
      <c r="F1429" s="7"/>
      <c r="G1429" s="7"/>
      <c r="H1429" s="7"/>
      <c r="I1429" s="7"/>
      <c r="J1429" s="7"/>
    </row>
    <row r="1430" spans="1:10">
      <c r="A1430" t="s">
        <v>307</v>
      </c>
      <c r="B1430" t="s">
        <v>248</v>
      </c>
      <c r="C1430" t="s">
        <v>249</v>
      </c>
      <c r="D1430" t="s">
        <v>36</v>
      </c>
      <c r="E1430" t="s">
        <v>37</v>
      </c>
      <c r="F1430" s="7"/>
      <c r="G1430" s="7"/>
      <c r="H1430" s="7"/>
      <c r="I1430" s="7"/>
      <c r="J1430" s="7"/>
    </row>
    <row r="1431" spans="1:10">
      <c r="A1431" t="s">
        <v>307</v>
      </c>
      <c r="B1431" t="s">
        <v>250</v>
      </c>
      <c r="C1431" t="s">
        <v>251</v>
      </c>
      <c r="D1431" t="s">
        <v>36</v>
      </c>
      <c r="E1431" t="s">
        <v>37</v>
      </c>
      <c r="F1431" s="7"/>
      <c r="G1431" s="7"/>
      <c r="H1431" s="7"/>
      <c r="I1431" s="7"/>
      <c r="J1431" s="7"/>
    </row>
    <row r="1432" spans="1:10">
      <c r="A1432" t="s">
        <v>307</v>
      </c>
      <c r="B1432" t="s">
        <v>252</v>
      </c>
      <c r="C1432" t="s">
        <v>253</v>
      </c>
      <c r="D1432" t="s">
        <v>36</v>
      </c>
      <c r="E1432" t="s">
        <v>37</v>
      </c>
      <c r="F1432" s="7"/>
      <c r="G1432" s="7"/>
      <c r="H1432" s="7"/>
      <c r="I1432" s="7"/>
      <c r="J1432" s="7"/>
    </row>
    <row r="1433" spans="1:10">
      <c r="A1433" t="s">
        <v>307</v>
      </c>
      <c r="B1433" t="s">
        <v>254</v>
      </c>
      <c r="C1433" t="s">
        <v>255</v>
      </c>
      <c r="D1433" t="s">
        <v>36</v>
      </c>
      <c r="E1433" t="s">
        <v>37</v>
      </c>
      <c r="F1433" s="7"/>
      <c r="G1433" s="7"/>
      <c r="H1433" s="7"/>
      <c r="I1433" s="7"/>
      <c r="J1433" s="7"/>
    </row>
    <row r="1434" spans="1:10">
      <c r="A1434" t="s">
        <v>307</v>
      </c>
      <c r="B1434" t="s">
        <v>256</v>
      </c>
      <c r="C1434" t="s">
        <v>257</v>
      </c>
      <c r="D1434" t="s">
        <v>36</v>
      </c>
      <c r="E1434" t="s">
        <v>37</v>
      </c>
      <c r="F1434" s="7"/>
      <c r="G1434" s="7"/>
      <c r="H1434" s="7"/>
      <c r="I1434" s="7"/>
      <c r="J1434" s="7"/>
    </row>
    <row r="1435" spans="1:10">
      <c r="A1435" t="s">
        <v>307</v>
      </c>
      <c r="B1435" t="s">
        <v>258</v>
      </c>
      <c r="C1435" t="s">
        <v>259</v>
      </c>
      <c r="D1435" t="s">
        <v>36</v>
      </c>
      <c r="E1435" t="s">
        <v>37</v>
      </c>
      <c r="F1435" s="7"/>
      <c r="G1435" s="7"/>
      <c r="H1435" s="7"/>
      <c r="I1435" s="7"/>
      <c r="J1435" s="7"/>
    </row>
    <row r="1436" spans="1:10">
      <c r="A1436" t="s">
        <v>307</v>
      </c>
      <c r="B1436" t="s">
        <v>260</v>
      </c>
      <c r="C1436" t="s">
        <v>261</v>
      </c>
      <c r="D1436" t="s">
        <v>36</v>
      </c>
      <c r="E1436" t="s">
        <v>37</v>
      </c>
      <c r="F1436" s="7"/>
      <c r="G1436" s="7"/>
      <c r="H1436" s="7"/>
      <c r="I1436" s="7"/>
      <c r="J1436" s="7"/>
    </row>
    <row r="1437" spans="1:10">
      <c r="A1437" t="s">
        <v>307</v>
      </c>
      <c r="B1437" t="s">
        <v>262</v>
      </c>
      <c r="C1437" t="s">
        <v>263</v>
      </c>
      <c r="D1437" t="s">
        <v>36</v>
      </c>
      <c r="E1437" t="s">
        <v>37</v>
      </c>
      <c r="F1437" s="7"/>
      <c r="G1437" s="7"/>
      <c r="H1437" s="7"/>
      <c r="I1437" s="7"/>
      <c r="J1437" s="7"/>
    </row>
    <row r="1438" spans="1:10">
      <c r="A1438" t="s">
        <v>307</v>
      </c>
      <c r="B1438" t="s">
        <v>264</v>
      </c>
      <c r="C1438" t="s">
        <v>265</v>
      </c>
      <c r="D1438" t="s">
        <v>36</v>
      </c>
      <c r="E1438" t="s">
        <v>37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</row>
    <row r="1439" spans="1:10">
      <c r="A1439" t="s">
        <v>307</v>
      </c>
      <c r="B1439" t="s">
        <v>266</v>
      </c>
      <c r="C1439" t="s">
        <v>267</v>
      </c>
      <c r="D1439" t="s">
        <v>36</v>
      </c>
      <c r="E1439" t="s">
        <v>37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</row>
    <row r="1440" spans="1:10">
      <c r="A1440" t="s">
        <v>307</v>
      </c>
      <c r="B1440" t="s">
        <v>268</v>
      </c>
      <c r="C1440" t="s">
        <v>269</v>
      </c>
      <c r="D1440" t="s">
        <v>36</v>
      </c>
      <c r="E1440" t="s">
        <v>37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</row>
    <row r="1441" spans="1:10">
      <c r="A1441" t="s">
        <v>307</v>
      </c>
      <c r="B1441" t="s">
        <v>270</v>
      </c>
      <c r="C1441" t="s">
        <v>271</v>
      </c>
      <c r="D1441" t="s">
        <v>36</v>
      </c>
      <c r="E1441" t="s">
        <v>37</v>
      </c>
      <c r="F1441" s="7">
        <v>0.443</v>
      </c>
      <c r="G1441" s="7">
        <v>0.443</v>
      </c>
      <c r="H1441" s="7">
        <v>0.443</v>
      </c>
      <c r="I1441" s="7">
        <v>0.443</v>
      </c>
      <c r="J1441" s="7">
        <v>0.443</v>
      </c>
    </row>
    <row r="1442" spans="1:10">
      <c r="A1442" t="s">
        <v>307</v>
      </c>
      <c r="B1442" t="s">
        <v>272</v>
      </c>
      <c r="C1442" t="s">
        <v>273</v>
      </c>
      <c r="D1442" t="s">
        <v>36</v>
      </c>
      <c r="E1442" t="s">
        <v>37</v>
      </c>
      <c r="F1442" s="7"/>
      <c r="G1442" s="7"/>
      <c r="H1442" s="7"/>
      <c r="I1442" s="7"/>
      <c r="J1442" s="7"/>
    </row>
    <row r="1443" spans="1:10">
      <c r="A1443" t="s">
        <v>307</v>
      </c>
      <c r="B1443" t="s">
        <v>274</v>
      </c>
      <c r="C1443" t="s">
        <v>275</v>
      </c>
      <c r="D1443" t="s">
        <v>36</v>
      </c>
      <c r="E1443" t="s">
        <v>37</v>
      </c>
      <c r="F1443" s="7"/>
      <c r="G1443" s="7"/>
      <c r="H1443" s="7"/>
      <c r="I1443" s="7"/>
      <c r="J1443" s="7"/>
    </row>
    <row r="1444" spans="1:10">
      <c r="A1444" t="s">
        <v>307</v>
      </c>
      <c r="B1444" t="s">
        <v>276</v>
      </c>
      <c r="C1444" t="s">
        <v>277</v>
      </c>
      <c r="D1444" t="s">
        <v>36</v>
      </c>
      <c r="E1444" t="s">
        <v>37</v>
      </c>
      <c r="F1444" s="7"/>
      <c r="G1444" s="7"/>
      <c r="H1444" s="7"/>
      <c r="I1444" s="7"/>
      <c r="J1444" s="7"/>
    </row>
    <row r="1445" spans="1:10">
      <c r="A1445" t="s">
        <v>307</v>
      </c>
      <c r="B1445" t="s">
        <v>278</v>
      </c>
      <c r="C1445" t="s">
        <v>279</v>
      </c>
      <c r="D1445" t="s">
        <v>36</v>
      </c>
      <c r="E1445" t="s">
        <v>37</v>
      </c>
      <c r="F1445" s="7"/>
      <c r="G1445" s="7"/>
      <c r="H1445" s="7"/>
      <c r="I1445" s="7"/>
      <c r="J1445" s="7"/>
    </row>
    <row r="1446" spans="1:10">
      <c r="A1446" t="s">
        <v>307</v>
      </c>
      <c r="B1446" t="s">
        <v>280</v>
      </c>
      <c r="C1446" t="s">
        <v>281</v>
      </c>
      <c r="D1446" t="s">
        <v>36</v>
      </c>
      <c r="E1446" t="s">
        <v>37</v>
      </c>
      <c r="F1446" s="7"/>
      <c r="G1446" s="7"/>
      <c r="H1446" s="7"/>
      <c r="I1446" s="7"/>
      <c r="J1446" s="7"/>
    </row>
    <row r="1447" spans="1:10">
      <c r="A1447" t="s">
        <v>307</v>
      </c>
      <c r="B1447" t="s">
        <v>282</v>
      </c>
      <c r="C1447" t="s">
        <v>283</v>
      </c>
      <c r="D1447" t="s">
        <v>36</v>
      </c>
      <c r="E1447" t="s">
        <v>37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</row>
    <row r="1448" spans="1:10">
      <c r="A1448" t="s">
        <v>307</v>
      </c>
      <c r="B1448" t="s">
        <v>284</v>
      </c>
      <c r="C1448" t="s">
        <v>285</v>
      </c>
      <c r="D1448" t="s">
        <v>36</v>
      </c>
      <c r="E1448" t="s">
        <v>37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</row>
    <row r="1449" spans="1:10">
      <c r="A1449" t="s">
        <v>307</v>
      </c>
      <c r="B1449" t="s">
        <v>286</v>
      </c>
      <c r="C1449" t="s">
        <v>269</v>
      </c>
      <c r="D1449" t="s">
        <v>36</v>
      </c>
      <c r="E1449" t="s">
        <v>37</v>
      </c>
      <c r="F1449" s="7">
        <v>0</v>
      </c>
      <c r="G1449" s="7">
        <v>0</v>
      </c>
      <c r="H1449" s="7">
        <v>0</v>
      </c>
      <c r="I1449" s="7">
        <v>0</v>
      </c>
      <c r="J1449" s="7">
        <v>0</v>
      </c>
    </row>
    <row r="1450" spans="1:10">
      <c r="A1450" t="s">
        <v>307</v>
      </c>
      <c r="B1450" t="s">
        <v>287</v>
      </c>
      <c r="C1450" t="s">
        <v>271</v>
      </c>
      <c r="D1450" t="s">
        <v>36</v>
      </c>
      <c r="E1450" t="s">
        <v>37</v>
      </c>
      <c r="F1450" s="7">
        <v>0</v>
      </c>
      <c r="G1450" s="7">
        <v>0</v>
      </c>
      <c r="H1450" s="7">
        <v>0</v>
      </c>
      <c r="I1450" s="7">
        <v>0</v>
      </c>
      <c r="J1450" s="7">
        <v>0</v>
      </c>
    </row>
    <row r="1451" spans="1:10">
      <c r="A1451" t="s">
        <v>307</v>
      </c>
      <c r="B1451" t="s">
        <v>288</v>
      </c>
      <c r="C1451" t="s">
        <v>289</v>
      </c>
      <c r="D1451" t="s">
        <v>36</v>
      </c>
      <c r="E1451" t="s">
        <v>37</v>
      </c>
      <c r="F1451" s="7"/>
      <c r="G1451" s="7"/>
      <c r="H1451" s="7"/>
      <c r="I1451" s="7"/>
      <c r="J1451" s="7"/>
    </row>
    <row r="1452" spans="1:10">
      <c r="A1452" t="s">
        <v>307</v>
      </c>
      <c r="B1452" t="s">
        <v>290</v>
      </c>
      <c r="C1452" t="s">
        <v>291</v>
      </c>
      <c r="D1452" t="s">
        <v>36</v>
      </c>
      <c r="E1452" t="s">
        <v>37</v>
      </c>
      <c r="F1452" s="7"/>
      <c r="G1452" s="7"/>
      <c r="H1452" s="7"/>
      <c r="I1452" s="7"/>
      <c r="J1452" s="7"/>
    </row>
    <row r="1453" spans="1:10">
      <c r="A1453" t="s">
        <v>307</v>
      </c>
      <c r="B1453" t="s">
        <v>292</v>
      </c>
      <c r="C1453" t="s">
        <v>293</v>
      </c>
      <c r="D1453" t="s">
        <v>36</v>
      </c>
      <c r="E1453" t="s">
        <v>37</v>
      </c>
      <c r="F1453" s="7"/>
      <c r="G1453" s="7"/>
      <c r="H1453" s="7"/>
      <c r="I1453" s="7"/>
      <c r="J1453" s="7"/>
    </row>
    <row r="1454" spans="1:10">
      <c r="A1454" t="s">
        <v>307</v>
      </c>
      <c r="B1454" t="s">
        <v>294</v>
      </c>
      <c r="C1454" t="s">
        <v>295</v>
      </c>
      <c r="D1454" t="s">
        <v>36</v>
      </c>
      <c r="E1454" t="s">
        <v>37</v>
      </c>
      <c r="F1454" s="7"/>
      <c r="G1454" s="7"/>
      <c r="H1454" s="7"/>
      <c r="I1454" s="7"/>
      <c r="J1454" s="7"/>
    </row>
    <row r="1455" spans="1:10">
      <c r="A1455" t="s">
        <v>307</v>
      </c>
      <c r="B1455" t="s">
        <v>296</v>
      </c>
      <c r="C1455" t="s">
        <v>297</v>
      </c>
      <c r="D1455" t="s">
        <v>36</v>
      </c>
      <c r="E1455" t="s">
        <v>37</v>
      </c>
      <c r="F1455" s="7"/>
      <c r="G1455" s="7"/>
      <c r="H1455" s="7"/>
      <c r="I1455" s="7"/>
      <c r="J1455" s="7"/>
    </row>
    <row r="1456" spans="1:10">
      <c r="A1456" t="s">
        <v>308</v>
      </c>
      <c r="B1456" t="s">
        <v>34</v>
      </c>
      <c r="C1456" t="s">
        <v>35</v>
      </c>
      <c r="D1456" t="s">
        <v>36</v>
      </c>
      <c r="E1456" t="s">
        <v>37</v>
      </c>
      <c r="F1456" s="7">
        <v>6.9458181828890302</v>
      </c>
      <c r="G1456" s="7">
        <v>6.9481282892048499</v>
      </c>
      <c r="H1456" s="7">
        <v>7.29176241404745</v>
      </c>
      <c r="I1456" s="7">
        <v>7.2901054729008701</v>
      </c>
      <c r="J1456" s="7">
        <v>7.2904227285867398</v>
      </c>
    </row>
    <row r="1457" spans="1:10">
      <c r="A1457" t="s">
        <v>308</v>
      </c>
      <c r="B1457" t="s">
        <v>38</v>
      </c>
      <c r="C1457" t="s">
        <v>39</v>
      </c>
      <c r="D1457" t="s">
        <v>36</v>
      </c>
      <c r="E1457" t="s">
        <v>37</v>
      </c>
      <c r="F1457" s="7">
        <v>7.5922367691611399</v>
      </c>
      <c r="G1457" s="7">
        <v>7.5731125588696804</v>
      </c>
      <c r="H1457" s="7">
        <v>7.7992804094482597</v>
      </c>
      <c r="I1457" s="7">
        <v>7.7866501882103298</v>
      </c>
      <c r="J1457" s="7">
        <v>7.7816364154345399</v>
      </c>
    </row>
    <row r="1458" spans="1:10">
      <c r="A1458" t="s">
        <v>308</v>
      </c>
      <c r="B1458" t="s">
        <v>40</v>
      </c>
      <c r="C1458" t="s">
        <v>41</v>
      </c>
      <c r="D1458" t="s">
        <v>36</v>
      </c>
      <c r="E1458" t="s">
        <v>37</v>
      </c>
      <c r="F1458" s="7">
        <v>51.321746354733001</v>
      </c>
      <c r="G1458" s="7">
        <v>50.0207143604324</v>
      </c>
      <c r="H1458" s="7">
        <v>47.633955098764901</v>
      </c>
      <c r="I1458" s="7">
        <v>44.646477986062699</v>
      </c>
      <c r="J1458" s="7">
        <v>44.610387275439599</v>
      </c>
    </row>
    <row r="1459" spans="1:10">
      <c r="A1459" t="s">
        <v>308</v>
      </c>
      <c r="B1459" t="s">
        <v>42</v>
      </c>
      <c r="C1459" t="s">
        <v>43</v>
      </c>
      <c r="D1459" t="s">
        <v>36</v>
      </c>
      <c r="E1459" t="s">
        <v>37</v>
      </c>
      <c r="F1459" s="7">
        <v>1.3901251731447899</v>
      </c>
      <c r="G1459" s="7">
        <v>1.39488652942962</v>
      </c>
      <c r="H1459" s="7">
        <v>1.46893897008972</v>
      </c>
      <c r="I1459" s="7">
        <v>1.4727471816819599</v>
      </c>
      <c r="J1459" s="7">
        <v>1.47692438151354</v>
      </c>
    </row>
    <row r="1460" spans="1:10">
      <c r="A1460" t="s">
        <v>308</v>
      </c>
      <c r="B1460" t="s">
        <v>44</v>
      </c>
      <c r="C1460" t="s">
        <v>45</v>
      </c>
      <c r="D1460" t="s">
        <v>36</v>
      </c>
      <c r="E1460" t="s">
        <v>37</v>
      </c>
      <c r="F1460" s="7">
        <v>0.209697525206233</v>
      </c>
      <c r="G1460" s="7">
        <v>0.209697525206233</v>
      </c>
      <c r="H1460" s="7">
        <v>0.209697525206233</v>
      </c>
      <c r="I1460" s="7">
        <v>0.209697525206233</v>
      </c>
      <c r="J1460" s="7">
        <v>0.209697525206233</v>
      </c>
    </row>
    <row r="1461" spans="1:10">
      <c r="A1461" t="s">
        <v>308</v>
      </c>
      <c r="B1461" t="s">
        <v>46</v>
      </c>
      <c r="C1461" t="s">
        <v>47</v>
      </c>
      <c r="D1461" t="s">
        <v>36</v>
      </c>
      <c r="E1461" t="s">
        <v>37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</row>
    <row r="1462" spans="1:10">
      <c r="A1462" t="s">
        <v>308</v>
      </c>
      <c r="B1462" t="s">
        <v>48</v>
      </c>
      <c r="C1462" t="s">
        <v>49</v>
      </c>
      <c r="D1462" t="s">
        <v>36</v>
      </c>
      <c r="E1462" t="s">
        <v>37</v>
      </c>
      <c r="F1462" s="7">
        <v>0.431044912923923</v>
      </c>
      <c r="G1462" s="7">
        <v>0.431044912923923</v>
      </c>
      <c r="H1462" s="7">
        <v>1.4986953673063099</v>
      </c>
      <c r="I1462" s="7">
        <v>1.4404460547490201</v>
      </c>
      <c r="J1462" s="7">
        <v>1.4054964672146499</v>
      </c>
    </row>
    <row r="1463" spans="1:10">
      <c r="A1463" t="s">
        <v>308</v>
      </c>
      <c r="B1463" t="s">
        <v>50</v>
      </c>
      <c r="C1463" t="s">
        <v>51</v>
      </c>
      <c r="D1463" t="s">
        <v>36</v>
      </c>
      <c r="E1463" t="s">
        <v>37</v>
      </c>
      <c r="F1463" s="7">
        <v>0.71064161319889996</v>
      </c>
      <c r="G1463" s="7">
        <v>0.68734188817598496</v>
      </c>
      <c r="H1463" s="7">
        <v>0.67569202566452802</v>
      </c>
      <c r="I1463" s="7">
        <v>0.67569202566452802</v>
      </c>
      <c r="J1463" s="7">
        <v>0.65239230064161302</v>
      </c>
    </row>
    <row r="1464" spans="1:10">
      <c r="A1464" t="s">
        <v>308</v>
      </c>
      <c r="B1464" t="s">
        <v>52</v>
      </c>
      <c r="C1464" t="s">
        <v>53</v>
      </c>
      <c r="D1464" t="s">
        <v>36</v>
      </c>
      <c r="E1464" t="s">
        <v>37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</row>
    <row r="1465" spans="1:10">
      <c r="A1465" t="s">
        <v>308</v>
      </c>
      <c r="B1465" t="s">
        <v>54</v>
      </c>
      <c r="C1465" t="s">
        <v>55</v>
      </c>
      <c r="D1465" t="s">
        <v>36</v>
      </c>
      <c r="E1465" t="s">
        <v>37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</row>
    <row r="1466" spans="1:10">
      <c r="A1466" t="s">
        <v>308</v>
      </c>
      <c r="B1466" t="s">
        <v>56</v>
      </c>
      <c r="C1466" t="s">
        <v>57</v>
      </c>
      <c r="D1466" t="s">
        <v>36</v>
      </c>
      <c r="E1466" t="s">
        <v>37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</row>
    <row r="1467" spans="1:10">
      <c r="A1467" t="s">
        <v>308</v>
      </c>
      <c r="B1467" t="s">
        <v>58</v>
      </c>
      <c r="C1467" t="s">
        <v>59</v>
      </c>
      <c r="D1467" t="s">
        <v>36</v>
      </c>
      <c r="E1467" t="s">
        <v>37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</row>
    <row r="1468" spans="1:10">
      <c r="A1468" t="s">
        <v>308</v>
      </c>
      <c r="B1468" t="s">
        <v>60</v>
      </c>
      <c r="C1468" t="s">
        <v>61</v>
      </c>
      <c r="D1468" t="s">
        <v>36</v>
      </c>
      <c r="E1468" t="s">
        <v>37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</row>
    <row r="1469" spans="1:10">
      <c r="A1469" t="s">
        <v>308</v>
      </c>
      <c r="B1469" t="s">
        <v>62</v>
      </c>
      <c r="C1469" t="s">
        <v>63</v>
      </c>
      <c r="D1469" t="s">
        <v>36</v>
      </c>
      <c r="E1469" t="s">
        <v>37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</row>
    <row r="1470" spans="1:10">
      <c r="A1470" t="s">
        <v>308</v>
      </c>
      <c r="B1470" t="s">
        <v>64</v>
      </c>
      <c r="C1470" t="s">
        <v>65</v>
      </c>
      <c r="D1470" t="s">
        <v>36</v>
      </c>
      <c r="E1470" t="s">
        <v>37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</row>
    <row r="1471" spans="1:10">
      <c r="A1471" t="s">
        <v>308</v>
      </c>
      <c r="B1471" t="s">
        <v>66</v>
      </c>
      <c r="C1471" t="s">
        <v>67</v>
      </c>
      <c r="D1471" t="s">
        <v>36</v>
      </c>
      <c r="E1471" t="s">
        <v>37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</row>
    <row r="1472" spans="1:10">
      <c r="A1472" t="s">
        <v>308</v>
      </c>
      <c r="B1472" t="s">
        <v>68</v>
      </c>
      <c r="C1472" t="s">
        <v>69</v>
      </c>
      <c r="D1472" t="s">
        <v>36</v>
      </c>
      <c r="E1472" t="s">
        <v>37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</row>
    <row r="1473" spans="1:10">
      <c r="A1473" t="s">
        <v>308</v>
      </c>
      <c r="B1473" t="s">
        <v>70</v>
      </c>
      <c r="C1473" t="s">
        <v>71</v>
      </c>
      <c r="D1473" t="s">
        <v>36</v>
      </c>
      <c r="E1473" t="s">
        <v>37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</row>
    <row r="1474" spans="1:10">
      <c r="A1474" t="s">
        <v>308</v>
      </c>
      <c r="B1474" t="s">
        <v>72</v>
      </c>
      <c r="C1474" t="s">
        <v>73</v>
      </c>
      <c r="D1474" t="s">
        <v>36</v>
      </c>
      <c r="E1474" t="s">
        <v>37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</row>
    <row r="1475" spans="1:10">
      <c r="A1475" t="s">
        <v>308</v>
      </c>
      <c r="B1475" t="s">
        <v>74</v>
      </c>
      <c r="C1475" t="s">
        <v>75</v>
      </c>
      <c r="D1475" t="s">
        <v>36</v>
      </c>
      <c r="E1475" t="s">
        <v>37</v>
      </c>
      <c r="F1475" s="7">
        <v>0</v>
      </c>
      <c r="G1475" s="7">
        <v>0</v>
      </c>
      <c r="H1475" s="7">
        <v>0</v>
      </c>
      <c r="I1475" s="7">
        <v>0</v>
      </c>
      <c r="J1475" s="7">
        <v>0</v>
      </c>
    </row>
    <row r="1476" spans="1:10">
      <c r="A1476" t="s">
        <v>308</v>
      </c>
      <c r="B1476" t="s">
        <v>76</v>
      </c>
      <c r="C1476" t="s">
        <v>77</v>
      </c>
      <c r="D1476" t="s">
        <v>36</v>
      </c>
      <c r="E1476" t="s">
        <v>37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</row>
    <row r="1477" spans="1:10">
      <c r="A1477" t="s">
        <v>308</v>
      </c>
      <c r="B1477" t="s">
        <v>78</v>
      </c>
      <c r="C1477" t="s">
        <v>79</v>
      </c>
      <c r="D1477" t="s">
        <v>36</v>
      </c>
      <c r="E1477" t="s">
        <v>37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</row>
    <row r="1478" spans="1:10">
      <c r="A1478" t="s">
        <v>308</v>
      </c>
      <c r="B1478" t="s">
        <v>80</v>
      </c>
      <c r="C1478" t="s">
        <v>81</v>
      </c>
      <c r="D1478" t="s">
        <v>36</v>
      </c>
      <c r="E1478" t="s">
        <v>37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</row>
    <row r="1479" spans="1:10">
      <c r="A1479" t="s">
        <v>308</v>
      </c>
      <c r="B1479" t="s">
        <v>82</v>
      </c>
      <c r="C1479" t="s">
        <v>83</v>
      </c>
      <c r="D1479" t="s">
        <v>36</v>
      </c>
      <c r="E1479" t="s">
        <v>37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</row>
    <row r="1480" spans="1:10">
      <c r="A1480" t="s">
        <v>308</v>
      </c>
      <c r="B1480" t="s">
        <v>84</v>
      </c>
      <c r="C1480" t="s">
        <v>85</v>
      </c>
      <c r="D1480" t="s">
        <v>36</v>
      </c>
      <c r="E1480" t="s">
        <v>37</v>
      </c>
      <c r="F1480" s="7">
        <v>1.28735879298814</v>
      </c>
      <c r="G1480" s="7">
        <v>2.3589704997205501</v>
      </c>
      <c r="H1480" s="7">
        <v>1.5061589040493599</v>
      </c>
      <c r="I1480" s="7">
        <v>1.8847339799320399</v>
      </c>
      <c r="J1480" s="7">
        <v>2.57268223610594</v>
      </c>
    </row>
    <row r="1481" spans="1:10">
      <c r="A1481" t="s">
        <v>308</v>
      </c>
      <c r="B1481" t="s">
        <v>86</v>
      </c>
      <c r="C1481" t="s">
        <v>87</v>
      </c>
      <c r="D1481" t="s">
        <v>36</v>
      </c>
      <c r="E1481" t="s">
        <v>37</v>
      </c>
      <c r="F1481" s="7">
        <v>2.4363137947933602</v>
      </c>
      <c r="G1481" s="7">
        <v>2.9227624138039001</v>
      </c>
      <c r="H1481" s="7">
        <v>3.5404910994511698</v>
      </c>
      <c r="I1481" s="7">
        <v>4.5663074341009997</v>
      </c>
      <c r="J1481" s="7">
        <v>4.4604692408434801</v>
      </c>
    </row>
    <row r="1482" spans="1:10">
      <c r="A1482" t="s">
        <v>308</v>
      </c>
      <c r="B1482" t="s">
        <v>88</v>
      </c>
      <c r="C1482" t="s">
        <v>89</v>
      </c>
      <c r="D1482" t="s">
        <v>36</v>
      </c>
      <c r="E1482" t="s">
        <v>37</v>
      </c>
      <c r="F1482" s="7">
        <v>10.4952816063926</v>
      </c>
      <c r="G1482" s="7">
        <v>13.2481099809585</v>
      </c>
      <c r="H1482" s="7">
        <v>14.0723913285747</v>
      </c>
      <c r="I1482" s="7">
        <v>10.826025960322401</v>
      </c>
      <c r="J1482" s="7">
        <v>9.0654483224808899</v>
      </c>
    </row>
    <row r="1483" spans="1:10">
      <c r="A1483" t="s">
        <v>308</v>
      </c>
      <c r="B1483" t="s">
        <v>90</v>
      </c>
      <c r="C1483" t="s">
        <v>91</v>
      </c>
      <c r="D1483" t="s">
        <v>36</v>
      </c>
      <c r="E1483" t="s">
        <v>37</v>
      </c>
      <c r="F1483" s="7">
        <v>3.8671647536402502E-2</v>
      </c>
      <c r="G1483" s="7">
        <v>0.36432762679031899</v>
      </c>
      <c r="H1483" s="7">
        <v>3.8671647536402502E-2</v>
      </c>
      <c r="I1483" s="7">
        <v>3.8671647536402502E-2</v>
      </c>
      <c r="J1483" s="7">
        <v>3.8671647536402502E-2</v>
      </c>
    </row>
    <row r="1484" spans="1:10">
      <c r="A1484" t="s">
        <v>308</v>
      </c>
      <c r="B1484" t="s">
        <v>92</v>
      </c>
      <c r="C1484" t="s">
        <v>93</v>
      </c>
      <c r="D1484" t="s">
        <v>36</v>
      </c>
      <c r="E1484" t="s">
        <v>37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</row>
    <row r="1485" spans="1:10">
      <c r="A1485" t="s">
        <v>308</v>
      </c>
      <c r="B1485" t="s">
        <v>94</v>
      </c>
      <c r="C1485" t="s">
        <v>95</v>
      </c>
      <c r="D1485" t="s">
        <v>36</v>
      </c>
      <c r="E1485" t="s">
        <v>37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</row>
    <row r="1486" spans="1:10">
      <c r="A1486" t="s">
        <v>308</v>
      </c>
      <c r="B1486" t="s">
        <v>96</v>
      </c>
      <c r="C1486" t="s">
        <v>97</v>
      </c>
      <c r="D1486" t="s">
        <v>36</v>
      </c>
      <c r="E1486" t="s">
        <v>37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</row>
    <row r="1487" spans="1:10">
      <c r="A1487" t="s">
        <v>308</v>
      </c>
      <c r="B1487" t="s">
        <v>98</v>
      </c>
      <c r="C1487" t="s">
        <v>99</v>
      </c>
      <c r="D1487" t="s">
        <v>36</v>
      </c>
      <c r="E1487" t="s">
        <v>37</v>
      </c>
      <c r="F1487" s="7">
        <v>9.8710022699999997E-2</v>
      </c>
      <c r="G1487" s="7">
        <v>9.8710022699999997E-2</v>
      </c>
      <c r="H1487" s="7">
        <v>9.8710022699999997E-2</v>
      </c>
      <c r="I1487" s="7">
        <v>9.8710022699999997E-2</v>
      </c>
      <c r="J1487" s="7">
        <v>9.8710022699999997E-2</v>
      </c>
    </row>
    <row r="1488" spans="1:10">
      <c r="A1488" t="s">
        <v>308</v>
      </c>
      <c r="B1488" t="s">
        <v>100</v>
      </c>
      <c r="C1488" t="s">
        <v>101</v>
      </c>
      <c r="D1488" t="s">
        <v>36</v>
      </c>
      <c r="E1488" t="s">
        <v>37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</row>
    <row r="1489" spans="1:10">
      <c r="A1489" t="s">
        <v>308</v>
      </c>
      <c r="B1489" t="s">
        <v>102</v>
      </c>
      <c r="C1489" t="s">
        <v>103</v>
      </c>
      <c r="D1489" t="s">
        <v>36</v>
      </c>
      <c r="E1489" t="s">
        <v>37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</row>
    <row r="1490" spans="1:10">
      <c r="A1490" t="s">
        <v>308</v>
      </c>
      <c r="B1490" t="s">
        <v>104</v>
      </c>
      <c r="C1490" t="s">
        <v>105</v>
      </c>
      <c r="D1490" t="s">
        <v>36</v>
      </c>
      <c r="E1490" t="s">
        <v>37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</row>
    <row r="1491" spans="1:10">
      <c r="A1491" t="s">
        <v>308</v>
      </c>
      <c r="B1491" t="s">
        <v>106</v>
      </c>
      <c r="C1491" t="s">
        <v>107</v>
      </c>
      <c r="D1491" t="s">
        <v>36</v>
      </c>
      <c r="E1491" t="s">
        <v>37</v>
      </c>
      <c r="F1491" s="7">
        <v>4.5895072409999997</v>
      </c>
      <c r="G1491" s="7">
        <v>5.3527290660000002</v>
      </c>
      <c r="H1491" s="7">
        <v>5.8615436159999996</v>
      </c>
      <c r="I1491" s="7">
        <v>4.793033061</v>
      </c>
      <c r="J1491" s="7">
        <v>4.8337382250000003</v>
      </c>
    </row>
    <row r="1492" spans="1:10">
      <c r="A1492" t="s">
        <v>308</v>
      </c>
      <c r="B1492" t="s">
        <v>108</v>
      </c>
      <c r="C1492" t="s">
        <v>109</v>
      </c>
      <c r="D1492" t="s">
        <v>36</v>
      </c>
      <c r="E1492" t="s">
        <v>37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</row>
    <row r="1493" spans="1:10">
      <c r="A1493" t="s">
        <v>308</v>
      </c>
      <c r="B1493" t="s">
        <v>110</v>
      </c>
      <c r="C1493" t="s">
        <v>111</v>
      </c>
      <c r="D1493" t="s">
        <v>36</v>
      </c>
      <c r="E1493" t="s">
        <v>37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</row>
    <row r="1494" spans="1:10">
      <c r="A1494" t="s">
        <v>308</v>
      </c>
      <c r="B1494" t="s">
        <v>112</v>
      </c>
      <c r="C1494" t="s">
        <v>113</v>
      </c>
      <c r="D1494" t="s">
        <v>36</v>
      </c>
      <c r="E1494" t="s">
        <v>37</v>
      </c>
      <c r="F1494" s="7">
        <v>3.2167255850999998</v>
      </c>
      <c r="G1494" s="7">
        <v>3.2167255850999998</v>
      </c>
      <c r="H1494" s="7">
        <v>3.195355374</v>
      </c>
      <c r="I1494" s="7">
        <v>3.2065492940999998</v>
      </c>
      <c r="J1494" s="7">
        <v>3.1882319702999999</v>
      </c>
    </row>
    <row r="1495" spans="1:10">
      <c r="A1495" t="s">
        <v>308</v>
      </c>
      <c r="B1495" t="s">
        <v>114</v>
      </c>
      <c r="C1495" t="s">
        <v>115</v>
      </c>
      <c r="D1495" t="s">
        <v>36</v>
      </c>
      <c r="E1495" t="s">
        <v>37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</row>
    <row r="1496" spans="1:10">
      <c r="A1496" t="s">
        <v>308</v>
      </c>
      <c r="B1496" t="s">
        <v>116</v>
      </c>
      <c r="C1496" t="s">
        <v>117</v>
      </c>
      <c r="D1496" t="s">
        <v>36</v>
      </c>
      <c r="E1496" t="s">
        <v>37</v>
      </c>
      <c r="F1496" s="7">
        <v>4.6210537431000001</v>
      </c>
      <c r="G1496" s="7">
        <v>1.7472691647</v>
      </c>
      <c r="H1496" s="7">
        <v>1.7533749393</v>
      </c>
      <c r="I1496" s="7">
        <v>1.4562272421</v>
      </c>
      <c r="J1496" s="7">
        <v>1.2354017274</v>
      </c>
    </row>
    <row r="1497" spans="1:10">
      <c r="A1497" t="s">
        <v>308</v>
      </c>
      <c r="B1497" t="s">
        <v>118</v>
      </c>
      <c r="C1497" t="s">
        <v>119</v>
      </c>
      <c r="D1497" t="s">
        <v>36</v>
      </c>
      <c r="E1497" t="s">
        <v>37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</row>
    <row r="1498" spans="1:10">
      <c r="A1498" t="s">
        <v>308</v>
      </c>
      <c r="B1498" t="s">
        <v>120</v>
      </c>
      <c r="C1498" t="s">
        <v>121</v>
      </c>
      <c r="D1498" t="s">
        <v>36</v>
      </c>
      <c r="E1498" t="s">
        <v>37</v>
      </c>
      <c r="F1498" s="7">
        <v>20.8084798368</v>
      </c>
      <c r="G1498" s="7">
        <v>23.504179322700001</v>
      </c>
      <c r="H1498" s="7">
        <v>24.521808422700001</v>
      </c>
      <c r="I1498" s="7">
        <v>3.7133285858999998</v>
      </c>
      <c r="J1498" s="7">
        <v>7.6077951516000004</v>
      </c>
    </row>
    <row r="1499" spans="1:10">
      <c r="A1499" t="s">
        <v>308</v>
      </c>
      <c r="B1499" t="s">
        <v>122</v>
      </c>
      <c r="C1499" t="s">
        <v>123</v>
      </c>
      <c r="D1499" t="s">
        <v>36</v>
      </c>
      <c r="E1499" t="s">
        <v>37</v>
      </c>
      <c r="F1499" s="7">
        <v>13.8713022621</v>
      </c>
      <c r="G1499" s="7">
        <v>13.9781533176</v>
      </c>
      <c r="H1499" s="7">
        <v>14.9622006573</v>
      </c>
      <c r="I1499" s="7">
        <v>13.2373193328</v>
      </c>
      <c r="J1499" s="7">
        <v>13.811262145200001</v>
      </c>
    </row>
    <row r="1500" spans="1:10">
      <c r="A1500" t="s">
        <v>308</v>
      </c>
      <c r="B1500" t="s">
        <v>124</v>
      </c>
      <c r="C1500" t="s">
        <v>125</v>
      </c>
      <c r="D1500" t="s">
        <v>36</v>
      </c>
      <c r="E1500" t="s">
        <v>37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</row>
    <row r="1501" spans="1:10">
      <c r="A1501" t="s">
        <v>308</v>
      </c>
      <c r="B1501" t="s">
        <v>126</v>
      </c>
      <c r="C1501" t="s">
        <v>127</v>
      </c>
      <c r="D1501" t="s">
        <v>36</v>
      </c>
      <c r="E1501" t="s">
        <v>37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</row>
    <row r="1502" spans="1:10">
      <c r="A1502" t="s">
        <v>308</v>
      </c>
      <c r="B1502" t="s">
        <v>128</v>
      </c>
      <c r="C1502" t="s">
        <v>129</v>
      </c>
      <c r="D1502" t="s">
        <v>36</v>
      </c>
      <c r="E1502" t="s">
        <v>37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</row>
    <row r="1503" spans="1:10">
      <c r="A1503" t="s">
        <v>308</v>
      </c>
      <c r="B1503" t="s">
        <v>130</v>
      </c>
      <c r="C1503" t="s">
        <v>131</v>
      </c>
      <c r="D1503" t="s">
        <v>36</v>
      </c>
      <c r="E1503" t="s">
        <v>37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</row>
    <row r="1504" spans="1:10">
      <c r="A1504" t="s">
        <v>308</v>
      </c>
      <c r="B1504" t="s">
        <v>132</v>
      </c>
      <c r="C1504" t="s">
        <v>133</v>
      </c>
      <c r="D1504" t="s">
        <v>36</v>
      </c>
      <c r="E1504" t="s">
        <v>37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</row>
    <row r="1505" spans="1:10">
      <c r="A1505" t="s">
        <v>308</v>
      </c>
      <c r="B1505" t="s">
        <v>134</v>
      </c>
      <c r="C1505" t="s">
        <v>135</v>
      </c>
      <c r="D1505" t="s">
        <v>36</v>
      </c>
      <c r="E1505" t="s">
        <v>37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</row>
    <row r="1506" spans="1:10">
      <c r="A1506" t="s">
        <v>308</v>
      </c>
      <c r="B1506" t="s">
        <v>136</v>
      </c>
      <c r="C1506" t="s">
        <v>137</v>
      </c>
      <c r="D1506" t="s">
        <v>36</v>
      </c>
      <c r="E1506" t="s">
        <v>37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</row>
    <row r="1507" spans="1:10">
      <c r="A1507" t="s">
        <v>308</v>
      </c>
      <c r="B1507" t="s">
        <v>138</v>
      </c>
      <c r="C1507" t="s">
        <v>139</v>
      </c>
      <c r="D1507" t="s">
        <v>36</v>
      </c>
      <c r="E1507" t="s">
        <v>37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</row>
    <row r="1508" spans="1:10">
      <c r="A1508" t="s">
        <v>308</v>
      </c>
      <c r="B1508" t="s">
        <v>140</v>
      </c>
      <c r="C1508" t="s">
        <v>141</v>
      </c>
      <c r="D1508" t="s">
        <v>36</v>
      </c>
      <c r="E1508" t="s">
        <v>37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</row>
    <row r="1509" spans="1:10">
      <c r="A1509" t="s">
        <v>308</v>
      </c>
      <c r="B1509" t="s">
        <v>142</v>
      </c>
      <c r="C1509" t="s">
        <v>143</v>
      </c>
      <c r="D1509" t="s">
        <v>36</v>
      </c>
      <c r="E1509" t="s">
        <v>37</v>
      </c>
      <c r="F1509" s="7">
        <v>0</v>
      </c>
      <c r="G1509" s="7">
        <v>0</v>
      </c>
      <c r="H1509" s="7">
        <v>0</v>
      </c>
      <c r="I1509" s="7">
        <v>0</v>
      </c>
      <c r="J1509" s="7">
        <v>0</v>
      </c>
    </row>
    <row r="1510" spans="1:10">
      <c r="A1510" t="s">
        <v>308</v>
      </c>
      <c r="B1510" t="s">
        <v>144</v>
      </c>
      <c r="C1510" t="s">
        <v>145</v>
      </c>
      <c r="D1510" t="s">
        <v>36</v>
      </c>
      <c r="E1510" t="s">
        <v>37</v>
      </c>
      <c r="F1510" s="7"/>
      <c r="G1510" s="7"/>
      <c r="H1510" s="7"/>
      <c r="I1510" s="7"/>
      <c r="J1510" s="7"/>
    </row>
    <row r="1511" spans="1:10">
      <c r="A1511" t="s">
        <v>308</v>
      </c>
      <c r="B1511" t="s">
        <v>146</v>
      </c>
      <c r="C1511" t="s">
        <v>147</v>
      </c>
      <c r="D1511" t="s">
        <v>36</v>
      </c>
      <c r="E1511" t="s">
        <v>37</v>
      </c>
      <c r="F1511" s="7"/>
      <c r="G1511" s="7"/>
      <c r="H1511" s="7"/>
      <c r="I1511" s="7"/>
      <c r="J1511" s="7"/>
    </row>
    <row r="1512" spans="1:10">
      <c r="A1512" t="s">
        <v>308</v>
      </c>
      <c r="B1512" t="s">
        <v>148</v>
      </c>
      <c r="C1512" t="s">
        <v>149</v>
      </c>
      <c r="D1512" t="s">
        <v>36</v>
      </c>
      <c r="E1512" t="s">
        <v>37</v>
      </c>
      <c r="F1512" s="7"/>
      <c r="G1512" s="7"/>
      <c r="H1512" s="7"/>
      <c r="I1512" s="7"/>
      <c r="J1512" s="7"/>
    </row>
    <row r="1513" spans="1:10">
      <c r="A1513" t="s">
        <v>308</v>
      </c>
      <c r="B1513" t="s">
        <v>150</v>
      </c>
      <c r="C1513" t="s">
        <v>151</v>
      </c>
      <c r="D1513" t="s">
        <v>36</v>
      </c>
      <c r="E1513" t="s">
        <v>37</v>
      </c>
      <c r="F1513" s="7"/>
      <c r="G1513" s="7"/>
      <c r="H1513" s="7"/>
      <c r="I1513" s="7"/>
      <c r="J1513" s="7"/>
    </row>
    <row r="1514" spans="1:10">
      <c r="A1514" t="s">
        <v>308</v>
      </c>
      <c r="B1514" t="s">
        <v>152</v>
      </c>
      <c r="C1514" t="s">
        <v>153</v>
      </c>
      <c r="D1514" t="s">
        <v>36</v>
      </c>
      <c r="E1514" t="s">
        <v>37</v>
      </c>
      <c r="F1514" s="7"/>
      <c r="G1514" s="7"/>
      <c r="H1514" s="7"/>
      <c r="I1514" s="7"/>
      <c r="J1514" s="7"/>
    </row>
    <row r="1515" spans="1:10">
      <c r="A1515" t="s">
        <v>308</v>
      </c>
      <c r="B1515" t="s">
        <v>154</v>
      </c>
      <c r="C1515" t="s">
        <v>155</v>
      </c>
      <c r="D1515" t="s">
        <v>36</v>
      </c>
      <c r="E1515" t="s">
        <v>37</v>
      </c>
      <c r="F1515" s="7"/>
      <c r="G1515" s="7"/>
      <c r="H1515" s="7"/>
      <c r="I1515" s="7"/>
      <c r="J1515" s="7"/>
    </row>
    <row r="1516" spans="1:10">
      <c r="A1516" t="s">
        <v>308</v>
      </c>
      <c r="B1516" t="s">
        <v>156</v>
      </c>
      <c r="C1516" t="s">
        <v>157</v>
      </c>
      <c r="D1516" t="s">
        <v>36</v>
      </c>
      <c r="E1516" t="s">
        <v>37</v>
      </c>
      <c r="F1516" s="7"/>
      <c r="G1516" s="7"/>
      <c r="H1516" s="7"/>
      <c r="I1516" s="7"/>
      <c r="J1516" s="7"/>
    </row>
    <row r="1517" spans="1:10">
      <c r="A1517" t="s">
        <v>308</v>
      </c>
      <c r="B1517" t="s">
        <v>158</v>
      </c>
      <c r="C1517" t="s">
        <v>159</v>
      </c>
      <c r="D1517" t="s">
        <v>36</v>
      </c>
      <c r="E1517" t="s">
        <v>37</v>
      </c>
      <c r="F1517" s="7"/>
      <c r="G1517" s="7"/>
      <c r="H1517" s="7"/>
      <c r="I1517" s="7"/>
      <c r="J1517" s="7"/>
    </row>
    <row r="1518" spans="1:10">
      <c r="A1518" t="s">
        <v>308</v>
      </c>
      <c r="B1518" t="s">
        <v>160</v>
      </c>
      <c r="C1518" t="s">
        <v>161</v>
      </c>
      <c r="D1518" t="s">
        <v>36</v>
      </c>
      <c r="E1518" t="s">
        <v>37</v>
      </c>
      <c r="F1518" s="7"/>
      <c r="G1518" s="7"/>
      <c r="H1518" s="7"/>
      <c r="I1518" s="7"/>
      <c r="J1518" s="7"/>
    </row>
    <row r="1519" spans="1:10">
      <c r="A1519" t="s">
        <v>308</v>
      </c>
      <c r="B1519" t="s">
        <v>162</v>
      </c>
      <c r="C1519" t="s">
        <v>163</v>
      </c>
      <c r="D1519" t="s">
        <v>36</v>
      </c>
      <c r="E1519" t="s">
        <v>37</v>
      </c>
      <c r="F1519" s="7"/>
      <c r="G1519" s="7"/>
      <c r="H1519" s="7"/>
      <c r="I1519" s="7"/>
      <c r="J1519" s="7"/>
    </row>
    <row r="1520" spans="1:10">
      <c r="A1520" t="s">
        <v>308</v>
      </c>
      <c r="B1520" t="s">
        <v>164</v>
      </c>
      <c r="C1520" t="s">
        <v>165</v>
      </c>
      <c r="D1520" t="s">
        <v>36</v>
      </c>
      <c r="E1520" t="s">
        <v>37</v>
      </c>
      <c r="F1520" s="7"/>
      <c r="G1520" s="7"/>
      <c r="H1520" s="7"/>
      <c r="I1520" s="7"/>
      <c r="J1520" s="7"/>
    </row>
    <row r="1521" spans="1:10">
      <c r="A1521" t="s">
        <v>308</v>
      </c>
      <c r="B1521" t="s">
        <v>166</v>
      </c>
      <c r="C1521" t="s">
        <v>167</v>
      </c>
      <c r="D1521" t="s">
        <v>36</v>
      </c>
      <c r="E1521" t="s">
        <v>37</v>
      </c>
      <c r="F1521" s="7"/>
      <c r="G1521" s="7"/>
      <c r="H1521" s="7"/>
      <c r="I1521" s="7"/>
      <c r="J1521" s="7"/>
    </row>
    <row r="1522" spans="1:10">
      <c r="A1522" t="s">
        <v>308</v>
      </c>
      <c r="B1522" t="s">
        <v>168</v>
      </c>
      <c r="C1522" t="s">
        <v>169</v>
      </c>
      <c r="D1522" t="s">
        <v>36</v>
      </c>
      <c r="E1522" t="s">
        <v>37</v>
      </c>
      <c r="F1522" s="7"/>
      <c r="G1522" s="7"/>
      <c r="H1522" s="7"/>
      <c r="I1522" s="7"/>
      <c r="J1522" s="7"/>
    </row>
    <row r="1523" spans="1:10">
      <c r="A1523" t="s">
        <v>308</v>
      </c>
      <c r="B1523" t="s">
        <v>170</v>
      </c>
      <c r="C1523" t="s">
        <v>171</v>
      </c>
      <c r="D1523" t="s">
        <v>36</v>
      </c>
      <c r="E1523" t="s">
        <v>37</v>
      </c>
      <c r="F1523" s="7"/>
      <c r="G1523" s="7"/>
      <c r="H1523" s="7"/>
      <c r="I1523" s="7"/>
      <c r="J1523" s="7"/>
    </row>
    <row r="1524" spans="1:10">
      <c r="A1524" t="s">
        <v>308</v>
      </c>
      <c r="B1524" t="s">
        <v>172</v>
      </c>
      <c r="C1524" t="s">
        <v>173</v>
      </c>
      <c r="D1524" t="s">
        <v>36</v>
      </c>
      <c r="E1524" t="s">
        <v>37</v>
      </c>
      <c r="F1524" s="7"/>
      <c r="G1524" s="7"/>
      <c r="H1524" s="7"/>
      <c r="I1524" s="7"/>
      <c r="J1524" s="7"/>
    </row>
    <row r="1525" spans="1:10">
      <c r="A1525" t="s">
        <v>308</v>
      </c>
      <c r="B1525" t="s">
        <v>174</v>
      </c>
      <c r="C1525" t="s">
        <v>175</v>
      </c>
      <c r="D1525" t="s">
        <v>36</v>
      </c>
      <c r="E1525" t="s">
        <v>37</v>
      </c>
      <c r="F1525" s="7"/>
      <c r="G1525" s="7"/>
      <c r="H1525" s="7"/>
      <c r="I1525" s="7"/>
      <c r="J1525" s="7"/>
    </row>
    <row r="1526" spans="1:10">
      <c r="A1526" t="s">
        <v>308</v>
      </c>
      <c r="B1526" t="s">
        <v>176</v>
      </c>
      <c r="C1526" t="s">
        <v>177</v>
      </c>
      <c r="D1526" t="s">
        <v>36</v>
      </c>
      <c r="E1526" t="s">
        <v>37</v>
      </c>
      <c r="F1526" s="7"/>
      <c r="G1526" s="7"/>
      <c r="H1526" s="7"/>
      <c r="I1526" s="7"/>
      <c r="J1526" s="7"/>
    </row>
    <row r="1527" spans="1:10">
      <c r="A1527" t="s">
        <v>308</v>
      </c>
      <c r="B1527" t="s">
        <v>178</v>
      </c>
      <c r="C1527" t="s">
        <v>179</v>
      </c>
      <c r="D1527" t="s">
        <v>36</v>
      </c>
      <c r="E1527" t="s">
        <v>37</v>
      </c>
      <c r="F1527" s="7"/>
      <c r="G1527" s="7"/>
      <c r="H1527" s="7"/>
      <c r="I1527" s="7"/>
      <c r="J1527" s="7"/>
    </row>
    <row r="1528" spans="1:10">
      <c r="A1528" t="s">
        <v>308</v>
      </c>
      <c r="B1528" t="s">
        <v>180</v>
      </c>
      <c r="C1528" t="s">
        <v>181</v>
      </c>
      <c r="D1528" t="s">
        <v>36</v>
      </c>
      <c r="E1528" t="s">
        <v>37</v>
      </c>
      <c r="F1528" s="7"/>
      <c r="G1528" s="7"/>
      <c r="H1528" s="7"/>
      <c r="I1528" s="7"/>
      <c r="J1528" s="7"/>
    </row>
    <row r="1529" spans="1:10">
      <c r="A1529" t="s">
        <v>308</v>
      </c>
      <c r="B1529" t="s">
        <v>182</v>
      </c>
      <c r="C1529" t="s">
        <v>183</v>
      </c>
      <c r="D1529" t="s">
        <v>36</v>
      </c>
      <c r="E1529" t="s">
        <v>37</v>
      </c>
      <c r="F1529" s="7"/>
      <c r="G1529" s="7"/>
      <c r="H1529" s="7"/>
      <c r="I1529" s="7"/>
      <c r="J1529" s="7"/>
    </row>
    <row r="1530" spans="1:10">
      <c r="A1530" t="s">
        <v>308</v>
      </c>
      <c r="B1530" t="s">
        <v>184</v>
      </c>
      <c r="C1530" t="s">
        <v>185</v>
      </c>
      <c r="D1530" t="s">
        <v>36</v>
      </c>
      <c r="E1530" t="s">
        <v>37</v>
      </c>
      <c r="F1530" s="7"/>
      <c r="G1530" s="7"/>
      <c r="H1530" s="7"/>
      <c r="I1530" s="7"/>
      <c r="J1530" s="7"/>
    </row>
    <row r="1531" spans="1:10">
      <c r="A1531" t="s">
        <v>308</v>
      </c>
      <c r="B1531" t="s">
        <v>186</v>
      </c>
      <c r="C1531" t="s">
        <v>187</v>
      </c>
      <c r="D1531" t="s">
        <v>36</v>
      </c>
      <c r="E1531" t="s">
        <v>37</v>
      </c>
      <c r="F1531" s="7"/>
      <c r="G1531" s="7"/>
      <c r="H1531" s="7"/>
      <c r="I1531" s="7"/>
      <c r="J1531" s="7"/>
    </row>
    <row r="1532" spans="1:10">
      <c r="A1532" t="s">
        <v>308</v>
      </c>
      <c r="B1532" t="s">
        <v>188</v>
      </c>
      <c r="C1532" t="s">
        <v>189</v>
      </c>
      <c r="D1532" t="s">
        <v>36</v>
      </c>
      <c r="E1532" t="s">
        <v>37</v>
      </c>
      <c r="F1532" s="7"/>
      <c r="G1532" s="7"/>
      <c r="H1532" s="7"/>
      <c r="I1532" s="7"/>
      <c r="J1532" s="7"/>
    </row>
    <row r="1533" spans="1:10">
      <c r="A1533" t="s">
        <v>308</v>
      </c>
      <c r="B1533" t="s">
        <v>190</v>
      </c>
      <c r="C1533" t="s">
        <v>191</v>
      </c>
      <c r="D1533" t="s">
        <v>36</v>
      </c>
      <c r="E1533" t="s">
        <v>37</v>
      </c>
      <c r="F1533" s="7"/>
      <c r="G1533" s="7"/>
      <c r="H1533" s="7"/>
      <c r="I1533" s="7"/>
      <c r="J1533" s="7"/>
    </row>
    <row r="1534" spans="1:10">
      <c r="A1534" t="s">
        <v>308</v>
      </c>
      <c r="B1534" t="s">
        <v>192</v>
      </c>
      <c r="C1534" t="s">
        <v>193</v>
      </c>
      <c r="D1534" t="s">
        <v>36</v>
      </c>
      <c r="E1534" t="s">
        <v>37</v>
      </c>
      <c r="F1534" s="7"/>
      <c r="G1534" s="7"/>
      <c r="H1534" s="7"/>
      <c r="I1534" s="7"/>
      <c r="J1534" s="7"/>
    </row>
    <row r="1535" spans="1:10">
      <c r="A1535" t="s">
        <v>308</v>
      </c>
      <c r="B1535" t="s">
        <v>194</v>
      </c>
      <c r="C1535" t="s">
        <v>195</v>
      </c>
      <c r="D1535" t="s">
        <v>36</v>
      </c>
      <c r="E1535" t="s">
        <v>37</v>
      </c>
      <c r="F1535" s="7"/>
      <c r="G1535" s="7"/>
      <c r="H1535" s="7"/>
      <c r="I1535" s="7"/>
      <c r="J1535" s="7"/>
    </row>
    <row r="1536" spans="1:10">
      <c r="A1536" t="s">
        <v>308</v>
      </c>
      <c r="B1536" t="s">
        <v>196</v>
      </c>
      <c r="C1536" t="s">
        <v>197</v>
      </c>
      <c r="D1536" t="s">
        <v>36</v>
      </c>
      <c r="E1536" t="s">
        <v>37</v>
      </c>
      <c r="F1536" s="7"/>
      <c r="G1536" s="7"/>
      <c r="H1536" s="7"/>
      <c r="I1536" s="7"/>
      <c r="J1536" s="7"/>
    </row>
    <row r="1537" spans="1:10">
      <c r="A1537" t="s">
        <v>308</v>
      </c>
      <c r="B1537" t="s">
        <v>198</v>
      </c>
      <c r="C1537" t="s">
        <v>199</v>
      </c>
      <c r="D1537" t="s">
        <v>36</v>
      </c>
      <c r="E1537" t="s">
        <v>37</v>
      </c>
      <c r="F1537" s="7"/>
      <c r="G1537" s="7"/>
      <c r="H1537" s="7"/>
      <c r="I1537" s="7"/>
      <c r="J1537" s="7"/>
    </row>
    <row r="1538" spans="1:10">
      <c r="A1538" t="s">
        <v>308</v>
      </c>
      <c r="B1538" t="s">
        <v>200</v>
      </c>
      <c r="C1538" t="s">
        <v>201</v>
      </c>
      <c r="D1538" t="s">
        <v>36</v>
      </c>
      <c r="E1538" t="s">
        <v>37</v>
      </c>
      <c r="F1538" s="7"/>
      <c r="G1538" s="7"/>
      <c r="H1538" s="7"/>
      <c r="I1538" s="7"/>
      <c r="J1538" s="7"/>
    </row>
    <row r="1539" spans="1:10">
      <c r="A1539" t="s">
        <v>308</v>
      </c>
      <c r="B1539" t="s">
        <v>202</v>
      </c>
      <c r="C1539" t="s">
        <v>203</v>
      </c>
      <c r="D1539" t="s">
        <v>36</v>
      </c>
      <c r="E1539" t="s">
        <v>37</v>
      </c>
      <c r="F1539" s="7"/>
      <c r="G1539" s="7"/>
      <c r="H1539" s="7"/>
      <c r="I1539" s="7"/>
      <c r="J1539" s="7"/>
    </row>
    <row r="1540" spans="1:10">
      <c r="A1540" t="s">
        <v>308</v>
      </c>
      <c r="B1540" t="s">
        <v>204</v>
      </c>
      <c r="C1540" t="s">
        <v>205</v>
      </c>
      <c r="D1540" t="s">
        <v>36</v>
      </c>
      <c r="E1540" t="s">
        <v>37</v>
      </c>
      <c r="F1540" s="7"/>
      <c r="G1540" s="7"/>
      <c r="H1540" s="7"/>
      <c r="I1540" s="7"/>
      <c r="J1540" s="7"/>
    </row>
    <row r="1541" spans="1:10">
      <c r="A1541" t="s">
        <v>308</v>
      </c>
      <c r="B1541" t="s">
        <v>206</v>
      </c>
      <c r="C1541" t="s">
        <v>207</v>
      </c>
      <c r="D1541" t="s">
        <v>36</v>
      </c>
      <c r="E1541" t="s">
        <v>37</v>
      </c>
      <c r="F1541" s="7"/>
      <c r="G1541" s="7"/>
      <c r="H1541" s="7"/>
      <c r="I1541" s="7"/>
      <c r="J1541" s="7"/>
    </row>
    <row r="1542" spans="1:10">
      <c r="A1542" t="s">
        <v>308</v>
      </c>
      <c r="B1542" t="s">
        <v>208</v>
      </c>
      <c r="C1542" t="s">
        <v>209</v>
      </c>
      <c r="D1542" t="s">
        <v>36</v>
      </c>
      <c r="E1542" t="s">
        <v>37</v>
      </c>
      <c r="F1542" s="7"/>
      <c r="G1542" s="7"/>
      <c r="H1542" s="7"/>
      <c r="I1542" s="7"/>
      <c r="J1542" s="7"/>
    </row>
    <row r="1543" spans="1:10">
      <c r="A1543" t="s">
        <v>308</v>
      </c>
      <c r="B1543" t="s">
        <v>210</v>
      </c>
      <c r="C1543" t="s">
        <v>211</v>
      </c>
      <c r="D1543" t="s">
        <v>36</v>
      </c>
      <c r="E1543" t="s">
        <v>37</v>
      </c>
      <c r="F1543" s="7"/>
      <c r="G1543" s="7"/>
      <c r="H1543" s="7"/>
      <c r="I1543" s="7"/>
      <c r="J1543" s="7"/>
    </row>
    <row r="1544" spans="1:10">
      <c r="A1544" t="s">
        <v>308</v>
      </c>
      <c r="B1544" t="s">
        <v>212</v>
      </c>
      <c r="C1544" t="s">
        <v>213</v>
      </c>
      <c r="D1544" t="s">
        <v>36</v>
      </c>
      <c r="E1544" t="s">
        <v>37</v>
      </c>
      <c r="F1544" s="7"/>
      <c r="G1544" s="7"/>
      <c r="H1544" s="7"/>
      <c r="I1544" s="7"/>
      <c r="J1544" s="7"/>
    </row>
    <row r="1545" spans="1:10">
      <c r="A1545" t="s">
        <v>308</v>
      </c>
      <c r="B1545" t="s">
        <v>214</v>
      </c>
      <c r="C1545" t="s">
        <v>215</v>
      </c>
      <c r="D1545" t="s">
        <v>36</v>
      </c>
      <c r="E1545" t="s">
        <v>37</v>
      </c>
      <c r="F1545" s="7"/>
      <c r="G1545" s="7"/>
      <c r="H1545" s="7"/>
      <c r="I1545" s="7"/>
      <c r="J1545" s="7"/>
    </row>
    <row r="1546" spans="1:10">
      <c r="A1546" t="s">
        <v>308</v>
      </c>
      <c r="B1546" t="s">
        <v>216</v>
      </c>
      <c r="C1546" t="s">
        <v>217</v>
      </c>
      <c r="D1546" t="s">
        <v>36</v>
      </c>
      <c r="E1546" t="s">
        <v>37</v>
      </c>
      <c r="F1546" s="7"/>
      <c r="G1546" s="7"/>
      <c r="H1546" s="7"/>
      <c r="I1546" s="7"/>
      <c r="J1546" s="7"/>
    </row>
    <row r="1547" spans="1:10">
      <c r="A1547" t="s">
        <v>308</v>
      </c>
      <c r="B1547" t="s">
        <v>218</v>
      </c>
      <c r="C1547" t="s">
        <v>219</v>
      </c>
      <c r="D1547" t="s">
        <v>36</v>
      </c>
      <c r="E1547" t="s">
        <v>37</v>
      </c>
      <c r="F1547" s="7"/>
      <c r="G1547" s="7"/>
      <c r="H1547" s="7"/>
      <c r="I1547" s="7"/>
      <c r="J1547" s="7"/>
    </row>
    <row r="1548" spans="1:10">
      <c r="A1548" t="s">
        <v>308</v>
      </c>
      <c r="B1548" t="s">
        <v>220</v>
      </c>
      <c r="C1548" t="s">
        <v>221</v>
      </c>
      <c r="D1548" t="s">
        <v>36</v>
      </c>
      <c r="E1548" t="s">
        <v>37</v>
      </c>
      <c r="F1548" s="7"/>
      <c r="G1548" s="7"/>
      <c r="H1548" s="7"/>
      <c r="I1548" s="7"/>
      <c r="J1548" s="7"/>
    </row>
    <row r="1549" spans="1:10">
      <c r="A1549" t="s">
        <v>308</v>
      </c>
      <c r="B1549" t="s">
        <v>222</v>
      </c>
      <c r="C1549" t="s">
        <v>223</v>
      </c>
      <c r="D1549" t="s">
        <v>36</v>
      </c>
      <c r="E1549" t="s">
        <v>37</v>
      </c>
      <c r="F1549" s="7"/>
      <c r="G1549" s="7"/>
      <c r="H1549" s="7"/>
      <c r="I1549" s="7"/>
      <c r="J1549" s="7"/>
    </row>
    <row r="1550" spans="1:10">
      <c r="A1550" t="s">
        <v>308</v>
      </c>
      <c r="B1550" t="s">
        <v>224</v>
      </c>
      <c r="C1550" t="s">
        <v>225</v>
      </c>
      <c r="D1550" t="s">
        <v>36</v>
      </c>
      <c r="E1550" t="s">
        <v>37</v>
      </c>
      <c r="F1550" s="7"/>
      <c r="G1550" s="7"/>
      <c r="H1550" s="7"/>
      <c r="I1550" s="7"/>
      <c r="J1550" s="7"/>
    </row>
    <row r="1551" spans="1:10">
      <c r="A1551" t="s">
        <v>308</v>
      </c>
      <c r="B1551" t="s">
        <v>226</v>
      </c>
      <c r="C1551" t="s">
        <v>227</v>
      </c>
      <c r="D1551" t="s">
        <v>36</v>
      </c>
      <c r="E1551" t="s">
        <v>37</v>
      </c>
      <c r="F1551" s="7"/>
      <c r="G1551" s="7"/>
      <c r="H1551" s="7"/>
      <c r="I1551" s="7"/>
      <c r="J1551" s="7"/>
    </row>
    <row r="1552" spans="1:10">
      <c r="A1552" t="s">
        <v>308</v>
      </c>
      <c r="B1552" t="s">
        <v>228</v>
      </c>
      <c r="C1552" t="s">
        <v>229</v>
      </c>
      <c r="D1552" t="s">
        <v>36</v>
      </c>
      <c r="E1552" t="s">
        <v>37</v>
      </c>
      <c r="F1552" s="7"/>
      <c r="G1552" s="7"/>
      <c r="H1552" s="7"/>
      <c r="I1552" s="7"/>
      <c r="J1552" s="7"/>
    </row>
    <row r="1553" spans="1:10">
      <c r="A1553" t="s">
        <v>308</v>
      </c>
      <c r="B1553" t="s">
        <v>230</v>
      </c>
      <c r="C1553" t="s">
        <v>231</v>
      </c>
      <c r="D1553" t="s">
        <v>36</v>
      </c>
      <c r="E1553" t="s">
        <v>37</v>
      </c>
      <c r="F1553" s="7"/>
      <c r="G1553" s="7"/>
      <c r="H1553" s="7"/>
      <c r="I1553" s="7"/>
      <c r="J1553" s="7"/>
    </row>
    <row r="1554" spans="1:10">
      <c r="A1554" t="s">
        <v>308</v>
      </c>
      <c r="B1554" t="s">
        <v>232</v>
      </c>
      <c r="C1554" t="s">
        <v>233</v>
      </c>
      <c r="D1554" t="s">
        <v>36</v>
      </c>
      <c r="E1554" t="s">
        <v>37</v>
      </c>
      <c r="F1554" s="7"/>
      <c r="G1554" s="7"/>
      <c r="H1554" s="7"/>
      <c r="I1554" s="7"/>
      <c r="J1554" s="7"/>
    </row>
    <row r="1555" spans="1:10">
      <c r="A1555" t="s">
        <v>308</v>
      </c>
      <c r="B1555" t="s">
        <v>234</v>
      </c>
      <c r="C1555" t="s">
        <v>235</v>
      </c>
      <c r="D1555" t="s">
        <v>36</v>
      </c>
      <c r="E1555" t="s">
        <v>37</v>
      </c>
      <c r="F1555" s="7"/>
      <c r="G1555" s="7"/>
      <c r="H1555" s="7"/>
      <c r="I1555" s="7"/>
      <c r="J1555" s="7"/>
    </row>
    <row r="1556" spans="1:10">
      <c r="A1556" t="s">
        <v>308</v>
      </c>
      <c r="B1556" t="s">
        <v>236</v>
      </c>
      <c r="C1556" t="s">
        <v>237</v>
      </c>
      <c r="D1556" t="s">
        <v>36</v>
      </c>
      <c r="E1556" t="s">
        <v>37</v>
      </c>
      <c r="F1556" s="7"/>
      <c r="G1556" s="7"/>
      <c r="H1556" s="7"/>
      <c r="I1556" s="7"/>
      <c r="J1556" s="7"/>
    </row>
    <row r="1557" spans="1:10">
      <c r="A1557" t="s">
        <v>308</v>
      </c>
      <c r="B1557" t="s">
        <v>238</v>
      </c>
      <c r="C1557" t="s">
        <v>239</v>
      </c>
      <c r="D1557" t="s">
        <v>36</v>
      </c>
      <c r="E1557" t="s">
        <v>37</v>
      </c>
      <c r="F1557" s="7"/>
      <c r="G1557" s="7"/>
      <c r="H1557" s="7"/>
      <c r="I1557" s="7"/>
      <c r="J1557" s="7"/>
    </row>
    <row r="1558" spans="1:10">
      <c r="A1558" t="s">
        <v>308</v>
      </c>
      <c r="B1558" t="s">
        <v>240</v>
      </c>
      <c r="C1558" t="s">
        <v>241</v>
      </c>
      <c r="D1558" t="s">
        <v>36</v>
      </c>
      <c r="E1558" t="s">
        <v>37</v>
      </c>
      <c r="F1558" s="7"/>
      <c r="G1558" s="7"/>
      <c r="H1558" s="7"/>
      <c r="I1558" s="7"/>
      <c r="J1558" s="7"/>
    </row>
    <row r="1559" spans="1:10">
      <c r="A1559" t="s">
        <v>308</v>
      </c>
      <c r="B1559" t="s">
        <v>242</v>
      </c>
      <c r="C1559" t="s">
        <v>243</v>
      </c>
      <c r="D1559" t="s">
        <v>36</v>
      </c>
      <c r="E1559" t="s">
        <v>37</v>
      </c>
      <c r="F1559" s="7"/>
      <c r="G1559" s="7"/>
      <c r="H1559" s="7"/>
      <c r="I1559" s="7"/>
      <c r="J1559" s="7"/>
    </row>
    <row r="1560" spans="1:10">
      <c r="A1560" t="s">
        <v>308</v>
      </c>
      <c r="B1560" t="s">
        <v>244</v>
      </c>
      <c r="C1560" t="s">
        <v>245</v>
      </c>
      <c r="D1560" t="s">
        <v>36</v>
      </c>
      <c r="E1560" t="s">
        <v>37</v>
      </c>
      <c r="F1560" s="7">
        <v>0</v>
      </c>
      <c r="G1560" s="7">
        <v>0</v>
      </c>
      <c r="H1560" s="7">
        <v>0</v>
      </c>
      <c r="I1560" s="7">
        <v>0</v>
      </c>
      <c r="J1560" s="7">
        <v>0</v>
      </c>
    </row>
    <row r="1561" spans="1:10">
      <c r="A1561" t="s">
        <v>308</v>
      </c>
      <c r="B1561" t="s">
        <v>246</v>
      </c>
      <c r="C1561" t="s">
        <v>247</v>
      </c>
      <c r="D1561" t="s">
        <v>36</v>
      </c>
      <c r="E1561" t="s">
        <v>37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</row>
    <row r="1562" spans="1:10">
      <c r="A1562" t="s">
        <v>308</v>
      </c>
      <c r="B1562" t="s">
        <v>248</v>
      </c>
      <c r="C1562" t="s">
        <v>249</v>
      </c>
      <c r="D1562" t="s">
        <v>36</v>
      </c>
      <c r="E1562" t="s">
        <v>37</v>
      </c>
      <c r="F1562" s="7">
        <v>0</v>
      </c>
      <c r="G1562" s="7">
        <v>0</v>
      </c>
      <c r="H1562" s="7">
        <v>0</v>
      </c>
      <c r="I1562" s="7">
        <v>0</v>
      </c>
      <c r="J1562" s="7">
        <v>0</v>
      </c>
    </row>
    <row r="1563" spans="1:10">
      <c r="A1563" t="s">
        <v>308</v>
      </c>
      <c r="B1563" t="s">
        <v>250</v>
      </c>
      <c r="C1563" t="s">
        <v>251</v>
      </c>
      <c r="D1563" t="s">
        <v>36</v>
      </c>
      <c r="E1563" t="s">
        <v>37</v>
      </c>
      <c r="F1563" s="7">
        <v>0</v>
      </c>
      <c r="G1563" s="7">
        <v>0</v>
      </c>
      <c r="H1563" s="7">
        <v>0</v>
      </c>
      <c r="I1563" s="7">
        <v>0</v>
      </c>
      <c r="J1563" s="7">
        <v>0</v>
      </c>
    </row>
    <row r="1564" spans="1:10">
      <c r="A1564" t="s">
        <v>308</v>
      </c>
      <c r="B1564" t="s">
        <v>252</v>
      </c>
      <c r="C1564" t="s">
        <v>253</v>
      </c>
      <c r="D1564" t="s">
        <v>36</v>
      </c>
      <c r="E1564" t="s">
        <v>37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</row>
    <row r="1565" spans="1:10">
      <c r="A1565" t="s">
        <v>308</v>
      </c>
      <c r="B1565" t="s">
        <v>254</v>
      </c>
      <c r="C1565" t="s">
        <v>255</v>
      </c>
      <c r="D1565" t="s">
        <v>36</v>
      </c>
      <c r="E1565" t="s">
        <v>37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</row>
    <row r="1566" spans="1:10">
      <c r="A1566" t="s">
        <v>308</v>
      </c>
      <c r="B1566" t="s">
        <v>256</v>
      </c>
      <c r="C1566" t="s">
        <v>257</v>
      </c>
      <c r="D1566" t="s">
        <v>36</v>
      </c>
      <c r="E1566" t="s">
        <v>37</v>
      </c>
      <c r="F1566" s="7"/>
      <c r="G1566" s="7"/>
      <c r="H1566" s="7"/>
      <c r="I1566" s="7"/>
      <c r="J1566" s="7"/>
    </row>
    <row r="1567" spans="1:10">
      <c r="A1567" t="s">
        <v>308</v>
      </c>
      <c r="B1567" t="s">
        <v>258</v>
      </c>
      <c r="C1567" t="s">
        <v>259</v>
      </c>
      <c r="D1567" t="s">
        <v>36</v>
      </c>
      <c r="E1567" t="s">
        <v>37</v>
      </c>
      <c r="F1567" s="7"/>
      <c r="G1567" s="7"/>
      <c r="H1567" s="7"/>
      <c r="I1567" s="7"/>
      <c r="J1567" s="7"/>
    </row>
    <row r="1568" spans="1:10">
      <c r="A1568" t="s">
        <v>308</v>
      </c>
      <c r="B1568" t="s">
        <v>260</v>
      </c>
      <c r="C1568" t="s">
        <v>261</v>
      </c>
      <c r="D1568" t="s">
        <v>36</v>
      </c>
      <c r="E1568" t="s">
        <v>37</v>
      </c>
      <c r="F1568" s="7"/>
      <c r="G1568" s="7"/>
      <c r="H1568" s="7"/>
      <c r="I1568" s="7"/>
      <c r="J1568" s="7"/>
    </row>
    <row r="1569" spans="1:10">
      <c r="A1569" t="s">
        <v>308</v>
      </c>
      <c r="B1569" t="s">
        <v>262</v>
      </c>
      <c r="C1569" t="s">
        <v>263</v>
      </c>
      <c r="D1569" t="s">
        <v>36</v>
      </c>
      <c r="E1569" t="s">
        <v>37</v>
      </c>
      <c r="F1569" s="7"/>
      <c r="G1569" s="7"/>
      <c r="H1569" s="7"/>
      <c r="I1569" s="7"/>
      <c r="J1569" s="7"/>
    </row>
    <row r="1570" spans="1:10">
      <c r="A1570" t="s">
        <v>308</v>
      </c>
      <c r="B1570" t="s">
        <v>264</v>
      </c>
      <c r="C1570" t="s">
        <v>265</v>
      </c>
      <c r="D1570" t="s">
        <v>36</v>
      </c>
      <c r="E1570" t="s">
        <v>37</v>
      </c>
      <c r="F1570" s="7">
        <v>6.2710698512684097E-3</v>
      </c>
      <c r="G1570" s="7">
        <v>6.2710698512684097E-3</v>
      </c>
      <c r="H1570" s="7">
        <v>6.2710698512684097E-3</v>
      </c>
      <c r="I1570" s="7">
        <v>6.2710698512684097E-3</v>
      </c>
      <c r="J1570" s="7">
        <v>6.2710698512684097E-3</v>
      </c>
    </row>
    <row r="1571" spans="1:10">
      <c r="A1571" t="s">
        <v>308</v>
      </c>
      <c r="B1571" t="s">
        <v>266</v>
      </c>
      <c r="C1571" t="s">
        <v>267</v>
      </c>
      <c r="D1571" t="s">
        <v>36</v>
      </c>
      <c r="E1571" t="s">
        <v>37</v>
      </c>
      <c r="F1571" s="7">
        <v>2.44761853994778E-3</v>
      </c>
      <c r="G1571" s="7">
        <v>2.44761853994778E-3</v>
      </c>
      <c r="H1571" s="7">
        <v>2.44761853994778E-3</v>
      </c>
      <c r="I1571" s="7">
        <v>2.44761853994778E-3</v>
      </c>
      <c r="J1571" s="7">
        <v>2.44761853994778E-3</v>
      </c>
    </row>
    <row r="1572" spans="1:10">
      <c r="A1572" t="s">
        <v>308</v>
      </c>
      <c r="B1572" t="s">
        <v>268</v>
      </c>
      <c r="C1572" t="s">
        <v>269</v>
      </c>
      <c r="D1572" t="s">
        <v>36</v>
      </c>
      <c r="E1572" t="s">
        <v>37</v>
      </c>
      <c r="F1572" s="7">
        <v>0.54357853523389399</v>
      </c>
      <c r="G1572" s="7">
        <v>0.54357853523389399</v>
      </c>
      <c r="H1572" s="7">
        <v>0.54357853523389399</v>
      </c>
      <c r="I1572" s="7">
        <v>0.54357853523389399</v>
      </c>
      <c r="J1572" s="7">
        <v>0.54357853523389399</v>
      </c>
    </row>
    <row r="1573" spans="1:10">
      <c r="A1573" t="s">
        <v>308</v>
      </c>
      <c r="B1573" t="s">
        <v>270</v>
      </c>
      <c r="C1573" t="s">
        <v>271</v>
      </c>
      <c r="D1573" t="s">
        <v>36</v>
      </c>
      <c r="E1573" t="s">
        <v>37</v>
      </c>
      <c r="F1573" s="7">
        <v>0.85120724472786202</v>
      </c>
      <c r="G1573" s="7">
        <v>0.85120724472786202</v>
      </c>
      <c r="H1573" s="7">
        <v>0.85120724472786202</v>
      </c>
      <c r="I1573" s="7">
        <v>0.85120724472786202</v>
      </c>
      <c r="J1573" s="7">
        <v>0.85120724472786202</v>
      </c>
    </row>
    <row r="1574" spans="1:10">
      <c r="A1574" t="s">
        <v>308</v>
      </c>
      <c r="B1574" t="s">
        <v>272</v>
      </c>
      <c r="C1574" t="s">
        <v>273</v>
      </c>
      <c r="D1574" t="s">
        <v>36</v>
      </c>
      <c r="E1574" t="s">
        <v>37</v>
      </c>
      <c r="F1574" s="7"/>
      <c r="G1574" s="7"/>
      <c r="H1574" s="7"/>
      <c r="I1574" s="7"/>
      <c r="J1574" s="7"/>
    </row>
    <row r="1575" spans="1:10">
      <c r="A1575" t="s">
        <v>308</v>
      </c>
      <c r="B1575" t="s">
        <v>274</v>
      </c>
      <c r="C1575" t="s">
        <v>275</v>
      </c>
      <c r="D1575" t="s">
        <v>36</v>
      </c>
      <c r="E1575" t="s">
        <v>37</v>
      </c>
      <c r="F1575" s="7"/>
      <c r="G1575" s="7"/>
      <c r="H1575" s="7"/>
      <c r="I1575" s="7"/>
      <c r="J1575" s="7"/>
    </row>
    <row r="1576" spans="1:10">
      <c r="A1576" t="s">
        <v>308</v>
      </c>
      <c r="B1576" t="s">
        <v>276</v>
      </c>
      <c r="C1576" t="s">
        <v>277</v>
      </c>
      <c r="D1576" t="s">
        <v>36</v>
      </c>
      <c r="E1576" t="s">
        <v>37</v>
      </c>
      <c r="F1576" s="7"/>
      <c r="G1576" s="7"/>
      <c r="H1576" s="7"/>
      <c r="I1576" s="7"/>
      <c r="J1576" s="7"/>
    </row>
    <row r="1577" spans="1:10">
      <c r="A1577" t="s">
        <v>308</v>
      </c>
      <c r="B1577" t="s">
        <v>278</v>
      </c>
      <c r="C1577" t="s">
        <v>279</v>
      </c>
      <c r="D1577" t="s">
        <v>36</v>
      </c>
      <c r="E1577" t="s">
        <v>37</v>
      </c>
      <c r="F1577" s="7"/>
      <c r="G1577" s="7"/>
      <c r="H1577" s="7"/>
      <c r="I1577" s="7"/>
      <c r="J1577" s="7"/>
    </row>
    <row r="1578" spans="1:10">
      <c r="A1578" t="s">
        <v>308</v>
      </c>
      <c r="B1578" t="s">
        <v>280</v>
      </c>
      <c r="C1578" t="s">
        <v>281</v>
      </c>
      <c r="D1578" t="s">
        <v>36</v>
      </c>
      <c r="E1578" t="s">
        <v>37</v>
      </c>
      <c r="F1578" s="7"/>
      <c r="G1578" s="7"/>
      <c r="H1578" s="7"/>
      <c r="I1578" s="7"/>
      <c r="J1578" s="7"/>
    </row>
    <row r="1579" spans="1:10">
      <c r="A1579" t="s">
        <v>308</v>
      </c>
      <c r="B1579" t="s">
        <v>282</v>
      </c>
      <c r="C1579" t="s">
        <v>283</v>
      </c>
      <c r="D1579" t="s">
        <v>36</v>
      </c>
      <c r="E1579" t="s">
        <v>37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</row>
    <row r="1580" spans="1:10">
      <c r="A1580" t="s">
        <v>308</v>
      </c>
      <c r="B1580" t="s">
        <v>284</v>
      </c>
      <c r="C1580" t="s">
        <v>285</v>
      </c>
      <c r="D1580" t="s">
        <v>36</v>
      </c>
      <c r="E1580" t="s">
        <v>37</v>
      </c>
      <c r="F1580" s="7">
        <v>0</v>
      </c>
      <c r="G1580" s="7">
        <v>0</v>
      </c>
      <c r="H1580" s="7">
        <v>0</v>
      </c>
      <c r="I1580" s="7">
        <v>0</v>
      </c>
      <c r="J1580" s="7">
        <v>0</v>
      </c>
    </row>
    <row r="1581" spans="1:10">
      <c r="A1581" t="s">
        <v>308</v>
      </c>
      <c r="B1581" t="s">
        <v>286</v>
      </c>
      <c r="C1581" t="s">
        <v>269</v>
      </c>
      <c r="D1581" t="s">
        <v>36</v>
      </c>
      <c r="E1581" t="s">
        <v>37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</row>
    <row r="1582" spans="1:10">
      <c r="A1582" t="s">
        <v>308</v>
      </c>
      <c r="B1582" t="s">
        <v>287</v>
      </c>
      <c r="C1582" t="s">
        <v>271</v>
      </c>
      <c r="D1582" t="s">
        <v>36</v>
      </c>
      <c r="E1582" t="s">
        <v>37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</row>
    <row r="1583" spans="1:10">
      <c r="A1583" t="s">
        <v>308</v>
      </c>
      <c r="B1583" t="s">
        <v>288</v>
      </c>
      <c r="C1583" t="s">
        <v>289</v>
      </c>
      <c r="D1583" t="s">
        <v>36</v>
      </c>
      <c r="E1583" t="s">
        <v>37</v>
      </c>
      <c r="F1583" s="7"/>
      <c r="G1583" s="7"/>
      <c r="H1583" s="7"/>
      <c r="I1583" s="7"/>
      <c r="J1583" s="7"/>
    </row>
    <row r="1584" spans="1:10">
      <c r="A1584" t="s">
        <v>308</v>
      </c>
      <c r="B1584" t="s">
        <v>290</v>
      </c>
      <c r="C1584" t="s">
        <v>291</v>
      </c>
      <c r="D1584" t="s">
        <v>36</v>
      </c>
      <c r="E1584" t="s">
        <v>37</v>
      </c>
      <c r="F1584" s="7"/>
      <c r="G1584" s="7"/>
      <c r="H1584" s="7"/>
      <c r="I1584" s="7"/>
      <c r="J1584" s="7"/>
    </row>
    <row r="1585" spans="1:10">
      <c r="A1585" t="s">
        <v>308</v>
      </c>
      <c r="B1585" t="s">
        <v>292</v>
      </c>
      <c r="C1585" t="s">
        <v>293</v>
      </c>
      <c r="D1585" t="s">
        <v>36</v>
      </c>
      <c r="E1585" t="s">
        <v>37</v>
      </c>
      <c r="F1585" s="7"/>
      <c r="G1585" s="7"/>
      <c r="H1585" s="7"/>
      <c r="I1585" s="7"/>
      <c r="J1585" s="7"/>
    </row>
    <row r="1586" spans="1:10">
      <c r="A1586" t="s">
        <v>308</v>
      </c>
      <c r="B1586" t="s">
        <v>294</v>
      </c>
      <c r="C1586" t="s">
        <v>295</v>
      </c>
      <c r="D1586" t="s">
        <v>36</v>
      </c>
      <c r="E1586" t="s">
        <v>37</v>
      </c>
      <c r="F1586" s="7"/>
      <c r="G1586" s="7"/>
      <c r="H1586" s="7"/>
      <c r="I1586" s="7"/>
      <c r="J1586" s="7"/>
    </row>
    <row r="1587" spans="1:10">
      <c r="A1587" t="s">
        <v>308</v>
      </c>
      <c r="B1587" t="s">
        <v>296</v>
      </c>
      <c r="C1587" t="s">
        <v>297</v>
      </c>
      <c r="D1587" t="s">
        <v>36</v>
      </c>
      <c r="E1587" t="s">
        <v>37</v>
      </c>
      <c r="F1587" s="7"/>
      <c r="G1587" s="7"/>
      <c r="H1587" s="7"/>
      <c r="I1587" s="7"/>
      <c r="J1587" s="7"/>
    </row>
    <row r="1588" spans="1:10">
      <c r="A1588" t="s">
        <v>309</v>
      </c>
      <c r="B1588" t="s">
        <v>34</v>
      </c>
      <c r="C1588" t="s">
        <v>35</v>
      </c>
      <c r="D1588" t="s">
        <v>36</v>
      </c>
      <c r="E1588" t="s">
        <v>37</v>
      </c>
      <c r="F1588" s="7">
        <v>4.0270000000000001</v>
      </c>
      <c r="G1588" s="7">
        <v>3.95</v>
      </c>
      <c r="H1588" s="7">
        <v>3.8759999999999999</v>
      </c>
      <c r="I1588" s="7">
        <v>3.6859999999999999</v>
      </c>
      <c r="J1588" s="7">
        <v>3.5819999999999999</v>
      </c>
    </row>
    <row r="1589" spans="1:10">
      <c r="A1589" t="s">
        <v>309</v>
      </c>
      <c r="B1589" t="s">
        <v>38</v>
      </c>
      <c r="C1589" t="s">
        <v>39</v>
      </c>
      <c r="D1589" t="s">
        <v>36</v>
      </c>
      <c r="E1589" t="s">
        <v>37</v>
      </c>
      <c r="F1589" s="7">
        <v>8.2989999999999995</v>
      </c>
      <c r="G1589" s="7">
        <v>8.0760000000000005</v>
      </c>
      <c r="H1589" s="7">
        <v>7.7569999999999997</v>
      </c>
      <c r="I1589" s="7">
        <v>7.4589999999999996</v>
      </c>
      <c r="J1589" s="7">
        <v>7.2569999999999997</v>
      </c>
    </row>
    <row r="1590" spans="1:10">
      <c r="A1590" t="s">
        <v>309</v>
      </c>
      <c r="B1590" t="s">
        <v>40</v>
      </c>
      <c r="C1590" t="s">
        <v>41</v>
      </c>
      <c r="D1590" t="s">
        <v>36</v>
      </c>
      <c r="E1590" t="s">
        <v>37</v>
      </c>
      <c r="F1590" s="7">
        <v>13.191000000000001</v>
      </c>
      <c r="G1590" s="7">
        <v>13.019</v>
      </c>
      <c r="H1590" s="7">
        <v>12.914999999999999</v>
      </c>
      <c r="I1590" s="7">
        <v>12.565</v>
      </c>
      <c r="J1590" s="7">
        <v>12.317</v>
      </c>
    </row>
    <row r="1591" spans="1:10">
      <c r="A1591" t="s">
        <v>309</v>
      </c>
      <c r="B1591" t="s">
        <v>42</v>
      </c>
      <c r="C1591" t="s">
        <v>43</v>
      </c>
      <c r="D1591" t="s">
        <v>36</v>
      </c>
      <c r="E1591" t="s">
        <v>37</v>
      </c>
      <c r="F1591" s="7">
        <v>0.71899999999999997</v>
      </c>
      <c r="G1591" s="7">
        <v>0.71299999999999997</v>
      </c>
      <c r="H1591" s="7">
        <v>0.76400000000000001</v>
      </c>
      <c r="I1591" s="7">
        <v>0.67800000000000005</v>
      </c>
      <c r="J1591" s="7">
        <v>0.63300000000000001</v>
      </c>
    </row>
    <row r="1592" spans="1:10">
      <c r="A1592" t="s">
        <v>309</v>
      </c>
      <c r="B1592" t="s">
        <v>44</v>
      </c>
      <c r="C1592" t="s">
        <v>45</v>
      </c>
      <c r="D1592" t="s">
        <v>36</v>
      </c>
      <c r="E1592" t="s">
        <v>37</v>
      </c>
      <c r="F1592" s="7">
        <v>0.19400000000000001</v>
      </c>
      <c r="G1592" s="7">
        <v>0.19</v>
      </c>
      <c r="H1592" s="7">
        <v>0.186</v>
      </c>
      <c r="I1592" s="7">
        <v>0.182</v>
      </c>
      <c r="J1592" s="7">
        <v>0.17799999999999999</v>
      </c>
    </row>
    <row r="1593" spans="1:10">
      <c r="A1593" t="s">
        <v>309</v>
      </c>
      <c r="B1593" t="s">
        <v>46</v>
      </c>
      <c r="C1593" t="s">
        <v>47</v>
      </c>
      <c r="D1593" t="s">
        <v>36</v>
      </c>
      <c r="E1593" t="s">
        <v>37</v>
      </c>
      <c r="F1593" s="7">
        <v>0</v>
      </c>
      <c r="G1593" s="7">
        <v>0</v>
      </c>
      <c r="H1593" s="7">
        <v>0</v>
      </c>
      <c r="I1593" s="7">
        <v>0</v>
      </c>
      <c r="J1593" s="7">
        <v>0</v>
      </c>
    </row>
    <row r="1594" spans="1:10">
      <c r="A1594" t="s">
        <v>309</v>
      </c>
      <c r="B1594" t="s">
        <v>48</v>
      </c>
      <c r="C1594" t="s">
        <v>49</v>
      </c>
      <c r="D1594" t="s">
        <v>36</v>
      </c>
      <c r="E1594" t="s">
        <v>37</v>
      </c>
      <c r="F1594" s="7">
        <v>0.1</v>
      </c>
      <c r="G1594" s="7">
        <v>9.9000000000000005E-2</v>
      </c>
      <c r="H1594" s="7">
        <v>9.7000000000000003E-2</v>
      </c>
      <c r="I1594" s="7">
        <v>9.4E-2</v>
      </c>
      <c r="J1594" s="7">
        <v>9.2999999999999999E-2</v>
      </c>
    </row>
    <row r="1595" spans="1:10">
      <c r="A1595" t="s">
        <v>309</v>
      </c>
      <c r="B1595" t="s">
        <v>50</v>
      </c>
      <c r="C1595" t="s">
        <v>51</v>
      </c>
      <c r="D1595" t="s">
        <v>36</v>
      </c>
      <c r="E1595" t="s">
        <v>37</v>
      </c>
      <c r="F1595" s="7">
        <v>2.8170000000000002</v>
      </c>
      <c r="G1595" s="7">
        <v>2.8940000000000001</v>
      </c>
      <c r="H1595" s="7">
        <v>3.0030000000000001</v>
      </c>
      <c r="I1595" s="7">
        <v>3.105</v>
      </c>
      <c r="J1595" s="7">
        <v>3.1480000000000001</v>
      </c>
    </row>
    <row r="1596" spans="1:10">
      <c r="A1596" t="s">
        <v>309</v>
      </c>
      <c r="B1596" t="s">
        <v>52</v>
      </c>
      <c r="C1596" t="s">
        <v>53</v>
      </c>
      <c r="D1596" t="s">
        <v>36</v>
      </c>
      <c r="E1596" t="s">
        <v>37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</row>
    <row r="1597" spans="1:10">
      <c r="A1597" t="s">
        <v>309</v>
      </c>
      <c r="B1597" t="s">
        <v>54</v>
      </c>
      <c r="C1597" t="s">
        <v>55</v>
      </c>
      <c r="D1597" t="s">
        <v>36</v>
      </c>
      <c r="E1597" t="s">
        <v>37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</row>
    <row r="1598" spans="1:10">
      <c r="A1598" t="s">
        <v>309</v>
      </c>
      <c r="B1598" t="s">
        <v>56</v>
      </c>
      <c r="C1598" t="s">
        <v>57</v>
      </c>
      <c r="D1598" t="s">
        <v>36</v>
      </c>
      <c r="E1598" t="s">
        <v>37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</row>
    <row r="1599" spans="1:10">
      <c r="A1599" t="s">
        <v>309</v>
      </c>
      <c r="B1599" t="s">
        <v>58</v>
      </c>
      <c r="C1599" t="s">
        <v>59</v>
      </c>
      <c r="D1599" t="s">
        <v>36</v>
      </c>
      <c r="E1599" t="s">
        <v>37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</row>
    <row r="1600" spans="1:10">
      <c r="A1600" t="s">
        <v>309</v>
      </c>
      <c r="B1600" t="s">
        <v>60</v>
      </c>
      <c r="C1600" t="s">
        <v>61</v>
      </c>
      <c r="D1600" t="s">
        <v>36</v>
      </c>
      <c r="E1600" t="s">
        <v>37</v>
      </c>
      <c r="F1600" s="7">
        <v>0</v>
      </c>
      <c r="G1600" s="7">
        <v>0</v>
      </c>
      <c r="H1600" s="7">
        <v>0</v>
      </c>
      <c r="I1600" s="7">
        <v>0</v>
      </c>
      <c r="J1600" s="7">
        <v>0</v>
      </c>
    </row>
    <row r="1601" spans="1:10">
      <c r="A1601" t="s">
        <v>309</v>
      </c>
      <c r="B1601" t="s">
        <v>62</v>
      </c>
      <c r="C1601" t="s">
        <v>63</v>
      </c>
      <c r="D1601" t="s">
        <v>36</v>
      </c>
      <c r="E1601" t="s">
        <v>37</v>
      </c>
      <c r="F1601" s="7">
        <v>0</v>
      </c>
      <c r="G1601" s="7">
        <v>0</v>
      </c>
      <c r="H1601" s="7">
        <v>0</v>
      </c>
      <c r="I1601" s="7">
        <v>0</v>
      </c>
      <c r="J1601" s="7">
        <v>0</v>
      </c>
    </row>
    <row r="1602" spans="1:10">
      <c r="A1602" t="s">
        <v>309</v>
      </c>
      <c r="B1602" t="s">
        <v>64</v>
      </c>
      <c r="C1602" t="s">
        <v>65</v>
      </c>
      <c r="D1602" t="s">
        <v>36</v>
      </c>
      <c r="E1602" t="s">
        <v>37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</row>
    <row r="1603" spans="1:10">
      <c r="A1603" t="s">
        <v>309</v>
      </c>
      <c r="B1603" t="s">
        <v>66</v>
      </c>
      <c r="C1603" t="s">
        <v>67</v>
      </c>
      <c r="D1603" t="s">
        <v>36</v>
      </c>
      <c r="E1603" t="s">
        <v>37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</row>
    <row r="1604" spans="1:10">
      <c r="A1604" t="s">
        <v>309</v>
      </c>
      <c r="B1604" t="s">
        <v>68</v>
      </c>
      <c r="C1604" t="s">
        <v>69</v>
      </c>
      <c r="D1604" t="s">
        <v>36</v>
      </c>
      <c r="E1604" t="s">
        <v>37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</row>
    <row r="1605" spans="1:10">
      <c r="A1605" t="s">
        <v>309</v>
      </c>
      <c r="B1605" t="s">
        <v>70</v>
      </c>
      <c r="C1605" t="s">
        <v>71</v>
      </c>
      <c r="D1605" t="s">
        <v>36</v>
      </c>
      <c r="E1605" t="s">
        <v>37</v>
      </c>
      <c r="F1605" s="7">
        <v>0</v>
      </c>
      <c r="G1605" s="7">
        <v>0</v>
      </c>
      <c r="H1605" s="7">
        <v>0</v>
      </c>
      <c r="I1605" s="7">
        <v>0</v>
      </c>
      <c r="J1605" s="7">
        <v>0</v>
      </c>
    </row>
    <row r="1606" spans="1:10">
      <c r="A1606" t="s">
        <v>309</v>
      </c>
      <c r="B1606" t="s">
        <v>72</v>
      </c>
      <c r="C1606" t="s">
        <v>73</v>
      </c>
      <c r="D1606" t="s">
        <v>36</v>
      </c>
      <c r="E1606" t="s">
        <v>37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</row>
    <row r="1607" spans="1:10">
      <c r="A1607" t="s">
        <v>309</v>
      </c>
      <c r="B1607" t="s">
        <v>74</v>
      </c>
      <c r="C1607" t="s">
        <v>75</v>
      </c>
      <c r="D1607" t="s">
        <v>36</v>
      </c>
      <c r="E1607" t="s">
        <v>37</v>
      </c>
      <c r="F1607" s="7">
        <v>1.61</v>
      </c>
      <c r="G1607" s="7">
        <v>1.6379999999999999</v>
      </c>
      <c r="H1607" s="7">
        <v>1.6990000000000001</v>
      </c>
      <c r="I1607" s="7">
        <v>1.752</v>
      </c>
      <c r="J1607" s="7">
        <v>1.7470000000000001</v>
      </c>
    </row>
    <row r="1608" spans="1:10">
      <c r="A1608" t="s">
        <v>309</v>
      </c>
      <c r="B1608" t="s">
        <v>76</v>
      </c>
      <c r="C1608" t="s">
        <v>77</v>
      </c>
      <c r="D1608" t="s">
        <v>36</v>
      </c>
      <c r="E1608" t="s">
        <v>37</v>
      </c>
      <c r="F1608" s="7">
        <v>7.0000000000000001E-3</v>
      </c>
      <c r="G1608" s="7">
        <v>0.14299999999999999</v>
      </c>
      <c r="H1608" s="7">
        <v>7.0000000000000001E-3</v>
      </c>
      <c r="I1608" s="7">
        <v>7.0000000000000001E-3</v>
      </c>
      <c r="J1608" s="7">
        <v>7.0000000000000001E-3</v>
      </c>
    </row>
    <row r="1609" spans="1:10">
      <c r="A1609" t="s">
        <v>309</v>
      </c>
      <c r="B1609" t="s">
        <v>78</v>
      </c>
      <c r="C1609" t="s">
        <v>79</v>
      </c>
      <c r="D1609" t="s">
        <v>36</v>
      </c>
      <c r="E1609" t="s">
        <v>37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</row>
    <row r="1610" spans="1:10">
      <c r="A1610" t="s">
        <v>309</v>
      </c>
      <c r="B1610" t="s">
        <v>80</v>
      </c>
      <c r="C1610" t="s">
        <v>81</v>
      </c>
      <c r="D1610" t="s">
        <v>36</v>
      </c>
      <c r="E1610" t="s">
        <v>37</v>
      </c>
      <c r="F1610" s="7">
        <v>6.6680000000000001</v>
      </c>
      <c r="G1610" s="7">
        <v>7.12</v>
      </c>
      <c r="H1610" s="7">
        <v>6.9450000000000003</v>
      </c>
      <c r="I1610" s="7">
        <v>5.8979999999999997</v>
      </c>
      <c r="J1610" s="7">
        <v>5.984</v>
      </c>
    </row>
    <row r="1611" spans="1:10">
      <c r="A1611" t="s">
        <v>309</v>
      </c>
      <c r="B1611" t="s">
        <v>82</v>
      </c>
      <c r="C1611" t="s">
        <v>83</v>
      </c>
      <c r="D1611" t="s">
        <v>36</v>
      </c>
      <c r="E1611" t="s">
        <v>37</v>
      </c>
      <c r="F1611" s="7">
        <v>7.9000000000000001E-2</v>
      </c>
      <c r="G1611" s="7">
        <v>7.9000000000000001E-2</v>
      </c>
      <c r="H1611" s="7">
        <v>7.9000000000000001E-2</v>
      </c>
      <c r="I1611" s="7">
        <v>7.9000000000000001E-2</v>
      </c>
      <c r="J1611" s="7">
        <v>7.9000000000000001E-2</v>
      </c>
    </row>
    <row r="1612" spans="1:10">
      <c r="A1612" t="s">
        <v>309</v>
      </c>
      <c r="B1612" t="s">
        <v>84</v>
      </c>
      <c r="C1612" t="s">
        <v>85</v>
      </c>
      <c r="D1612" t="s">
        <v>36</v>
      </c>
      <c r="E1612" t="s">
        <v>37</v>
      </c>
      <c r="F1612" s="7">
        <v>0.91700000000000004</v>
      </c>
      <c r="G1612" s="7">
        <v>0.91700000000000004</v>
      </c>
      <c r="H1612" s="7">
        <v>0.87</v>
      </c>
      <c r="I1612" s="7">
        <v>0.83599999999999997</v>
      </c>
      <c r="J1612" s="7">
        <v>0.86</v>
      </c>
    </row>
    <row r="1613" spans="1:10">
      <c r="A1613" t="s">
        <v>309</v>
      </c>
      <c r="B1613" t="s">
        <v>86</v>
      </c>
      <c r="C1613" t="s">
        <v>87</v>
      </c>
      <c r="D1613" t="s">
        <v>36</v>
      </c>
      <c r="E1613" t="s">
        <v>37</v>
      </c>
      <c r="F1613" s="7">
        <v>7.0739999999999998</v>
      </c>
      <c r="G1613" s="7">
        <v>7.7859999999999996</v>
      </c>
      <c r="H1613" s="7">
        <v>6.843</v>
      </c>
      <c r="I1613" s="7">
        <v>3.7290000000000001</v>
      </c>
      <c r="J1613" s="7">
        <v>4.12</v>
      </c>
    </row>
    <row r="1614" spans="1:10">
      <c r="A1614" t="s">
        <v>309</v>
      </c>
      <c r="B1614" t="s">
        <v>88</v>
      </c>
      <c r="C1614" t="s">
        <v>89</v>
      </c>
      <c r="D1614" t="s">
        <v>36</v>
      </c>
      <c r="E1614" t="s">
        <v>37</v>
      </c>
      <c r="F1614" s="7">
        <v>1.649</v>
      </c>
      <c r="G1614" s="7">
        <v>2.1659999999999999</v>
      </c>
      <c r="H1614" s="7">
        <v>2.1230000000000002</v>
      </c>
      <c r="I1614" s="7">
        <v>2.4870000000000001</v>
      </c>
      <c r="J1614" s="7">
        <v>1.605</v>
      </c>
    </row>
    <row r="1615" spans="1:10">
      <c r="A1615" t="s">
        <v>309</v>
      </c>
      <c r="B1615" t="s">
        <v>90</v>
      </c>
      <c r="C1615" t="s">
        <v>91</v>
      </c>
      <c r="D1615" t="s">
        <v>36</v>
      </c>
      <c r="E1615" t="s">
        <v>37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</row>
    <row r="1616" spans="1:10">
      <c r="A1616" t="s">
        <v>309</v>
      </c>
      <c r="B1616" t="s">
        <v>92</v>
      </c>
      <c r="C1616" t="s">
        <v>93</v>
      </c>
      <c r="D1616" t="s">
        <v>36</v>
      </c>
      <c r="E1616" t="s">
        <v>37</v>
      </c>
      <c r="F1616" s="7">
        <v>0</v>
      </c>
      <c r="G1616" s="7">
        <v>0</v>
      </c>
      <c r="H1616" s="7">
        <v>0</v>
      </c>
      <c r="I1616" s="7">
        <v>0</v>
      </c>
      <c r="J1616" s="7">
        <v>0</v>
      </c>
    </row>
    <row r="1617" spans="1:10">
      <c r="A1617" t="s">
        <v>309</v>
      </c>
      <c r="B1617" t="s">
        <v>94</v>
      </c>
      <c r="C1617" t="s">
        <v>95</v>
      </c>
      <c r="D1617" t="s">
        <v>36</v>
      </c>
      <c r="E1617" t="s">
        <v>37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</row>
    <row r="1618" spans="1:10">
      <c r="A1618" t="s">
        <v>309</v>
      </c>
      <c r="B1618" t="s">
        <v>96</v>
      </c>
      <c r="C1618" t="s">
        <v>97</v>
      </c>
      <c r="D1618" t="s">
        <v>36</v>
      </c>
      <c r="E1618" t="s">
        <v>37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</row>
    <row r="1619" spans="1:10">
      <c r="A1619" t="s">
        <v>309</v>
      </c>
      <c r="B1619" t="s">
        <v>98</v>
      </c>
      <c r="C1619" t="s">
        <v>99</v>
      </c>
      <c r="D1619" t="s">
        <v>36</v>
      </c>
      <c r="E1619" t="s">
        <v>37</v>
      </c>
      <c r="F1619" s="7">
        <v>0</v>
      </c>
      <c r="G1619" s="7">
        <v>0</v>
      </c>
      <c r="H1619" s="7">
        <v>0</v>
      </c>
      <c r="I1619" s="7">
        <v>0</v>
      </c>
      <c r="J1619" s="7">
        <v>0</v>
      </c>
    </row>
    <row r="1620" spans="1:10">
      <c r="A1620" t="s">
        <v>309</v>
      </c>
      <c r="B1620" t="s">
        <v>100</v>
      </c>
      <c r="C1620" t="s">
        <v>101</v>
      </c>
      <c r="D1620" t="s">
        <v>36</v>
      </c>
      <c r="E1620" t="s">
        <v>37</v>
      </c>
      <c r="F1620" s="7">
        <v>0</v>
      </c>
      <c r="G1620" s="7">
        <v>0</v>
      </c>
      <c r="H1620" s="7">
        <v>0</v>
      </c>
      <c r="I1620" s="7">
        <v>0</v>
      </c>
      <c r="J1620" s="7">
        <v>0</v>
      </c>
    </row>
    <row r="1621" spans="1:10">
      <c r="A1621" t="s">
        <v>309</v>
      </c>
      <c r="B1621" t="s">
        <v>102</v>
      </c>
      <c r="C1621" t="s">
        <v>103</v>
      </c>
      <c r="D1621" t="s">
        <v>36</v>
      </c>
      <c r="E1621" t="s">
        <v>37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</row>
    <row r="1622" spans="1:10">
      <c r="A1622" t="s">
        <v>309</v>
      </c>
      <c r="B1622" t="s">
        <v>104</v>
      </c>
      <c r="C1622" t="s">
        <v>105</v>
      </c>
      <c r="D1622" t="s">
        <v>36</v>
      </c>
      <c r="E1622" t="s">
        <v>37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</row>
    <row r="1623" spans="1:10">
      <c r="A1623" t="s">
        <v>309</v>
      </c>
      <c r="B1623" t="s">
        <v>106</v>
      </c>
      <c r="C1623" t="s">
        <v>107</v>
      </c>
      <c r="D1623" t="s">
        <v>36</v>
      </c>
      <c r="E1623" t="s">
        <v>37</v>
      </c>
      <c r="F1623" s="7">
        <v>1.8480000000000001</v>
      </c>
      <c r="G1623" s="7">
        <v>1.883</v>
      </c>
      <c r="H1623" s="7">
        <v>1.883</v>
      </c>
      <c r="I1623" s="7">
        <v>1.883</v>
      </c>
      <c r="J1623" s="7">
        <v>1.883</v>
      </c>
    </row>
    <row r="1624" spans="1:10">
      <c r="A1624" t="s">
        <v>309</v>
      </c>
      <c r="B1624" t="s">
        <v>108</v>
      </c>
      <c r="C1624" t="s">
        <v>109</v>
      </c>
      <c r="D1624" t="s">
        <v>36</v>
      </c>
      <c r="E1624" t="s">
        <v>37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</row>
    <row r="1625" spans="1:10">
      <c r="A1625" t="s">
        <v>309</v>
      </c>
      <c r="B1625" t="s">
        <v>110</v>
      </c>
      <c r="C1625" t="s">
        <v>111</v>
      </c>
      <c r="D1625" t="s">
        <v>36</v>
      </c>
      <c r="E1625" t="s">
        <v>37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</row>
    <row r="1626" spans="1:10">
      <c r="A1626" t="s">
        <v>309</v>
      </c>
      <c r="B1626" t="s">
        <v>112</v>
      </c>
      <c r="C1626" t="s">
        <v>113</v>
      </c>
      <c r="D1626" t="s">
        <v>36</v>
      </c>
      <c r="E1626" t="s">
        <v>37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</row>
    <row r="1627" spans="1:10">
      <c r="A1627" t="s">
        <v>309</v>
      </c>
      <c r="B1627" t="s">
        <v>114</v>
      </c>
      <c r="C1627" t="s">
        <v>115</v>
      </c>
      <c r="D1627" t="s">
        <v>36</v>
      </c>
      <c r="E1627" t="s">
        <v>37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</row>
    <row r="1628" spans="1:10">
      <c r="A1628" t="s">
        <v>309</v>
      </c>
      <c r="B1628" t="s">
        <v>116</v>
      </c>
      <c r="C1628" t="s">
        <v>117</v>
      </c>
      <c r="D1628" t="s">
        <v>36</v>
      </c>
      <c r="E1628" t="s">
        <v>37</v>
      </c>
      <c r="F1628" s="7">
        <v>0</v>
      </c>
      <c r="G1628" s="7">
        <v>0</v>
      </c>
      <c r="H1628" s="7">
        <v>0</v>
      </c>
      <c r="I1628" s="7">
        <v>0</v>
      </c>
      <c r="J1628" s="7">
        <v>0</v>
      </c>
    </row>
    <row r="1629" spans="1:10">
      <c r="A1629" t="s">
        <v>309</v>
      </c>
      <c r="B1629" t="s">
        <v>118</v>
      </c>
      <c r="C1629" t="s">
        <v>119</v>
      </c>
      <c r="D1629" t="s">
        <v>36</v>
      </c>
      <c r="E1629" t="s">
        <v>37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</row>
    <row r="1630" spans="1:10">
      <c r="A1630" t="s">
        <v>309</v>
      </c>
      <c r="B1630" t="s">
        <v>120</v>
      </c>
      <c r="C1630" t="s">
        <v>121</v>
      </c>
      <c r="D1630" t="s">
        <v>36</v>
      </c>
      <c r="E1630" t="s">
        <v>37</v>
      </c>
      <c r="F1630" s="7">
        <v>1.5469999999999999</v>
      </c>
      <c r="G1630" s="7">
        <v>1.5469999999999999</v>
      </c>
      <c r="H1630" s="7">
        <v>0</v>
      </c>
      <c r="I1630" s="7">
        <v>0</v>
      </c>
      <c r="J1630" s="7">
        <v>0</v>
      </c>
    </row>
    <row r="1631" spans="1:10">
      <c r="A1631" t="s">
        <v>309</v>
      </c>
      <c r="B1631" t="s">
        <v>122</v>
      </c>
      <c r="C1631" t="s">
        <v>123</v>
      </c>
      <c r="D1631" t="s">
        <v>36</v>
      </c>
      <c r="E1631" t="s">
        <v>37</v>
      </c>
      <c r="F1631" s="7">
        <v>9.3279999999999994</v>
      </c>
      <c r="G1631" s="7">
        <v>12.337999999999999</v>
      </c>
      <c r="H1631" s="7">
        <v>10.616</v>
      </c>
      <c r="I1631" s="7">
        <v>9.6370000000000005</v>
      </c>
      <c r="J1631" s="7">
        <v>9.5649999999999995</v>
      </c>
    </row>
    <row r="1632" spans="1:10">
      <c r="A1632" t="s">
        <v>309</v>
      </c>
      <c r="B1632" t="s">
        <v>124</v>
      </c>
      <c r="C1632" t="s">
        <v>125</v>
      </c>
      <c r="D1632" t="s">
        <v>36</v>
      </c>
      <c r="E1632" t="s">
        <v>37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</row>
    <row r="1633" spans="1:10">
      <c r="A1633" t="s">
        <v>309</v>
      </c>
      <c r="B1633" t="s">
        <v>126</v>
      </c>
      <c r="C1633" t="s">
        <v>127</v>
      </c>
      <c r="D1633" t="s">
        <v>36</v>
      </c>
      <c r="E1633" t="s">
        <v>37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</row>
    <row r="1634" spans="1:10">
      <c r="A1634" t="s">
        <v>309</v>
      </c>
      <c r="B1634" t="s">
        <v>128</v>
      </c>
      <c r="C1634" t="s">
        <v>129</v>
      </c>
      <c r="D1634" t="s">
        <v>36</v>
      </c>
      <c r="E1634" t="s">
        <v>37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</row>
    <row r="1635" spans="1:10">
      <c r="A1635" t="s">
        <v>309</v>
      </c>
      <c r="B1635" t="s">
        <v>130</v>
      </c>
      <c r="C1635" t="s">
        <v>131</v>
      </c>
      <c r="D1635" t="s">
        <v>36</v>
      </c>
      <c r="E1635" t="s">
        <v>37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</row>
    <row r="1636" spans="1:10">
      <c r="A1636" t="s">
        <v>309</v>
      </c>
      <c r="B1636" t="s">
        <v>132</v>
      </c>
      <c r="C1636" t="s">
        <v>133</v>
      </c>
      <c r="D1636" t="s">
        <v>36</v>
      </c>
      <c r="E1636" t="s">
        <v>37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</row>
    <row r="1637" spans="1:10">
      <c r="A1637" t="s">
        <v>309</v>
      </c>
      <c r="B1637" t="s">
        <v>134</v>
      </c>
      <c r="C1637" t="s">
        <v>135</v>
      </c>
      <c r="D1637" t="s">
        <v>36</v>
      </c>
      <c r="E1637" t="s">
        <v>37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</row>
    <row r="1638" spans="1:10">
      <c r="A1638" t="s">
        <v>309</v>
      </c>
      <c r="B1638" t="s">
        <v>136</v>
      </c>
      <c r="C1638" t="s">
        <v>137</v>
      </c>
      <c r="D1638" t="s">
        <v>36</v>
      </c>
      <c r="E1638" t="s">
        <v>37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</row>
    <row r="1639" spans="1:10">
      <c r="A1639" t="s">
        <v>309</v>
      </c>
      <c r="B1639" t="s">
        <v>138</v>
      </c>
      <c r="C1639" t="s">
        <v>139</v>
      </c>
      <c r="D1639" t="s">
        <v>36</v>
      </c>
      <c r="E1639" t="s">
        <v>37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</row>
    <row r="1640" spans="1:10">
      <c r="A1640" t="s">
        <v>309</v>
      </c>
      <c r="B1640" t="s">
        <v>140</v>
      </c>
      <c r="C1640" t="s">
        <v>141</v>
      </c>
      <c r="D1640" t="s">
        <v>36</v>
      </c>
      <c r="E1640" t="s">
        <v>37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</row>
    <row r="1641" spans="1:10">
      <c r="A1641" t="s">
        <v>309</v>
      </c>
      <c r="B1641" t="s">
        <v>142</v>
      </c>
      <c r="C1641" t="s">
        <v>143</v>
      </c>
      <c r="D1641" t="s">
        <v>36</v>
      </c>
      <c r="E1641" t="s">
        <v>37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</row>
    <row r="1642" spans="1:10">
      <c r="A1642" t="s">
        <v>309</v>
      </c>
      <c r="B1642" t="s">
        <v>144</v>
      </c>
      <c r="C1642" t="s">
        <v>145</v>
      </c>
      <c r="D1642" t="s">
        <v>36</v>
      </c>
      <c r="E1642" t="s">
        <v>37</v>
      </c>
      <c r="F1642" s="7"/>
      <c r="G1642" s="7"/>
      <c r="H1642" s="7"/>
      <c r="I1642" s="7"/>
      <c r="J1642" s="7"/>
    </row>
    <row r="1643" spans="1:10">
      <c r="A1643" t="s">
        <v>309</v>
      </c>
      <c r="B1643" t="s">
        <v>146</v>
      </c>
      <c r="C1643" t="s">
        <v>147</v>
      </c>
      <c r="D1643" t="s">
        <v>36</v>
      </c>
      <c r="E1643" t="s">
        <v>37</v>
      </c>
      <c r="F1643" s="7"/>
      <c r="G1643" s="7"/>
      <c r="H1643" s="7"/>
      <c r="I1643" s="7"/>
      <c r="J1643" s="7"/>
    </row>
    <row r="1644" spans="1:10">
      <c r="A1644" t="s">
        <v>309</v>
      </c>
      <c r="B1644" t="s">
        <v>148</v>
      </c>
      <c r="C1644" t="s">
        <v>149</v>
      </c>
      <c r="D1644" t="s">
        <v>36</v>
      </c>
      <c r="E1644" t="s">
        <v>37</v>
      </c>
      <c r="F1644" s="7"/>
      <c r="G1644" s="7"/>
      <c r="H1644" s="7"/>
      <c r="I1644" s="7"/>
      <c r="J1644" s="7"/>
    </row>
    <row r="1645" spans="1:10">
      <c r="A1645" t="s">
        <v>309</v>
      </c>
      <c r="B1645" t="s">
        <v>150</v>
      </c>
      <c r="C1645" t="s">
        <v>151</v>
      </c>
      <c r="D1645" t="s">
        <v>36</v>
      </c>
      <c r="E1645" t="s">
        <v>37</v>
      </c>
      <c r="F1645" s="7"/>
      <c r="G1645" s="7"/>
      <c r="H1645" s="7"/>
      <c r="I1645" s="7"/>
      <c r="J1645" s="7"/>
    </row>
    <row r="1646" spans="1:10">
      <c r="A1646" t="s">
        <v>309</v>
      </c>
      <c r="B1646" t="s">
        <v>152</v>
      </c>
      <c r="C1646" t="s">
        <v>153</v>
      </c>
      <c r="D1646" t="s">
        <v>36</v>
      </c>
      <c r="E1646" t="s">
        <v>37</v>
      </c>
      <c r="F1646" s="7"/>
      <c r="G1646" s="7"/>
      <c r="H1646" s="7"/>
      <c r="I1646" s="7"/>
      <c r="J1646" s="7"/>
    </row>
    <row r="1647" spans="1:10">
      <c r="A1647" t="s">
        <v>309</v>
      </c>
      <c r="B1647" t="s">
        <v>154</v>
      </c>
      <c r="C1647" t="s">
        <v>155</v>
      </c>
      <c r="D1647" t="s">
        <v>36</v>
      </c>
      <c r="E1647" t="s">
        <v>37</v>
      </c>
      <c r="F1647" s="7"/>
      <c r="G1647" s="7"/>
      <c r="H1647" s="7"/>
      <c r="I1647" s="7"/>
      <c r="J1647" s="7"/>
    </row>
    <row r="1648" spans="1:10">
      <c r="A1648" t="s">
        <v>309</v>
      </c>
      <c r="B1648" t="s">
        <v>156</v>
      </c>
      <c r="C1648" t="s">
        <v>157</v>
      </c>
      <c r="D1648" t="s">
        <v>36</v>
      </c>
      <c r="E1648" t="s">
        <v>37</v>
      </c>
      <c r="F1648" s="7"/>
      <c r="G1648" s="7"/>
      <c r="H1648" s="7"/>
      <c r="I1648" s="7"/>
      <c r="J1648" s="7"/>
    </row>
    <row r="1649" spans="1:10">
      <c r="A1649" t="s">
        <v>309</v>
      </c>
      <c r="B1649" t="s">
        <v>158</v>
      </c>
      <c r="C1649" t="s">
        <v>159</v>
      </c>
      <c r="D1649" t="s">
        <v>36</v>
      </c>
      <c r="E1649" t="s">
        <v>37</v>
      </c>
      <c r="F1649" s="7"/>
      <c r="G1649" s="7"/>
      <c r="H1649" s="7"/>
      <c r="I1649" s="7"/>
      <c r="J1649" s="7"/>
    </row>
    <row r="1650" spans="1:10">
      <c r="A1650" t="s">
        <v>309</v>
      </c>
      <c r="B1650" t="s">
        <v>160</v>
      </c>
      <c r="C1650" t="s">
        <v>161</v>
      </c>
      <c r="D1650" t="s">
        <v>36</v>
      </c>
      <c r="E1650" t="s">
        <v>37</v>
      </c>
      <c r="F1650" s="7"/>
      <c r="G1650" s="7"/>
      <c r="H1650" s="7"/>
      <c r="I1650" s="7"/>
      <c r="J1650" s="7"/>
    </row>
    <row r="1651" spans="1:10">
      <c r="A1651" t="s">
        <v>309</v>
      </c>
      <c r="B1651" t="s">
        <v>162</v>
      </c>
      <c r="C1651" t="s">
        <v>163</v>
      </c>
      <c r="D1651" t="s">
        <v>36</v>
      </c>
      <c r="E1651" t="s">
        <v>37</v>
      </c>
      <c r="F1651" s="7"/>
      <c r="G1651" s="7"/>
      <c r="H1651" s="7"/>
      <c r="I1651" s="7"/>
      <c r="J1651" s="7"/>
    </row>
    <row r="1652" spans="1:10">
      <c r="A1652" t="s">
        <v>309</v>
      </c>
      <c r="B1652" t="s">
        <v>164</v>
      </c>
      <c r="C1652" t="s">
        <v>165</v>
      </c>
      <c r="D1652" t="s">
        <v>36</v>
      </c>
      <c r="E1652" t="s">
        <v>37</v>
      </c>
      <c r="F1652" s="7"/>
      <c r="G1652" s="7"/>
      <c r="H1652" s="7"/>
      <c r="I1652" s="7"/>
      <c r="J1652" s="7"/>
    </row>
    <row r="1653" spans="1:10">
      <c r="A1653" t="s">
        <v>309</v>
      </c>
      <c r="B1653" t="s">
        <v>166</v>
      </c>
      <c r="C1653" t="s">
        <v>167</v>
      </c>
      <c r="D1653" t="s">
        <v>36</v>
      </c>
      <c r="E1653" t="s">
        <v>37</v>
      </c>
      <c r="F1653" s="7"/>
      <c r="G1653" s="7"/>
      <c r="H1653" s="7"/>
      <c r="I1653" s="7"/>
      <c r="J1653" s="7"/>
    </row>
    <row r="1654" spans="1:10">
      <c r="A1654" t="s">
        <v>309</v>
      </c>
      <c r="B1654" t="s">
        <v>168</v>
      </c>
      <c r="C1654" t="s">
        <v>169</v>
      </c>
      <c r="D1654" t="s">
        <v>36</v>
      </c>
      <c r="E1654" t="s">
        <v>37</v>
      </c>
      <c r="F1654" s="7"/>
      <c r="G1654" s="7"/>
      <c r="H1654" s="7"/>
      <c r="I1654" s="7"/>
      <c r="J1654" s="7"/>
    </row>
    <row r="1655" spans="1:10">
      <c r="A1655" t="s">
        <v>309</v>
      </c>
      <c r="B1655" t="s">
        <v>170</v>
      </c>
      <c r="C1655" t="s">
        <v>171</v>
      </c>
      <c r="D1655" t="s">
        <v>36</v>
      </c>
      <c r="E1655" t="s">
        <v>37</v>
      </c>
      <c r="F1655" s="7"/>
      <c r="G1655" s="7"/>
      <c r="H1655" s="7"/>
      <c r="I1655" s="7"/>
      <c r="J1655" s="7"/>
    </row>
    <row r="1656" spans="1:10">
      <c r="A1656" t="s">
        <v>309</v>
      </c>
      <c r="B1656" t="s">
        <v>172</v>
      </c>
      <c r="C1656" t="s">
        <v>173</v>
      </c>
      <c r="D1656" t="s">
        <v>36</v>
      </c>
      <c r="E1656" t="s">
        <v>37</v>
      </c>
      <c r="F1656" s="7"/>
      <c r="G1656" s="7"/>
      <c r="H1656" s="7"/>
      <c r="I1656" s="7"/>
      <c r="J1656" s="7"/>
    </row>
    <row r="1657" spans="1:10">
      <c r="A1657" t="s">
        <v>309</v>
      </c>
      <c r="B1657" t="s">
        <v>174</v>
      </c>
      <c r="C1657" t="s">
        <v>175</v>
      </c>
      <c r="D1657" t="s">
        <v>36</v>
      </c>
      <c r="E1657" t="s">
        <v>37</v>
      </c>
      <c r="F1657" s="7"/>
      <c r="G1657" s="7"/>
      <c r="H1657" s="7"/>
      <c r="I1657" s="7"/>
      <c r="J1657" s="7"/>
    </row>
    <row r="1658" spans="1:10">
      <c r="A1658" t="s">
        <v>309</v>
      </c>
      <c r="B1658" t="s">
        <v>176</v>
      </c>
      <c r="C1658" t="s">
        <v>177</v>
      </c>
      <c r="D1658" t="s">
        <v>36</v>
      </c>
      <c r="E1658" t="s">
        <v>37</v>
      </c>
      <c r="F1658" s="7"/>
      <c r="G1658" s="7"/>
      <c r="H1658" s="7"/>
      <c r="I1658" s="7"/>
      <c r="J1658" s="7"/>
    </row>
    <row r="1659" spans="1:10">
      <c r="A1659" t="s">
        <v>309</v>
      </c>
      <c r="B1659" t="s">
        <v>178</v>
      </c>
      <c r="C1659" t="s">
        <v>179</v>
      </c>
      <c r="D1659" t="s">
        <v>36</v>
      </c>
      <c r="E1659" t="s">
        <v>37</v>
      </c>
      <c r="F1659" s="7"/>
      <c r="G1659" s="7"/>
      <c r="H1659" s="7"/>
      <c r="I1659" s="7"/>
      <c r="J1659" s="7"/>
    </row>
    <row r="1660" spans="1:10">
      <c r="A1660" t="s">
        <v>309</v>
      </c>
      <c r="B1660" t="s">
        <v>180</v>
      </c>
      <c r="C1660" t="s">
        <v>181</v>
      </c>
      <c r="D1660" t="s">
        <v>36</v>
      </c>
      <c r="E1660" t="s">
        <v>37</v>
      </c>
      <c r="F1660" s="7"/>
      <c r="G1660" s="7"/>
      <c r="H1660" s="7"/>
      <c r="I1660" s="7"/>
      <c r="J1660" s="7"/>
    </row>
    <row r="1661" spans="1:10">
      <c r="A1661" t="s">
        <v>309</v>
      </c>
      <c r="B1661" t="s">
        <v>182</v>
      </c>
      <c r="C1661" t="s">
        <v>183</v>
      </c>
      <c r="D1661" t="s">
        <v>36</v>
      </c>
      <c r="E1661" t="s">
        <v>37</v>
      </c>
      <c r="F1661" s="7"/>
      <c r="G1661" s="7"/>
      <c r="H1661" s="7"/>
      <c r="I1661" s="7"/>
      <c r="J1661" s="7"/>
    </row>
    <row r="1662" spans="1:10">
      <c r="A1662" t="s">
        <v>309</v>
      </c>
      <c r="B1662" t="s">
        <v>184</v>
      </c>
      <c r="C1662" t="s">
        <v>185</v>
      </c>
      <c r="D1662" t="s">
        <v>36</v>
      </c>
      <c r="E1662" t="s">
        <v>37</v>
      </c>
      <c r="F1662" s="7"/>
      <c r="G1662" s="7"/>
      <c r="H1662" s="7"/>
      <c r="I1662" s="7"/>
      <c r="J1662" s="7"/>
    </row>
    <row r="1663" spans="1:10">
      <c r="A1663" t="s">
        <v>309</v>
      </c>
      <c r="B1663" t="s">
        <v>186</v>
      </c>
      <c r="C1663" t="s">
        <v>187</v>
      </c>
      <c r="D1663" t="s">
        <v>36</v>
      </c>
      <c r="E1663" t="s">
        <v>37</v>
      </c>
      <c r="F1663" s="7"/>
      <c r="G1663" s="7"/>
      <c r="H1663" s="7"/>
      <c r="I1663" s="7"/>
      <c r="J1663" s="7"/>
    </row>
    <row r="1664" spans="1:10">
      <c r="A1664" t="s">
        <v>309</v>
      </c>
      <c r="B1664" t="s">
        <v>188</v>
      </c>
      <c r="C1664" t="s">
        <v>189</v>
      </c>
      <c r="D1664" t="s">
        <v>36</v>
      </c>
      <c r="E1664" t="s">
        <v>37</v>
      </c>
      <c r="F1664" s="7"/>
      <c r="G1664" s="7"/>
      <c r="H1664" s="7"/>
      <c r="I1664" s="7"/>
      <c r="J1664" s="7"/>
    </row>
    <row r="1665" spans="1:10">
      <c r="A1665" t="s">
        <v>309</v>
      </c>
      <c r="B1665" t="s">
        <v>190</v>
      </c>
      <c r="C1665" t="s">
        <v>191</v>
      </c>
      <c r="D1665" t="s">
        <v>36</v>
      </c>
      <c r="E1665" t="s">
        <v>37</v>
      </c>
      <c r="F1665" s="7"/>
      <c r="G1665" s="7"/>
      <c r="H1665" s="7"/>
      <c r="I1665" s="7"/>
      <c r="J1665" s="7"/>
    </row>
    <row r="1666" spans="1:10">
      <c r="A1666" t="s">
        <v>309</v>
      </c>
      <c r="B1666" t="s">
        <v>192</v>
      </c>
      <c r="C1666" t="s">
        <v>193</v>
      </c>
      <c r="D1666" t="s">
        <v>36</v>
      </c>
      <c r="E1666" t="s">
        <v>37</v>
      </c>
      <c r="F1666" s="7"/>
      <c r="G1666" s="7"/>
      <c r="H1666" s="7"/>
      <c r="I1666" s="7"/>
      <c r="J1666" s="7"/>
    </row>
    <row r="1667" spans="1:10">
      <c r="A1667" t="s">
        <v>309</v>
      </c>
      <c r="B1667" t="s">
        <v>194</v>
      </c>
      <c r="C1667" t="s">
        <v>195</v>
      </c>
      <c r="D1667" t="s">
        <v>36</v>
      </c>
      <c r="E1667" t="s">
        <v>37</v>
      </c>
      <c r="F1667" s="7"/>
      <c r="G1667" s="7"/>
      <c r="H1667" s="7"/>
      <c r="I1667" s="7"/>
      <c r="J1667" s="7"/>
    </row>
    <row r="1668" spans="1:10">
      <c r="A1668" t="s">
        <v>309</v>
      </c>
      <c r="B1668" t="s">
        <v>196</v>
      </c>
      <c r="C1668" t="s">
        <v>197</v>
      </c>
      <c r="D1668" t="s">
        <v>36</v>
      </c>
      <c r="E1668" t="s">
        <v>37</v>
      </c>
      <c r="F1668" s="7"/>
      <c r="G1668" s="7"/>
      <c r="H1668" s="7"/>
      <c r="I1668" s="7"/>
      <c r="J1668" s="7"/>
    </row>
    <row r="1669" spans="1:10">
      <c r="A1669" t="s">
        <v>309</v>
      </c>
      <c r="B1669" t="s">
        <v>198</v>
      </c>
      <c r="C1669" t="s">
        <v>199</v>
      </c>
      <c r="D1669" t="s">
        <v>36</v>
      </c>
      <c r="E1669" t="s">
        <v>37</v>
      </c>
      <c r="F1669" s="7"/>
      <c r="G1669" s="7"/>
      <c r="H1669" s="7"/>
      <c r="I1669" s="7"/>
      <c r="J1669" s="7"/>
    </row>
    <row r="1670" spans="1:10">
      <c r="A1670" t="s">
        <v>309</v>
      </c>
      <c r="B1670" t="s">
        <v>200</v>
      </c>
      <c r="C1670" t="s">
        <v>201</v>
      </c>
      <c r="D1670" t="s">
        <v>36</v>
      </c>
      <c r="E1670" t="s">
        <v>37</v>
      </c>
      <c r="F1670" s="7"/>
      <c r="G1670" s="7"/>
      <c r="H1670" s="7"/>
      <c r="I1670" s="7"/>
      <c r="J1670" s="7"/>
    </row>
    <row r="1671" spans="1:10">
      <c r="A1671" t="s">
        <v>309</v>
      </c>
      <c r="B1671" t="s">
        <v>202</v>
      </c>
      <c r="C1671" t="s">
        <v>203</v>
      </c>
      <c r="D1671" t="s">
        <v>36</v>
      </c>
      <c r="E1671" t="s">
        <v>37</v>
      </c>
      <c r="F1671" s="7"/>
      <c r="G1671" s="7"/>
      <c r="H1671" s="7"/>
      <c r="I1671" s="7"/>
      <c r="J1671" s="7"/>
    </row>
    <row r="1672" spans="1:10">
      <c r="A1672" t="s">
        <v>309</v>
      </c>
      <c r="B1672" t="s">
        <v>204</v>
      </c>
      <c r="C1672" t="s">
        <v>205</v>
      </c>
      <c r="D1672" t="s">
        <v>36</v>
      </c>
      <c r="E1672" t="s">
        <v>37</v>
      </c>
      <c r="F1672" s="7"/>
      <c r="G1672" s="7"/>
      <c r="H1672" s="7"/>
      <c r="I1672" s="7"/>
      <c r="J1672" s="7"/>
    </row>
    <row r="1673" spans="1:10">
      <c r="A1673" t="s">
        <v>309</v>
      </c>
      <c r="B1673" t="s">
        <v>206</v>
      </c>
      <c r="C1673" t="s">
        <v>207</v>
      </c>
      <c r="D1673" t="s">
        <v>36</v>
      </c>
      <c r="E1673" t="s">
        <v>37</v>
      </c>
      <c r="F1673" s="7"/>
      <c r="G1673" s="7"/>
      <c r="H1673" s="7"/>
      <c r="I1673" s="7"/>
      <c r="J1673" s="7"/>
    </row>
    <row r="1674" spans="1:10">
      <c r="A1674" t="s">
        <v>309</v>
      </c>
      <c r="B1674" t="s">
        <v>208</v>
      </c>
      <c r="C1674" t="s">
        <v>209</v>
      </c>
      <c r="D1674" t="s">
        <v>36</v>
      </c>
      <c r="E1674" t="s">
        <v>37</v>
      </c>
      <c r="F1674" s="7"/>
      <c r="G1674" s="7"/>
      <c r="H1674" s="7"/>
      <c r="I1674" s="7"/>
      <c r="J1674" s="7"/>
    </row>
    <row r="1675" spans="1:10">
      <c r="A1675" t="s">
        <v>309</v>
      </c>
      <c r="B1675" t="s">
        <v>210</v>
      </c>
      <c r="C1675" t="s">
        <v>211</v>
      </c>
      <c r="D1675" t="s">
        <v>36</v>
      </c>
      <c r="E1675" t="s">
        <v>37</v>
      </c>
      <c r="F1675" s="7"/>
      <c r="G1675" s="7"/>
      <c r="H1675" s="7"/>
      <c r="I1675" s="7"/>
      <c r="J1675" s="7"/>
    </row>
    <row r="1676" spans="1:10">
      <c r="A1676" t="s">
        <v>309</v>
      </c>
      <c r="B1676" t="s">
        <v>212</v>
      </c>
      <c r="C1676" t="s">
        <v>213</v>
      </c>
      <c r="D1676" t="s">
        <v>36</v>
      </c>
      <c r="E1676" t="s">
        <v>37</v>
      </c>
      <c r="F1676" s="7"/>
      <c r="G1676" s="7"/>
      <c r="H1676" s="7"/>
      <c r="I1676" s="7"/>
      <c r="J1676" s="7"/>
    </row>
    <row r="1677" spans="1:10">
      <c r="A1677" t="s">
        <v>309</v>
      </c>
      <c r="B1677" t="s">
        <v>214</v>
      </c>
      <c r="C1677" t="s">
        <v>215</v>
      </c>
      <c r="D1677" t="s">
        <v>36</v>
      </c>
      <c r="E1677" t="s">
        <v>37</v>
      </c>
      <c r="F1677" s="7"/>
      <c r="G1677" s="7"/>
      <c r="H1677" s="7"/>
      <c r="I1677" s="7"/>
      <c r="J1677" s="7"/>
    </row>
    <row r="1678" spans="1:10">
      <c r="A1678" t="s">
        <v>309</v>
      </c>
      <c r="B1678" t="s">
        <v>216</v>
      </c>
      <c r="C1678" t="s">
        <v>217</v>
      </c>
      <c r="D1678" t="s">
        <v>36</v>
      </c>
      <c r="E1678" t="s">
        <v>37</v>
      </c>
      <c r="F1678" s="7"/>
      <c r="G1678" s="7"/>
      <c r="H1678" s="7"/>
      <c r="I1678" s="7"/>
      <c r="J1678" s="7"/>
    </row>
    <row r="1679" spans="1:10">
      <c r="A1679" t="s">
        <v>309</v>
      </c>
      <c r="B1679" t="s">
        <v>218</v>
      </c>
      <c r="C1679" t="s">
        <v>219</v>
      </c>
      <c r="D1679" t="s">
        <v>36</v>
      </c>
      <c r="E1679" t="s">
        <v>37</v>
      </c>
      <c r="F1679" s="7"/>
      <c r="G1679" s="7"/>
      <c r="H1679" s="7"/>
      <c r="I1679" s="7"/>
      <c r="J1679" s="7"/>
    </row>
    <row r="1680" spans="1:10">
      <c r="A1680" t="s">
        <v>309</v>
      </c>
      <c r="B1680" t="s">
        <v>220</v>
      </c>
      <c r="C1680" t="s">
        <v>221</v>
      </c>
      <c r="D1680" t="s">
        <v>36</v>
      </c>
      <c r="E1680" t="s">
        <v>37</v>
      </c>
      <c r="F1680" s="7"/>
      <c r="G1680" s="7"/>
      <c r="H1680" s="7"/>
      <c r="I1680" s="7"/>
      <c r="J1680" s="7"/>
    </row>
    <row r="1681" spans="1:10">
      <c r="A1681" t="s">
        <v>309</v>
      </c>
      <c r="B1681" t="s">
        <v>222</v>
      </c>
      <c r="C1681" t="s">
        <v>223</v>
      </c>
      <c r="D1681" t="s">
        <v>36</v>
      </c>
      <c r="E1681" t="s">
        <v>37</v>
      </c>
      <c r="F1681" s="7"/>
      <c r="G1681" s="7"/>
      <c r="H1681" s="7"/>
      <c r="I1681" s="7"/>
      <c r="J1681" s="7"/>
    </row>
    <row r="1682" spans="1:10">
      <c r="A1682" t="s">
        <v>309</v>
      </c>
      <c r="B1682" t="s">
        <v>224</v>
      </c>
      <c r="C1682" t="s">
        <v>225</v>
      </c>
      <c r="D1682" t="s">
        <v>36</v>
      </c>
      <c r="E1682" t="s">
        <v>37</v>
      </c>
      <c r="F1682" s="7"/>
      <c r="G1682" s="7"/>
      <c r="H1682" s="7"/>
      <c r="I1682" s="7"/>
      <c r="J1682" s="7"/>
    </row>
    <row r="1683" spans="1:10">
      <c r="A1683" t="s">
        <v>309</v>
      </c>
      <c r="B1683" t="s">
        <v>226</v>
      </c>
      <c r="C1683" t="s">
        <v>227</v>
      </c>
      <c r="D1683" t="s">
        <v>36</v>
      </c>
      <c r="E1683" t="s">
        <v>37</v>
      </c>
      <c r="F1683" s="7"/>
      <c r="G1683" s="7"/>
      <c r="H1683" s="7"/>
      <c r="I1683" s="7"/>
      <c r="J1683" s="7"/>
    </row>
    <row r="1684" spans="1:10">
      <c r="A1684" t="s">
        <v>309</v>
      </c>
      <c r="B1684" t="s">
        <v>228</v>
      </c>
      <c r="C1684" t="s">
        <v>229</v>
      </c>
      <c r="D1684" t="s">
        <v>36</v>
      </c>
      <c r="E1684" t="s">
        <v>37</v>
      </c>
      <c r="F1684" s="7"/>
      <c r="G1684" s="7"/>
      <c r="H1684" s="7"/>
      <c r="I1684" s="7"/>
      <c r="J1684" s="7"/>
    </row>
    <row r="1685" spans="1:10">
      <c r="A1685" t="s">
        <v>309</v>
      </c>
      <c r="B1685" t="s">
        <v>230</v>
      </c>
      <c r="C1685" t="s">
        <v>231</v>
      </c>
      <c r="D1685" t="s">
        <v>36</v>
      </c>
      <c r="E1685" t="s">
        <v>37</v>
      </c>
      <c r="F1685" s="7"/>
      <c r="G1685" s="7"/>
      <c r="H1685" s="7"/>
      <c r="I1685" s="7"/>
      <c r="J1685" s="7"/>
    </row>
    <row r="1686" spans="1:10">
      <c r="A1686" t="s">
        <v>309</v>
      </c>
      <c r="B1686" t="s">
        <v>232</v>
      </c>
      <c r="C1686" t="s">
        <v>233</v>
      </c>
      <c r="D1686" t="s">
        <v>36</v>
      </c>
      <c r="E1686" t="s">
        <v>37</v>
      </c>
      <c r="F1686" s="7"/>
      <c r="G1686" s="7"/>
      <c r="H1686" s="7"/>
      <c r="I1686" s="7"/>
      <c r="J1686" s="7"/>
    </row>
    <row r="1687" spans="1:10">
      <c r="A1687" t="s">
        <v>309</v>
      </c>
      <c r="B1687" t="s">
        <v>234</v>
      </c>
      <c r="C1687" t="s">
        <v>235</v>
      </c>
      <c r="D1687" t="s">
        <v>36</v>
      </c>
      <c r="E1687" t="s">
        <v>37</v>
      </c>
      <c r="F1687" s="7"/>
      <c r="G1687" s="7"/>
      <c r="H1687" s="7"/>
      <c r="I1687" s="7"/>
      <c r="J1687" s="7"/>
    </row>
    <row r="1688" spans="1:10">
      <c r="A1688" t="s">
        <v>309</v>
      </c>
      <c r="B1688" t="s">
        <v>236</v>
      </c>
      <c r="C1688" t="s">
        <v>237</v>
      </c>
      <c r="D1688" t="s">
        <v>36</v>
      </c>
      <c r="E1688" t="s">
        <v>37</v>
      </c>
      <c r="F1688" s="7"/>
      <c r="G1688" s="7"/>
      <c r="H1688" s="7"/>
      <c r="I1688" s="7"/>
      <c r="J1688" s="7"/>
    </row>
    <row r="1689" spans="1:10">
      <c r="A1689" t="s">
        <v>309</v>
      </c>
      <c r="B1689" t="s">
        <v>238</v>
      </c>
      <c r="C1689" t="s">
        <v>239</v>
      </c>
      <c r="D1689" t="s">
        <v>36</v>
      </c>
      <c r="E1689" t="s">
        <v>37</v>
      </c>
      <c r="F1689" s="7"/>
      <c r="G1689" s="7"/>
      <c r="H1689" s="7"/>
      <c r="I1689" s="7"/>
      <c r="J1689" s="7"/>
    </row>
    <row r="1690" spans="1:10">
      <c r="A1690" t="s">
        <v>309</v>
      </c>
      <c r="B1690" t="s">
        <v>240</v>
      </c>
      <c r="C1690" t="s">
        <v>241</v>
      </c>
      <c r="D1690" t="s">
        <v>36</v>
      </c>
      <c r="E1690" t="s">
        <v>37</v>
      </c>
      <c r="F1690" s="7"/>
      <c r="G1690" s="7"/>
      <c r="H1690" s="7"/>
      <c r="I1690" s="7"/>
      <c r="J1690" s="7"/>
    </row>
    <row r="1691" spans="1:10">
      <c r="A1691" t="s">
        <v>309</v>
      </c>
      <c r="B1691" t="s">
        <v>242</v>
      </c>
      <c r="C1691" t="s">
        <v>243</v>
      </c>
      <c r="D1691" t="s">
        <v>36</v>
      </c>
      <c r="E1691" t="s">
        <v>37</v>
      </c>
      <c r="F1691" s="7"/>
      <c r="G1691" s="7"/>
      <c r="H1691" s="7"/>
      <c r="I1691" s="7"/>
      <c r="J1691" s="7"/>
    </row>
    <row r="1692" spans="1:10">
      <c r="A1692" t="s">
        <v>309</v>
      </c>
      <c r="B1692" t="s">
        <v>244</v>
      </c>
      <c r="C1692" t="s">
        <v>245</v>
      </c>
      <c r="D1692" t="s">
        <v>36</v>
      </c>
      <c r="E1692" t="s">
        <v>37</v>
      </c>
      <c r="F1692" s="7">
        <v>0</v>
      </c>
      <c r="G1692" s="7">
        <v>0</v>
      </c>
      <c r="H1692" s="7">
        <v>0</v>
      </c>
      <c r="I1692" s="7">
        <v>0</v>
      </c>
      <c r="J1692" s="7">
        <v>0</v>
      </c>
    </row>
    <row r="1693" spans="1:10">
      <c r="A1693" t="s">
        <v>309</v>
      </c>
      <c r="B1693" t="s">
        <v>246</v>
      </c>
      <c r="C1693" t="s">
        <v>247</v>
      </c>
      <c r="D1693" t="s">
        <v>36</v>
      </c>
      <c r="E1693" t="s">
        <v>37</v>
      </c>
      <c r="F1693" s="7">
        <v>0</v>
      </c>
      <c r="G1693" s="7">
        <v>0</v>
      </c>
      <c r="H1693" s="7">
        <v>0</v>
      </c>
      <c r="I1693" s="7">
        <v>0</v>
      </c>
      <c r="J1693" s="7">
        <v>0</v>
      </c>
    </row>
    <row r="1694" spans="1:10">
      <c r="A1694" t="s">
        <v>309</v>
      </c>
      <c r="B1694" t="s">
        <v>248</v>
      </c>
      <c r="C1694" t="s">
        <v>249</v>
      </c>
      <c r="D1694" t="s">
        <v>36</v>
      </c>
      <c r="E1694" t="s">
        <v>37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</row>
    <row r="1695" spans="1:10">
      <c r="A1695" t="s">
        <v>309</v>
      </c>
      <c r="B1695" t="s">
        <v>250</v>
      </c>
      <c r="C1695" t="s">
        <v>251</v>
      </c>
      <c r="D1695" t="s">
        <v>36</v>
      </c>
      <c r="E1695" t="s">
        <v>37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</row>
    <row r="1696" spans="1:10">
      <c r="A1696" t="s">
        <v>309</v>
      </c>
      <c r="B1696" t="s">
        <v>252</v>
      </c>
      <c r="C1696" t="s">
        <v>253</v>
      </c>
      <c r="D1696" t="s">
        <v>36</v>
      </c>
      <c r="E1696" t="s">
        <v>37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</row>
    <row r="1697" spans="1:10">
      <c r="A1697" t="s">
        <v>309</v>
      </c>
      <c r="B1697" t="s">
        <v>254</v>
      </c>
      <c r="C1697" t="s">
        <v>255</v>
      </c>
      <c r="D1697" t="s">
        <v>36</v>
      </c>
      <c r="E1697" t="s">
        <v>37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</row>
    <row r="1698" spans="1:10">
      <c r="A1698" t="s">
        <v>309</v>
      </c>
      <c r="B1698" t="s">
        <v>256</v>
      </c>
      <c r="C1698" t="s">
        <v>257</v>
      </c>
      <c r="D1698" t="s">
        <v>36</v>
      </c>
      <c r="E1698" t="s">
        <v>37</v>
      </c>
      <c r="F1698" s="7"/>
      <c r="G1698" s="7"/>
      <c r="H1698" s="7"/>
      <c r="I1698" s="7"/>
      <c r="J1698" s="7"/>
    </row>
    <row r="1699" spans="1:10">
      <c r="A1699" t="s">
        <v>309</v>
      </c>
      <c r="B1699" t="s">
        <v>258</v>
      </c>
      <c r="C1699" t="s">
        <v>259</v>
      </c>
      <c r="D1699" t="s">
        <v>36</v>
      </c>
      <c r="E1699" t="s">
        <v>37</v>
      </c>
      <c r="F1699" s="7"/>
      <c r="G1699" s="7"/>
      <c r="H1699" s="7"/>
      <c r="I1699" s="7"/>
      <c r="J1699" s="7"/>
    </row>
    <row r="1700" spans="1:10">
      <c r="A1700" t="s">
        <v>309</v>
      </c>
      <c r="B1700" t="s">
        <v>260</v>
      </c>
      <c r="C1700" t="s">
        <v>261</v>
      </c>
      <c r="D1700" t="s">
        <v>36</v>
      </c>
      <c r="E1700" t="s">
        <v>37</v>
      </c>
      <c r="F1700" s="7"/>
      <c r="G1700" s="7"/>
      <c r="H1700" s="7"/>
      <c r="I1700" s="7"/>
      <c r="J1700" s="7"/>
    </row>
    <row r="1701" spans="1:10">
      <c r="A1701" t="s">
        <v>309</v>
      </c>
      <c r="B1701" t="s">
        <v>262</v>
      </c>
      <c r="C1701" t="s">
        <v>263</v>
      </c>
      <c r="D1701" t="s">
        <v>36</v>
      </c>
      <c r="E1701" t="s">
        <v>37</v>
      </c>
      <c r="F1701" s="7"/>
      <c r="G1701" s="7"/>
      <c r="H1701" s="7"/>
      <c r="I1701" s="7"/>
      <c r="J1701" s="7"/>
    </row>
    <row r="1702" spans="1:10">
      <c r="A1702" t="s">
        <v>309</v>
      </c>
      <c r="B1702" t="s">
        <v>264</v>
      </c>
      <c r="C1702" t="s">
        <v>265</v>
      </c>
      <c r="D1702" t="s">
        <v>36</v>
      </c>
      <c r="E1702" t="s">
        <v>37</v>
      </c>
      <c r="F1702" s="7">
        <v>0</v>
      </c>
      <c r="G1702" s="7">
        <v>0</v>
      </c>
      <c r="H1702" s="7">
        <v>0</v>
      </c>
      <c r="I1702" s="7">
        <v>0</v>
      </c>
      <c r="J1702" s="7">
        <v>0</v>
      </c>
    </row>
    <row r="1703" spans="1:10">
      <c r="A1703" t="s">
        <v>309</v>
      </c>
      <c r="B1703" t="s">
        <v>266</v>
      </c>
      <c r="C1703" t="s">
        <v>267</v>
      </c>
      <c r="D1703" t="s">
        <v>36</v>
      </c>
      <c r="E1703" t="s">
        <v>37</v>
      </c>
      <c r="F1703" s="7">
        <v>0</v>
      </c>
      <c r="G1703" s="7">
        <v>0</v>
      </c>
      <c r="H1703" s="7">
        <v>0</v>
      </c>
      <c r="I1703" s="7">
        <v>0</v>
      </c>
      <c r="J1703" s="7">
        <v>0</v>
      </c>
    </row>
    <row r="1704" spans="1:10">
      <c r="A1704" t="s">
        <v>309</v>
      </c>
      <c r="B1704" t="s">
        <v>268</v>
      </c>
      <c r="C1704" t="s">
        <v>269</v>
      </c>
      <c r="D1704" t="s">
        <v>36</v>
      </c>
      <c r="E1704" t="s">
        <v>37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</row>
    <row r="1705" spans="1:10">
      <c r="A1705" t="s">
        <v>309</v>
      </c>
      <c r="B1705" t="s">
        <v>270</v>
      </c>
      <c r="C1705" t="s">
        <v>271</v>
      </c>
      <c r="D1705" t="s">
        <v>36</v>
      </c>
      <c r="E1705" t="s">
        <v>37</v>
      </c>
      <c r="F1705" s="7">
        <v>1.738</v>
      </c>
      <c r="G1705" s="7">
        <v>1.766</v>
      </c>
      <c r="H1705" s="7">
        <v>1.827</v>
      </c>
      <c r="I1705" s="7">
        <v>1.88</v>
      </c>
      <c r="J1705" s="7">
        <v>1.875</v>
      </c>
    </row>
    <row r="1706" spans="1:10">
      <c r="A1706" t="s">
        <v>309</v>
      </c>
      <c r="B1706" t="s">
        <v>272</v>
      </c>
      <c r="C1706" t="s">
        <v>273</v>
      </c>
      <c r="D1706" t="s">
        <v>36</v>
      </c>
      <c r="E1706" t="s">
        <v>37</v>
      </c>
      <c r="F1706" s="7"/>
      <c r="G1706" s="7"/>
      <c r="H1706" s="7"/>
      <c r="I1706" s="7"/>
      <c r="J1706" s="7"/>
    </row>
    <row r="1707" spans="1:10">
      <c r="A1707" t="s">
        <v>309</v>
      </c>
      <c r="B1707" t="s">
        <v>274</v>
      </c>
      <c r="C1707" t="s">
        <v>275</v>
      </c>
      <c r="D1707" t="s">
        <v>36</v>
      </c>
      <c r="E1707" t="s">
        <v>37</v>
      </c>
      <c r="F1707" s="7"/>
      <c r="G1707" s="7"/>
      <c r="H1707" s="7"/>
      <c r="I1707" s="7"/>
      <c r="J1707" s="7"/>
    </row>
    <row r="1708" spans="1:10">
      <c r="A1708" t="s">
        <v>309</v>
      </c>
      <c r="B1708" t="s">
        <v>276</v>
      </c>
      <c r="C1708" t="s">
        <v>277</v>
      </c>
      <c r="D1708" t="s">
        <v>36</v>
      </c>
      <c r="E1708" t="s">
        <v>37</v>
      </c>
      <c r="F1708" s="7"/>
      <c r="G1708" s="7"/>
      <c r="H1708" s="7"/>
      <c r="I1708" s="7"/>
      <c r="J1708" s="7"/>
    </row>
    <row r="1709" spans="1:10">
      <c r="A1709" t="s">
        <v>309</v>
      </c>
      <c r="B1709" t="s">
        <v>278</v>
      </c>
      <c r="C1709" t="s">
        <v>279</v>
      </c>
      <c r="D1709" t="s">
        <v>36</v>
      </c>
      <c r="E1709" t="s">
        <v>37</v>
      </c>
      <c r="F1709" s="7"/>
      <c r="G1709" s="7"/>
      <c r="H1709" s="7"/>
      <c r="I1709" s="7"/>
      <c r="J1709" s="7"/>
    </row>
    <row r="1710" spans="1:10">
      <c r="A1710" t="s">
        <v>309</v>
      </c>
      <c r="B1710" t="s">
        <v>280</v>
      </c>
      <c r="C1710" t="s">
        <v>281</v>
      </c>
      <c r="D1710" t="s">
        <v>36</v>
      </c>
      <c r="E1710" t="s">
        <v>37</v>
      </c>
      <c r="F1710" s="7"/>
      <c r="G1710" s="7"/>
      <c r="H1710" s="7"/>
      <c r="I1710" s="7"/>
      <c r="J1710" s="7"/>
    </row>
    <row r="1711" spans="1:10">
      <c r="A1711" t="s">
        <v>309</v>
      </c>
      <c r="B1711" t="s">
        <v>282</v>
      </c>
      <c r="C1711" t="s">
        <v>283</v>
      </c>
      <c r="D1711" t="s">
        <v>36</v>
      </c>
      <c r="E1711" t="s">
        <v>37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</row>
    <row r="1712" spans="1:10">
      <c r="A1712" t="s">
        <v>309</v>
      </c>
      <c r="B1712" t="s">
        <v>284</v>
      </c>
      <c r="C1712" t="s">
        <v>285</v>
      </c>
      <c r="D1712" t="s">
        <v>36</v>
      </c>
      <c r="E1712" t="s">
        <v>37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</row>
    <row r="1713" spans="1:10">
      <c r="A1713" t="s">
        <v>309</v>
      </c>
      <c r="B1713" t="s">
        <v>286</v>
      </c>
      <c r="C1713" t="s">
        <v>269</v>
      </c>
      <c r="D1713" t="s">
        <v>36</v>
      </c>
      <c r="E1713" t="s">
        <v>37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</row>
    <row r="1714" spans="1:10">
      <c r="A1714" t="s">
        <v>309</v>
      </c>
      <c r="B1714" t="s">
        <v>287</v>
      </c>
      <c r="C1714" t="s">
        <v>271</v>
      </c>
      <c r="D1714" t="s">
        <v>36</v>
      </c>
      <c r="E1714" t="s">
        <v>37</v>
      </c>
      <c r="F1714" s="7">
        <v>0.2</v>
      </c>
      <c r="G1714" s="7">
        <v>0.2</v>
      </c>
      <c r="H1714" s="7">
        <v>0.2</v>
      </c>
      <c r="I1714" s="7">
        <v>0.2</v>
      </c>
      <c r="J1714" s="7">
        <v>0.2</v>
      </c>
    </row>
    <row r="1715" spans="1:10">
      <c r="A1715" t="s">
        <v>309</v>
      </c>
      <c r="B1715" t="s">
        <v>288</v>
      </c>
      <c r="C1715" t="s">
        <v>289</v>
      </c>
      <c r="D1715" t="s">
        <v>36</v>
      </c>
      <c r="E1715" t="s">
        <v>37</v>
      </c>
      <c r="F1715" s="7"/>
      <c r="G1715" s="7"/>
      <c r="H1715" s="7"/>
      <c r="I1715" s="7"/>
      <c r="J1715" s="7"/>
    </row>
    <row r="1716" spans="1:10">
      <c r="A1716" t="s">
        <v>309</v>
      </c>
      <c r="B1716" t="s">
        <v>290</v>
      </c>
      <c r="C1716" t="s">
        <v>291</v>
      </c>
      <c r="D1716" t="s">
        <v>36</v>
      </c>
      <c r="E1716" t="s">
        <v>37</v>
      </c>
      <c r="F1716" s="7"/>
      <c r="G1716" s="7"/>
      <c r="H1716" s="7"/>
      <c r="I1716" s="7"/>
      <c r="J1716" s="7"/>
    </row>
    <row r="1717" spans="1:10">
      <c r="A1717" t="s">
        <v>309</v>
      </c>
      <c r="B1717" t="s">
        <v>292</v>
      </c>
      <c r="C1717" t="s">
        <v>293</v>
      </c>
      <c r="D1717" t="s">
        <v>36</v>
      </c>
      <c r="E1717" t="s">
        <v>37</v>
      </c>
      <c r="F1717" s="7"/>
      <c r="G1717" s="7"/>
      <c r="H1717" s="7"/>
      <c r="I1717" s="7"/>
      <c r="J1717" s="7"/>
    </row>
    <row r="1718" spans="1:10">
      <c r="A1718" t="s">
        <v>309</v>
      </c>
      <c r="B1718" t="s">
        <v>294</v>
      </c>
      <c r="C1718" t="s">
        <v>295</v>
      </c>
      <c r="D1718" t="s">
        <v>36</v>
      </c>
      <c r="E1718" t="s">
        <v>37</v>
      </c>
      <c r="F1718" s="7"/>
      <c r="G1718" s="7"/>
      <c r="H1718" s="7"/>
      <c r="I1718" s="7"/>
      <c r="J1718" s="7"/>
    </row>
    <row r="1719" spans="1:10">
      <c r="A1719" t="s">
        <v>309</v>
      </c>
      <c r="B1719" t="s">
        <v>296</v>
      </c>
      <c r="C1719" t="s">
        <v>297</v>
      </c>
      <c r="D1719" t="s">
        <v>36</v>
      </c>
      <c r="E1719" t="s">
        <v>37</v>
      </c>
      <c r="F1719" s="7"/>
      <c r="G1719" s="7"/>
      <c r="H1719" s="7"/>
      <c r="I1719" s="7"/>
      <c r="J1719" s="7"/>
    </row>
    <row r="1720" spans="1:10">
      <c r="A1720" t="s">
        <v>310</v>
      </c>
      <c r="B1720" t="s">
        <v>34</v>
      </c>
      <c r="C1720" t="s">
        <v>35</v>
      </c>
      <c r="D1720" t="s">
        <v>36</v>
      </c>
      <c r="E1720" t="s">
        <v>37</v>
      </c>
      <c r="F1720" s="7">
        <v>27.015999999999998</v>
      </c>
      <c r="G1720" s="7">
        <v>28.212</v>
      </c>
      <c r="H1720" s="7">
        <v>28.873000000000001</v>
      </c>
      <c r="I1720" s="7">
        <v>28.908000000000001</v>
      </c>
      <c r="J1720" s="7">
        <v>26.058</v>
      </c>
    </row>
    <row r="1721" spans="1:10">
      <c r="A1721" t="s">
        <v>310</v>
      </c>
      <c r="B1721" t="s">
        <v>38</v>
      </c>
      <c r="C1721" t="s">
        <v>39</v>
      </c>
      <c r="D1721" t="s">
        <v>36</v>
      </c>
      <c r="E1721" t="s">
        <v>37</v>
      </c>
      <c r="F1721" s="7">
        <v>32.859000000000002</v>
      </c>
      <c r="G1721" s="7">
        <v>31.827000000000002</v>
      </c>
      <c r="H1721" s="7">
        <v>30.937000000000001</v>
      </c>
      <c r="I1721" s="7">
        <v>30.844000000000001</v>
      </c>
      <c r="J1721" s="7">
        <v>31.884</v>
      </c>
    </row>
    <row r="1722" spans="1:10">
      <c r="A1722" t="s">
        <v>310</v>
      </c>
      <c r="B1722" t="s">
        <v>40</v>
      </c>
      <c r="C1722" t="s">
        <v>41</v>
      </c>
      <c r="D1722" t="s">
        <v>36</v>
      </c>
      <c r="E1722" t="s">
        <v>37</v>
      </c>
      <c r="F1722" s="7">
        <v>85.965000000000003</v>
      </c>
      <c r="G1722" s="7">
        <v>82.227999999999994</v>
      </c>
      <c r="H1722" s="7">
        <v>79.662999999999997</v>
      </c>
      <c r="I1722" s="7">
        <v>76.995999999999995</v>
      </c>
      <c r="J1722" s="7">
        <v>77.222999999999999</v>
      </c>
    </row>
    <row r="1723" spans="1:10">
      <c r="A1723" t="s">
        <v>310</v>
      </c>
      <c r="B1723" t="s">
        <v>42</v>
      </c>
      <c r="C1723" t="s">
        <v>43</v>
      </c>
      <c r="D1723" t="s">
        <v>36</v>
      </c>
      <c r="E1723" t="s">
        <v>37</v>
      </c>
      <c r="F1723" s="7">
        <v>8.4350000000000005</v>
      </c>
      <c r="G1723" s="7">
        <v>8.5860000000000003</v>
      </c>
      <c r="H1723" s="7">
        <v>8.625</v>
      </c>
      <c r="I1723" s="7">
        <v>8.5660000000000007</v>
      </c>
      <c r="J1723" s="7">
        <v>9.0429999999999993</v>
      </c>
    </row>
    <row r="1724" spans="1:10">
      <c r="A1724" t="s">
        <v>310</v>
      </c>
      <c r="B1724" t="s">
        <v>44</v>
      </c>
      <c r="C1724" t="s">
        <v>45</v>
      </c>
      <c r="D1724" t="s">
        <v>36</v>
      </c>
      <c r="E1724" t="s">
        <v>37</v>
      </c>
      <c r="F1724" s="7">
        <v>0.13900000000000001</v>
      </c>
      <c r="G1724" s="7">
        <v>0.13800000000000001</v>
      </c>
      <c r="H1724" s="7">
        <v>0.13700000000000001</v>
      </c>
      <c r="I1724" s="7">
        <v>0.13500000000000001</v>
      </c>
      <c r="J1724" s="7">
        <v>0.13400000000000001</v>
      </c>
    </row>
    <row r="1725" spans="1:10">
      <c r="A1725" t="s">
        <v>310</v>
      </c>
      <c r="B1725" t="s">
        <v>46</v>
      </c>
      <c r="C1725" t="s">
        <v>47</v>
      </c>
      <c r="D1725" t="s">
        <v>36</v>
      </c>
      <c r="E1725" t="s">
        <v>37</v>
      </c>
      <c r="F1725" s="7">
        <v>9.7000000000000003E-2</v>
      </c>
      <c r="G1725" s="7">
        <v>9.6000000000000002E-2</v>
      </c>
      <c r="H1725" s="7">
        <v>9.5000000000000001E-2</v>
      </c>
      <c r="I1725" s="7">
        <v>9.4E-2</v>
      </c>
      <c r="J1725" s="7">
        <v>9.4E-2</v>
      </c>
    </row>
    <row r="1726" spans="1:10">
      <c r="A1726" t="s">
        <v>310</v>
      </c>
      <c r="B1726" t="s">
        <v>48</v>
      </c>
      <c r="C1726" t="s">
        <v>49</v>
      </c>
      <c r="D1726" t="s">
        <v>36</v>
      </c>
      <c r="E1726" t="s">
        <v>37</v>
      </c>
      <c r="F1726" s="7">
        <v>8.0000000000000002E-3</v>
      </c>
      <c r="G1726" s="7">
        <v>8.0000000000000002E-3</v>
      </c>
      <c r="H1726" s="7">
        <v>8.0000000000000002E-3</v>
      </c>
      <c r="I1726" s="7">
        <v>8.0000000000000002E-3</v>
      </c>
      <c r="J1726" s="7">
        <v>8.0000000000000002E-3</v>
      </c>
    </row>
    <row r="1727" spans="1:10">
      <c r="A1727" t="s">
        <v>310</v>
      </c>
      <c r="B1727" t="s">
        <v>50</v>
      </c>
      <c r="C1727" t="s">
        <v>51</v>
      </c>
      <c r="D1727" t="s">
        <v>36</v>
      </c>
      <c r="E1727" t="s">
        <v>37</v>
      </c>
      <c r="F1727" s="7">
        <v>4.5810000000000004</v>
      </c>
      <c r="G1727" s="7">
        <v>4.5810000000000004</v>
      </c>
      <c r="H1727" s="7">
        <v>4.5810000000000004</v>
      </c>
      <c r="I1727" s="7">
        <v>4.5810000000000004</v>
      </c>
      <c r="J1727" s="7">
        <v>4.5810000000000004</v>
      </c>
    </row>
    <row r="1728" spans="1:10">
      <c r="A1728" t="s">
        <v>310</v>
      </c>
      <c r="B1728" t="s">
        <v>52</v>
      </c>
      <c r="C1728" t="s">
        <v>53</v>
      </c>
      <c r="D1728" t="s">
        <v>36</v>
      </c>
      <c r="E1728" t="s">
        <v>37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</row>
    <row r="1729" spans="1:10">
      <c r="A1729" t="s">
        <v>310</v>
      </c>
      <c r="B1729" t="s">
        <v>54</v>
      </c>
      <c r="C1729" t="s">
        <v>55</v>
      </c>
      <c r="D1729" t="s">
        <v>36</v>
      </c>
      <c r="E1729" t="s">
        <v>37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</row>
    <row r="1730" spans="1:10">
      <c r="A1730" t="s">
        <v>310</v>
      </c>
      <c r="B1730" t="s">
        <v>56</v>
      </c>
      <c r="C1730" t="s">
        <v>57</v>
      </c>
      <c r="D1730" t="s">
        <v>36</v>
      </c>
      <c r="E1730" t="s">
        <v>37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</row>
    <row r="1731" spans="1:10">
      <c r="A1731" t="s">
        <v>310</v>
      </c>
      <c r="B1731" t="s">
        <v>58</v>
      </c>
      <c r="C1731" t="s">
        <v>59</v>
      </c>
      <c r="D1731" t="s">
        <v>36</v>
      </c>
      <c r="E1731" t="s">
        <v>37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</row>
    <row r="1732" spans="1:10">
      <c r="A1732" t="s">
        <v>310</v>
      </c>
      <c r="B1732" t="s">
        <v>60</v>
      </c>
      <c r="C1732" t="s">
        <v>61</v>
      </c>
      <c r="D1732" t="s">
        <v>36</v>
      </c>
      <c r="E1732" t="s">
        <v>37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</row>
    <row r="1733" spans="1:10">
      <c r="A1733" t="s">
        <v>310</v>
      </c>
      <c r="B1733" t="s">
        <v>62</v>
      </c>
      <c r="C1733" t="s">
        <v>63</v>
      </c>
      <c r="D1733" t="s">
        <v>36</v>
      </c>
      <c r="E1733" t="s">
        <v>37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</row>
    <row r="1734" spans="1:10">
      <c r="A1734" t="s">
        <v>310</v>
      </c>
      <c r="B1734" t="s">
        <v>64</v>
      </c>
      <c r="C1734" t="s">
        <v>65</v>
      </c>
      <c r="D1734" t="s">
        <v>36</v>
      </c>
      <c r="E1734" t="s">
        <v>37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</row>
    <row r="1735" spans="1:10">
      <c r="A1735" t="s">
        <v>310</v>
      </c>
      <c r="B1735" t="s">
        <v>66</v>
      </c>
      <c r="C1735" t="s">
        <v>67</v>
      </c>
      <c r="D1735" t="s">
        <v>36</v>
      </c>
      <c r="E1735" t="s">
        <v>37</v>
      </c>
      <c r="F1735" s="7">
        <v>8.0000000000000002E-3</v>
      </c>
      <c r="G1735" s="7">
        <v>8.0000000000000002E-3</v>
      </c>
      <c r="H1735" s="7">
        <v>8.0000000000000002E-3</v>
      </c>
      <c r="I1735" s="7">
        <v>8.0000000000000002E-3</v>
      </c>
      <c r="J1735" s="7">
        <v>8.0000000000000002E-3</v>
      </c>
    </row>
    <row r="1736" spans="1:10">
      <c r="A1736" t="s">
        <v>310</v>
      </c>
      <c r="B1736" t="s">
        <v>68</v>
      </c>
      <c r="C1736" t="s">
        <v>69</v>
      </c>
      <c r="D1736" t="s">
        <v>36</v>
      </c>
      <c r="E1736" t="s">
        <v>37</v>
      </c>
      <c r="F1736" s="7">
        <v>0</v>
      </c>
      <c r="G1736" s="7">
        <v>0</v>
      </c>
      <c r="H1736" s="7">
        <v>0</v>
      </c>
      <c r="I1736" s="7">
        <v>0</v>
      </c>
      <c r="J1736" s="7">
        <v>0</v>
      </c>
    </row>
    <row r="1737" spans="1:10">
      <c r="A1737" t="s">
        <v>310</v>
      </c>
      <c r="B1737" t="s">
        <v>70</v>
      </c>
      <c r="C1737" t="s">
        <v>71</v>
      </c>
      <c r="D1737" t="s">
        <v>36</v>
      </c>
      <c r="E1737" t="s">
        <v>37</v>
      </c>
      <c r="F1737" s="7">
        <v>0</v>
      </c>
      <c r="G1737" s="7">
        <v>0</v>
      </c>
      <c r="H1737" s="7">
        <v>0</v>
      </c>
      <c r="I1737" s="7">
        <v>0</v>
      </c>
      <c r="J1737" s="7">
        <v>0</v>
      </c>
    </row>
    <row r="1738" spans="1:10">
      <c r="A1738" t="s">
        <v>310</v>
      </c>
      <c r="B1738" t="s">
        <v>72</v>
      </c>
      <c r="C1738" t="s">
        <v>73</v>
      </c>
      <c r="D1738" t="s">
        <v>36</v>
      </c>
      <c r="E1738" t="s">
        <v>37</v>
      </c>
      <c r="F1738" s="7">
        <v>0</v>
      </c>
      <c r="G1738" s="7">
        <v>0</v>
      </c>
      <c r="H1738" s="7">
        <v>0</v>
      </c>
      <c r="I1738" s="7">
        <v>0</v>
      </c>
      <c r="J1738" s="7">
        <v>0</v>
      </c>
    </row>
    <row r="1739" spans="1:10">
      <c r="A1739" t="s">
        <v>310</v>
      </c>
      <c r="B1739" t="s">
        <v>74</v>
      </c>
      <c r="C1739" t="s">
        <v>75</v>
      </c>
      <c r="D1739" t="s">
        <v>36</v>
      </c>
      <c r="E1739" t="s">
        <v>37</v>
      </c>
      <c r="F1739" s="7">
        <v>4.5730000000000004</v>
      </c>
      <c r="G1739" s="7">
        <v>4.5730000000000004</v>
      </c>
      <c r="H1739" s="7">
        <v>4.5730000000000004</v>
      </c>
      <c r="I1739" s="7">
        <v>4.5730000000000004</v>
      </c>
      <c r="J1739" s="7">
        <v>4.5730000000000004</v>
      </c>
    </row>
    <row r="1740" spans="1:10">
      <c r="A1740" t="s">
        <v>310</v>
      </c>
      <c r="B1740" t="s">
        <v>76</v>
      </c>
      <c r="C1740" t="s">
        <v>77</v>
      </c>
      <c r="D1740" t="s">
        <v>36</v>
      </c>
      <c r="E1740" t="s">
        <v>37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</row>
    <row r="1741" spans="1:10">
      <c r="A1741" t="s">
        <v>310</v>
      </c>
      <c r="B1741" t="s">
        <v>78</v>
      </c>
      <c r="C1741" t="s">
        <v>79</v>
      </c>
      <c r="D1741" t="s">
        <v>36</v>
      </c>
      <c r="E1741" t="s">
        <v>37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</row>
    <row r="1742" spans="1:10">
      <c r="A1742" t="s">
        <v>310</v>
      </c>
      <c r="B1742" t="s">
        <v>80</v>
      </c>
      <c r="C1742" t="s">
        <v>81</v>
      </c>
      <c r="D1742" t="s">
        <v>36</v>
      </c>
      <c r="E1742" t="s">
        <v>37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</row>
    <row r="1743" spans="1:10">
      <c r="A1743" t="s">
        <v>310</v>
      </c>
      <c r="B1743" t="s">
        <v>82</v>
      </c>
      <c r="C1743" t="s">
        <v>83</v>
      </c>
      <c r="D1743" t="s">
        <v>36</v>
      </c>
      <c r="E1743" t="s">
        <v>37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</row>
    <row r="1744" spans="1:10">
      <c r="A1744" t="s">
        <v>310</v>
      </c>
      <c r="B1744" t="s">
        <v>84</v>
      </c>
      <c r="C1744" t="s">
        <v>85</v>
      </c>
      <c r="D1744" t="s">
        <v>36</v>
      </c>
      <c r="E1744" t="s">
        <v>37</v>
      </c>
      <c r="F1744" s="7">
        <v>3.61</v>
      </c>
      <c r="G1744" s="7">
        <v>3.3410000000000002</v>
      </c>
      <c r="H1744" s="7">
        <v>3.6989999999999998</v>
      </c>
      <c r="I1744" s="7">
        <v>3.169</v>
      </c>
      <c r="J1744" s="7">
        <v>2.54</v>
      </c>
    </row>
    <row r="1745" spans="1:10">
      <c r="A1745" t="s">
        <v>310</v>
      </c>
      <c r="B1745" t="s">
        <v>86</v>
      </c>
      <c r="C1745" t="s">
        <v>87</v>
      </c>
      <c r="D1745" t="s">
        <v>36</v>
      </c>
      <c r="E1745" t="s">
        <v>37</v>
      </c>
      <c r="F1745" s="7">
        <v>33.494</v>
      </c>
      <c r="G1745" s="7">
        <v>31.61</v>
      </c>
      <c r="H1745" s="7">
        <v>25.256</v>
      </c>
      <c r="I1745" s="7">
        <v>24.366</v>
      </c>
      <c r="J1745" s="7">
        <v>22.716000000000001</v>
      </c>
    </row>
    <row r="1746" spans="1:10">
      <c r="A1746" t="s">
        <v>310</v>
      </c>
      <c r="B1746" t="s">
        <v>88</v>
      </c>
      <c r="C1746" t="s">
        <v>89</v>
      </c>
      <c r="D1746" t="s">
        <v>36</v>
      </c>
      <c r="E1746" t="s">
        <v>37</v>
      </c>
      <c r="F1746" s="7">
        <v>25.062000000000001</v>
      </c>
      <c r="G1746" s="7">
        <v>23.809000000000001</v>
      </c>
      <c r="H1746" s="7">
        <v>24.135999999999999</v>
      </c>
      <c r="I1746" s="7">
        <v>23.484000000000002</v>
      </c>
      <c r="J1746" s="7">
        <v>22.904</v>
      </c>
    </row>
    <row r="1747" spans="1:10">
      <c r="A1747" t="s">
        <v>310</v>
      </c>
      <c r="B1747" t="s">
        <v>90</v>
      </c>
      <c r="C1747" t="s">
        <v>91</v>
      </c>
      <c r="D1747" t="s">
        <v>36</v>
      </c>
      <c r="E1747" t="s">
        <v>37</v>
      </c>
      <c r="F1747" s="7">
        <v>5.681</v>
      </c>
      <c r="G1747" s="7">
        <v>5.4420000000000002</v>
      </c>
      <c r="H1747" s="7">
        <v>5.7409999999999997</v>
      </c>
      <c r="I1747" s="7">
        <v>5.19</v>
      </c>
      <c r="J1747" s="7">
        <v>4.7460000000000004</v>
      </c>
    </row>
    <row r="1748" spans="1:10">
      <c r="A1748" t="s">
        <v>310</v>
      </c>
      <c r="B1748" t="s">
        <v>92</v>
      </c>
      <c r="C1748" t="s">
        <v>93</v>
      </c>
      <c r="D1748" t="s">
        <v>36</v>
      </c>
      <c r="E1748" t="s">
        <v>37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</row>
    <row r="1749" spans="1:10">
      <c r="A1749" t="s">
        <v>310</v>
      </c>
      <c r="B1749" t="s">
        <v>94</v>
      </c>
      <c r="C1749" t="s">
        <v>95</v>
      </c>
      <c r="D1749" t="s">
        <v>36</v>
      </c>
      <c r="E1749" t="s">
        <v>37</v>
      </c>
      <c r="F1749" s="7">
        <v>0</v>
      </c>
      <c r="G1749" s="7">
        <v>0</v>
      </c>
      <c r="H1749" s="7">
        <v>0</v>
      </c>
      <c r="I1749" s="7">
        <v>0</v>
      </c>
      <c r="J1749" s="7">
        <v>0</v>
      </c>
    </row>
    <row r="1750" spans="1:10">
      <c r="A1750" t="s">
        <v>310</v>
      </c>
      <c r="B1750" t="s">
        <v>96</v>
      </c>
      <c r="C1750" t="s">
        <v>97</v>
      </c>
      <c r="D1750" t="s">
        <v>36</v>
      </c>
      <c r="E1750" t="s">
        <v>37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</row>
    <row r="1751" spans="1:10">
      <c r="A1751" t="s">
        <v>310</v>
      </c>
      <c r="B1751" t="s">
        <v>98</v>
      </c>
      <c r="C1751" t="s">
        <v>99</v>
      </c>
      <c r="D1751" t="s">
        <v>36</v>
      </c>
      <c r="E1751" t="s">
        <v>37</v>
      </c>
      <c r="F1751" s="7">
        <v>0.27200000000000002</v>
      </c>
      <c r="G1751" s="7">
        <v>0.26900000000000002</v>
      </c>
      <c r="H1751" s="7">
        <v>0.26600000000000001</v>
      </c>
      <c r="I1751" s="7">
        <v>0.26200000000000001</v>
      </c>
      <c r="J1751" s="7">
        <v>0.25900000000000001</v>
      </c>
    </row>
    <row r="1752" spans="1:10">
      <c r="A1752" t="s">
        <v>310</v>
      </c>
      <c r="B1752" t="s">
        <v>100</v>
      </c>
      <c r="C1752" t="s">
        <v>101</v>
      </c>
      <c r="D1752" t="s">
        <v>36</v>
      </c>
      <c r="E1752" t="s">
        <v>37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</row>
    <row r="1753" spans="1:10">
      <c r="A1753" t="s">
        <v>310</v>
      </c>
      <c r="B1753" t="s">
        <v>102</v>
      </c>
      <c r="C1753" t="s">
        <v>103</v>
      </c>
      <c r="D1753" t="s">
        <v>36</v>
      </c>
      <c r="E1753" t="s">
        <v>37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</row>
    <row r="1754" spans="1:10">
      <c r="A1754" t="s">
        <v>310</v>
      </c>
      <c r="B1754" t="s">
        <v>104</v>
      </c>
      <c r="C1754" t="s">
        <v>105</v>
      </c>
      <c r="D1754" t="s">
        <v>36</v>
      </c>
      <c r="E1754" t="s">
        <v>37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</row>
    <row r="1755" spans="1:10">
      <c r="A1755" t="s">
        <v>310</v>
      </c>
      <c r="B1755" t="s">
        <v>106</v>
      </c>
      <c r="C1755" t="s">
        <v>107</v>
      </c>
      <c r="D1755" t="s">
        <v>36</v>
      </c>
      <c r="E1755" t="s">
        <v>37</v>
      </c>
      <c r="F1755" s="7">
        <v>8.5030000000000001</v>
      </c>
      <c r="G1755" s="7">
        <v>8.5779999999999994</v>
      </c>
      <c r="H1755" s="7">
        <v>8.6519999999999992</v>
      </c>
      <c r="I1755" s="7">
        <v>8.6370000000000005</v>
      </c>
      <c r="J1755" s="7">
        <v>8.6319999999999997</v>
      </c>
    </row>
    <row r="1756" spans="1:10">
      <c r="A1756" t="s">
        <v>310</v>
      </c>
      <c r="B1756" t="s">
        <v>108</v>
      </c>
      <c r="C1756" t="s">
        <v>109</v>
      </c>
      <c r="D1756" t="s">
        <v>36</v>
      </c>
      <c r="E1756" t="s">
        <v>37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</row>
    <row r="1757" spans="1:10">
      <c r="A1757" t="s">
        <v>310</v>
      </c>
      <c r="B1757" t="s">
        <v>110</v>
      </c>
      <c r="C1757" t="s">
        <v>111</v>
      </c>
      <c r="D1757" t="s">
        <v>36</v>
      </c>
      <c r="E1757" t="s">
        <v>37</v>
      </c>
      <c r="F1757" s="7">
        <v>0</v>
      </c>
      <c r="G1757" s="7">
        <v>0</v>
      </c>
      <c r="H1757" s="7">
        <v>0</v>
      </c>
      <c r="I1757" s="7">
        <v>0</v>
      </c>
      <c r="J1757" s="7">
        <v>0</v>
      </c>
    </row>
    <row r="1758" spans="1:10">
      <c r="A1758" t="s">
        <v>310</v>
      </c>
      <c r="B1758" t="s">
        <v>112</v>
      </c>
      <c r="C1758" t="s">
        <v>113</v>
      </c>
      <c r="D1758" t="s">
        <v>36</v>
      </c>
      <c r="E1758" t="s">
        <v>37</v>
      </c>
      <c r="F1758" s="7">
        <v>1.7390000000000001</v>
      </c>
      <c r="G1758" s="7">
        <v>1.736</v>
      </c>
      <c r="H1758" s="7">
        <v>1.734</v>
      </c>
      <c r="I1758" s="7">
        <v>1.7290000000000001</v>
      </c>
      <c r="J1758" s="7">
        <v>1.7270000000000001</v>
      </c>
    </row>
    <row r="1759" spans="1:10">
      <c r="A1759" t="s">
        <v>310</v>
      </c>
      <c r="B1759" t="s">
        <v>114</v>
      </c>
      <c r="C1759" t="s">
        <v>115</v>
      </c>
      <c r="D1759" t="s">
        <v>36</v>
      </c>
      <c r="E1759" t="s">
        <v>37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</row>
    <row r="1760" spans="1:10">
      <c r="A1760" t="s">
        <v>310</v>
      </c>
      <c r="B1760" t="s">
        <v>116</v>
      </c>
      <c r="C1760" t="s">
        <v>117</v>
      </c>
      <c r="D1760" t="s">
        <v>36</v>
      </c>
      <c r="E1760" t="s">
        <v>37</v>
      </c>
      <c r="F1760" s="7">
        <v>27.312000000000001</v>
      </c>
      <c r="G1760" s="7">
        <v>34.151000000000003</v>
      </c>
      <c r="H1760" s="7">
        <v>29.547999999999998</v>
      </c>
      <c r="I1760" s="7">
        <v>25.565000000000001</v>
      </c>
      <c r="J1760" s="7">
        <v>16.477</v>
      </c>
    </row>
    <row r="1761" spans="1:10">
      <c r="A1761" t="s">
        <v>310</v>
      </c>
      <c r="B1761" t="s">
        <v>118</v>
      </c>
      <c r="C1761" t="s">
        <v>119</v>
      </c>
      <c r="D1761" t="s">
        <v>36</v>
      </c>
      <c r="E1761" t="s">
        <v>37</v>
      </c>
      <c r="F1761" s="7">
        <v>0.47899999999999998</v>
      </c>
      <c r="G1761" s="7">
        <v>2.6619999999999999</v>
      </c>
      <c r="H1761" s="7">
        <v>2.407</v>
      </c>
      <c r="I1761" s="7">
        <v>1.41</v>
      </c>
      <c r="J1761" s="7">
        <v>0</v>
      </c>
    </row>
    <row r="1762" spans="1:10">
      <c r="A1762" t="s">
        <v>310</v>
      </c>
      <c r="B1762" t="s">
        <v>120</v>
      </c>
      <c r="C1762" t="s">
        <v>121</v>
      </c>
      <c r="D1762" t="s">
        <v>36</v>
      </c>
      <c r="E1762" t="s">
        <v>37</v>
      </c>
      <c r="F1762" s="7">
        <v>8.8550000000000004</v>
      </c>
      <c r="G1762" s="7">
        <v>8.4339999999999993</v>
      </c>
      <c r="H1762" s="7">
        <v>7.51</v>
      </c>
      <c r="I1762" s="7">
        <v>4.05</v>
      </c>
      <c r="J1762" s="7">
        <v>4.8920000000000003</v>
      </c>
    </row>
    <row r="1763" spans="1:10">
      <c r="A1763" t="s">
        <v>310</v>
      </c>
      <c r="B1763" t="s">
        <v>122</v>
      </c>
      <c r="C1763" t="s">
        <v>123</v>
      </c>
      <c r="D1763" t="s">
        <v>36</v>
      </c>
      <c r="E1763" t="s">
        <v>37</v>
      </c>
      <c r="F1763" s="7">
        <v>63.7</v>
      </c>
      <c r="G1763" s="7">
        <v>66.677999999999997</v>
      </c>
      <c r="H1763" s="7">
        <v>64.643000000000001</v>
      </c>
      <c r="I1763" s="7">
        <v>64.381</v>
      </c>
      <c r="J1763" s="7">
        <v>64.88</v>
      </c>
    </row>
    <row r="1764" spans="1:10">
      <c r="A1764" t="s">
        <v>310</v>
      </c>
      <c r="B1764" t="s">
        <v>124</v>
      </c>
      <c r="C1764" t="s">
        <v>125</v>
      </c>
      <c r="D1764" t="s">
        <v>36</v>
      </c>
      <c r="E1764" t="s">
        <v>37</v>
      </c>
      <c r="F1764" s="7">
        <v>67.341999999999999</v>
      </c>
      <c r="G1764" s="7">
        <v>71.424999999999997</v>
      </c>
      <c r="H1764" s="7">
        <v>71.680000000000007</v>
      </c>
      <c r="I1764" s="7">
        <v>70.924000000000007</v>
      </c>
      <c r="J1764" s="7">
        <v>71.489999999999995</v>
      </c>
    </row>
    <row r="1765" spans="1:10">
      <c r="A1765" t="s">
        <v>310</v>
      </c>
      <c r="B1765" t="s">
        <v>126</v>
      </c>
      <c r="C1765" t="s">
        <v>127</v>
      </c>
      <c r="D1765" t="s">
        <v>36</v>
      </c>
      <c r="E1765" t="s">
        <v>37</v>
      </c>
      <c r="F1765" s="7">
        <v>68.25</v>
      </c>
      <c r="G1765" s="7">
        <v>72.046000000000006</v>
      </c>
      <c r="H1765" s="7">
        <v>72.277000000000001</v>
      </c>
      <c r="I1765" s="7">
        <v>71.792000000000002</v>
      </c>
      <c r="J1765" s="7">
        <v>70.492000000000004</v>
      </c>
    </row>
    <row r="1766" spans="1:10">
      <c r="A1766" t="s">
        <v>310</v>
      </c>
      <c r="B1766" t="s">
        <v>128</v>
      </c>
      <c r="C1766" t="s">
        <v>129</v>
      </c>
      <c r="D1766" t="s">
        <v>36</v>
      </c>
      <c r="E1766" t="s">
        <v>37</v>
      </c>
      <c r="F1766" s="7">
        <v>3.47</v>
      </c>
      <c r="G1766" s="7">
        <v>3.48</v>
      </c>
      <c r="H1766" s="7">
        <v>3.3519999999999999</v>
      </c>
      <c r="I1766" s="7">
        <v>3.22</v>
      </c>
      <c r="J1766" s="7">
        <v>2.9239999999999999</v>
      </c>
    </row>
    <row r="1767" spans="1:10">
      <c r="A1767" t="s">
        <v>310</v>
      </c>
      <c r="B1767" t="s">
        <v>130</v>
      </c>
      <c r="C1767" t="s">
        <v>131</v>
      </c>
      <c r="D1767" t="s">
        <v>36</v>
      </c>
      <c r="E1767" t="s">
        <v>37</v>
      </c>
      <c r="F1767" s="7">
        <v>5.1459999999999999</v>
      </c>
      <c r="G1767" s="7">
        <v>5.2350000000000003</v>
      </c>
      <c r="H1767" s="7">
        <v>5.4210000000000003</v>
      </c>
      <c r="I1767" s="7">
        <v>5.3840000000000003</v>
      </c>
      <c r="J1767" s="7">
        <v>5.7779999999999996</v>
      </c>
    </row>
    <row r="1768" spans="1:10">
      <c r="A1768" t="s">
        <v>310</v>
      </c>
      <c r="B1768" t="s">
        <v>132</v>
      </c>
      <c r="C1768" t="s">
        <v>133</v>
      </c>
      <c r="D1768" t="s">
        <v>36</v>
      </c>
      <c r="E1768" t="s">
        <v>37</v>
      </c>
      <c r="F1768" s="7">
        <v>6.694</v>
      </c>
      <c r="G1768" s="7">
        <v>6.5880000000000001</v>
      </c>
      <c r="H1768" s="7">
        <v>6.5940000000000003</v>
      </c>
      <c r="I1768" s="7">
        <v>6.532</v>
      </c>
      <c r="J1768" s="7">
        <v>6.6589999999999998</v>
      </c>
    </row>
    <row r="1769" spans="1:10">
      <c r="A1769" t="s">
        <v>310</v>
      </c>
      <c r="B1769" t="s">
        <v>134</v>
      </c>
      <c r="C1769" t="s">
        <v>135</v>
      </c>
      <c r="D1769" t="s">
        <v>36</v>
      </c>
      <c r="E1769" t="s">
        <v>37</v>
      </c>
      <c r="F1769" s="7">
        <v>0.192</v>
      </c>
      <c r="G1769" s="7">
        <v>0.19800000000000001</v>
      </c>
      <c r="H1769" s="7">
        <v>0.20599999999999999</v>
      </c>
      <c r="I1769" s="7">
        <v>0.28999999999999998</v>
      </c>
      <c r="J1769" s="7">
        <v>0.29499999999999998</v>
      </c>
    </row>
    <row r="1770" spans="1:10">
      <c r="A1770" t="s">
        <v>310</v>
      </c>
      <c r="B1770" t="s">
        <v>136</v>
      </c>
      <c r="C1770" t="s">
        <v>137</v>
      </c>
      <c r="D1770" t="s">
        <v>36</v>
      </c>
      <c r="E1770" t="s">
        <v>37</v>
      </c>
      <c r="F1770" s="7">
        <v>5.2999999999999999E-2</v>
      </c>
      <c r="G1770" s="7">
        <v>0.17599999999999999</v>
      </c>
      <c r="H1770" s="7">
        <v>0.46400000000000002</v>
      </c>
      <c r="I1770" s="7">
        <v>0.20200000000000001</v>
      </c>
      <c r="J1770" s="7">
        <v>0.77800000000000002</v>
      </c>
    </row>
    <row r="1771" spans="1:10">
      <c r="A1771" t="s">
        <v>310</v>
      </c>
      <c r="B1771" t="s">
        <v>138</v>
      </c>
      <c r="C1771" t="s">
        <v>139</v>
      </c>
      <c r="D1771" t="s">
        <v>36</v>
      </c>
      <c r="E1771" t="s">
        <v>37</v>
      </c>
      <c r="F1771" s="7">
        <v>0</v>
      </c>
      <c r="G1771" s="7">
        <v>2.1000000000000001E-2</v>
      </c>
      <c r="H1771" s="7">
        <v>0.10299999999999999</v>
      </c>
      <c r="I1771" s="7">
        <v>0.126</v>
      </c>
      <c r="J1771" s="7">
        <v>0.24</v>
      </c>
    </row>
    <row r="1772" spans="1:10">
      <c r="A1772" t="s">
        <v>310</v>
      </c>
      <c r="B1772" t="s">
        <v>140</v>
      </c>
      <c r="C1772" t="s">
        <v>141</v>
      </c>
      <c r="D1772" t="s">
        <v>36</v>
      </c>
      <c r="E1772" t="s">
        <v>37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</row>
    <row r="1773" spans="1:10">
      <c r="A1773" t="s">
        <v>310</v>
      </c>
      <c r="B1773" t="s">
        <v>142</v>
      </c>
      <c r="C1773" t="s">
        <v>143</v>
      </c>
      <c r="D1773" t="s">
        <v>36</v>
      </c>
      <c r="E1773" t="s">
        <v>37</v>
      </c>
      <c r="F1773" s="7">
        <v>0</v>
      </c>
      <c r="G1773" s="7">
        <v>0</v>
      </c>
      <c r="H1773" s="7">
        <v>0</v>
      </c>
      <c r="I1773" s="7">
        <v>0</v>
      </c>
      <c r="J1773" s="7">
        <v>0</v>
      </c>
    </row>
    <row r="1774" spans="1:10">
      <c r="A1774" t="s">
        <v>310</v>
      </c>
      <c r="B1774" t="s">
        <v>144</v>
      </c>
      <c r="C1774" t="s">
        <v>145</v>
      </c>
      <c r="D1774" t="s">
        <v>36</v>
      </c>
      <c r="E1774" t="s">
        <v>37</v>
      </c>
      <c r="F1774" s="7">
        <v>5.8000000000000003E-2</v>
      </c>
      <c r="G1774" s="7">
        <v>5.8000000000000003E-2</v>
      </c>
      <c r="H1774" s="7">
        <v>5.8999999999999997E-2</v>
      </c>
      <c r="I1774" s="7">
        <v>7.3999999999999996E-2</v>
      </c>
      <c r="J1774" s="7">
        <v>7.3999999999999996E-2</v>
      </c>
    </row>
    <row r="1775" spans="1:10">
      <c r="A1775" t="s">
        <v>310</v>
      </c>
      <c r="B1775" t="s">
        <v>146</v>
      </c>
      <c r="C1775" t="s">
        <v>147</v>
      </c>
      <c r="D1775" t="s">
        <v>36</v>
      </c>
      <c r="E1775" t="s">
        <v>37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</row>
    <row r="1776" spans="1:10">
      <c r="A1776" t="s">
        <v>310</v>
      </c>
      <c r="B1776" t="s">
        <v>148</v>
      </c>
      <c r="C1776" t="s">
        <v>149</v>
      </c>
      <c r="D1776" t="s">
        <v>36</v>
      </c>
      <c r="E1776" t="s">
        <v>37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</row>
    <row r="1777" spans="1:10">
      <c r="A1777" t="s">
        <v>310</v>
      </c>
      <c r="B1777" t="s">
        <v>150</v>
      </c>
      <c r="C1777" t="s">
        <v>151</v>
      </c>
      <c r="D1777" t="s">
        <v>36</v>
      </c>
      <c r="E1777" t="s">
        <v>37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</row>
    <row r="1778" spans="1:10">
      <c r="A1778" t="s">
        <v>310</v>
      </c>
      <c r="B1778" t="s">
        <v>152</v>
      </c>
      <c r="C1778" t="s">
        <v>153</v>
      </c>
      <c r="D1778" t="s">
        <v>36</v>
      </c>
      <c r="E1778" t="s">
        <v>37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</row>
    <row r="1779" spans="1:10">
      <c r="A1779" t="s">
        <v>310</v>
      </c>
      <c r="B1779" t="s">
        <v>154</v>
      </c>
      <c r="C1779" t="s">
        <v>155</v>
      </c>
      <c r="D1779" t="s">
        <v>36</v>
      </c>
      <c r="E1779" t="s">
        <v>37</v>
      </c>
      <c r="F1779" s="7">
        <v>3.0000000000000001E-3</v>
      </c>
      <c r="G1779" s="7">
        <v>3.0000000000000001E-3</v>
      </c>
      <c r="H1779" s="7">
        <v>3.0000000000000001E-3</v>
      </c>
      <c r="I1779" s="7">
        <v>3.0000000000000001E-3</v>
      </c>
      <c r="J1779" s="7">
        <v>3.0000000000000001E-3</v>
      </c>
    </row>
    <row r="1780" spans="1:10">
      <c r="A1780" t="s">
        <v>310</v>
      </c>
      <c r="B1780" t="s">
        <v>156</v>
      </c>
      <c r="C1780" t="s">
        <v>157</v>
      </c>
      <c r="D1780" t="s">
        <v>36</v>
      </c>
      <c r="E1780" t="s">
        <v>37</v>
      </c>
      <c r="F1780" s="7">
        <v>5.2999999999999999E-2</v>
      </c>
      <c r="G1780" s="7">
        <v>6.2E-2</v>
      </c>
      <c r="H1780" s="7">
        <v>9.0999999999999998E-2</v>
      </c>
      <c r="I1780" s="7">
        <v>2.3E-2</v>
      </c>
      <c r="J1780" s="7">
        <v>8.8999999999999996E-2</v>
      </c>
    </row>
    <row r="1781" spans="1:10">
      <c r="A1781" t="s">
        <v>310</v>
      </c>
      <c r="B1781" t="s">
        <v>158</v>
      </c>
      <c r="C1781" t="s">
        <v>159</v>
      </c>
      <c r="D1781" t="s">
        <v>36</v>
      </c>
      <c r="E1781" t="s">
        <v>37</v>
      </c>
      <c r="F1781" s="7">
        <v>0</v>
      </c>
      <c r="G1781" s="7">
        <v>3.0000000000000001E-3</v>
      </c>
      <c r="H1781" s="7">
        <v>1.2999999999999999E-2</v>
      </c>
      <c r="I1781" s="7">
        <v>1.6E-2</v>
      </c>
      <c r="J1781" s="7">
        <v>0.03</v>
      </c>
    </row>
    <row r="1782" spans="1:10">
      <c r="A1782" t="s">
        <v>310</v>
      </c>
      <c r="B1782" t="s">
        <v>160</v>
      </c>
      <c r="C1782" t="s">
        <v>161</v>
      </c>
      <c r="D1782" t="s">
        <v>36</v>
      </c>
      <c r="E1782" t="s">
        <v>37</v>
      </c>
      <c r="F1782" s="7">
        <v>0</v>
      </c>
      <c r="G1782" s="7">
        <v>0</v>
      </c>
      <c r="H1782" s="7">
        <v>0</v>
      </c>
      <c r="I1782" s="7">
        <v>0</v>
      </c>
      <c r="J1782" s="7">
        <v>0</v>
      </c>
    </row>
    <row r="1783" spans="1:10">
      <c r="A1783" t="s">
        <v>310</v>
      </c>
      <c r="B1783" t="s">
        <v>162</v>
      </c>
      <c r="C1783" t="s">
        <v>163</v>
      </c>
      <c r="D1783" t="s">
        <v>36</v>
      </c>
      <c r="E1783" t="s">
        <v>37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</row>
    <row r="1784" spans="1:10">
      <c r="A1784" t="s">
        <v>310</v>
      </c>
      <c r="B1784" t="s">
        <v>164</v>
      </c>
      <c r="C1784" t="s">
        <v>165</v>
      </c>
      <c r="D1784" t="s">
        <v>36</v>
      </c>
      <c r="E1784" t="s">
        <v>37</v>
      </c>
      <c r="F1784" s="7">
        <v>0</v>
      </c>
      <c r="G1784" s="7">
        <v>0</v>
      </c>
      <c r="H1784" s="7">
        <v>0</v>
      </c>
      <c r="I1784" s="7">
        <v>0</v>
      </c>
      <c r="J1784" s="7">
        <v>0</v>
      </c>
    </row>
    <row r="1785" spans="1:10">
      <c r="A1785" t="s">
        <v>310</v>
      </c>
      <c r="B1785" t="s">
        <v>166</v>
      </c>
      <c r="C1785" t="s">
        <v>167</v>
      </c>
      <c r="D1785" t="s">
        <v>36</v>
      </c>
      <c r="E1785" t="s">
        <v>37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</row>
    <row r="1786" spans="1:10">
      <c r="A1786" t="s">
        <v>310</v>
      </c>
      <c r="B1786" t="s">
        <v>168</v>
      </c>
      <c r="C1786" t="s">
        <v>169</v>
      </c>
      <c r="D1786" t="s">
        <v>36</v>
      </c>
      <c r="E1786" t="s">
        <v>37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</row>
    <row r="1787" spans="1:10">
      <c r="A1787" t="s">
        <v>310</v>
      </c>
      <c r="B1787" t="s">
        <v>170</v>
      </c>
      <c r="C1787" t="s">
        <v>171</v>
      </c>
      <c r="D1787" t="s">
        <v>36</v>
      </c>
      <c r="E1787" t="s">
        <v>37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</row>
    <row r="1788" spans="1:10">
      <c r="A1788" t="s">
        <v>310</v>
      </c>
      <c r="B1788" t="s">
        <v>172</v>
      </c>
      <c r="C1788" t="s">
        <v>173</v>
      </c>
      <c r="D1788" t="s">
        <v>36</v>
      </c>
      <c r="E1788" t="s">
        <v>37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</row>
    <row r="1789" spans="1:10">
      <c r="A1789" t="s">
        <v>310</v>
      </c>
      <c r="B1789" t="s">
        <v>174</v>
      </c>
      <c r="C1789" t="s">
        <v>175</v>
      </c>
      <c r="D1789" t="s">
        <v>36</v>
      </c>
      <c r="E1789" t="s">
        <v>37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</row>
    <row r="1790" spans="1:10">
      <c r="A1790" t="s">
        <v>310</v>
      </c>
      <c r="B1790" t="s">
        <v>176</v>
      </c>
      <c r="C1790" t="s">
        <v>177</v>
      </c>
      <c r="D1790" t="s">
        <v>36</v>
      </c>
      <c r="E1790" t="s">
        <v>37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</row>
    <row r="1791" spans="1:10">
      <c r="A1791" t="s">
        <v>310</v>
      </c>
      <c r="B1791" t="s">
        <v>178</v>
      </c>
      <c r="C1791" t="s">
        <v>179</v>
      </c>
      <c r="D1791" t="s">
        <v>36</v>
      </c>
      <c r="E1791" t="s">
        <v>37</v>
      </c>
      <c r="F1791" s="7">
        <v>0</v>
      </c>
      <c r="G1791" s="7">
        <v>0</v>
      </c>
      <c r="H1791" s="7">
        <v>0</v>
      </c>
      <c r="I1791" s="7">
        <v>0</v>
      </c>
      <c r="J1791" s="7">
        <v>0</v>
      </c>
    </row>
    <row r="1792" spans="1:10">
      <c r="A1792" t="s">
        <v>310</v>
      </c>
      <c r="B1792" t="s">
        <v>180</v>
      </c>
      <c r="C1792" t="s">
        <v>181</v>
      </c>
      <c r="D1792" t="s">
        <v>36</v>
      </c>
      <c r="E1792" t="s">
        <v>37</v>
      </c>
      <c r="F1792" s="7">
        <v>0</v>
      </c>
      <c r="G1792" s="7">
        <v>0</v>
      </c>
      <c r="H1792" s="7">
        <v>0</v>
      </c>
      <c r="I1792" s="7">
        <v>0</v>
      </c>
      <c r="J1792" s="7">
        <v>0</v>
      </c>
    </row>
    <row r="1793" spans="1:10">
      <c r="A1793" t="s">
        <v>310</v>
      </c>
      <c r="B1793" t="s">
        <v>182</v>
      </c>
      <c r="C1793" t="s">
        <v>183</v>
      </c>
      <c r="D1793" t="s">
        <v>36</v>
      </c>
      <c r="E1793" t="s">
        <v>37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</row>
    <row r="1794" spans="1:10">
      <c r="A1794" t="s">
        <v>310</v>
      </c>
      <c r="B1794" t="s">
        <v>184</v>
      </c>
      <c r="C1794" t="s">
        <v>185</v>
      </c>
      <c r="D1794" t="s">
        <v>36</v>
      </c>
      <c r="E1794" t="s">
        <v>37</v>
      </c>
      <c r="F1794" s="7">
        <v>0</v>
      </c>
      <c r="G1794" s="7">
        <v>0</v>
      </c>
      <c r="H1794" s="7">
        <v>0</v>
      </c>
      <c r="I1794" s="7">
        <v>0</v>
      </c>
      <c r="J1794" s="7">
        <v>0</v>
      </c>
    </row>
    <row r="1795" spans="1:10">
      <c r="A1795" t="s">
        <v>310</v>
      </c>
      <c r="B1795" t="s">
        <v>186</v>
      </c>
      <c r="C1795" t="s">
        <v>187</v>
      </c>
      <c r="D1795" t="s">
        <v>36</v>
      </c>
      <c r="E1795" t="s">
        <v>37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</row>
    <row r="1796" spans="1:10">
      <c r="A1796" t="s">
        <v>310</v>
      </c>
      <c r="B1796" t="s">
        <v>188</v>
      </c>
      <c r="C1796" t="s">
        <v>189</v>
      </c>
      <c r="D1796" t="s">
        <v>36</v>
      </c>
      <c r="E1796" t="s">
        <v>37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</row>
    <row r="1797" spans="1:10">
      <c r="A1797" t="s">
        <v>310</v>
      </c>
      <c r="B1797" t="s">
        <v>190</v>
      </c>
      <c r="C1797" t="s">
        <v>191</v>
      </c>
      <c r="D1797" t="s">
        <v>36</v>
      </c>
      <c r="E1797" t="s">
        <v>37</v>
      </c>
      <c r="F1797" s="7">
        <v>0</v>
      </c>
      <c r="G1797" s="7">
        <v>0</v>
      </c>
      <c r="H1797" s="7">
        <v>0</v>
      </c>
      <c r="I1797" s="7">
        <v>0</v>
      </c>
      <c r="J1797" s="7">
        <v>0</v>
      </c>
    </row>
    <row r="1798" spans="1:10">
      <c r="A1798" t="s">
        <v>310</v>
      </c>
      <c r="B1798" t="s">
        <v>192</v>
      </c>
      <c r="C1798" t="s">
        <v>193</v>
      </c>
      <c r="D1798" t="s">
        <v>36</v>
      </c>
      <c r="E1798" t="s">
        <v>37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</row>
    <row r="1799" spans="1:10">
      <c r="A1799" t="s">
        <v>310</v>
      </c>
      <c r="B1799" t="s">
        <v>194</v>
      </c>
      <c r="C1799" t="s">
        <v>195</v>
      </c>
      <c r="D1799" t="s">
        <v>36</v>
      </c>
      <c r="E1799" t="s">
        <v>37</v>
      </c>
      <c r="F1799" s="7">
        <v>18.562000000000001</v>
      </c>
      <c r="G1799" s="7">
        <v>17.774999999999999</v>
      </c>
      <c r="H1799" s="7">
        <v>18.209</v>
      </c>
      <c r="I1799" s="7">
        <v>17.221</v>
      </c>
      <c r="J1799" s="7">
        <v>15.95</v>
      </c>
    </row>
    <row r="1800" spans="1:10">
      <c r="A1800" t="s">
        <v>310</v>
      </c>
      <c r="B1800" t="s">
        <v>196</v>
      </c>
      <c r="C1800" t="s">
        <v>197</v>
      </c>
      <c r="D1800" t="s">
        <v>36</v>
      </c>
      <c r="E1800" t="s">
        <v>37</v>
      </c>
      <c r="F1800" s="7">
        <v>39.838000000000001</v>
      </c>
      <c r="G1800" s="7">
        <v>39.067999999999998</v>
      </c>
      <c r="H1800" s="7">
        <v>41.215000000000003</v>
      </c>
      <c r="I1800" s="7">
        <v>41.73</v>
      </c>
      <c r="J1800" s="7">
        <v>39.93</v>
      </c>
    </row>
    <row r="1801" spans="1:10">
      <c r="A1801" t="s">
        <v>310</v>
      </c>
      <c r="B1801" t="s">
        <v>198</v>
      </c>
      <c r="C1801" t="s">
        <v>199</v>
      </c>
      <c r="D1801" t="s">
        <v>36</v>
      </c>
      <c r="E1801" t="s">
        <v>37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</row>
    <row r="1802" spans="1:10">
      <c r="A1802" t="s">
        <v>310</v>
      </c>
      <c r="B1802" t="s">
        <v>200</v>
      </c>
      <c r="C1802" t="s">
        <v>201</v>
      </c>
      <c r="D1802" t="s">
        <v>36</v>
      </c>
      <c r="E1802" t="s">
        <v>37</v>
      </c>
      <c r="F1802" s="7">
        <v>8.6080000000000005</v>
      </c>
      <c r="G1802" s="7">
        <v>8.2850000000000001</v>
      </c>
      <c r="H1802" s="7">
        <v>8.4459999999999997</v>
      </c>
      <c r="I1802" s="7">
        <v>7.9779999999999998</v>
      </c>
      <c r="J1802" s="7">
        <v>7.1349999999999998</v>
      </c>
    </row>
    <row r="1803" spans="1:10">
      <c r="A1803" t="s">
        <v>310</v>
      </c>
      <c r="B1803" t="s">
        <v>202</v>
      </c>
      <c r="C1803" t="s">
        <v>203</v>
      </c>
      <c r="D1803" t="s">
        <v>36</v>
      </c>
      <c r="E1803" t="s">
        <v>37</v>
      </c>
      <c r="F1803" s="7">
        <v>0.39500000000000002</v>
      </c>
      <c r="G1803" s="7">
        <v>0.34599999999999997</v>
      </c>
      <c r="H1803" s="7">
        <v>0.39500000000000002</v>
      </c>
      <c r="I1803" s="7">
        <v>0.33900000000000002</v>
      </c>
      <c r="J1803" s="7">
        <v>0.29399999999999998</v>
      </c>
    </row>
    <row r="1804" spans="1:10">
      <c r="A1804" t="s">
        <v>310</v>
      </c>
      <c r="B1804" t="s">
        <v>204</v>
      </c>
      <c r="C1804" t="s">
        <v>205</v>
      </c>
      <c r="D1804" t="s">
        <v>36</v>
      </c>
      <c r="E1804" t="s">
        <v>37</v>
      </c>
      <c r="F1804" s="7">
        <v>7.9720000000000004</v>
      </c>
      <c r="G1804" s="7">
        <v>7.9489999999999998</v>
      </c>
      <c r="H1804" s="7">
        <v>7.9260000000000002</v>
      </c>
      <c r="I1804" s="7">
        <v>5.7469999999999999</v>
      </c>
      <c r="J1804" s="7">
        <v>5.6909999999999998</v>
      </c>
    </row>
    <row r="1805" spans="1:10">
      <c r="A1805" t="s">
        <v>310</v>
      </c>
      <c r="B1805" t="s">
        <v>206</v>
      </c>
      <c r="C1805" t="s">
        <v>207</v>
      </c>
      <c r="D1805" t="s">
        <v>36</v>
      </c>
      <c r="E1805" t="s">
        <v>37</v>
      </c>
      <c r="F1805" s="7">
        <v>0</v>
      </c>
      <c r="G1805" s="7">
        <v>0</v>
      </c>
      <c r="H1805" s="7">
        <v>0</v>
      </c>
      <c r="I1805" s="7">
        <v>0</v>
      </c>
      <c r="J1805" s="7">
        <v>0</v>
      </c>
    </row>
    <row r="1806" spans="1:10">
      <c r="A1806" t="s">
        <v>310</v>
      </c>
      <c r="B1806" t="s">
        <v>208</v>
      </c>
      <c r="C1806" t="s">
        <v>209</v>
      </c>
      <c r="D1806" t="s">
        <v>36</v>
      </c>
      <c r="E1806" t="s">
        <v>37</v>
      </c>
      <c r="F1806" s="7">
        <v>0</v>
      </c>
      <c r="G1806" s="7">
        <v>0</v>
      </c>
      <c r="H1806" s="7">
        <v>0</v>
      </c>
      <c r="I1806" s="7">
        <v>0</v>
      </c>
      <c r="J1806" s="7">
        <v>0</v>
      </c>
    </row>
    <row r="1807" spans="1:10">
      <c r="A1807" t="s">
        <v>310</v>
      </c>
      <c r="B1807" t="s">
        <v>210</v>
      </c>
      <c r="C1807" t="s">
        <v>211</v>
      </c>
      <c r="D1807" t="s">
        <v>36</v>
      </c>
      <c r="E1807" t="s">
        <v>37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</row>
    <row r="1808" spans="1:10">
      <c r="A1808" t="s">
        <v>310</v>
      </c>
      <c r="B1808" t="s">
        <v>212</v>
      </c>
      <c r="C1808" t="s">
        <v>213</v>
      </c>
      <c r="D1808" t="s">
        <v>36</v>
      </c>
      <c r="E1808" t="s">
        <v>37</v>
      </c>
      <c r="F1808" s="7">
        <v>0</v>
      </c>
      <c r="G1808" s="7">
        <v>0</v>
      </c>
      <c r="H1808" s="7">
        <v>0</v>
      </c>
      <c r="I1808" s="7">
        <v>0</v>
      </c>
      <c r="J1808" s="7">
        <v>0</v>
      </c>
    </row>
    <row r="1809" spans="1:10">
      <c r="A1809" t="s">
        <v>310</v>
      </c>
      <c r="B1809" t="s">
        <v>214</v>
      </c>
      <c r="C1809" t="s">
        <v>215</v>
      </c>
      <c r="D1809" t="s">
        <v>36</v>
      </c>
      <c r="E1809" t="s">
        <v>37</v>
      </c>
      <c r="F1809" s="7">
        <v>0.307</v>
      </c>
      <c r="G1809" s="7">
        <v>0.30399999999999999</v>
      </c>
      <c r="H1809" s="7">
        <v>0.3</v>
      </c>
      <c r="I1809" s="7">
        <v>0.29599999999999999</v>
      </c>
      <c r="J1809" s="7">
        <v>0.29299999999999998</v>
      </c>
    </row>
    <row r="1810" spans="1:10">
      <c r="A1810" t="s">
        <v>310</v>
      </c>
      <c r="B1810" t="s">
        <v>216</v>
      </c>
      <c r="C1810" t="s">
        <v>217</v>
      </c>
      <c r="D1810" t="s">
        <v>36</v>
      </c>
      <c r="E1810" t="s">
        <v>37</v>
      </c>
      <c r="F1810" s="7">
        <v>9.9760000000000009</v>
      </c>
      <c r="G1810" s="7">
        <v>10.048</v>
      </c>
      <c r="H1810" s="7">
        <v>10.956</v>
      </c>
      <c r="I1810" s="7">
        <v>9.3870000000000005</v>
      </c>
      <c r="J1810" s="7">
        <v>9.61</v>
      </c>
    </row>
    <row r="1811" spans="1:10">
      <c r="A1811" t="s">
        <v>310</v>
      </c>
      <c r="B1811" t="s">
        <v>218</v>
      </c>
      <c r="C1811" t="s">
        <v>219</v>
      </c>
      <c r="D1811" t="s">
        <v>36</v>
      </c>
      <c r="E1811" t="s">
        <v>37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</row>
    <row r="1812" spans="1:10">
      <c r="A1812" t="s">
        <v>310</v>
      </c>
      <c r="B1812" t="s">
        <v>220</v>
      </c>
      <c r="C1812" t="s">
        <v>221</v>
      </c>
      <c r="D1812" t="s">
        <v>36</v>
      </c>
      <c r="E1812" t="s">
        <v>37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</row>
    <row r="1813" spans="1:10">
      <c r="A1813" t="s">
        <v>310</v>
      </c>
      <c r="B1813" t="s">
        <v>222</v>
      </c>
      <c r="C1813" t="s">
        <v>223</v>
      </c>
      <c r="D1813" t="s">
        <v>36</v>
      </c>
      <c r="E1813" t="s">
        <v>37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</row>
    <row r="1814" spans="1:10">
      <c r="A1814" t="s">
        <v>310</v>
      </c>
      <c r="B1814" t="s">
        <v>224</v>
      </c>
      <c r="C1814" t="s">
        <v>225</v>
      </c>
      <c r="D1814" t="s">
        <v>36</v>
      </c>
      <c r="E1814" t="s">
        <v>37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</row>
    <row r="1815" spans="1:10">
      <c r="A1815" t="s">
        <v>310</v>
      </c>
      <c r="B1815" t="s">
        <v>226</v>
      </c>
      <c r="C1815" t="s">
        <v>227</v>
      </c>
      <c r="D1815" t="s">
        <v>36</v>
      </c>
      <c r="E1815" t="s">
        <v>37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</row>
    <row r="1816" spans="1:10">
      <c r="A1816" t="s">
        <v>310</v>
      </c>
      <c r="B1816" t="s">
        <v>228</v>
      </c>
      <c r="C1816" t="s">
        <v>229</v>
      </c>
      <c r="D1816" t="s">
        <v>36</v>
      </c>
      <c r="E1816" t="s">
        <v>37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</row>
    <row r="1817" spans="1:10">
      <c r="A1817" t="s">
        <v>310</v>
      </c>
      <c r="B1817" t="s">
        <v>230</v>
      </c>
      <c r="C1817" t="s">
        <v>231</v>
      </c>
      <c r="D1817" t="s">
        <v>36</v>
      </c>
      <c r="E1817" t="s">
        <v>37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</row>
    <row r="1818" spans="1:10">
      <c r="A1818" t="s">
        <v>310</v>
      </c>
      <c r="B1818" t="s">
        <v>232</v>
      </c>
      <c r="C1818" t="s">
        <v>233</v>
      </c>
      <c r="D1818" t="s">
        <v>36</v>
      </c>
      <c r="E1818" t="s">
        <v>37</v>
      </c>
      <c r="F1818" s="7">
        <v>0</v>
      </c>
      <c r="G1818" s="7">
        <v>0</v>
      </c>
      <c r="H1818" s="7">
        <v>0</v>
      </c>
      <c r="I1818" s="7">
        <v>0</v>
      </c>
      <c r="J1818" s="7">
        <v>0</v>
      </c>
    </row>
    <row r="1819" spans="1:10">
      <c r="A1819" t="s">
        <v>310</v>
      </c>
      <c r="B1819" t="s">
        <v>234</v>
      </c>
      <c r="C1819" t="s">
        <v>235</v>
      </c>
      <c r="D1819" t="s">
        <v>36</v>
      </c>
      <c r="E1819" t="s">
        <v>37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</row>
    <row r="1820" spans="1:10">
      <c r="A1820" t="s">
        <v>310</v>
      </c>
      <c r="B1820" t="s">
        <v>236</v>
      </c>
      <c r="C1820" t="s">
        <v>237</v>
      </c>
      <c r="D1820" t="s">
        <v>36</v>
      </c>
      <c r="E1820" t="s">
        <v>37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</row>
    <row r="1821" spans="1:10">
      <c r="A1821" t="s">
        <v>310</v>
      </c>
      <c r="B1821" t="s">
        <v>238</v>
      </c>
      <c r="C1821" t="s">
        <v>239</v>
      </c>
      <c r="D1821" t="s">
        <v>36</v>
      </c>
      <c r="E1821" t="s">
        <v>37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</row>
    <row r="1822" spans="1:10">
      <c r="A1822" t="s">
        <v>310</v>
      </c>
      <c r="B1822" t="s">
        <v>240</v>
      </c>
      <c r="C1822" t="s">
        <v>241</v>
      </c>
      <c r="D1822" t="s">
        <v>36</v>
      </c>
      <c r="E1822" t="s">
        <v>37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</row>
    <row r="1823" spans="1:10">
      <c r="A1823" t="s">
        <v>310</v>
      </c>
      <c r="B1823" t="s">
        <v>242</v>
      </c>
      <c r="C1823" t="s">
        <v>243</v>
      </c>
      <c r="D1823" t="s">
        <v>36</v>
      </c>
      <c r="E1823" t="s">
        <v>37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</row>
    <row r="1824" spans="1:10">
      <c r="A1824" t="s">
        <v>310</v>
      </c>
      <c r="B1824" t="s">
        <v>244</v>
      </c>
      <c r="C1824" t="s">
        <v>245</v>
      </c>
      <c r="D1824" t="s">
        <v>36</v>
      </c>
      <c r="E1824" t="s">
        <v>37</v>
      </c>
      <c r="F1824" s="7">
        <v>70.662000000000006</v>
      </c>
      <c r="G1824" s="7">
        <v>37.526000000000003</v>
      </c>
      <c r="H1824" s="7">
        <v>36.399000000000001</v>
      </c>
      <c r="I1824" s="7">
        <v>28.774999999999999</v>
      </c>
      <c r="J1824" s="7">
        <v>28.495000000000001</v>
      </c>
    </row>
    <row r="1825" spans="1:10">
      <c r="A1825" t="s">
        <v>310</v>
      </c>
      <c r="B1825" t="s">
        <v>246</v>
      </c>
      <c r="C1825" t="s">
        <v>247</v>
      </c>
      <c r="D1825" t="s">
        <v>36</v>
      </c>
      <c r="E1825" t="s">
        <v>37</v>
      </c>
      <c r="F1825" s="7">
        <v>31.51</v>
      </c>
      <c r="G1825" s="7">
        <v>32.460999999999999</v>
      </c>
      <c r="H1825" s="7">
        <v>39.956000000000003</v>
      </c>
      <c r="I1825" s="7">
        <v>39.277000000000001</v>
      </c>
      <c r="J1825" s="7">
        <v>41.344999999999999</v>
      </c>
    </row>
    <row r="1826" spans="1:10">
      <c r="A1826" t="s">
        <v>310</v>
      </c>
      <c r="B1826" t="s">
        <v>248</v>
      </c>
      <c r="C1826" t="s">
        <v>249</v>
      </c>
      <c r="D1826" t="s">
        <v>36</v>
      </c>
      <c r="E1826" t="s">
        <v>37</v>
      </c>
      <c r="F1826" s="7">
        <v>0</v>
      </c>
      <c r="G1826" s="7">
        <v>0</v>
      </c>
      <c r="H1826" s="7">
        <v>0</v>
      </c>
      <c r="I1826" s="7">
        <v>0</v>
      </c>
      <c r="J1826" s="7">
        <v>0</v>
      </c>
    </row>
    <row r="1827" spans="1:10">
      <c r="A1827" t="s">
        <v>310</v>
      </c>
      <c r="B1827" t="s">
        <v>250</v>
      </c>
      <c r="C1827" t="s">
        <v>251</v>
      </c>
      <c r="D1827" t="s">
        <v>36</v>
      </c>
      <c r="E1827" t="s">
        <v>37</v>
      </c>
      <c r="F1827" s="7">
        <v>1.381</v>
      </c>
      <c r="G1827" s="7">
        <v>1.3640000000000001</v>
      </c>
      <c r="H1827" s="7">
        <v>1.339</v>
      </c>
      <c r="I1827" s="7">
        <v>1.321</v>
      </c>
      <c r="J1827" s="7">
        <v>1.306</v>
      </c>
    </row>
    <row r="1828" spans="1:10">
      <c r="A1828" t="s">
        <v>310</v>
      </c>
      <c r="B1828" t="s">
        <v>252</v>
      </c>
      <c r="C1828" t="s">
        <v>253</v>
      </c>
      <c r="D1828" t="s">
        <v>36</v>
      </c>
      <c r="E1828" t="s">
        <v>37</v>
      </c>
      <c r="F1828" s="7">
        <v>2.5000000000000001E-2</v>
      </c>
      <c r="G1828" s="7">
        <v>2.4E-2</v>
      </c>
      <c r="H1828" s="7">
        <v>2.1999999999999999E-2</v>
      </c>
      <c r="I1828" s="7">
        <v>2.1999999999999999E-2</v>
      </c>
      <c r="J1828" s="7">
        <v>2.1999999999999999E-2</v>
      </c>
    </row>
    <row r="1829" spans="1:10">
      <c r="A1829" t="s">
        <v>310</v>
      </c>
      <c r="B1829" t="s">
        <v>254</v>
      </c>
      <c r="C1829" t="s">
        <v>255</v>
      </c>
      <c r="D1829" t="s">
        <v>36</v>
      </c>
      <c r="E1829" t="s">
        <v>37</v>
      </c>
      <c r="F1829" s="7">
        <v>0</v>
      </c>
      <c r="G1829" s="7">
        <v>0</v>
      </c>
      <c r="H1829" s="7">
        <v>0</v>
      </c>
      <c r="I1829" s="7">
        <v>0</v>
      </c>
      <c r="J1829" s="7">
        <v>0</v>
      </c>
    </row>
    <row r="1830" spans="1:10">
      <c r="A1830" t="s">
        <v>310</v>
      </c>
      <c r="B1830" t="s">
        <v>256</v>
      </c>
      <c r="C1830" t="s">
        <v>257</v>
      </c>
      <c r="D1830" t="s">
        <v>36</v>
      </c>
      <c r="E1830" t="s">
        <v>37</v>
      </c>
      <c r="F1830" s="7"/>
      <c r="G1830" s="7"/>
      <c r="H1830" s="7"/>
      <c r="I1830" s="7"/>
      <c r="J1830" s="7"/>
    </row>
    <row r="1831" spans="1:10">
      <c r="A1831" t="s">
        <v>310</v>
      </c>
      <c r="B1831" t="s">
        <v>258</v>
      </c>
      <c r="C1831" t="s">
        <v>259</v>
      </c>
      <c r="D1831" t="s">
        <v>36</v>
      </c>
      <c r="E1831" t="s">
        <v>37</v>
      </c>
      <c r="F1831" s="7"/>
      <c r="G1831" s="7"/>
      <c r="H1831" s="7"/>
      <c r="I1831" s="7"/>
      <c r="J1831" s="7"/>
    </row>
    <row r="1832" spans="1:10">
      <c r="A1832" t="s">
        <v>310</v>
      </c>
      <c r="B1832" t="s">
        <v>260</v>
      </c>
      <c r="C1832" t="s">
        <v>261</v>
      </c>
      <c r="D1832" t="s">
        <v>36</v>
      </c>
      <c r="E1832" t="s">
        <v>37</v>
      </c>
      <c r="F1832" s="7"/>
      <c r="G1832" s="7"/>
      <c r="H1832" s="7"/>
      <c r="I1832" s="7"/>
      <c r="J1832" s="7"/>
    </row>
    <row r="1833" spans="1:10">
      <c r="A1833" t="s">
        <v>310</v>
      </c>
      <c r="B1833" t="s">
        <v>262</v>
      </c>
      <c r="C1833" t="s">
        <v>263</v>
      </c>
      <c r="D1833" t="s">
        <v>36</v>
      </c>
      <c r="E1833" t="s">
        <v>37</v>
      </c>
      <c r="F1833" s="7"/>
      <c r="G1833" s="7"/>
      <c r="H1833" s="7"/>
      <c r="I1833" s="7"/>
      <c r="J1833" s="7"/>
    </row>
    <row r="1834" spans="1:10">
      <c r="A1834" t="s">
        <v>310</v>
      </c>
      <c r="B1834" t="s">
        <v>264</v>
      </c>
      <c r="C1834" t="s">
        <v>265</v>
      </c>
      <c r="D1834" t="s">
        <v>36</v>
      </c>
      <c r="E1834" t="s">
        <v>37</v>
      </c>
      <c r="F1834" s="7">
        <v>7.1859999999999999</v>
      </c>
      <c r="G1834" s="7">
        <v>7.1859999999999999</v>
      </c>
      <c r="H1834" s="7">
        <v>7.1859999999999999</v>
      </c>
      <c r="I1834" s="7">
        <v>7.1859999999999999</v>
      </c>
      <c r="J1834" s="7">
        <v>7.1859999999999999</v>
      </c>
    </row>
    <row r="1835" spans="1:10">
      <c r="A1835" t="s">
        <v>310</v>
      </c>
      <c r="B1835" t="s">
        <v>266</v>
      </c>
      <c r="C1835" t="s">
        <v>267</v>
      </c>
      <c r="D1835" t="s">
        <v>36</v>
      </c>
      <c r="E1835" t="s">
        <v>37</v>
      </c>
      <c r="F1835" s="7">
        <v>0.5</v>
      </c>
      <c r="G1835" s="7">
        <v>0.5</v>
      </c>
      <c r="H1835" s="7">
        <v>0.5</v>
      </c>
      <c r="I1835" s="7">
        <v>0.5</v>
      </c>
      <c r="J1835" s="7">
        <v>0.5</v>
      </c>
    </row>
    <row r="1836" spans="1:10">
      <c r="A1836" t="s">
        <v>310</v>
      </c>
      <c r="B1836" t="s">
        <v>268</v>
      </c>
      <c r="C1836" t="s">
        <v>269</v>
      </c>
      <c r="D1836" t="s">
        <v>36</v>
      </c>
      <c r="E1836" t="s">
        <v>37</v>
      </c>
      <c r="F1836" s="7">
        <v>0.182</v>
      </c>
      <c r="G1836" s="7">
        <v>0.182</v>
      </c>
      <c r="H1836" s="7">
        <v>0.182</v>
      </c>
      <c r="I1836" s="7">
        <v>0.182</v>
      </c>
      <c r="J1836" s="7">
        <v>0.182</v>
      </c>
    </row>
    <row r="1837" spans="1:10">
      <c r="A1837" t="s">
        <v>310</v>
      </c>
      <c r="B1837" t="s">
        <v>270</v>
      </c>
      <c r="C1837" t="s">
        <v>271</v>
      </c>
      <c r="D1837" t="s">
        <v>36</v>
      </c>
      <c r="E1837" t="s">
        <v>37</v>
      </c>
      <c r="F1837" s="7">
        <v>1.228</v>
      </c>
      <c r="G1837" s="7">
        <v>1.228</v>
      </c>
      <c r="H1837" s="7">
        <v>1.228</v>
      </c>
      <c r="I1837" s="7">
        <v>1.228</v>
      </c>
      <c r="J1837" s="7">
        <v>1.228</v>
      </c>
    </row>
    <row r="1838" spans="1:10">
      <c r="A1838" t="s">
        <v>310</v>
      </c>
      <c r="B1838" t="s">
        <v>272</v>
      </c>
      <c r="C1838" t="s">
        <v>273</v>
      </c>
      <c r="D1838" t="s">
        <v>36</v>
      </c>
      <c r="E1838" t="s">
        <v>37</v>
      </c>
      <c r="F1838" s="7">
        <v>0.19900000000000001</v>
      </c>
      <c r="G1838" s="7">
        <v>0.19900000000000001</v>
      </c>
      <c r="H1838" s="7">
        <v>0.19900000000000001</v>
      </c>
      <c r="I1838" s="7">
        <v>0.19900000000000001</v>
      </c>
      <c r="J1838" s="7">
        <v>0.19900000000000001</v>
      </c>
    </row>
    <row r="1839" spans="1:10">
      <c r="A1839" t="s">
        <v>310</v>
      </c>
      <c r="B1839" t="s">
        <v>274</v>
      </c>
      <c r="C1839" t="s">
        <v>275</v>
      </c>
      <c r="D1839" t="s">
        <v>36</v>
      </c>
      <c r="E1839" t="s">
        <v>37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</row>
    <row r="1840" spans="1:10">
      <c r="A1840" t="s">
        <v>310</v>
      </c>
      <c r="B1840" t="s">
        <v>276</v>
      </c>
      <c r="C1840" t="s">
        <v>277</v>
      </c>
      <c r="D1840" t="s">
        <v>36</v>
      </c>
      <c r="E1840" t="s">
        <v>37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</row>
    <row r="1841" spans="1:10">
      <c r="A1841" t="s">
        <v>310</v>
      </c>
      <c r="B1841" t="s">
        <v>278</v>
      </c>
      <c r="C1841" t="s">
        <v>279</v>
      </c>
      <c r="D1841" t="s">
        <v>36</v>
      </c>
      <c r="E1841" t="s">
        <v>37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</row>
    <row r="1842" spans="1:10">
      <c r="A1842" t="s">
        <v>310</v>
      </c>
      <c r="B1842" t="s">
        <v>280</v>
      </c>
      <c r="C1842" t="s">
        <v>281</v>
      </c>
      <c r="D1842" t="s">
        <v>36</v>
      </c>
      <c r="E1842" t="s">
        <v>37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</row>
    <row r="1843" spans="1:10">
      <c r="A1843" t="s">
        <v>310</v>
      </c>
      <c r="B1843" t="s">
        <v>282</v>
      </c>
      <c r="C1843" t="s">
        <v>283</v>
      </c>
      <c r="D1843" t="s">
        <v>36</v>
      </c>
      <c r="E1843" t="s">
        <v>37</v>
      </c>
      <c r="F1843" s="7">
        <v>1.946</v>
      </c>
      <c r="G1843" s="7">
        <v>1.946</v>
      </c>
      <c r="H1843" s="7">
        <v>1.946</v>
      </c>
      <c r="I1843" s="7">
        <v>1.946</v>
      </c>
      <c r="J1843" s="7">
        <v>1.946</v>
      </c>
    </row>
    <row r="1844" spans="1:10">
      <c r="A1844" t="s">
        <v>310</v>
      </c>
      <c r="B1844" t="s">
        <v>284</v>
      </c>
      <c r="C1844" t="s">
        <v>285</v>
      </c>
      <c r="D1844" t="s">
        <v>36</v>
      </c>
      <c r="E1844" t="s">
        <v>37</v>
      </c>
      <c r="F1844" s="7">
        <v>0</v>
      </c>
      <c r="G1844" s="7">
        <v>0</v>
      </c>
      <c r="H1844" s="7">
        <v>0</v>
      </c>
      <c r="I1844" s="7">
        <v>0</v>
      </c>
      <c r="J1844" s="7">
        <v>0</v>
      </c>
    </row>
    <row r="1845" spans="1:10">
      <c r="A1845" t="s">
        <v>310</v>
      </c>
      <c r="B1845" t="s">
        <v>286</v>
      </c>
      <c r="C1845" t="s">
        <v>269</v>
      </c>
      <c r="D1845" t="s">
        <v>36</v>
      </c>
      <c r="E1845" t="s">
        <v>37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</row>
    <row r="1846" spans="1:10">
      <c r="A1846" t="s">
        <v>310</v>
      </c>
      <c r="B1846" t="s">
        <v>287</v>
      </c>
      <c r="C1846" t="s">
        <v>271</v>
      </c>
      <c r="D1846" t="s">
        <v>36</v>
      </c>
      <c r="E1846" t="s">
        <v>37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</row>
    <row r="1847" spans="1:10">
      <c r="A1847" t="s">
        <v>310</v>
      </c>
      <c r="B1847" t="s">
        <v>288</v>
      </c>
      <c r="C1847" t="s">
        <v>289</v>
      </c>
      <c r="D1847" t="s">
        <v>36</v>
      </c>
      <c r="E1847" t="s">
        <v>37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</row>
    <row r="1848" spans="1:10">
      <c r="A1848" t="s">
        <v>310</v>
      </c>
      <c r="B1848" t="s">
        <v>290</v>
      </c>
      <c r="C1848" t="s">
        <v>291</v>
      </c>
      <c r="D1848" t="s">
        <v>36</v>
      </c>
      <c r="E1848" t="s">
        <v>37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</row>
    <row r="1849" spans="1:10">
      <c r="A1849" t="s">
        <v>310</v>
      </c>
      <c r="B1849" t="s">
        <v>292</v>
      </c>
      <c r="C1849" t="s">
        <v>293</v>
      </c>
      <c r="D1849" t="s">
        <v>36</v>
      </c>
      <c r="E1849" t="s">
        <v>37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</row>
    <row r="1850" spans="1:10">
      <c r="A1850" t="s">
        <v>310</v>
      </c>
      <c r="B1850" t="s">
        <v>294</v>
      </c>
      <c r="C1850" t="s">
        <v>295</v>
      </c>
      <c r="D1850" t="s">
        <v>36</v>
      </c>
      <c r="E1850" t="s">
        <v>37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</row>
    <row r="1851" spans="1:10">
      <c r="A1851" t="s">
        <v>310</v>
      </c>
      <c r="B1851" t="s">
        <v>296</v>
      </c>
      <c r="C1851" t="s">
        <v>297</v>
      </c>
      <c r="D1851" t="s">
        <v>36</v>
      </c>
      <c r="E1851" t="s">
        <v>37</v>
      </c>
      <c r="F1851" s="7">
        <v>0</v>
      </c>
      <c r="G1851" s="7">
        <v>0</v>
      </c>
      <c r="H1851" s="7">
        <v>0</v>
      </c>
      <c r="I1851" s="7">
        <v>0</v>
      </c>
      <c r="J1851" s="7">
        <v>0</v>
      </c>
    </row>
    <row r="1852" spans="1:10">
      <c r="A1852" t="s">
        <v>311</v>
      </c>
      <c r="B1852" t="s">
        <v>34</v>
      </c>
      <c r="C1852" t="s">
        <v>35</v>
      </c>
      <c r="D1852" t="s">
        <v>36</v>
      </c>
      <c r="E1852" t="s">
        <v>37</v>
      </c>
      <c r="F1852" s="7">
        <v>45.7106569855179</v>
      </c>
      <c r="G1852" s="7">
        <v>47.429316186910498</v>
      </c>
      <c r="H1852" s="7">
        <v>47.276203162377001</v>
      </c>
      <c r="I1852" s="7">
        <v>47.695195179976302</v>
      </c>
      <c r="J1852" s="7">
        <v>49.504922576936899</v>
      </c>
    </row>
    <row r="1853" spans="1:10">
      <c r="A1853" t="s">
        <v>311</v>
      </c>
      <c r="B1853" t="s">
        <v>38</v>
      </c>
      <c r="C1853" t="s">
        <v>39</v>
      </c>
      <c r="D1853" t="s">
        <v>36</v>
      </c>
      <c r="E1853" t="s">
        <v>37</v>
      </c>
      <c r="F1853" s="7">
        <v>47.467930998386301</v>
      </c>
      <c r="G1853" s="7">
        <v>50.656842273546502</v>
      </c>
      <c r="H1853" s="7">
        <v>56.1111563670027</v>
      </c>
      <c r="I1853" s="7">
        <v>56.8937696234483</v>
      </c>
      <c r="J1853" s="7">
        <v>57.864055175278899</v>
      </c>
    </row>
    <row r="1854" spans="1:10">
      <c r="A1854" t="s">
        <v>311</v>
      </c>
      <c r="B1854" t="s">
        <v>40</v>
      </c>
      <c r="C1854" t="s">
        <v>41</v>
      </c>
      <c r="D1854" t="s">
        <v>36</v>
      </c>
      <c r="E1854" t="s">
        <v>37</v>
      </c>
      <c r="F1854" s="7">
        <v>258.72237897037201</v>
      </c>
      <c r="G1854" s="7">
        <v>257.77044147368599</v>
      </c>
      <c r="H1854" s="7">
        <v>236.22394251154699</v>
      </c>
      <c r="I1854" s="7">
        <v>229.47166721084201</v>
      </c>
      <c r="J1854" s="7">
        <v>230.22068526909499</v>
      </c>
    </row>
    <row r="1855" spans="1:10">
      <c r="A1855" t="s">
        <v>311</v>
      </c>
      <c r="B1855" t="s">
        <v>42</v>
      </c>
      <c r="C1855" t="s">
        <v>43</v>
      </c>
      <c r="D1855" t="s">
        <v>36</v>
      </c>
      <c r="E1855" t="s">
        <v>37</v>
      </c>
      <c r="F1855" s="7">
        <v>24.103671899081899</v>
      </c>
      <c r="G1855" s="7">
        <v>24.964914050286801</v>
      </c>
      <c r="H1855" s="7">
        <v>24.7012084203451</v>
      </c>
      <c r="I1855" s="7">
        <v>24.359908895519801</v>
      </c>
      <c r="J1855" s="7">
        <v>24.95575632181</v>
      </c>
    </row>
    <row r="1856" spans="1:10">
      <c r="A1856" t="s">
        <v>311</v>
      </c>
      <c r="B1856" t="s">
        <v>44</v>
      </c>
      <c r="C1856" t="s">
        <v>45</v>
      </c>
      <c r="D1856" t="s">
        <v>36</v>
      </c>
      <c r="E1856" t="s">
        <v>37</v>
      </c>
      <c r="F1856" s="7">
        <v>3.3116730730199699</v>
      </c>
      <c r="G1856" s="7">
        <v>3.5035321659081</v>
      </c>
      <c r="H1856" s="7">
        <v>3.7611552930601602</v>
      </c>
      <c r="I1856" s="7">
        <v>3.9501395823016301</v>
      </c>
      <c r="J1856" s="7">
        <v>6.0785646368065098</v>
      </c>
    </row>
    <row r="1857" spans="1:10">
      <c r="A1857" t="s">
        <v>311</v>
      </c>
      <c r="B1857" t="s">
        <v>46</v>
      </c>
      <c r="C1857" t="s">
        <v>47</v>
      </c>
      <c r="D1857" t="s">
        <v>36</v>
      </c>
      <c r="E1857" t="s">
        <v>37</v>
      </c>
      <c r="F1857" s="7">
        <v>1.9830000000000001</v>
      </c>
      <c r="G1857" s="7">
        <v>2.04</v>
      </c>
      <c r="H1857" s="7">
        <v>2.0430000000000001</v>
      </c>
      <c r="I1857" s="7">
        <v>2.0230000000000001</v>
      </c>
      <c r="J1857" s="7">
        <v>2.08</v>
      </c>
    </row>
    <row r="1858" spans="1:10">
      <c r="A1858" t="s">
        <v>311</v>
      </c>
      <c r="B1858" t="s">
        <v>48</v>
      </c>
      <c r="C1858" t="s">
        <v>49</v>
      </c>
      <c r="D1858" t="s">
        <v>36</v>
      </c>
      <c r="E1858" t="s">
        <v>37</v>
      </c>
      <c r="F1858" s="7">
        <v>7.8391869231715701</v>
      </c>
      <c r="G1858" s="7">
        <v>7.6988965323721397</v>
      </c>
      <c r="H1858" s="7">
        <v>6.7040680803624104</v>
      </c>
      <c r="I1858" s="7">
        <v>5.8838621458161002</v>
      </c>
      <c r="J1858" s="7">
        <v>5.9638197914577598</v>
      </c>
    </row>
    <row r="1859" spans="1:10">
      <c r="A1859" t="s">
        <v>311</v>
      </c>
      <c r="B1859" t="s">
        <v>50</v>
      </c>
      <c r="C1859" t="s">
        <v>51</v>
      </c>
      <c r="D1859" t="s">
        <v>36</v>
      </c>
      <c r="E1859" t="s">
        <v>37</v>
      </c>
      <c r="F1859" s="7">
        <v>5.1681313483367903</v>
      </c>
      <c r="G1859" s="7">
        <v>5.1781313483367901</v>
      </c>
      <c r="H1859" s="7">
        <v>5.1791313483367896</v>
      </c>
      <c r="I1859" s="7">
        <v>5.17513134833679</v>
      </c>
      <c r="J1859" s="7">
        <v>5.1861313483367901</v>
      </c>
    </row>
    <row r="1860" spans="1:10">
      <c r="A1860" t="s">
        <v>311</v>
      </c>
      <c r="B1860" t="s">
        <v>52</v>
      </c>
      <c r="C1860" t="s">
        <v>53</v>
      </c>
      <c r="D1860" t="s">
        <v>36</v>
      </c>
      <c r="E1860" t="s">
        <v>37</v>
      </c>
      <c r="F1860" s="7">
        <v>0</v>
      </c>
      <c r="G1860" s="7">
        <v>0</v>
      </c>
      <c r="H1860" s="7">
        <v>0</v>
      </c>
      <c r="I1860" s="7">
        <v>0</v>
      </c>
      <c r="J1860" s="7">
        <v>0</v>
      </c>
    </row>
    <row r="1861" spans="1:10">
      <c r="A1861" t="s">
        <v>311</v>
      </c>
      <c r="B1861" t="s">
        <v>54</v>
      </c>
      <c r="C1861" t="s">
        <v>55</v>
      </c>
      <c r="D1861" t="s">
        <v>36</v>
      </c>
      <c r="E1861" t="s">
        <v>37</v>
      </c>
      <c r="F1861" s="7">
        <v>0</v>
      </c>
      <c r="G1861" s="7">
        <v>0</v>
      </c>
      <c r="H1861" s="7">
        <v>0</v>
      </c>
      <c r="I1861" s="7">
        <v>0</v>
      </c>
      <c r="J1861" s="7">
        <v>0</v>
      </c>
    </row>
    <row r="1862" spans="1:10">
      <c r="A1862" t="s">
        <v>311</v>
      </c>
      <c r="B1862" t="s">
        <v>56</v>
      </c>
      <c r="C1862" t="s">
        <v>57</v>
      </c>
      <c r="D1862" t="s">
        <v>36</v>
      </c>
      <c r="E1862" t="s">
        <v>37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</row>
    <row r="1863" spans="1:10">
      <c r="A1863" t="s">
        <v>311</v>
      </c>
      <c r="B1863" t="s">
        <v>58</v>
      </c>
      <c r="C1863" t="s">
        <v>59</v>
      </c>
      <c r="D1863" t="s">
        <v>36</v>
      </c>
      <c r="E1863" t="s">
        <v>37</v>
      </c>
      <c r="F1863" s="7">
        <v>0</v>
      </c>
      <c r="G1863" s="7">
        <v>0</v>
      </c>
      <c r="H1863" s="7">
        <v>0</v>
      </c>
      <c r="I1863" s="7">
        <v>0</v>
      </c>
      <c r="J1863" s="7">
        <v>0</v>
      </c>
    </row>
    <row r="1864" spans="1:10">
      <c r="A1864" t="s">
        <v>311</v>
      </c>
      <c r="B1864" t="s">
        <v>60</v>
      </c>
      <c r="C1864" t="s">
        <v>61</v>
      </c>
      <c r="D1864" t="s">
        <v>36</v>
      </c>
      <c r="E1864" t="s">
        <v>37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</row>
    <row r="1865" spans="1:10">
      <c r="A1865" t="s">
        <v>311</v>
      </c>
      <c r="B1865" t="s">
        <v>62</v>
      </c>
      <c r="C1865" t="s">
        <v>63</v>
      </c>
      <c r="D1865" t="s">
        <v>36</v>
      </c>
      <c r="E1865" t="s">
        <v>37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</row>
    <row r="1866" spans="1:10">
      <c r="A1866" t="s">
        <v>311</v>
      </c>
      <c r="B1866" t="s">
        <v>64</v>
      </c>
      <c r="C1866" t="s">
        <v>65</v>
      </c>
      <c r="D1866" t="s">
        <v>36</v>
      </c>
      <c r="E1866" t="s">
        <v>37</v>
      </c>
      <c r="F1866" s="7">
        <v>0</v>
      </c>
      <c r="G1866" s="7">
        <v>0</v>
      </c>
      <c r="H1866" s="7">
        <v>0</v>
      </c>
      <c r="I1866" s="7">
        <v>0</v>
      </c>
      <c r="J1866" s="7">
        <v>0</v>
      </c>
    </row>
    <row r="1867" spans="1:10">
      <c r="A1867" t="s">
        <v>311</v>
      </c>
      <c r="B1867" t="s">
        <v>66</v>
      </c>
      <c r="C1867" t="s">
        <v>67</v>
      </c>
      <c r="D1867" t="s">
        <v>36</v>
      </c>
      <c r="E1867" t="s">
        <v>37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</row>
    <row r="1868" spans="1:10">
      <c r="A1868" t="s">
        <v>311</v>
      </c>
      <c r="B1868" t="s">
        <v>68</v>
      </c>
      <c r="C1868" t="s">
        <v>69</v>
      </c>
      <c r="D1868" t="s">
        <v>36</v>
      </c>
      <c r="E1868" t="s">
        <v>37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</row>
    <row r="1869" spans="1:10">
      <c r="A1869" t="s">
        <v>311</v>
      </c>
      <c r="B1869" t="s">
        <v>70</v>
      </c>
      <c r="C1869" t="s">
        <v>71</v>
      </c>
      <c r="D1869" t="s">
        <v>36</v>
      </c>
      <c r="E1869" t="s">
        <v>37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</row>
    <row r="1870" spans="1:10">
      <c r="A1870" t="s">
        <v>311</v>
      </c>
      <c r="B1870" t="s">
        <v>72</v>
      </c>
      <c r="C1870" t="s">
        <v>73</v>
      </c>
      <c r="D1870" t="s">
        <v>36</v>
      </c>
      <c r="E1870" t="s">
        <v>37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</row>
    <row r="1871" spans="1:10">
      <c r="A1871" t="s">
        <v>311</v>
      </c>
      <c r="B1871" t="s">
        <v>74</v>
      </c>
      <c r="C1871" t="s">
        <v>75</v>
      </c>
      <c r="D1871" t="s">
        <v>36</v>
      </c>
      <c r="E1871" t="s">
        <v>37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</row>
    <row r="1872" spans="1:10">
      <c r="A1872" t="s">
        <v>311</v>
      </c>
      <c r="B1872" t="s">
        <v>76</v>
      </c>
      <c r="C1872" t="s">
        <v>77</v>
      </c>
      <c r="D1872" t="s">
        <v>36</v>
      </c>
      <c r="E1872" t="s">
        <v>37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</row>
    <row r="1873" spans="1:10">
      <c r="A1873" t="s">
        <v>311</v>
      </c>
      <c r="B1873" t="s">
        <v>78</v>
      </c>
      <c r="C1873" t="s">
        <v>79</v>
      </c>
      <c r="D1873" t="s">
        <v>36</v>
      </c>
      <c r="E1873" t="s">
        <v>37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</row>
    <row r="1874" spans="1:10">
      <c r="A1874" t="s">
        <v>311</v>
      </c>
      <c r="B1874" t="s">
        <v>80</v>
      </c>
      <c r="C1874" t="s">
        <v>81</v>
      </c>
      <c r="D1874" t="s">
        <v>36</v>
      </c>
      <c r="E1874" t="s">
        <v>37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</row>
    <row r="1875" spans="1:10">
      <c r="A1875" t="s">
        <v>311</v>
      </c>
      <c r="B1875" t="s">
        <v>82</v>
      </c>
      <c r="C1875" t="s">
        <v>83</v>
      </c>
      <c r="D1875" t="s">
        <v>36</v>
      </c>
      <c r="E1875" t="s">
        <v>37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</row>
    <row r="1876" spans="1:10">
      <c r="A1876" t="s">
        <v>311</v>
      </c>
      <c r="B1876" t="s">
        <v>84</v>
      </c>
      <c r="C1876" t="s">
        <v>85</v>
      </c>
      <c r="D1876" t="s">
        <v>36</v>
      </c>
      <c r="E1876" t="s">
        <v>37</v>
      </c>
      <c r="F1876" s="7">
        <v>8.6844187297247597</v>
      </c>
      <c r="G1876" s="7">
        <v>9.6004652814199307</v>
      </c>
      <c r="H1876" s="7">
        <v>12.173813293643899</v>
      </c>
      <c r="I1876" s="7">
        <v>15.2193714768632</v>
      </c>
      <c r="J1876" s="7">
        <v>14.760404394385599</v>
      </c>
    </row>
    <row r="1877" spans="1:10">
      <c r="A1877" t="s">
        <v>311</v>
      </c>
      <c r="B1877" t="s">
        <v>86</v>
      </c>
      <c r="C1877" t="s">
        <v>87</v>
      </c>
      <c r="D1877" t="s">
        <v>36</v>
      </c>
      <c r="E1877" t="s">
        <v>37</v>
      </c>
      <c r="F1877" s="7">
        <v>37.731410811016403</v>
      </c>
      <c r="G1877" s="7">
        <v>54.557477870840103</v>
      </c>
      <c r="H1877" s="7">
        <v>64.855608883452206</v>
      </c>
      <c r="I1877" s="7">
        <v>59.457488154441997</v>
      </c>
      <c r="J1877" s="7">
        <v>48.552667633028101</v>
      </c>
    </row>
    <row r="1878" spans="1:10">
      <c r="A1878" t="s">
        <v>311</v>
      </c>
      <c r="B1878" t="s">
        <v>88</v>
      </c>
      <c r="C1878" t="s">
        <v>89</v>
      </c>
      <c r="D1878" t="s">
        <v>36</v>
      </c>
      <c r="E1878" t="s">
        <v>37</v>
      </c>
      <c r="F1878" s="7">
        <v>36.004594349699303</v>
      </c>
      <c r="G1878" s="7">
        <v>39.172985647596903</v>
      </c>
      <c r="H1878" s="7">
        <v>38.584113273290697</v>
      </c>
      <c r="I1878" s="7">
        <v>38.691288731211202</v>
      </c>
      <c r="J1878" s="7">
        <v>36.642709287054302</v>
      </c>
    </row>
    <row r="1879" spans="1:10">
      <c r="A1879" t="s">
        <v>311</v>
      </c>
      <c r="B1879" t="s">
        <v>90</v>
      </c>
      <c r="C1879" t="s">
        <v>91</v>
      </c>
      <c r="D1879" t="s">
        <v>36</v>
      </c>
      <c r="E1879" t="s">
        <v>37</v>
      </c>
      <c r="F1879" s="7">
        <v>0.510353143951083</v>
      </c>
      <c r="G1879" s="7">
        <v>0.58711651339347004</v>
      </c>
      <c r="H1879" s="7">
        <v>0.48758185962940498</v>
      </c>
      <c r="I1879" s="7">
        <v>0.58108390921963804</v>
      </c>
      <c r="J1879" s="7">
        <v>0.55495646855377001</v>
      </c>
    </row>
    <row r="1880" spans="1:10">
      <c r="A1880" t="s">
        <v>311</v>
      </c>
      <c r="B1880" t="s">
        <v>92</v>
      </c>
      <c r="C1880" t="s">
        <v>93</v>
      </c>
      <c r="D1880" t="s">
        <v>36</v>
      </c>
      <c r="E1880" t="s">
        <v>37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</row>
    <row r="1881" spans="1:10">
      <c r="A1881" t="s">
        <v>311</v>
      </c>
      <c r="B1881" t="s">
        <v>94</v>
      </c>
      <c r="C1881" t="s">
        <v>95</v>
      </c>
      <c r="D1881" t="s">
        <v>36</v>
      </c>
      <c r="E1881" t="s">
        <v>37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</row>
    <row r="1882" spans="1:10">
      <c r="A1882" t="s">
        <v>311</v>
      </c>
      <c r="B1882" t="s">
        <v>96</v>
      </c>
      <c r="C1882" t="s">
        <v>97</v>
      </c>
      <c r="D1882" t="s">
        <v>36</v>
      </c>
      <c r="E1882" t="s">
        <v>37</v>
      </c>
      <c r="F1882" s="7">
        <v>0</v>
      </c>
      <c r="G1882" s="7">
        <v>0</v>
      </c>
      <c r="H1882" s="7">
        <v>0</v>
      </c>
      <c r="I1882" s="7">
        <v>0</v>
      </c>
      <c r="J1882" s="7">
        <v>0</v>
      </c>
    </row>
    <row r="1883" spans="1:10">
      <c r="A1883" t="s">
        <v>311</v>
      </c>
      <c r="B1883" t="s">
        <v>98</v>
      </c>
      <c r="C1883" t="s">
        <v>99</v>
      </c>
      <c r="D1883" t="s">
        <v>36</v>
      </c>
      <c r="E1883" t="s">
        <v>37</v>
      </c>
      <c r="F1883" s="7">
        <v>2.02</v>
      </c>
      <c r="G1883" s="7">
        <v>2.5249999999999999</v>
      </c>
      <c r="H1883" s="7">
        <v>2.5249999999999999</v>
      </c>
      <c r="I1883" s="7">
        <v>2.02</v>
      </c>
      <c r="J1883" s="7">
        <v>1.01</v>
      </c>
    </row>
    <row r="1884" spans="1:10">
      <c r="A1884" t="s">
        <v>311</v>
      </c>
      <c r="B1884" t="s">
        <v>100</v>
      </c>
      <c r="C1884" t="s">
        <v>101</v>
      </c>
      <c r="D1884" t="s">
        <v>36</v>
      </c>
      <c r="E1884" t="s">
        <v>37</v>
      </c>
      <c r="F1884" s="7">
        <v>0</v>
      </c>
      <c r="G1884" s="7">
        <v>0</v>
      </c>
      <c r="H1884" s="7">
        <v>0</v>
      </c>
      <c r="I1884" s="7">
        <v>0</v>
      </c>
      <c r="J1884" s="7">
        <v>0</v>
      </c>
    </row>
    <row r="1885" spans="1:10">
      <c r="A1885" t="s">
        <v>311</v>
      </c>
      <c r="B1885" t="s">
        <v>102</v>
      </c>
      <c r="C1885" t="s">
        <v>103</v>
      </c>
      <c r="D1885" t="s">
        <v>36</v>
      </c>
      <c r="E1885" t="s">
        <v>37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</row>
    <row r="1886" spans="1:10">
      <c r="A1886" t="s">
        <v>311</v>
      </c>
      <c r="B1886" t="s">
        <v>104</v>
      </c>
      <c r="C1886" t="s">
        <v>105</v>
      </c>
      <c r="D1886" t="s">
        <v>36</v>
      </c>
      <c r="E1886" t="s">
        <v>37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</row>
    <row r="1887" spans="1:10">
      <c r="A1887" t="s">
        <v>311</v>
      </c>
      <c r="B1887" t="s">
        <v>106</v>
      </c>
      <c r="C1887" t="s">
        <v>107</v>
      </c>
      <c r="D1887" t="s">
        <v>36</v>
      </c>
      <c r="E1887" t="s">
        <v>37</v>
      </c>
      <c r="F1887" s="7">
        <v>38.792000000000002</v>
      </c>
      <c r="G1887" s="7">
        <v>40.75</v>
      </c>
      <c r="H1887" s="7">
        <v>37.968000000000004</v>
      </c>
      <c r="I1887" s="7">
        <v>33.945</v>
      </c>
      <c r="J1887" s="7">
        <v>33.298999999999999</v>
      </c>
    </row>
    <row r="1888" spans="1:10">
      <c r="A1888" t="s">
        <v>311</v>
      </c>
      <c r="B1888" t="s">
        <v>108</v>
      </c>
      <c r="C1888" t="s">
        <v>109</v>
      </c>
      <c r="D1888" t="s">
        <v>36</v>
      </c>
      <c r="E1888" t="s">
        <v>37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</row>
    <row r="1889" spans="1:10">
      <c r="A1889" t="s">
        <v>311</v>
      </c>
      <c r="B1889" t="s">
        <v>110</v>
      </c>
      <c r="C1889" t="s">
        <v>111</v>
      </c>
      <c r="D1889" t="s">
        <v>36</v>
      </c>
      <c r="E1889" t="s">
        <v>37</v>
      </c>
      <c r="F1889" s="7">
        <v>0</v>
      </c>
      <c r="G1889" s="7">
        <v>0</v>
      </c>
      <c r="H1889" s="7">
        <v>0</v>
      </c>
      <c r="I1889" s="7">
        <v>0</v>
      </c>
      <c r="J1889" s="7">
        <v>0</v>
      </c>
    </row>
    <row r="1890" spans="1:10">
      <c r="A1890" t="s">
        <v>311</v>
      </c>
      <c r="B1890" t="s">
        <v>112</v>
      </c>
      <c r="C1890" t="s">
        <v>113</v>
      </c>
      <c r="D1890" t="s">
        <v>36</v>
      </c>
      <c r="E1890" t="s">
        <v>37</v>
      </c>
      <c r="F1890" s="7">
        <v>13.333</v>
      </c>
      <c r="G1890" s="7">
        <v>14.215999999999999</v>
      </c>
      <c r="H1890" s="7">
        <v>15.045</v>
      </c>
      <c r="I1890" s="7">
        <v>15.288</v>
      </c>
      <c r="J1890" s="7">
        <v>15.53</v>
      </c>
    </row>
    <row r="1891" spans="1:10">
      <c r="A1891" t="s">
        <v>311</v>
      </c>
      <c r="B1891" t="s">
        <v>114</v>
      </c>
      <c r="C1891" t="s">
        <v>115</v>
      </c>
      <c r="D1891" t="s">
        <v>36</v>
      </c>
      <c r="E1891" t="s">
        <v>37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</row>
    <row r="1892" spans="1:10">
      <c r="A1892" t="s">
        <v>311</v>
      </c>
      <c r="B1892" t="s">
        <v>116</v>
      </c>
      <c r="C1892" t="s">
        <v>117</v>
      </c>
      <c r="D1892" t="s">
        <v>36</v>
      </c>
      <c r="E1892" t="s">
        <v>37</v>
      </c>
      <c r="F1892" s="7">
        <v>9.8119999999999994</v>
      </c>
      <c r="G1892" s="7">
        <v>8.7490000000000006</v>
      </c>
      <c r="H1892" s="7">
        <v>9.5459999999999994</v>
      </c>
      <c r="I1892" s="7">
        <v>11.792999999999999</v>
      </c>
      <c r="J1892" s="7">
        <v>14.363</v>
      </c>
    </row>
    <row r="1893" spans="1:10">
      <c r="A1893" t="s">
        <v>311</v>
      </c>
      <c r="B1893" t="s">
        <v>118</v>
      </c>
      <c r="C1893" t="s">
        <v>119</v>
      </c>
      <c r="D1893" t="s">
        <v>36</v>
      </c>
      <c r="E1893" t="s">
        <v>37</v>
      </c>
      <c r="F1893" s="7">
        <v>1.2090000000000001</v>
      </c>
      <c r="G1893" s="7">
        <v>1.407</v>
      </c>
      <c r="H1893" s="7">
        <v>1.2090000000000001</v>
      </c>
      <c r="I1893" s="7">
        <v>0.61299999999999999</v>
      </c>
      <c r="J1893" s="7">
        <v>0.61299999999999999</v>
      </c>
    </row>
    <row r="1894" spans="1:10">
      <c r="A1894" t="s">
        <v>311</v>
      </c>
      <c r="B1894" t="s">
        <v>120</v>
      </c>
      <c r="C1894" t="s">
        <v>121</v>
      </c>
      <c r="D1894" t="s">
        <v>36</v>
      </c>
      <c r="E1894" t="s">
        <v>37</v>
      </c>
      <c r="F1894" s="7">
        <v>42.908000000000001</v>
      </c>
      <c r="G1894" s="7">
        <v>57.548999999999999</v>
      </c>
      <c r="H1894" s="7">
        <v>65.757000000000005</v>
      </c>
      <c r="I1894" s="7">
        <v>68.572000000000003</v>
      </c>
      <c r="J1894" s="7">
        <v>69.593999999999994</v>
      </c>
    </row>
    <row r="1895" spans="1:10">
      <c r="A1895" t="s">
        <v>311</v>
      </c>
      <c r="B1895" t="s">
        <v>122</v>
      </c>
      <c r="C1895" t="s">
        <v>123</v>
      </c>
      <c r="D1895" t="s">
        <v>36</v>
      </c>
      <c r="E1895" t="s">
        <v>37</v>
      </c>
      <c r="F1895" s="7">
        <v>87.611999999999995</v>
      </c>
      <c r="G1895" s="7">
        <v>95.238</v>
      </c>
      <c r="H1895" s="7">
        <v>90.2</v>
      </c>
      <c r="I1895" s="7">
        <v>86.921999999999997</v>
      </c>
      <c r="J1895" s="7">
        <v>89.123000000000005</v>
      </c>
    </row>
    <row r="1896" spans="1:10">
      <c r="A1896" t="s">
        <v>311</v>
      </c>
      <c r="B1896" t="s">
        <v>124</v>
      </c>
      <c r="C1896" t="s">
        <v>125</v>
      </c>
      <c r="D1896" t="s">
        <v>36</v>
      </c>
      <c r="E1896" t="s">
        <v>37</v>
      </c>
      <c r="F1896" s="7">
        <v>130.22793471544301</v>
      </c>
      <c r="G1896" s="7">
        <v>117.199812012294</v>
      </c>
      <c r="H1896" s="7">
        <v>113.77809375571</v>
      </c>
      <c r="I1896" s="7">
        <v>112.59246691376499</v>
      </c>
      <c r="J1896" s="7">
        <v>113.507937155124</v>
      </c>
    </row>
    <row r="1897" spans="1:10">
      <c r="A1897" t="s">
        <v>311</v>
      </c>
      <c r="B1897" t="s">
        <v>126</v>
      </c>
      <c r="C1897" t="s">
        <v>127</v>
      </c>
      <c r="D1897" t="s">
        <v>36</v>
      </c>
      <c r="E1897" t="s">
        <v>37</v>
      </c>
      <c r="F1897" s="7">
        <v>138.904903215345</v>
      </c>
      <c r="G1897" s="7">
        <v>145.770770355651</v>
      </c>
      <c r="H1897" s="7">
        <v>144.48622453817401</v>
      </c>
      <c r="I1897" s="7">
        <v>144.21763105566399</v>
      </c>
      <c r="J1897" s="7">
        <v>145.617537837101</v>
      </c>
    </row>
    <row r="1898" spans="1:10">
      <c r="A1898" t="s">
        <v>311</v>
      </c>
      <c r="B1898" t="s">
        <v>128</v>
      </c>
      <c r="C1898" t="s">
        <v>129</v>
      </c>
      <c r="D1898" t="s">
        <v>36</v>
      </c>
      <c r="E1898" t="s">
        <v>37</v>
      </c>
      <c r="F1898" s="7">
        <v>9.2048507609437102</v>
      </c>
      <c r="G1898" s="7">
        <v>9.2656167151111699</v>
      </c>
      <c r="H1898" s="7">
        <v>9.3326343111414207</v>
      </c>
      <c r="I1898" s="7">
        <v>9.3515351995109803</v>
      </c>
      <c r="J1898" s="7">
        <v>9.3863385500323897</v>
      </c>
    </row>
    <row r="1899" spans="1:10">
      <c r="A1899" t="s">
        <v>311</v>
      </c>
      <c r="B1899" t="s">
        <v>130</v>
      </c>
      <c r="C1899" t="s">
        <v>131</v>
      </c>
      <c r="D1899" t="s">
        <v>36</v>
      </c>
      <c r="E1899" t="s">
        <v>37</v>
      </c>
      <c r="F1899" s="7">
        <v>0.27604025279799499</v>
      </c>
      <c r="G1899" s="7">
        <v>0.57551165702021201</v>
      </c>
      <c r="H1899" s="7">
        <v>-0.77108146028307001</v>
      </c>
      <c r="I1899" s="7">
        <v>-0.61074866437744901</v>
      </c>
      <c r="J1899" s="7">
        <v>-0.77130312905274101</v>
      </c>
    </row>
    <row r="1900" spans="1:10">
      <c r="A1900" t="s">
        <v>311</v>
      </c>
      <c r="B1900" t="s">
        <v>132</v>
      </c>
      <c r="C1900" t="s">
        <v>133</v>
      </c>
      <c r="D1900" t="s">
        <v>36</v>
      </c>
      <c r="E1900" t="s">
        <v>37</v>
      </c>
      <c r="F1900" s="7">
        <v>11.0331816243818</v>
      </c>
      <c r="G1900" s="7">
        <v>11.038774823363299</v>
      </c>
      <c r="H1900" s="7">
        <v>11.007097820349101</v>
      </c>
      <c r="I1900" s="7">
        <v>10.995087894379999</v>
      </c>
      <c r="J1900" s="7">
        <v>10.9722338248576</v>
      </c>
    </row>
    <row r="1901" spans="1:10">
      <c r="A1901" t="s">
        <v>311</v>
      </c>
      <c r="B1901" t="s">
        <v>134</v>
      </c>
      <c r="C1901" t="s">
        <v>135</v>
      </c>
      <c r="D1901" t="s">
        <v>36</v>
      </c>
      <c r="E1901" t="s">
        <v>37</v>
      </c>
      <c r="F1901" s="7">
        <v>1.7232240205662801</v>
      </c>
      <c r="G1901" s="7">
        <v>2.1793600270473101</v>
      </c>
      <c r="H1901" s="7">
        <v>1.3602452388562301</v>
      </c>
      <c r="I1901" s="7">
        <v>1.36582656385368</v>
      </c>
      <c r="J1901" s="7">
        <v>1.4962435971267101</v>
      </c>
    </row>
    <row r="1902" spans="1:10">
      <c r="A1902" t="s">
        <v>311</v>
      </c>
      <c r="B1902" t="s">
        <v>136</v>
      </c>
      <c r="C1902" t="s">
        <v>137</v>
      </c>
      <c r="D1902" t="s">
        <v>36</v>
      </c>
      <c r="E1902" t="s">
        <v>37</v>
      </c>
      <c r="F1902" s="7">
        <v>5.7591339804824999</v>
      </c>
      <c r="G1902" s="7">
        <v>6.6699694782474799</v>
      </c>
      <c r="H1902" s="7">
        <v>7.6980620250772898</v>
      </c>
      <c r="I1902" s="7">
        <v>7.8673343966441101</v>
      </c>
      <c r="J1902" s="7">
        <v>15.4149103162147</v>
      </c>
    </row>
    <row r="1903" spans="1:10">
      <c r="A1903" t="s">
        <v>311</v>
      </c>
      <c r="B1903" t="s">
        <v>138</v>
      </c>
      <c r="C1903" t="s">
        <v>139</v>
      </c>
      <c r="D1903" t="s">
        <v>36</v>
      </c>
      <c r="E1903" t="s">
        <v>37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</row>
    <row r="1904" spans="1:10">
      <c r="A1904" t="s">
        <v>311</v>
      </c>
      <c r="B1904" t="s">
        <v>140</v>
      </c>
      <c r="C1904" t="s">
        <v>141</v>
      </c>
      <c r="D1904" t="s">
        <v>36</v>
      </c>
      <c r="E1904" t="s">
        <v>37</v>
      </c>
      <c r="F1904" s="7">
        <v>0.59644458371755904</v>
      </c>
      <c r="G1904" s="7">
        <v>0.59644458371755904</v>
      </c>
      <c r="H1904" s="7">
        <v>0.59644458371755904</v>
      </c>
      <c r="I1904" s="7">
        <v>0.59644458371755904</v>
      </c>
      <c r="J1904" s="7">
        <v>0.59644458371755904</v>
      </c>
    </row>
    <row r="1905" spans="1:10">
      <c r="A1905" t="s">
        <v>311</v>
      </c>
      <c r="B1905" t="s">
        <v>142</v>
      </c>
      <c r="C1905" t="s">
        <v>143</v>
      </c>
      <c r="D1905" t="s">
        <v>36</v>
      </c>
      <c r="E1905" t="s">
        <v>37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</row>
    <row r="1906" spans="1:10">
      <c r="A1906" t="s">
        <v>311</v>
      </c>
      <c r="B1906" t="s">
        <v>144</v>
      </c>
      <c r="C1906" t="s">
        <v>145</v>
      </c>
      <c r="D1906" t="s">
        <v>36</v>
      </c>
      <c r="E1906" t="s">
        <v>37</v>
      </c>
      <c r="F1906" s="7">
        <v>2.8971340903541001E-2</v>
      </c>
      <c r="G1906" s="7">
        <v>2.8971340903541001E-2</v>
      </c>
      <c r="H1906" s="7">
        <v>2.8971340903541001E-2</v>
      </c>
      <c r="I1906" s="7">
        <v>2.8971340903541001E-2</v>
      </c>
      <c r="J1906" s="7">
        <v>2.8971340903541001E-2</v>
      </c>
    </row>
    <row r="1907" spans="1:10">
      <c r="A1907" t="s">
        <v>311</v>
      </c>
      <c r="B1907" t="s">
        <v>146</v>
      </c>
      <c r="C1907" t="s">
        <v>147</v>
      </c>
      <c r="D1907" t="s">
        <v>36</v>
      </c>
      <c r="E1907" t="s">
        <v>37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</row>
    <row r="1908" spans="1:10">
      <c r="A1908" t="s">
        <v>311</v>
      </c>
      <c r="B1908" t="s">
        <v>148</v>
      </c>
      <c r="C1908" t="s">
        <v>149</v>
      </c>
      <c r="D1908" t="s">
        <v>36</v>
      </c>
      <c r="E1908" t="s">
        <v>37</v>
      </c>
      <c r="F1908" s="7">
        <v>0</v>
      </c>
      <c r="G1908" s="7">
        <v>0</v>
      </c>
      <c r="H1908" s="7">
        <v>0</v>
      </c>
      <c r="I1908" s="7">
        <v>0</v>
      </c>
      <c r="J1908" s="7">
        <v>0</v>
      </c>
    </row>
    <row r="1909" spans="1:10">
      <c r="A1909" t="s">
        <v>311</v>
      </c>
      <c r="B1909" t="s">
        <v>150</v>
      </c>
      <c r="C1909" t="s">
        <v>151</v>
      </c>
      <c r="D1909" t="s">
        <v>36</v>
      </c>
      <c r="E1909" t="s">
        <v>37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</row>
    <row r="1910" spans="1:10">
      <c r="A1910" t="s">
        <v>311</v>
      </c>
      <c r="B1910" t="s">
        <v>152</v>
      </c>
      <c r="C1910" t="s">
        <v>153</v>
      </c>
      <c r="D1910" t="s">
        <v>36</v>
      </c>
      <c r="E1910" t="s">
        <v>37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</row>
    <row r="1911" spans="1:10">
      <c r="A1911" t="s">
        <v>311</v>
      </c>
      <c r="B1911" t="s">
        <v>154</v>
      </c>
      <c r="C1911" t="s">
        <v>155</v>
      </c>
      <c r="D1911" t="s">
        <v>36</v>
      </c>
      <c r="E1911" t="s">
        <v>37</v>
      </c>
      <c r="F1911" s="7">
        <v>0</v>
      </c>
      <c r="G1911" s="7">
        <v>0</v>
      </c>
      <c r="H1911" s="7">
        <v>0</v>
      </c>
      <c r="I1911" s="7">
        <v>0</v>
      </c>
      <c r="J1911" s="7">
        <v>0</v>
      </c>
    </row>
    <row r="1912" spans="1:10">
      <c r="A1912" t="s">
        <v>311</v>
      </c>
      <c r="B1912" t="s">
        <v>156</v>
      </c>
      <c r="C1912" t="s">
        <v>157</v>
      </c>
      <c r="D1912" t="s">
        <v>36</v>
      </c>
      <c r="E1912" t="s">
        <v>37</v>
      </c>
      <c r="F1912" s="7">
        <v>5.6980833289084397E-2</v>
      </c>
      <c r="G1912" s="7">
        <v>5.6980833289084397E-2</v>
      </c>
      <c r="H1912" s="7">
        <v>5.6980833289084397E-2</v>
      </c>
      <c r="I1912" s="7">
        <v>5.6980833289084397E-2</v>
      </c>
      <c r="J1912" s="7">
        <v>5.6980833289084397E-2</v>
      </c>
    </row>
    <row r="1913" spans="1:10">
      <c r="A1913" t="s">
        <v>311</v>
      </c>
      <c r="B1913" t="s">
        <v>158</v>
      </c>
      <c r="C1913" t="s">
        <v>159</v>
      </c>
      <c r="D1913" t="s">
        <v>36</v>
      </c>
      <c r="E1913" t="s">
        <v>37</v>
      </c>
      <c r="F1913" s="7">
        <v>0</v>
      </c>
      <c r="G1913" s="7">
        <v>0</v>
      </c>
      <c r="H1913" s="7">
        <v>0</v>
      </c>
      <c r="I1913" s="7">
        <v>0</v>
      </c>
      <c r="J1913" s="7">
        <v>0</v>
      </c>
    </row>
    <row r="1914" spans="1:10">
      <c r="A1914" t="s">
        <v>311</v>
      </c>
      <c r="B1914" t="s">
        <v>160</v>
      </c>
      <c r="C1914" t="s">
        <v>161</v>
      </c>
      <c r="D1914" t="s">
        <v>36</v>
      </c>
      <c r="E1914" t="s">
        <v>37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</row>
    <row r="1915" spans="1:10">
      <c r="A1915" t="s">
        <v>311</v>
      </c>
      <c r="B1915" t="s">
        <v>162</v>
      </c>
      <c r="C1915" t="s">
        <v>163</v>
      </c>
      <c r="D1915" t="s">
        <v>36</v>
      </c>
      <c r="E1915" t="s">
        <v>37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</row>
    <row r="1916" spans="1:10">
      <c r="A1916" t="s">
        <v>311</v>
      </c>
      <c r="B1916" t="s">
        <v>164</v>
      </c>
      <c r="C1916" t="s">
        <v>165</v>
      </c>
      <c r="D1916" t="s">
        <v>36</v>
      </c>
      <c r="E1916" t="s">
        <v>37</v>
      </c>
      <c r="F1916" s="7">
        <v>0.26987769763011898</v>
      </c>
      <c r="G1916" s="7">
        <v>0.26987769763011898</v>
      </c>
      <c r="H1916" s="7">
        <v>0.26987769763011898</v>
      </c>
      <c r="I1916" s="7">
        <v>0.26987769763011898</v>
      </c>
      <c r="J1916" s="7">
        <v>0.26987769763011898</v>
      </c>
    </row>
    <row r="1917" spans="1:10">
      <c r="A1917" t="s">
        <v>311</v>
      </c>
      <c r="B1917" t="s">
        <v>166</v>
      </c>
      <c r="C1917" t="s">
        <v>167</v>
      </c>
      <c r="D1917" t="s">
        <v>36</v>
      </c>
      <c r="E1917" t="s">
        <v>37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</row>
    <row r="1918" spans="1:10">
      <c r="A1918" t="s">
        <v>311</v>
      </c>
      <c r="B1918" t="s">
        <v>168</v>
      </c>
      <c r="C1918" t="s">
        <v>169</v>
      </c>
      <c r="D1918" t="s">
        <v>36</v>
      </c>
      <c r="E1918" t="s">
        <v>37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</row>
    <row r="1919" spans="1:10">
      <c r="A1919" t="s">
        <v>311</v>
      </c>
      <c r="B1919" t="s">
        <v>170</v>
      </c>
      <c r="C1919" t="s">
        <v>171</v>
      </c>
      <c r="D1919" t="s">
        <v>36</v>
      </c>
      <c r="E1919" t="s">
        <v>37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</row>
    <row r="1920" spans="1:10">
      <c r="A1920" t="s">
        <v>311</v>
      </c>
      <c r="B1920" t="s">
        <v>172</v>
      </c>
      <c r="C1920" t="s">
        <v>173</v>
      </c>
      <c r="D1920" t="s">
        <v>36</v>
      </c>
      <c r="E1920" t="s">
        <v>37</v>
      </c>
      <c r="F1920" s="7">
        <v>0</v>
      </c>
      <c r="G1920" s="7">
        <v>0</v>
      </c>
      <c r="H1920" s="7">
        <v>0</v>
      </c>
      <c r="I1920" s="7">
        <v>0</v>
      </c>
      <c r="J1920" s="7">
        <v>0</v>
      </c>
    </row>
    <row r="1921" spans="1:10">
      <c r="A1921" t="s">
        <v>311</v>
      </c>
      <c r="B1921" t="s">
        <v>174</v>
      </c>
      <c r="C1921" t="s">
        <v>175</v>
      </c>
      <c r="D1921" t="s">
        <v>36</v>
      </c>
      <c r="E1921" t="s">
        <v>37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</row>
    <row r="1922" spans="1:10">
      <c r="A1922" t="s">
        <v>311</v>
      </c>
      <c r="B1922" t="s">
        <v>176</v>
      </c>
      <c r="C1922" t="s">
        <v>177</v>
      </c>
      <c r="D1922" t="s">
        <v>36</v>
      </c>
      <c r="E1922" t="s">
        <v>37</v>
      </c>
      <c r="F1922" s="7">
        <v>0</v>
      </c>
      <c r="G1922" s="7">
        <v>0</v>
      </c>
      <c r="H1922" s="7">
        <v>0</v>
      </c>
      <c r="I1922" s="7">
        <v>0</v>
      </c>
      <c r="J1922" s="7">
        <v>0</v>
      </c>
    </row>
    <row r="1923" spans="1:10">
      <c r="A1923" t="s">
        <v>311</v>
      </c>
      <c r="B1923" t="s">
        <v>178</v>
      </c>
      <c r="C1923" t="s">
        <v>179</v>
      </c>
      <c r="D1923" t="s">
        <v>36</v>
      </c>
      <c r="E1923" t="s">
        <v>37</v>
      </c>
      <c r="F1923" s="7">
        <v>0</v>
      </c>
      <c r="G1923" s="7">
        <v>0</v>
      </c>
      <c r="H1923" s="7">
        <v>0</v>
      </c>
      <c r="I1923" s="7">
        <v>0</v>
      </c>
      <c r="J1923" s="7">
        <v>0</v>
      </c>
    </row>
    <row r="1924" spans="1:10">
      <c r="A1924" t="s">
        <v>311</v>
      </c>
      <c r="B1924" t="s">
        <v>180</v>
      </c>
      <c r="C1924" t="s">
        <v>181</v>
      </c>
      <c r="D1924" t="s">
        <v>36</v>
      </c>
      <c r="E1924" t="s">
        <v>37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</row>
    <row r="1925" spans="1:10">
      <c r="A1925" t="s">
        <v>311</v>
      </c>
      <c r="B1925" t="s">
        <v>182</v>
      </c>
      <c r="C1925" t="s">
        <v>183</v>
      </c>
      <c r="D1925" t="s">
        <v>36</v>
      </c>
      <c r="E1925" t="s">
        <v>37</v>
      </c>
      <c r="F1925" s="7">
        <v>0</v>
      </c>
      <c r="G1925" s="7">
        <v>0</v>
      </c>
      <c r="H1925" s="7">
        <v>0</v>
      </c>
      <c r="I1925" s="7">
        <v>0</v>
      </c>
      <c r="J1925" s="7">
        <v>0</v>
      </c>
    </row>
    <row r="1926" spans="1:10">
      <c r="A1926" t="s">
        <v>311</v>
      </c>
      <c r="B1926" t="s">
        <v>184</v>
      </c>
      <c r="C1926" t="s">
        <v>185</v>
      </c>
      <c r="D1926" t="s">
        <v>36</v>
      </c>
      <c r="E1926" t="s">
        <v>37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</row>
    <row r="1927" spans="1:10">
      <c r="A1927" t="s">
        <v>311</v>
      </c>
      <c r="B1927" t="s">
        <v>186</v>
      </c>
      <c r="C1927" t="s">
        <v>187</v>
      </c>
      <c r="D1927" t="s">
        <v>36</v>
      </c>
      <c r="E1927" t="s">
        <v>37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</row>
    <row r="1928" spans="1:10">
      <c r="A1928" t="s">
        <v>311</v>
      </c>
      <c r="B1928" t="s">
        <v>188</v>
      </c>
      <c r="C1928" t="s">
        <v>189</v>
      </c>
      <c r="D1928" t="s">
        <v>36</v>
      </c>
      <c r="E1928" t="s">
        <v>37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</row>
    <row r="1929" spans="1:10">
      <c r="A1929" t="s">
        <v>311</v>
      </c>
      <c r="B1929" t="s">
        <v>190</v>
      </c>
      <c r="C1929" t="s">
        <v>191</v>
      </c>
      <c r="D1929" t="s">
        <v>36</v>
      </c>
      <c r="E1929" t="s">
        <v>37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</row>
    <row r="1930" spans="1:10">
      <c r="A1930" t="s">
        <v>311</v>
      </c>
      <c r="B1930" t="s">
        <v>192</v>
      </c>
      <c r="C1930" t="s">
        <v>193</v>
      </c>
      <c r="D1930" t="s">
        <v>36</v>
      </c>
      <c r="E1930" t="s">
        <v>37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</row>
    <row r="1931" spans="1:10">
      <c r="A1931" t="s">
        <v>311</v>
      </c>
      <c r="B1931" t="s">
        <v>194</v>
      </c>
      <c r="C1931" t="s">
        <v>195</v>
      </c>
      <c r="D1931" t="s">
        <v>36</v>
      </c>
      <c r="E1931" t="s">
        <v>37</v>
      </c>
      <c r="F1931" s="7">
        <v>37.163518308586497</v>
      </c>
      <c r="G1931" s="7">
        <v>35.841208292183197</v>
      </c>
      <c r="H1931" s="7">
        <v>34.719720149125003</v>
      </c>
      <c r="I1931" s="7">
        <v>34.018878522128198</v>
      </c>
      <c r="J1931" s="7">
        <v>31.856421881920198</v>
      </c>
    </row>
    <row r="1932" spans="1:10">
      <c r="A1932" t="s">
        <v>311</v>
      </c>
      <c r="B1932" t="s">
        <v>196</v>
      </c>
      <c r="C1932" t="s">
        <v>197</v>
      </c>
      <c r="D1932" t="s">
        <v>36</v>
      </c>
      <c r="E1932" t="s">
        <v>37</v>
      </c>
      <c r="F1932" s="7">
        <v>82.677193602708499</v>
      </c>
      <c r="G1932" s="7">
        <v>85.069346900243303</v>
      </c>
      <c r="H1932" s="7">
        <v>88.975318325655095</v>
      </c>
      <c r="I1932" s="7">
        <v>84.625328107816301</v>
      </c>
      <c r="J1932" s="7">
        <v>78.540229430619704</v>
      </c>
    </row>
    <row r="1933" spans="1:10">
      <c r="A1933" t="s">
        <v>311</v>
      </c>
      <c r="B1933" t="s">
        <v>198</v>
      </c>
      <c r="C1933" t="s">
        <v>199</v>
      </c>
      <c r="D1933" t="s">
        <v>36</v>
      </c>
      <c r="E1933" t="s">
        <v>37</v>
      </c>
      <c r="F1933" s="7">
        <v>2.9976320980822999</v>
      </c>
      <c r="G1933" s="7">
        <v>2.9170941988196102</v>
      </c>
      <c r="H1933" s="7">
        <v>2.8775610154796798</v>
      </c>
      <c r="I1933" s="7">
        <v>2.69091769771588</v>
      </c>
      <c r="J1933" s="7">
        <v>2.3373531215956498</v>
      </c>
    </row>
    <row r="1934" spans="1:10">
      <c r="A1934" t="s">
        <v>311</v>
      </c>
      <c r="B1934" t="s">
        <v>200</v>
      </c>
      <c r="C1934" t="s">
        <v>201</v>
      </c>
      <c r="D1934" t="s">
        <v>36</v>
      </c>
      <c r="E1934" t="s">
        <v>37</v>
      </c>
      <c r="F1934" s="7">
        <v>35.663943858634902</v>
      </c>
      <c r="G1934" s="7">
        <v>34.675044031129197</v>
      </c>
      <c r="H1934" s="7">
        <v>34.1896283629344</v>
      </c>
      <c r="I1934" s="7">
        <v>31.897893087599201</v>
      </c>
      <c r="J1934" s="7">
        <v>27.5565835732178</v>
      </c>
    </row>
    <row r="1935" spans="1:10">
      <c r="A1935" t="s">
        <v>311</v>
      </c>
      <c r="B1935" t="s">
        <v>202</v>
      </c>
      <c r="C1935" t="s">
        <v>203</v>
      </c>
      <c r="D1935" t="s">
        <v>36</v>
      </c>
      <c r="E1935" t="s">
        <v>37</v>
      </c>
      <c r="F1935" s="7">
        <v>2.1436110246230902</v>
      </c>
      <c r="G1935" s="7">
        <v>2.0784385898212698</v>
      </c>
      <c r="H1935" s="7">
        <v>2.0464477651621098</v>
      </c>
      <c r="I1935" s="7">
        <v>1.89541328860493</v>
      </c>
      <c r="J1935" s="7">
        <v>1.6093037116681199</v>
      </c>
    </row>
    <row r="1936" spans="1:10">
      <c r="A1936" t="s">
        <v>311</v>
      </c>
      <c r="B1936" t="s">
        <v>204</v>
      </c>
      <c r="C1936" t="s">
        <v>205</v>
      </c>
      <c r="D1936" t="s">
        <v>36</v>
      </c>
      <c r="E1936" t="s">
        <v>37</v>
      </c>
      <c r="F1936" s="7">
        <v>16.923999999999999</v>
      </c>
      <c r="G1936" s="7">
        <v>14.321</v>
      </c>
      <c r="H1936" s="7">
        <v>11.507</v>
      </c>
      <c r="I1936" s="7">
        <v>10.619</v>
      </c>
      <c r="J1936" s="7">
        <v>17.047000000000001</v>
      </c>
    </row>
    <row r="1937" spans="1:10">
      <c r="A1937" t="s">
        <v>311</v>
      </c>
      <c r="B1937" t="s">
        <v>206</v>
      </c>
      <c r="C1937" t="s">
        <v>207</v>
      </c>
      <c r="D1937" t="s">
        <v>36</v>
      </c>
      <c r="E1937" t="s">
        <v>37</v>
      </c>
      <c r="F1937" s="7">
        <v>0</v>
      </c>
      <c r="G1937" s="7">
        <v>0</v>
      </c>
      <c r="H1937" s="7">
        <v>0</v>
      </c>
      <c r="I1937" s="7">
        <v>0</v>
      </c>
      <c r="J1937" s="7">
        <v>0</v>
      </c>
    </row>
    <row r="1938" spans="1:10">
      <c r="A1938" t="s">
        <v>311</v>
      </c>
      <c r="B1938" t="s">
        <v>208</v>
      </c>
      <c r="C1938" t="s">
        <v>209</v>
      </c>
      <c r="D1938" t="s">
        <v>36</v>
      </c>
      <c r="E1938" t="s">
        <v>37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</row>
    <row r="1939" spans="1:10">
      <c r="A1939" t="s">
        <v>311</v>
      </c>
      <c r="B1939" t="s">
        <v>210</v>
      </c>
      <c r="C1939" t="s">
        <v>211</v>
      </c>
      <c r="D1939" t="s">
        <v>36</v>
      </c>
      <c r="E1939" t="s">
        <v>37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</row>
    <row r="1940" spans="1:10">
      <c r="A1940" t="s">
        <v>311</v>
      </c>
      <c r="B1940" t="s">
        <v>212</v>
      </c>
      <c r="C1940" t="s">
        <v>213</v>
      </c>
      <c r="D1940" t="s">
        <v>36</v>
      </c>
      <c r="E1940" t="s">
        <v>37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</row>
    <row r="1941" spans="1:10">
      <c r="A1941" t="s">
        <v>311</v>
      </c>
      <c r="B1941" t="s">
        <v>214</v>
      </c>
      <c r="C1941" t="s">
        <v>215</v>
      </c>
      <c r="D1941" t="s">
        <v>36</v>
      </c>
      <c r="E1941" t="s">
        <v>37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</row>
    <row r="1942" spans="1:10">
      <c r="A1942" t="s">
        <v>311</v>
      </c>
      <c r="B1942" t="s">
        <v>216</v>
      </c>
      <c r="C1942" t="s">
        <v>217</v>
      </c>
      <c r="D1942" t="s">
        <v>36</v>
      </c>
      <c r="E1942" t="s">
        <v>37</v>
      </c>
      <c r="F1942" s="7">
        <v>11.6</v>
      </c>
      <c r="G1942" s="7">
        <v>19.042000000000002</v>
      </c>
      <c r="H1942" s="7">
        <v>19.042000000000002</v>
      </c>
      <c r="I1942" s="7">
        <v>19.042000000000002</v>
      </c>
      <c r="J1942" s="7">
        <v>11.6</v>
      </c>
    </row>
    <row r="1943" spans="1:10">
      <c r="A1943" t="s">
        <v>311</v>
      </c>
      <c r="B1943" t="s">
        <v>218</v>
      </c>
      <c r="C1943" t="s">
        <v>219</v>
      </c>
      <c r="D1943" t="s">
        <v>36</v>
      </c>
      <c r="E1943" t="s">
        <v>37</v>
      </c>
      <c r="F1943" s="7">
        <v>0</v>
      </c>
      <c r="G1943" s="7">
        <v>0</v>
      </c>
      <c r="H1943" s="7">
        <v>0</v>
      </c>
      <c r="I1943" s="7">
        <v>0</v>
      </c>
      <c r="J1943" s="7">
        <v>0</v>
      </c>
    </row>
    <row r="1944" spans="1:10">
      <c r="A1944" t="s">
        <v>311</v>
      </c>
      <c r="B1944" t="s">
        <v>220</v>
      </c>
      <c r="C1944" t="s">
        <v>221</v>
      </c>
      <c r="D1944" t="s">
        <v>36</v>
      </c>
      <c r="E1944" t="s">
        <v>37</v>
      </c>
      <c r="F1944" s="7">
        <v>0</v>
      </c>
      <c r="G1944" s="7">
        <v>0</v>
      </c>
      <c r="H1944" s="7">
        <v>0</v>
      </c>
      <c r="I1944" s="7">
        <v>0</v>
      </c>
      <c r="J1944" s="7">
        <v>0</v>
      </c>
    </row>
    <row r="1945" spans="1:10">
      <c r="A1945" t="s">
        <v>311</v>
      </c>
      <c r="B1945" t="s">
        <v>222</v>
      </c>
      <c r="C1945" t="s">
        <v>223</v>
      </c>
      <c r="D1945" t="s">
        <v>36</v>
      </c>
      <c r="E1945" t="s">
        <v>37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</row>
    <row r="1946" spans="1:10">
      <c r="A1946" t="s">
        <v>311</v>
      </c>
      <c r="B1946" t="s">
        <v>224</v>
      </c>
      <c r="C1946" t="s">
        <v>225</v>
      </c>
      <c r="D1946" t="s">
        <v>36</v>
      </c>
      <c r="E1946" t="s">
        <v>37</v>
      </c>
      <c r="F1946" s="7">
        <v>29.713000000000001</v>
      </c>
      <c r="G1946" s="7">
        <v>37.372</v>
      </c>
      <c r="H1946" s="7">
        <v>28.895</v>
      </c>
      <c r="I1946" s="7">
        <v>28.251999999999999</v>
      </c>
      <c r="J1946" s="7">
        <v>15.212999999999999</v>
      </c>
    </row>
    <row r="1947" spans="1:10">
      <c r="A1947" t="s">
        <v>311</v>
      </c>
      <c r="B1947" t="s">
        <v>226</v>
      </c>
      <c r="C1947" t="s">
        <v>227</v>
      </c>
      <c r="D1947" t="s">
        <v>36</v>
      </c>
      <c r="E1947" t="s">
        <v>37</v>
      </c>
      <c r="F1947" s="7">
        <v>0</v>
      </c>
      <c r="G1947" s="7">
        <v>0</v>
      </c>
      <c r="H1947" s="7">
        <v>0</v>
      </c>
      <c r="I1947" s="7">
        <v>0</v>
      </c>
      <c r="J1947" s="7">
        <v>0</v>
      </c>
    </row>
    <row r="1948" spans="1:10">
      <c r="A1948" t="s">
        <v>311</v>
      </c>
      <c r="B1948" t="s">
        <v>228</v>
      </c>
      <c r="C1948" t="s">
        <v>229</v>
      </c>
      <c r="D1948" t="s">
        <v>36</v>
      </c>
      <c r="E1948" t="s">
        <v>37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</row>
    <row r="1949" spans="1:10">
      <c r="A1949" t="s">
        <v>311</v>
      </c>
      <c r="B1949" t="s">
        <v>230</v>
      </c>
      <c r="C1949" t="s">
        <v>231</v>
      </c>
      <c r="D1949" t="s">
        <v>36</v>
      </c>
      <c r="E1949" t="s">
        <v>37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</row>
    <row r="1950" spans="1:10">
      <c r="A1950" t="s">
        <v>311</v>
      </c>
      <c r="B1950" t="s">
        <v>232</v>
      </c>
      <c r="C1950" t="s">
        <v>233</v>
      </c>
      <c r="D1950" t="s">
        <v>36</v>
      </c>
      <c r="E1950" t="s">
        <v>37</v>
      </c>
      <c r="F1950" s="7">
        <v>0</v>
      </c>
      <c r="G1950" s="7">
        <v>0</v>
      </c>
      <c r="H1950" s="7">
        <v>0</v>
      </c>
      <c r="I1950" s="7">
        <v>0</v>
      </c>
      <c r="J1950" s="7">
        <v>0</v>
      </c>
    </row>
    <row r="1951" spans="1:10">
      <c r="A1951" t="s">
        <v>311</v>
      </c>
      <c r="B1951" t="s">
        <v>234</v>
      </c>
      <c r="C1951" t="s">
        <v>235</v>
      </c>
      <c r="D1951" t="s">
        <v>36</v>
      </c>
      <c r="E1951" t="s">
        <v>37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</row>
    <row r="1952" spans="1:10">
      <c r="A1952" t="s">
        <v>311</v>
      </c>
      <c r="B1952" t="s">
        <v>236</v>
      </c>
      <c r="C1952" t="s">
        <v>237</v>
      </c>
      <c r="D1952" t="s">
        <v>36</v>
      </c>
      <c r="E1952" t="s">
        <v>37</v>
      </c>
      <c r="F1952" s="7">
        <v>0</v>
      </c>
      <c r="G1952" s="7">
        <v>0</v>
      </c>
      <c r="H1952" s="7">
        <v>0</v>
      </c>
      <c r="I1952" s="7">
        <v>0</v>
      </c>
      <c r="J1952" s="7">
        <v>0</v>
      </c>
    </row>
    <row r="1953" spans="1:10">
      <c r="A1953" t="s">
        <v>311</v>
      </c>
      <c r="B1953" t="s">
        <v>238</v>
      </c>
      <c r="C1953" t="s">
        <v>239</v>
      </c>
      <c r="D1953" t="s">
        <v>36</v>
      </c>
      <c r="E1953" t="s">
        <v>37</v>
      </c>
      <c r="F1953" s="7">
        <v>0</v>
      </c>
      <c r="G1953" s="7">
        <v>0</v>
      </c>
      <c r="H1953" s="7">
        <v>0</v>
      </c>
      <c r="I1953" s="7">
        <v>0</v>
      </c>
      <c r="J1953" s="7">
        <v>0</v>
      </c>
    </row>
    <row r="1954" spans="1:10">
      <c r="A1954" t="s">
        <v>311</v>
      </c>
      <c r="B1954" t="s">
        <v>240</v>
      </c>
      <c r="C1954" t="s">
        <v>241</v>
      </c>
      <c r="D1954" t="s">
        <v>36</v>
      </c>
      <c r="E1954" t="s">
        <v>37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</row>
    <row r="1955" spans="1:10">
      <c r="A1955" t="s">
        <v>311</v>
      </c>
      <c r="B1955" t="s">
        <v>242</v>
      </c>
      <c r="C1955" t="s">
        <v>243</v>
      </c>
      <c r="D1955" t="s">
        <v>36</v>
      </c>
      <c r="E1955" t="s">
        <v>37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</row>
    <row r="1956" spans="1:10">
      <c r="A1956" t="s">
        <v>311</v>
      </c>
      <c r="B1956" t="s">
        <v>244</v>
      </c>
      <c r="C1956" t="s">
        <v>245</v>
      </c>
      <c r="D1956" t="s">
        <v>36</v>
      </c>
      <c r="E1956" t="s">
        <v>37</v>
      </c>
      <c r="F1956" s="7">
        <v>57.484000000000002</v>
      </c>
      <c r="G1956" s="7">
        <v>60.933999999999997</v>
      </c>
      <c r="H1956" s="7">
        <v>55.735999999999997</v>
      </c>
      <c r="I1956" s="7">
        <v>54.204999999999998</v>
      </c>
      <c r="J1956" s="7">
        <v>44.546999999999997</v>
      </c>
    </row>
    <row r="1957" spans="1:10">
      <c r="A1957" t="s">
        <v>311</v>
      </c>
      <c r="B1957" t="s">
        <v>246</v>
      </c>
      <c r="C1957" t="s">
        <v>247</v>
      </c>
      <c r="D1957" t="s">
        <v>36</v>
      </c>
      <c r="E1957" t="s">
        <v>37</v>
      </c>
      <c r="F1957" s="7">
        <v>59.955075577800301</v>
      </c>
      <c r="G1957" s="7">
        <v>103.089865856548</v>
      </c>
      <c r="H1957" s="7">
        <v>118.10997122579199</v>
      </c>
      <c r="I1957" s="7">
        <v>117.95068417359001</v>
      </c>
      <c r="J1957" s="7">
        <v>76.545522204484698</v>
      </c>
    </row>
    <row r="1958" spans="1:10">
      <c r="A1958" t="s">
        <v>311</v>
      </c>
      <c r="B1958" t="s">
        <v>248</v>
      </c>
      <c r="C1958" t="s">
        <v>249</v>
      </c>
      <c r="D1958" t="s">
        <v>36</v>
      </c>
      <c r="E1958" t="s">
        <v>37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</row>
    <row r="1959" spans="1:10">
      <c r="A1959" t="s">
        <v>311</v>
      </c>
      <c r="B1959" t="s">
        <v>250</v>
      </c>
      <c r="C1959" t="s">
        <v>251</v>
      </c>
      <c r="D1959" t="s">
        <v>36</v>
      </c>
      <c r="E1959" t="s">
        <v>37</v>
      </c>
      <c r="F1959" s="7">
        <v>3.5569999999999999</v>
      </c>
      <c r="G1959" s="7">
        <v>4.5819999999999999</v>
      </c>
      <c r="H1959" s="7">
        <v>5.6719999999999997</v>
      </c>
      <c r="I1959" s="7">
        <v>5.7809999999999997</v>
      </c>
      <c r="J1959" s="7">
        <v>4.28</v>
      </c>
    </row>
    <row r="1960" spans="1:10">
      <c r="A1960" t="s">
        <v>311</v>
      </c>
      <c r="B1960" t="s">
        <v>252</v>
      </c>
      <c r="C1960" t="s">
        <v>253</v>
      </c>
      <c r="D1960" t="s">
        <v>36</v>
      </c>
      <c r="E1960" t="s">
        <v>37</v>
      </c>
      <c r="F1960" s="7">
        <v>0</v>
      </c>
      <c r="G1960" s="7">
        <v>0</v>
      </c>
      <c r="H1960" s="7">
        <v>0</v>
      </c>
      <c r="I1960" s="7">
        <v>0</v>
      </c>
      <c r="J1960" s="7">
        <v>0</v>
      </c>
    </row>
    <row r="1961" spans="1:10">
      <c r="A1961" t="s">
        <v>311</v>
      </c>
      <c r="B1961" t="s">
        <v>254</v>
      </c>
      <c r="C1961" t="s">
        <v>255</v>
      </c>
      <c r="D1961" t="s">
        <v>36</v>
      </c>
      <c r="E1961" t="s">
        <v>37</v>
      </c>
      <c r="F1961" s="7"/>
      <c r="G1961" s="7"/>
      <c r="H1961" s="7"/>
      <c r="I1961" s="7"/>
      <c r="J1961" s="7"/>
    </row>
    <row r="1962" spans="1:10">
      <c r="A1962" t="s">
        <v>311</v>
      </c>
      <c r="B1962" t="s">
        <v>256</v>
      </c>
      <c r="C1962" t="s">
        <v>257</v>
      </c>
      <c r="D1962" t="s">
        <v>36</v>
      </c>
      <c r="E1962" t="s">
        <v>37</v>
      </c>
      <c r="F1962" s="7"/>
      <c r="G1962" s="7"/>
      <c r="H1962" s="7"/>
      <c r="I1962" s="7"/>
      <c r="J1962" s="7"/>
    </row>
    <row r="1963" spans="1:10">
      <c r="A1963" t="s">
        <v>311</v>
      </c>
      <c r="B1963" t="s">
        <v>258</v>
      </c>
      <c r="C1963" t="s">
        <v>259</v>
      </c>
      <c r="D1963" t="s">
        <v>36</v>
      </c>
      <c r="E1963" t="s">
        <v>37</v>
      </c>
      <c r="F1963" s="7"/>
      <c r="G1963" s="7"/>
      <c r="H1963" s="7"/>
      <c r="I1963" s="7"/>
      <c r="J1963" s="7"/>
    </row>
    <row r="1964" spans="1:10">
      <c r="A1964" t="s">
        <v>311</v>
      </c>
      <c r="B1964" t="s">
        <v>260</v>
      </c>
      <c r="C1964" t="s">
        <v>261</v>
      </c>
      <c r="D1964" t="s">
        <v>36</v>
      </c>
      <c r="E1964" t="s">
        <v>37</v>
      </c>
      <c r="F1964" s="7"/>
      <c r="G1964" s="7"/>
      <c r="H1964" s="7"/>
      <c r="I1964" s="7"/>
      <c r="J1964" s="7"/>
    </row>
    <row r="1965" spans="1:10">
      <c r="A1965" t="s">
        <v>311</v>
      </c>
      <c r="B1965" t="s">
        <v>262</v>
      </c>
      <c r="C1965" t="s">
        <v>263</v>
      </c>
      <c r="D1965" t="s">
        <v>36</v>
      </c>
      <c r="E1965" t="s">
        <v>37</v>
      </c>
      <c r="F1965" s="7"/>
      <c r="G1965" s="7"/>
      <c r="H1965" s="7"/>
      <c r="I1965" s="7"/>
      <c r="J1965" s="7"/>
    </row>
    <row r="1966" spans="1:10">
      <c r="A1966" t="s">
        <v>311</v>
      </c>
      <c r="B1966" t="s">
        <v>264</v>
      </c>
      <c r="C1966" t="s">
        <v>265</v>
      </c>
      <c r="D1966" t="s">
        <v>36</v>
      </c>
      <c r="E1966" t="s">
        <v>37</v>
      </c>
      <c r="F1966" s="7">
        <v>2.1948634535368399</v>
      </c>
      <c r="G1966" s="7">
        <v>2.2807039848639601</v>
      </c>
      <c r="H1966" s="7">
        <v>2.2805135677950701</v>
      </c>
      <c r="I1966" s="7">
        <v>2.27771973158888</v>
      </c>
      <c r="J1966" s="7">
        <v>2.3241680278682102</v>
      </c>
    </row>
    <row r="1967" spans="1:10">
      <c r="A1967" t="s">
        <v>311</v>
      </c>
      <c r="B1967" t="s">
        <v>266</v>
      </c>
      <c r="C1967" t="s">
        <v>267</v>
      </c>
      <c r="D1967" t="s">
        <v>36</v>
      </c>
      <c r="E1967" t="s">
        <v>37</v>
      </c>
      <c r="F1967" s="7">
        <v>0.27563020884100198</v>
      </c>
      <c r="G1967" s="7">
        <v>0.29508435716922299</v>
      </c>
      <c r="H1967" s="7">
        <v>0.30001177379562399</v>
      </c>
      <c r="I1967" s="7">
        <v>0.30466606101050903</v>
      </c>
      <c r="J1967" s="7">
        <v>0.32488202948024703</v>
      </c>
    </row>
    <row r="1968" spans="1:10">
      <c r="A1968" t="s">
        <v>311</v>
      </c>
      <c r="B1968" t="s">
        <v>268</v>
      </c>
      <c r="C1968" t="s">
        <v>269</v>
      </c>
      <c r="D1968" t="s">
        <v>36</v>
      </c>
      <c r="E1968" t="s">
        <v>37</v>
      </c>
      <c r="F1968" s="7">
        <v>4.0990599035636599</v>
      </c>
      <c r="G1968" s="7">
        <v>4.1994857429703796</v>
      </c>
      <c r="H1968" s="7">
        <v>4.2022592913290699</v>
      </c>
      <c r="I1968" s="7">
        <v>4.2041006564719403</v>
      </c>
      <c r="J1968" s="7">
        <v>4.2572643351894204</v>
      </c>
    </row>
    <row r="1969" spans="1:10">
      <c r="A1969" t="s">
        <v>311</v>
      </c>
      <c r="B1969" t="s">
        <v>270</v>
      </c>
      <c r="C1969" t="s">
        <v>271</v>
      </c>
      <c r="D1969" t="s">
        <v>36</v>
      </c>
      <c r="E1969" t="s">
        <v>37</v>
      </c>
      <c r="F1969" s="7">
        <v>1.11592592878069</v>
      </c>
      <c r="G1969" s="7">
        <v>1.11970926110856</v>
      </c>
      <c r="H1969" s="7">
        <v>1.12333795872514</v>
      </c>
      <c r="I1969" s="7">
        <v>1.1267792861358099</v>
      </c>
      <c r="J1969" s="7">
        <v>1.1301193147303701</v>
      </c>
    </row>
    <row r="1970" spans="1:10">
      <c r="A1970" t="s">
        <v>311</v>
      </c>
      <c r="B1970" t="s">
        <v>272</v>
      </c>
      <c r="C1970" t="s">
        <v>273</v>
      </c>
      <c r="D1970" t="s">
        <v>36</v>
      </c>
      <c r="E1970" t="s">
        <v>37</v>
      </c>
      <c r="F1970" s="7">
        <v>0.69901504068353104</v>
      </c>
      <c r="G1970" s="7">
        <v>0.703175095192618</v>
      </c>
      <c r="H1970" s="7">
        <v>0.70716511736719501</v>
      </c>
      <c r="I1970" s="7">
        <v>0.71094911210287903</v>
      </c>
      <c r="J1970" s="7">
        <v>0.71462172127678503</v>
      </c>
    </row>
    <row r="1971" spans="1:10">
      <c r="A1971" t="s">
        <v>311</v>
      </c>
      <c r="B1971" t="s">
        <v>274</v>
      </c>
      <c r="C1971" t="s">
        <v>275</v>
      </c>
      <c r="D1971" t="s">
        <v>36</v>
      </c>
      <c r="E1971" t="s">
        <v>37</v>
      </c>
      <c r="F1971" s="7">
        <v>0</v>
      </c>
      <c r="G1971" s="7">
        <v>0</v>
      </c>
      <c r="H1971" s="7">
        <v>0</v>
      </c>
      <c r="I1971" s="7">
        <v>0</v>
      </c>
      <c r="J1971" s="7">
        <v>0</v>
      </c>
    </row>
    <row r="1972" spans="1:10">
      <c r="A1972" t="s">
        <v>311</v>
      </c>
      <c r="B1972" t="s">
        <v>276</v>
      </c>
      <c r="C1972" t="s">
        <v>277</v>
      </c>
      <c r="D1972" t="s">
        <v>36</v>
      </c>
      <c r="E1972" t="s">
        <v>37</v>
      </c>
      <c r="F1972" s="7">
        <v>0</v>
      </c>
      <c r="G1972" s="7">
        <v>0</v>
      </c>
      <c r="H1972" s="7">
        <v>0</v>
      </c>
      <c r="I1972" s="7">
        <v>0</v>
      </c>
      <c r="J1972" s="7">
        <v>0</v>
      </c>
    </row>
    <row r="1973" spans="1:10">
      <c r="A1973" t="s">
        <v>311</v>
      </c>
      <c r="B1973" t="s">
        <v>278</v>
      </c>
      <c r="C1973" t="s">
        <v>279</v>
      </c>
      <c r="D1973" t="s">
        <v>36</v>
      </c>
      <c r="E1973" t="s">
        <v>37</v>
      </c>
      <c r="F1973" s="7">
        <v>0</v>
      </c>
      <c r="G1973" s="7">
        <v>0</v>
      </c>
      <c r="H1973" s="7">
        <v>0</v>
      </c>
      <c r="I1973" s="7">
        <v>0</v>
      </c>
      <c r="J1973" s="7">
        <v>0</v>
      </c>
    </row>
    <row r="1974" spans="1:10">
      <c r="A1974" t="s">
        <v>311</v>
      </c>
      <c r="B1974" t="s">
        <v>280</v>
      </c>
      <c r="C1974" t="s">
        <v>281</v>
      </c>
      <c r="D1974" t="s">
        <v>36</v>
      </c>
      <c r="E1974" t="s">
        <v>37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</row>
    <row r="1975" spans="1:10">
      <c r="A1975" t="s">
        <v>311</v>
      </c>
      <c r="B1975" t="s">
        <v>282</v>
      </c>
      <c r="C1975" t="s">
        <v>283</v>
      </c>
      <c r="D1975" t="s">
        <v>36</v>
      </c>
      <c r="E1975" t="s">
        <v>37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</row>
    <row r="1976" spans="1:10">
      <c r="A1976" t="s">
        <v>311</v>
      </c>
      <c r="B1976" t="s">
        <v>284</v>
      </c>
      <c r="C1976" t="s">
        <v>285</v>
      </c>
      <c r="D1976" t="s">
        <v>36</v>
      </c>
      <c r="E1976" t="s">
        <v>37</v>
      </c>
      <c r="F1976" s="7">
        <v>0</v>
      </c>
      <c r="G1976" s="7">
        <v>0</v>
      </c>
      <c r="H1976" s="7">
        <v>0</v>
      </c>
      <c r="I1976" s="7">
        <v>0</v>
      </c>
      <c r="J1976" s="7">
        <v>0</v>
      </c>
    </row>
    <row r="1977" spans="1:10">
      <c r="A1977" t="s">
        <v>311</v>
      </c>
      <c r="B1977" t="s">
        <v>286</v>
      </c>
      <c r="C1977" t="s">
        <v>269</v>
      </c>
      <c r="D1977" t="s">
        <v>36</v>
      </c>
      <c r="E1977" t="s">
        <v>37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</row>
    <row r="1978" spans="1:10">
      <c r="A1978" t="s">
        <v>311</v>
      </c>
      <c r="B1978" t="s">
        <v>287</v>
      </c>
      <c r="C1978" t="s">
        <v>271</v>
      </c>
      <c r="D1978" t="s">
        <v>36</v>
      </c>
      <c r="E1978" t="s">
        <v>37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</row>
    <row r="1979" spans="1:10">
      <c r="A1979" t="s">
        <v>311</v>
      </c>
      <c r="B1979" t="s">
        <v>288</v>
      </c>
      <c r="C1979" t="s">
        <v>289</v>
      </c>
      <c r="D1979" t="s">
        <v>36</v>
      </c>
      <c r="E1979" t="s">
        <v>37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</row>
    <row r="1980" spans="1:10">
      <c r="A1980" t="s">
        <v>311</v>
      </c>
      <c r="B1980" t="s">
        <v>290</v>
      </c>
      <c r="C1980" t="s">
        <v>291</v>
      </c>
      <c r="D1980" t="s">
        <v>36</v>
      </c>
      <c r="E1980" t="s">
        <v>37</v>
      </c>
      <c r="F1980" s="7">
        <v>0</v>
      </c>
      <c r="G1980" s="7">
        <v>0</v>
      </c>
      <c r="H1980" s="7">
        <v>0</v>
      </c>
      <c r="I1980" s="7">
        <v>0</v>
      </c>
      <c r="J1980" s="7">
        <v>0</v>
      </c>
    </row>
    <row r="1981" spans="1:10">
      <c r="A1981" t="s">
        <v>311</v>
      </c>
      <c r="B1981" t="s">
        <v>292</v>
      </c>
      <c r="C1981" t="s">
        <v>293</v>
      </c>
      <c r="D1981" t="s">
        <v>36</v>
      </c>
      <c r="E1981" t="s">
        <v>37</v>
      </c>
      <c r="F1981" s="7">
        <v>0</v>
      </c>
      <c r="G1981" s="7">
        <v>0</v>
      </c>
      <c r="H1981" s="7">
        <v>0</v>
      </c>
      <c r="I1981" s="7">
        <v>0</v>
      </c>
      <c r="J1981" s="7">
        <v>0</v>
      </c>
    </row>
    <row r="1982" spans="1:10">
      <c r="A1982" t="s">
        <v>311</v>
      </c>
      <c r="B1982" t="s">
        <v>294</v>
      </c>
      <c r="C1982" t="s">
        <v>295</v>
      </c>
      <c r="D1982" t="s">
        <v>36</v>
      </c>
      <c r="E1982" t="s">
        <v>37</v>
      </c>
      <c r="F1982" s="7">
        <v>0</v>
      </c>
      <c r="G1982" s="7">
        <v>0</v>
      </c>
      <c r="H1982" s="7">
        <v>0</v>
      </c>
      <c r="I1982" s="7">
        <v>0</v>
      </c>
      <c r="J1982" s="7">
        <v>0</v>
      </c>
    </row>
    <row r="1983" spans="1:10">
      <c r="A1983" t="s">
        <v>311</v>
      </c>
      <c r="B1983" t="s">
        <v>296</v>
      </c>
      <c r="C1983" t="s">
        <v>297</v>
      </c>
      <c r="D1983" t="s">
        <v>36</v>
      </c>
      <c r="E1983" t="s">
        <v>37</v>
      </c>
      <c r="F1983" s="7">
        <v>0</v>
      </c>
      <c r="G1983" s="7">
        <v>0</v>
      </c>
      <c r="H1983" s="7">
        <v>0</v>
      </c>
      <c r="I1983" s="7">
        <v>0</v>
      </c>
      <c r="J1983" s="7">
        <v>0</v>
      </c>
    </row>
    <row r="1984" spans="1:10">
      <c r="A1984" t="s">
        <v>312</v>
      </c>
      <c r="B1984" t="s">
        <v>34</v>
      </c>
      <c r="C1984" t="s">
        <v>35</v>
      </c>
      <c r="D1984" t="s">
        <v>36</v>
      </c>
      <c r="E1984" t="s">
        <v>37</v>
      </c>
      <c r="F1984" s="7">
        <v>11.154999999999999</v>
      </c>
      <c r="G1984" s="7">
        <v>11.218999999999999</v>
      </c>
      <c r="H1984" s="7">
        <v>11.236000000000001</v>
      </c>
      <c r="I1984" s="7">
        <v>11.269</v>
      </c>
      <c r="J1984" s="7">
        <v>11.311999999999999</v>
      </c>
    </row>
    <row r="1985" spans="1:10">
      <c r="A1985" t="s">
        <v>312</v>
      </c>
      <c r="B1985" t="s">
        <v>38</v>
      </c>
      <c r="C1985" t="s">
        <v>39</v>
      </c>
      <c r="D1985" t="s">
        <v>36</v>
      </c>
      <c r="E1985" t="s">
        <v>37</v>
      </c>
      <c r="F1985" s="7">
        <v>29.018000000000001</v>
      </c>
      <c r="G1985" s="7">
        <v>29.553999999999998</v>
      </c>
      <c r="H1985" s="7">
        <v>29.731999999999999</v>
      </c>
      <c r="I1985" s="7">
        <v>29.436</v>
      </c>
      <c r="J1985" s="7">
        <v>29.43</v>
      </c>
    </row>
    <row r="1986" spans="1:10">
      <c r="A1986" t="s">
        <v>312</v>
      </c>
      <c r="B1986" t="s">
        <v>40</v>
      </c>
      <c r="C1986" t="s">
        <v>41</v>
      </c>
      <c r="D1986" t="s">
        <v>36</v>
      </c>
      <c r="E1986" t="s">
        <v>37</v>
      </c>
      <c r="F1986" s="7">
        <v>47.322000000000003</v>
      </c>
      <c r="G1986" s="7">
        <v>47.103999999999999</v>
      </c>
      <c r="H1986" s="7">
        <v>46.707000000000001</v>
      </c>
      <c r="I1986" s="7">
        <v>46.231999999999999</v>
      </c>
      <c r="J1986" s="7">
        <v>45.944000000000003</v>
      </c>
    </row>
    <row r="1987" spans="1:10">
      <c r="A1987" t="s">
        <v>312</v>
      </c>
      <c r="B1987" t="s">
        <v>42</v>
      </c>
      <c r="C1987" t="s">
        <v>43</v>
      </c>
      <c r="D1987" t="s">
        <v>36</v>
      </c>
      <c r="E1987" t="s">
        <v>37</v>
      </c>
      <c r="F1987" s="7">
        <v>3.032</v>
      </c>
      <c r="G1987" s="7">
        <v>3.0409999999999999</v>
      </c>
      <c r="H1987" s="7">
        <v>3.0110000000000001</v>
      </c>
      <c r="I1987" s="7">
        <v>2.9750000000000001</v>
      </c>
      <c r="J1987" s="7">
        <v>2.96</v>
      </c>
    </row>
    <row r="1988" spans="1:10">
      <c r="A1988" t="s">
        <v>312</v>
      </c>
      <c r="B1988" t="s">
        <v>44</v>
      </c>
      <c r="C1988" t="s">
        <v>45</v>
      </c>
      <c r="D1988" t="s">
        <v>36</v>
      </c>
      <c r="E1988" t="s">
        <v>37</v>
      </c>
      <c r="F1988" s="7"/>
      <c r="G1988" s="7"/>
      <c r="H1988" s="7"/>
      <c r="I1988" s="7"/>
      <c r="J1988" s="7"/>
    </row>
    <row r="1989" spans="1:10">
      <c r="A1989" t="s">
        <v>312</v>
      </c>
      <c r="B1989" t="s">
        <v>46</v>
      </c>
      <c r="C1989" t="s">
        <v>47</v>
      </c>
      <c r="D1989" t="s">
        <v>36</v>
      </c>
      <c r="E1989" t="s">
        <v>37</v>
      </c>
      <c r="F1989" s="7"/>
      <c r="G1989" s="7"/>
      <c r="H1989" s="7"/>
      <c r="I1989" s="7"/>
      <c r="J1989" s="7"/>
    </row>
    <row r="1990" spans="1:10">
      <c r="A1990" t="s">
        <v>312</v>
      </c>
      <c r="B1990" t="s">
        <v>48</v>
      </c>
      <c r="C1990" t="s">
        <v>49</v>
      </c>
      <c r="D1990" t="s">
        <v>36</v>
      </c>
      <c r="E1990" t="s">
        <v>37</v>
      </c>
      <c r="F1990" s="7"/>
      <c r="G1990" s="7"/>
      <c r="H1990" s="7"/>
      <c r="I1990" s="7"/>
      <c r="J1990" s="7"/>
    </row>
    <row r="1991" spans="1:10">
      <c r="A1991" t="s">
        <v>312</v>
      </c>
      <c r="B1991" t="s">
        <v>50</v>
      </c>
      <c r="C1991" t="s">
        <v>51</v>
      </c>
      <c r="D1991" t="s">
        <v>36</v>
      </c>
      <c r="E1991" t="s">
        <v>37</v>
      </c>
      <c r="F1991" s="7"/>
      <c r="G1991" s="7"/>
      <c r="H1991" s="7"/>
      <c r="I1991" s="7"/>
      <c r="J1991" s="7"/>
    </row>
    <row r="1992" spans="1:10">
      <c r="A1992" t="s">
        <v>312</v>
      </c>
      <c r="B1992" t="s">
        <v>52</v>
      </c>
      <c r="C1992" t="s">
        <v>53</v>
      </c>
      <c r="D1992" t="s">
        <v>36</v>
      </c>
      <c r="E1992" t="s">
        <v>37</v>
      </c>
      <c r="F1992" s="7"/>
      <c r="G1992" s="7"/>
      <c r="H1992" s="7"/>
      <c r="I1992" s="7"/>
      <c r="J1992" s="7"/>
    </row>
    <row r="1993" spans="1:10">
      <c r="A1993" t="s">
        <v>312</v>
      </c>
      <c r="B1993" t="s">
        <v>54</v>
      </c>
      <c r="C1993" t="s">
        <v>55</v>
      </c>
      <c r="D1993" t="s">
        <v>36</v>
      </c>
      <c r="E1993" t="s">
        <v>37</v>
      </c>
      <c r="F1993" s="7"/>
      <c r="G1993" s="7"/>
      <c r="H1993" s="7"/>
      <c r="I1993" s="7"/>
      <c r="J1993" s="7"/>
    </row>
    <row r="1994" spans="1:10">
      <c r="A1994" t="s">
        <v>312</v>
      </c>
      <c r="B1994" t="s">
        <v>56</v>
      </c>
      <c r="C1994" t="s">
        <v>57</v>
      </c>
      <c r="D1994" t="s">
        <v>36</v>
      </c>
      <c r="E1994" t="s">
        <v>37</v>
      </c>
      <c r="F1994" s="7"/>
      <c r="G1994" s="7"/>
      <c r="H1994" s="7"/>
      <c r="I1994" s="7"/>
      <c r="J1994" s="7"/>
    </row>
    <row r="1995" spans="1:10">
      <c r="A1995" t="s">
        <v>312</v>
      </c>
      <c r="B1995" t="s">
        <v>58</v>
      </c>
      <c r="C1995" t="s">
        <v>59</v>
      </c>
      <c r="D1995" t="s">
        <v>36</v>
      </c>
      <c r="E1995" t="s">
        <v>37</v>
      </c>
      <c r="F1995" s="7"/>
      <c r="G1995" s="7"/>
      <c r="H1995" s="7"/>
      <c r="I1995" s="7"/>
      <c r="J1995" s="7"/>
    </row>
    <row r="1996" spans="1:10">
      <c r="A1996" t="s">
        <v>312</v>
      </c>
      <c r="B1996" t="s">
        <v>60</v>
      </c>
      <c r="C1996" t="s">
        <v>61</v>
      </c>
      <c r="D1996" t="s">
        <v>36</v>
      </c>
      <c r="E1996" t="s">
        <v>37</v>
      </c>
      <c r="F1996" s="7"/>
      <c r="G1996" s="7"/>
      <c r="H1996" s="7"/>
      <c r="I1996" s="7"/>
      <c r="J1996" s="7"/>
    </row>
    <row r="1997" spans="1:10">
      <c r="A1997" t="s">
        <v>312</v>
      </c>
      <c r="B1997" t="s">
        <v>62</v>
      </c>
      <c r="C1997" t="s">
        <v>63</v>
      </c>
      <c r="D1997" t="s">
        <v>36</v>
      </c>
      <c r="E1997" t="s">
        <v>37</v>
      </c>
      <c r="F1997" s="7"/>
      <c r="G1997" s="7"/>
      <c r="H1997" s="7"/>
      <c r="I1997" s="7"/>
      <c r="J1997" s="7"/>
    </row>
    <row r="1998" spans="1:10">
      <c r="A1998" t="s">
        <v>312</v>
      </c>
      <c r="B1998" t="s">
        <v>64</v>
      </c>
      <c r="C1998" t="s">
        <v>65</v>
      </c>
      <c r="D1998" t="s">
        <v>36</v>
      </c>
      <c r="E1998" t="s">
        <v>37</v>
      </c>
      <c r="F1998" s="7"/>
      <c r="G1998" s="7"/>
      <c r="H1998" s="7"/>
      <c r="I1998" s="7"/>
      <c r="J1998" s="7"/>
    </row>
    <row r="1999" spans="1:10">
      <c r="A1999" t="s">
        <v>312</v>
      </c>
      <c r="B1999" t="s">
        <v>66</v>
      </c>
      <c r="C1999" t="s">
        <v>67</v>
      </c>
      <c r="D1999" t="s">
        <v>36</v>
      </c>
      <c r="E1999" t="s">
        <v>37</v>
      </c>
      <c r="F1999" s="7"/>
      <c r="G1999" s="7"/>
      <c r="H1999" s="7"/>
      <c r="I1999" s="7"/>
      <c r="J1999" s="7"/>
    </row>
    <row r="2000" spans="1:10">
      <c r="A2000" t="s">
        <v>312</v>
      </c>
      <c r="B2000" t="s">
        <v>68</v>
      </c>
      <c r="C2000" t="s">
        <v>69</v>
      </c>
      <c r="D2000" t="s">
        <v>36</v>
      </c>
      <c r="E2000" t="s">
        <v>37</v>
      </c>
      <c r="F2000" s="7"/>
      <c r="G2000" s="7"/>
      <c r="H2000" s="7"/>
      <c r="I2000" s="7"/>
      <c r="J2000" s="7"/>
    </row>
    <row r="2001" spans="1:10">
      <c r="A2001" t="s">
        <v>312</v>
      </c>
      <c r="B2001" t="s">
        <v>70</v>
      </c>
      <c r="C2001" t="s">
        <v>71</v>
      </c>
      <c r="D2001" t="s">
        <v>36</v>
      </c>
      <c r="E2001" t="s">
        <v>37</v>
      </c>
      <c r="F2001" s="7"/>
      <c r="G2001" s="7"/>
      <c r="H2001" s="7"/>
      <c r="I2001" s="7"/>
      <c r="J2001" s="7"/>
    </row>
    <row r="2002" spans="1:10">
      <c r="A2002" t="s">
        <v>312</v>
      </c>
      <c r="B2002" t="s">
        <v>72</v>
      </c>
      <c r="C2002" t="s">
        <v>73</v>
      </c>
      <c r="D2002" t="s">
        <v>36</v>
      </c>
      <c r="E2002" t="s">
        <v>37</v>
      </c>
      <c r="F2002" s="7"/>
      <c r="G2002" s="7"/>
      <c r="H2002" s="7"/>
      <c r="I2002" s="7"/>
      <c r="J2002" s="7"/>
    </row>
    <row r="2003" spans="1:10">
      <c r="A2003" t="s">
        <v>312</v>
      </c>
      <c r="B2003" t="s">
        <v>74</v>
      </c>
      <c r="C2003" t="s">
        <v>75</v>
      </c>
      <c r="D2003" t="s">
        <v>36</v>
      </c>
      <c r="E2003" t="s">
        <v>37</v>
      </c>
      <c r="F2003" s="7"/>
      <c r="G2003" s="7"/>
      <c r="H2003" s="7"/>
      <c r="I2003" s="7"/>
      <c r="J2003" s="7"/>
    </row>
    <row r="2004" spans="1:10">
      <c r="A2004" t="s">
        <v>312</v>
      </c>
      <c r="B2004" t="s">
        <v>76</v>
      </c>
      <c r="C2004" t="s">
        <v>77</v>
      </c>
      <c r="D2004" t="s">
        <v>36</v>
      </c>
      <c r="E2004" t="s">
        <v>37</v>
      </c>
      <c r="F2004" s="7">
        <v>1.1419999999999999</v>
      </c>
      <c r="G2004" s="7">
        <v>0.629</v>
      </c>
      <c r="H2004" s="7">
        <v>0.79</v>
      </c>
      <c r="I2004" s="7">
        <v>0.43</v>
      </c>
      <c r="J2004" s="7">
        <v>0.28199999999999997</v>
      </c>
    </row>
    <row r="2005" spans="1:10">
      <c r="A2005" t="s">
        <v>312</v>
      </c>
      <c r="B2005" t="s">
        <v>78</v>
      </c>
      <c r="C2005" t="s">
        <v>79</v>
      </c>
      <c r="D2005" t="s">
        <v>36</v>
      </c>
      <c r="E2005" t="s">
        <v>37</v>
      </c>
      <c r="F2005" s="7">
        <v>0</v>
      </c>
      <c r="G2005" s="7">
        <v>0</v>
      </c>
      <c r="H2005" s="7">
        <v>0</v>
      </c>
      <c r="I2005" s="7">
        <v>0</v>
      </c>
      <c r="J2005" s="7">
        <v>0</v>
      </c>
    </row>
    <row r="2006" spans="1:10">
      <c r="A2006" t="s">
        <v>312</v>
      </c>
      <c r="B2006" t="s">
        <v>80</v>
      </c>
      <c r="C2006" t="s">
        <v>81</v>
      </c>
      <c r="D2006" t="s">
        <v>36</v>
      </c>
      <c r="E2006" t="s">
        <v>37</v>
      </c>
      <c r="F2006" s="7">
        <v>7.3179999999999996</v>
      </c>
      <c r="G2006" s="7">
        <v>8.3879999999999999</v>
      </c>
      <c r="H2006" s="7">
        <v>8.7550000000000008</v>
      </c>
      <c r="I2006" s="7">
        <v>6.319</v>
      </c>
      <c r="J2006" s="7">
        <v>5.8280000000000003</v>
      </c>
    </row>
    <row r="2007" spans="1:10">
      <c r="A2007" t="s">
        <v>312</v>
      </c>
      <c r="B2007" t="s">
        <v>82</v>
      </c>
      <c r="C2007" t="s">
        <v>83</v>
      </c>
      <c r="D2007" t="s">
        <v>36</v>
      </c>
      <c r="E2007" t="s">
        <v>37</v>
      </c>
      <c r="F2007" s="7">
        <v>0.47899999999999998</v>
      </c>
      <c r="G2007" s="7">
        <v>0.47899999999999998</v>
      </c>
      <c r="H2007" s="7">
        <v>0.47899999999999998</v>
      </c>
      <c r="I2007" s="7">
        <v>0.47899999999999998</v>
      </c>
      <c r="J2007" s="7">
        <v>0.47799999999999998</v>
      </c>
    </row>
    <row r="2008" spans="1:10">
      <c r="A2008" t="s">
        <v>312</v>
      </c>
      <c r="B2008" t="s">
        <v>84</v>
      </c>
      <c r="C2008" t="s">
        <v>85</v>
      </c>
      <c r="D2008" t="s">
        <v>36</v>
      </c>
      <c r="E2008" t="s">
        <v>37</v>
      </c>
      <c r="F2008" s="7">
        <v>1.5049999999999999</v>
      </c>
      <c r="G2008" s="7">
        <v>2.4849999999999999</v>
      </c>
      <c r="H2008" s="7">
        <v>1.4450000000000001</v>
      </c>
      <c r="I2008" s="7">
        <v>0.72299999999999998</v>
      </c>
      <c r="J2008" s="7">
        <v>0.48399999999999999</v>
      </c>
    </row>
    <row r="2009" spans="1:10">
      <c r="A2009" t="s">
        <v>312</v>
      </c>
      <c r="B2009" t="s">
        <v>86</v>
      </c>
      <c r="C2009" t="s">
        <v>87</v>
      </c>
      <c r="D2009" t="s">
        <v>36</v>
      </c>
      <c r="E2009" t="s">
        <v>37</v>
      </c>
      <c r="F2009" s="7">
        <v>10.269</v>
      </c>
      <c r="G2009" s="7">
        <v>15.975</v>
      </c>
      <c r="H2009" s="7">
        <v>20.238</v>
      </c>
      <c r="I2009" s="7">
        <v>19.986999999999998</v>
      </c>
      <c r="J2009" s="7">
        <v>20.643999999999998</v>
      </c>
    </row>
    <row r="2010" spans="1:10">
      <c r="A2010" t="s">
        <v>312</v>
      </c>
      <c r="B2010" t="s">
        <v>88</v>
      </c>
      <c r="C2010" t="s">
        <v>89</v>
      </c>
      <c r="D2010" t="s">
        <v>36</v>
      </c>
      <c r="E2010" t="s">
        <v>37</v>
      </c>
      <c r="F2010" s="7">
        <v>16.059000000000001</v>
      </c>
      <c r="G2010" s="7">
        <v>15.7</v>
      </c>
      <c r="H2010" s="7">
        <v>15.347</v>
      </c>
      <c r="I2010" s="7">
        <v>14.896000000000001</v>
      </c>
      <c r="J2010" s="7">
        <v>15.629</v>
      </c>
    </row>
    <row r="2011" spans="1:10">
      <c r="A2011" t="s">
        <v>312</v>
      </c>
      <c r="B2011" t="s">
        <v>90</v>
      </c>
      <c r="C2011" t="s">
        <v>91</v>
      </c>
      <c r="D2011" t="s">
        <v>36</v>
      </c>
      <c r="E2011" t="s">
        <v>37</v>
      </c>
      <c r="F2011" s="7">
        <v>0.35399999999999998</v>
      </c>
      <c r="G2011" s="7">
        <v>0.82199999999999995</v>
      </c>
      <c r="H2011" s="7">
        <v>1.758</v>
      </c>
      <c r="I2011" s="7">
        <v>1.7929999999999999</v>
      </c>
      <c r="J2011" s="7">
        <v>1.8380000000000001</v>
      </c>
    </row>
    <row r="2012" spans="1:10">
      <c r="A2012" t="s">
        <v>312</v>
      </c>
      <c r="B2012" t="s">
        <v>92</v>
      </c>
      <c r="C2012" t="s">
        <v>93</v>
      </c>
      <c r="D2012" t="s">
        <v>36</v>
      </c>
      <c r="E2012" t="s">
        <v>37</v>
      </c>
      <c r="F2012" s="7"/>
      <c r="G2012" s="7"/>
      <c r="H2012" s="7"/>
      <c r="I2012" s="7"/>
      <c r="J2012" s="7"/>
    </row>
    <row r="2013" spans="1:10">
      <c r="A2013" t="s">
        <v>312</v>
      </c>
      <c r="B2013" t="s">
        <v>94</v>
      </c>
      <c r="C2013" t="s">
        <v>95</v>
      </c>
      <c r="D2013" t="s">
        <v>36</v>
      </c>
      <c r="E2013" t="s">
        <v>37</v>
      </c>
      <c r="F2013" s="7"/>
      <c r="G2013" s="7"/>
      <c r="H2013" s="7"/>
      <c r="I2013" s="7"/>
      <c r="J2013" s="7"/>
    </row>
    <row r="2014" spans="1:10">
      <c r="A2014" t="s">
        <v>312</v>
      </c>
      <c r="B2014" t="s">
        <v>96</v>
      </c>
      <c r="C2014" t="s">
        <v>97</v>
      </c>
      <c r="D2014" t="s">
        <v>36</v>
      </c>
      <c r="E2014" t="s">
        <v>37</v>
      </c>
      <c r="F2014" s="7"/>
      <c r="G2014" s="7"/>
      <c r="H2014" s="7"/>
      <c r="I2014" s="7"/>
      <c r="J2014" s="7"/>
    </row>
    <row r="2015" spans="1:10">
      <c r="A2015" t="s">
        <v>312</v>
      </c>
      <c r="B2015" t="s">
        <v>98</v>
      </c>
      <c r="C2015" t="s">
        <v>99</v>
      </c>
      <c r="D2015" t="s">
        <v>36</v>
      </c>
      <c r="E2015" t="s">
        <v>37</v>
      </c>
      <c r="F2015" s="7"/>
      <c r="G2015" s="7"/>
      <c r="H2015" s="7"/>
      <c r="I2015" s="7"/>
      <c r="J2015" s="7"/>
    </row>
    <row r="2016" spans="1:10">
      <c r="A2016" t="s">
        <v>312</v>
      </c>
      <c r="B2016" t="s">
        <v>100</v>
      </c>
      <c r="C2016" t="s">
        <v>101</v>
      </c>
      <c r="D2016" t="s">
        <v>36</v>
      </c>
      <c r="E2016" t="s">
        <v>37</v>
      </c>
      <c r="F2016" s="7"/>
      <c r="G2016" s="7"/>
      <c r="H2016" s="7"/>
      <c r="I2016" s="7"/>
      <c r="J2016" s="7"/>
    </row>
    <row r="2017" spans="1:10">
      <c r="A2017" t="s">
        <v>312</v>
      </c>
      <c r="B2017" t="s">
        <v>102</v>
      </c>
      <c r="C2017" t="s">
        <v>103</v>
      </c>
      <c r="D2017" t="s">
        <v>36</v>
      </c>
      <c r="E2017" t="s">
        <v>37</v>
      </c>
      <c r="F2017" s="7"/>
      <c r="G2017" s="7"/>
      <c r="H2017" s="7"/>
      <c r="I2017" s="7"/>
      <c r="J2017" s="7"/>
    </row>
    <row r="2018" spans="1:10">
      <c r="A2018" t="s">
        <v>312</v>
      </c>
      <c r="B2018" t="s">
        <v>104</v>
      </c>
      <c r="C2018" t="s">
        <v>105</v>
      </c>
      <c r="D2018" t="s">
        <v>36</v>
      </c>
      <c r="E2018" t="s">
        <v>37</v>
      </c>
      <c r="F2018" s="7"/>
      <c r="G2018" s="7"/>
      <c r="H2018" s="7"/>
      <c r="I2018" s="7"/>
      <c r="J2018" s="7"/>
    </row>
    <row r="2019" spans="1:10">
      <c r="A2019" t="s">
        <v>312</v>
      </c>
      <c r="B2019" t="s">
        <v>106</v>
      </c>
      <c r="C2019" t="s">
        <v>107</v>
      </c>
      <c r="D2019" t="s">
        <v>36</v>
      </c>
      <c r="E2019" t="s">
        <v>37</v>
      </c>
      <c r="F2019" s="7"/>
      <c r="G2019" s="7"/>
      <c r="H2019" s="7"/>
      <c r="I2019" s="7"/>
      <c r="J2019" s="7"/>
    </row>
    <row r="2020" spans="1:10">
      <c r="A2020" t="s">
        <v>312</v>
      </c>
      <c r="B2020" t="s">
        <v>108</v>
      </c>
      <c r="C2020" t="s">
        <v>109</v>
      </c>
      <c r="D2020" t="s">
        <v>36</v>
      </c>
      <c r="E2020" t="s">
        <v>37</v>
      </c>
      <c r="F2020" s="7"/>
      <c r="G2020" s="7"/>
      <c r="H2020" s="7"/>
      <c r="I2020" s="7"/>
      <c r="J2020" s="7"/>
    </row>
    <row r="2021" spans="1:10">
      <c r="A2021" t="s">
        <v>312</v>
      </c>
      <c r="B2021" t="s">
        <v>110</v>
      </c>
      <c r="C2021" t="s">
        <v>111</v>
      </c>
      <c r="D2021" t="s">
        <v>36</v>
      </c>
      <c r="E2021" t="s">
        <v>37</v>
      </c>
      <c r="F2021" s="7"/>
      <c r="G2021" s="7"/>
      <c r="H2021" s="7"/>
      <c r="I2021" s="7"/>
      <c r="J2021" s="7"/>
    </row>
    <row r="2022" spans="1:10">
      <c r="A2022" t="s">
        <v>312</v>
      </c>
      <c r="B2022" t="s">
        <v>112</v>
      </c>
      <c r="C2022" t="s">
        <v>113</v>
      </c>
      <c r="D2022" t="s">
        <v>36</v>
      </c>
      <c r="E2022" t="s">
        <v>37</v>
      </c>
      <c r="F2022" s="7"/>
      <c r="G2022" s="7"/>
      <c r="H2022" s="7"/>
      <c r="I2022" s="7"/>
      <c r="J2022" s="7"/>
    </row>
    <row r="2023" spans="1:10">
      <c r="A2023" t="s">
        <v>312</v>
      </c>
      <c r="B2023" t="s">
        <v>114</v>
      </c>
      <c r="C2023" t="s">
        <v>115</v>
      </c>
      <c r="D2023" t="s">
        <v>36</v>
      </c>
      <c r="E2023" t="s">
        <v>37</v>
      </c>
      <c r="F2023" s="7"/>
      <c r="G2023" s="7"/>
      <c r="H2023" s="7"/>
      <c r="I2023" s="7"/>
      <c r="J2023" s="7"/>
    </row>
    <row r="2024" spans="1:10">
      <c r="A2024" t="s">
        <v>312</v>
      </c>
      <c r="B2024" t="s">
        <v>116</v>
      </c>
      <c r="C2024" t="s">
        <v>117</v>
      </c>
      <c r="D2024" t="s">
        <v>36</v>
      </c>
      <c r="E2024" t="s">
        <v>37</v>
      </c>
      <c r="F2024" s="7"/>
      <c r="G2024" s="7"/>
      <c r="H2024" s="7"/>
      <c r="I2024" s="7"/>
      <c r="J2024" s="7"/>
    </row>
    <row r="2025" spans="1:10">
      <c r="A2025" t="s">
        <v>312</v>
      </c>
      <c r="B2025" t="s">
        <v>118</v>
      </c>
      <c r="C2025" t="s">
        <v>119</v>
      </c>
      <c r="D2025" t="s">
        <v>36</v>
      </c>
      <c r="E2025" t="s">
        <v>37</v>
      </c>
      <c r="F2025" s="7"/>
      <c r="G2025" s="7"/>
      <c r="H2025" s="7"/>
      <c r="I2025" s="7"/>
      <c r="J2025" s="7"/>
    </row>
    <row r="2026" spans="1:10">
      <c r="A2026" t="s">
        <v>312</v>
      </c>
      <c r="B2026" t="s">
        <v>120</v>
      </c>
      <c r="C2026" t="s">
        <v>121</v>
      </c>
      <c r="D2026" t="s">
        <v>36</v>
      </c>
      <c r="E2026" t="s">
        <v>37</v>
      </c>
      <c r="F2026" s="7"/>
      <c r="G2026" s="7"/>
      <c r="H2026" s="7"/>
      <c r="I2026" s="7"/>
      <c r="J2026" s="7"/>
    </row>
    <row r="2027" spans="1:10">
      <c r="A2027" t="s">
        <v>312</v>
      </c>
      <c r="B2027" t="s">
        <v>122</v>
      </c>
      <c r="C2027" t="s">
        <v>123</v>
      </c>
      <c r="D2027" t="s">
        <v>36</v>
      </c>
      <c r="E2027" t="s">
        <v>37</v>
      </c>
      <c r="F2027" s="7"/>
      <c r="G2027" s="7"/>
      <c r="H2027" s="7"/>
      <c r="I2027" s="7"/>
      <c r="J2027" s="7"/>
    </row>
    <row r="2028" spans="1:10">
      <c r="A2028" t="s">
        <v>312</v>
      </c>
      <c r="B2028" t="s">
        <v>124</v>
      </c>
      <c r="C2028" t="s">
        <v>125</v>
      </c>
      <c r="D2028" t="s">
        <v>36</v>
      </c>
      <c r="E2028" t="s">
        <v>37</v>
      </c>
      <c r="F2028" s="7">
        <v>35.886000000000003</v>
      </c>
      <c r="G2028" s="7">
        <v>35.359000000000002</v>
      </c>
      <c r="H2028" s="7">
        <v>35.134999999999998</v>
      </c>
      <c r="I2028" s="7">
        <v>33.625999999999998</v>
      </c>
      <c r="J2028" s="7">
        <v>32.682000000000002</v>
      </c>
    </row>
    <row r="2029" spans="1:10">
      <c r="A2029" t="s">
        <v>312</v>
      </c>
      <c r="B2029" t="s">
        <v>126</v>
      </c>
      <c r="C2029" t="s">
        <v>127</v>
      </c>
      <c r="D2029" t="s">
        <v>36</v>
      </c>
      <c r="E2029" t="s">
        <v>37</v>
      </c>
      <c r="F2029" s="7">
        <v>44.621000000000002</v>
      </c>
      <c r="G2029" s="7">
        <v>44.767000000000003</v>
      </c>
      <c r="H2029" s="7">
        <v>44.408000000000001</v>
      </c>
      <c r="I2029" s="7">
        <v>44.374000000000002</v>
      </c>
      <c r="J2029" s="7">
        <v>44.424999999999997</v>
      </c>
    </row>
    <row r="2030" spans="1:10">
      <c r="A2030" t="s">
        <v>312</v>
      </c>
      <c r="B2030" t="s">
        <v>128</v>
      </c>
      <c r="C2030" t="s">
        <v>129</v>
      </c>
      <c r="D2030" t="s">
        <v>36</v>
      </c>
      <c r="E2030" t="s">
        <v>37</v>
      </c>
      <c r="F2030" s="7">
        <v>3.06</v>
      </c>
      <c r="G2030" s="7">
        <v>3.06</v>
      </c>
      <c r="H2030" s="7">
        <v>3.06</v>
      </c>
      <c r="I2030" s="7">
        <v>3.06</v>
      </c>
      <c r="J2030" s="7">
        <v>3.06</v>
      </c>
    </row>
    <row r="2031" spans="1:10">
      <c r="A2031" t="s">
        <v>312</v>
      </c>
      <c r="B2031" t="s">
        <v>130</v>
      </c>
      <c r="C2031" t="s">
        <v>131</v>
      </c>
      <c r="D2031" t="s">
        <v>36</v>
      </c>
      <c r="E2031" t="s">
        <v>37</v>
      </c>
      <c r="F2031" s="7">
        <v>8.2439999999999998</v>
      </c>
      <c r="G2031" s="7">
        <v>8.3960000000000008</v>
      </c>
      <c r="H2031" s="7">
        <v>8.3729999999999993</v>
      </c>
      <c r="I2031" s="7">
        <v>8.3879999999999999</v>
      </c>
      <c r="J2031" s="7">
        <v>8.4529999999999994</v>
      </c>
    </row>
    <row r="2032" spans="1:10">
      <c r="A2032" t="s">
        <v>312</v>
      </c>
      <c r="B2032" t="s">
        <v>132</v>
      </c>
      <c r="C2032" t="s">
        <v>133</v>
      </c>
      <c r="D2032" t="s">
        <v>36</v>
      </c>
      <c r="E2032" t="s">
        <v>37</v>
      </c>
      <c r="F2032" s="7">
        <v>3</v>
      </c>
      <c r="G2032" s="7">
        <v>3</v>
      </c>
      <c r="H2032" s="7">
        <v>3</v>
      </c>
      <c r="I2032" s="7">
        <v>3</v>
      </c>
      <c r="J2032" s="7">
        <v>3</v>
      </c>
    </row>
    <row r="2033" spans="1:10">
      <c r="A2033" t="s">
        <v>312</v>
      </c>
      <c r="B2033" t="s">
        <v>134</v>
      </c>
      <c r="C2033" t="s">
        <v>135</v>
      </c>
      <c r="D2033" t="s">
        <v>36</v>
      </c>
      <c r="E2033" t="s">
        <v>37</v>
      </c>
      <c r="F2033" s="7"/>
      <c r="G2033" s="7"/>
      <c r="H2033" s="7"/>
      <c r="I2033" s="7"/>
      <c r="J2033" s="7"/>
    </row>
    <row r="2034" spans="1:10">
      <c r="A2034" t="s">
        <v>312</v>
      </c>
      <c r="B2034" t="s">
        <v>136</v>
      </c>
      <c r="C2034" t="s">
        <v>137</v>
      </c>
      <c r="D2034" t="s">
        <v>36</v>
      </c>
      <c r="E2034" t="s">
        <v>37</v>
      </c>
      <c r="F2034" s="7"/>
      <c r="G2034" s="7"/>
      <c r="H2034" s="7"/>
      <c r="I2034" s="7"/>
      <c r="J2034" s="7"/>
    </row>
    <row r="2035" spans="1:10">
      <c r="A2035" t="s">
        <v>312</v>
      </c>
      <c r="B2035" t="s">
        <v>138</v>
      </c>
      <c r="C2035" t="s">
        <v>139</v>
      </c>
      <c r="D2035" t="s">
        <v>36</v>
      </c>
      <c r="E2035" t="s">
        <v>37</v>
      </c>
      <c r="F2035" s="7"/>
      <c r="G2035" s="7"/>
      <c r="H2035" s="7"/>
      <c r="I2035" s="7"/>
      <c r="J2035" s="7"/>
    </row>
    <row r="2036" spans="1:10">
      <c r="A2036" t="s">
        <v>312</v>
      </c>
      <c r="B2036" t="s">
        <v>140</v>
      </c>
      <c r="C2036" t="s">
        <v>141</v>
      </c>
      <c r="D2036" t="s">
        <v>36</v>
      </c>
      <c r="E2036" t="s">
        <v>37</v>
      </c>
      <c r="F2036" s="7"/>
      <c r="G2036" s="7"/>
      <c r="H2036" s="7"/>
      <c r="I2036" s="7"/>
      <c r="J2036" s="7"/>
    </row>
    <row r="2037" spans="1:10">
      <c r="A2037" t="s">
        <v>312</v>
      </c>
      <c r="B2037" t="s">
        <v>142</v>
      </c>
      <c r="C2037" t="s">
        <v>143</v>
      </c>
      <c r="D2037" t="s">
        <v>36</v>
      </c>
      <c r="E2037" t="s">
        <v>37</v>
      </c>
      <c r="F2037" s="7"/>
      <c r="G2037" s="7"/>
      <c r="H2037" s="7"/>
      <c r="I2037" s="7"/>
      <c r="J2037" s="7"/>
    </row>
    <row r="2038" spans="1:10">
      <c r="A2038" t="s">
        <v>312</v>
      </c>
      <c r="B2038" t="s">
        <v>144</v>
      </c>
      <c r="C2038" t="s">
        <v>145</v>
      </c>
      <c r="D2038" t="s">
        <v>36</v>
      </c>
      <c r="E2038" t="s">
        <v>37</v>
      </c>
      <c r="F2038" s="7"/>
      <c r="G2038" s="7"/>
      <c r="H2038" s="7"/>
      <c r="I2038" s="7"/>
      <c r="J2038" s="7"/>
    </row>
    <row r="2039" spans="1:10">
      <c r="A2039" t="s">
        <v>312</v>
      </c>
      <c r="B2039" t="s">
        <v>146</v>
      </c>
      <c r="C2039" t="s">
        <v>147</v>
      </c>
      <c r="D2039" t="s">
        <v>36</v>
      </c>
      <c r="E2039" t="s">
        <v>37</v>
      </c>
      <c r="F2039" s="7"/>
      <c r="G2039" s="7"/>
      <c r="H2039" s="7"/>
      <c r="I2039" s="7"/>
      <c r="J2039" s="7"/>
    </row>
    <row r="2040" spans="1:10">
      <c r="A2040" t="s">
        <v>312</v>
      </c>
      <c r="B2040" t="s">
        <v>148</v>
      </c>
      <c r="C2040" t="s">
        <v>149</v>
      </c>
      <c r="D2040" t="s">
        <v>36</v>
      </c>
      <c r="E2040" t="s">
        <v>37</v>
      </c>
      <c r="F2040" s="7"/>
      <c r="G2040" s="7"/>
      <c r="H2040" s="7"/>
      <c r="I2040" s="7"/>
      <c r="J2040" s="7"/>
    </row>
    <row r="2041" spans="1:10">
      <c r="A2041" t="s">
        <v>312</v>
      </c>
      <c r="B2041" t="s">
        <v>150</v>
      </c>
      <c r="C2041" t="s">
        <v>151</v>
      </c>
      <c r="D2041" t="s">
        <v>36</v>
      </c>
      <c r="E2041" t="s">
        <v>37</v>
      </c>
      <c r="F2041" s="7"/>
      <c r="G2041" s="7"/>
      <c r="H2041" s="7"/>
      <c r="I2041" s="7"/>
      <c r="J2041" s="7"/>
    </row>
    <row r="2042" spans="1:10">
      <c r="A2042" t="s">
        <v>312</v>
      </c>
      <c r="B2042" t="s">
        <v>152</v>
      </c>
      <c r="C2042" t="s">
        <v>153</v>
      </c>
      <c r="D2042" t="s">
        <v>36</v>
      </c>
      <c r="E2042" t="s">
        <v>37</v>
      </c>
      <c r="F2042" s="7"/>
      <c r="G2042" s="7"/>
      <c r="H2042" s="7"/>
      <c r="I2042" s="7"/>
      <c r="J2042" s="7"/>
    </row>
    <row r="2043" spans="1:10">
      <c r="A2043" t="s">
        <v>312</v>
      </c>
      <c r="B2043" t="s">
        <v>154</v>
      </c>
      <c r="C2043" t="s">
        <v>155</v>
      </c>
      <c r="D2043" t="s">
        <v>36</v>
      </c>
      <c r="E2043" t="s">
        <v>37</v>
      </c>
      <c r="F2043" s="7"/>
      <c r="G2043" s="7"/>
      <c r="H2043" s="7"/>
      <c r="I2043" s="7"/>
      <c r="J2043" s="7"/>
    </row>
    <row r="2044" spans="1:10">
      <c r="A2044" t="s">
        <v>312</v>
      </c>
      <c r="B2044" t="s">
        <v>156</v>
      </c>
      <c r="C2044" t="s">
        <v>157</v>
      </c>
      <c r="D2044" t="s">
        <v>36</v>
      </c>
      <c r="E2044" t="s">
        <v>37</v>
      </c>
      <c r="F2044" s="7"/>
      <c r="G2044" s="7"/>
      <c r="H2044" s="7"/>
      <c r="I2044" s="7"/>
      <c r="J2044" s="7"/>
    </row>
    <row r="2045" spans="1:10">
      <c r="A2045" t="s">
        <v>312</v>
      </c>
      <c r="B2045" t="s">
        <v>158</v>
      </c>
      <c r="C2045" t="s">
        <v>159</v>
      </c>
      <c r="D2045" t="s">
        <v>36</v>
      </c>
      <c r="E2045" t="s">
        <v>37</v>
      </c>
      <c r="F2045" s="7"/>
      <c r="G2045" s="7"/>
      <c r="H2045" s="7"/>
      <c r="I2045" s="7"/>
      <c r="J2045" s="7"/>
    </row>
    <row r="2046" spans="1:10">
      <c r="A2046" t="s">
        <v>312</v>
      </c>
      <c r="B2046" t="s">
        <v>160</v>
      </c>
      <c r="C2046" t="s">
        <v>161</v>
      </c>
      <c r="D2046" t="s">
        <v>36</v>
      </c>
      <c r="E2046" t="s">
        <v>37</v>
      </c>
      <c r="F2046" s="7"/>
      <c r="G2046" s="7"/>
      <c r="H2046" s="7"/>
      <c r="I2046" s="7"/>
      <c r="J2046" s="7"/>
    </row>
    <row r="2047" spans="1:10">
      <c r="A2047" t="s">
        <v>312</v>
      </c>
      <c r="B2047" t="s">
        <v>162</v>
      </c>
      <c r="C2047" t="s">
        <v>163</v>
      </c>
      <c r="D2047" t="s">
        <v>36</v>
      </c>
      <c r="E2047" t="s">
        <v>37</v>
      </c>
      <c r="F2047" s="7"/>
      <c r="G2047" s="7"/>
      <c r="H2047" s="7"/>
      <c r="I2047" s="7"/>
      <c r="J2047" s="7"/>
    </row>
    <row r="2048" spans="1:10">
      <c r="A2048" t="s">
        <v>312</v>
      </c>
      <c r="B2048" t="s">
        <v>164</v>
      </c>
      <c r="C2048" t="s">
        <v>165</v>
      </c>
      <c r="D2048" t="s">
        <v>36</v>
      </c>
      <c r="E2048" t="s">
        <v>37</v>
      </c>
      <c r="F2048" s="7"/>
      <c r="G2048" s="7"/>
      <c r="H2048" s="7"/>
      <c r="I2048" s="7"/>
      <c r="J2048" s="7"/>
    </row>
    <row r="2049" spans="1:10">
      <c r="A2049" t="s">
        <v>312</v>
      </c>
      <c r="B2049" t="s">
        <v>166</v>
      </c>
      <c r="C2049" t="s">
        <v>167</v>
      </c>
      <c r="D2049" t="s">
        <v>36</v>
      </c>
      <c r="E2049" t="s">
        <v>37</v>
      </c>
      <c r="F2049" s="7"/>
      <c r="G2049" s="7"/>
      <c r="H2049" s="7"/>
      <c r="I2049" s="7"/>
      <c r="J2049" s="7"/>
    </row>
    <row r="2050" spans="1:10">
      <c r="A2050" t="s">
        <v>312</v>
      </c>
      <c r="B2050" t="s">
        <v>168</v>
      </c>
      <c r="C2050" t="s">
        <v>169</v>
      </c>
      <c r="D2050" t="s">
        <v>36</v>
      </c>
      <c r="E2050" t="s">
        <v>37</v>
      </c>
      <c r="F2050" s="7"/>
      <c r="G2050" s="7"/>
      <c r="H2050" s="7"/>
      <c r="I2050" s="7"/>
      <c r="J2050" s="7"/>
    </row>
    <row r="2051" spans="1:10">
      <c r="A2051" t="s">
        <v>312</v>
      </c>
      <c r="B2051" t="s">
        <v>170</v>
      </c>
      <c r="C2051" t="s">
        <v>171</v>
      </c>
      <c r="D2051" t="s">
        <v>36</v>
      </c>
      <c r="E2051" t="s">
        <v>37</v>
      </c>
      <c r="F2051" s="7"/>
      <c r="G2051" s="7"/>
      <c r="H2051" s="7"/>
      <c r="I2051" s="7"/>
      <c r="J2051" s="7"/>
    </row>
    <row r="2052" spans="1:10">
      <c r="A2052" t="s">
        <v>312</v>
      </c>
      <c r="B2052" t="s">
        <v>172</v>
      </c>
      <c r="C2052" t="s">
        <v>173</v>
      </c>
      <c r="D2052" t="s">
        <v>36</v>
      </c>
      <c r="E2052" t="s">
        <v>37</v>
      </c>
      <c r="F2052" s="7"/>
      <c r="G2052" s="7"/>
      <c r="H2052" s="7"/>
      <c r="I2052" s="7"/>
      <c r="J2052" s="7"/>
    </row>
    <row r="2053" spans="1:10">
      <c r="A2053" t="s">
        <v>312</v>
      </c>
      <c r="B2053" t="s">
        <v>174</v>
      </c>
      <c r="C2053" t="s">
        <v>175</v>
      </c>
      <c r="D2053" t="s">
        <v>36</v>
      </c>
      <c r="E2053" t="s">
        <v>37</v>
      </c>
      <c r="F2053" s="7"/>
      <c r="G2053" s="7"/>
      <c r="H2053" s="7"/>
      <c r="I2053" s="7"/>
      <c r="J2053" s="7"/>
    </row>
    <row r="2054" spans="1:10">
      <c r="A2054" t="s">
        <v>312</v>
      </c>
      <c r="B2054" t="s">
        <v>176</v>
      </c>
      <c r="C2054" t="s">
        <v>177</v>
      </c>
      <c r="D2054" t="s">
        <v>36</v>
      </c>
      <c r="E2054" t="s">
        <v>37</v>
      </c>
      <c r="F2054" s="7"/>
      <c r="G2054" s="7"/>
      <c r="H2054" s="7"/>
      <c r="I2054" s="7"/>
      <c r="J2054" s="7"/>
    </row>
    <row r="2055" spans="1:10">
      <c r="A2055" t="s">
        <v>312</v>
      </c>
      <c r="B2055" t="s">
        <v>178</v>
      </c>
      <c r="C2055" t="s">
        <v>179</v>
      </c>
      <c r="D2055" t="s">
        <v>36</v>
      </c>
      <c r="E2055" t="s">
        <v>37</v>
      </c>
      <c r="F2055" s="7"/>
      <c r="G2055" s="7"/>
      <c r="H2055" s="7"/>
      <c r="I2055" s="7"/>
      <c r="J2055" s="7"/>
    </row>
    <row r="2056" spans="1:10">
      <c r="A2056" t="s">
        <v>312</v>
      </c>
      <c r="B2056" t="s">
        <v>180</v>
      </c>
      <c r="C2056" t="s">
        <v>181</v>
      </c>
      <c r="D2056" t="s">
        <v>36</v>
      </c>
      <c r="E2056" t="s">
        <v>37</v>
      </c>
      <c r="F2056" s="7"/>
      <c r="G2056" s="7"/>
      <c r="H2056" s="7"/>
      <c r="I2056" s="7"/>
      <c r="J2056" s="7"/>
    </row>
    <row r="2057" spans="1:10">
      <c r="A2057" t="s">
        <v>312</v>
      </c>
      <c r="B2057" t="s">
        <v>182</v>
      </c>
      <c r="C2057" t="s">
        <v>183</v>
      </c>
      <c r="D2057" t="s">
        <v>36</v>
      </c>
      <c r="E2057" t="s">
        <v>37</v>
      </c>
      <c r="F2057" s="7"/>
      <c r="G2057" s="7"/>
      <c r="H2057" s="7"/>
      <c r="I2057" s="7"/>
      <c r="J2057" s="7"/>
    </row>
    <row r="2058" spans="1:10">
      <c r="A2058" t="s">
        <v>312</v>
      </c>
      <c r="B2058" t="s">
        <v>184</v>
      </c>
      <c r="C2058" t="s">
        <v>185</v>
      </c>
      <c r="D2058" t="s">
        <v>36</v>
      </c>
      <c r="E2058" t="s">
        <v>37</v>
      </c>
      <c r="F2058" s="7">
        <v>11.666</v>
      </c>
      <c r="G2058" s="7">
        <v>11.977</v>
      </c>
      <c r="H2058" s="7">
        <v>8.8670000000000009</v>
      </c>
      <c r="I2058" s="7">
        <v>10.276999999999999</v>
      </c>
      <c r="J2058" s="7">
        <v>8.3339999999999996</v>
      </c>
    </row>
    <row r="2059" spans="1:10">
      <c r="A2059" t="s">
        <v>312</v>
      </c>
      <c r="B2059" t="s">
        <v>186</v>
      </c>
      <c r="C2059" t="s">
        <v>187</v>
      </c>
      <c r="D2059" t="s">
        <v>36</v>
      </c>
      <c r="E2059" t="s">
        <v>37</v>
      </c>
      <c r="F2059" s="7">
        <v>0</v>
      </c>
      <c r="G2059" s="7">
        <v>0</v>
      </c>
      <c r="H2059" s="7">
        <v>0</v>
      </c>
      <c r="I2059" s="7">
        <v>0</v>
      </c>
      <c r="J2059" s="7">
        <v>0</v>
      </c>
    </row>
    <row r="2060" spans="1:10">
      <c r="A2060" t="s">
        <v>312</v>
      </c>
      <c r="B2060" t="s">
        <v>188</v>
      </c>
      <c r="C2060" t="s">
        <v>189</v>
      </c>
      <c r="D2060" t="s">
        <v>36</v>
      </c>
      <c r="E2060" t="s">
        <v>37</v>
      </c>
      <c r="F2060" s="7">
        <v>0</v>
      </c>
      <c r="G2060" s="7">
        <v>0</v>
      </c>
      <c r="H2060" s="7">
        <v>0</v>
      </c>
      <c r="I2060" s="7">
        <v>0</v>
      </c>
      <c r="J2060" s="7">
        <v>0</v>
      </c>
    </row>
    <row r="2061" spans="1:10">
      <c r="A2061" t="s">
        <v>312</v>
      </c>
      <c r="B2061" t="s">
        <v>190</v>
      </c>
      <c r="C2061" t="s">
        <v>191</v>
      </c>
      <c r="D2061" t="s">
        <v>36</v>
      </c>
      <c r="E2061" t="s">
        <v>37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</row>
    <row r="2062" spans="1:10">
      <c r="A2062" t="s">
        <v>312</v>
      </c>
      <c r="B2062" t="s">
        <v>192</v>
      </c>
      <c r="C2062" t="s">
        <v>193</v>
      </c>
      <c r="D2062" t="s">
        <v>36</v>
      </c>
      <c r="E2062" t="s">
        <v>37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</row>
    <row r="2063" spans="1:10">
      <c r="A2063" t="s">
        <v>312</v>
      </c>
      <c r="B2063" t="s">
        <v>194</v>
      </c>
      <c r="C2063" t="s">
        <v>195</v>
      </c>
      <c r="D2063" t="s">
        <v>36</v>
      </c>
      <c r="E2063" t="s">
        <v>37</v>
      </c>
      <c r="F2063" s="7">
        <v>9.3559999999999999</v>
      </c>
      <c r="G2063" s="7">
        <v>9.6859999999999999</v>
      </c>
      <c r="H2063" s="7">
        <v>9.1170000000000009</v>
      </c>
      <c r="I2063" s="7">
        <v>8.9600000000000009</v>
      </c>
      <c r="J2063" s="7">
        <v>9.5120000000000005</v>
      </c>
    </row>
    <row r="2064" spans="1:10">
      <c r="A2064" t="s">
        <v>312</v>
      </c>
      <c r="B2064" t="s">
        <v>196</v>
      </c>
      <c r="C2064" t="s">
        <v>197</v>
      </c>
      <c r="D2064" t="s">
        <v>36</v>
      </c>
      <c r="E2064" t="s">
        <v>37</v>
      </c>
      <c r="F2064" s="7">
        <v>25.856999999999999</v>
      </c>
      <c r="G2064" s="7">
        <v>28.794</v>
      </c>
      <c r="H2064" s="7">
        <v>24.033999999999999</v>
      </c>
      <c r="I2064" s="7">
        <v>23.431999999999999</v>
      </c>
      <c r="J2064" s="7">
        <v>24.637</v>
      </c>
    </row>
    <row r="2065" spans="1:10">
      <c r="A2065" t="s">
        <v>312</v>
      </c>
      <c r="B2065" t="s">
        <v>198</v>
      </c>
      <c r="C2065" t="s">
        <v>199</v>
      </c>
      <c r="D2065" t="s">
        <v>36</v>
      </c>
      <c r="E2065" t="s">
        <v>37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</row>
    <row r="2066" spans="1:10">
      <c r="A2066" t="s">
        <v>312</v>
      </c>
      <c r="B2066" t="s">
        <v>200</v>
      </c>
      <c r="C2066" t="s">
        <v>201</v>
      </c>
      <c r="D2066" t="s">
        <v>36</v>
      </c>
      <c r="E2066" t="s">
        <v>37</v>
      </c>
      <c r="F2066" s="7">
        <v>4.2220000000000004</v>
      </c>
      <c r="G2066" s="7">
        <v>4.2720000000000002</v>
      </c>
      <c r="H2066" s="7">
        <v>4.4089999999999998</v>
      </c>
      <c r="I2066" s="7">
        <v>4.34</v>
      </c>
      <c r="J2066" s="7">
        <v>4.2229999999999999</v>
      </c>
    </row>
    <row r="2067" spans="1:10">
      <c r="A2067" t="s">
        <v>312</v>
      </c>
      <c r="B2067" t="s">
        <v>202</v>
      </c>
      <c r="C2067" t="s">
        <v>203</v>
      </c>
      <c r="D2067" t="s">
        <v>36</v>
      </c>
      <c r="E2067" t="s">
        <v>37</v>
      </c>
      <c r="F2067" s="7">
        <v>0</v>
      </c>
      <c r="G2067" s="7">
        <v>0</v>
      </c>
      <c r="H2067" s="7">
        <v>0</v>
      </c>
      <c r="I2067" s="7">
        <v>0</v>
      </c>
      <c r="J2067" s="7">
        <v>0</v>
      </c>
    </row>
    <row r="2068" spans="1:10">
      <c r="A2068" t="s">
        <v>312</v>
      </c>
      <c r="B2068" t="s">
        <v>204</v>
      </c>
      <c r="C2068" t="s">
        <v>205</v>
      </c>
      <c r="D2068" t="s">
        <v>36</v>
      </c>
      <c r="E2068" t="s">
        <v>37</v>
      </c>
      <c r="F2068" s="7"/>
      <c r="G2068" s="7"/>
      <c r="H2068" s="7"/>
      <c r="I2068" s="7"/>
      <c r="J2068" s="7"/>
    </row>
    <row r="2069" spans="1:10">
      <c r="A2069" t="s">
        <v>312</v>
      </c>
      <c r="B2069" t="s">
        <v>206</v>
      </c>
      <c r="C2069" t="s">
        <v>207</v>
      </c>
      <c r="D2069" t="s">
        <v>36</v>
      </c>
      <c r="E2069" t="s">
        <v>37</v>
      </c>
      <c r="F2069" s="7"/>
      <c r="G2069" s="7"/>
      <c r="H2069" s="7"/>
      <c r="I2069" s="7"/>
      <c r="J2069" s="7"/>
    </row>
    <row r="2070" spans="1:10">
      <c r="A2070" t="s">
        <v>312</v>
      </c>
      <c r="B2070" t="s">
        <v>208</v>
      </c>
      <c r="C2070" t="s">
        <v>209</v>
      </c>
      <c r="D2070" t="s">
        <v>36</v>
      </c>
      <c r="E2070" t="s">
        <v>37</v>
      </c>
      <c r="F2070" s="7"/>
      <c r="G2070" s="7"/>
      <c r="H2070" s="7"/>
      <c r="I2070" s="7"/>
      <c r="J2070" s="7"/>
    </row>
    <row r="2071" spans="1:10">
      <c r="A2071" t="s">
        <v>312</v>
      </c>
      <c r="B2071" t="s">
        <v>210</v>
      </c>
      <c r="C2071" t="s">
        <v>211</v>
      </c>
      <c r="D2071" t="s">
        <v>36</v>
      </c>
      <c r="E2071" t="s">
        <v>37</v>
      </c>
      <c r="F2071" s="7"/>
      <c r="G2071" s="7"/>
      <c r="H2071" s="7"/>
      <c r="I2071" s="7"/>
      <c r="J2071" s="7"/>
    </row>
    <row r="2072" spans="1:10">
      <c r="A2072" t="s">
        <v>312</v>
      </c>
      <c r="B2072" t="s">
        <v>212</v>
      </c>
      <c r="C2072" t="s">
        <v>213</v>
      </c>
      <c r="D2072" t="s">
        <v>36</v>
      </c>
      <c r="E2072" t="s">
        <v>37</v>
      </c>
      <c r="F2072" s="7"/>
      <c r="G2072" s="7"/>
      <c r="H2072" s="7"/>
      <c r="I2072" s="7"/>
      <c r="J2072" s="7"/>
    </row>
    <row r="2073" spans="1:10">
      <c r="A2073" t="s">
        <v>312</v>
      </c>
      <c r="B2073" t="s">
        <v>214</v>
      </c>
      <c r="C2073" t="s">
        <v>215</v>
      </c>
      <c r="D2073" t="s">
        <v>36</v>
      </c>
      <c r="E2073" t="s">
        <v>37</v>
      </c>
      <c r="F2073" s="7"/>
      <c r="G2073" s="7"/>
      <c r="H2073" s="7"/>
      <c r="I2073" s="7"/>
      <c r="J2073" s="7"/>
    </row>
    <row r="2074" spans="1:10">
      <c r="A2074" t="s">
        <v>312</v>
      </c>
      <c r="B2074" t="s">
        <v>216</v>
      </c>
      <c r="C2074" t="s">
        <v>217</v>
      </c>
      <c r="D2074" t="s">
        <v>36</v>
      </c>
      <c r="E2074" t="s">
        <v>37</v>
      </c>
      <c r="F2074" s="7"/>
      <c r="G2074" s="7"/>
      <c r="H2074" s="7"/>
      <c r="I2074" s="7"/>
      <c r="J2074" s="7"/>
    </row>
    <row r="2075" spans="1:10">
      <c r="A2075" t="s">
        <v>312</v>
      </c>
      <c r="B2075" t="s">
        <v>218</v>
      </c>
      <c r="C2075" t="s">
        <v>219</v>
      </c>
      <c r="D2075" t="s">
        <v>36</v>
      </c>
      <c r="E2075" t="s">
        <v>37</v>
      </c>
      <c r="F2075" s="7"/>
      <c r="G2075" s="7"/>
      <c r="H2075" s="7"/>
      <c r="I2075" s="7"/>
      <c r="J2075" s="7"/>
    </row>
    <row r="2076" spans="1:10">
      <c r="A2076" t="s">
        <v>312</v>
      </c>
      <c r="B2076" t="s">
        <v>220</v>
      </c>
      <c r="C2076" t="s">
        <v>221</v>
      </c>
      <c r="D2076" t="s">
        <v>36</v>
      </c>
      <c r="E2076" t="s">
        <v>37</v>
      </c>
      <c r="F2076" s="7"/>
      <c r="G2076" s="7"/>
      <c r="H2076" s="7"/>
      <c r="I2076" s="7"/>
      <c r="J2076" s="7"/>
    </row>
    <row r="2077" spans="1:10">
      <c r="A2077" t="s">
        <v>312</v>
      </c>
      <c r="B2077" t="s">
        <v>222</v>
      </c>
      <c r="C2077" t="s">
        <v>223</v>
      </c>
      <c r="D2077" t="s">
        <v>36</v>
      </c>
      <c r="E2077" t="s">
        <v>37</v>
      </c>
      <c r="F2077" s="7"/>
      <c r="G2077" s="7"/>
      <c r="H2077" s="7"/>
      <c r="I2077" s="7"/>
      <c r="J2077" s="7"/>
    </row>
    <row r="2078" spans="1:10">
      <c r="A2078" t="s">
        <v>312</v>
      </c>
      <c r="B2078" t="s">
        <v>224</v>
      </c>
      <c r="C2078" t="s">
        <v>225</v>
      </c>
      <c r="D2078" t="s">
        <v>36</v>
      </c>
      <c r="E2078" t="s">
        <v>37</v>
      </c>
      <c r="F2078" s="7"/>
      <c r="G2078" s="7"/>
      <c r="H2078" s="7"/>
      <c r="I2078" s="7"/>
      <c r="J2078" s="7"/>
    </row>
    <row r="2079" spans="1:10">
      <c r="A2079" t="s">
        <v>312</v>
      </c>
      <c r="B2079" t="s">
        <v>226</v>
      </c>
      <c r="C2079" t="s">
        <v>227</v>
      </c>
      <c r="D2079" t="s">
        <v>36</v>
      </c>
      <c r="E2079" t="s">
        <v>37</v>
      </c>
      <c r="F2079" s="7"/>
      <c r="G2079" s="7"/>
      <c r="H2079" s="7"/>
      <c r="I2079" s="7"/>
      <c r="J2079" s="7"/>
    </row>
    <row r="2080" spans="1:10">
      <c r="A2080" t="s">
        <v>312</v>
      </c>
      <c r="B2080" t="s">
        <v>228</v>
      </c>
      <c r="C2080" t="s">
        <v>229</v>
      </c>
      <c r="D2080" t="s">
        <v>36</v>
      </c>
      <c r="E2080" t="s">
        <v>37</v>
      </c>
      <c r="F2080" s="7"/>
      <c r="G2080" s="7"/>
      <c r="H2080" s="7"/>
      <c r="I2080" s="7"/>
      <c r="J2080" s="7"/>
    </row>
    <row r="2081" spans="1:10">
      <c r="A2081" t="s">
        <v>312</v>
      </c>
      <c r="B2081" t="s">
        <v>230</v>
      </c>
      <c r="C2081" t="s">
        <v>231</v>
      </c>
      <c r="D2081" t="s">
        <v>36</v>
      </c>
      <c r="E2081" t="s">
        <v>37</v>
      </c>
      <c r="F2081" s="7"/>
      <c r="G2081" s="7"/>
      <c r="H2081" s="7"/>
      <c r="I2081" s="7"/>
      <c r="J2081" s="7"/>
    </row>
    <row r="2082" spans="1:10">
      <c r="A2082" t="s">
        <v>312</v>
      </c>
      <c r="B2082" t="s">
        <v>232</v>
      </c>
      <c r="C2082" t="s">
        <v>233</v>
      </c>
      <c r="D2082" t="s">
        <v>36</v>
      </c>
      <c r="E2082" t="s">
        <v>37</v>
      </c>
      <c r="F2082" s="7"/>
      <c r="G2082" s="7"/>
      <c r="H2082" s="7"/>
      <c r="I2082" s="7"/>
      <c r="J2082" s="7"/>
    </row>
    <row r="2083" spans="1:10">
      <c r="A2083" t="s">
        <v>312</v>
      </c>
      <c r="B2083" t="s">
        <v>234</v>
      </c>
      <c r="C2083" t="s">
        <v>235</v>
      </c>
      <c r="D2083" t="s">
        <v>36</v>
      </c>
      <c r="E2083" t="s">
        <v>37</v>
      </c>
      <c r="F2083" s="7"/>
      <c r="G2083" s="7"/>
      <c r="H2083" s="7"/>
      <c r="I2083" s="7"/>
      <c r="J2083" s="7"/>
    </row>
    <row r="2084" spans="1:10">
      <c r="A2084" t="s">
        <v>312</v>
      </c>
      <c r="B2084" t="s">
        <v>236</v>
      </c>
      <c r="C2084" t="s">
        <v>237</v>
      </c>
      <c r="D2084" t="s">
        <v>36</v>
      </c>
      <c r="E2084" t="s">
        <v>37</v>
      </c>
      <c r="F2084" s="7"/>
      <c r="G2084" s="7"/>
      <c r="H2084" s="7"/>
      <c r="I2084" s="7"/>
      <c r="J2084" s="7"/>
    </row>
    <row r="2085" spans="1:10">
      <c r="A2085" t="s">
        <v>312</v>
      </c>
      <c r="B2085" t="s">
        <v>238</v>
      </c>
      <c r="C2085" t="s">
        <v>239</v>
      </c>
      <c r="D2085" t="s">
        <v>36</v>
      </c>
      <c r="E2085" t="s">
        <v>37</v>
      </c>
      <c r="F2085" s="7"/>
      <c r="G2085" s="7"/>
      <c r="H2085" s="7"/>
      <c r="I2085" s="7"/>
      <c r="J2085" s="7"/>
    </row>
    <row r="2086" spans="1:10">
      <c r="A2086" t="s">
        <v>312</v>
      </c>
      <c r="B2086" t="s">
        <v>240</v>
      </c>
      <c r="C2086" t="s">
        <v>241</v>
      </c>
      <c r="D2086" t="s">
        <v>36</v>
      </c>
      <c r="E2086" t="s">
        <v>37</v>
      </c>
      <c r="F2086" s="7"/>
      <c r="G2086" s="7"/>
      <c r="H2086" s="7"/>
      <c r="I2086" s="7"/>
      <c r="J2086" s="7"/>
    </row>
    <row r="2087" spans="1:10">
      <c r="A2087" t="s">
        <v>312</v>
      </c>
      <c r="B2087" t="s">
        <v>242</v>
      </c>
      <c r="C2087" t="s">
        <v>243</v>
      </c>
      <c r="D2087" t="s">
        <v>36</v>
      </c>
      <c r="E2087" t="s">
        <v>37</v>
      </c>
      <c r="F2087" s="7"/>
      <c r="G2087" s="7"/>
      <c r="H2087" s="7"/>
      <c r="I2087" s="7"/>
      <c r="J2087" s="7"/>
    </row>
    <row r="2088" spans="1:10">
      <c r="A2088" t="s">
        <v>312</v>
      </c>
      <c r="B2088" t="s">
        <v>244</v>
      </c>
      <c r="C2088" t="s">
        <v>245</v>
      </c>
      <c r="D2088" t="s">
        <v>36</v>
      </c>
      <c r="E2088" t="s">
        <v>37</v>
      </c>
      <c r="F2088" s="7"/>
      <c r="G2088" s="7"/>
      <c r="H2088" s="7"/>
      <c r="I2088" s="7"/>
      <c r="J2088" s="7"/>
    </row>
    <row r="2089" spans="1:10">
      <c r="A2089" t="s">
        <v>312</v>
      </c>
      <c r="B2089" t="s">
        <v>246</v>
      </c>
      <c r="C2089" t="s">
        <v>247</v>
      </c>
      <c r="D2089" t="s">
        <v>36</v>
      </c>
      <c r="E2089" t="s">
        <v>37</v>
      </c>
      <c r="F2089" s="7"/>
      <c r="G2089" s="7"/>
      <c r="H2089" s="7"/>
      <c r="I2089" s="7"/>
      <c r="J2089" s="7"/>
    </row>
    <row r="2090" spans="1:10">
      <c r="A2090" t="s">
        <v>312</v>
      </c>
      <c r="B2090" t="s">
        <v>248</v>
      </c>
      <c r="C2090" t="s">
        <v>249</v>
      </c>
      <c r="D2090" t="s">
        <v>36</v>
      </c>
      <c r="E2090" t="s">
        <v>37</v>
      </c>
      <c r="F2090" s="7"/>
      <c r="G2090" s="7"/>
      <c r="H2090" s="7"/>
      <c r="I2090" s="7"/>
      <c r="J2090" s="7"/>
    </row>
    <row r="2091" spans="1:10">
      <c r="A2091" t="s">
        <v>312</v>
      </c>
      <c r="B2091" t="s">
        <v>250</v>
      </c>
      <c r="C2091" t="s">
        <v>251</v>
      </c>
      <c r="D2091" t="s">
        <v>36</v>
      </c>
      <c r="E2091" t="s">
        <v>37</v>
      </c>
      <c r="F2091" s="7"/>
      <c r="G2091" s="7"/>
      <c r="H2091" s="7"/>
      <c r="I2091" s="7"/>
      <c r="J2091" s="7"/>
    </row>
    <row r="2092" spans="1:10">
      <c r="A2092" t="s">
        <v>312</v>
      </c>
      <c r="B2092" t="s">
        <v>252</v>
      </c>
      <c r="C2092" t="s">
        <v>253</v>
      </c>
      <c r="D2092" t="s">
        <v>36</v>
      </c>
      <c r="E2092" t="s">
        <v>37</v>
      </c>
      <c r="F2092" s="7"/>
      <c r="G2092" s="7"/>
      <c r="H2092" s="7"/>
      <c r="I2092" s="7"/>
      <c r="J2092" s="7"/>
    </row>
    <row r="2093" spans="1:10">
      <c r="A2093" t="s">
        <v>312</v>
      </c>
      <c r="B2093" t="s">
        <v>254</v>
      </c>
      <c r="C2093" t="s">
        <v>255</v>
      </c>
      <c r="D2093" t="s">
        <v>36</v>
      </c>
      <c r="E2093" t="s">
        <v>37</v>
      </c>
      <c r="F2093" s="7"/>
      <c r="G2093" s="7"/>
      <c r="H2093" s="7"/>
      <c r="I2093" s="7"/>
      <c r="J2093" s="7"/>
    </row>
    <row r="2094" spans="1:10">
      <c r="A2094" t="s">
        <v>312</v>
      </c>
      <c r="B2094" t="s">
        <v>256</v>
      </c>
      <c r="C2094" t="s">
        <v>257</v>
      </c>
      <c r="D2094" t="s">
        <v>36</v>
      </c>
      <c r="E2094" t="s">
        <v>37</v>
      </c>
      <c r="F2094" s="7"/>
      <c r="G2094" s="7"/>
      <c r="H2094" s="7"/>
      <c r="I2094" s="7"/>
      <c r="J2094" s="7"/>
    </row>
    <row r="2095" spans="1:10">
      <c r="A2095" t="s">
        <v>312</v>
      </c>
      <c r="B2095" t="s">
        <v>258</v>
      </c>
      <c r="C2095" t="s">
        <v>259</v>
      </c>
      <c r="D2095" t="s">
        <v>36</v>
      </c>
      <c r="E2095" t="s">
        <v>37</v>
      </c>
      <c r="F2095" s="7"/>
      <c r="G2095" s="7"/>
      <c r="H2095" s="7"/>
      <c r="I2095" s="7"/>
      <c r="J2095" s="7"/>
    </row>
    <row r="2096" spans="1:10">
      <c r="A2096" t="s">
        <v>312</v>
      </c>
      <c r="B2096" t="s">
        <v>260</v>
      </c>
      <c r="C2096" t="s">
        <v>261</v>
      </c>
      <c r="D2096" t="s">
        <v>36</v>
      </c>
      <c r="E2096" t="s">
        <v>37</v>
      </c>
      <c r="F2096" s="7"/>
      <c r="G2096" s="7"/>
      <c r="H2096" s="7"/>
      <c r="I2096" s="7"/>
      <c r="J2096" s="7"/>
    </row>
    <row r="2097" spans="1:10">
      <c r="A2097" t="s">
        <v>312</v>
      </c>
      <c r="B2097" t="s">
        <v>262</v>
      </c>
      <c r="C2097" t="s">
        <v>263</v>
      </c>
      <c r="D2097" t="s">
        <v>36</v>
      </c>
      <c r="E2097" t="s">
        <v>37</v>
      </c>
      <c r="F2097" s="7"/>
      <c r="G2097" s="7"/>
      <c r="H2097" s="7"/>
      <c r="I2097" s="7"/>
      <c r="J2097" s="7"/>
    </row>
    <row r="2098" spans="1:10">
      <c r="A2098" t="s">
        <v>312</v>
      </c>
      <c r="B2098" t="s">
        <v>264</v>
      </c>
      <c r="C2098" t="s">
        <v>265</v>
      </c>
      <c r="D2098" t="s">
        <v>36</v>
      </c>
      <c r="E2098" t="s">
        <v>37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</row>
    <row r="2099" spans="1:10">
      <c r="A2099" t="s">
        <v>312</v>
      </c>
      <c r="B2099" t="s">
        <v>266</v>
      </c>
      <c r="C2099" t="s">
        <v>267</v>
      </c>
      <c r="D2099" t="s">
        <v>36</v>
      </c>
      <c r="E2099" t="s">
        <v>37</v>
      </c>
      <c r="F2099" s="7">
        <v>0</v>
      </c>
      <c r="G2099" s="7">
        <v>0</v>
      </c>
      <c r="H2099" s="7">
        <v>0</v>
      </c>
      <c r="I2099" s="7">
        <v>0</v>
      </c>
      <c r="J2099" s="7">
        <v>0</v>
      </c>
    </row>
    <row r="2100" spans="1:10">
      <c r="A2100" t="s">
        <v>312</v>
      </c>
      <c r="B2100" t="s">
        <v>268</v>
      </c>
      <c r="C2100" t="s">
        <v>269</v>
      </c>
      <c r="D2100" t="s">
        <v>36</v>
      </c>
      <c r="E2100" t="s">
        <v>37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</row>
    <row r="2101" spans="1:10">
      <c r="A2101" t="s">
        <v>312</v>
      </c>
      <c r="B2101" t="s">
        <v>270</v>
      </c>
      <c r="C2101" t="s">
        <v>271</v>
      </c>
      <c r="D2101" t="s">
        <v>36</v>
      </c>
      <c r="E2101" t="s">
        <v>37</v>
      </c>
      <c r="F2101" s="7">
        <v>0.95799999999999996</v>
      </c>
      <c r="G2101" s="7">
        <v>0.95799999999999996</v>
      </c>
      <c r="H2101" s="7">
        <v>0.95799999999999996</v>
      </c>
      <c r="I2101" s="7">
        <v>0.95799999999999996</v>
      </c>
      <c r="J2101" s="7">
        <v>0.95799999999999996</v>
      </c>
    </row>
    <row r="2102" spans="1:10">
      <c r="A2102" t="s">
        <v>312</v>
      </c>
      <c r="B2102" t="s">
        <v>272</v>
      </c>
      <c r="C2102" t="s">
        <v>273</v>
      </c>
      <c r="D2102" t="s">
        <v>36</v>
      </c>
      <c r="E2102" t="s">
        <v>37</v>
      </c>
      <c r="F2102" s="7">
        <v>1.59</v>
      </c>
      <c r="G2102" s="7">
        <v>1.59</v>
      </c>
      <c r="H2102" s="7">
        <v>1.59</v>
      </c>
      <c r="I2102" s="7">
        <v>1.59</v>
      </c>
      <c r="J2102" s="7">
        <v>1.59</v>
      </c>
    </row>
    <row r="2103" spans="1:10">
      <c r="A2103" t="s">
        <v>312</v>
      </c>
      <c r="B2103" t="s">
        <v>274</v>
      </c>
      <c r="C2103" t="s">
        <v>275</v>
      </c>
      <c r="D2103" t="s">
        <v>36</v>
      </c>
      <c r="E2103" t="s">
        <v>37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</row>
    <row r="2104" spans="1:10">
      <c r="A2104" t="s">
        <v>312</v>
      </c>
      <c r="B2104" t="s">
        <v>276</v>
      </c>
      <c r="C2104" t="s">
        <v>277</v>
      </c>
      <c r="D2104" t="s">
        <v>36</v>
      </c>
      <c r="E2104" t="s">
        <v>37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</row>
    <row r="2105" spans="1:10">
      <c r="A2105" t="s">
        <v>312</v>
      </c>
      <c r="B2105" t="s">
        <v>278</v>
      </c>
      <c r="C2105" t="s">
        <v>279</v>
      </c>
      <c r="D2105" t="s">
        <v>36</v>
      </c>
      <c r="E2105" t="s">
        <v>37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</row>
    <row r="2106" spans="1:10">
      <c r="A2106" t="s">
        <v>312</v>
      </c>
      <c r="B2106" t="s">
        <v>280</v>
      </c>
      <c r="C2106" t="s">
        <v>281</v>
      </c>
      <c r="D2106" t="s">
        <v>36</v>
      </c>
      <c r="E2106" t="s">
        <v>37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</row>
    <row r="2107" spans="1:10">
      <c r="A2107" t="s">
        <v>312</v>
      </c>
      <c r="B2107" t="s">
        <v>282</v>
      </c>
      <c r="C2107" t="s">
        <v>283</v>
      </c>
      <c r="D2107" t="s">
        <v>36</v>
      </c>
      <c r="E2107" t="s">
        <v>37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</row>
    <row r="2108" spans="1:10">
      <c r="A2108" t="s">
        <v>312</v>
      </c>
      <c r="B2108" t="s">
        <v>284</v>
      </c>
      <c r="C2108" t="s">
        <v>285</v>
      </c>
      <c r="D2108" t="s">
        <v>36</v>
      </c>
      <c r="E2108" t="s">
        <v>37</v>
      </c>
      <c r="F2108" s="7">
        <v>0</v>
      </c>
      <c r="G2108" s="7">
        <v>0</v>
      </c>
      <c r="H2108" s="7">
        <v>0</v>
      </c>
      <c r="I2108" s="7">
        <v>0</v>
      </c>
      <c r="J2108" s="7">
        <v>0</v>
      </c>
    </row>
    <row r="2109" spans="1:10">
      <c r="A2109" t="s">
        <v>312</v>
      </c>
      <c r="B2109" t="s">
        <v>286</v>
      </c>
      <c r="C2109" t="s">
        <v>269</v>
      </c>
      <c r="D2109" t="s">
        <v>36</v>
      </c>
      <c r="E2109" t="s">
        <v>37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</row>
    <row r="2110" spans="1:10">
      <c r="A2110" t="s">
        <v>312</v>
      </c>
      <c r="B2110" t="s">
        <v>287</v>
      </c>
      <c r="C2110" t="s">
        <v>271</v>
      </c>
      <c r="D2110" t="s">
        <v>36</v>
      </c>
      <c r="E2110" t="s">
        <v>37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</row>
    <row r="2111" spans="1:10">
      <c r="A2111" t="s">
        <v>312</v>
      </c>
      <c r="B2111" t="s">
        <v>288</v>
      </c>
      <c r="C2111" t="s">
        <v>289</v>
      </c>
      <c r="D2111" t="s">
        <v>36</v>
      </c>
      <c r="E2111" t="s">
        <v>37</v>
      </c>
      <c r="F2111" s="7">
        <v>0</v>
      </c>
      <c r="G2111" s="7">
        <v>0</v>
      </c>
      <c r="H2111" s="7">
        <v>0</v>
      </c>
      <c r="I2111" s="7">
        <v>0</v>
      </c>
      <c r="J2111" s="7">
        <v>0</v>
      </c>
    </row>
    <row r="2112" spans="1:10">
      <c r="A2112" t="s">
        <v>312</v>
      </c>
      <c r="B2112" t="s">
        <v>290</v>
      </c>
      <c r="C2112" t="s">
        <v>291</v>
      </c>
      <c r="D2112" t="s">
        <v>36</v>
      </c>
      <c r="E2112" t="s">
        <v>37</v>
      </c>
      <c r="F2112" s="7">
        <v>0</v>
      </c>
      <c r="G2112" s="7">
        <v>0</v>
      </c>
      <c r="H2112" s="7">
        <v>0</v>
      </c>
      <c r="I2112" s="7">
        <v>0</v>
      </c>
      <c r="J2112" s="7">
        <v>0</v>
      </c>
    </row>
    <row r="2113" spans="1:10">
      <c r="A2113" t="s">
        <v>312</v>
      </c>
      <c r="B2113" t="s">
        <v>292</v>
      </c>
      <c r="C2113" t="s">
        <v>293</v>
      </c>
      <c r="D2113" t="s">
        <v>36</v>
      </c>
      <c r="E2113" t="s">
        <v>37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</row>
    <row r="2114" spans="1:10">
      <c r="A2114" t="s">
        <v>312</v>
      </c>
      <c r="B2114" t="s">
        <v>294</v>
      </c>
      <c r="C2114" t="s">
        <v>295</v>
      </c>
      <c r="D2114" t="s">
        <v>36</v>
      </c>
      <c r="E2114" t="s">
        <v>37</v>
      </c>
      <c r="F2114" s="7">
        <v>0</v>
      </c>
      <c r="G2114" s="7">
        <v>0</v>
      </c>
      <c r="H2114" s="7">
        <v>0</v>
      </c>
      <c r="I2114" s="7">
        <v>0</v>
      </c>
      <c r="J2114" s="7">
        <v>0</v>
      </c>
    </row>
    <row r="2115" spans="1:10">
      <c r="A2115" t="s">
        <v>312</v>
      </c>
      <c r="B2115" t="s">
        <v>296</v>
      </c>
      <c r="C2115" t="s">
        <v>297</v>
      </c>
      <c r="D2115" t="s">
        <v>36</v>
      </c>
      <c r="E2115" t="s">
        <v>37</v>
      </c>
      <c r="F2115" s="7">
        <v>0</v>
      </c>
      <c r="G2115" s="7">
        <v>0</v>
      </c>
      <c r="H2115" s="7">
        <v>0</v>
      </c>
      <c r="I2115" s="7">
        <v>0</v>
      </c>
      <c r="J2115" s="7">
        <v>0</v>
      </c>
    </row>
    <row r="2116" spans="1:10">
      <c r="A2116" t="s">
        <v>313</v>
      </c>
      <c r="B2116" t="s">
        <v>34</v>
      </c>
      <c r="C2116" t="s">
        <v>35</v>
      </c>
      <c r="D2116" t="s">
        <v>36</v>
      </c>
      <c r="E2116" t="s">
        <v>37</v>
      </c>
      <c r="F2116" s="7">
        <v>59.198174740640702</v>
      </c>
      <c r="G2116" s="7">
        <v>59.975585985078403</v>
      </c>
      <c r="H2116" s="7">
        <v>61.278761588688802</v>
      </c>
      <c r="I2116" s="7">
        <v>65.188701448471406</v>
      </c>
      <c r="J2116" s="7">
        <v>71.571652223900401</v>
      </c>
    </row>
    <row r="2117" spans="1:10">
      <c r="A2117" t="s">
        <v>313</v>
      </c>
      <c r="B2117" t="s">
        <v>38</v>
      </c>
      <c r="C2117" t="s">
        <v>39</v>
      </c>
      <c r="D2117" t="s">
        <v>36</v>
      </c>
      <c r="E2117" t="s">
        <v>37</v>
      </c>
      <c r="F2117" s="7">
        <v>93.213806518870697</v>
      </c>
      <c r="G2117" s="7">
        <v>92.140531631481196</v>
      </c>
      <c r="H2117" s="7">
        <v>91.080724913669599</v>
      </c>
      <c r="I2117" s="7">
        <v>90.242973424362205</v>
      </c>
      <c r="J2117" s="7">
        <v>89.330055455985203</v>
      </c>
    </row>
    <row r="2118" spans="1:10">
      <c r="A2118" t="s">
        <v>313</v>
      </c>
      <c r="B2118" t="s">
        <v>40</v>
      </c>
      <c r="C2118" t="s">
        <v>41</v>
      </c>
      <c r="D2118" t="s">
        <v>36</v>
      </c>
      <c r="E2118" t="s">
        <v>37</v>
      </c>
      <c r="F2118" s="7">
        <v>180.94747608634799</v>
      </c>
      <c r="G2118" s="7">
        <v>187.593322982161</v>
      </c>
      <c r="H2118" s="7">
        <v>188.02614930190401</v>
      </c>
      <c r="I2118" s="7">
        <v>195.74458675794401</v>
      </c>
      <c r="J2118" s="7">
        <v>189.39197528243</v>
      </c>
    </row>
    <row r="2119" spans="1:10">
      <c r="A2119" t="s">
        <v>313</v>
      </c>
      <c r="B2119" t="s">
        <v>42</v>
      </c>
      <c r="C2119" t="s">
        <v>43</v>
      </c>
      <c r="D2119" t="s">
        <v>36</v>
      </c>
      <c r="E2119" t="s">
        <v>37</v>
      </c>
      <c r="F2119" s="7">
        <v>18.383253788711201</v>
      </c>
      <c r="G2119" s="7">
        <v>18.2562377748208</v>
      </c>
      <c r="H2119" s="7">
        <v>18.358938424124599</v>
      </c>
      <c r="I2119" s="7">
        <v>18.335279067705098</v>
      </c>
      <c r="J2119" s="7">
        <v>18.3730852135701</v>
      </c>
    </row>
    <row r="2120" spans="1:10">
      <c r="A2120" t="s">
        <v>313</v>
      </c>
      <c r="B2120" t="s">
        <v>44</v>
      </c>
      <c r="C2120" t="s">
        <v>45</v>
      </c>
      <c r="D2120" t="s">
        <v>36</v>
      </c>
      <c r="E2120" t="s">
        <v>37</v>
      </c>
      <c r="F2120" s="7">
        <v>0.70261627047754605</v>
      </c>
      <c r="G2120" s="7">
        <v>0.72554806312551601</v>
      </c>
      <c r="H2120" s="7">
        <v>0.47542425296712199</v>
      </c>
      <c r="I2120" s="7">
        <v>0.49737216984756699</v>
      </c>
      <c r="J2120" s="7">
        <v>0.519583731095968</v>
      </c>
    </row>
    <row r="2121" spans="1:10">
      <c r="A2121" t="s">
        <v>313</v>
      </c>
      <c r="B2121" t="s">
        <v>46</v>
      </c>
      <c r="C2121" t="s">
        <v>47</v>
      </c>
      <c r="D2121" t="s">
        <v>36</v>
      </c>
      <c r="E2121" t="s">
        <v>37</v>
      </c>
      <c r="F2121" s="7">
        <v>0.43164537645704698</v>
      </c>
      <c r="G2121" s="7">
        <v>0.444217344322685</v>
      </c>
      <c r="H2121" s="7">
        <v>0.45944072884817599</v>
      </c>
      <c r="I2121" s="7">
        <v>0.47503327743819901</v>
      </c>
      <c r="J2121" s="7">
        <v>0.49079519710487401</v>
      </c>
    </row>
    <row r="2122" spans="1:10">
      <c r="A2122" t="s">
        <v>313</v>
      </c>
      <c r="B2122" t="s">
        <v>48</v>
      </c>
      <c r="C2122" t="s">
        <v>49</v>
      </c>
      <c r="D2122" t="s">
        <v>36</v>
      </c>
      <c r="E2122" t="s">
        <v>37</v>
      </c>
      <c r="F2122" s="7">
        <v>4.1138689572010501</v>
      </c>
      <c r="G2122" s="7">
        <v>4.2340723558451101</v>
      </c>
      <c r="H2122" s="7">
        <v>3.26760233965138</v>
      </c>
      <c r="I2122" s="7">
        <v>3.3892543085368998</v>
      </c>
      <c r="J2122" s="7">
        <v>3.51176289672261</v>
      </c>
    </row>
    <row r="2123" spans="1:10">
      <c r="A2123" t="s">
        <v>313</v>
      </c>
      <c r="B2123" t="s">
        <v>50</v>
      </c>
      <c r="C2123" t="s">
        <v>51</v>
      </c>
      <c r="D2123" t="s">
        <v>36</v>
      </c>
      <c r="E2123" t="s">
        <v>37</v>
      </c>
      <c r="F2123" s="7">
        <v>0.93393157645540803</v>
      </c>
      <c r="G2123" s="7">
        <v>1.0471193760403299</v>
      </c>
      <c r="H2123" s="7">
        <v>1.1610493185767601</v>
      </c>
      <c r="I2123" s="7">
        <v>1.2733097952578301</v>
      </c>
      <c r="J2123" s="7">
        <v>1.3862120538615199</v>
      </c>
    </row>
    <row r="2124" spans="1:10">
      <c r="A2124" t="s">
        <v>313</v>
      </c>
      <c r="B2124" t="s">
        <v>52</v>
      </c>
      <c r="C2124" t="s">
        <v>53</v>
      </c>
      <c r="D2124" t="s">
        <v>36</v>
      </c>
      <c r="E2124" t="s">
        <v>37</v>
      </c>
      <c r="F2124" s="7">
        <v>0</v>
      </c>
      <c r="G2124" s="7">
        <v>0</v>
      </c>
      <c r="H2124" s="7">
        <v>0</v>
      </c>
      <c r="I2124" s="7">
        <v>0</v>
      </c>
      <c r="J2124" s="7">
        <v>0</v>
      </c>
    </row>
    <row r="2125" spans="1:10">
      <c r="A2125" t="s">
        <v>313</v>
      </c>
      <c r="B2125" t="s">
        <v>54</v>
      </c>
      <c r="C2125" t="s">
        <v>55</v>
      </c>
      <c r="D2125" t="s">
        <v>36</v>
      </c>
      <c r="E2125" t="s">
        <v>37</v>
      </c>
      <c r="F2125" s="7">
        <v>0</v>
      </c>
      <c r="G2125" s="7">
        <v>0</v>
      </c>
      <c r="H2125" s="7">
        <v>0</v>
      </c>
      <c r="I2125" s="7">
        <v>0</v>
      </c>
      <c r="J2125" s="7">
        <v>0</v>
      </c>
    </row>
    <row r="2126" spans="1:10">
      <c r="A2126" t="s">
        <v>313</v>
      </c>
      <c r="B2126" t="s">
        <v>56</v>
      </c>
      <c r="C2126" t="s">
        <v>57</v>
      </c>
      <c r="D2126" t="s">
        <v>36</v>
      </c>
      <c r="E2126" t="s">
        <v>37</v>
      </c>
      <c r="F2126" s="7">
        <v>0</v>
      </c>
      <c r="G2126" s="7">
        <v>0</v>
      </c>
      <c r="H2126" s="7">
        <v>0</v>
      </c>
      <c r="I2126" s="7">
        <v>0</v>
      </c>
      <c r="J2126" s="7">
        <v>0</v>
      </c>
    </row>
    <row r="2127" spans="1:10">
      <c r="A2127" t="s">
        <v>313</v>
      </c>
      <c r="B2127" t="s">
        <v>58</v>
      </c>
      <c r="C2127" t="s">
        <v>59</v>
      </c>
      <c r="D2127" t="s">
        <v>36</v>
      </c>
      <c r="E2127" t="s">
        <v>37</v>
      </c>
      <c r="F2127" s="7">
        <v>0</v>
      </c>
      <c r="G2127" s="7">
        <v>0</v>
      </c>
      <c r="H2127" s="7">
        <v>0</v>
      </c>
      <c r="I2127" s="7">
        <v>0</v>
      </c>
      <c r="J2127" s="7">
        <v>0</v>
      </c>
    </row>
    <row r="2128" spans="1:10">
      <c r="A2128" t="s">
        <v>313</v>
      </c>
      <c r="B2128" t="s">
        <v>60</v>
      </c>
      <c r="C2128" t="s">
        <v>61</v>
      </c>
      <c r="D2128" t="s">
        <v>36</v>
      </c>
      <c r="E2128" t="s">
        <v>37</v>
      </c>
      <c r="F2128" s="7">
        <v>0.136020195660812</v>
      </c>
      <c r="G2128" s="7">
        <v>0.15930157797335601</v>
      </c>
      <c r="H2128" s="7">
        <v>0.183675336503794</v>
      </c>
      <c r="I2128" s="7">
        <v>0.20828305313144599</v>
      </c>
      <c r="J2128" s="7">
        <v>0.23321187396217499</v>
      </c>
    </row>
    <row r="2129" spans="1:10">
      <c r="A2129" t="s">
        <v>313</v>
      </c>
      <c r="B2129" t="s">
        <v>62</v>
      </c>
      <c r="C2129" t="s">
        <v>63</v>
      </c>
      <c r="D2129" t="s">
        <v>36</v>
      </c>
      <c r="E2129" t="s">
        <v>37</v>
      </c>
      <c r="F2129" s="7">
        <v>0.14999808216817001</v>
      </c>
      <c r="G2129" s="7">
        <v>0.163891860321387</v>
      </c>
      <c r="H2129" s="7">
        <v>0.17915750965021399</v>
      </c>
      <c r="I2129" s="7">
        <v>0.19477381226385501</v>
      </c>
      <c r="J2129" s="7">
        <v>0.21062549189826901</v>
      </c>
    </row>
    <row r="2130" spans="1:10">
      <c r="A2130" t="s">
        <v>313</v>
      </c>
      <c r="B2130" t="s">
        <v>64</v>
      </c>
      <c r="C2130" t="s">
        <v>65</v>
      </c>
      <c r="D2130" t="s">
        <v>36</v>
      </c>
      <c r="E2130" t="s">
        <v>37</v>
      </c>
      <c r="F2130" s="7">
        <v>0.68062187512233396</v>
      </c>
      <c r="G2130" s="7">
        <v>0.80316150234347095</v>
      </c>
      <c r="H2130" s="7">
        <v>0.93053313417975603</v>
      </c>
      <c r="I2130" s="7">
        <v>1.05832417528265</v>
      </c>
      <c r="J2130" s="7">
        <v>1.187299655563</v>
      </c>
    </row>
    <row r="2131" spans="1:10">
      <c r="A2131" t="s">
        <v>313</v>
      </c>
      <c r="B2131" t="s">
        <v>66</v>
      </c>
      <c r="C2131" t="s">
        <v>67</v>
      </c>
      <c r="D2131" t="s">
        <v>36</v>
      </c>
      <c r="E2131" t="s">
        <v>37</v>
      </c>
      <c r="F2131" s="7">
        <v>0.56923510213286699</v>
      </c>
      <c r="G2131" s="7">
        <v>0.686836206810161</v>
      </c>
      <c r="H2131" s="7">
        <v>0.80509525373456103</v>
      </c>
      <c r="I2131" s="7">
        <v>0.92230879168435498</v>
      </c>
      <c r="J2131" s="7">
        <v>1.04027453626821</v>
      </c>
    </row>
    <row r="2132" spans="1:10">
      <c r="A2132" t="s">
        <v>313</v>
      </c>
      <c r="B2132" t="s">
        <v>68</v>
      </c>
      <c r="C2132" t="s">
        <v>69</v>
      </c>
      <c r="D2132" t="s">
        <v>36</v>
      </c>
      <c r="E2132" t="s">
        <v>37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</row>
    <row r="2133" spans="1:10">
      <c r="A2133" t="s">
        <v>313</v>
      </c>
      <c r="B2133" t="s">
        <v>70</v>
      </c>
      <c r="C2133" t="s">
        <v>71</v>
      </c>
      <c r="D2133" t="s">
        <v>36</v>
      </c>
      <c r="E2133" t="s">
        <v>37</v>
      </c>
      <c r="F2133" s="7">
        <v>0</v>
      </c>
      <c r="G2133" s="7">
        <v>0</v>
      </c>
      <c r="H2133" s="7">
        <v>0</v>
      </c>
      <c r="I2133" s="7">
        <v>0</v>
      </c>
      <c r="J2133" s="7">
        <v>0</v>
      </c>
    </row>
    <row r="2134" spans="1:10">
      <c r="A2134" t="s">
        <v>313</v>
      </c>
      <c r="B2134" t="s">
        <v>72</v>
      </c>
      <c r="C2134" t="s">
        <v>73</v>
      </c>
      <c r="D2134" t="s">
        <v>36</v>
      </c>
      <c r="E2134" t="s">
        <v>37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</row>
    <row r="2135" spans="1:10">
      <c r="A2135" t="s">
        <v>313</v>
      </c>
      <c r="B2135" t="s">
        <v>74</v>
      </c>
      <c r="C2135" t="s">
        <v>75</v>
      </c>
      <c r="D2135" t="s">
        <v>36</v>
      </c>
      <c r="E2135" t="s">
        <v>37</v>
      </c>
      <c r="F2135" s="7">
        <v>0</v>
      </c>
      <c r="G2135" s="7">
        <v>0</v>
      </c>
      <c r="H2135" s="7">
        <v>0</v>
      </c>
      <c r="I2135" s="7">
        <v>0</v>
      </c>
      <c r="J2135" s="7">
        <v>0</v>
      </c>
    </row>
    <row r="2136" spans="1:10">
      <c r="A2136" t="s">
        <v>313</v>
      </c>
      <c r="B2136" t="s">
        <v>76</v>
      </c>
      <c r="C2136" t="s">
        <v>77</v>
      </c>
      <c r="D2136" t="s">
        <v>36</v>
      </c>
      <c r="E2136" t="s">
        <v>37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</row>
    <row r="2137" spans="1:10">
      <c r="A2137" t="s">
        <v>313</v>
      </c>
      <c r="B2137" t="s">
        <v>78</v>
      </c>
      <c r="C2137" t="s">
        <v>79</v>
      </c>
      <c r="D2137" t="s">
        <v>36</v>
      </c>
      <c r="E2137" t="s">
        <v>37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</row>
    <row r="2138" spans="1:10">
      <c r="A2138" t="s">
        <v>313</v>
      </c>
      <c r="B2138" t="s">
        <v>80</v>
      </c>
      <c r="C2138" t="s">
        <v>81</v>
      </c>
      <c r="D2138" t="s">
        <v>36</v>
      </c>
      <c r="E2138" t="s">
        <v>37</v>
      </c>
      <c r="F2138" s="7">
        <v>0</v>
      </c>
      <c r="G2138" s="7">
        <v>0</v>
      </c>
      <c r="H2138" s="7">
        <v>0</v>
      </c>
      <c r="I2138" s="7">
        <v>0</v>
      </c>
      <c r="J2138" s="7">
        <v>0</v>
      </c>
    </row>
    <row r="2139" spans="1:10">
      <c r="A2139" t="s">
        <v>313</v>
      </c>
      <c r="B2139" t="s">
        <v>82</v>
      </c>
      <c r="C2139" t="s">
        <v>83</v>
      </c>
      <c r="D2139" t="s">
        <v>36</v>
      </c>
      <c r="E2139" t="s">
        <v>37</v>
      </c>
      <c r="F2139" s="7">
        <v>0</v>
      </c>
      <c r="G2139" s="7">
        <v>0</v>
      </c>
      <c r="H2139" s="7">
        <v>0</v>
      </c>
      <c r="I2139" s="7">
        <v>0</v>
      </c>
      <c r="J2139" s="7">
        <v>0</v>
      </c>
    </row>
    <row r="2140" spans="1:10">
      <c r="A2140" t="s">
        <v>313</v>
      </c>
      <c r="B2140" t="s">
        <v>84</v>
      </c>
      <c r="C2140" t="s">
        <v>85</v>
      </c>
      <c r="D2140" t="s">
        <v>36</v>
      </c>
      <c r="E2140" t="s">
        <v>37</v>
      </c>
      <c r="F2140" s="7">
        <v>6.6787464404474397</v>
      </c>
      <c r="G2140" s="7">
        <v>7.1680834404634401</v>
      </c>
      <c r="H2140" s="7">
        <v>6.7227984404574403</v>
      </c>
      <c r="I2140" s="7">
        <v>6.54958544044944</v>
      </c>
      <c r="J2140" s="7">
        <v>6.4860534404474404</v>
      </c>
    </row>
    <row r="2141" spans="1:10">
      <c r="A2141" t="s">
        <v>313</v>
      </c>
      <c r="B2141" t="s">
        <v>86</v>
      </c>
      <c r="C2141" t="s">
        <v>87</v>
      </c>
      <c r="D2141" t="s">
        <v>36</v>
      </c>
      <c r="E2141" t="s">
        <v>37</v>
      </c>
      <c r="F2141" s="7">
        <v>22.676045915815301</v>
      </c>
      <c r="G2141" s="7">
        <v>38.855079642517197</v>
      </c>
      <c r="H2141" s="7">
        <v>54.826510859107501</v>
      </c>
      <c r="I2141" s="7">
        <v>39.022378791031599</v>
      </c>
      <c r="J2141" s="7">
        <v>24.040776068478401</v>
      </c>
    </row>
    <row r="2142" spans="1:10">
      <c r="A2142" t="s">
        <v>313</v>
      </c>
      <c r="B2142" t="s">
        <v>88</v>
      </c>
      <c r="C2142" t="s">
        <v>89</v>
      </c>
      <c r="D2142" t="s">
        <v>36</v>
      </c>
      <c r="E2142" t="s">
        <v>37</v>
      </c>
      <c r="F2142" s="7">
        <v>19.180064999999999</v>
      </c>
      <c r="G2142" s="7">
        <v>26.147065000000001</v>
      </c>
      <c r="H2142" s="7">
        <v>30.046064999999999</v>
      </c>
      <c r="I2142" s="7">
        <v>23.440065000000001</v>
      </c>
      <c r="J2142" s="7">
        <v>18.316064999999998</v>
      </c>
    </row>
    <row r="2143" spans="1:10">
      <c r="A2143" t="s">
        <v>313</v>
      </c>
      <c r="B2143" t="s">
        <v>90</v>
      </c>
      <c r="C2143" t="s">
        <v>91</v>
      </c>
      <c r="D2143" t="s">
        <v>36</v>
      </c>
      <c r="E2143" t="s">
        <v>37</v>
      </c>
      <c r="F2143" s="7">
        <v>0</v>
      </c>
      <c r="G2143" s="7">
        <v>0</v>
      </c>
      <c r="H2143" s="7">
        <v>0</v>
      </c>
      <c r="I2143" s="7">
        <v>0</v>
      </c>
      <c r="J2143" s="7">
        <v>0</v>
      </c>
    </row>
    <row r="2144" spans="1:10">
      <c r="A2144" t="s">
        <v>313</v>
      </c>
      <c r="B2144" t="s">
        <v>92</v>
      </c>
      <c r="C2144" t="s">
        <v>93</v>
      </c>
      <c r="D2144" t="s">
        <v>36</v>
      </c>
      <c r="E2144" t="s">
        <v>37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</row>
    <row r="2145" spans="1:10">
      <c r="A2145" t="s">
        <v>313</v>
      </c>
      <c r="B2145" t="s">
        <v>94</v>
      </c>
      <c r="C2145" t="s">
        <v>95</v>
      </c>
      <c r="D2145" t="s">
        <v>36</v>
      </c>
      <c r="E2145" t="s">
        <v>37</v>
      </c>
      <c r="F2145" s="7">
        <v>0</v>
      </c>
      <c r="G2145" s="7">
        <v>0</v>
      </c>
      <c r="H2145" s="7">
        <v>0</v>
      </c>
      <c r="I2145" s="7">
        <v>0</v>
      </c>
      <c r="J2145" s="7">
        <v>0</v>
      </c>
    </row>
    <row r="2146" spans="1:10">
      <c r="A2146" t="s">
        <v>313</v>
      </c>
      <c r="B2146" t="s">
        <v>96</v>
      </c>
      <c r="C2146" t="s">
        <v>97</v>
      </c>
      <c r="D2146" t="s">
        <v>36</v>
      </c>
      <c r="E2146" t="s">
        <v>37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</row>
    <row r="2147" spans="1:10">
      <c r="A2147" t="s">
        <v>313</v>
      </c>
      <c r="B2147" t="s">
        <v>98</v>
      </c>
      <c r="C2147" t="s">
        <v>99</v>
      </c>
      <c r="D2147" t="s">
        <v>36</v>
      </c>
      <c r="E2147" t="s">
        <v>37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</row>
    <row r="2148" spans="1:10">
      <c r="A2148" t="s">
        <v>313</v>
      </c>
      <c r="B2148" t="s">
        <v>100</v>
      </c>
      <c r="C2148" t="s">
        <v>101</v>
      </c>
      <c r="D2148" t="s">
        <v>36</v>
      </c>
      <c r="E2148" t="s">
        <v>37</v>
      </c>
      <c r="F2148" s="7">
        <v>0</v>
      </c>
      <c r="G2148" s="7">
        <v>0</v>
      </c>
      <c r="H2148" s="7">
        <v>0</v>
      </c>
      <c r="I2148" s="7">
        <v>0</v>
      </c>
      <c r="J2148" s="7">
        <v>0</v>
      </c>
    </row>
    <row r="2149" spans="1:10">
      <c r="A2149" t="s">
        <v>313</v>
      </c>
      <c r="B2149" t="s">
        <v>102</v>
      </c>
      <c r="C2149" t="s">
        <v>103</v>
      </c>
      <c r="D2149" t="s">
        <v>36</v>
      </c>
      <c r="E2149" t="s">
        <v>37</v>
      </c>
      <c r="F2149" s="7">
        <v>0</v>
      </c>
      <c r="G2149" s="7">
        <v>0</v>
      </c>
      <c r="H2149" s="7">
        <v>0</v>
      </c>
      <c r="I2149" s="7">
        <v>0</v>
      </c>
      <c r="J2149" s="7">
        <v>0</v>
      </c>
    </row>
    <row r="2150" spans="1:10">
      <c r="A2150" t="s">
        <v>313</v>
      </c>
      <c r="B2150" t="s">
        <v>104</v>
      </c>
      <c r="C2150" t="s">
        <v>105</v>
      </c>
      <c r="D2150" t="s">
        <v>36</v>
      </c>
      <c r="E2150" t="s">
        <v>37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</row>
    <row r="2151" spans="1:10">
      <c r="A2151" t="s">
        <v>313</v>
      </c>
      <c r="B2151" t="s">
        <v>106</v>
      </c>
      <c r="C2151" t="s">
        <v>107</v>
      </c>
      <c r="D2151" t="s">
        <v>36</v>
      </c>
      <c r="E2151" t="s">
        <v>37</v>
      </c>
      <c r="F2151" s="7">
        <v>19.558454745133801</v>
      </c>
      <c r="G2151" s="7">
        <v>19.166367449682902</v>
      </c>
      <c r="H2151" s="7">
        <v>18.766955768982399</v>
      </c>
      <c r="I2151" s="7">
        <v>18.830759003498699</v>
      </c>
      <c r="J2151" s="7">
        <v>18.935242100115399</v>
      </c>
    </row>
    <row r="2152" spans="1:10">
      <c r="A2152" t="s">
        <v>313</v>
      </c>
      <c r="B2152" t="s">
        <v>108</v>
      </c>
      <c r="C2152" t="s">
        <v>109</v>
      </c>
      <c r="D2152" t="s">
        <v>36</v>
      </c>
      <c r="E2152" t="s">
        <v>37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</row>
    <row r="2153" spans="1:10">
      <c r="A2153" t="s">
        <v>313</v>
      </c>
      <c r="B2153" t="s">
        <v>110</v>
      </c>
      <c r="C2153" t="s">
        <v>111</v>
      </c>
      <c r="D2153" t="s">
        <v>36</v>
      </c>
      <c r="E2153" t="s">
        <v>37</v>
      </c>
      <c r="F2153" s="7">
        <v>0</v>
      </c>
      <c r="G2153" s="7">
        <v>0</v>
      </c>
      <c r="H2153" s="7">
        <v>0</v>
      </c>
      <c r="I2153" s="7">
        <v>0</v>
      </c>
      <c r="J2153" s="7">
        <v>0</v>
      </c>
    </row>
    <row r="2154" spans="1:10">
      <c r="A2154" t="s">
        <v>313</v>
      </c>
      <c r="B2154" t="s">
        <v>112</v>
      </c>
      <c r="C2154" t="s">
        <v>113</v>
      </c>
      <c r="D2154" t="s">
        <v>36</v>
      </c>
      <c r="E2154" t="s">
        <v>37</v>
      </c>
      <c r="F2154" s="7">
        <v>8.3350000000000009</v>
      </c>
      <c r="G2154" s="7">
        <v>8.7959999999999994</v>
      </c>
      <c r="H2154" s="7">
        <v>9.2650000000000006</v>
      </c>
      <c r="I2154" s="7">
        <v>9.7420000000000009</v>
      </c>
      <c r="J2154" s="7">
        <v>10.227</v>
      </c>
    </row>
    <row r="2155" spans="1:10">
      <c r="A2155" t="s">
        <v>313</v>
      </c>
      <c r="B2155" t="s">
        <v>114</v>
      </c>
      <c r="C2155" t="s">
        <v>115</v>
      </c>
      <c r="D2155" t="s">
        <v>36</v>
      </c>
      <c r="E2155" t="s">
        <v>37</v>
      </c>
      <c r="F2155" s="7">
        <v>0</v>
      </c>
      <c r="G2155" s="7">
        <v>0</v>
      </c>
      <c r="H2155" s="7">
        <v>0</v>
      </c>
      <c r="I2155" s="7">
        <v>0</v>
      </c>
      <c r="J2155" s="7">
        <v>0</v>
      </c>
    </row>
    <row r="2156" spans="1:10">
      <c r="A2156" t="s">
        <v>313</v>
      </c>
      <c r="B2156" t="s">
        <v>116</v>
      </c>
      <c r="C2156" t="s">
        <v>117</v>
      </c>
      <c r="D2156" t="s">
        <v>36</v>
      </c>
      <c r="E2156" t="s">
        <v>37</v>
      </c>
      <c r="F2156" s="7">
        <v>6.8089828782007702</v>
      </c>
      <c r="G2156" s="7">
        <v>5.2782204925442402</v>
      </c>
      <c r="H2156" s="7">
        <v>14.253322710914899</v>
      </c>
      <c r="I2156" s="7">
        <v>21.432475559929799</v>
      </c>
      <c r="J2156" s="7">
        <v>21.0866083564223</v>
      </c>
    </row>
    <row r="2157" spans="1:10">
      <c r="A2157" t="s">
        <v>313</v>
      </c>
      <c r="B2157" t="s">
        <v>118</v>
      </c>
      <c r="C2157" t="s">
        <v>119</v>
      </c>
      <c r="D2157" t="s">
        <v>36</v>
      </c>
      <c r="E2157" t="s">
        <v>37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</row>
    <row r="2158" spans="1:10">
      <c r="A2158" t="s">
        <v>313</v>
      </c>
      <c r="B2158" t="s">
        <v>120</v>
      </c>
      <c r="C2158" t="s">
        <v>121</v>
      </c>
      <c r="D2158" t="s">
        <v>36</v>
      </c>
      <c r="E2158" t="s">
        <v>37</v>
      </c>
      <c r="F2158" s="7">
        <v>1.3768783881596001</v>
      </c>
      <c r="G2158" s="7">
        <v>1.8961523428546001</v>
      </c>
      <c r="H2158" s="7">
        <v>4.0610917555755996</v>
      </c>
      <c r="I2158" s="7">
        <v>1.3659547607306</v>
      </c>
      <c r="J2158" s="7">
        <v>1.2999227526785999</v>
      </c>
    </row>
    <row r="2159" spans="1:10">
      <c r="A2159" t="s">
        <v>313</v>
      </c>
      <c r="B2159" t="s">
        <v>122</v>
      </c>
      <c r="C2159" t="s">
        <v>123</v>
      </c>
      <c r="D2159" t="s">
        <v>36</v>
      </c>
      <c r="E2159" t="s">
        <v>37</v>
      </c>
      <c r="F2159" s="7">
        <v>139.727006211613</v>
      </c>
      <c r="G2159" s="7">
        <v>76.889110591301005</v>
      </c>
      <c r="H2159" s="7">
        <v>47.155843141383997</v>
      </c>
      <c r="I2159" s="7">
        <v>47.393808470585803</v>
      </c>
      <c r="J2159" s="7">
        <v>54.620486416758801</v>
      </c>
    </row>
    <row r="2160" spans="1:10">
      <c r="A2160" t="s">
        <v>313</v>
      </c>
      <c r="B2160" t="s">
        <v>124</v>
      </c>
      <c r="C2160" t="s">
        <v>125</v>
      </c>
      <c r="D2160" t="s">
        <v>36</v>
      </c>
      <c r="E2160" t="s">
        <v>37</v>
      </c>
      <c r="F2160" s="7">
        <v>110.32072254359301</v>
      </c>
      <c r="G2160" s="7">
        <v>111.623123778904</v>
      </c>
      <c r="H2160" s="7">
        <v>111.421178759185</v>
      </c>
      <c r="I2160" s="7">
        <v>120.411334456381</v>
      </c>
      <c r="J2160" s="7">
        <v>120.995944816259</v>
      </c>
    </row>
    <row r="2161" spans="1:10">
      <c r="A2161" t="s">
        <v>313</v>
      </c>
      <c r="B2161" t="s">
        <v>126</v>
      </c>
      <c r="C2161" t="s">
        <v>127</v>
      </c>
      <c r="D2161" t="s">
        <v>36</v>
      </c>
      <c r="E2161" t="s">
        <v>37</v>
      </c>
      <c r="F2161" s="7">
        <v>135.39467714889599</v>
      </c>
      <c r="G2161" s="7">
        <v>136.94479012271901</v>
      </c>
      <c r="H2161" s="7">
        <v>138.48997870194799</v>
      </c>
      <c r="I2161" s="7">
        <v>141.57637273389901</v>
      </c>
      <c r="J2161" s="7">
        <v>150.015876166472</v>
      </c>
    </row>
    <row r="2162" spans="1:10">
      <c r="A2162" t="s">
        <v>313</v>
      </c>
      <c r="B2162" t="s">
        <v>128</v>
      </c>
      <c r="C2162" t="s">
        <v>129</v>
      </c>
      <c r="D2162" t="s">
        <v>36</v>
      </c>
      <c r="E2162" t="s">
        <v>37</v>
      </c>
      <c r="F2162" s="7">
        <v>7.6895900627358298</v>
      </c>
      <c r="G2162" s="7">
        <v>7.7695292149126498</v>
      </c>
      <c r="H2162" s="7">
        <v>7.8264355242662198</v>
      </c>
      <c r="I2162" s="7">
        <v>7.9854397090146998</v>
      </c>
      <c r="J2162" s="7">
        <v>8.1781011950843006</v>
      </c>
    </row>
    <row r="2163" spans="1:10">
      <c r="A2163" t="s">
        <v>313</v>
      </c>
      <c r="B2163" t="s">
        <v>130</v>
      </c>
      <c r="C2163" t="s">
        <v>131</v>
      </c>
      <c r="D2163" t="s">
        <v>36</v>
      </c>
      <c r="E2163" t="s">
        <v>37</v>
      </c>
      <c r="F2163" s="7">
        <v>25.034358630107</v>
      </c>
      <c r="G2163" s="7">
        <v>24.673825519137001</v>
      </c>
      <c r="H2163" s="7">
        <v>24.303446347874399</v>
      </c>
      <c r="I2163" s="7">
        <v>23.542898709666702</v>
      </c>
      <c r="J2163" s="7">
        <v>23.1785843113488</v>
      </c>
    </row>
    <row r="2164" spans="1:10">
      <c r="A2164" t="s">
        <v>313</v>
      </c>
      <c r="B2164" t="s">
        <v>132</v>
      </c>
      <c r="C2164" t="s">
        <v>133</v>
      </c>
      <c r="D2164" t="s">
        <v>36</v>
      </c>
      <c r="E2164" t="s">
        <v>37</v>
      </c>
      <c r="F2164" s="7">
        <v>8.9950846097080408</v>
      </c>
      <c r="G2164" s="7">
        <v>9.0721560669782093</v>
      </c>
      <c r="H2164" s="7">
        <v>9.2039421472460994</v>
      </c>
      <c r="I2164" s="7">
        <v>9.3163847013263297</v>
      </c>
      <c r="J2164" s="7">
        <v>9.5139250768169799</v>
      </c>
    </row>
    <row r="2165" spans="1:10">
      <c r="A2165" t="s">
        <v>313</v>
      </c>
      <c r="B2165" t="s">
        <v>134</v>
      </c>
      <c r="C2165" t="s">
        <v>135</v>
      </c>
      <c r="D2165" t="s">
        <v>36</v>
      </c>
      <c r="E2165" t="s">
        <v>37</v>
      </c>
      <c r="F2165" s="7">
        <v>0.94811918444150101</v>
      </c>
      <c r="G2165" s="7">
        <v>0.95207104971717205</v>
      </c>
      <c r="H2165" s="7">
        <v>1.38187826066963</v>
      </c>
      <c r="I2165" s="7">
        <v>1.39368981405923</v>
      </c>
      <c r="J2165" s="7">
        <v>1.4656076809138601</v>
      </c>
    </row>
    <row r="2166" spans="1:10">
      <c r="A2166" t="s">
        <v>313</v>
      </c>
      <c r="B2166" t="s">
        <v>136</v>
      </c>
      <c r="C2166" t="s">
        <v>137</v>
      </c>
      <c r="D2166" t="s">
        <v>36</v>
      </c>
      <c r="E2166" t="s">
        <v>37</v>
      </c>
      <c r="F2166" s="7">
        <v>6.8562367290511501</v>
      </c>
      <c r="G2166" s="7">
        <v>7.7105699224916799</v>
      </c>
      <c r="H2166" s="7">
        <v>9.5484924065000207</v>
      </c>
      <c r="I2166" s="7">
        <v>12.0345623777336</v>
      </c>
      <c r="J2166" s="7">
        <v>21.7070809208181</v>
      </c>
    </row>
    <row r="2167" spans="1:10">
      <c r="A2167" t="s">
        <v>313</v>
      </c>
      <c r="B2167" t="s">
        <v>138</v>
      </c>
      <c r="C2167" t="s">
        <v>139</v>
      </c>
      <c r="D2167" t="s">
        <v>36</v>
      </c>
      <c r="E2167" t="s">
        <v>37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</row>
    <row r="2168" spans="1:10">
      <c r="A2168" t="s">
        <v>313</v>
      </c>
      <c r="B2168" t="s">
        <v>140</v>
      </c>
      <c r="C2168" t="s">
        <v>141</v>
      </c>
      <c r="D2168" t="s">
        <v>36</v>
      </c>
      <c r="E2168" t="s">
        <v>37</v>
      </c>
      <c r="F2168" s="7">
        <v>2.0462402739816699</v>
      </c>
      <c r="G2168" s="7">
        <v>2.0471778712526398</v>
      </c>
      <c r="H2168" s="7">
        <v>2.0949451885918502</v>
      </c>
      <c r="I2168" s="7">
        <v>2.1128810917331</v>
      </c>
      <c r="J2168" s="7">
        <v>2.1319671676040799</v>
      </c>
    </row>
    <row r="2169" spans="1:10">
      <c r="A2169" t="s">
        <v>313</v>
      </c>
      <c r="B2169" t="s">
        <v>142</v>
      </c>
      <c r="C2169" t="s">
        <v>143</v>
      </c>
      <c r="D2169" t="s">
        <v>36</v>
      </c>
      <c r="E2169" t="s">
        <v>37</v>
      </c>
      <c r="F2169" s="7">
        <v>0</v>
      </c>
      <c r="G2169" s="7">
        <v>0</v>
      </c>
      <c r="H2169" s="7">
        <v>0</v>
      </c>
      <c r="I2169" s="7">
        <v>0</v>
      </c>
      <c r="J2169" s="7">
        <v>0</v>
      </c>
    </row>
    <row r="2170" spans="1:10">
      <c r="A2170" t="s">
        <v>313</v>
      </c>
      <c r="B2170" t="s">
        <v>144</v>
      </c>
      <c r="C2170" t="s">
        <v>145</v>
      </c>
      <c r="D2170" t="s">
        <v>36</v>
      </c>
      <c r="E2170" t="s">
        <v>37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</row>
    <row r="2171" spans="1:10">
      <c r="A2171" t="s">
        <v>313</v>
      </c>
      <c r="B2171" t="s">
        <v>146</v>
      </c>
      <c r="C2171" t="s">
        <v>147</v>
      </c>
      <c r="D2171" t="s">
        <v>36</v>
      </c>
      <c r="E2171" t="s">
        <v>37</v>
      </c>
      <c r="F2171" s="7">
        <v>0</v>
      </c>
      <c r="G2171" s="7">
        <v>0</v>
      </c>
      <c r="H2171" s="7">
        <v>0</v>
      </c>
      <c r="I2171" s="7">
        <v>0</v>
      </c>
      <c r="J2171" s="7">
        <v>0</v>
      </c>
    </row>
    <row r="2172" spans="1:10">
      <c r="A2172" t="s">
        <v>313</v>
      </c>
      <c r="B2172" t="s">
        <v>148</v>
      </c>
      <c r="C2172" t="s">
        <v>149</v>
      </c>
      <c r="D2172" t="s">
        <v>36</v>
      </c>
      <c r="E2172" t="s">
        <v>37</v>
      </c>
      <c r="F2172" s="7">
        <v>0</v>
      </c>
      <c r="G2172" s="7">
        <v>0</v>
      </c>
      <c r="H2172" s="7">
        <v>0</v>
      </c>
      <c r="I2172" s="7">
        <v>0</v>
      </c>
      <c r="J2172" s="7">
        <v>0</v>
      </c>
    </row>
    <row r="2173" spans="1:10">
      <c r="A2173" t="s">
        <v>313</v>
      </c>
      <c r="B2173" t="s">
        <v>150</v>
      </c>
      <c r="C2173" t="s">
        <v>151</v>
      </c>
      <c r="D2173" t="s">
        <v>36</v>
      </c>
      <c r="E2173" t="s">
        <v>37</v>
      </c>
      <c r="F2173" s="7">
        <v>0</v>
      </c>
      <c r="G2173" s="7">
        <v>0</v>
      </c>
      <c r="H2173" s="7">
        <v>0</v>
      </c>
      <c r="I2173" s="7">
        <v>0</v>
      </c>
      <c r="J2173" s="7">
        <v>0</v>
      </c>
    </row>
    <row r="2174" spans="1:10">
      <c r="A2174" t="s">
        <v>313</v>
      </c>
      <c r="B2174" t="s">
        <v>152</v>
      </c>
      <c r="C2174" t="s">
        <v>153</v>
      </c>
      <c r="D2174" t="s">
        <v>36</v>
      </c>
      <c r="E2174" t="s">
        <v>37</v>
      </c>
      <c r="F2174" s="7">
        <v>0</v>
      </c>
      <c r="G2174" s="7">
        <v>0</v>
      </c>
      <c r="H2174" s="7">
        <v>0</v>
      </c>
      <c r="I2174" s="7">
        <v>0</v>
      </c>
      <c r="J2174" s="7">
        <v>0</v>
      </c>
    </row>
    <row r="2175" spans="1:10">
      <c r="A2175" t="s">
        <v>313</v>
      </c>
      <c r="B2175" t="s">
        <v>154</v>
      </c>
      <c r="C2175" t="s">
        <v>155</v>
      </c>
      <c r="D2175" t="s">
        <v>36</v>
      </c>
      <c r="E2175" t="s">
        <v>37</v>
      </c>
      <c r="F2175" s="7">
        <v>0</v>
      </c>
      <c r="G2175" s="7">
        <v>0</v>
      </c>
      <c r="H2175" s="7">
        <v>0</v>
      </c>
      <c r="I2175" s="7">
        <v>0</v>
      </c>
      <c r="J2175" s="7">
        <v>0</v>
      </c>
    </row>
    <row r="2176" spans="1:10">
      <c r="A2176" t="s">
        <v>313</v>
      </c>
      <c r="B2176" t="s">
        <v>156</v>
      </c>
      <c r="C2176" t="s">
        <v>157</v>
      </c>
      <c r="D2176" t="s">
        <v>36</v>
      </c>
      <c r="E2176" t="s">
        <v>37</v>
      </c>
      <c r="F2176" s="7">
        <v>1.00760732450465</v>
      </c>
      <c r="G2176" s="7">
        <v>1.0080690150938101</v>
      </c>
      <c r="H2176" s="7">
        <v>1.0315905435452399</v>
      </c>
      <c r="I2176" s="7">
        <v>1.04042252071162</v>
      </c>
      <c r="J2176" s="7">
        <v>1.04982086463446</v>
      </c>
    </row>
    <row r="2177" spans="1:10">
      <c r="A2177" t="s">
        <v>313</v>
      </c>
      <c r="B2177" t="s">
        <v>158</v>
      </c>
      <c r="C2177" t="s">
        <v>159</v>
      </c>
      <c r="D2177" t="s">
        <v>36</v>
      </c>
      <c r="E2177" t="s">
        <v>37</v>
      </c>
      <c r="F2177" s="7">
        <v>0</v>
      </c>
      <c r="G2177" s="7">
        <v>0</v>
      </c>
      <c r="H2177" s="7">
        <v>0</v>
      </c>
      <c r="I2177" s="7">
        <v>0</v>
      </c>
      <c r="J2177" s="7">
        <v>0</v>
      </c>
    </row>
    <row r="2178" spans="1:10">
      <c r="A2178" t="s">
        <v>313</v>
      </c>
      <c r="B2178" t="s">
        <v>160</v>
      </c>
      <c r="C2178" t="s">
        <v>161</v>
      </c>
      <c r="D2178" t="s">
        <v>36</v>
      </c>
      <c r="E2178" t="s">
        <v>37</v>
      </c>
      <c r="F2178" s="7">
        <v>0</v>
      </c>
      <c r="G2178" s="7">
        <v>0</v>
      </c>
      <c r="H2178" s="7">
        <v>0</v>
      </c>
      <c r="I2178" s="7">
        <v>0</v>
      </c>
      <c r="J2178" s="7">
        <v>0</v>
      </c>
    </row>
    <row r="2179" spans="1:10">
      <c r="A2179" t="s">
        <v>313</v>
      </c>
      <c r="B2179" t="s">
        <v>162</v>
      </c>
      <c r="C2179" t="s">
        <v>163</v>
      </c>
      <c r="D2179" t="s">
        <v>36</v>
      </c>
      <c r="E2179" t="s">
        <v>37</v>
      </c>
      <c r="F2179" s="7">
        <v>0</v>
      </c>
      <c r="G2179" s="7">
        <v>0</v>
      </c>
      <c r="H2179" s="7">
        <v>0</v>
      </c>
      <c r="I2179" s="7">
        <v>0</v>
      </c>
      <c r="J2179" s="7">
        <v>0</v>
      </c>
    </row>
    <row r="2180" spans="1:10">
      <c r="A2180" t="s">
        <v>313</v>
      </c>
      <c r="B2180" t="s">
        <v>164</v>
      </c>
      <c r="C2180" t="s">
        <v>165</v>
      </c>
      <c r="D2180" t="s">
        <v>36</v>
      </c>
      <c r="E2180" t="s">
        <v>37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</row>
    <row r="2181" spans="1:10">
      <c r="A2181" t="s">
        <v>313</v>
      </c>
      <c r="B2181" t="s">
        <v>166</v>
      </c>
      <c r="C2181" t="s">
        <v>167</v>
      </c>
      <c r="D2181" t="s">
        <v>36</v>
      </c>
      <c r="E2181" t="s">
        <v>37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</row>
    <row r="2182" spans="1:10">
      <c r="A2182" t="s">
        <v>313</v>
      </c>
      <c r="B2182" t="s">
        <v>168</v>
      </c>
      <c r="C2182" t="s">
        <v>169</v>
      </c>
      <c r="D2182" t="s">
        <v>36</v>
      </c>
      <c r="E2182" t="s">
        <v>37</v>
      </c>
      <c r="F2182" s="7">
        <v>0</v>
      </c>
      <c r="G2182" s="7">
        <v>0</v>
      </c>
      <c r="H2182" s="7">
        <v>0</v>
      </c>
      <c r="I2182" s="7">
        <v>0</v>
      </c>
      <c r="J2182" s="7">
        <v>0</v>
      </c>
    </row>
    <row r="2183" spans="1:10">
      <c r="A2183" t="s">
        <v>313</v>
      </c>
      <c r="B2183" t="s">
        <v>170</v>
      </c>
      <c r="C2183" t="s">
        <v>171</v>
      </c>
      <c r="D2183" t="s">
        <v>36</v>
      </c>
      <c r="E2183" t="s">
        <v>37</v>
      </c>
      <c r="F2183" s="7">
        <v>0</v>
      </c>
      <c r="G2183" s="7">
        <v>0</v>
      </c>
      <c r="H2183" s="7">
        <v>0</v>
      </c>
      <c r="I2183" s="7">
        <v>0</v>
      </c>
      <c r="J2183" s="7">
        <v>0</v>
      </c>
    </row>
    <row r="2184" spans="1:10">
      <c r="A2184" t="s">
        <v>313</v>
      </c>
      <c r="B2184" t="s">
        <v>172</v>
      </c>
      <c r="C2184" t="s">
        <v>173</v>
      </c>
      <c r="D2184" t="s">
        <v>36</v>
      </c>
      <c r="E2184" t="s">
        <v>37</v>
      </c>
      <c r="F2184" s="7">
        <v>0</v>
      </c>
      <c r="G2184" s="7">
        <v>0</v>
      </c>
      <c r="H2184" s="7">
        <v>0</v>
      </c>
      <c r="I2184" s="7">
        <v>0</v>
      </c>
      <c r="J2184" s="7">
        <v>0</v>
      </c>
    </row>
    <row r="2185" spans="1:10">
      <c r="A2185" t="s">
        <v>313</v>
      </c>
      <c r="B2185" t="s">
        <v>174</v>
      </c>
      <c r="C2185" t="s">
        <v>175</v>
      </c>
      <c r="D2185" t="s">
        <v>36</v>
      </c>
      <c r="E2185" t="s">
        <v>37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</row>
    <row r="2186" spans="1:10">
      <c r="A2186" t="s">
        <v>313</v>
      </c>
      <c r="B2186" t="s">
        <v>176</v>
      </c>
      <c r="C2186" t="s">
        <v>177</v>
      </c>
      <c r="D2186" t="s">
        <v>36</v>
      </c>
      <c r="E2186" t="s">
        <v>37</v>
      </c>
      <c r="F2186" s="7">
        <v>0</v>
      </c>
      <c r="G2186" s="7">
        <v>0</v>
      </c>
      <c r="H2186" s="7">
        <v>0</v>
      </c>
      <c r="I2186" s="7">
        <v>0</v>
      </c>
      <c r="J2186" s="7">
        <v>0</v>
      </c>
    </row>
    <row r="2187" spans="1:10">
      <c r="A2187" t="s">
        <v>313</v>
      </c>
      <c r="B2187" t="s">
        <v>178</v>
      </c>
      <c r="C2187" t="s">
        <v>179</v>
      </c>
      <c r="D2187" t="s">
        <v>36</v>
      </c>
      <c r="E2187" t="s">
        <v>37</v>
      </c>
      <c r="F2187" s="7">
        <v>0</v>
      </c>
      <c r="G2187" s="7">
        <v>0</v>
      </c>
      <c r="H2187" s="7">
        <v>0</v>
      </c>
      <c r="I2187" s="7">
        <v>0</v>
      </c>
      <c r="J2187" s="7">
        <v>0</v>
      </c>
    </row>
    <row r="2188" spans="1:10">
      <c r="A2188" t="s">
        <v>313</v>
      </c>
      <c r="B2188" t="s">
        <v>180</v>
      </c>
      <c r="C2188" t="s">
        <v>181</v>
      </c>
      <c r="D2188" t="s">
        <v>36</v>
      </c>
      <c r="E2188" t="s">
        <v>37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</row>
    <row r="2189" spans="1:10">
      <c r="A2189" t="s">
        <v>313</v>
      </c>
      <c r="B2189" t="s">
        <v>182</v>
      </c>
      <c r="C2189" t="s">
        <v>183</v>
      </c>
      <c r="D2189" t="s">
        <v>36</v>
      </c>
      <c r="E2189" t="s">
        <v>37</v>
      </c>
      <c r="F2189" s="7">
        <v>0</v>
      </c>
      <c r="G2189" s="7">
        <v>0</v>
      </c>
      <c r="H2189" s="7">
        <v>0</v>
      </c>
      <c r="I2189" s="7">
        <v>0</v>
      </c>
      <c r="J2189" s="7">
        <v>0</v>
      </c>
    </row>
    <row r="2190" spans="1:10">
      <c r="A2190" t="s">
        <v>313</v>
      </c>
      <c r="B2190" t="s">
        <v>184</v>
      </c>
      <c r="C2190" t="s">
        <v>185</v>
      </c>
      <c r="D2190" t="s">
        <v>36</v>
      </c>
      <c r="E2190" t="s">
        <v>37</v>
      </c>
      <c r="F2190" s="7">
        <v>0</v>
      </c>
      <c r="G2190" s="7">
        <v>0</v>
      </c>
      <c r="H2190" s="7">
        <v>0</v>
      </c>
      <c r="I2190" s="7">
        <v>0</v>
      </c>
      <c r="J2190" s="7">
        <v>0</v>
      </c>
    </row>
    <row r="2191" spans="1:10">
      <c r="A2191" t="s">
        <v>313</v>
      </c>
      <c r="B2191" t="s">
        <v>186</v>
      </c>
      <c r="C2191" t="s">
        <v>187</v>
      </c>
      <c r="D2191" t="s">
        <v>36</v>
      </c>
      <c r="E2191" t="s">
        <v>37</v>
      </c>
      <c r="F2191" s="7">
        <v>0</v>
      </c>
      <c r="G2191" s="7">
        <v>0</v>
      </c>
      <c r="H2191" s="7">
        <v>0</v>
      </c>
      <c r="I2191" s="7">
        <v>0</v>
      </c>
      <c r="J2191" s="7">
        <v>0</v>
      </c>
    </row>
    <row r="2192" spans="1:10">
      <c r="A2192" t="s">
        <v>313</v>
      </c>
      <c r="B2192" t="s">
        <v>188</v>
      </c>
      <c r="C2192" t="s">
        <v>189</v>
      </c>
      <c r="D2192" t="s">
        <v>36</v>
      </c>
      <c r="E2192" t="s">
        <v>37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</row>
    <row r="2193" spans="1:10">
      <c r="A2193" t="s">
        <v>313</v>
      </c>
      <c r="B2193" t="s">
        <v>190</v>
      </c>
      <c r="C2193" t="s">
        <v>191</v>
      </c>
      <c r="D2193" t="s">
        <v>36</v>
      </c>
      <c r="E2193" t="s">
        <v>37</v>
      </c>
      <c r="F2193" s="7">
        <v>0</v>
      </c>
      <c r="G2193" s="7">
        <v>0</v>
      </c>
      <c r="H2193" s="7">
        <v>0</v>
      </c>
      <c r="I2193" s="7">
        <v>0</v>
      </c>
      <c r="J2193" s="7">
        <v>0</v>
      </c>
    </row>
    <row r="2194" spans="1:10">
      <c r="A2194" t="s">
        <v>313</v>
      </c>
      <c r="B2194" t="s">
        <v>192</v>
      </c>
      <c r="C2194" t="s">
        <v>193</v>
      </c>
      <c r="D2194" t="s">
        <v>36</v>
      </c>
      <c r="E2194" t="s">
        <v>37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</row>
    <row r="2195" spans="1:10">
      <c r="A2195" t="s">
        <v>313</v>
      </c>
      <c r="B2195" t="s">
        <v>194</v>
      </c>
      <c r="C2195" t="s">
        <v>195</v>
      </c>
      <c r="D2195" t="s">
        <v>36</v>
      </c>
      <c r="E2195" t="s">
        <v>37</v>
      </c>
      <c r="F2195" s="7">
        <v>23.078513935896499</v>
      </c>
      <c r="G2195" s="7">
        <v>24.548714974803399</v>
      </c>
      <c r="H2195" s="7">
        <v>23.1908043935188</v>
      </c>
      <c r="I2195" s="7">
        <v>22.749464170027899</v>
      </c>
      <c r="J2195" s="7">
        <v>22.501181012670699</v>
      </c>
    </row>
    <row r="2196" spans="1:10">
      <c r="A2196" t="s">
        <v>313</v>
      </c>
      <c r="B2196" t="s">
        <v>196</v>
      </c>
      <c r="C2196" t="s">
        <v>197</v>
      </c>
      <c r="D2196" t="s">
        <v>36</v>
      </c>
      <c r="E2196" t="s">
        <v>37</v>
      </c>
      <c r="F2196" s="7">
        <v>76.764563577463903</v>
      </c>
      <c r="G2196" s="7">
        <v>88.809010652634498</v>
      </c>
      <c r="H2196" s="7">
        <v>86.185845581786097</v>
      </c>
      <c r="I2196" s="7">
        <v>111.342078390212</v>
      </c>
      <c r="J2196" s="7">
        <v>80.418950500734397</v>
      </c>
    </row>
    <row r="2197" spans="1:10">
      <c r="A2197" t="s">
        <v>313</v>
      </c>
      <c r="B2197" t="s">
        <v>198</v>
      </c>
      <c r="C2197" t="s">
        <v>199</v>
      </c>
      <c r="D2197" t="s">
        <v>36</v>
      </c>
      <c r="E2197" t="s">
        <v>37</v>
      </c>
      <c r="F2197" s="7">
        <v>0</v>
      </c>
      <c r="G2197" s="7">
        <v>0</v>
      </c>
      <c r="H2197" s="7">
        <v>0</v>
      </c>
      <c r="I2197" s="7">
        <v>0</v>
      </c>
      <c r="J2197" s="7">
        <v>0</v>
      </c>
    </row>
    <row r="2198" spans="1:10">
      <c r="A2198" t="s">
        <v>313</v>
      </c>
      <c r="B2198" t="s">
        <v>200</v>
      </c>
      <c r="C2198" t="s">
        <v>201</v>
      </c>
      <c r="D2198" t="s">
        <v>36</v>
      </c>
      <c r="E2198" t="s">
        <v>37</v>
      </c>
      <c r="F2198" s="7">
        <v>33.114005667694101</v>
      </c>
      <c r="G2198" s="7">
        <v>35.691933522878102</v>
      </c>
      <c r="H2198" s="7">
        <v>31.247787232112898</v>
      </c>
      <c r="I2198" s="7">
        <v>26.871139826107299</v>
      </c>
      <c r="J2198" s="7">
        <v>29.0409033987162</v>
      </c>
    </row>
    <row r="2199" spans="1:10">
      <c r="A2199" t="s">
        <v>313</v>
      </c>
      <c r="B2199" t="s">
        <v>202</v>
      </c>
      <c r="C2199" t="s">
        <v>203</v>
      </c>
      <c r="D2199" t="s">
        <v>36</v>
      </c>
      <c r="E2199" t="s">
        <v>37</v>
      </c>
      <c r="F2199" s="7">
        <v>2.0401999999943001</v>
      </c>
      <c r="G2199" s="7">
        <v>2.0401999999945999</v>
      </c>
      <c r="H2199" s="7">
        <v>2.0401999999946998</v>
      </c>
      <c r="I2199" s="7">
        <v>2.0401999999977001</v>
      </c>
      <c r="J2199" s="7">
        <v>2.0402000000015001</v>
      </c>
    </row>
    <row r="2200" spans="1:10">
      <c r="A2200" t="s">
        <v>313</v>
      </c>
      <c r="B2200" t="s">
        <v>204</v>
      </c>
      <c r="C2200" t="s">
        <v>205</v>
      </c>
      <c r="D2200" t="s">
        <v>36</v>
      </c>
      <c r="E2200" t="s">
        <v>37</v>
      </c>
      <c r="F2200" s="7">
        <v>10.8333226999298</v>
      </c>
      <c r="G2200" s="7">
        <v>10.952034395994399</v>
      </c>
      <c r="H2200" s="7">
        <v>11.072021538297999</v>
      </c>
      <c r="I2200" s="7">
        <v>10.7929720345695</v>
      </c>
      <c r="J2200" s="7">
        <v>10.5228815004086</v>
      </c>
    </row>
    <row r="2201" spans="1:10">
      <c r="A2201" t="s">
        <v>313</v>
      </c>
      <c r="B2201" t="s">
        <v>206</v>
      </c>
      <c r="C2201" t="s">
        <v>207</v>
      </c>
      <c r="D2201" t="s">
        <v>36</v>
      </c>
      <c r="E2201" t="s">
        <v>37</v>
      </c>
      <c r="F2201" s="7">
        <v>0</v>
      </c>
      <c r="G2201" s="7">
        <v>0</v>
      </c>
      <c r="H2201" s="7">
        <v>0</v>
      </c>
      <c r="I2201" s="7">
        <v>0</v>
      </c>
      <c r="J2201" s="7">
        <v>0</v>
      </c>
    </row>
    <row r="2202" spans="1:10">
      <c r="A2202" t="s">
        <v>313</v>
      </c>
      <c r="B2202" t="s">
        <v>208</v>
      </c>
      <c r="C2202" t="s">
        <v>209</v>
      </c>
      <c r="D2202" t="s">
        <v>36</v>
      </c>
      <c r="E2202" t="s">
        <v>37</v>
      </c>
      <c r="F2202" s="7">
        <v>0</v>
      </c>
      <c r="G2202" s="7">
        <v>0</v>
      </c>
      <c r="H2202" s="7">
        <v>0</v>
      </c>
      <c r="I2202" s="7">
        <v>0</v>
      </c>
      <c r="J2202" s="7">
        <v>0</v>
      </c>
    </row>
    <row r="2203" spans="1:10">
      <c r="A2203" t="s">
        <v>313</v>
      </c>
      <c r="B2203" t="s">
        <v>210</v>
      </c>
      <c r="C2203" t="s">
        <v>211</v>
      </c>
      <c r="D2203" t="s">
        <v>36</v>
      </c>
      <c r="E2203" t="s">
        <v>37</v>
      </c>
      <c r="F2203" s="7">
        <v>0</v>
      </c>
      <c r="G2203" s="7">
        <v>0</v>
      </c>
      <c r="H2203" s="7">
        <v>0</v>
      </c>
      <c r="I2203" s="7">
        <v>0</v>
      </c>
      <c r="J2203" s="7">
        <v>0</v>
      </c>
    </row>
    <row r="2204" spans="1:10">
      <c r="A2204" t="s">
        <v>313</v>
      </c>
      <c r="B2204" t="s">
        <v>212</v>
      </c>
      <c r="C2204" t="s">
        <v>213</v>
      </c>
      <c r="D2204" t="s">
        <v>36</v>
      </c>
      <c r="E2204" t="s">
        <v>37</v>
      </c>
      <c r="F2204" s="7">
        <v>0</v>
      </c>
      <c r="G2204" s="7">
        <v>0</v>
      </c>
      <c r="H2204" s="7">
        <v>0</v>
      </c>
      <c r="I2204" s="7">
        <v>0</v>
      </c>
      <c r="J2204" s="7">
        <v>0</v>
      </c>
    </row>
    <row r="2205" spans="1:10">
      <c r="A2205" t="s">
        <v>313</v>
      </c>
      <c r="B2205" t="s">
        <v>214</v>
      </c>
      <c r="C2205" t="s">
        <v>215</v>
      </c>
      <c r="D2205" t="s">
        <v>36</v>
      </c>
      <c r="E2205" t="s">
        <v>37</v>
      </c>
      <c r="F2205" s="7">
        <v>0</v>
      </c>
      <c r="G2205" s="7">
        <v>0</v>
      </c>
      <c r="H2205" s="7">
        <v>0</v>
      </c>
      <c r="I2205" s="7">
        <v>0</v>
      </c>
      <c r="J2205" s="7">
        <v>0</v>
      </c>
    </row>
    <row r="2206" spans="1:10">
      <c r="A2206" t="s">
        <v>313</v>
      </c>
      <c r="B2206" t="s">
        <v>216</v>
      </c>
      <c r="C2206" t="s">
        <v>217</v>
      </c>
      <c r="D2206" t="s">
        <v>36</v>
      </c>
      <c r="E2206" t="s">
        <v>37</v>
      </c>
      <c r="F2206" s="7">
        <v>3.5154701279234399</v>
      </c>
      <c r="G2206" s="7">
        <v>2.8428347323329399</v>
      </c>
      <c r="H2206" s="7">
        <v>1.9124438271309401</v>
      </c>
      <c r="I2206" s="7">
        <v>20.2181990123816</v>
      </c>
      <c r="J2206" s="7">
        <v>18.041052300246498</v>
      </c>
    </row>
    <row r="2207" spans="1:10">
      <c r="A2207" t="s">
        <v>313</v>
      </c>
      <c r="B2207" t="s">
        <v>218</v>
      </c>
      <c r="C2207" t="s">
        <v>219</v>
      </c>
      <c r="D2207" t="s">
        <v>36</v>
      </c>
      <c r="E2207" t="s">
        <v>37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</row>
    <row r="2208" spans="1:10">
      <c r="A2208" t="s">
        <v>313</v>
      </c>
      <c r="B2208" t="s">
        <v>220</v>
      </c>
      <c r="C2208" t="s">
        <v>221</v>
      </c>
      <c r="D2208" t="s">
        <v>36</v>
      </c>
      <c r="E2208" t="s">
        <v>37</v>
      </c>
      <c r="F2208" s="7">
        <v>0</v>
      </c>
      <c r="G2208" s="7">
        <v>0</v>
      </c>
      <c r="H2208" s="7">
        <v>0</v>
      </c>
      <c r="I2208" s="7">
        <v>0</v>
      </c>
      <c r="J2208" s="7">
        <v>0</v>
      </c>
    </row>
    <row r="2209" spans="1:10">
      <c r="A2209" t="s">
        <v>313</v>
      </c>
      <c r="B2209" t="s">
        <v>222</v>
      </c>
      <c r="C2209" t="s">
        <v>223</v>
      </c>
      <c r="D2209" t="s">
        <v>36</v>
      </c>
      <c r="E2209" t="s">
        <v>37</v>
      </c>
      <c r="F2209" s="7">
        <v>0</v>
      </c>
      <c r="G2209" s="7">
        <v>0</v>
      </c>
      <c r="H2209" s="7">
        <v>0</v>
      </c>
      <c r="I2209" s="7">
        <v>0</v>
      </c>
      <c r="J2209" s="7">
        <v>0</v>
      </c>
    </row>
    <row r="2210" spans="1:10">
      <c r="A2210" t="s">
        <v>313</v>
      </c>
      <c r="B2210" t="s">
        <v>224</v>
      </c>
      <c r="C2210" t="s">
        <v>225</v>
      </c>
      <c r="D2210" t="s">
        <v>36</v>
      </c>
      <c r="E2210" t="s">
        <v>37</v>
      </c>
      <c r="F2210" s="7">
        <v>20.467600000000001</v>
      </c>
      <c r="G2210" s="7">
        <v>20.467600000000001</v>
      </c>
      <c r="H2210" s="7">
        <v>20.467600000000001</v>
      </c>
      <c r="I2210" s="7">
        <v>20.467600000000001</v>
      </c>
      <c r="J2210" s="7">
        <v>20.467600000000001</v>
      </c>
    </row>
    <row r="2211" spans="1:10">
      <c r="A2211" t="s">
        <v>313</v>
      </c>
      <c r="B2211" t="s">
        <v>226</v>
      </c>
      <c r="C2211" t="s">
        <v>227</v>
      </c>
      <c r="D2211" t="s">
        <v>36</v>
      </c>
      <c r="E2211" t="s">
        <v>37</v>
      </c>
      <c r="F2211" s="7">
        <v>0</v>
      </c>
      <c r="G2211" s="7">
        <v>0</v>
      </c>
      <c r="H2211" s="7">
        <v>0</v>
      </c>
      <c r="I2211" s="7">
        <v>0</v>
      </c>
      <c r="J2211" s="7">
        <v>0</v>
      </c>
    </row>
    <row r="2212" spans="1:10">
      <c r="A2212" t="s">
        <v>313</v>
      </c>
      <c r="B2212" t="s">
        <v>228</v>
      </c>
      <c r="C2212" t="s">
        <v>229</v>
      </c>
      <c r="D2212" t="s">
        <v>36</v>
      </c>
      <c r="E2212" t="s">
        <v>37</v>
      </c>
      <c r="F2212" s="7">
        <v>0</v>
      </c>
      <c r="G2212" s="7">
        <v>0</v>
      </c>
      <c r="H2212" s="7">
        <v>0</v>
      </c>
      <c r="I2212" s="7">
        <v>0</v>
      </c>
      <c r="J2212" s="7">
        <v>0</v>
      </c>
    </row>
    <row r="2213" spans="1:10">
      <c r="A2213" t="s">
        <v>313</v>
      </c>
      <c r="B2213" t="s">
        <v>230</v>
      </c>
      <c r="C2213" t="s">
        <v>231</v>
      </c>
      <c r="D2213" t="s">
        <v>36</v>
      </c>
      <c r="E2213" t="s">
        <v>37</v>
      </c>
      <c r="F2213" s="7">
        <v>0</v>
      </c>
      <c r="G2213" s="7">
        <v>0</v>
      </c>
      <c r="H2213" s="7">
        <v>0</v>
      </c>
      <c r="I2213" s="7">
        <v>0</v>
      </c>
      <c r="J2213" s="7">
        <v>0</v>
      </c>
    </row>
    <row r="2214" spans="1:10">
      <c r="A2214" t="s">
        <v>313</v>
      </c>
      <c r="B2214" t="s">
        <v>232</v>
      </c>
      <c r="C2214" t="s">
        <v>233</v>
      </c>
      <c r="D2214" t="s">
        <v>36</v>
      </c>
      <c r="E2214" t="s">
        <v>37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</row>
    <row r="2215" spans="1:10">
      <c r="A2215" t="s">
        <v>313</v>
      </c>
      <c r="B2215" t="s">
        <v>234</v>
      </c>
      <c r="C2215" t="s">
        <v>235</v>
      </c>
      <c r="D2215" t="s">
        <v>36</v>
      </c>
      <c r="E2215" t="s">
        <v>37</v>
      </c>
      <c r="F2215" s="7">
        <v>6.0202580000091102</v>
      </c>
      <c r="G2215" s="7">
        <v>6.0202580000091102</v>
      </c>
      <c r="H2215" s="7">
        <v>6.0202580000091102</v>
      </c>
      <c r="I2215" s="7">
        <v>6.0202580000091102</v>
      </c>
      <c r="J2215" s="7">
        <v>6.0202580000091102</v>
      </c>
    </row>
    <row r="2216" spans="1:10">
      <c r="A2216" t="s">
        <v>313</v>
      </c>
      <c r="B2216" t="s">
        <v>236</v>
      </c>
      <c r="C2216" t="s">
        <v>237</v>
      </c>
      <c r="D2216" t="s">
        <v>36</v>
      </c>
      <c r="E2216" t="s">
        <v>37</v>
      </c>
      <c r="F2216" s="7">
        <v>0</v>
      </c>
      <c r="G2216" s="7">
        <v>0</v>
      </c>
      <c r="H2216" s="7">
        <v>0</v>
      </c>
      <c r="I2216" s="7">
        <v>0</v>
      </c>
      <c r="J2216" s="7">
        <v>0</v>
      </c>
    </row>
    <row r="2217" spans="1:10">
      <c r="A2217" t="s">
        <v>313</v>
      </c>
      <c r="B2217" t="s">
        <v>238</v>
      </c>
      <c r="C2217" t="s">
        <v>239</v>
      </c>
      <c r="D2217" t="s">
        <v>36</v>
      </c>
      <c r="E2217" t="s">
        <v>37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</row>
    <row r="2218" spans="1:10">
      <c r="A2218" t="s">
        <v>313</v>
      </c>
      <c r="B2218" t="s">
        <v>240</v>
      </c>
      <c r="C2218" t="s">
        <v>241</v>
      </c>
      <c r="D2218" t="s">
        <v>36</v>
      </c>
      <c r="E2218" t="s">
        <v>37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</row>
    <row r="2219" spans="1:10">
      <c r="A2219" t="s">
        <v>313</v>
      </c>
      <c r="B2219" t="s">
        <v>242</v>
      </c>
      <c r="C2219" t="s">
        <v>243</v>
      </c>
      <c r="D2219" t="s">
        <v>36</v>
      </c>
      <c r="E2219" t="s">
        <v>37</v>
      </c>
      <c r="F2219" s="7">
        <v>0</v>
      </c>
      <c r="G2219" s="7">
        <v>0</v>
      </c>
      <c r="H2219" s="7">
        <v>0</v>
      </c>
      <c r="I2219" s="7">
        <v>0</v>
      </c>
      <c r="J2219" s="7">
        <v>0</v>
      </c>
    </row>
    <row r="2220" spans="1:10">
      <c r="A2220" t="s">
        <v>313</v>
      </c>
      <c r="B2220" t="s">
        <v>244</v>
      </c>
      <c r="C2220" t="s">
        <v>245</v>
      </c>
      <c r="D2220" t="s">
        <v>36</v>
      </c>
      <c r="E2220" t="s">
        <v>37</v>
      </c>
      <c r="F2220" s="7">
        <v>38.682917492581502</v>
      </c>
      <c r="G2220" s="7">
        <v>40.296822225535202</v>
      </c>
      <c r="H2220" s="7">
        <v>42.222867720793403</v>
      </c>
      <c r="I2220" s="7">
        <v>59.701929624189098</v>
      </c>
      <c r="J2220" s="7">
        <v>76.641778037916595</v>
      </c>
    </row>
    <row r="2221" spans="1:10">
      <c r="A2221" t="s">
        <v>313</v>
      </c>
      <c r="B2221" t="s">
        <v>246</v>
      </c>
      <c r="C2221" t="s">
        <v>247</v>
      </c>
      <c r="D2221" t="s">
        <v>36</v>
      </c>
      <c r="E2221" t="s">
        <v>37</v>
      </c>
      <c r="F2221" s="7">
        <v>95.105347840452495</v>
      </c>
      <c r="G2221" s="7">
        <v>99.1703285096998</v>
      </c>
      <c r="H2221" s="7">
        <v>63.312913651023599</v>
      </c>
      <c r="I2221" s="7">
        <v>203.14740965399901</v>
      </c>
      <c r="J2221" s="7">
        <v>136.21570117822199</v>
      </c>
    </row>
    <row r="2222" spans="1:10">
      <c r="A2222" t="s">
        <v>313</v>
      </c>
      <c r="B2222" t="s">
        <v>248</v>
      </c>
      <c r="C2222" t="s">
        <v>249</v>
      </c>
      <c r="D2222" t="s">
        <v>36</v>
      </c>
      <c r="E2222" t="s">
        <v>37</v>
      </c>
      <c r="F2222" s="7">
        <v>0</v>
      </c>
      <c r="G2222" s="7">
        <v>0</v>
      </c>
      <c r="H2222" s="7">
        <v>0</v>
      </c>
      <c r="I2222" s="7">
        <v>0</v>
      </c>
      <c r="J2222" s="7">
        <v>0</v>
      </c>
    </row>
    <row r="2223" spans="1:10">
      <c r="A2223" t="s">
        <v>313</v>
      </c>
      <c r="B2223" t="s">
        <v>250</v>
      </c>
      <c r="C2223" t="s">
        <v>251</v>
      </c>
      <c r="D2223" t="s">
        <v>36</v>
      </c>
      <c r="E2223" t="s">
        <v>37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</row>
    <row r="2224" spans="1:10">
      <c r="A2224" t="s">
        <v>313</v>
      </c>
      <c r="B2224" t="s">
        <v>252</v>
      </c>
      <c r="C2224" t="s">
        <v>253</v>
      </c>
      <c r="D2224" t="s">
        <v>36</v>
      </c>
      <c r="E2224" t="s">
        <v>37</v>
      </c>
      <c r="F2224" s="7">
        <v>0</v>
      </c>
      <c r="G2224" s="7">
        <v>0</v>
      </c>
      <c r="H2224" s="7">
        <v>0</v>
      </c>
      <c r="I2224" s="7">
        <v>0</v>
      </c>
      <c r="J2224" s="7">
        <v>0</v>
      </c>
    </row>
    <row r="2225" spans="1:10">
      <c r="A2225" t="s">
        <v>313</v>
      </c>
      <c r="B2225" t="s">
        <v>254</v>
      </c>
      <c r="C2225" t="s">
        <v>255</v>
      </c>
      <c r="D2225" t="s">
        <v>36</v>
      </c>
      <c r="E2225" t="s">
        <v>37</v>
      </c>
      <c r="F2225" s="7"/>
      <c r="G2225" s="7"/>
      <c r="H2225" s="7"/>
      <c r="I2225" s="7"/>
      <c r="J2225" s="7"/>
    </row>
    <row r="2226" spans="1:10">
      <c r="A2226" t="s">
        <v>313</v>
      </c>
      <c r="B2226" t="s">
        <v>256</v>
      </c>
      <c r="C2226" t="s">
        <v>257</v>
      </c>
      <c r="D2226" t="s">
        <v>36</v>
      </c>
      <c r="E2226" t="s">
        <v>37</v>
      </c>
      <c r="F2226" s="7"/>
      <c r="G2226" s="7"/>
      <c r="H2226" s="7"/>
      <c r="I2226" s="7"/>
      <c r="J2226" s="7"/>
    </row>
    <row r="2227" spans="1:10">
      <c r="A2227" t="s">
        <v>313</v>
      </c>
      <c r="B2227" t="s">
        <v>258</v>
      </c>
      <c r="C2227" t="s">
        <v>259</v>
      </c>
      <c r="D2227" t="s">
        <v>36</v>
      </c>
      <c r="E2227" t="s">
        <v>37</v>
      </c>
      <c r="F2227" s="7"/>
      <c r="G2227" s="7"/>
      <c r="H2227" s="7"/>
      <c r="I2227" s="7"/>
      <c r="J2227" s="7"/>
    </row>
    <row r="2228" spans="1:10">
      <c r="A2228" t="s">
        <v>313</v>
      </c>
      <c r="B2228" t="s">
        <v>260</v>
      </c>
      <c r="C2228" t="s">
        <v>261</v>
      </c>
      <c r="D2228" t="s">
        <v>36</v>
      </c>
      <c r="E2228" t="s">
        <v>37</v>
      </c>
      <c r="F2228" s="7"/>
      <c r="G2228" s="7"/>
      <c r="H2228" s="7"/>
      <c r="I2228" s="7"/>
      <c r="J2228" s="7"/>
    </row>
    <row r="2229" spans="1:10">
      <c r="A2229" t="s">
        <v>313</v>
      </c>
      <c r="B2229" t="s">
        <v>262</v>
      </c>
      <c r="C2229" t="s">
        <v>263</v>
      </c>
      <c r="D2229" t="s">
        <v>36</v>
      </c>
      <c r="E2229" t="s">
        <v>37</v>
      </c>
      <c r="F2229" s="7"/>
      <c r="G2229" s="7"/>
      <c r="H2229" s="7"/>
      <c r="I2229" s="7"/>
      <c r="J2229" s="7"/>
    </row>
    <row r="2230" spans="1:10">
      <c r="A2230" t="s">
        <v>313</v>
      </c>
      <c r="B2230" t="s">
        <v>264</v>
      </c>
      <c r="C2230" t="s">
        <v>265</v>
      </c>
      <c r="D2230" t="s">
        <v>36</v>
      </c>
      <c r="E2230" t="s">
        <v>37</v>
      </c>
      <c r="F2230" s="7">
        <v>6.0607904010554397E-3</v>
      </c>
      <c r="G2230" s="7">
        <v>6.0607904010554397E-3</v>
      </c>
      <c r="H2230" s="7">
        <v>6.0607904010554397E-3</v>
      </c>
      <c r="I2230" s="7">
        <v>6.0607904010554397E-3</v>
      </c>
      <c r="J2230" s="7">
        <v>6.0607904010554397E-3</v>
      </c>
    </row>
    <row r="2231" spans="1:10">
      <c r="A2231" t="s">
        <v>313</v>
      </c>
      <c r="B2231" t="s">
        <v>266</v>
      </c>
      <c r="C2231" t="s">
        <v>267</v>
      </c>
      <c r="D2231" t="s">
        <v>36</v>
      </c>
      <c r="E2231" t="s">
        <v>37</v>
      </c>
      <c r="F2231" s="7">
        <v>0.89575372383083696</v>
      </c>
      <c r="G2231" s="7">
        <v>0.89095902520225601</v>
      </c>
      <c r="H2231" s="7">
        <v>0.89800465891172199</v>
      </c>
      <c r="I2231" s="7">
        <v>0.90905098862414502</v>
      </c>
      <c r="J2231" s="7">
        <v>0.92102236910611801</v>
      </c>
    </row>
    <row r="2232" spans="1:10">
      <c r="A2232" t="s">
        <v>313</v>
      </c>
      <c r="B2232" t="s">
        <v>268</v>
      </c>
      <c r="C2232" t="s">
        <v>269</v>
      </c>
      <c r="D2232" t="s">
        <v>36</v>
      </c>
      <c r="E2232" t="s">
        <v>37</v>
      </c>
      <c r="F2232" s="7">
        <v>0.15832073058884399</v>
      </c>
      <c r="G2232" s="7">
        <v>0.159706657484216</v>
      </c>
      <c r="H2232" s="7">
        <v>0.16110726577568499</v>
      </c>
      <c r="I2232" s="7">
        <v>0.162522488561131</v>
      </c>
      <c r="J2232" s="7">
        <v>0.163949273313785</v>
      </c>
    </row>
    <row r="2233" spans="1:10">
      <c r="A2233" t="s">
        <v>313</v>
      </c>
      <c r="B2233" t="s">
        <v>270</v>
      </c>
      <c r="C2233" t="s">
        <v>271</v>
      </c>
      <c r="D2233" t="s">
        <v>36</v>
      </c>
      <c r="E2233" t="s">
        <v>37</v>
      </c>
      <c r="F2233" s="7">
        <v>0.223541714785539</v>
      </c>
      <c r="G2233" s="7">
        <v>0.223541714785539</v>
      </c>
      <c r="H2233" s="7">
        <v>0.223541714785539</v>
      </c>
      <c r="I2233" s="7">
        <v>0.223541714785539</v>
      </c>
      <c r="J2233" s="7">
        <v>0.223541714785539</v>
      </c>
    </row>
    <row r="2234" spans="1:10">
      <c r="A2234" t="s">
        <v>313</v>
      </c>
      <c r="B2234" t="s">
        <v>272</v>
      </c>
      <c r="C2234" t="s">
        <v>273</v>
      </c>
      <c r="D2234" t="s">
        <v>36</v>
      </c>
      <c r="E2234" t="s">
        <v>37</v>
      </c>
      <c r="F2234" s="7">
        <v>0.12710788849039101</v>
      </c>
      <c r="G2234" s="7">
        <v>0.127730966375148</v>
      </c>
      <c r="H2234" s="7">
        <v>0.12804403246920501</v>
      </c>
      <c r="I2234" s="7">
        <v>0.127730966375148</v>
      </c>
      <c r="J2234" s="7">
        <v>0.127730966375148</v>
      </c>
    </row>
    <row r="2235" spans="1:10">
      <c r="A2235" t="s">
        <v>313</v>
      </c>
      <c r="B2235" t="s">
        <v>274</v>
      </c>
      <c r="C2235" t="s">
        <v>275</v>
      </c>
      <c r="D2235" t="s">
        <v>36</v>
      </c>
      <c r="E2235" t="s">
        <v>37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</row>
    <row r="2236" spans="1:10">
      <c r="A2236" t="s">
        <v>313</v>
      </c>
      <c r="B2236" t="s">
        <v>276</v>
      </c>
      <c r="C2236" t="s">
        <v>277</v>
      </c>
      <c r="D2236" t="s">
        <v>36</v>
      </c>
      <c r="E2236" t="s">
        <v>37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</row>
    <row r="2237" spans="1:10">
      <c r="A2237" t="s">
        <v>313</v>
      </c>
      <c r="B2237" t="s">
        <v>278</v>
      </c>
      <c r="C2237" t="s">
        <v>279</v>
      </c>
      <c r="D2237" t="s">
        <v>36</v>
      </c>
      <c r="E2237" t="s">
        <v>37</v>
      </c>
      <c r="F2237" s="7">
        <v>0</v>
      </c>
      <c r="G2237" s="7">
        <v>0</v>
      </c>
      <c r="H2237" s="7">
        <v>0</v>
      </c>
      <c r="I2237" s="7">
        <v>0</v>
      </c>
      <c r="J2237" s="7">
        <v>0</v>
      </c>
    </row>
    <row r="2238" spans="1:10">
      <c r="A2238" t="s">
        <v>313</v>
      </c>
      <c r="B2238" t="s">
        <v>280</v>
      </c>
      <c r="C2238" t="s">
        <v>281</v>
      </c>
      <c r="D2238" t="s">
        <v>36</v>
      </c>
      <c r="E2238" t="s">
        <v>37</v>
      </c>
      <c r="F2238" s="7">
        <v>0</v>
      </c>
      <c r="G2238" s="7">
        <v>0</v>
      </c>
      <c r="H2238" s="7">
        <v>0</v>
      </c>
      <c r="I2238" s="7">
        <v>0</v>
      </c>
      <c r="J2238" s="7">
        <v>0</v>
      </c>
    </row>
    <row r="2239" spans="1:10">
      <c r="A2239" t="s">
        <v>313</v>
      </c>
      <c r="B2239" t="s">
        <v>282</v>
      </c>
      <c r="C2239" t="s">
        <v>283</v>
      </c>
      <c r="D2239" t="s">
        <v>36</v>
      </c>
      <c r="E2239" t="s">
        <v>37</v>
      </c>
      <c r="F2239" s="7">
        <v>0</v>
      </c>
      <c r="G2239" s="7">
        <v>0</v>
      </c>
      <c r="H2239" s="7">
        <v>0</v>
      </c>
      <c r="I2239" s="7">
        <v>0</v>
      </c>
      <c r="J2239" s="7">
        <v>0</v>
      </c>
    </row>
    <row r="2240" spans="1:10">
      <c r="A2240" t="s">
        <v>313</v>
      </c>
      <c r="B2240" t="s">
        <v>284</v>
      </c>
      <c r="C2240" t="s">
        <v>285</v>
      </c>
      <c r="D2240" t="s">
        <v>36</v>
      </c>
      <c r="E2240" t="s">
        <v>37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</row>
    <row r="2241" spans="1:10">
      <c r="A2241" t="s">
        <v>313</v>
      </c>
      <c r="B2241" t="s">
        <v>286</v>
      </c>
      <c r="C2241" t="s">
        <v>269</v>
      </c>
      <c r="D2241" t="s">
        <v>36</v>
      </c>
      <c r="E2241" t="s">
        <v>37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</row>
    <row r="2242" spans="1:10">
      <c r="A2242" t="s">
        <v>313</v>
      </c>
      <c r="B2242" t="s">
        <v>287</v>
      </c>
      <c r="C2242" t="s">
        <v>271</v>
      </c>
      <c r="D2242" t="s">
        <v>36</v>
      </c>
      <c r="E2242" t="s">
        <v>37</v>
      </c>
      <c r="F2242" s="7">
        <v>0</v>
      </c>
      <c r="G2242" s="7">
        <v>0</v>
      </c>
      <c r="H2242" s="7">
        <v>0</v>
      </c>
      <c r="I2242" s="7">
        <v>0</v>
      </c>
      <c r="J2242" s="7">
        <v>0</v>
      </c>
    </row>
    <row r="2243" spans="1:10">
      <c r="A2243" t="s">
        <v>313</v>
      </c>
      <c r="B2243" t="s">
        <v>288</v>
      </c>
      <c r="C2243" t="s">
        <v>289</v>
      </c>
      <c r="D2243" t="s">
        <v>36</v>
      </c>
      <c r="E2243" t="s">
        <v>37</v>
      </c>
      <c r="F2243" s="7">
        <v>0</v>
      </c>
      <c r="G2243" s="7">
        <v>0</v>
      </c>
      <c r="H2243" s="7">
        <v>0</v>
      </c>
      <c r="I2243" s="7">
        <v>0</v>
      </c>
      <c r="J2243" s="7">
        <v>0</v>
      </c>
    </row>
    <row r="2244" spans="1:10">
      <c r="A2244" t="s">
        <v>313</v>
      </c>
      <c r="B2244" t="s">
        <v>290</v>
      </c>
      <c r="C2244" t="s">
        <v>291</v>
      </c>
      <c r="D2244" t="s">
        <v>36</v>
      </c>
      <c r="E2244" t="s">
        <v>37</v>
      </c>
      <c r="F2244" s="7">
        <v>0</v>
      </c>
      <c r="G2244" s="7">
        <v>0</v>
      </c>
      <c r="H2244" s="7">
        <v>0</v>
      </c>
      <c r="I2244" s="7">
        <v>0</v>
      </c>
      <c r="J2244" s="7">
        <v>0</v>
      </c>
    </row>
    <row r="2245" spans="1:10">
      <c r="A2245" t="s">
        <v>313</v>
      </c>
      <c r="B2245" t="s">
        <v>292</v>
      </c>
      <c r="C2245" t="s">
        <v>293</v>
      </c>
      <c r="D2245" t="s">
        <v>36</v>
      </c>
      <c r="E2245" t="s">
        <v>37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</row>
    <row r="2246" spans="1:10">
      <c r="A2246" t="s">
        <v>313</v>
      </c>
      <c r="B2246" t="s">
        <v>294</v>
      </c>
      <c r="C2246" t="s">
        <v>295</v>
      </c>
      <c r="D2246" t="s">
        <v>36</v>
      </c>
      <c r="E2246" t="s">
        <v>37</v>
      </c>
      <c r="F2246" s="7">
        <v>0</v>
      </c>
      <c r="G2246" s="7">
        <v>0</v>
      </c>
      <c r="H2246" s="7">
        <v>0</v>
      </c>
      <c r="I2246" s="7">
        <v>0</v>
      </c>
      <c r="J2246" s="7">
        <v>0</v>
      </c>
    </row>
    <row r="2247" spans="1:10">
      <c r="A2247" t="s">
        <v>313</v>
      </c>
      <c r="B2247" t="s">
        <v>296</v>
      </c>
      <c r="C2247" t="s">
        <v>297</v>
      </c>
      <c r="D2247" t="s">
        <v>36</v>
      </c>
      <c r="E2247" t="s">
        <v>37</v>
      </c>
      <c r="F2247" s="7">
        <v>0</v>
      </c>
      <c r="G2247" s="7">
        <v>0</v>
      </c>
      <c r="H2247" s="7">
        <v>0</v>
      </c>
      <c r="I2247" s="7">
        <v>0</v>
      </c>
      <c r="J2247" s="7">
        <v>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313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58.631578665823966</v>
      </c>
      <c r="D11" s="32">
        <f>SUMIFS('Inputs - Reps'!$G$4:$G$5000,'Inputs - Reps'!$M$4:$M$5000,D$6, 'Inputs - Reps'!$C$4:$C$5000, $C$1)+SUMIFS('Inputs - Reps'!$G$4:$G$5000,'Inputs - Reps'!$M$4:$M$5000,D$8, 'Inputs - Reps'!$C$4:$C$5000, $C$1)</f>
        <v>6.6787464404474397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288.46494554323976</v>
      </c>
      <c r="F11" s="32">
        <f>SUMIFS('Inputs - Reps'!$G$4:$G$5000,'Inputs - Reps'!$M$4:$M$5000,F$6, 'Inputs - Reps'!$C$4:$C$5000, $C$1)+SUMIFS('Inputs - Reps'!$G$4:$G$5000,'Inputs - Reps'!$M$4:$M$5000,F$8, 'Inputs - Reps'!$C$4:$C$5000, $C$1)</f>
        <v>69.749565660949102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238.91865110350099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140.67972834122276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39.672793028569203</v>
      </c>
      <c r="J11" s="32">
        <f>SUMIFS('Inputs - Reps'!$G$4:$G$5000,'Inputs - Reps'!$M$4:$M$5000,J$6, 'Inputs - Reps'!$C$4:$C$5000, $C$1)+SUMIFS('Inputs - Reps'!$G$4:$G$5000,'Inputs - Reps'!$M$4:$M$5000,J$8, 'Inputs - Reps'!$C$4:$C$5000, $C$1)</f>
        <v>35.154205667688402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0.56659607481673402</v>
      </c>
      <c r="P11" s="32">
        <f>SUMIFS('Inputs - Reps'!$G$4:$G$5000,'Inputs - Reps'!$M$4:$M$5000,P$6, 'Inputs - Reps'!$C$4:$C$5000, $C$1)-SUMIFS('Inputs - Reps'!$G$4:$G$5000,'Inputs - Reps'!$M$4:$M$5000,P$7, 'Inputs - Reps'!$C$4:$C$5000, $C$1)</f>
        <v>6.8089828782007702</v>
      </c>
      <c r="Q11" s="32">
        <f>SUMIFS('Inputs - Reps'!$G$4:$G$5000,'Inputs - Reps'!$M$4:$M$5000,Q$6, 'Inputs - Reps'!$C$4:$C$5000, $C$1)-SUMIFS('Inputs - Reps'!$G$4:$G$5000,'Inputs - Reps'!$M$4:$M$5000,Q$7, 'Inputs - Reps'!$C$4:$C$5000, $C$1)</f>
        <v>4.0795908506901348</v>
      </c>
      <c r="R11" s="32">
        <f>SUMIFS('Inputs - Reps'!$G$4:$G$5000,'Inputs - Reps'!$M$4:$M$5000,R$6, 'Inputs - Reps'!$C$4:$C$5000, $C$1)-SUMIFS('Inputs - Reps'!$G$4:$G$5000,'Inputs - Reps'!$M$4:$M$5000,R$7, 'Inputs - Reps'!$C$4:$C$5000, $C$1)</f>
        <v>110.31042985463881</v>
      </c>
      <c r="S11" s="32">
        <f>SUMIFS('Inputs - Reps'!$G$4:$G$5000,'Inputs - Reps'!$M$4:$M$5000,S$6, 'Inputs - Reps'!$C$4:$C$5000, $C$1)-SUMIFS('Inputs - Reps'!$G$4:$G$5000,'Inputs - Reps'!$M$4:$M$5000,S$7, 'Inputs - Reps'!$C$4:$C$5000, $C$1)</f>
        <v>6.7967485889880015</v>
      </c>
      <c r="T11" s="32">
        <f>SUMIFS('Inputs - Reps'!$G$4:$G$5000,'Inputs - Reps'!$M$4:$M$5000,T$6, 'Inputs - Reps'!$C$4:$C$5000, $C$1)-SUMIFS('Inputs - Reps'!$G$4:$G$5000,'Inputs - Reps'!$M$4:$M$5000,T$7, 'Inputs - Reps'!$C$4:$C$5000, $C$1)</f>
        <v>92.951614505171648</v>
      </c>
      <c r="U11" s="32">
        <f>SUMIFS('Inputs - Reps'!$G$4:$G$5000,'Inputs - Reps'!$M$4:$M$5000,U$6, 'Inputs - Reps'!$C$4:$C$5000, $C$1)-SUMIFS('Inputs - Reps'!$G$4:$G$5000,'Inputs - Reps'!$M$4:$M$5000,U$7, 'Inputs - Reps'!$C$4:$C$5000, $C$1)</f>
        <v>2.0462402739816699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59.409339499926247</v>
      </c>
      <c r="D12" s="32">
        <f>SUMIFS('Inputs - Reps'!$H$4:$H$5000,'Inputs - Reps'!$M$4:$M$5000,D$6, 'Inputs - Reps'!$C$4:$C$5000, $C$1)+SUMIFS('Inputs - Reps'!$H$4:$H$5000,'Inputs - Reps'!$M$4:$M$5000,D$8, 'Inputs - Reps'!$C$4:$C$5000, $C$1)</f>
        <v>7.1680834404634401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293.91857288172992</v>
      </c>
      <c r="F12" s="32">
        <f>SUMIFS('Inputs - Reps'!$H$4:$H$5000,'Inputs - Reps'!$M$4:$M$5000,F$6, 'Inputs - Reps'!$C$4:$C$5000, $C$1)+SUMIFS('Inputs - Reps'!$H$4:$H$5000,'Inputs - Reps'!$M$4:$M$5000,F$8, 'Inputs - Reps'!$C$4:$C$5000, $C$1)</f>
        <v>92.964512092200096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240.91334194450795</v>
      </c>
      <c r="H12" s="32">
        <f>SUMIFS('Inputs - Reps'!$H$4:$H$5000,'Inputs - Reps'!$M$4:$M$5000,H$6, 'Inputs - Reps'!$C$4:$C$5000, $C$1)+SUMIFS('Inputs - Reps'!$H$4:$H$5000,'Inputs - Reps'!$M$4:$M$5000,H$8, 'Inputs - Reps'!$C$4:$C$5000, $C$1)</f>
        <v>153.64045275577433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39.468332929775215</v>
      </c>
      <c r="J12" s="32">
        <f>SUMIFS('Inputs - Reps'!$H$4:$H$5000,'Inputs - Reps'!$M$4:$M$5000,J$6, 'Inputs - Reps'!$C$4:$C$5000, $C$1)+SUMIFS('Inputs - Reps'!$H$4:$H$5000,'Inputs - Reps'!$M$4:$M$5000,J$8, 'Inputs - Reps'!$C$4:$C$5000, $C$1)</f>
        <v>37.732133522872701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0.56624648515216003</v>
      </c>
      <c r="P12" s="32">
        <f>SUMIFS('Inputs - Reps'!$H$4:$H$5000,'Inputs - Reps'!$M$4:$M$5000,P$6, 'Inputs - Reps'!$C$4:$C$5000, $C$1)-SUMIFS('Inputs - Reps'!$H$4:$H$5000,'Inputs - Reps'!$M$4:$M$5000,P$7, 'Inputs - Reps'!$C$4:$C$5000, $C$1)</f>
        <v>5.2782204925442402</v>
      </c>
      <c r="Q12" s="32">
        <f>SUMIFS('Inputs - Reps'!$H$4:$H$5000,'Inputs - Reps'!$M$4:$M$5000,Q$6, 'Inputs - Reps'!$C$4:$C$5000, $C$1)-SUMIFS('Inputs - Reps'!$H$4:$H$5000,'Inputs - Reps'!$M$4:$M$5000,Q$7, 'Inputs - Reps'!$C$4:$C$5000, $C$1)</f>
        <v>4.0715195067331056</v>
      </c>
      <c r="R12" s="32">
        <f>SUMIFS('Inputs - Reps'!$H$4:$H$5000,'Inputs - Reps'!$M$4:$M$5000,R$6, 'Inputs - Reps'!$C$4:$C$5000, $C$1)-SUMIFS('Inputs - Reps'!$H$4:$H$5000,'Inputs - Reps'!$M$4:$M$5000,R$7, 'Inputs - Reps'!$C$4:$C$5000, $C$1)</f>
        <v>47.522895484472713</v>
      </c>
      <c r="S12" s="32">
        <f>SUMIFS('Inputs - Reps'!$H$4:$H$5000,'Inputs - Reps'!$M$4:$M$5000,S$6, 'Inputs - Reps'!$C$4:$C$5000, $C$1)-SUMIFS('Inputs - Reps'!$H$4:$H$5000,'Inputs - Reps'!$M$4:$M$5000,S$7, 'Inputs - Reps'!$C$4:$C$5000, $C$1)</f>
        <v>7.6545719571150421</v>
      </c>
      <c r="T12" s="32">
        <f>SUMIFS('Inputs - Reps'!$H$4:$H$5000,'Inputs - Reps'!$M$4:$M$5000,T$6, 'Inputs - Reps'!$C$4:$C$5000, $C$1)-SUMIFS('Inputs - Reps'!$H$4:$H$5000,'Inputs - Reps'!$M$4:$M$5000,T$7, 'Inputs - Reps'!$C$4:$C$5000, $C$1)</f>
        <v>99.184423606898562</v>
      </c>
      <c r="U12" s="32">
        <f>SUMIFS('Inputs - Reps'!$H$4:$H$5000,'Inputs - Reps'!$M$4:$M$5000,U$6, 'Inputs - Reps'!$C$4:$C$5000, $C$1)-SUMIFS('Inputs - Reps'!$H$4:$H$5000,'Inputs - Reps'!$M$4:$M$5000,U$7, 'Inputs - Reps'!$C$4:$C$5000, $C$1)</f>
        <v>2.0471778712526398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60.987012672225475</v>
      </c>
      <c r="D13" s="32">
        <f>SUMIFS('Inputs - Reps'!$I$4:$I$5000,'Inputs - Reps'!$M$4:$M$5000,D$6, 'Inputs - Reps'!$C$4:$C$5000, $C$1)+SUMIFS('Inputs - Reps'!$I$4:$I$5000,'Inputs - Reps'!$M$4:$M$5000,D$8, 'Inputs - Reps'!$C$4:$C$5000, $C$1)</f>
        <v>6.7227984404574403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294.49250615018639</v>
      </c>
      <c r="F13" s="32">
        <f>SUMIFS('Inputs - Reps'!$I$4:$I$5000,'Inputs - Reps'!$M$4:$M$5000,F$6, 'Inputs - Reps'!$C$4:$C$5000, $C$1)+SUMIFS('Inputs - Reps'!$I$4:$I$5000,'Inputs - Reps'!$M$4:$M$5000,F$8, 'Inputs - Reps'!$C$4:$C$5000, $C$1)</f>
        <v>112.9045316280899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240.01237733750855</v>
      </c>
      <c r="H13" s="32">
        <f>SUMIFS('Inputs - Reps'!$I$4:$I$5000,'Inputs - Reps'!$M$4:$M$5000,H$6, 'Inputs - Reps'!$C$4:$C$5000, $C$1)+SUMIFS('Inputs - Reps'!$I$4:$I$5000,'Inputs - Reps'!$M$4:$M$5000,H$8, 'Inputs - Reps'!$C$4:$C$5000, $C$1)</f>
        <v>148.84897334074293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39.23887883079486</v>
      </c>
      <c r="J13" s="32">
        <f>SUMIFS('Inputs - Reps'!$I$4:$I$5000,'Inputs - Reps'!$M$4:$M$5000,J$6, 'Inputs - Reps'!$C$4:$C$5000, $C$1)+SUMIFS('Inputs - Reps'!$I$4:$I$5000,'Inputs - Reps'!$M$4:$M$5000,J$8, 'Inputs - Reps'!$C$4:$C$5000, $C$1)</f>
        <v>33.287987232107596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0.29174891646332801</v>
      </c>
      <c r="P13" s="32">
        <f>SUMIFS('Inputs - Reps'!$I$4:$I$5000,'Inputs - Reps'!$M$4:$M$5000,P$6, 'Inputs - Reps'!$C$4:$C$5000, $C$1)-SUMIFS('Inputs - Reps'!$I$4:$I$5000,'Inputs - Reps'!$M$4:$M$5000,P$7, 'Inputs - Reps'!$C$4:$C$5000, $C$1)</f>
        <v>14.253322710914899</v>
      </c>
      <c r="Q13" s="32">
        <f>SUMIFS('Inputs - Reps'!$I$4:$I$5000,'Inputs - Reps'!$M$4:$M$5000,Q$6, 'Inputs - Reps'!$C$4:$C$5000, $C$1)-SUMIFS('Inputs - Reps'!$I$4:$I$5000,'Inputs - Reps'!$M$4:$M$5000,Q$7, 'Inputs - Reps'!$C$4:$C$5000, $C$1)</f>
        <v>2.9733064895117849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19.584979127977192</v>
      </c>
      <c r="S13" s="32">
        <f>SUMIFS('Inputs - Reps'!$I$4:$I$5000,'Inputs - Reps'!$M$4:$M$5000,S$6, 'Inputs - Reps'!$C$4:$C$5000, $C$1)-SUMIFS('Inputs - Reps'!$I$4:$I$5000,'Inputs - Reps'!$M$4:$M$5000,S$7, 'Inputs - Reps'!$C$4:$C$5000, $C$1)</f>
        <v>9.8987801236244106</v>
      </c>
      <c r="T13" s="32">
        <f>SUMIFS('Inputs - Reps'!$I$4:$I$5000,'Inputs - Reps'!$M$4:$M$5000,T$6, 'Inputs - Reps'!$C$4:$C$5000, $C$1)-SUMIFS('Inputs - Reps'!$I$4:$I$5000,'Inputs - Reps'!$M$4:$M$5000,T$7, 'Inputs - Reps'!$C$4:$C$5000, $C$1)</f>
        <v>66.063458006378951</v>
      </c>
      <c r="U13" s="32">
        <f>SUMIFS('Inputs - Reps'!$I$4:$I$5000,'Inputs - Reps'!$M$4:$M$5000,U$6, 'Inputs - Reps'!$C$4:$C$5000, $C$1)-SUMIFS('Inputs - Reps'!$I$4:$I$5000,'Inputs - Reps'!$M$4:$M$5000,U$7, 'Inputs - Reps'!$C$4:$C$5000, $C$1)</f>
        <v>2.0949451885918502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64.899612331755293</v>
      </c>
      <c r="D14" s="32">
        <f>SUMIFS('Inputs - Reps'!$J$4:$J$5000,'Inputs - Reps'!$M$4:$M$5000,D$6, 'Inputs - Reps'!$C$4:$C$5000, $C$1)+SUMIFS('Inputs - Reps'!$J$4:$J$5000,'Inputs - Reps'!$M$4:$M$5000,D$8, 'Inputs - Reps'!$C$4:$C$5000, $C$1)</f>
        <v>6.54958544044944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301.3606486480092</v>
      </c>
      <c r="F14" s="32">
        <f>SUMIFS('Inputs - Reps'!$J$4:$J$5000,'Inputs - Reps'!$M$4:$M$5000,F$6, 'Inputs - Reps'!$C$4:$C$5000, $C$1)+SUMIFS('Inputs - Reps'!$J$4:$J$5000,'Inputs - Reps'!$M$4:$M$5000,F$8, 'Inputs - Reps'!$C$4:$C$5000, $C$1)</f>
        <v>91.035202794530306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249.59987751919877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191.5905716072001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38.731842028274627</v>
      </c>
      <c r="J14" s="32">
        <f>SUMIFS('Inputs - Reps'!$J$4:$J$5000,'Inputs - Reps'!$M$4:$M$5000,J$6, 'Inputs - Reps'!$C$4:$C$5000, $C$1)+SUMIFS('Inputs - Reps'!$J$4:$J$5000,'Inputs - Reps'!$M$4:$M$5000,J$8, 'Inputs - Reps'!$C$4:$C$5000, $C$1)</f>
        <v>28.911339826104999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0.28908911671612103</v>
      </c>
      <c r="P14" s="32">
        <f>SUMIFS('Inputs - Reps'!$J$4:$J$5000,'Inputs - Reps'!$M$4:$M$5000,P$6, 'Inputs - Reps'!$C$4:$C$5000, $C$1)-SUMIFS('Inputs - Reps'!$J$4:$J$5000,'Inputs - Reps'!$M$4:$M$5000,P$7, 'Inputs - Reps'!$C$4:$C$5000, $C$1)</f>
        <v>21.432475559929799</v>
      </c>
      <c r="Q14" s="32">
        <f>SUMIFS('Inputs - Reps'!$J$4:$J$5000,'Inputs - Reps'!$M$4:$M$5000,Q$6, 'Inputs - Reps'!$C$4:$C$5000, $C$1)-SUMIFS('Inputs - Reps'!$J$4:$J$5000,'Inputs - Reps'!$M$4:$M$5000,Q$7, 'Inputs - Reps'!$C$4:$C$5000, $C$1)</f>
        <v>2.9621906020020692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16.687004227817706</v>
      </c>
      <c r="S14" s="32">
        <f>SUMIFS('Inputs - Reps'!$J$4:$J$5000,'Inputs - Reps'!$M$4:$M$5000,S$6, 'Inputs - Reps'!$C$4:$C$5000, $C$1)-SUMIFS('Inputs - Reps'!$J$4:$J$5000,'Inputs - Reps'!$M$4:$M$5000,S$7, 'Inputs - Reps'!$C$4:$C$5000, $C$1)</f>
        <v>12.38782967108121</v>
      </c>
      <c r="T14" s="32">
        <f>SUMIFS('Inputs - Reps'!$J$4:$J$5000,'Inputs - Reps'!$M$4:$M$5000,T$6, 'Inputs - Reps'!$C$4:$C$5000, $C$1)-SUMIFS('Inputs - Reps'!$J$4:$J$5000,'Inputs - Reps'!$M$4:$M$5000,T$7, 'Inputs - Reps'!$C$4:$C$5000, $C$1)</f>
        <v>205.35031023122789</v>
      </c>
      <c r="U14" s="32">
        <f>SUMIFS('Inputs - Reps'!$J$4:$J$5000,'Inputs - Reps'!$M$4:$M$5000,U$6, 'Inputs - Reps'!$C$4:$C$5000, $C$1)-SUMIFS('Inputs - Reps'!$J$4:$J$5000,'Inputs - Reps'!$M$4:$M$5000,U$7, 'Inputs - Reps'!$C$4:$C$5000, $C$1)</f>
        <v>2.1128810917331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71.285280366766614</v>
      </c>
      <c r="D15" s="32">
        <f>SUMIFS('Inputs - Reps'!$K$4:$K$5000,'Inputs - Reps'!$M$4:$M$5000,D$6, 'Inputs - Reps'!$C$4:$C$5000, $C$1)+SUMIFS('Inputs - Reps'!$K$4:$K$5000,'Inputs - Reps'!$M$4:$M$5000,D$8, 'Inputs - Reps'!$C$4:$C$5000, $C$1)</f>
        <v>6.4860534404474404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294.14454548802576</v>
      </c>
      <c r="F15" s="32">
        <f>SUMIFS('Inputs - Reps'!$K$4:$K$5000,'Inputs - Reps'!$M$4:$M$5000,F$6, 'Inputs - Reps'!$C$4:$C$5000, $C$1)+SUMIFS('Inputs - Reps'!$K$4:$K$5000,'Inputs - Reps'!$M$4:$M$5000,F$8, 'Inputs - Reps'!$C$4:$C$5000, $C$1)</f>
        <v>71.519083168593795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248.88895324563353</v>
      </c>
      <c r="H15" s="32">
        <f>SUMIFS('Inputs - Reps'!$K$4:$K$5000,'Inputs - Reps'!$M$4:$M$5000,H$6, 'Inputs - Reps'!$C$4:$C$5000, $C$1)+SUMIFS('Inputs - Reps'!$K$4:$K$5000,'Inputs - Reps'!$M$4:$M$5000,H$8, 'Inputs - Reps'!$C$4:$C$5000, $C$1)</f>
        <v>157.9719233140693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38.738643415646003</v>
      </c>
      <c r="J15" s="32">
        <f>SUMIFS('Inputs - Reps'!$K$4:$K$5000,'Inputs - Reps'!$M$4:$M$5000,J$6, 'Inputs - Reps'!$C$4:$C$5000, $C$1)+SUMIFS('Inputs - Reps'!$K$4:$K$5000,'Inputs - Reps'!$M$4:$M$5000,J$8, 'Inputs - Reps'!$C$4:$C$5000, $C$1)</f>
        <v>31.081103398717701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0.28637185713379298</v>
      </c>
      <c r="P15" s="32">
        <f>SUMIFS('Inputs - Reps'!$K$4:$K$5000,'Inputs - Reps'!$M$4:$M$5000,P$6, 'Inputs - Reps'!$C$4:$C$5000, $C$1)-SUMIFS('Inputs - Reps'!$K$4:$K$5000,'Inputs - Reps'!$M$4:$M$5000,P$7, 'Inputs - Reps'!$C$4:$C$5000, $C$1)</f>
        <v>21.0866083564223</v>
      </c>
      <c r="Q15" s="32">
        <f>SUMIFS('Inputs - Reps'!$K$4:$K$5000,'Inputs - Reps'!$M$4:$M$5000,Q$6, 'Inputs - Reps'!$C$4:$C$5000, $C$1)-SUMIFS('Inputs - Reps'!$K$4:$K$5000,'Inputs - Reps'!$M$4:$M$5000,Q$7, 'Inputs - Reps'!$C$4:$C$5000, $C$1)</f>
        <v>2.9505704639595249</v>
      </c>
      <c r="R15" s="32">
        <f>SUMIFS('Inputs - Reps'!$K$4:$K$5000,'Inputs - Reps'!$M$4:$M$5000,R$6, 'Inputs - Reps'!$C$4:$C$5000, $C$1)-SUMIFS('Inputs - Reps'!$K$4:$K$5000,'Inputs - Reps'!$M$4:$M$5000,R$7, 'Inputs - Reps'!$C$4:$C$5000, $C$1)</f>
        <v>23.258167069321999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22.122867737097501</v>
      </c>
      <c r="T15" s="32">
        <f>SUMIFS('Inputs - Reps'!$K$4:$K$5000,'Inputs - Reps'!$M$4:$M$5000,T$6, 'Inputs - Reps'!$C$4:$C$5000, $C$1)-SUMIFS('Inputs - Reps'!$K$4:$K$5000,'Inputs - Reps'!$M$4:$M$5000,T$7, 'Inputs - Reps'!$C$4:$C$5000, $C$1)</f>
        <v>157.80568741547438</v>
      </c>
      <c r="U15" s="32">
        <f>SUMIFS('Inputs - Reps'!$K$4:$K$5000,'Inputs - Reps'!$M$4:$M$5000,U$6, 'Inputs - Reps'!$C$4:$C$5000, $C$1)-SUMIFS('Inputs - Reps'!$K$4:$K$5000,'Inputs - Reps'!$M$4:$M$5000,U$7, 'Inputs - Reps'!$C$4:$C$5000, $C$1)</f>
        <v>2.1319671676040799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5628.364134745867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adjustments'!N$8*(C11/SUM(C$11:C$15)), 0)</f>
        <v>0</v>
      </c>
      <c r="D21" s="9">
        <f>IFERROR('Inputs - adjustments'!O$8*(D11/SUM(D$11:D$15)), 0)</f>
        <v>0</v>
      </c>
      <c r="E21" s="31">
        <f>IFERROR('Inputs - adjustments'!P$8*(E11/SUM(E$11:E$15)), 0)</f>
        <v>-11.928938236650788</v>
      </c>
      <c r="F21" s="9">
        <f>IFERROR('Inputs - adjustments'!Q$8*(F11/SUM(F$11:F$15)), 0)</f>
        <v>0</v>
      </c>
      <c r="G21" s="31">
        <f>IFERROR('Inputs - adjustments'!R$8*(G11/SUM(G$11:G$15)), 0)</f>
        <v>-8.150108451167517</v>
      </c>
      <c r="H21" s="9">
        <f>IFERROR('Inputs - adjustments'!S$8*(H11/SUM(H$11:H$15)), 0)</f>
        <v>0</v>
      </c>
      <c r="I21" s="9">
        <f>IFERROR('Inputs - adjustments'!T$8*(I11/SUM(I$11:I$15)), 0)</f>
        <v>0</v>
      </c>
      <c r="J21" s="9">
        <f>IFERROR('Inputs - adjustments'!U$8*(J11/SUM(J$11:J$15)), 0)</f>
        <v>0</v>
      </c>
      <c r="K21" s="9">
        <f>IFERROR('Inputs - adjustments'!V$8*(K11/SUM(K$11:K$15)), 0)</f>
        <v>0</v>
      </c>
      <c r="L21" s="9">
        <f>IFERROR('Inputs - adjustments'!W$8*(L11/SUM(L$11:L$15)), 0)</f>
        <v>0</v>
      </c>
      <c r="M21" s="26"/>
      <c r="N21" s="3" t="s">
        <v>28</v>
      </c>
      <c r="O21" s="31">
        <f>IFERROR('Inputs - adjustments'!B$8*O11/SUM(O$11:O$15), 0)</f>
        <v>0</v>
      </c>
      <c r="P21" s="31">
        <f>IFERROR('Inputs - adjustments'!C$8*P11/SUM(P$11:P$15), 0)</f>
        <v>-4.477084865644704</v>
      </c>
      <c r="Q21" s="31">
        <f>IFERROR('Inputs - adjustments'!D$8*Q11/SUM(Q$11:Q$15), 0)</f>
        <v>0</v>
      </c>
      <c r="R21" s="31">
        <f>IFERROR('Inputs - adjustments'!E$8*R11/SUM(R$11:R$15), 0)</f>
        <v>0</v>
      </c>
      <c r="S21" s="31">
        <f>IFERROR('Inputs - adjustments'!F$8*S11/SUM(S$11:S$15), 0)</f>
        <v>0</v>
      </c>
      <c r="T21" s="31">
        <f>IFERROR('Inputs - adjustments'!G$8*T11/SUM(T$11:T$15), 0)</f>
        <v>0</v>
      </c>
      <c r="U21" s="31">
        <f>IFERROR('Inputs - adjustments'!H$8*U11/SUM(U$11:U$15), 0)</f>
        <v>0</v>
      </c>
      <c r="V21" s="31">
        <f>IFERROR('Inputs - adjustments'!I$8*V11/SUM(V$11:V$15), 0)</f>
        <v>0</v>
      </c>
      <c r="W21" s="31">
        <f>IFERROR('Inputs - adjustments'!J$8*W11/SUM(W$11:W$15), 0)</f>
        <v>0</v>
      </c>
      <c r="X21" s="31">
        <f>IFERROR('Inputs - adjustments'!K$8*X11/SUM(X$11:X$15), 0)</f>
        <v>0</v>
      </c>
    </row>
    <row r="22" spans="2:24" outlineLevel="1">
      <c r="B22" s="3" t="s">
        <v>29</v>
      </c>
      <c r="C22" s="9">
        <f>IFERROR('Inputs - adjustments'!N$8*(C12/SUM(C$11:C$15)), 0)</f>
        <v>0</v>
      </c>
      <c r="D22" s="9">
        <f>IFERROR('Inputs - adjustments'!O$8*(D12/SUM(D$11:D$15)), 0)</f>
        <v>0</v>
      </c>
      <c r="E22" s="31">
        <f>IFERROR('Inputs - adjustments'!P$8*(E12/SUM(E$11:E$15)), 0)</f>
        <v>-12.154462983042574</v>
      </c>
      <c r="F22" s="9">
        <f>IFERROR('Inputs - adjustments'!Q$8*(F12/SUM(F$11:F$15)), 0)</f>
        <v>0</v>
      </c>
      <c r="G22" s="31">
        <f>IFERROR('Inputs - adjustments'!R$8*(G12/SUM(G$11:G$15)), 0)</f>
        <v>-8.218152308797178</v>
      </c>
      <c r="H22" s="9">
        <f>IFERROR('Inputs - adjustments'!S$8*(H12/SUM(H$11:H$15)), 0)</f>
        <v>0</v>
      </c>
      <c r="I22" s="9">
        <f>IFERROR('Inputs - adjustments'!T$8*(I12/SUM(I$11:I$15)), 0)</f>
        <v>0</v>
      </c>
      <c r="J22" s="9">
        <f>IFERROR('Inputs - adjustments'!U$8*(J12/SUM(J$11:J$15)), 0)</f>
        <v>0</v>
      </c>
      <c r="K22" s="9">
        <f>IFERROR('Inputs - adjustments'!V$8*(K12/SUM(K$11:K$15)), 0)</f>
        <v>0</v>
      </c>
      <c r="L22" s="9">
        <f>IFERROR('Inputs - adjustments'!W$8*(L12/SUM(L$11:L$15)), 0)</f>
        <v>0</v>
      </c>
      <c r="N22" s="3" t="s">
        <v>29</v>
      </c>
      <c r="O22" s="31">
        <f>IFERROR('Inputs - adjustments'!B$8*O12/SUM(O$11:O$15), 0)</f>
        <v>0</v>
      </c>
      <c r="P22" s="31">
        <f>IFERROR('Inputs - adjustments'!C$8*P12/SUM(P$11:P$15), 0)</f>
        <v>-3.4705684398709931</v>
      </c>
      <c r="Q22" s="31">
        <f>IFERROR('Inputs - adjustments'!D$8*Q12/SUM(Q$11:Q$15), 0)</f>
        <v>0</v>
      </c>
      <c r="R22" s="31">
        <f>IFERROR('Inputs - adjustments'!E$8*R12/SUM(R$11:R$15), 0)</f>
        <v>0</v>
      </c>
      <c r="S22" s="31">
        <f>IFERROR('Inputs - adjustments'!F$8*S12/SUM(S$11:S$15), 0)</f>
        <v>0</v>
      </c>
      <c r="T22" s="31">
        <f>IFERROR('Inputs - adjustments'!G$8*T12/SUM(T$11:T$15), 0)</f>
        <v>0</v>
      </c>
      <c r="U22" s="31">
        <f>IFERROR('Inputs - adjustments'!H$8*U12/SUM(U$11:U$15), 0)</f>
        <v>0</v>
      </c>
      <c r="V22" s="31">
        <f>IFERROR('Inputs - adjustments'!I$8*V12/SUM(V$11:V$15), 0)</f>
        <v>0</v>
      </c>
      <c r="W22" s="31">
        <f>IFERROR('Inputs - adjustments'!J$8*W12/SUM(W$11:W$15), 0)</f>
        <v>0</v>
      </c>
      <c r="X22" s="31">
        <f>IFERROR('Inputs - adjustments'!K$8*X12/SUM(X$11:X$15), 0)</f>
        <v>0</v>
      </c>
    </row>
    <row r="23" spans="2:24" outlineLevel="1">
      <c r="B23" s="3" t="s">
        <v>30</v>
      </c>
      <c r="C23" s="9">
        <f>IFERROR('Inputs - adjustments'!N$8*(C13/SUM(C$11:C$15)), 0)</f>
        <v>0</v>
      </c>
      <c r="D23" s="9">
        <f>IFERROR('Inputs - adjustments'!O$8*(D13/SUM(D$11:D$15)), 0)</f>
        <v>0</v>
      </c>
      <c r="E23" s="31">
        <f>IFERROR('Inputs - adjustments'!P$8*(E13/SUM(E$11:E$15)), 0)</f>
        <v>-12.178196939688442</v>
      </c>
      <c r="F23" s="9">
        <f>IFERROR('Inputs - adjustments'!Q$8*(F13/SUM(F$11:F$15)), 0)</f>
        <v>0</v>
      </c>
      <c r="G23" s="31">
        <f>IFERROR('Inputs - adjustments'!R$8*(G13/SUM(G$11:G$15)), 0)</f>
        <v>-8.1874181688554302</v>
      </c>
      <c r="H23" s="9">
        <f>IFERROR('Inputs - adjustments'!S$8*(H13/SUM(H$11:H$15)), 0)</f>
        <v>0</v>
      </c>
      <c r="I23" s="9">
        <f>IFERROR('Inputs - adjustments'!T$8*(I13/SUM(I$11:I$15)), 0)</f>
        <v>0</v>
      </c>
      <c r="J23" s="9">
        <f>IFERROR('Inputs - adjustments'!U$8*(J13/SUM(J$11:J$15)), 0)</f>
        <v>0</v>
      </c>
      <c r="K23" s="9">
        <f>IFERROR('Inputs - adjustments'!V$8*(K13/SUM(K$11:K$15)), 0)</f>
        <v>0</v>
      </c>
      <c r="L23" s="9">
        <f>IFERROR('Inputs - adjustments'!W$8*(L13/SUM(L$11:L$15)), 0)</f>
        <v>0</v>
      </c>
      <c r="N23" s="3" t="s">
        <v>30</v>
      </c>
      <c r="O23" s="31">
        <f>IFERROR('Inputs - adjustments'!B$8*O13/SUM(O$11:O$15), 0)</f>
        <v>0</v>
      </c>
      <c r="P23" s="31">
        <f>IFERROR('Inputs - adjustments'!C$8*P13/SUM(P$11:P$15), 0)</f>
        <v>-9.3719335964976462</v>
      </c>
      <c r="Q23" s="31">
        <f>IFERROR('Inputs - adjustments'!D$8*Q13/SUM(Q$11:Q$15), 0)</f>
        <v>0</v>
      </c>
      <c r="R23" s="31">
        <f>IFERROR('Inputs - adjustments'!E$8*R13/SUM(R$11:R$15), 0)</f>
        <v>0</v>
      </c>
      <c r="S23" s="31">
        <f>IFERROR('Inputs - adjustments'!F$8*S13/SUM(S$11:S$15), 0)</f>
        <v>0</v>
      </c>
      <c r="T23" s="31">
        <f>IFERROR('Inputs - adjustments'!G$8*T13/SUM(T$11:T$15), 0)</f>
        <v>0</v>
      </c>
      <c r="U23" s="31">
        <f>IFERROR('Inputs - adjustments'!H$8*U13/SUM(U$11:U$15), 0)</f>
        <v>0</v>
      </c>
      <c r="V23" s="31">
        <f>IFERROR('Inputs - adjustments'!I$8*V13/SUM(V$11:V$15), 0)</f>
        <v>0</v>
      </c>
      <c r="W23" s="31">
        <f>IFERROR('Inputs - adjustments'!J$8*W13/SUM(W$11:W$15), 0)</f>
        <v>0</v>
      </c>
      <c r="X23" s="31">
        <f>IFERROR('Inputs - adjustments'!K$8*X13/SUM(X$11:X$15), 0)</f>
        <v>0</v>
      </c>
    </row>
    <row r="24" spans="2:24" outlineLevel="1">
      <c r="B24" s="3" t="s">
        <v>31</v>
      </c>
      <c r="C24" s="9">
        <f>IFERROR('Inputs - adjustments'!N$8*(C14/SUM(C$11:C$15)), 0)</f>
        <v>0</v>
      </c>
      <c r="D24" s="9">
        <f>IFERROR('Inputs - adjustments'!O$8*(D14/SUM(D$11:D$15)), 0)</f>
        <v>0</v>
      </c>
      <c r="E24" s="31">
        <f>IFERROR('Inputs - adjustments'!P$8*(E14/SUM(E$11:E$15)), 0)</f>
        <v>-12.462216363617941</v>
      </c>
      <c r="F24" s="9">
        <f>IFERROR('Inputs - adjustments'!Q$8*(F14/SUM(F$11:F$15)), 0)</f>
        <v>0</v>
      </c>
      <c r="G24" s="31">
        <f>IFERROR('Inputs - adjustments'!R$8*(G14/SUM(G$11:G$15)), 0)</f>
        <v>-8.5144716068999688</v>
      </c>
      <c r="H24" s="9">
        <f>IFERROR('Inputs - adjustments'!S$8*(H14/SUM(H$11:H$15)), 0)</f>
        <v>0</v>
      </c>
      <c r="I24" s="9">
        <f>IFERROR('Inputs - adjustments'!T$8*(I14/SUM(I$11:I$15)), 0)</f>
        <v>0</v>
      </c>
      <c r="J24" s="9">
        <f>IFERROR('Inputs - adjustments'!U$8*(J14/SUM(J$11:J$15)), 0)</f>
        <v>0</v>
      </c>
      <c r="K24" s="9">
        <f>IFERROR('Inputs - adjustments'!V$8*(K14/SUM(K$11:K$15)), 0)</f>
        <v>0</v>
      </c>
      <c r="L24" s="9">
        <f>IFERROR('Inputs - adjustments'!W$8*(L14/SUM(L$11:L$15)), 0)</f>
        <v>0</v>
      </c>
      <c r="N24" s="3" t="s">
        <v>31</v>
      </c>
      <c r="O24" s="31">
        <f>IFERROR('Inputs - adjustments'!B$8*O14/SUM(O$11:O$15), 0)</f>
        <v>0</v>
      </c>
      <c r="P24" s="31">
        <f>IFERROR('Inputs - adjustments'!C$8*P14/SUM(P$11:P$15), 0)</f>
        <v>-14.092414928794357</v>
      </c>
      <c r="Q24" s="31">
        <f>IFERROR('Inputs - adjustments'!D$8*Q14/SUM(Q$11:Q$15), 0)</f>
        <v>0</v>
      </c>
      <c r="R24" s="31">
        <f>IFERROR('Inputs - adjustments'!E$8*R14/SUM(R$11:R$15), 0)</f>
        <v>0</v>
      </c>
      <c r="S24" s="31">
        <f>IFERROR('Inputs - adjustments'!F$8*S14/SUM(S$11:S$15), 0)</f>
        <v>0</v>
      </c>
      <c r="T24" s="31">
        <f>IFERROR('Inputs - adjustments'!G$8*T14/SUM(T$11:T$15), 0)</f>
        <v>0</v>
      </c>
      <c r="U24" s="31">
        <f>IFERROR('Inputs - adjustments'!H$8*U14/SUM(U$11:U$15), 0)</f>
        <v>0</v>
      </c>
      <c r="V24" s="31">
        <f>IFERROR('Inputs - adjustments'!I$8*V14/SUM(V$11:V$15), 0)</f>
        <v>0</v>
      </c>
      <c r="W24" s="31">
        <f>IFERROR('Inputs - adjustments'!J$8*W14/SUM(W$11:W$15), 0)</f>
        <v>0</v>
      </c>
      <c r="X24" s="31">
        <f>IFERROR('Inputs - adjustments'!K$8*X14/SUM(X$11:X$15), 0)</f>
        <v>0</v>
      </c>
    </row>
    <row r="25" spans="2:24" outlineLevel="1">
      <c r="B25" s="3" t="s">
        <v>32</v>
      </c>
      <c r="C25" s="9">
        <f>IFERROR('Inputs - adjustments'!N$8*(C15/SUM(C$11:C$15)), 0)</f>
        <v>0</v>
      </c>
      <c r="D25" s="9">
        <f>IFERROR('Inputs - adjustments'!O$8*(D15/SUM(D$11:D$15)), 0)</f>
        <v>0</v>
      </c>
      <c r="E25" s="31">
        <f>IFERROR('Inputs - adjustments'!P$8*(E15/SUM(E$11:E$15)), 0)</f>
        <v>-12.163807665317925</v>
      </c>
      <c r="F25" s="9">
        <f>IFERROR('Inputs - adjustments'!Q$8*(F15/SUM(F$11:F$15)), 0)</f>
        <v>0</v>
      </c>
      <c r="G25" s="31">
        <f>IFERROR('Inputs - adjustments'!R$8*(G15/SUM(G$11:G$15)), 0)</f>
        <v>-8.4902202146232977</v>
      </c>
      <c r="H25" s="9">
        <f>IFERROR('Inputs - adjustments'!S$8*(H15/SUM(H$11:H$15)), 0)</f>
        <v>0</v>
      </c>
      <c r="I25" s="9">
        <f>IFERROR('Inputs - adjustments'!T$8*(I15/SUM(I$11:I$15)), 0)</f>
        <v>0</v>
      </c>
      <c r="J25" s="9">
        <f>IFERROR('Inputs - adjustments'!U$8*(J15/SUM(J$11:J$15)), 0)</f>
        <v>0</v>
      </c>
      <c r="K25" s="9">
        <f>IFERROR('Inputs - adjustments'!V$8*(K15/SUM(K$11:K$15)), 0)</f>
        <v>0</v>
      </c>
      <c r="L25" s="9">
        <f>IFERROR('Inputs - adjustments'!W$8*(L15/SUM(L$11:L$15)), 0)</f>
        <v>0</v>
      </c>
      <c r="N25" s="3" t="s">
        <v>32</v>
      </c>
      <c r="O25" s="31">
        <f>IFERROR('Inputs - adjustments'!B$8*O15/SUM(O$11:O$15), 0)</f>
        <v>0</v>
      </c>
      <c r="P25" s="31">
        <f>IFERROR('Inputs - adjustments'!C$8*P15/SUM(P$11:P$15), 0)</f>
        <v>-13.864998169192303</v>
      </c>
      <c r="Q25" s="31">
        <f>IFERROR('Inputs - adjustments'!D$8*Q15/SUM(Q$11:Q$15), 0)</f>
        <v>0</v>
      </c>
      <c r="R25" s="31">
        <f>IFERROR('Inputs - adjustments'!E$8*R15/SUM(R$11:R$15), 0)</f>
        <v>0</v>
      </c>
      <c r="S25" s="31">
        <f>IFERROR('Inputs - adjustments'!F$8*S15/SUM(S$11:S$15), 0)</f>
        <v>0</v>
      </c>
      <c r="T25" s="31">
        <f>IFERROR('Inputs - adjustments'!G$8*T15/SUM(T$11:T$15), 0)</f>
        <v>0</v>
      </c>
      <c r="U25" s="31">
        <f>IFERROR('Inputs - adjustments'!H$8*U15/SUM(U$11:U$15), 0)</f>
        <v>0</v>
      </c>
      <c r="V25" s="31">
        <f>IFERROR('Inputs - adjustments'!I$8*V15/SUM(V$11:V$15), 0)</f>
        <v>0</v>
      </c>
      <c r="W25" s="31">
        <f>IFERROR('Inputs - adjustments'!J$8*W15/SUM(W$11:W$15), 0)</f>
        <v>0</v>
      </c>
      <c r="X25" s="31">
        <f>IFERROR('Inputs - adjustments'!K$8*X15/SUM(X$11:X$15),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58.631578665823966</v>
      </c>
      <c r="D31" s="32">
        <f t="shared" ref="D31:L31" si="0" xml:space="preserve"> D11 + D21</f>
        <v>6.6787464404474397</v>
      </c>
      <c r="E31" s="32">
        <f t="shared" si="0"/>
        <v>276.536007306589</v>
      </c>
      <c r="F31" s="32">
        <f t="shared" si="0"/>
        <v>69.749565660949102</v>
      </c>
      <c r="G31" s="32">
        <f t="shared" si="0"/>
        <v>230.76854265233348</v>
      </c>
      <c r="H31" s="32">
        <f t="shared" si="0"/>
        <v>140.67972834122276</v>
      </c>
      <c r="I31" s="32">
        <f t="shared" si="0"/>
        <v>39.672793028569203</v>
      </c>
      <c r="J31" s="32">
        <f t="shared" si="0"/>
        <v>35.154205667688402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0.56659607481673402</v>
      </c>
      <c r="P31" s="32">
        <f t="shared" ref="P31:X31" si="1" xml:space="preserve"> P11 + P21</f>
        <v>2.3318980125560662</v>
      </c>
      <c r="Q31" s="32">
        <f t="shared" si="1"/>
        <v>4.0795908506901348</v>
      </c>
      <c r="R31" s="32">
        <f t="shared" si="1"/>
        <v>110.31042985463881</v>
      </c>
      <c r="S31" s="32">
        <f t="shared" si="1"/>
        <v>6.7967485889880015</v>
      </c>
      <c r="T31" s="32">
        <f t="shared" si="1"/>
        <v>92.951614505171648</v>
      </c>
      <c r="U31" s="32">
        <f t="shared" si="1"/>
        <v>2.0462402739816699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59.409339499926247</v>
      </c>
      <c r="D32" s="32">
        <f t="shared" si="2"/>
        <v>7.1680834404634401</v>
      </c>
      <c r="E32" s="32">
        <f t="shared" si="2"/>
        <v>281.76410989868737</v>
      </c>
      <c r="F32" s="32">
        <f t="shared" si="2"/>
        <v>92.964512092200096</v>
      </c>
      <c r="G32" s="32">
        <f t="shared" si="2"/>
        <v>232.69518963571076</v>
      </c>
      <c r="H32" s="32">
        <f t="shared" si="2"/>
        <v>153.64045275577433</v>
      </c>
      <c r="I32" s="32">
        <f t="shared" si="2"/>
        <v>39.468332929775215</v>
      </c>
      <c r="J32" s="32">
        <f t="shared" si="2"/>
        <v>37.732133522872701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0.56624648515216003</v>
      </c>
      <c r="P32" s="32">
        <f t="shared" si="3"/>
        <v>1.8076520526732471</v>
      </c>
      <c r="Q32" s="32">
        <f t="shared" si="3"/>
        <v>4.0715195067331056</v>
      </c>
      <c r="R32" s="32">
        <f t="shared" si="3"/>
        <v>47.522895484472713</v>
      </c>
      <c r="S32" s="32">
        <f t="shared" si="3"/>
        <v>7.6545719571150421</v>
      </c>
      <c r="T32" s="32">
        <f t="shared" si="3"/>
        <v>99.184423606898562</v>
      </c>
      <c r="U32" s="32">
        <f t="shared" si="3"/>
        <v>2.0471778712526398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60.987012672225475</v>
      </c>
      <c r="D33" s="32">
        <f t="shared" si="4"/>
        <v>6.7227984404574403</v>
      </c>
      <c r="E33" s="32">
        <f t="shared" si="4"/>
        <v>282.31430921049792</v>
      </c>
      <c r="F33" s="32">
        <f t="shared" si="4"/>
        <v>112.9045316280899</v>
      </c>
      <c r="G33" s="32">
        <f t="shared" si="4"/>
        <v>231.82495916865312</v>
      </c>
      <c r="H33" s="32">
        <f t="shared" si="4"/>
        <v>148.84897334074293</v>
      </c>
      <c r="I33" s="32">
        <f t="shared" si="4"/>
        <v>39.23887883079486</v>
      </c>
      <c r="J33" s="32">
        <f t="shared" si="4"/>
        <v>33.287987232107596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0.29174891646332801</v>
      </c>
      <c r="P33" s="32">
        <f t="shared" si="3"/>
        <v>4.881389114417253</v>
      </c>
      <c r="Q33" s="32">
        <f t="shared" si="3"/>
        <v>2.9733064895117849</v>
      </c>
      <c r="R33" s="32">
        <f t="shared" si="3"/>
        <v>19.584979127977192</v>
      </c>
      <c r="S33" s="32">
        <f t="shared" si="3"/>
        <v>9.8987801236244106</v>
      </c>
      <c r="T33" s="32">
        <f t="shared" si="3"/>
        <v>66.063458006378951</v>
      </c>
      <c r="U33" s="32">
        <f t="shared" si="3"/>
        <v>2.0949451885918502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64.899612331755293</v>
      </c>
      <c r="D34" s="32">
        <f t="shared" si="5"/>
        <v>6.54958544044944</v>
      </c>
      <c r="E34" s="32">
        <f t="shared" si="5"/>
        <v>288.89843228439128</v>
      </c>
      <c r="F34" s="32">
        <f t="shared" si="5"/>
        <v>91.035202794530306</v>
      </c>
      <c r="G34" s="32">
        <f t="shared" si="5"/>
        <v>241.0854059122988</v>
      </c>
      <c r="H34" s="32">
        <f t="shared" si="5"/>
        <v>191.5905716072001</v>
      </c>
      <c r="I34" s="32">
        <f t="shared" si="5"/>
        <v>38.731842028274627</v>
      </c>
      <c r="J34" s="32">
        <f t="shared" si="5"/>
        <v>28.911339826104999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0.28908911671612103</v>
      </c>
      <c r="P34" s="32">
        <f t="shared" si="3"/>
        <v>7.3400606311354419</v>
      </c>
      <c r="Q34" s="32">
        <f t="shared" si="3"/>
        <v>2.9621906020020692</v>
      </c>
      <c r="R34" s="32">
        <f t="shared" si="3"/>
        <v>16.687004227817706</v>
      </c>
      <c r="S34" s="32">
        <f t="shared" si="3"/>
        <v>12.38782967108121</v>
      </c>
      <c r="T34" s="32">
        <f t="shared" si="3"/>
        <v>205.35031023122789</v>
      </c>
      <c r="U34" s="32">
        <f t="shared" si="3"/>
        <v>2.1128810917331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71.285280366766614</v>
      </c>
      <c r="D35" s="32">
        <f t="shared" si="6"/>
        <v>6.4860534404474404</v>
      </c>
      <c r="E35" s="32">
        <f t="shared" si="6"/>
        <v>281.98073782270785</v>
      </c>
      <c r="F35" s="32">
        <f t="shared" si="6"/>
        <v>71.519083168593795</v>
      </c>
      <c r="G35" s="32">
        <f t="shared" si="6"/>
        <v>240.39873303101024</v>
      </c>
      <c r="H35" s="32">
        <f t="shared" si="6"/>
        <v>157.9719233140693</v>
      </c>
      <c r="I35" s="32">
        <f t="shared" si="6"/>
        <v>38.738643415646003</v>
      </c>
      <c r="J35" s="32">
        <f t="shared" si="6"/>
        <v>31.081103398717701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0.28637185713379298</v>
      </c>
      <c r="P35" s="32">
        <f t="shared" si="3"/>
        <v>7.2216101872299969</v>
      </c>
      <c r="Q35" s="32">
        <f t="shared" si="3"/>
        <v>2.9505704639595249</v>
      </c>
      <c r="R35" s="32">
        <f t="shared" si="3"/>
        <v>23.258167069321999</v>
      </c>
      <c r="S35" s="32">
        <f t="shared" si="3"/>
        <v>22.122867737097501</v>
      </c>
      <c r="T35" s="32">
        <f t="shared" si="3"/>
        <v>157.80568741547438</v>
      </c>
      <c r="U35" s="32">
        <f t="shared" si="3"/>
        <v>2.1319671676040799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5480.6391418072053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0.16808640441110143</v>
      </c>
      <c r="D42" s="11">
        <f>IFERROR(D31/SUM($C$31:$D$35), 0)</f>
        <v>1.9146789165385612E-2</v>
      </c>
      <c r="E42" s="11">
        <f>IFERROR(E31/SUM($E$31:$F$35), 0)</f>
        <v>0.14950587499015899</v>
      </c>
      <c r="F42" s="11">
        <f>IFERROR(F31/SUM($E$31:$F$35), 0)</f>
        <v>3.7709265950175146E-2</v>
      </c>
      <c r="G42" s="11">
        <f>IFERROR(G31/SUM($G$31:$H$35), 0)</f>
        <v>0.11717086456212064</v>
      </c>
      <c r="H42" s="11">
        <f>IFERROR(H31/SUM($G$31:$H$35), 0)</f>
        <v>7.142899637295369E-2</v>
      </c>
      <c r="I42" s="11">
        <f>IFERROR(I31/SUM($I$31:$J$35), 0)</f>
        <v>0.10958812583040756</v>
      </c>
      <c r="J42" s="11">
        <f>IFERROR(J31/SUM($I$31:$J$35), 0)</f>
        <v>9.7106435420475923E-2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2.2147658632556234E-2</v>
      </c>
      <c r="P42" s="11">
        <f>IFERROR(P31/SUM($O$31:$P$35),0)</f>
        <v>9.1151498295735739E-2</v>
      </c>
      <c r="Q42" s="11">
        <f>IFERROR(Q31/SUM($Q$31:$R$35), 0)</f>
        <v>1.7404349291233474E-2</v>
      </c>
      <c r="R42" s="11">
        <f>IFERROR(R31/SUM($Q$31:$R$35), 0)</f>
        <v>0.47060632350704018</v>
      </c>
      <c r="S42" s="11">
        <f>IFERROR(S31/SUM($S$31:$T$35), 0)</f>
        <v>9.9920402826167189E-3</v>
      </c>
      <c r="T42" s="11">
        <f>IFERROR(T31/SUM($S$31:$T$35), 0)</f>
        <v>0.13665008559750558</v>
      </c>
      <c r="U42" s="11">
        <f>IFERROR(U31/SUM($U$31:$V$35), 0)</f>
        <v>0.19612755436902354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0.17031610767120201</v>
      </c>
      <c r="D43" s="11">
        <f t="shared" si="7"/>
        <v>2.0549632117078949E-2</v>
      </c>
      <c r="E43" s="11">
        <f t="shared" ref="E43:F46" si="8">IFERROR(E32/SUM($E$31:$F$35), 0)</f>
        <v>0.15233238593961163</v>
      </c>
      <c r="F43" s="11">
        <f t="shared" si="8"/>
        <v>5.0260148248862158E-2</v>
      </c>
      <c r="G43" s="11">
        <f t="shared" ref="G43:H46" si="9">IFERROR(G32/SUM($G$31:$H$35), 0)</f>
        <v>0.11814910401431676</v>
      </c>
      <c r="H43" s="11">
        <f t="shared" si="9"/>
        <v>7.8009699563909324E-2</v>
      </c>
      <c r="I43" s="11">
        <f t="shared" ref="I43:J46" si="10">IFERROR(I32/SUM($I$31:$J$35), 0)</f>
        <v>0.10902334585593493</v>
      </c>
      <c r="J43" s="11">
        <f t="shared" si="10"/>
        <v>0.10422744356255981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2.2133993531619982E-2</v>
      </c>
      <c r="P43" s="11">
        <f t="shared" si="12"/>
        <v>7.0659262159548278E-2</v>
      </c>
      <c r="Q43" s="11">
        <f t="shared" ref="Q43:R46" si="13">IFERROR(Q32/SUM($Q$31:$R$35), 0)</f>
        <v>1.7369915326010205E-2</v>
      </c>
      <c r="R43" s="11">
        <f t="shared" si="13"/>
        <v>0.2027421627839531</v>
      </c>
      <c r="S43" s="11">
        <f t="shared" ref="S43:T46" si="14">IFERROR(S32/SUM($S$31:$T$35), 0)</f>
        <v>1.1253144108581772E-2</v>
      </c>
      <c r="T43" s="11">
        <f t="shared" si="14"/>
        <v>0.14581306680873032</v>
      </c>
      <c r="U43" s="11">
        <f t="shared" ref="U43:V46" si="15">IFERROR(U32/SUM($U$31:$V$35), 0)</f>
        <v>0.19621742097074993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0.1748390186502681</v>
      </c>
      <c r="D44" s="11">
        <f t="shared" si="7"/>
        <v>1.9273078486896151E-2</v>
      </c>
      <c r="E44" s="11">
        <f t="shared" si="8"/>
        <v>0.15262984459728299</v>
      </c>
      <c r="F44" s="11">
        <f t="shared" si="8"/>
        <v>6.1040480608000248E-2</v>
      </c>
      <c r="G44" s="11">
        <f t="shared" si="9"/>
        <v>0.11770725151994513</v>
      </c>
      <c r="H44" s="11">
        <f t="shared" si="9"/>
        <v>7.557686457202463E-2</v>
      </c>
      <c r="I44" s="11">
        <f t="shared" si="10"/>
        <v>0.10838952497386962</v>
      </c>
      <c r="J44" s="11">
        <f t="shared" si="10"/>
        <v>9.195138166365624E-2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1.1404165498919049E-2</v>
      </c>
      <c r="P44" s="11">
        <f t="shared" si="12"/>
        <v>0.19080848696976591</v>
      </c>
      <c r="Q44" s="11">
        <f t="shared" si="13"/>
        <v>1.2684719273894869E-2</v>
      </c>
      <c r="R44" s="11">
        <f t="shared" si="13"/>
        <v>8.3553432214205761E-2</v>
      </c>
      <c r="S44" s="11">
        <f t="shared" si="14"/>
        <v>1.4552400820632359E-2</v>
      </c>
      <c r="T44" s="11">
        <f t="shared" si="14"/>
        <v>9.7121252164335689E-2</v>
      </c>
      <c r="U44" s="11">
        <f t="shared" si="15"/>
        <v>0.20079581151834616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0.18605575242472147</v>
      </c>
      <c r="D45" s="11">
        <f t="shared" si="7"/>
        <v>1.877650733818895E-2</v>
      </c>
      <c r="E45" s="11">
        <f t="shared" si="8"/>
        <v>0.15618947175322864</v>
      </c>
      <c r="F45" s="11">
        <f t="shared" si="8"/>
        <v>4.9217090321309956E-2</v>
      </c>
      <c r="G45" s="11">
        <f t="shared" si="9"/>
        <v>0.12240916859544158</v>
      </c>
      <c r="H45" s="11">
        <f t="shared" si="9"/>
        <v>9.7278566043496745E-2</v>
      </c>
      <c r="I45" s="11">
        <f t="shared" si="10"/>
        <v>0.10698893760218593</v>
      </c>
      <c r="J45" s="11">
        <f t="shared" si="10"/>
        <v>7.986177188249087E-2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1.1300196658592802E-2</v>
      </c>
      <c r="P45" s="11">
        <f t="shared" si="12"/>
        <v>0.28691543133833902</v>
      </c>
      <c r="Q45" s="11">
        <f t="shared" si="13"/>
        <v>1.2637296677859676E-2</v>
      </c>
      <c r="R45" s="11">
        <f t="shared" si="13"/>
        <v>7.119009254472132E-2</v>
      </c>
      <c r="S45" s="11">
        <f t="shared" si="14"/>
        <v>1.8211603896631432E-2</v>
      </c>
      <c r="T45" s="11">
        <f t="shared" si="14"/>
        <v>0.30188972639103917</v>
      </c>
      <c r="U45" s="11">
        <f t="shared" si="15"/>
        <v>0.20251492772538282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0.20436233744583404</v>
      </c>
      <c r="D46" s="11">
        <f t="shared" si="7"/>
        <v>1.8594372289323095E-2</v>
      </c>
      <c r="E46" s="11">
        <f t="shared" si="8"/>
        <v>0.15244950322803791</v>
      </c>
      <c r="F46" s="11">
        <f t="shared" si="8"/>
        <v>3.8665934363332356E-2</v>
      </c>
      <c r="G46" s="11">
        <f t="shared" si="9"/>
        <v>0.12206051598340356</v>
      </c>
      <c r="H46" s="11">
        <f t="shared" si="9"/>
        <v>8.0208968772388076E-2</v>
      </c>
      <c r="I46" s="11">
        <f t="shared" si="10"/>
        <v>0.10700772506931835</v>
      </c>
      <c r="J46" s="11">
        <f t="shared" si="10"/>
        <v>8.5855308139100917E-2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1.1193981772326762E-2</v>
      </c>
      <c r="P46" s="11">
        <f t="shared" si="12"/>
        <v>0.28228532514259613</v>
      </c>
      <c r="Q46" s="11">
        <f t="shared" si="13"/>
        <v>1.2587722848349156E-2</v>
      </c>
      <c r="R46" s="11">
        <f t="shared" si="13"/>
        <v>9.9223985532732067E-2</v>
      </c>
      <c r="S46" s="11">
        <f t="shared" si="14"/>
        <v>3.2523284141218106E-2</v>
      </c>
      <c r="T46" s="11">
        <f t="shared" si="14"/>
        <v>0.23199339578870892</v>
      </c>
      <c r="U46" s="11">
        <f t="shared" si="15"/>
        <v>0.20434428541649746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360.66322630007897</v>
      </c>
      <c r="D54" s="32">
        <f>SUMIFS('Inputs - allowances'!$L$4:$L$1000,'Inputs - allowances'!$M$4:$M$1000,D$52, 'Inputs - allowances'!$C$4:$C$1000, $C$1)</f>
        <v>1946.1599330235899</v>
      </c>
      <c r="E54" s="32">
        <f>SUMIFS('Inputs - allowances'!$L$4:$L$1000,'Inputs - allowances'!$M$4:$M$1000,E$52, 'Inputs - allowances'!$C$4:$C$1000, $C$1)</f>
        <v>1839.1619720410599</v>
      </c>
      <c r="F54" s="32">
        <f>SUMIFS('Inputs - allowances'!$L$4:$L$1000,'Inputs - allowances'!$M$4:$M$1000,F$52, 'Inputs - allowances'!$C$4:$C$1000, $C$1)</f>
        <v>356.544121728177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25.281624321766198</v>
      </c>
      <c r="P54" s="16">
        <f>SUMIFS('Inputs - allowances'!$L$4:$L$1000,'Inputs - allowances'!$M$4:$M$1000,P$52, 'Inputs - allowances'!$C$4:$C$1000, $C$1)</f>
        <v>160.10136108389801</v>
      </c>
      <c r="Q54" s="16">
        <f>SUMIFS('Inputs - allowances'!$L$4:$L$1000,'Inputs - allowances'!$M$4:$M$1000,Q$52, 'Inputs - allowances'!$C$4:$C$1000, $C$1)</f>
        <v>650.70346734669204</v>
      </c>
      <c r="R54" s="16">
        <f>SUMIFS('Inputs - allowances'!$L$4:$L$1000,'Inputs - allowances'!$M$4:$M$1000,R$52, 'Inputs - allowances'!$C$4:$C$1000, $C$1)</f>
        <v>0.64604341543346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360.66322630007897</v>
      </c>
      <c r="D64" s="37">
        <f t="shared" ref="D64:G64" si="17">D54+D59</f>
        <v>1946.1599330235899</v>
      </c>
      <c r="E64" s="37">
        <f t="shared" si="17"/>
        <v>1839.1619720410599</v>
      </c>
      <c r="F64" s="37">
        <f t="shared" si="17"/>
        <v>356.544121728177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25.281624321766198</v>
      </c>
      <c r="P64" s="38">
        <f t="shared" ref="P64:S64" si="18">P54+P59</f>
        <v>160.10136108389801</v>
      </c>
      <c r="Q64" s="38">
        <f t="shared" si="18"/>
        <v>650.70346734669204</v>
      </c>
      <c r="R64" s="38">
        <f t="shared" si="18"/>
        <v>0.64604341543346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0.16808640441110143</v>
      </c>
      <c r="D71" s="11">
        <f t="shared" si="19"/>
        <v>1.9146789165385612E-2</v>
      </c>
      <c r="E71" s="11">
        <f t="shared" si="19"/>
        <v>0.14950587499015899</v>
      </c>
      <c r="F71" s="11">
        <f t="shared" si="19"/>
        <v>3.7709265950175146E-2</v>
      </c>
      <c r="G71" s="11">
        <f t="shared" si="19"/>
        <v>0.11717086456212064</v>
      </c>
      <c r="H71" s="11">
        <f t="shared" si="19"/>
        <v>7.142899637295369E-2</v>
      </c>
      <c r="I71" s="11">
        <f t="shared" si="19"/>
        <v>0.10958812583040756</v>
      </c>
      <c r="J71" s="11">
        <f t="shared" si="19"/>
        <v>9.7106435420475923E-2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2.2147658632556234E-2</v>
      </c>
      <c r="P71" s="11">
        <f t="shared" si="20"/>
        <v>9.1151498295735739E-2</v>
      </c>
      <c r="Q71" s="11">
        <f t="shared" si="20"/>
        <v>1.7404349291233474E-2</v>
      </c>
      <c r="R71" s="11">
        <f t="shared" si="20"/>
        <v>0.47060632350704018</v>
      </c>
      <c r="S71" s="11">
        <f t="shared" si="20"/>
        <v>9.9920402826167189E-3</v>
      </c>
      <c r="T71" s="11">
        <f t="shared" si="20"/>
        <v>0.13665008559750558</v>
      </c>
      <c r="U71" s="11">
        <f t="shared" si="20"/>
        <v>0.19612755436902354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0.17031610767120201</v>
      </c>
      <c r="D72" s="11">
        <f t="shared" si="21"/>
        <v>2.0549632117078949E-2</v>
      </c>
      <c r="E72" s="11">
        <f t="shared" si="21"/>
        <v>0.15233238593961163</v>
      </c>
      <c r="F72" s="11">
        <f t="shared" si="21"/>
        <v>5.0260148248862158E-2</v>
      </c>
      <c r="G72" s="11">
        <f t="shared" si="21"/>
        <v>0.11814910401431676</v>
      </c>
      <c r="H72" s="11">
        <f t="shared" si="21"/>
        <v>7.8009699563909324E-2</v>
      </c>
      <c r="I72" s="11">
        <f t="shared" si="21"/>
        <v>0.10902334585593493</v>
      </c>
      <c r="J72" s="11">
        <f t="shared" si="21"/>
        <v>0.10422744356255981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2.2133993531619982E-2</v>
      </c>
      <c r="P72" s="11">
        <f t="shared" si="22"/>
        <v>7.0659262159548278E-2</v>
      </c>
      <c r="Q72" s="11">
        <f t="shared" si="22"/>
        <v>1.7369915326010205E-2</v>
      </c>
      <c r="R72" s="11">
        <f t="shared" si="22"/>
        <v>0.2027421627839531</v>
      </c>
      <c r="S72" s="11">
        <f t="shared" si="22"/>
        <v>1.1253144108581772E-2</v>
      </c>
      <c r="T72" s="11">
        <f t="shared" si="22"/>
        <v>0.14581306680873032</v>
      </c>
      <c r="U72" s="11">
        <f t="shared" si="22"/>
        <v>0.19621742097074993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0.1748390186502681</v>
      </c>
      <c r="D73" s="11">
        <f t="shared" si="23"/>
        <v>1.9273078486896151E-2</v>
      </c>
      <c r="E73" s="11">
        <f t="shared" si="23"/>
        <v>0.15262984459728299</v>
      </c>
      <c r="F73" s="11">
        <f t="shared" si="23"/>
        <v>6.1040480608000248E-2</v>
      </c>
      <c r="G73" s="11">
        <f t="shared" si="23"/>
        <v>0.11770725151994513</v>
      </c>
      <c r="H73" s="11">
        <f t="shared" si="23"/>
        <v>7.557686457202463E-2</v>
      </c>
      <c r="I73" s="11">
        <f t="shared" si="23"/>
        <v>0.10838952497386962</v>
      </c>
      <c r="J73" s="11">
        <f t="shared" si="23"/>
        <v>9.195138166365624E-2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1.1404165498919049E-2</v>
      </c>
      <c r="P73" s="11">
        <f t="shared" si="24"/>
        <v>0.19080848696976591</v>
      </c>
      <c r="Q73" s="11">
        <f t="shared" si="24"/>
        <v>1.2684719273894869E-2</v>
      </c>
      <c r="R73" s="11">
        <f t="shared" si="24"/>
        <v>8.3553432214205761E-2</v>
      </c>
      <c r="S73" s="11">
        <f t="shared" si="24"/>
        <v>1.4552400820632359E-2</v>
      </c>
      <c r="T73" s="11">
        <f t="shared" si="24"/>
        <v>9.7121252164335689E-2</v>
      </c>
      <c r="U73" s="11">
        <f t="shared" si="24"/>
        <v>0.20079581151834616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0.18605575242472147</v>
      </c>
      <c r="D74" s="11">
        <f t="shared" si="25"/>
        <v>1.877650733818895E-2</v>
      </c>
      <c r="E74" s="11">
        <f t="shared" si="25"/>
        <v>0.15618947175322864</v>
      </c>
      <c r="F74" s="11">
        <f t="shared" si="25"/>
        <v>4.9217090321309956E-2</v>
      </c>
      <c r="G74" s="11">
        <f t="shared" si="25"/>
        <v>0.12240916859544158</v>
      </c>
      <c r="H74" s="11">
        <f t="shared" si="25"/>
        <v>9.7278566043496745E-2</v>
      </c>
      <c r="I74" s="11">
        <f t="shared" si="25"/>
        <v>0.10698893760218593</v>
      </c>
      <c r="J74" s="11">
        <f t="shared" si="25"/>
        <v>7.986177188249087E-2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1.1300196658592802E-2</v>
      </c>
      <c r="P74" s="11">
        <f t="shared" si="26"/>
        <v>0.28691543133833902</v>
      </c>
      <c r="Q74" s="11">
        <f t="shared" si="26"/>
        <v>1.2637296677859676E-2</v>
      </c>
      <c r="R74" s="11">
        <f t="shared" si="26"/>
        <v>7.119009254472132E-2</v>
      </c>
      <c r="S74" s="11">
        <f t="shared" si="26"/>
        <v>1.8211603896631432E-2</v>
      </c>
      <c r="T74" s="11">
        <f t="shared" si="26"/>
        <v>0.30188972639103917</v>
      </c>
      <c r="U74" s="11">
        <f t="shared" si="26"/>
        <v>0.20251492772538282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0.20436233744583404</v>
      </c>
      <c r="D75" s="11">
        <f t="shared" si="27"/>
        <v>1.8594372289323095E-2</v>
      </c>
      <c r="E75" s="11">
        <f t="shared" si="27"/>
        <v>0.15244950322803791</v>
      </c>
      <c r="F75" s="11">
        <f t="shared" si="27"/>
        <v>3.8665934363332356E-2</v>
      </c>
      <c r="G75" s="11">
        <f t="shared" si="27"/>
        <v>0.12206051598340356</v>
      </c>
      <c r="H75" s="11">
        <f t="shared" si="27"/>
        <v>8.0208968772388076E-2</v>
      </c>
      <c r="I75" s="11">
        <f t="shared" si="27"/>
        <v>0.10700772506931835</v>
      </c>
      <c r="J75" s="11">
        <f t="shared" si="27"/>
        <v>8.5855308139100917E-2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1.1193981772326762E-2</v>
      </c>
      <c r="P75" s="11">
        <f t="shared" si="28"/>
        <v>0.28228532514259613</v>
      </c>
      <c r="Q75" s="11">
        <f t="shared" si="28"/>
        <v>1.2587722848349156E-2</v>
      </c>
      <c r="R75" s="11">
        <f t="shared" si="28"/>
        <v>9.9223985532732067E-2</v>
      </c>
      <c r="S75" s="11">
        <f t="shared" si="28"/>
        <v>3.2523284141218106E-2</v>
      </c>
      <c r="T75" s="11">
        <f t="shared" si="28"/>
        <v>0.23199339578870892</v>
      </c>
      <c r="U75" s="11">
        <f t="shared" si="28"/>
        <v>0.20434428541649746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360.66322630007897</v>
      </c>
      <c r="D80" s="37">
        <f t="shared" ref="D80:G80" si="29">D64</f>
        <v>1946.1599330235899</v>
      </c>
      <c r="E80" s="37">
        <f t="shared" si="29"/>
        <v>1839.1619720410599</v>
      </c>
      <c r="F80" s="37">
        <f t="shared" si="29"/>
        <v>356.544121728177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25.281624321766198</v>
      </c>
      <c r="P80" s="38">
        <f t="shared" ref="P80:S80" si="30">P64</f>
        <v>160.10136108389801</v>
      </c>
      <c r="Q80" s="38">
        <f t="shared" si="30"/>
        <v>650.70346734669204</v>
      </c>
      <c r="R80" s="38">
        <f t="shared" si="30"/>
        <v>0.64604341543346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60.622584912087667</v>
      </c>
      <c r="D85" s="32">
        <f>$C$80*D71</f>
        <v>6.9055427536753715</v>
      </c>
      <c r="E85" s="32">
        <f>$D$80*E71</f>
        <v>290.96234365748103</v>
      </c>
      <c r="F85" s="32">
        <f>$D$80*F71</f>
        <v>73.388262495961598</v>
      </c>
      <c r="G85" s="32">
        <f>$E$80*G71</f>
        <v>215.49619833382573</v>
      </c>
      <c r="H85" s="32">
        <f>$E$80*H71</f>
        <v>131.36949383019524</v>
      </c>
      <c r="I85" s="32">
        <f>$F$80*I71</f>
        <v>39.073002076039607</v>
      </c>
      <c r="J85" s="32">
        <f>$F$80*J71</f>
        <v>34.622728731147525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0.55992878515500877</v>
      </c>
      <c r="P85" s="32">
        <f>$O$80*P71</f>
        <v>2.3044579362789031</v>
      </c>
      <c r="Q85" s="32">
        <f>$P$80*Q71</f>
        <v>2.7864600103060551</v>
      </c>
      <c r="R85" s="32">
        <f>$P$80*R71</f>
        <v>75.344712928166359</v>
      </c>
      <c r="S85" s="32">
        <f>$Q$80*S71</f>
        <v>6.5018552577665192</v>
      </c>
      <c r="T85" s="32">
        <f>$Q$80*T71</f>
        <v>88.918684511519146</v>
      </c>
      <c r="U85" s="32">
        <f>$R$80*U71</f>
        <v>0.12670691508517559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61.426756883567343</v>
      </c>
      <c r="D86" s="32">
        <f t="shared" si="31"/>
        <v>7.4114966186254163</v>
      </c>
      <c r="E86" s="32">
        <f t="shared" ref="E86:F89" si="32">$D$80*E72</f>
        <v>296.4631860175582</v>
      </c>
      <c r="F86" s="32">
        <f t="shared" si="32"/>
        <v>97.81428674976128</v>
      </c>
      <c r="G86" s="32">
        <f t="shared" ref="G86:H89" si="33">$E$80*G72</f>
        <v>217.29533913385512</v>
      </c>
      <c r="H86" s="32">
        <f t="shared" si="33"/>
        <v>143.47247288829007</v>
      </c>
      <c r="I86" s="32">
        <f t="shared" ref="I86:J89" si="34">$F$80*I72</f>
        <v>38.871633096071605</v>
      </c>
      <c r="J86" s="32">
        <f t="shared" si="34"/>
        <v>37.161682324986025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0.55958330920681942</v>
      </c>
      <c r="P86" s="32">
        <f t="shared" si="36"/>
        <v>1.7863809207708898</v>
      </c>
      <c r="Q86" s="32">
        <f t="shared" ref="Q86:R89" si="37">$P$80*Q72</f>
        <v>2.7809470856062939</v>
      </c>
      <c r="R86" s="32">
        <f t="shared" si="37"/>
        <v>32.459296210804105</v>
      </c>
      <c r="S86" s="32">
        <f t="shared" ref="S86:T89" si="38">$Q$80*S72</f>
        <v>7.3224598900061588</v>
      </c>
      <c r="T86" s="32">
        <f t="shared" si="38"/>
        <v>94.88106815689568</v>
      </c>
      <c r="U86" s="32">
        <f t="shared" ref="U86:V89" si="39">$R$80*U72</f>
        <v>0.1267649728114883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63.058004549545373</v>
      </c>
      <c r="D87" s="32">
        <f t="shared" si="31"/>
        <v>6.95109066781861</v>
      </c>
      <c r="E87" s="32">
        <f t="shared" si="32"/>
        <v>297.04208813884918</v>
      </c>
      <c r="F87" s="32">
        <f t="shared" si="32"/>
        <v>118.7945376517935</v>
      </c>
      <c r="G87" s="32">
        <f t="shared" si="33"/>
        <v>216.48270082895533</v>
      </c>
      <c r="H87" s="32">
        <f t="shared" si="33"/>
        <v>138.99809528696494</v>
      </c>
      <c r="I87" s="32">
        <f t="shared" si="34"/>
        <v>38.645647986342652</v>
      </c>
      <c r="J87" s="32">
        <f t="shared" si="34"/>
        <v>32.784724616960716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0.28831582784691878</v>
      </c>
      <c r="P87" s="32">
        <f t="shared" si="36"/>
        <v>4.8239484849742427</v>
      </c>
      <c r="Q87" s="32">
        <f t="shared" si="37"/>
        <v>2.0308408207177231</v>
      </c>
      <c r="R87" s="32">
        <f t="shared" si="37"/>
        <v>13.377018220725553</v>
      </c>
      <c r="S87" s="32">
        <f t="shared" si="38"/>
        <v>9.4692976722043234</v>
      </c>
      <c r="T87" s="32">
        <f t="shared" si="38"/>
        <v>63.197135536385652</v>
      </c>
      <c r="U87" s="32">
        <f t="shared" si="39"/>
        <v>0.12972281187804563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67.103467941188782</v>
      </c>
      <c r="D88" s="32">
        <f t="shared" si="31"/>
        <v>6.7719957152383348</v>
      </c>
      <c r="E88" s="32">
        <f t="shared" si="32"/>
        <v>303.96969188625337</v>
      </c>
      <c r="F88" s="32">
        <f t="shared" si="32"/>
        <v>95.784329203336554</v>
      </c>
      <c r="G88" s="32">
        <f t="shared" si="33"/>
        <v>225.13028790989893</v>
      </c>
      <c r="H88" s="32">
        <f t="shared" si="33"/>
        <v>178.91103936188395</v>
      </c>
      <c r="I88" s="32">
        <f t="shared" si="34"/>
        <v>38.146276792002112</v>
      </c>
      <c r="J88" s="32">
        <f t="shared" si="34"/>
        <v>28.474245315498727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0.28568732668462093</v>
      </c>
      <c r="P88" s="32">
        <f t="shared" si="36"/>
        <v>7.2536881472133912</v>
      </c>
      <c r="Q88" s="32">
        <f t="shared" si="37"/>
        <v>2.0232483985463565</v>
      </c>
      <c r="R88" s="32">
        <f t="shared" si="37"/>
        <v>11.397630712098543</v>
      </c>
      <c r="S88" s="32">
        <f t="shared" si="38"/>
        <v>11.850353801482601</v>
      </c>
      <c r="T88" s="32">
        <f t="shared" si="38"/>
        <v>196.44069171899335</v>
      </c>
      <c r="U88" s="32">
        <f t="shared" si="39"/>
        <v>0.13083343558396662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73.705979957439951</v>
      </c>
      <c r="D89" s="32">
        <f t="shared" si="31"/>
        <v>6.7063063008920532</v>
      </c>
      <c r="E89" s="32">
        <f t="shared" si="32"/>
        <v>296.69111499175779</v>
      </c>
      <c r="F89" s="32">
        <f t="shared" si="32"/>
        <v>75.250092230837424</v>
      </c>
      <c r="G89" s="32">
        <f t="shared" si="33"/>
        <v>224.4890592843858</v>
      </c>
      <c r="H89" s="32">
        <f t="shared" si="33"/>
        <v>147.51728518280504</v>
      </c>
      <c r="I89" s="32">
        <f t="shared" si="34"/>
        <v>38.152975352970344</v>
      </c>
      <c r="J89" s="32">
        <f t="shared" si="34"/>
        <v>30.611205436157743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0.28300204183266375</v>
      </c>
      <c r="P89" s="32">
        <f t="shared" si="36"/>
        <v>7.1366315418027382</v>
      </c>
      <c r="Q89" s="32">
        <f t="shared" si="37"/>
        <v>2.0153115609675814</v>
      </c>
      <c r="R89" s="32">
        <f t="shared" si="37"/>
        <v>15.885895135959409</v>
      </c>
      <c r="S89" s="32">
        <f t="shared" si="38"/>
        <v>21.163013760192303</v>
      </c>
      <c r="T89" s="32">
        <f t="shared" si="38"/>
        <v>150.95890704124636</v>
      </c>
      <c r="U89" s="32">
        <f t="shared" si="39"/>
        <v>0.1320152800747838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5339.2617492606942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60.622584912087667</v>
      </c>
      <c r="D105" s="32">
        <f t="shared" ref="D105:L105" si="41">D85+D96</f>
        <v>6.9055427536753715</v>
      </c>
      <c r="E105" s="32">
        <f t="shared" si="41"/>
        <v>290.96234365748103</v>
      </c>
      <c r="F105" s="32">
        <f t="shared" si="41"/>
        <v>73.388262495961598</v>
      </c>
      <c r="G105" s="32">
        <f t="shared" si="41"/>
        <v>215.49619833382573</v>
      </c>
      <c r="H105" s="32">
        <f t="shared" si="41"/>
        <v>131.36949383019524</v>
      </c>
      <c r="I105" s="32">
        <f t="shared" si="41"/>
        <v>39.073002076039607</v>
      </c>
      <c r="J105" s="32">
        <f t="shared" si="41"/>
        <v>34.622728731147525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0.55992878515500877</v>
      </c>
      <c r="P105" s="32">
        <f t="shared" ref="P105:X105" si="42">P85+P96</f>
        <v>2.3044579362789031</v>
      </c>
      <c r="Q105" s="32">
        <f t="shared" si="42"/>
        <v>2.7864600103060551</v>
      </c>
      <c r="R105" s="32">
        <f t="shared" si="42"/>
        <v>75.344712928166359</v>
      </c>
      <c r="S105" s="32">
        <f t="shared" si="42"/>
        <v>6.5018552577665192</v>
      </c>
      <c r="T105" s="32">
        <f t="shared" si="42"/>
        <v>88.918684511519146</v>
      </c>
      <c r="U105" s="32">
        <f t="shared" si="42"/>
        <v>0.12670691508517559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61.426756883567343</v>
      </c>
      <c r="D106" s="32">
        <f t="shared" si="43"/>
        <v>7.4114966186254163</v>
      </c>
      <c r="E106" s="32">
        <f t="shared" si="43"/>
        <v>296.4631860175582</v>
      </c>
      <c r="F106" s="32">
        <f t="shared" si="43"/>
        <v>97.81428674976128</v>
      </c>
      <c r="G106" s="32">
        <f t="shared" si="43"/>
        <v>217.29533913385512</v>
      </c>
      <c r="H106" s="32">
        <f t="shared" si="43"/>
        <v>143.47247288829007</v>
      </c>
      <c r="I106" s="32">
        <f t="shared" si="43"/>
        <v>38.871633096071605</v>
      </c>
      <c r="J106" s="32">
        <f t="shared" si="43"/>
        <v>37.161682324986025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0.55958330920681942</v>
      </c>
      <c r="P106" s="32">
        <f t="shared" si="44"/>
        <v>1.7863809207708898</v>
      </c>
      <c r="Q106" s="32">
        <f t="shared" si="44"/>
        <v>2.7809470856062939</v>
      </c>
      <c r="R106" s="32">
        <f t="shared" si="44"/>
        <v>32.459296210804105</v>
      </c>
      <c r="S106" s="32">
        <f t="shared" si="44"/>
        <v>7.3224598900061588</v>
      </c>
      <c r="T106" s="32">
        <f t="shared" si="44"/>
        <v>94.88106815689568</v>
      </c>
      <c r="U106" s="32">
        <f t="shared" si="44"/>
        <v>0.1267649728114883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63.058004549545373</v>
      </c>
      <c r="D107" s="32">
        <f t="shared" si="43"/>
        <v>6.95109066781861</v>
      </c>
      <c r="E107" s="32">
        <f t="shared" si="43"/>
        <v>297.04208813884918</v>
      </c>
      <c r="F107" s="32">
        <f t="shared" si="43"/>
        <v>118.7945376517935</v>
      </c>
      <c r="G107" s="32">
        <f t="shared" si="43"/>
        <v>216.48270082895533</v>
      </c>
      <c r="H107" s="32">
        <f t="shared" si="43"/>
        <v>138.99809528696494</v>
      </c>
      <c r="I107" s="32">
        <f t="shared" si="43"/>
        <v>38.645647986342652</v>
      </c>
      <c r="J107" s="32">
        <f t="shared" si="43"/>
        <v>32.784724616960716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0.28831582784691878</v>
      </c>
      <c r="P107" s="32">
        <f t="shared" si="44"/>
        <v>4.8239484849742427</v>
      </c>
      <c r="Q107" s="32">
        <f t="shared" si="44"/>
        <v>2.0308408207177231</v>
      </c>
      <c r="R107" s="32">
        <f t="shared" si="44"/>
        <v>13.377018220725553</v>
      </c>
      <c r="S107" s="32">
        <f t="shared" si="44"/>
        <v>9.4692976722043234</v>
      </c>
      <c r="T107" s="32">
        <f t="shared" si="44"/>
        <v>63.197135536385652</v>
      </c>
      <c r="U107" s="32">
        <f t="shared" si="44"/>
        <v>0.12972281187804563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67.103467941188782</v>
      </c>
      <c r="D108" s="32">
        <f t="shared" si="43"/>
        <v>6.7719957152383348</v>
      </c>
      <c r="E108" s="32">
        <f t="shared" si="43"/>
        <v>303.96969188625337</v>
      </c>
      <c r="F108" s="32">
        <f t="shared" si="43"/>
        <v>95.784329203336554</v>
      </c>
      <c r="G108" s="32">
        <f t="shared" si="43"/>
        <v>225.13028790989893</v>
      </c>
      <c r="H108" s="32">
        <f t="shared" si="43"/>
        <v>178.91103936188395</v>
      </c>
      <c r="I108" s="32">
        <f t="shared" si="43"/>
        <v>38.146276792002112</v>
      </c>
      <c r="J108" s="32">
        <f t="shared" si="43"/>
        <v>28.474245315498727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0.28568732668462093</v>
      </c>
      <c r="P108" s="32">
        <f t="shared" si="44"/>
        <v>7.2536881472133912</v>
      </c>
      <c r="Q108" s="32">
        <f t="shared" si="44"/>
        <v>2.0232483985463565</v>
      </c>
      <c r="R108" s="32">
        <f t="shared" si="44"/>
        <v>11.397630712098543</v>
      </c>
      <c r="S108" s="32">
        <f t="shared" si="44"/>
        <v>11.850353801482601</v>
      </c>
      <c r="T108" s="32">
        <f t="shared" si="44"/>
        <v>196.44069171899335</v>
      </c>
      <c r="U108" s="32">
        <f t="shared" si="44"/>
        <v>0.13083343558396662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73.705979957439951</v>
      </c>
      <c r="D109" s="32">
        <f t="shared" si="43"/>
        <v>6.7063063008920532</v>
      </c>
      <c r="E109" s="32">
        <f t="shared" si="43"/>
        <v>296.69111499175779</v>
      </c>
      <c r="F109" s="32">
        <f t="shared" si="43"/>
        <v>75.250092230837424</v>
      </c>
      <c r="G109" s="32">
        <f t="shared" si="43"/>
        <v>224.4890592843858</v>
      </c>
      <c r="H109" s="32">
        <f t="shared" si="43"/>
        <v>147.51728518280504</v>
      </c>
      <c r="I109" s="32">
        <f t="shared" si="43"/>
        <v>38.152975352970344</v>
      </c>
      <c r="J109" s="32">
        <f t="shared" si="43"/>
        <v>30.611205436157743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0.28300204183266375</v>
      </c>
      <c r="P109" s="32">
        <f t="shared" si="44"/>
        <v>7.1366315418027382</v>
      </c>
      <c r="Q109" s="32">
        <f t="shared" si="44"/>
        <v>2.0153115609675814</v>
      </c>
      <c r="R109" s="32">
        <f t="shared" si="44"/>
        <v>15.885895135959409</v>
      </c>
      <c r="S109" s="32">
        <f t="shared" si="44"/>
        <v>21.163013760192303</v>
      </c>
      <c r="T109" s="32">
        <f t="shared" si="44"/>
        <v>150.95890704124636</v>
      </c>
      <c r="U109" s="32">
        <f t="shared" si="44"/>
        <v>0.1320152800747838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5339.2617492606942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0.16808640441110145</v>
      </c>
      <c r="D115" s="18">
        <f>IFERROR(D105/SUM($C$105:$D$109), 0)</f>
        <v>1.9146789165385616E-2</v>
      </c>
      <c r="E115" s="18">
        <f>IFERROR(E105/SUM($E$105:$F$109), 0)</f>
        <v>0.14950587499015899</v>
      </c>
      <c r="F115" s="18">
        <f>IFERROR(F105/SUM($E$105:$F$109), 0)</f>
        <v>3.7709265950175146E-2</v>
      </c>
      <c r="G115" s="18">
        <f>IFERROR(G105/SUM($G$105:$H$109), 0)</f>
        <v>0.1171708645621206</v>
      </c>
      <c r="H115" s="18">
        <f>IFERROR(H105/SUM($G$105:$H$109), 0)</f>
        <v>7.1428996372953676E-2</v>
      </c>
      <c r="I115" s="18">
        <f xml:space="preserve"> IFERROR(I105 / SUM($I$105:$J$109), 0)</f>
        <v>0.10958812583040754</v>
      </c>
      <c r="J115" s="18">
        <f xml:space="preserve"> IFERROR(J105 / SUM($I$105:$J$109), 0)</f>
        <v>9.7106435420475923E-2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2.2147658632556234E-2</v>
      </c>
      <c r="P115" s="17">
        <f xml:space="preserve"> IFERROR(P105 / SUM($O$105:$P$109), 0)</f>
        <v>9.1151498295735753E-2</v>
      </c>
      <c r="Q115" s="17">
        <f xml:space="preserve"> IFERROR(Q105 / SUM($Q$105:$R$109), 0)</f>
        <v>1.7404349291233481E-2</v>
      </c>
      <c r="R115" s="17">
        <f xml:space="preserve"> IFERROR(R105 / SUM($Q$105:$R$109), 0)</f>
        <v>0.47060632350704035</v>
      </c>
      <c r="S115" s="17">
        <f xml:space="preserve"> IFERROR(S105 / SUM($S$105:$T$109), 0)</f>
        <v>9.9920402826167171E-3</v>
      </c>
      <c r="T115" s="17">
        <f xml:space="preserve"> IFERROR(T105 / SUM($S$105:$T$109), 0)</f>
        <v>0.13665008559750555</v>
      </c>
      <c r="U115" s="17">
        <f xml:space="preserve"> IFERROR(U105 / SUM($U$105:$V$109), 0)</f>
        <v>0.19612755436902357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0.17031610767120203</v>
      </c>
      <c r="D116" s="18">
        <f t="shared" si="45"/>
        <v>2.0549632117078952E-2</v>
      </c>
      <c r="E116" s="18">
        <f t="shared" ref="E116:F119" si="46">IFERROR(E106/SUM($E$105:$F$109), 0)</f>
        <v>0.15233238593961163</v>
      </c>
      <c r="F116" s="18">
        <f t="shared" si="46"/>
        <v>5.0260148248862158E-2</v>
      </c>
      <c r="G116" s="18">
        <f t="shared" ref="G116:H119" si="47">IFERROR(G106/SUM($G$105:$H$109), 0)</f>
        <v>0.11814910401431673</v>
      </c>
      <c r="H116" s="18">
        <f t="shared" si="47"/>
        <v>7.8009699563909296E-2</v>
      </c>
      <c r="I116" s="18">
        <f t="shared" ref="I116:J119" si="48" xml:space="preserve"> IFERROR(I106 / SUM($I$105:$J$109), 0)</f>
        <v>0.10902334585593493</v>
      </c>
      <c r="J116" s="18">
        <f t="shared" si="48"/>
        <v>0.10422744356255981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2.2133993531619982E-2</v>
      </c>
      <c r="P116" s="17">
        <f t="shared" si="50"/>
        <v>7.0659262159548278E-2</v>
      </c>
      <c r="Q116" s="17">
        <f t="shared" ref="Q116:R119" si="51" xml:space="preserve"> IFERROR(Q106 / SUM($Q$105:$R$109), 0)</f>
        <v>1.7369915326010212E-2</v>
      </c>
      <c r="R116" s="17">
        <f t="shared" si="51"/>
        <v>0.20274216278395318</v>
      </c>
      <c r="S116" s="17">
        <f t="shared" ref="S116:T119" si="52" xml:space="preserve"> IFERROR(S106 / SUM($S$105:$T$109), 0)</f>
        <v>1.125314410858177E-2</v>
      </c>
      <c r="T116" s="17">
        <f t="shared" si="52"/>
        <v>0.1458130668087303</v>
      </c>
      <c r="U116" s="17">
        <f t="shared" ref="U116:V119" si="53" xml:space="preserve"> IFERROR(U106 / SUM($U$105:$V$109), 0)</f>
        <v>0.19621742097074996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0.17483901865026813</v>
      </c>
      <c r="D117" s="18">
        <f t="shared" si="45"/>
        <v>1.9273078486896154E-2</v>
      </c>
      <c r="E117" s="18">
        <f t="shared" si="46"/>
        <v>0.15262984459728299</v>
      </c>
      <c r="F117" s="18">
        <f t="shared" si="46"/>
        <v>6.1040480608000248E-2</v>
      </c>
      <c r="G117" s="18">
        <f t="shared" si="47"/>
        <v>0.1177072515199451</v>
      </c>
      <c r="H117" s="18">
        <f t="shared" si="47"/>
        <v>7.5576864572024616E-2</v>
      </c>
      <c r="I117" s="18">
        <f t="shared" si="48"/>
        <v>0.10838952497386962</v>
      </c>
      <c r="J117" s="18">
        <f t="shared" si="48"/>
        <v>9.1951381663656254E-2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1.1404165498919049E-2</v>
      </c>
      <c r="P117" s="17">
        <f t="shared" si="50"/>
        <v>0.19080848696976591</v>
      </c>
      <c r="Q117" s="17">
        <f t="shared" si="51"/>
        <v>1.2684719273894874E-2</v>
      </c>
      <c r="R117" s="17">
        <f t="shared" si="51"/>
        <v>8.3553432214205789E-2</v>
      </c>
      <c r="S117" s="17">
        <f t="shared" si="52"/>
        <v>1.4552400820632357E-2</v>
      </c>
      <c r="T117" s="17">
        <f t="shared" si="52"/>
        <v>9.7121252164335675E-2</v>
      </c>
      <c r="U117" s="17">
        <f t="shared" si="53"/>
        <v>0.20079581151834619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0.1860557524247215</v>
      </c>
      <c r="D118" s="18">
        <f t="shared" si="45"/>
        <v>1.8776507338188954E-2</v>
      </c>
      <c r="E118" s="18">
        <f t="shared" si="46"/>
        <v>0.15618947175322864</v>
      </c>
      <c r="F118" s="18">
        <f t="shared" si="46"/>
        <v>4.9217090321309956E-2</v>
      </c>
      <c r="G118" s="18">
        <f t="shared" si="47"/>
        <v>0.12240916859544156</v>
      </c>
      <c r="H118" s="18">
        <f t="shared" si="47"/>
        <v>9.7278566043496717E-2</v>
      </c>
      <c r="I118" s="18">
        <f t="shared" si="48"/>
        <v>0.10698893760218592</v>
      </c>
      <c r="J118" s="18">
        <f t="shared" si="48"/>
        <v>7.986177188249087E-2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1.1300196658592804E-2</v>
      </c>
      <c r="P118" s="17">
        <f t="shared" si="50"/>
        <v>0.28691543133833902</v>
      </c>
      <c r="Q118" s="17">
        <f t="shared" si="51"/>
        <v>1.2637296677859679E-2</v>
      </c>
      <c r="R118" s="17">
        <f t="shared" si="51"/>
        <v>7.1190092544721334E-2</v>
      </c>
      <c r="S118" s="17">
        <f t="shared" si="52"/>
        <v>1.8211603896631429E-2</v>
      </c>
      <c r="T118" s="17">
        <f t="shared" si="52"/>
        <v>0.30188972639103911</v>
      </c>
      <c r="U118" s="17">
        <f t="shared" si="53"/>
        <v>0.20251492772538285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0.2043623374458341</v>
      </c>
      <c r="D119" s="18">
        <f t="shared" si="45"/>
        <v>1.8594372289323098E-2</v>
      </c>
      <c r="E119" s="18">
        <f t="shared" si="46"/>
        <v>0.15244950322803791</v>
      </c>
      <c r="F119" s="18">
        <f t="shared" si="46"/>
        <v>3.8665934363332356E-2</v>
      </c>
      <c r="G119" s="18">
        <f t="shared" si="47"/>
        <v>0.12206051598340353</v>
      </c>
      <c r="H119" s="18">
        <f t="shared" si="47"/>
        <v>8.0208968772388048E-2</v>
      </c>
      <c r="I119" s="18">
        <f t="shared" si="48"/>
        <v>0.10700772506931837</v>
      </c>
      <c r="J119" s="18">
        <f t="shared" si="48"/>
        <v>8.5855308139100917E-2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1.1193981772326762E-2</v>
      </c>
      <c r="P119" s="17">
        <f t="shared" si="50"/>
        <v>0.28228532514259613</v>
      </c>
      <c r="Q119" s="17">
        <f t="shared" si="51"/>
        <v>1.2587722848349161E-2</v>
      </c>
      <c r="R119" s="17">
        <f t="shared" si="51"/>
        <v>9.9223985532732095E-2</v>
      </c>
      <c r="S119" s="17">
        <f t="shared" si="52"/>
        <v>3.2523284141218099E-2</v>
      </c>
      <c r="T119" s="17">
        <f t="shared" si="52"/>
        <v>0.23199339578870889</v>
      </c>
      <c r="U119" s="17">
        <f t="shared" si="53"/>
        <v>0.20434428541649752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61.182513697242676</v>
      </c>
      <c r="D126" s="39">
        <f t="shared" si="55"/>
        <v>9.2100006899542741</v>
      </c>
      <c r="E126" s="39">
        <f t="shared" si="55"/>
        <v>293.74880366778706</v>
      </c>
      <c r="F126" s="39">
        <f t="shared" si="55"/>
        <v>148.73297542412797</v>
      </c>
      <c r="G126" s="39">
        <f t="shared" si="55"/>
        <v>221.99805359159225</v>
      </c>
      <c r="H126" s="39">
        <f t="shared" si="55"/>
        <v>220.2881783417144</v>
      </c>
      <c r="I126" s="39">
        <f t="shared" si="55"/>
        <v>39.19970899112478</v>
      </c>
      <c r="J126" s="39">
        <f t="shared" si="55"/>
        <v>34.622728731147525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61.986340192774165</v>
      </c>
      <c r="D127" s="39">
        <f t="shared" si="55"/>
        <v>9.1978775393963055</v>
      </c>
      <c r="E127" s="39">
        <f t="shared" si="55"/>
        <v>299.24413310316447</v>
      </c>
      <c r="F127" s="39">
        <f t="shared" si="55"/>
        <v>130.27358296056539</v>
      </c>
      <c r="G127" s="39">
        <f t="shared" si="55"/>
        <v>224.61779902386129</v>
      </c>
      <c r="H127" s="39">
        <f t="shared" si="55"/>
        <v>238.35354104518575</v>
      </c>
      <c r="I127" s="39">
        <f t="shared" si="55"/>
        <v>38.998398068883091</v>
      </c>
      <c r="J127" s="39">
        <f t="shared" si="55"/>
        <v>37.161682324986025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63.346320377392288</v>
      </c>
      <c r="D128" s="39">
        <f t="shared" si="55"/>
        <v>11.775039152792854</v>
      </c>
      <c r="E128" s="39">
        <f t="shared" si="55"/>
        <v>299.07292895956692</v>
      </c>
      <c r="F128" s="39">
        <f t="shared" si="55"/>
        <v>132.17155587251906</v>
      </c>
      <c r="G128" s="39">
        <f t="shared" si="55"/>
        <v>225.95199850115966</v>
      </c>
      <c r="H128" s="39">
        <f t="shared" si="55"/>
        <v>202.19523082335058</v>
      </c>
      <c r="I128" s="39">
        <f t="shared" si="55"/>
        <v>38.775370798220699</v>
      </c>
      <c r="J128" s="39">
        <f t="shared" si="55"/>
        <v>32.784724616960716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67.389155267873406</v>
      </c>
      <c r="D129" s="39">
        <f t="shared" si="55"/>
        <v>14.025683862451725</v>
      </c>
      <c r="E129" s="39">
        <f t="shared" si="55"/>
        <v>305.99294028479972</v>
      </c>
      <c r="F129" s="39">
        <f t="shared" si="55"/>
        <v>107.1819599154351</v>
      </c>
      <c r="G129" s="39">
        <f t="shared" si="55"/>
        <v>236.98064171138154</v>
      </c>
      <c r="H129" s="39">
        <f t="shared" si="55"/>
        <v>375.3517310808773</v>
      </c>
      <c r="I129" s="39">
        <f t="shared" si="55"/>
        <v>38.277110227586078</v>
      </c>
      <c r="J129" s="39">
        <f t="shared" si="55"/>
        <v>28.474245315498727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73.98898199927261</v>
      </c>
      <c r="D130" s="39">
        <f t="shared" si="55"/>
        <v>13.842937842694791</v>
      </c>
      <c r="E130" s="39">
        <f t="shared" si="55"/>
        <v>298.70642655272536</v>
      </c>
      <c r="F130" s="39">
        <f t="shared" si="55"/>
        <v>91.135987366796826</v>
      </c>
      <c r="G130" s="39">
        <f t="shared" si="55"/>
        <v>245.65207304457812</v>
      </c>
      <c r="H130" s="39">
        <f t="shared" si="55"/>
        <v>298.47619222405137</v>
      </c>
      <c r="I130" s="39">
        <f t="shared" si="55"/>
        <v>38.284990633045126</v>
      </c>
      <c r="J130" s="39">
        <f t="shared" si="55"/>
        <v>30.611205436157743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5339.2617492606942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6.0607904010554397E-3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1.2776161692052199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0.12710788849039101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6.0607904010554397E-3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1.2742073974720109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0.127730966375148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6.0607904010554397E-3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1.282653639472946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0.12804403246920501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6.0607904010554397E-3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1.295115191970815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0.127730966375148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6.0607904010554397E-3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1.3085133572054419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0.127730966375148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7.1067545274167507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-7.0730815165928704E-2</v>
      </c>
      <c r="F146" s="9"/>
      <c r="G146" s="31">
        <f>SUMIFS('Inputs - allowances'!$G$4:$G$1000,'Inputs - allowances'!$M$4:$M$1000,G$143, 'Inputs - allowances'!$C$4:$C$1000, $C$1)</f>
        <v>-0.44289489951567002</v>
      </c>
      <c r="H146" s="9"/>
      <c r="I146" s="31">
        <f>SUMIFS('Inputs - allowances'!$G$4:$G$1000,'Inputs - allowances'!$M$4:$M$1000,I$143, 'Inputs - allowances'!$C$4:$C$1000, $C$1)</f>
        <v>-1.7748089087304401E-2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-4.8246009563098297E-2</v>
      </c>
      <c r="F147" s="9"/>
      <c r="G147" s="31">
        <f>SUMIFS('Inputs - allowances'!$H$4:$H$1000,'Inputs - allowances'!$M$4:$M$1000,G$143, 'Inputs - allowances'!$C$4:$C$1000, $C$1)</f>
        <v>-0.30159594496473602</v>
      </c>
      <c r="H147" s="9"/>
      <c r="I147" s="31">
        <f>SUMIFS('Inputs - allowances'!$H$4:$H$1000,'Inputs - allowances'!$M$4:$M$1000,I$143, 'Inputs - allowances'!$C$4:$C$1000, $C$1)</f>
        <v>-7.79508708810819E-3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-1.8393819921610599E-2</v>
      </c>
      <c r="F148" s="9"/>
      <c r="G148" s="31">
        <f>SUMIFS('Inputs - allowances'!$I$4:$I$1000,'Inputs - allowances'!$M$4:$M$1000,G$143, 'Inputs - allowances'!$C$4:$C$1000, $C$1)</f>
        <v>-0.15174239512697699</v>
      </c>
      <c r="H148" s="9"/>
      <c r="I148" s="31">
        <f>SUMIFS('Inputs - allowances'!$I$4:$I$1000,'Inputs - allowances'!$M$4:$M$1000,I$143, 'Inputs - allowances'!$C$4:$C$1000, $C$1)</f>
        <v>-7.5768246496411501E-3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-1.4037304428466001E-3</v>
      </c>
      <c r="F149" s="9"/>
      <c r="G149" s="31">
        <f>SUMIFS('Inputs - allowances'!$J$4:$J$1000,'Inputs - allowances'!$M$4:$M$1000,G$143, 'Inputs - allowances'!$C$4:$C$1000, $C$1)</f>
        <v>-9.2662306292183805E-2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-1.3644259904468999E-3</v>
      </c>
      <c r="F150" s="9"/>
      <c r="G150" s="31">
        <f>SUMIFS('Inputs - allowances'!$K$4:$K$1000,'Inputs - allowances'!$M$4:$M$1000,G$143, 'Inputs - allowances'!$C$4:$C$1000, $C$1)</f>
        <v>-6.5637863446749795E-2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-1.2277922112553015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adjustments'!B$29/('Inputs - adjustments'!$B$29+'Inputs - adjustments'!$C$29))*'SRWRDS allowance profile'!$B4, 0)</f>
        <v>0</v>
      </c>
      <c r="D156" s="50">
        <f>IFERROR(SUMIFS('Inputs - allowances'!$L$4:$L$1000,'Inputs - allowances'!$M$4:$M$1000,D$153,'Inputs - allowances'!$C$4:$C$1000,$C$1)*('Inputs - adjustments'!C$29/('Inputs - adjustments'!$B$29+'Inputs - adjustments'!$C$29))*'SRWRDS allowance profile'!$B4, 0)</f>
        <v>3.3073749999999973</v>
      </c>
      <c r="E156" s="50">
        <f>IFERROR(SUMIFS('Inputs - allowances'!$L$4:$L$1000,'Inputs - allowances'!$M$4:$M$1000,E$153,'Inputs - allowances'!$C$4:$C$1000,$C$1)*('Inputs - adjustments'!D$29/('Inputs - adjustments'!$D$29+'Inputs - adjustments'!$E$29))*'SRWRDS allowance profile'!$B4, 0)</f>
        <v>0</v>
      </c>
      <c r="F156" s="50">
        <f>IFERROR(SUMIFS('Inputs - allowances'!$L$4:$L$1000,'Inputs - allowances'!$M$4:$M$1000,F$153,'Inputs - allowances'!$C$4:$C$1000,$C$1)*('Inputs - adjustments'!E$29/('Inputs - adjustments'!$D$29+'Inputs - adjustments'!$E$29))*'SRWRDS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adjustments'!B$29/('Inputs - adjustments'!$B$29+'Inputs - adjustments'!$C$29))*'SRWRDS allowance profile'!$B5, 0)</f>
        <v>0</v>
      </c>
      <c r="D157" s="50">
        <f>IFERROR(SUMIFS('Inputs - allowances'!$L$4:$L$1000,'Inputs - allowances'!$M$4:$M$1000,D$153,'Inputs - allowances'!$C$4:$C$1000,$C$1)*('Inputs - adjustments'!C$29/('Inputs - adjustments'!$B$29+'Inputs - adjustments'!$C$29))*'SRWRDS allowance profile'!$B5, 0)</f>
        <v>4.8823154761904739</v>
      </c>
      <c r="E157" s="50">
        <f>IFERROR(SUMIFS('Inputs - allowances'!$L$4:$L$1000,'Inputs - allowances'!$M$4:$M$1000,E$153,'Inputs - allowances'!$C$4:$C$1000,$C$1)*('Inputs - adjustments'!D$29/('Inputs - adjustments'!$D$29+'Inputs - adjustments'!$E$29))*'SRWRDS allowance profile'!$B5, 0)</f>
        <v>0</v>
      </c>
      <c r="F157" s="50">
        <f>IFERROR(SUMIFS('Inputs - allowances'!$L$4:$L$1000,'Inputs - allowances'!$M$4:$M$1000,F$153,'Inputs - allowances'!$C$4:$C$1000,$C$1)*('Inputs - adjustments'!E$29/('Inputs - adjustments'!$D$29+'Inputs - adjustments'!$E$29))*'SRWRDS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adjustments'!B$29/('Inputs - adjustments'!$B$29+'Inputs - adjustments'!$C$29))*'SRWRDS allowance profile'!$B6, 0)</f>
        <v>0</v>
      </c>
      <c r="D158" s="50">
        <f>IFERROR(SUMIFS('Inputs - allowances'!$L$4:$L$1000,'Inputs - allowances'!$M$4:$M$1000,D$153,'Inputs - allowances'!$C$4:$C$1000,$C$1)*('Inputs - adjustments'!C$29/('Inputs - adjustments'!$B$29+'Inputs - adjustments'!$C$29))*'SRWRDS allowance profile'!$B6, 0)</f>
        <v>11.253665584415574</v>
      </c>
      <c r="E158" s="50">
        <f>IFERROR(SUMIFS('Inputs - allowances'!$L$4:$L$1000,'Inputs - allowances'!$M$4:$M$1000,E$153,'Inputs - allowances'!$C$4:$C$1000,$C$1)*('Inputs - adjustments'!D$29/('Inputs - adjustments'!$D$29+'Inputs - adjustments'!$E$29))*'SRWRDS allowance profile'!$B6, 0)</f>
        <v>0</v>
      </c>
      <c r="F158" s="50">
        <f>IFERROR(SUMIFS('Inputs - allowances'!$L$4:$L$1000,'Inputs - allowances'!$M$4:$M$1000,F$153,'Inputs - allowances'!$C$4:$C$1000,$C$1)*('Inputs - adjustments'!E$29/('Inputs - adjustments'!$D$29+'Inputs - adjustments'!$E$29))*'SRWRDS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adjustments'!B$29/('Inputs - adjustments'!$B$29+'Inputs - adjustments'!$C$29))*'SRWRDS allowance profile'!$B7, 0)</f>
        <v>0</v>
      </c>
      <c r="D159" s="50">
        <f>IFERROR(SUMIFS('Inputs - allowances'!$L$4:$L$1000,'Inputs - allowances'!$M$4:$M$1000,D$153,'Inputs - allowances'!$C$4:$C$1000,$C$1)*('Inputs - adjustments'!C$29/('Inputs - adjustments'!$B$29+'Inputs - adjustments'!$C$29))*'SRWRDS allowance profile'!$B7, 0)</f>
        <v>18.24067424242423</v>
      </c>
      <c r="E159" s="50">
        <f>IFERROR(SUMIFS('Inputs - allowances'!$L$4:$L$1000,'Inputs - allowances'!$M$4:$M$1000,E$153,'Inputs - allowances'!$C$4:$C$1000,$C$1)*('Inputs - adjustments'!D$29/('Inputs - adjustments'!$D$29+'Inputs - adjustments'!$E$29))*'SRWRDS allowance profile'!$B7, 0)</f>
        <v>0</v>
      </c>
      <c r="F159" s="50">
        <f>IFERROR(SUMIFS('Inputs - allowances'!$L$4:$L$1000,'Inputs - allowances'!$M$4:$M$1000,F$153,'Inputs - allowances'!$C$4:$C$1000,$C$1)*('Inputs - adjustments'!E$29/('Inputs - adjustments'!$D$29+'Inputs - adjustments'!$E$29))*'SRWRDS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adjustments'!B$29/('Inputs - adjustments'!$B$29+'Inputs - adjustments'!$C$29))*'SRWRDS allowance profile'!$B8, 0)</f>
        <v>0</v>
      </c>
      <c r="D160" s="50">
        <f>IFERROR(SUMIFS('Inputs - allowances'!$L$4:$L$1000,'Inputs - allowances'!$M$4:$M$1000,D$153,'Inputs - allowances'!$C$4:$C$1000,$C$1)*('Inputs - adjustments'!C$29/('Inputs - adjustments'!$B$29+'Inputs - adjustments'!$C$29))*'SRWRDS allowance profile'!$B8, 0)</f>
        <v>6.4143030303030262</v>
      </c>
      <c r="E160" s="50">
        <f>IFERROR(SUMIFS('Inputs - allowances'!$L$4:$L$1000,'Inputs - allowances'!$M$4:$M$1000,E$153,'Inputs - allowances'!$C$4:$C$1000,$C$1)*('Inputs - adjustments'!D$29/('Inputs - adjustments'!$D$29+'Inputs - adjustments'!$E$29))*'SRWRDS allowance profile'!$B8, 0)</f>
        <v>0</v>
      </c>
      <c r="F160" s="50">
        <f>IFERROR(SUMIFS('Inputs - allowances'!$L$4:$L$1000,'Inputs - allowances'!$M$4:$M$1000,F$153,'Inputs - allowances'!$C$4:$C$1000,$C$1)*('Inputs - adjustments'!E$29/('Inputs - adjustments'!$D$29+'Inputs - adjustments'!$E$29))*'SRWRDS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44.098333333333294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profile'!E11</f>
        <v>5.7832323206589491</v>
      </c>
      <c r="F176" s="31"/>
      <c r="G176" s="31">
        <f>SUMIFS('Inputs - allowances'!$L$4:$L$1000,'Inputs - allowances'!$M$4:$M$1000,G$173, 'Inputs - allowances'!$C$4:$C$1000, $C$1)*'Non-s185 diversions profile'!E25</f>
        <v>4.8805931787021581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profile'!E12</f>
        <v>5.8399306767438368</v>
      </c>
      <c r="F177" s="31"/>
      <c r="G177" s="31">
        <f>SUMIFS('Inputs - allowances'!$L$4:$L$1000,'Inputs - allowances'!$M$4:$M$1000,G$173, 'Inputs - allowances'!$C$4:$C$1000, $C$1)*'Non-s185 diversions profile'!E26</f>
        <v>4.9284421314345321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profile'!E13</f>
        <v>5.8971848990648539</v>
      </c>
      <c r="F178" s="31"/>
      <c r="G178" s="31">
        <f>SUMIFS('Inputs - allowances'!$L$4:$L$1000,'Inputs - allowances'!$M$4:$M$1000,G$173, 'Inputs - allowances'!$C$4:$C$1000, $C$1)*'Non-s185 diversions profile'!E27</f>
        <v>4.9767601915466413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profile'!E14</f>
        <v>20.851435141124458</v>
      </c>
      <c r="F179" s="31"/>
      <c r="G179" s="31">
        <f>SUMIFS('Inputs - allowances'!$L$4:$L$1000,'Inputs - allowances'!$M$4:$M$1000,G$173, 'Inputs - allowances'!$C$4:$C$1000, $C$1)*'Non-s185 diversions profile'!E28</f>
        <v>12.814537424187147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profile'!E15</f>
        <v>20.909817498352798</v>
      </c>
      <c r="F180" s="31"/>
      <c r="G180" s="31">
        <f>SUMIFS('Inputs - allowances'!$L$4:$L$1000,'Inputs - allowances'!$M$4:$M$1000,G$173, 'Inputs - allowances'!$C$4:$C$1000, $C$1)*'Non-s185 diversions profile'!E29</f>
        <v>12.863807541423721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99.745741003239104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61.188574487643734</v>
      </c>
      <c r="D185" s="16">
        <f t="shared" ref="D185:L185" si="56">D126+D136+D146+D156+D166+D176</f>
        <v>12.517375689954271</v>
      </c>
      <c r="E185" s="16">
        <f t="shared" si="56"/>
        <v>300.7389213424853</v>
      </c>
      <c r="F185" s="16">
        <f t="shared" si="56"/>
        <v>148.73297542412797</v>
      </c>
      <c r="G185" s="16">
        <f t="shared" si="56"/>
        <v>226.56285975926914</v>
      </c>
      <c r="H185" s="16">
        <f t="shared" si="56"/>
        <v>220.2881783417144</v>
      </c>
      <c r="I185" s="16">
        <f t="shared" si="56"/>
        <v>39.181960902037474</v>
      </c>
      <c r="J185" s="16">
        <f t="shared" si="56"/>
        <v>34.622728731147525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61.992400983175223</v>
      </c>
      <c r="D186" s="16">
        <f t="shared" si="57"/>
        <v>14.080193015586779</v>
      </c>
      <c r="E186" s="16">
        <f t="shared" si="57"/>
        <v>306.31002516781723</v>
      </c>
      <c r="F186" s="16">
        <f t="shared" si="57"/>
        <v>130.27358296056539</v>
      </c>
      <c r="G186" s="16">
        <f t="shared" si="57"/>
        <v>229.37237617670624</v>
      </c>
      <c r="H186" s="16">
        <f t="shared" si="57"/>
        <v>238.35354104518575</v>
      </c>
      <c r="I186" s="16">
        <f t="shared" si="57"/>
        <v>38.990602981794986</v>
      </c>
      <c r="J186" s="16">
        <f t="shared" si="57"/>
        <v>37.161682324986025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63.352381167793347</v>
      </c>
      <c r="D187" s="16">
        <f t="shared" si="58"/>
        <v>23.028704737208429</v>
      </c>
      <c r="E187" s="16">
        <f t="shared" si="58"/>
        <v>306.23437367818315</v>
      </c>
      <c r="F187" s="16">
        <f t="shared" si="58"/>
        <v>132.17155587251906</v>
      </c>
      <c r="G187" s="16">
        <f t="shared" si="58"/>
        <v>230.90506033004854</v>
      </c>
      <c r="H187" s="16">
        <f t="shared" si="58"/>
        <v>202.19523082335058</v>
      </c>
      <c r="I187" s="16">
        <f t="shared" si="58"/>
        <v>38.767793973571059</v>
      </c>
      <c r="J187" s="16">
        <f t="shared" si="58"/>
        <v>32.784724616960716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67.395216058274457</v>
      </c>
      <c r="D188" s="16">
        <f t="shared" si="59"/>
        <v>32.266358104875955</v>
      </c>
      <c r="E188" s="16">
        <f t="shared" si="59"/>
        <v>328.13808688745212</v>
      </c>
      <c r="F188" s="16">
        <f t="shared" si="59"/>
        <v>107.1819599154351</v>
      </c>
      <c r="G188" s="16">
        <f t="shared" si="59"/>
        <v>249.83024779565162</v>
      </c>
      <c r="H188" s="16">
        <f t="shared" si="59"/>
        <v>375.3517310808773</v>
      </c>
      <c r="I188" s="16">
        <f t="shared" si="59"/>
        <v>38.277110227586078</v>
      </c>
      <c r="J188" s="16">
        <f t="shared" si="59"/>
        <v>28.474245315498727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73.995042789673661</v>
      </c>
      <c r="D189" s="16">
        <f t="shared" si="60"/>
        <v>20.257240872997819</v>
      </c>
      <c r="E189" s="16">
        <f t="shared" si="60"/>
        <v>320.92339298229319</v>
      </c>
      <c r="F189" s="16">
        <f t="shared" si="60"/>
        <v>91.135987366796826</v>
      </c>
      <c r="G189" s="16">
        <f t="shared" si="60"/>
        <v>258.57797368893023</v>
      </c>
      <c r="H189" s="16">
        <f t="shared" si="60"/>
        <v>298.47619222405137</v>
      </c>
      <c r="I189" s="16">
        <f t="shared" si="60"/>
        <v>38.284990633045126</v>
      </c>
      <c r="J189" s="16">
        <f t="shared" si="60"/>
        <v>30.611205436157743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5488.9847859134279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0.14227469539077736</v>
      </c>
      <c r="D195" s="18">
        <f xml:space="preserve"> IFERROR(D185 / SUM($C$185:$D$189), 0)</f>
        <v>2.9105201882743601E-2</v>
      </c>
      <c r="E195" s="18">
        <f xml:space="preserve"> IFERROR(E185 / SUM($E$185:$F$189), 0)</f>
        <v>0.13847189573606797</v>
      </c>
      <c r="F195" s="18">
        <f xml:space="preserve"> IFERROR(F185 / SUM($E$185:$F$189), 0)</f>
        <v>6.8482446414013631E-2</v>
      </c>
      <c r="G195" s="18">
        <f xml:space="preserve"> IFERROR(G185 / SUM($G$185:$H$189), 0)</f>
        <v>8.9553603115999761E-2</v>
      </c>
      <c r="H195" s="18">
        <f xml:space="preserve"> IFERROR(H185 / SUM($G$185:$H$189), 0)</f>
        <v>8.7073406979951265E-2</v>
      </c>
      <c r="I195" s="18">
        <f xml:space="preserve"> IFERROR(I185 / SUM($I$185:$J$189), 0)</f>
        <v>0.10970513233575774</v>
      </c>
      <c r="J195" s="18">
        <f xml:space="preserve"> IFERROR(J185 / SUM($I$185:$J$189), 0)</f>
        <v>9.6939789378383781E-2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0.14414373991022228</v>
      </c>
      <c r="D196" s="18">
        <f t="shared" si="61"/>
        <v>3.2739039749005626E-2</v>
      </c>
      <c r="E196" s="18">
        <f t="shared" ref="E196:F199" si="62" xml:space="preserve"> IFERROR(E186 / SUM($E$185:$F$189), 0)</f>
        <v>0.14103704860884045</v>
      </c>
      <c r="F196" s="18">
        <f t="shared" si="62"/>
        <v>5.9983024200369828E-2</v>
      </c>
      <c r="G196" s="18">
        <f t="shared" ref="G196:H199" si="63" xml:space="preserve"> IFERROR(G186 / SUM($G$185:$H$189), 0)</f>
        <v>9.066412192946452E-2</v>
      </c>
      <c r="H196" s="18">
        <f t="shared" si="63"/>
        <v>9.4214110992128036E-2</v>
      </c>
      <c r="I196" s="18">
        <f t="shared" ref="I196:J199" si="64" xml:space="preserve"> IFERROR(I186 / SUM($I$185:$J$189), 0)</f>
        <v>0.10916935144372469</v>
      </c>
      <c r="J196" s="18">
        <f t="shared" si="64"/>
        <v>0.10404857703459106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0.14730594409824616</v>
      </c>
      <c r="D197" s="18">
        <f t="shared" si="61"/>
        <v>5.3545976175537621E-2</v>
      </c>
      <c r="E197" s="18">
        <f t="shared" si="62"/>
        <v>0.14100221572077221</v>
      </c>
      <c r="F197" s="18">
        <f t="shared" si="62"/>
        <v>6.085692474507063E-2</v>
      </c>
      <c r="G197" s="18">
        <f t="shared" si="63"/>
        <v>9.1269946681661066E-2</v>
      </c>
      <c r="H197" s="18">
        <f t="shared" si="63"/>
        <v>7.9921799505629221E-2</v>
      </c>
      <c r="I197" s="18">
        <f t="shared" si="64"/>
        <v>0.10854551100363242</v>
      </c>
      <c r="J197" s="18">
        <f t="shared" si="64"/>
        <v>9.1793582298940593E-2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0.15670627916692076</v>
      </c>
      <c r="D198" s="18">
        <f t="shared" si="61"/>
        <v>7.5025220135958526E-2</v>
      </c>
      <c r="E198" s="18">
        <f t="shared" si="62"/>
        <v>0.15108753716239751</v>
      </c>
      <c r="F198" s="18">
        <f t="shared" si="62"/>
        <v>4.9350742870077804E-2</v>
      </c>
      <c r="G198" s="18">
        <f t="shared" si="63"/>
        <v>9.8750514012914362E-2</v>
      </c>
      <c r="H198" s="18">
        <f t="shared" si="63"/>
        <v>0.14836544696618192</v>
      </c>
      <c r="I198" s="18">
        <f t="shared" si="64"/>
        <v>0.10717165109338254</v>
      </c>
      <c r="J198" s="18">
        <f t="shared" si="64"/>
        <v>7.9724719707307462E-2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0.17205209079440603</v>
      </c>
      <c r="D199" s="18">
        <f t="shared" si="61"/>
        <v>4.7101812696181897E-2</v>
      </c>
      <c r="E199" s="18">
        <f t="shared" si="62"/>
        <v>0.14776561149430248</v>
      </c>
      <c r="F199" s="18">
        <f t="shared" si="62"/>
        <v>4.1962553048087652E-2</v>
      </c>
      <c r="G199" s="18">
        <f t="shared" si="63"/>
        <v>0.10220823154722959</v>
      </c>
      <c r="H199" s="18">
        <f t="shared" si="63"/>
        <v>0.11797881826884023</v>
      </c>
      <c r="I199" s="18">
        <f t="shared" si="64"/>
        <v>0.10719371535213432</v>
      </c>
      <c r="J199" s="18">
        <f t="shared" si="64"/>
        <v>8.5707970352145488E-2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61.188574487643734</v>
      </c>
      <c r="D207" s="16">
        <f t="shared" ref="D207:L207" si="66">D185</f>
        <v>12.517375689954271</v>
      </c>
      <c r="E207" s="16">
        <f t="shared" si="66"/>
        <v>300.7389213424853</v>
      </c>
      <c r="F207" s="16">
        <f t="shared" si="66"/>
        <v>148.73297542412797</v>
      </c>
      <c r="G207" s="16">
        <f t="shared" si="66"/>
        <v>226.56285975926914</v>
      </c>
      <c r="H207" s="16">
        <f t="shared" si="66"/>
        <v>220.2881783417144</v>
      </c>
      <c r="I207" s="16">
        <f t="shared" si="66"/>
        <v>39.181960902037474</v>
      </c>
      <c r="J207" s="16">
        <f t="shared" si="66"/>
        <v>34.622728731147525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61.992400983175223</v>
      </c>
      <c r="D208" s="16">
        <f t="shared" si="67"/>
        <v>14.080193015586779</v>
      </c>
      <c r="E208" s="16">
        <f t="shared" si="67"/>
        <v>306.31002516781723</v>
      </c>
      <c r="F208" s="16">
        <f t="shared" si="67"/>
        <v>130.27358296056539</v>
      </c>
      <c r="G208" s="16">
        <f t="shared" si="67"/>
        <v>229.37237617670624</v>
      </c>
      <c r="H208" s="16">
        <f t="shared" si="67"/>
        <v>238.35354104518575</v>
      </c>
      <c r="I208" s="16">
        <f t="shared" si="67"/>
        <v>38.990602981794986</v>
      </c>
      <c r="J208" s="16">
        <f t="shared" si="67"/>
        <v>37.161682324986025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63.352381167793347</v>
      </c>
      <c r="D209" s="16">
        <f t="shared" si="67"/>
        <v>23.028704737208429</v>
      </c>
      <c r="E209" s="16">
        <f t="shared" si="67"/>
        <v>306.23437367818315</v>
      </c>
      <c r="F209" s="16">
        <f t="shared" si="67"/>
        <v>132.17155587251906</v>
      </c>
      <c r="G209" s="16">
        <f t="shared" si="67"/>
        <v>230.90506033004854</v>
      </c>
      <c r="H209" s="16">
        <f t="shared" si="67"/>
        <v>202.19523082335058</v>
      </c>
      <c r="I209" s="16">
        <f t="shared" si="67"/>
        <v>38.767793973571059</v>
      </c>
      <c r="J209" s="16">
        <f t="shared" si="67"/>
        <v>32.784724616960716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67.395216058274457</v>
      </c>
      <c r="D210" s="16">
        <f t="shared" si="67"/>
        <v>32.266358104875955</v>
      </c>
      <c r="E210" s="16">
        <f t="shared" si="67"/>
        <v>328.13808688745212</v>
      </c>
      <c r="F210" s="16">
        <f t="shared" si="67"/>
        <v>107.1819599154351</v>
      </c>
      <c r="G210" s="16">
        <f t="shared" si="67"/>
        <v>249.83024779565162</v>
      </c>
      <c r="H210" s="16">
        <f t="shared" si="67"/>
        <v>375.3517310808773</v>
      </c>
      <c r="I210" s="16">
        <f t="shared" si="67"/>
        <v>38.277110227586078</v>
      </c>
      <c r="J210" s="16">
        <f t="shared" si="67"/>
        <v>28.474245315498727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73.995042789673661</v>
      </c>
      <c r="D211" s="16">
        <f t="shared" si="67"/>
        <v>20.257240872997819</v>
      </c>
      <c r="E211" s="16">
        <f t="shared" si="67"/>
        <v>320.92339298229319</v>
      </c>
      <c r="F211" s="16">
        <f t="shared" si="67"/>
        <v>91.135987366796826</v>
      </c>
      <c r="G211" s="16">
        <f t="shared" si="67"/>
        <v>258.57797368893023</v>
      </c>
      <c r="H211" s="16">
        <f t="shared" si="67"/>
        <v>298.47619222405137</v>
      </c>
      <c r="I211" s="16">
        <f t="shared" si="67"/>
        <v>38.284990633045126</v>
      </c>
      <c r="J211" s="16">
        <f t="shared" si="67"/>
        <v>30.611205436157743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61.188574487643734</v>
      </c>
      <c r="D227" s="16">
        <f t="shared" ref="D227:L227" si="68">D207+D217</f>
        <v>12.517375689954271</v>
      </c>
      <c r="E227" s="16">
        <f t="shared" si="68"/>
        <v>300.7389213424853</v>
      </c>
      <c r="F227" s="16">
        <f t="shared" si="68"/>
        <v>148.73297542412797</v>
      </c>
      <c r="G227" s="16">
        <f t="shared" si="68"/>
        <v>226.56285975926914</v>
      </c>
      <c r="H227" s="16">
        <f t="shared" si="68"/>
        <v>220.2881783417144</v>
      </c>
      <c r="I227" s="16">
        <f t="shared" si="68"/>
        <v>39.181960902037474</v>
      </c>
      <c r="J227" s="16">
        <f t="shared" si="68"/>
        <v>34.622728731147525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61.992400983175223</v>
      </c>
      <c r="D228" s="16">
        <f t="shared" si="69"/>
        <v>14.080193015586779</v>
      </c>
      <c r="E228" s="16">
        <f t="shared" si="69"/>
        <v>306.31002516781723</v>
      </c>
      <c r="F228" s="16">
        <f t="shared" si="69"/>
        <v>130.27358296056539</v>
      </c>
      <c r="G228" s="16">
        <f t="shared" si="69"/>
        <v>229.37237617670624</v>
      </c>
      <c r="H228" s="16">
        <f t="shared" si="69"/>
        <v>238.35354104518575</v>
      </c>
      <c r="I228" s="16">
        <f t="shared" si="69"/>
        <v>38.990602981794986</v>
      </c>
      <c r="J228" s="16">
        <f t="shared" si="69"/>
        <v>37.161682324986025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63.352381167793347</v>
      </c>
      <c r="D229" s="16">
        <f t="shared" si="69"/>
        <v>23.028704737208429</v>
      </c>
      <c r="E229" s="16">
        <f t="shared" si="69"/>
        <v>306.23437367818315</v>
      </c>
      <c r="F229" s="16">
        <f t="shared" si="69"/>
        <v>132.17155587251906</v>
      </c>
      <c r="G229" s="16">
        <f t="shared" si="69"/>
        <v>230.90506033004854</v>
      </c>
      <c r="H229" s="16">
        <f t="shared" si="69"/>
        <v>202.19523082335058</v>
      </c>
      <c r="I229" s="16">
        <f t="shared" si="69"/>
        <v>38.767793973571059</v>
      </c>
      <c r="J229" s="16">
        <f t="shared" si="69"/>
        <v>32.784724616960716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67.395216058274457</v>
      </c>
      <c r="D230" s="16">
        <f t="shared" si="69"/>
        <v>32.266358104875955</v>
      </c>
      <c r="E230" s="16">
        <f t="shared" si="69"/>
        <v>328.13808688745212</v>
      </c>
      <c r="F230" s="16">
        <f t="shared" si="69"/>
        <v>107.1819599154351</v>
      </c>
      <c r="G230" s="16">
        <f t="shared" si="69"/>
        <v>249.83024779565162</v>
      </c>
      <c r="H230" s="16">
        <f t="shared" si="69"/>
        <v>375.3517310808773</v>
      </c>
      <c r="I230" s="16">
        <f t="shared" si="69"/>
        <v>38.277110227586078</v>
      </c>
      <c r="J230" s="16">
        <f t="shared" si="69"/>
        <v>28.474245315498727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73.995042789673661</v>
      </c>
      <c r="D231" s="16">
        <f t="shared" si="69"/>
        <v>20.257240872997819</v>
      </c>
      <c r="E231" s="16">
        <f t="shared" si="69"/>
        <v>320.92339298229319</v>
      </c>
      <c r="F231" s="16">
        <f t="shared" si="69"/>
        <v>91.135987366796826</v>
      </c>
      <c r="G231" s="16">
        <f t="shared" si="69"/>
        <v>258.57797368893023</v>
      </c>
      <c r="H231" s="16">
        <f t="shared" si="69"/>
        <v>298.47619222405137</v>
      </c>
      <c r="I231" s="16">
        <f t="shared" si="69"/>
        <v>38.284990633045126</v>
      </c>
      <c r="J231" s="16">
        <f t="shared" si="69"/>
        <v>30.611205436157743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0.14227469539077736</v>
      </c>
      <c r="D237" s="18">
        <f xml:space="preserve"> IFERROR(D227 / SUM($C$227:$D$231), 0)</f>
        <v>2.9105201882743601E-2</v>
      </c>
      <c r="E237" s="18">
        <f xml:space="preserve"> IFERROR(E227 / SUM($E$227:$F$231), 0)</f>
        <v>0.13847189573606797</v>
      </c>
      <c r="F237" s="18">
        <f xml:space="preserve"> IFERROR(F227 / SUM($E$227:$F$231), 0)</f>
        <v>6.8482446414013631E-2</v>
      </c>
      <c r="G237" s="18">
        <f xml:space="preserve"> IFERROR(G227 / SUM($G$227:$H$231), 0)</f>
        <v>8.9553603115999761E-2</v>
      </c>
      <c r="H237" s="18">
        <f xml:space="preserve"> IFERROR(H227 / SUM($G$227:$H$231), 0)</f>
        <v>8.7073406979951265E-2</v>
      </c>
      <c r="I237" s="18">
        <f xml:space="preserve"> IFERROR(I227 / SUM($I$227:$J$231), 0)</f>
        <v>0.10970513233575774</v>
      </c>
      <c r="J237" s="18">
        <f xml:space="preserve"> IFERROR(J227 / SUM($I$227:$J$231), 0)</f>
        <v>9.6939789378383781E-2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0.14414373991022228</v>
      </c>
      <c r="D238" s="18">
        <f t="shared" si="70"/>
        <v>3.2739039749005626E-2</v>
      </c>
      <c r="E238" s="18">
        <f t="shared" ref="E238:F241" si="71" xml:space="preserve"> IFERROR(E228 / SUM($E$227:$F$231), 0)</f>
        <v>0.14103704860884045</v>
      </c>
      <c r="F238" s="18">
        <f t="shared" si="71"/>
        <v>5.9983024200369828E-2</v>
      </c>
      <c r="G238" s="18">
        <f t="shared" ref="G238:H241" si="72" xml:space="preserve"> IFERROR(G228 / SUM($G$227:$H$231), 0)</f>
        <v>9.066412192946452E-2</v>
      </c>
      <c r="H238" s="18">
        <f t="shared" si="72"/>
        <v>9.4214110992128036E-2</v>
      </c>
      <c r="I238" s="18">
        <f t="shared" ref="I238:J241" si="73" xml:space="preserve"> IFERROR(I228 / SUM($I$227:$J$231), 0)</f>
        <v>0.10916935144372469</v>
      </c>
      <c r="J238" s="18">
        <f t="shared" si="73"/>
        <v>0.10404857703459106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0.14730594409824616</v>
      </c>
      <c r="D239" s="18">
        <f t="shared" si="70"/>
        <v>5.3545976175537621E-2</v>
      </c>
      <c r="E239" s="18">
        <f t="shared" si="71"/>
        <v>0.14100221572077221</v>
      </c>
      <c r="F239" s="18">
        <f t="shared" si="71"/>
        <v>6.085692474507063E-2</v>
      </c>
      <c r="G239" s="18">
        <f t="shared" si="72"/>
        <v>9.1269946681661066E-2</v>
      </c>
      <c r="H239" s="18">
        <f t="shared" si="72"/>
        <v>7.9921799505629221E-2</v>
      </c>
      <c r="I239" s="18">
        <f t="shared" si="73"/>
        <v>0.10854551100363242</v>
      </c>
      <c r="J239" s="18">
        <f t="shared" si="73"/>
        <v>9.1793582298940593E-2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0.15670627916692076</v>
      </c>
      <c r="D240" s="18">
        <f t="shared" si="70"/>
        <v>7.5025220135958526E-2</v>
      </c>
      <c r="E240" s="18">
        <f t="shared" si="71"/>
        <v>0.15108753716239751</v>
      </c>
      <c r="F240" s="18">
        <f t="shared" si="71"/>
        <v>4.9350742870077804E-2</v>
      </c>
      <c r="G240" s="18">
        <f t="shared" si="72"/>
        <v>9.8750514012914362E-2</v>
      </c>
      <c r="H240" s="18">
        <f t="shared" si="72"/>
        <v>0.14836544696618192</v>
      </c>
      <c r="I240" s="18">
        <f t="shared" si="73"/>
        <v>0.10717165109338254</v>
      </c>
      <c r="J240" s="18">
        <f t="shared" si="73"/>
        <v>7.9724719707307462E-2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0.17205209079440603</v>
      </c>
      <c r="D241" s="18">
        <f t="shared" si="70"/>
        <v>4.7101812696181897E-2</v>
      </c>
      <c r="E241" s="18">
        <f t="shared" si="71"/>
        <v>0.14776561149430248</v>
      </c>
      <c r="F241" s="18">
        <f t="shared" si="71"/>
        <v>4.1962553048087652E-2</v>
      </c>
      <c r="G241" s="18">
        <f t="shared" si="72"/>
        <v>0.10220823154722959</v>
      </c>
      <c r="H241" s="18">
        <f t="shared" si="72"/>
        <v>0.11797881826884023</v>
      </c>
      <c r="I241" s="18">
        <f t="shared" si="73"/>
        <v>0.10719371535213432</v>
      </c>
      <c r="J241" s="18">
        <f t="shared" si="73"/>
        <v>8.5707970352145488E-2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298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1.7262334000936899</v>
      </c>
      <c r="D11" s="32">
        <f>SUMIFS('Inputs - Reps'!$G$4:$G$5000,'Inputs - Reps'!$M$4:$M$5000,D$6, 'Inputs - Reps'!$C$4:$C$5000, $C$1)+SUMIFS('Inputs - Reps'!$G$4:$G$5000,'Inputs - Reps'!$M$4:$M$5000,D$8, 'Inputs - Reps'!$C$4:$C$5000, $C$1)</f>
        <v>0.38492052469709598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13.598421546292281</v>
      </c>
      <c r="F11" s="32">
        <f>SUMIFS('Inputs - Reps'!$G$4:$G$5000,'Inputs - Reps'!$M$4:$M$5000,F$6, 'Inputs - Reps'!$C$4:$C$5000, $C$1)+SUMIFS('Inputs - Reps'!$G$4:$G$5000,'Inputs - Reps'!$M$4:$M$5000,F$8, 'Inputs - Reps'!$C$4:$C$5000, $C$1)</f>
        <v>5.6066804000000001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2.4350000000000041</v>
      </c>
      <c r="H11" s="32">
        <f>SUMIFS('Inputs - Reps'!$G$4:$G$5000,'Inputs - Reps'!$M$4:$M$5000,H$6, 'Inputs - Reps'!$C$4:$C$5000, $C$1)+SUMIFS('Inputs - Reps'!$G$4:$G$5000,'Inputs - Reps'!$M$4:$M$5000,H$8, 'Inputs - Reps'!$C$4:$C$5000, $C$1)</f>
        <v>1.3407053307246197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0.69800000000000006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0.16918615116595001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2.1180794753029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</v>
      </c>
      <c r="R11" s="32">
        <f>SUMIFS('Inputs - Reps'!$G$4:$G$5000,'Inputs - Reps'!$M$4:$M$5000,R$6, 'Inputs - Reps'!$C$4:$C$5000, $C$1)-SUMIFS('Inputs - Reps'!$G$4:$G$5000,'Inputs - Reps'!$M$4:$M$5000,R$7, 'Inputs - Reps'!$C$4:$C$5000, $C$1)</f>
        <v>1.0553196000000018</v>
      </c>
      <c r="S11" s="32">
        <f>SUMIFS('Inputs - Reps'!$G$4:$G$5000,'Inputs - Reps'!$M$4:$M$5000,S$6, 'Inputs - Reps'!$C$4:$C$5000, $C$1)-SUMIFS('Inputs - Reps'!$G$4:$G$5000,'Inputs - Reps'!$M$4:$M$5000,S$7, 'Inputs - Reps'!$C$4:$C$5000, $C$1)</f>
        <v>3.5000000000000003E-2</v>
      </c>
      <c r="T11" s="32">
        <f>SUMIFS('Inputs - Reps'!$G$4:$G$5000,'Inputs - Reps'!$M$4:$M$5000,T$6, 'Inputs - Reps'!$C$4:$C$5000, $C$1)-SUMIFS('Inputs - Reps'!$G$4:$G$5000,'Inputs - Reps'!$M$4:$M$5000,T$7, 'Inputs - Reps'!$C$4:$C$5000, $C$1)</f>
        <v>5.429466927538E-2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1.66863781342599</v>
      </c>
      <c r="D12" s="32">
        <f>SUMIFS('Inputs - Reps'!$H$4:$H$5000,'Inputs - Reps'!$M$4:$M$5000,D$6, 'Inputs - Reps'!$C$4:$C$5000, $C$1)+SUMIFS('Inputs - Reps'!$H$4:$H$5000,'Inputs - Reps'!$M$4:$M$5000,D$8, 'Inputs - Reps'!$C$4:$C$5000, $C$1)</f>
        <v>0.38292052469709498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13.112411804503116</v>
      </c>
      <c r="F12" s="32">
        <f>SUMIFS('Inputs - Reps'!$H$4:$H$5000,'Inputs - Reps'!$M$4:$M$5000,F$6, 'Inputs - Reps'!$C$4:$C$5000, $C$1)+SUMIFS('Inputs - Reps'!$H$4:$H$5000,'Inputs - Reps'!$M$4:$M$5000,F$8, 'Inputs - Reps'!$C$4:$C$5000, $C$1)</f>
        <v>5.7116804000000041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2.4479999999999968</v>
      </c>
      <c r="H12" s="32">
        <f>SUMIFS('Inputs - Reps'!$H$4:$H$5000,'Inputs - Reps'!$M$4:$M$5000,H$6, 'Inputs - Reps'!$C$4:$C$5000, $C$1)+SUMIFS('Inputs - Reps'!$H$4:$H$5000,'Inputs - Reps'!$M$4:$M$5000,H$8, 'Inputs - Reps'!$C$4:$C$5000, $C$1)</f>
        <v>1.43865883072462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0.72599999999999998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0.19486043316595</v>
      </c>
      <c r="P12" s="32">
        <f>SUMIFS('Inputs - Reps'!$H$4:$H$5000,'Inputs - Reps'!$M$4:$M$5000,P$6, 'Inputs - Reps'!$C$4:$C$5000, $C$1)-SUMIFS('Inputs - Reps'!$H$4:$H$5000,'Inputs - Reps'!$M$4:$M$5000,P$7, 'Inputs - Reps'!$C$4:$C$5000, $C$1)</f>
        <v>2.2270794753029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</v>
      </c>
      <c r="R12" s="32">
        <f>SUMIFS('Inputs - Reps'!$H$4:$H$5000,'Inputs - Reps'!$M$4:$M$5000,R$6, 'Inputs - Reps'!$C$4:$C$5000, $C$1)-SUMIFS('Inputs - Reps'!$H$4:$H$5000,'Inputs - Reps'!$M$4:$M$5000,R$7, 'Inputs - Reps'!$C$4:$C$5000, $C$1)</f>
        <v>1.3053195999999989</v>
      </c>
      <c r="S12" s="32">
        <f>SUMIFS('Inputs - Reps'!$H$4:$H$5000,'Inputs - Reps'!$M$4:$M$5000,S$6, 'Inputs - Reps'!$C$4:$C$5000, $C$1)-SUMIFS('Inputs - Reps'!$H$4:$H$5000,'Inputs - Reps'!$M$4:$M$5000,S$7, 'Inputs - Reps'!$C$4:$C$5000, $C$1)</f>
        <v>3.1E-2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0.27934116927537977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0.71982656615338003</v>
      </c>
      <c r="D13" s="32">
        <f>SUMIFS('Inputs - Reps'!$I$4:$I$5000,'Inputs - Reps'!$M$4:$M$5000,D$6, 'Inputs - Reps'!$C$4:$C$5000, $C$1)+SUMIFS('Inputs - Reps'!$I$4:$I$5000,'Inputs - Reps'!$M$4:$M$5000,D$8, 'Inputs - Reps'!$C$4:$C$5000, $C$1)</f>
        <v>0.40899999999999997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13.10140246088644</v>
      </c>
      <c r="F13" s="32">
        <f>SUMIFS('Inputs - Reps'!$I$4:$I$5000,'Inputs - Reps'!$M$4:$M$5000,F$6, 'Inputs - Reps'!$C$4:$C$5000, $C$1)+SUMIFS('Inputs - Reps'!$I$4:$I$5000,'Inputs - Reps'!$M$4:$M$5000,F$8, 'Inputs - Reps'!$C$4:$C$5000, $C$1)</f>
        <v>5.7587168106988713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2.4092000000000011</v>
      </c>
      <c r="H13" s="32">
        <f>SUMIFS('Inputs - Reps'!$I$4:$I$5000,'Inputs - Reps'!$M$4:$M$5000,H$6, 'Inputs - Reps'!$C$4:$C$5000, $C$1)+SUMIFS('Inputs - Reps'!$I$4:$I$5000,'Inputs - Reps'!$M$4:$M$5000,H$8, 'Inputs - Reps'!$C$4:$C$5000, $C$1)</f>
        <v>1.4406123307246199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0.72599999999999998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1.0966492008059501</v>
      </c>
      <c r="P13" s="32">
        <f>SUMIFS('Inputs - Reps'!$I$4:$I$5000,'Inputs - Reps'!$M$4:$M$5000,P$6, 'Inputs - Reps'!$C$4:$C$5000, $C$1)-SUMIFS('Inputs - Reps'!$I$4:$I$5000,'Inputs - Reps'!$M$4:$M$5000,P$7, 'Inputs - Reps'!$C$4:$C$5000, $C$1)</f>
        <v>0.92100000000000004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1.8372831893011241</v>
      </c>
      <c r="S13" s="32">
        <f>SUMIFS('Inputs - Reps'!$I$4:$I$5000,'Inputs - Reps'!$M$4:$M$5000,S$6, 'Inputs - Reps'!$C$4:$C$5000, $C$1)-SUMIFS('Inputs - Reps'!$I$4:$I$5000,'Inputs - Reps'!$M$4:$M$5000,S$7, 'Inputs - Reps'!$C$4:$C$5000, $C$1)</f>
        <v>4.3799999999999999E-2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0.50438766927537959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0.70023208475213994</v>
      </c>
      <c r="D14" s="32">
        <f>SUMIFS('Inputs - Reps'!$J$4:$J$5000,'Inputs - Reps'!$M$4:$M$5000,D$6, 'Inputs - Reps'!$C$4:$C$5000, $C$1)+SUMIFS('Inputs - Reps'!$J$4:$J$5000,'Inputs - Reps'!$M$4:$M$5000,D$8, 'Inputs - Reps'!$C$4:$C$5000, $C$1)</f>
        <v>0.41199999999999998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12.974393599733585</v>
      </c>
      <c r="F14" s="32">
        <f>SUMIFS('Inputs - Reps'!$J$4:$J$5000,'Inputs - Reps'!$M$4:$M$5000,F$6, 'Inputs - Reps'!$C$4:$C$5000, $C$1)+SUMIFS('Inputs - Reps'!$J$4:$J$5000,'Inputs - Reps'!$M$4:$M$5000,F$8, 'Inputs - Reps'!$C$4:$C$5000, $C$1)</f>
        <v>5.7227168106988771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2.3972000000000051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1.4413798307246202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0.72600000000000098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1.09240274379875</v>
      </c>
      <c r="P14" s="32">
        <f>SUMIFS('Inputs - Reps'!$J$4:$J$5000,'Inputs - Reps'!$M$4:$M$5000,P$6, 'Inputs - Reps'!$C$4:$C$5000, $C$1)-SUMIFS('Inputs - Reps'!$J$4:$J$5000,'Inputs - Reps'!$M$4:$M$5000,P$7, 'Inputs - Reps'!$C$4:$C$5000, $C$1)</f>
        <v>0.78200000000000003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1.5872831893011168</v>
      </c>
      <c r="S14" s="32">
        <f>SUMIFS('Inputs - Reps'!$J$4:$J$5000,'Inputs - Reps'!$M$4:$M$5000,S$6, 'Inputs - Reps'!$C$4:$C$5000, $C$1)-SUMIFS('Inputs - Reps'!$J$4:$J$5000,'Inputs - Reps'!$M$4:$M$5000,S$7, 'Inputs - Reps'!$C$4:$C$5000, $C$1)</f>
        <v>4.3799999999999999E-2</v>
      </c>
      <c r="T14" s="32">
        <f>SUMIFS('Inputs - Reps'!$J$4:$J$5000,'Inputs - Reps'!$M$4:$M$5000,T$6, 'Inputs - Reps'!$C$4:$C$5000, $C$1)-SUMIFS('Inputs - Reps'!$J$4:$J$5000,'Inputs - Reps'!$M$4:$M$5000,T$7, 'Inputs - Reps'!$C$4:$C$5000, $C$1)</f>
        <v>1.6296201692753809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0.69685273121871005</v>
      </c>
      <c r="D15" s="32">
        <f>SUMIFS('Inputs - Reps'!$K$4:$K$5000,'Inputs - Reps'!$M$4:$M$5000,D$6, 'Inputs - Reps'!$C$4:$C$5000, $C$1)+SUMIFS('Inputs - Reps'!$K$4:$K$5000,'Inputs - Reps'!$M$4:$M$5000,D$8, 'Inputs - Reps'!$C$4:$C$5000, $C$1)</f>
        <v>0.4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13.18238499941738</v>
      </c>
      <c r="F15" s="32">
        <f>SUMIFS('Inputs - Reps'!$K$4:$K$5000,'Inputs - Reps'!$M$4:$M$5000,F$6, 'Inputs - Reps'!$C$4:$C$5000, $C$1)+SUMIFS('Inputs - Reps'!$K$4:$K$5000,'Inputs - Reps'!$M$4:$M$5000,F$8, 'Inputs - Reps'!$C$4:$C$5000, $C$1)</f>
        <v>5.6677168106988827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2.3991999999999951</v>
      </c>
      <c r="H15" s="32">
        <f>SUMIFS('Inputs - Reps'!$K$4:$K$5000,'Inputs - Reps'!$M$4:$M$5000,H$6, 'Inputs - Reps'!$C$4:$C$5000, $C$1)+SUMIFS('Inputs - Reps'!$K$4:$K$5000,'Inputs - Reps'!$M$4:$M$5000,H$8, 'Inputs - Reps'!$C$4:$C$5000, $C$1)</f>
        <v>1.4417053307246206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0.72599999999999998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1.1031713576514099</v>
      </c>
      <c r="P15" s="32">
        <f>SUMIFS('Inputs - Reps'!$K$4:$K$5000,'Inputs - Reps'!$M$4:$M$5000,P$6, 'Inputs - Reps'!$C$4:$C$5000, $C$1)-SUMIFS('Inputs - Reps'!$K$4:$K$5000,'Inputs - Reps'!$M$4:$M$5000,P$7, 'Inputs - Reps'!$C$4:$C$5000, $C$1)</f>
        <v>0.77200000000000002</v>
      </c>
      <c r="Q15" s="32">
        <f>SUMIFS('Inputs - Reps'!$K$4:$K$5000,'Inputs - Reps'!$M$4:$M$5000,Q$6, 'Inputs - Reps'!$C$4:$C$5000, $C$1)-SUMIFS('Inputs - Reps'!$K$4:$K$5000,'Inputs - Reps'!$M$4:$M$5000,Q$7, 'Inputs - Reps'!$C$4:$C$5000, $C$1)</f>
        <v>0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1.587283189301123</v>
      </c>
      <c r="S15" s="32">
        <f>SUMIFS('Inputs - Reps'!$K$4:$K$5000,'Inputs - Reps'!$M$4:$M$5000,S$6, 'Inputs - Reps'!$C$4:$C$5000, $C$1)-SUMIFS('Inputs - Reps'!$K$4:$K$5000,'Inputs - Reps'!$M$4:$M$5000,S$7, 'Inputs - Reps'!$C$4:$C$5000, $C$1)</f>
        <v>4.48E-2</v>
      </c>
      <c r="T15" s="32">
        <f>SUMIFS('Inputs - Reps'!$K$4:$K$5000,'Inputs - Reps'!$M$4:$M$5000,T$6, 'Inputs - Reps'!$C$4:$C$5000, $C$1)-SUMIFS('Inputs - Reps'!$K$4:$K$5000,'Inputs - Reps'!$M$4:$M$5000,T$7, 'Inputs - Reps'!$C$4:$C$5000, $C$1)</f>
        <v>5.4294669275379737E-2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145.30006689306472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adjustments'!N$6*(C11/SUM(C$11:C$15)), 0)</f>
        <v>0</v>
      </c>
      <c r="D21" s="9">
        <f>IFERROR('Inputs - adjustments'!O$6*(D11/SUM(D$11:D$15)), 0)</f>
        <v>0</v>
      </c>
      <c r="E21" s="31">
        <f>IFERROR('Inputs - adjustments'!P$6*(E11/SUM(E$11:E$15)), 0)</f>
        <v>-9.4525887807253489E-2</v>
      </c>
      <c r="F21" s="9">
        <f>IFERROR('Inputs - adjustments'!Q$6*(F11/SUM(F$11:F$15)), 0)</f>
        <v>0</v>
      </c>
      <c r="G21" s="31">
        <f>IFERROR('Inputs - adjustments'!R$6*(G11/SUM(G$11:G$15)), 0)</f>
        <v>-4.9019915270934623E-3</v>
      </c>
      <c r="H21" s="9">
        <f>IFERROR('Inputs - adjustments'!S$6*(H11/SUM(H$11:H$15)), 0)</f>
        <v>0</v>
      </c>
      <c r="I21" s="9">
        <f>IFERROR('Inputs - adjustments'!T$6*(I11/SUM(I$11:I$15)), 0)</f>
        <v>0</v>
      </c>
      <c r="J21" s="9">
        <f>IFERROR('Inputs - adjustments'!U$6*(J11/SUM(J$11:J$15)), 0)</f>
        <v>0</v>
      </c>
      <c r="K21" s="9">
        <f>IFERROR('Inputs - adjustments'!V$6*(K11/SUM(K$11:K$15)), 0)</f>
        <v>0</v>
      </c>
      <c r="L21" s="9">
        <f>IFERROR('Inputs - adjustments'!W$6*(L11/SUM(L$11:L$15)), 0)</f>
        <v>0</v>
      </c>
      <c r="M21" s="26"/>
      <c r="N21" s="3" t="s">
        <v>28</v>
      </c>
      <c r="O21" s="31">
        <f>IFERROR('Inputs - adjustments'!B$6*O11/SUM(O$11:O$15), 0)</f>
        <v>0</v>
      </c>
      <c r="P21" s="31">
        <f>IFERROR('Inputs - adjustments'!C$6*P11/SUM(P$11:P$15), 0)</f>
        <v>0</v>
      </c>
      <c r="Q21" s="31">
        <f>IFERROR('Inputs - adjustments'!D$6*Q11/SUM(Q$11:Q$15), 0)</f>
        <v>0</v>
      </c>
      <c r="R21" s="31">
        <f>IFERROR('Inputs - adjustments'!E$6*R11/SUM(R$11:R$15), 0)</f>
        <v>0</v>
      </c>
      <c r="S21" s="31">
        <f>IFERROR('Inputs - adjustments'!F$6*S11/SUM(S$11:S$15), 0)</f>
        <v>0</v>
      </c>
      <c r="T21" s="31">
        <f>IFERROR('Inputs - adjustments'!G$6*T11/SUM(T$11:T$15), 0)</f>
        <v>0</v>
      </c>
      <c r="U21" s="31">
        <f>IFERROR('Inputs - adjustments'!H$6*U11/SUM(U$11:U$15), 0)</f>
        <v>0</v>
      </c>
      <c r="V21" s="31">
        <f>IFERROR('Inputs - adjustments'!I$6*V11/SUM(V$11:V$15), 0)</f>
        <v>0</v>
      </c>
      <c r="W21" s="31">
        <f>IFERROR('Inputs - adjustments'!J$6*W11/SUM(W$11:W$15), 0)</f>
        <v>0</v>
      </c>
      <c r="X21" s="31">
        <f>IFERROR('Inputs - adjustments'!K$6*X11/SUM(X$11:X$15), 0)</f>
        <v>0</v>
      </c>
    </row>
    <row r="22" spans="2:24" outlineLevel="1">
      <c r="B22" s="3" t="s">
        <v>29</v>
      </c>
      <c r="C22" s="9">
        <f>IFERROR('Inputs - adjustments'!N$6*(C12/SUM(C$11:C$15)), 0)</f>
        <v>0</v>
      </c>
      <c r="D22" s="9">
        <f>IFERROR('Inputs - adjustments'!O$6*(D12/SUM(D$11:D$15)), 0)</f>
        <v>0</v>
      </c>
      <c r="E22" s="31">
        <f>IFERROR('Inputs - adjustments'!P$6*(E12/SUM(E$11:E$15)), 0)</f>
        <v>-9.1147517592063271E-2</v>
      </c>
      <c r="F22" s="9">
        <f>IFERROR('Inputs - adjustments'!Q$6*(F12/SUM(F$11:F$15)), 0)</f>
        <v>0</v>
      </c>
      <c r="G22" s="31">
        <f>IFERROR('Inputs - adjustments'!R$6*(G12/SUM(G$11:G$15)), 0)</f>
        <v>-4.9281623237473352E-3</v>
      </c>
      <c r="H22" s="9">
        <f>IFERROR('Inputs - adjustments'!S$6*(H12/SUM(H$11:H$15)), 0)</f>
        <v>0</v>
      </c>
      <c r="I22" s="9">
        <f>IFERROR('Inputs - adjustments'!T$6*(I12/SUM(I$11:I$15)), 0)</f>
        <v>0</v>
      </c>
      <c r="J22" s="9">
        <f>IFERROR('Inputs - adjustments'!U$6*(J12/SUM(J$11:J$15)), 0)</f>
        <v>0</v>
      </c>
      <c r="K22" s="9">
        <f>IFERROR('Inputs - adjustments'!V$6*(K12/SUM(K$11:K$15)), 0)</f>
        <v>0</v>
      </c>
      <c r="L22" s="9">
        <f>IFERROR('Inputs - adjustments'!W$6*(L12/SUM(L$11:L$15)), 0)</f>
        <v>0</v>
      </c>
      <c r="N22" s="3" t="s">
        <v>29</v>
      </c>
      <c r="O22" s="31">
        <f>IFERROR('Inputs - adjustments'!B$6*O12/SUM(O$11:O$15), 0)</f>
        <v>0</v>
      </c>
      <c r="P22" s="31">
        <f>IFERROR('Inputs - adjustments'!C$6*P12/SUM(P$11:P$15), 0)</f>
        <v>0</v>
      </c>
      <c r="Q22" s="31">
        <f>IFERROR('Inputs - adjustments'!D$6*Q12/SUM(Q$11:Q$15), 0)</f>
        <v>0</v>
      </c>
      <c r="R22" s="31">
        <f>IFERROR('Inputs - adjustments'!E$6*R12/SUM(R$11:R$15), 0)</f>
        <v>0</v>
      </c>
      <c r="S22" s="31">
        <f>IFERROR('Inputs - adjustments'!F$6*S12/SUM(S$11:S$15), 0)</f>
        <v>0</v>
      </c>
      <c r="T22" s="31">
        <f>IFERROR('Inputs - adjustments'!G$6*T12/SUM(T$11:T$15), 0)</f>
        <v>0</v>
      </c>
      <c r="U22" s="31">
        <f>IFERROR('Inputs - adjustments'!H$6*U12/SUM(U$11:U$15), 0)</f>
        <v>0</v>
      </c>
      <c r="V22" s="31">
        <f>IFERROR('Inputs - adjustments'!I$6*V12/SUM(V$11:V$15), 0)</f>
        <v>0</v>
      </c>
      <c r="W22" s="31">
        <f>IFERROR('Inputs - adjustments'!J$6*W12/SUM(W$11:W$15), 0)</f>
        <v>0</v>
      </c>
      <c r="X22" s="31">
        <f>IFERROR('Inputs - adjustments'!K$6*X12/SUM(X$11:X$15), 0)</f>
        <v>0</v>
      </c>
    </row>
    <row r="23" spans="2:24" outlineLevel="1">
      <c r="B23" s="3" t="s">
        <v>30</v>
      </c>
      <c r="C23" s="9">
        <f>IFERROR('Inputs - adjustments'!N$6*(C13/SUM(C$11:C$15)), 0)</f>
        <v>0</v>
      </c>
      <c r="D23" s="9">
        <f>IFERROR('Inputs - adjustments'!O$6*(D13/SUM(D$11:D$15)), 0)</f>
        <v>0</v>
      </c>
      <c r="E23" s="31">
        <f>IFERROR('Inputs - adjustments'!P$6*(E13/SUM(E$11:E$15)), 0)</f>
        <v>-9.1070989005565289E-2</v>
      </c>
      <c r="F23" s="9">
        <f>IFERROR('Inputs - adjustments'!Q$6*(F13/SUM(F$11:F$15)), 0)</f>
        <v>0</v>
      </c>
      <c r="G23" s="31">
        <f>IFERROR('Inputs - adjustments'!R$6*(G13/SUM(G$11:G$15)), 0)</f>
        <v>-4.8500525614265117E-3</v>
      </c>
      <c r="H23" s="9">
        <f>IFERROR('Inputs - adjustments'!S$6*(H13/SUM(H$11:H$15)), 0)</f>
        <v>0</v>
      </c>
      <c r="I23" s="9">
        <f>IFERROR('Inputs - adjustments'!T$6*(I13/SUM(I$11:I$15)), 0)</f>
        <v>0</v>
      </c>
      <c r="J23" s="9">
        <f>IFERROR('Inputs - adjustments'!U$6*(J13/SUM(J$11:J$15)), 0)</f>
        <v>0</v>
      </c>
      <c r="K23" s="9">
        <f>IFERROR('Inputs - adjustments'!V$6*(K13/SUM(K$11:K$15)), 0)</f>
        <v>0</v>
      </c>
      <c r="L23" s="9">
        <f>IFERROR('Inputs - adjustments'!W$6*(L13/SUM(L$11:L$15)), 0)</f>
        <v>0</v>
      </c>
      <c r="N23" s="3" t="s">
        <v>30</v>
      </c>
      <c r="O23" s="31">
        <f>IFERROR('Inputs - adjustments'!B$6*O13/SUM(O$11:O$15), 0)</f>
        <v>0</v>
      </c>
      <c r="P23" s="31">
        <f>IFERROR('Inputs - adjustments'!C$6*P13/SUM(P$11:P$15), 0)</f>
        <v>0</v>
      </c>
      <c r="Q23" s="31">
        <f>IFERROR('Inputs - adjustments'!D$6*Q13/SUM(Q$11:Q$15), 0)</f>
        <v>0</v>
      </c>
      <c r="R23" s="31">
        <f>IFERROR('Inputs - adjustments'!E$6*R13/SUM(R$11:R$15), 0)</f>
        <v>0</v>
      </c>
      <c r="S23" s="31">
        <f>IFERROR('Inputs - adjustments'!F$6*S13/SUM(S$11:S$15), 0)</f>
        <v>0</v>
      </c>
      <c r="T23" s="31">
        <f>IFERROR('Inputs - adjustments'!G$6*T13/SUM(T$11:T$15), 0)</f>
        <v>0</v>
      </c>
      <c r="U23" s="31">
        <f>IFERROR('Inputs - adjustments'!H$6*U13/SUM(U$11:U$15), 0)</f>
        <v>0</v>
      </c>
      <c r="V23" s="31">
        <f>IFERROR('Inputs - adjustments'!I$6*V13/SUM(V$11:V$15), 0)</f>
        <v>0</v>
      </c>
      <c r="W23" s="31">
        <f>IFERROR('Inputs - adjustments'!J$6*W13/SUM(W$11:W$15), 0)</f>
        <v>0</v>
      </c>
      <c r="X23" s="31">
        <f>IFERROR('Inputs - adjustments'!K$6*X13/SUM(X$11:X$15), 0)</f>
        <v>0</v>
      </c>
    </row>
    <row r="24" spans="2:24" outlineLevel="1">
      <c r="B24" s="3" t="s">
        <v>31</v>
      </c>
      <c r="C24" s="9">
        <f>IFERROR('Inputs - adjustments'!N$6*(C14/SUM(C$11:C$15)), 0)</f>
        <v>0</v>
      </c>
      <c r="D24" s="9">
        <f>IFERROR('Inputs - adjustments'!O$6*(D14/SUM(D$11:D$15)), 0)</f>
        <v>0</v>
      </c>
      <c r="E24" s="31">
        <f>IFERROR('Inputs - adjustments'!P$6*(E14/SUM(E$11:E$15)), 0)</f>
        <v>-9.0188119966758698E-2</v>
      </c>
      <c r="F24" s="9">
        <f>IFERROR('Inputs - adjustments'!Q$6*(F14/SUM(F$11:F$15)), 0)</f>
        <v>0</v>
      </c>
      <c r="G24" s="31">
        <f>IFERROR('Inputs - adjustments'!R$6*(G14/SUM(G$11:G$15)), 0)</f>
        <v>-4.8258949029767774E-3</v>
      </c>
      <c r="H24" s="9">
        <f>IFERROR('Inputs - adjustments'!S$6*(H14/SUM(H$11:H$15)), 0)</f>
        <v>0</v>
      </c>
      <c r="I24" s="9">
        <f>IFERROR('Inputs - adjustments'!T$6*(I14/SUM(I$11:I$15)), 0)</f>
        <v>0</v>
      </c>
      <c r="J24" s="9">
        <f>IFERROR('Inputs - adjustments'!U$6*(J14/SUM(J$11:J$15)), 0)</f>
        <v>0</v>
      </c>
      <c r="K24" s="9">
        <f>IFERROR('Inputs - adjustments'!V$6*(K14/SUM(K$11:K$15)), 0)</f>
        <v>0</v>
      </c>
      <c r="L24" s="9">
        <f>IFERROR('Inputs - adjustments'!W$6*(L14/SUM(L$11:L$15)), 0)</f>
        <v>0</v>
      </c>
      <c r="N24" s="3" t="s">
        <v>31</v>
      </c>
      <c r="O24" s="31">
        <f>IFERROR('Inputs - adjustments'!B$6*O14/SUM(O$11:O$15), 0)</f>
        <v>0</v>
      </c>
      <c r="P24" s="31">
        <f>IFERROR('Inputs - adjustments'!C$6*P14/SUM(P$11:P$15), 0)</f>
        <v>0</v>
      </c>
      <c r="Q24" s="31">
        <f>IFERROR('Inputs - adjustments'!D$6*Q14/SUM(Q$11:Q$15), 0)</f>
        <v>0</v>
      </c>
      <c r="R24" s="31">
        <f>IFERROR('Inputs - adjustments'!E$6*R14/SUM(R$11:R$15), 0)</f>
        <v>0</v>
      </c>
      <c r="S24" s="31">
        <f>IFERROR('Inputs - adjustments'!F$6*S14/SUM(S$11:S$15), 0)</f>
        <v>0</v>
      </c>
      <c r="T24" s="31">
        <f>IFERROR('Inputs - adjustments'!G$6*T14/SUM(T$11:T$15), 0)</f>
        <v>0</v>
      </c>
      <c r="U24" s="31">
        <f>IFERROR('Inputs - adjustments'!H$6*U14/SUM(U$11:U$15), 0)</f>
        <v>0</v>
      </c>
      <c r="V24" s="31">
        <f>IFERROR('Inputs - adjustments'!I$6*V14/SUM(V$11:V$15), 0)</f>
        <v>0</v>
      </c>
      <c r="W24" s="31">
        <f>IFERROR('Inputs - adjustments'!J$6*W14/SUM(W$11:W$15), 0)</f>
        <v>0</v>
      </c>
      <c r="X24" s="31">
        <f>IFERROR('Inputs - adjustments'!K$6*X14/SUM(X$11:X$15), 0)</f>
        <v>0</v>
      </c>
    </row>
    <row r="25" spans="2:24" outlineLevel="1">
      <c r="B25" s="3" t="s">
        <v>32</v>
      </c>
      <c r="C25" s="9">
        <f>IFERROR('Inputs - adjustments'!N$6*(C15/SUM(C$11:C$15)), 0)</f>
        <v>0</v>
      </c>
      <c r="D25" s="9">
        <f>IFERROR('Inputs - adjustments'!O$6*(D15/SUM(D$11:D$15)), 0)</f>
        <v>0</v>
      </c>
      <c r="E25" s="31">
        <f>IFERROR('Inputs - adjustments'!P$6*(E15/SUM(E$11:E$15)), 0)</f>
        <v>-9.1633918042987969E-2</v>
      </c>
      <c r="F25" s="9">
        <f>IFERROR('Inputs - adjustments'!Q$6*(F15/SUM(F$11:F$15)), 0)</f>
        <v>0</v>
      </c>
      <c r="G25" s="31">
        <f>IFERROR('Inputs - adjustments'!R$6*(G15/SUM(G$11:G$15)), 0)</f>
        <v>-4.8299211793850477E-3</v>
      </c>
      <c r="H25" s="9">
        <f>IFERROR('Inputs - adjustments'!S$6*(H15/SUM(H$11:H$15)), 0)</f>
        <v>0</v>
      </c>
      <c r="I25" s="9">
        <f>IFERROR('Inputs - adjustments'!T$6*(I15/SUM(I$11:I$15)), 0)</f>
        <v>0</v>
      </c>
      <c r="J25" s="9">
        <f>IFERROR('Inputs - adjustments'!U$6*(J15/SUM(J$11:J$15)), 0)</f>
        <v>0</v>
      </c>
      <c r="K25" s="9">
        <f>IFERROR('Inputs - adjustments'!V$6*(K15/SUM(K$11:K$15)), 0)</f>
        <v>0</v>
      </c>
      <c r="L25" s="9">
        <f>IFERROR('Inputs - adjustments'!W$6*(L15/SUM(L$11:L$15)), 0)</f>
        <v>0</v>
      </c>
      <c r="N25" s="3" t="s">
        <v>32</v>
      </c>
      <c r="O25" s="31">
        <f>IFERROR('Inputs - adjustments'!B$6*O15/SUM(O$11:O$15), 0)</f>
        <v>0</v>
      </c>
      <c r="P25" s="31">
        <f>IFERROR('Inputs - adjustments'!C$6*P15/SUM(P$11:P$15), 0)</f>
        <v>0</v>
      </c>
      <c r="Q25" s="31">
        <f>IFERROR('Inputs - adjustments'!D$6*Q15/SUM(Q$11:Q$15), 0)</f>
        <v>0</v>
      </c>
      <c r="R25" s="31">
        <f>IFERROR('Inputs - adjustments'!E$6*R15/SUM(R$11:R$15), 0)</f>
        <v>0</v>
      </c>
      <c r="S25" s="31">
        <f>IFERROR('Inputs - adjustments'!F$6*S15/SUM(S$11:S$15), 0)</f>
        <v>0</v>
      </c>
      <c r="T25" s="31">
        <f>IFERROR('Inputs - adjustments'!G$6*T15/SUM(T$11:T$15), 0)</f>
        <v>0</v>
      </c>
      <c r="U25" s="31">
        <f>IFERROR('Inputs - adjustments'!H$6*U15/SUM(U$11:U$15), 0)</f>
        <v>0</v>
      </c>
      <c r="V25" s="31">
        <f>IFERROR('Inputs - adjustments'!I$6*V15/SUM(V$11:V$15), 0)</f>
        <v>0</v>
      </c>
      <c r="W25" s="31">
        <f>IFERROR('Inputs - adjustments'!J$6*W15/SUM(W$11:W$15), 0)</f>
        <v>0</v>
      </c>
      <c r="X25" s="31">
        <f>IFERROR('Inputs - adjustments'!K$6*X15/SUM(X$11:X$15),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1.7262334000936899</v>
      </c>
      <c r="D31" s="32">
        <f t="shared" ref="D31:L31" si="0" xml:space="preserve"> D11 + D21</f>
        <v>0.38492052469709598</v>
      </c>
      <c r="E31" s="32">
        <f t="shared" si="0"/>
        <v>13.503895658485026</v>
      </c>
      <c r="F31" s="32">
        <f t="shared" si="0"/>
        <v>5.6066804000000001</v>
      </c>
      <c r="G31" s="32">
        <f t="shared" si="0"/>
        <v>2.4300980084729105</v>
      </c>
      <c r="H31" s="32">
        <f t="shared" si="0"/>
        <v>1.3407053307246197</v>
      </c>
      <c r="I31" s="32">
        <f t="shared" si="0"/>
        <v>0.69800000000000006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0.16918615116595001</v>
      </c>
      <c r="P31" s="32">
        <f t="shared" ref="P31:X31" si="1" xml:space="preserve"> P11 + P21</f>
        <v>2.1180794753029</v>
      </c>
      <c r="Q31" s="32">
        <f t="shared" si="1"/>
        <v>0</v>
      </c>
      <c r="R31" s="32">
        <f t="shared" si="1"/>
        <v>1.0553196000000018</v>
      </c>
      <c r="S31" s="32">
        <f t="shared" si="1"/>
        <v>3.5000000000000003E-2</v>
      </c>
      <c r="T31" s="32">
        <f t="shared" si="1"/>
        <v>5.429466927538E-2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1.66863781342599</v>
      </c>
      <c r="D32" s="32">
        <f t="shared" si="2"/>
        <v>0.38292052469709498</v>
      </c>
      <c r="E32" s="32">
        <f t="shared" si="2"/>
        <v>13.021264286911054</v>
      </c>
      <c r="F32" s="32">
        <f t="shared" si="2"/>
        <v>5.7116804000000041</v>
      </c>
      <c r="G32" s="32">
        <f t="shared" si="2"/>
        <v>2.4430718376762495</v>
      </c>
      <c r="H32" s="32">
        <f t="shared" si="2"/>
        <v>1.43865883072462</v>
      </c>
      <c r="I32" s="32">
        <f t="shared" si="2"/>
        <v>0.72599999999999998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0.19486043316595</v>
      </c>
      <c r="P32" s="32">
        <f t="shared" si="3"/>
        <v>2.2270794753029</v>
      </c>
      <c r="Q32" s="32">
        <f t="shared" si="3"/>
        <v>0</v>
      </c>
      <c r="R32" s="32">
        <f t="shared" si="3"/>
        <v>1.3053195999999989</v>
      </c>
      <c r="S32" s="32">
        <f t="shared" si="3"/>
        <v>3.1E-2</v>
      </c>
      <c r="T32" s="32">
        <f t="shared" si="3"/>
        <v>0.27934116927537977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0.71982656615338003</v>
      </c>
      <c r="D33" s="32">
        <f t="shared" si="4"/>
        <v>0.40899999999999997</v>
      </c>
      <c r="E33" s="32">
        <f t="shared" si="4"/>
        <v>13.010331471880875</v>
      </c>
      <c r="F33" s="32">
        <f t="shared" si="4"/>
        <v>5.7587168106988713</v>
      </c>
      <c r="G33" s="32">
        <f t="shared" si="4"/>
        <v>2.4043499474385746</v>
      </c>
      <c r="H33" s="32">
        <f t="shared" si="4"/>
        <v>1.4406123307246199</v>
      </c>
      <c r="I33" s="32">
        <f t="shared" si="4"/>
        <v>0.72599999999999998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1.0966492008059501</v>
      </c>
      <c r="P33" s="32">
        <f t="shared" si="3"/>
        <v>0.92100000000000004</v>
      </c>
      <c r="Q33" s="32">
        <f t="shared" si="3"/>
        <v>0</v>
      </c>
      <c r="R33" s="32">
        <f t="shared" si="3"/>
        <v>1.8372831893011241</v>
      </c>
      <c r="S33" s="32">
        <f t="shared" si="3"/>
        <v>4.3799999999999999E-2</v>
      </c>
      <c r="T33" s="32">
        <f t="shared" si="3"/>
        <v>0.50438766927537959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0.70023208475213994</v>
      </c>
      <c r="D34" s="32">
        <f t="shared" si="5"/>
        <v>0.41199999999999998</v>
      </c>
      <c r="E34" s="32">
        <f t="shared" si="5"/>
        <v>12.884205479766825</v>
      </c>
      <c r="F34" s="32">
        <f t="shared" si="5"/>
        <v>5.7227168106988771</v>
      </c>
      <c r="G34" s="32">
        <f t="shared" si="5"/>
        <v>2.3923741050970282</v>
      </c>
      <c r="H34" s="32">
        <f t="shared" si="5"/>
        <v>1.4413798307246202</v>
      </c>
      <c r="I34" s="32">
        <f t="shared" si="5"/>
        <v>0.72600000000000098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1.09240274379875</v>
      </c>
      <c r="P34" s="32">
        <f t="shared" si="3"/>
        <v>0.78200000000000003</v>
      </c>
      <c r="Q34" s="32">
        <f t="shared" si="3"/>
        <v>0</v>
      </c>
      <c r="R34" s="32">
        <f t="shared" si="3"/>
        <v>1.5872831893011168</v>
      </c>
      <c r="S34" s="32">
        <f t="shared" si="3"/>
        <v>4.3799999999999999E-2</v>
      </c>
      <c r="T34" s="32">
        <f t="shared" si="3"/>
        <v>1.6296201692753809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0.69685273121871005</v>
      </c>
      <c r="D35" s="32">
        <f t="shared" si="6"/>
        <v>0.4</v>
      </c>
      <c r="E35" s="32">
        <f t="shared" si="6"/>
        <v>13.090751081374393</v>
      </c>
      <c r="F35" s="32">
        <f t="shared" si="6"/>
        <v>5.6677168106988827</v>
      </c>
      <c r="G35" s="32">
        <f t="shared" si="6"/>
        <v>2.3943700788206099</v>
      </c>
      <c r="H35" s="32">
        <f t="shared" si="6"/>
        <v>1.4417053307246206</v>
      </c>
      <c r="I35" s="32">
        <f t="shared" si="6"/>
        <v>0.72599999999999998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1.1031713576514099</v>
      </c>
      <c r="P35" s="32">
        <f t="shared" si="3"/>
        <v>0.77200000000000002</v>
      </c>
      <c r="Q35" s="32">
        <f t="shared" si="3"/>
        <v>0</v>
      </c>
      <c r="R35" s="32">
        <f t="shared" si="3"/>
        <v>1.587283189301123</v>
      </c>
      <c r="S35" s="32">
        <f t="shared" si="3"/>
        <v>4.48E-2</v>
      </c>
      <c r="T35" s="32">
        <f t="shared" si="3"/>
        <v>5.4294669275379737E-2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144.81716443815549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0.2301453161478976</v>
      </c>
      <c r="D42" s="11">
        <f>IFERROR(D31/SUM($C$31:$D$35), 0)</f>
        <v>5.1318469358442351E-2</v>
      </c>
      <c r="E42" s="11">
        <f>IFERROR(E31/SUM($E$31:$F$35), 0)</f>
        <v>0.14369215688367631</v>
      </c>
      <c r="F42" s="11">
        <f>IFERROR(F31/SUM($E$31:$F$35), 0)</f>
        <v>5.965952492584764E-2</v>
      </c>
      <c r="G42" s="11">
        <f>IFERROR(G31/SUM($G$31:$H$35), 0)</f>
        <v>0.12678336327350428</v>
      </c>
      <c r="H42" s="11">
        <f>IFERROR(H31/SUM($G$31:$H$35), 0)</f>
        <v>6.9947438496441208E-2</v>
      </c>
      <c r="I42" s="11">
        <f>IFERROR(I31/SUM($I$31:$J$35), 0)</f>
        <v>0.19378123264852856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1.6149219719347397E-2</v>
      </c>
      <c r="P42" s="11">
        <f>IFERROR(P31/SUM($O$31:$P$35),0)</f>
        <v>0.20217571352016583</v>
      </c>
      <c r="Q42" s="11">
        <f>IFERROR(Q31/SUM($Q$31:$R$35), 0)</f>
        <v>0</v>
      </c>
      <c r="R42" s="11">
        <f>IFERROR(R31/SUM($Q$31:$R$35), 0)</f>
        <v>0.14314292408208312</v>
      </c>
      <c r="S42" s="11">
        <f>IFERROR(S31/SUM($S$31:$T$35), 0)</f>
        <v>1.2866046624904206E-2</v>
      </c>
      <c r="T42" s="11">
        <f>IFERROR(T31/SUM($S$31:$T$35), 0)</f>
        <v>1.995879275373694E-2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0.22246654310269873</v>
      </c>
      <c r="D43" s="11">
        <f t="shared" si="7"/>
        <v>5.105182486397767E-2</v>
      </c>
      <c r="E43" s="11">
        <f t="shared" ref="E43:F46" si="8">IFERROR(E32/SUM($E$31:$F$35), 0)</f>
        <v>0.13855657641748576</v>
      </c>
      <c r="F43" s="11">
        <f t="shared" si="8"/>
        <v>6.0776808179092152E-2</v>
      </c>
      <c r="G43" s="11">
        <f t="shared" ref="G43:H46" si="9">IFERROR(G32/SUM($G$31:$H$35), 0)</f>
        <v>0.12746023543882445</v>
      </c>
      <c r="H43" s="11">
        <f t="shared" si="9"/>
        <v>7.5057880186904263E-2</v>
      </c>
      <c r="I43" s="11">
        <f t="shared" ref="I43:J46" si="10">IFERROR(I32/SUM($I$31:$J$35), 0)</f>
        <v>0.20155469183786781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1.8599890878287569E-2</v>
      </c>
      <c r="P43" s="11">
        <f t="shared" si="12"/>
        <v>0.21258002224920755</v>
      </c>
      <c r="Q43" s="11">
        <f t="shared" ref="Q43:R46" si="13">IFERROR(Q32/SUM($Q$31:$R$35), 0)</f>
        <v>0</v>
      </c>
      <c r="R43" s="11">
        <f t="shared" si="13"/>
        <v>0.17705277567634925</v>
      </c>
      <c r="S43" s="11">
        <f t="shared" ref="S43:T46" si="14">IFERROR(S32/SUM($S$31:$T$35), 0)</f>
        <v>1.1395641296343724E-2</v>
      </c>
      <c r="T43" s="11">
        <f t="shared" si="14"/>
        <v>0.10268618594720841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9.5968895417058817E-2</v>
      </c>
      <c r="D44" s="11">
        <f t="shared" si="7"/>
        <v>5.4528799117999523E-2</v>
      </c>
      <c r="E44" s="11">
        <f t="shared" si="8"/>
        <v>0.13844024259706636</v>
      </c>
      <c r="F44" s="11">
        <f t="shared" si="8"/>
        <v>6.1277312883535703E-2</v>
      </c>
      <c r="G44" s="11">
        <f t="shared" si="9"/>
        <v>0.12544003236079102</v>
      </c>
      <c r="H44" s="11">
        <f t="shared" si="9"/>
        <v>7.5159798422008872E-2</v>
      </c>
      <c r="I44" s="11">
        <f t="shared" si="10"/>
        <v>0.20155469183786781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0.10467776929029335</v>
      </c>
      <c r="P44" s="11">
        <f t="shared" si="12"/>
        <v>8.7911636141719512E-2</v>
      </c>
      <c r="Q44" s="11">
        <f t="shared" si="13"/>
        <v>0</v>
      </c>
      <c r="R44" s="11">
        <f t="shared" si="13"/>
        <v>0.24920800114336727</v>
      </c>
      <c r="S44" s="11">
        <f t="shared" si="14"/>
        <v>1.6100938347737261E-2</v>
      </c>
      <c r="T44" s="11">
        <f t="shared" si="14"/>
        <v>0.18541357914067988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9.3356515123294515E-2</v>
      </c>
      <c r="D45" s="11">
        <f t="shared" si="7"/>
        <v>5.4928765859696339E-2</v>
      </c>
      <c r="E45" s="11">
        <f t="shared" si="8"/>
        <v>0.13709816203718186</v>
      </c>
      <c r="F45" s="11">
        <f t="shared" si="8"/>
        <v>6.0894244339566236E-2</v>
      </c>
      <c r="G45" s="11">
        <f t="shared" si="9"/>
        <v>0.12481522728511071</v>
      </c>
      <c r="H45" s="11">
        <f t="shared" si="9"/>
        <v>7.519984052359209E-2</v>
      </c>
      <c r="I45" s="11">
        <f t="shared" si="10"/>
        <v>0.20155469183786809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0.104272434889307</v>
      </c>
      <c r="P45" s="11">
        <f t="shared" si="12"/>
        <v>7.4643756202849798E-2</v>
      </c>
      <c r="Q45" s="11">
        <f t="shared" si="13"/>
        <v>0</v>
      </c>
      <c r="R45" s="11">
        <f t="shared" si="13"/>
        <v>0.21529814954909976</v>
      </c>
      <c r="S45" s="11">
        <f t="shared" si="14"/>
        <v>1.6100938347737261E-2</v>
      </c>
      <c r="T45" s="11">
        <f t="shared" si="14"/>
        <v>0.59905054510803812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9.2905972116025318E-2</v>
      </c>
      <c r="D46" s="11">
        <f t="shared" si="7"/>
        <v>5.3328898892909073E-2</v>
      </c>
      <c r="E46" s="11">
        <f t="shared" si="8"/>
        <v>0.13929597100582414</v>
      </c>
      <c r="F46" s="11">
        <f t="shared" si="8"/>
        <v>6.0309000730723955E-2</v>
      </c>
      <c r="G46" s="11">
        <f t="shared" si="9"/>
        <v>0.12491936146439028</v>
      </c>
      <c r="H46" s="11">
        <f t="shared" si="9"/>
        <v>7.5216822548432941E-2</v>
      </c>
      <c r="I46" s="11">
        <f t="shared" si="10"/>
        <v>0.20155469183786781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0.10530032464258141</v>
      </c>
      <c r="P46" s="11">
        <f t="shared" si="12"/>
        <v>7.3689232466240456E-2</v>
      </c>
      <c r="Q46" s="11">
        <f t="shared" si="13"/>
        <v>0</v>
      </c>
      <c r="R46" s="11">
        <f t="shared" si="13"/>
        <v>0.21529814954910059</v>
      </c>
      <c r="S46" s="11">
        <f t="shared" si="14"/>
        <v>1.6468539679877381E-2</v>
      </c>
      <c r="T46" s="11">
        <f t="shared" si="14"/>
        <v>1.9958792753736843E-2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11.0266151074115</v>
      </c>
      <c r="D54" s="32">
        <f>SUMIFS('Inputs - allowances'!$L$4:$L$1000,'Inputs - allowances'!$M$4:$M$1000,D$52, 'Inputs - allowances'!$C$4:$C$1000, $C$1)</f>
        <v>99.793209050279899</v>
      </c>
      <c r="E54" s="32">
        <f>SUMIFS('Inputs - allowances'!$L$4:$L$1000,'Inputs - allowances'!$M$4:$M$1000,E$52, 'Inputs - allowances'!$C$4:$C$1000, $C$1)</f>
        <v>21.380933086575101</v>
      </c>
      <c r="F54" s="32">
        <f>SUMIFS('Inputs - allowances'!$L$4:$L$1000,'Inputs - allowances'!$M$4:$M$1000,F$52, 'Inputs - allowances'!$C$4:$C$1000, $C$1)</f>
        <v>3.83641296676003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7.1642275493640497</v>
      </c>
      <c r="P54" s="16">
        <f>SUMIFS('Inputs - allowances'!$L$4:$L$1000,'Inputs - allowances'!$M$4:$M$1000,P$52, 'Inputs - allowances'!$C$4:$C$1000, $C$1)</f>
        <v>5.8081897673496199</v>
      </c>
      <c r="Q54" s="16">
        <f>SUMIFS('Inputs - allowances'!$L$4:$L$1000,'Inputs - allowances'!$M$4:$M$1000,Q$52, 'Inputs - allowances'!$C$4:$C$1000, $C$1)</f>
        <v>2.6365010831211602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11.0266151074115</v>
      </c>
      <c r="D64" s="37">
        <f t="shared" ref="D64:G64" si="17">D54+D59</f>
        <v>99.793209050279899</v>
      </c>
      <c r="E64" s="37">
        <f t="shared" si="17"/>
        <v>21.380933086575101</v>
      </c>
      <c r="F64" s="37">
        <f t="shared" si="17"/>
        <v>3.83641296676003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7.1642275493640497</v>
      </c>
      <c r="P64" s="38">
        <f t="shared" ref="P64:S64" si="18">P54+P59</f>
        <v>5.8081897673496199</v>
      </c>
      <c r="Q64" s="38">
        <f t="shared" si="18"/>
        <v>2.6365010831211602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0.2301453161478976</v>
      </c>
      <c r="D71" s="11">
        <f t="shared" si="19"/>
        <v>5.1318469358442351E-2</v>
      </c>
      <c r="E71" s="11">
        <f t="shared" si="19"/>
        <v>0.14369215688367631</v>
      </c>
      <c r="F71" s="11">
        <f t="shared" si="19"/>
        <v>5.965952492584764E-2</v>
      </c>
      <c r="G71" s="11">
        <f t="shared" si="19"/>
        <v>0.12678336327350428</v>
      </c>
      <c r="H71" s="11">
        <f t="shared" si="19"/>
        <v>6.9947438496441208E-2</v>
      </c>
      <c r="I71" s="11">
        <f t="shared" si="19"/>
        <v>0.19378123264852856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1.6149219719347397E-2</v>
      </c>
      <c r="P71" s="11">
        <f t="shared" si="20"/>
        <v>0.20217571352016583</v>
      </c>
      <c r="Q71" s="11">
        <f t="shared" si="20"/>
        <v>0</v>
      </c>
      <c r="R71" s="11">
        <f t="shared" si="20"/>
        <v>0.14314292408208312</v>
      </c>
      <c r="S71" s="11">
        <f t="shared" si="20"/>
        <v>1.2866046624904206E-2</v>
      </c>
      <c r="T71" s="11">
        <f t="shared" si="20"/>
        <v>1.995879275373694E-2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0.22246654310269873</v>
      </c>
      <c r="D72" s="11">
        <f t="shared" si="21"/>
        <v>5.105182486397767E-2</v>
      </c>
      <c r="E72" s="11">
        <f t="shared" si="21"/>
        <v>0.13855657641748576</v>
      </c>
      <c r="F72" s="11">
        <f t="shared" si="21"/>
        <v>6.0776808179092152E-2</v>
      </c>
      <c r="G72" s="11">
        <f t="shared" si="21"/>
        <v>0.12746023543882445</v>
      </c>
      <c r="H72" s="11">
        <f t="shared" si="21"/>
        <v>7.5057880186904263E-2</v>
      </c>
      <c r="I72" s="11">
        <f t="shared" si="21"/>
        <v>0.20155469183786781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1.8599890878287569E-2</v>
      </c>
      <c r="P72" s="11">
        <f t="shared" si="22"/>
        <v>0.21258002224920755</v>
      </c>
      <c r="Q72" s="11">
        <f t="shared" si="22"/>
        <v>0</v>
      </c>
      <c r="R72" s="11">
        <f t="shared" si="22"/>
        <v>0.17705277567634925</v>
      </c>
      <c r="S72" s="11">
        <f t="shared" si="22"/>
        <v>1.1395641296343724E-2</v>
      </c>
      <c r="T72" s="11">
        <f t="shared" si="22"/>
        <v>0.10268618594720841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9.5968895417058817E-2</v>
      </c>
      <c r="D73" s="11">
        <f t="shared" si="23"/>
        <v>5.4528799117999523E-2</v>
      </c>
      <c r="E73" s="11">
        <f t="shared" si="23"/>
        <v>0.13844024259706636</v>
      </c>
      <c r="F73" s="11">
        <f t="shared" si="23"/>
        <v>6.1277312883535703E-2</v>
      </c>
      <c r="G73" s="11">
        <f t="shared" si="23"/>
        <v>0.12544003236079102</v>
      </c>
      <c r="H73" s="11">
        <f t="shared" si="23"/>
        <v>7.5159798422008872E-2</v>
      </c>
      <c r="I73" s="11">
        <f t="shared" si="23"/>
        <v>0.20155469183786781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0.10467776929029335</v>
      </c>
      <c r="P73" s="11">
        <f t="shared" si="24"/>
        <v>8.7911636141719512E-2</v>
      </c>
      <c r="Q73" s="11">
        <f t="shared" si="24"/>
        <v>0</v>
      </c>
      <c r="R73" s="11">
        <f t="shared" si="24"/>
        <v>0.24920800114336727</v>
      </c>
      <c r="S73" s="11">
        <f t="shared" si="24"/>
        <v>1.6100938347737261E-2</v>
      </c>
      <c r="T73" s="11">
        <f t="shared" si="24"/>
        <v>0.18541357914067988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9.3356515123294515E-2</v>
      </c>
      <c r="D74" s="11">
        <f t="shared" si="25"/>
        <v>5.4928765859696339E-2</v>
      </c>
      <c r="E74" s="11">
        <f t="shared" si="25"/>
        <v>0.13709816203718186</v>
      </c>
      <c r="F74" s="11">
        <f t="shared" si="25"/>
        <v>6.0894244339566236E-2</v>
      </c>
      <c r="G74" s="11">
        <f t="shared" si="25"/>
        <v>0.12481522728511071</v>
      </c>
      <c r="H74" s="11">
        <f t="shared" si="25"/>
        <v>7.519984052359209E-2</v>
      </c>
      <c r="I74" s="11">
        <f t="shared" si="25"/>
        <v>0.20155469183786809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0.104272434889307</v>
      </c>
      <c r="P74" s="11">
        <f t="shared" si="26"/>
        <v>7.4643756202849798E-2</v>
      </c>
      <c r="Q74" s="11">
        <f t="shared" si="26"/>
        <v>0</v>
      </c>
      <c r="R74" s="11">
        <f t="shared" si="26"/>
        <v>0.21529814954909976</v>
      </c>
      <c r="S74" s="11">
        <f t="shared" si="26"/>
        <v>1.6100938347737261E-2</v>
      </c>
      <c r="T74" s="11">
        <f t="shared" si="26"/>
        <v>0.59905054510803812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9.2905972116025318E-2</v>
      </c>
      <c r="D75" s="11">
        <f t="shared" si="27"/>
        <v>5.3328898892909073E-2</v>
      </c>
      <c r="E75" s="11">
        <f t="shared" si="27"/>
        <v>0.13929597100582414</v>
      </c>
      <c r="F75" s="11">
        <f t="shared" si="27"/>
        <v>6.0309000730723955E-2</v>
      </c>
      <c r="G75" s="11">
        <f t="shared" si="27"/>
        <v>0.12491936146439028</v>
      </c>
      <c r="H75" s="11">
        <f t="shared" si="27"/>
        <v>7.5216822548432941E-2</v>
      </c>
      <c r="I75" s="11">
        <f t="shared" si="27"/>
        <v>0.20155469183786781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0.10530032464258141</v>
      </c>
      <c r="P75" s="11">
        <f t="shared" si="28"/>
        <v>7.3689232466240456E-2</v>
      </c>
      <c r="Q75" s="11">
        <f t="shared" si="28"/>
        <v>0</v>
      </c>
      <c r="R75" s="11">
        <f t="shared" si="28"/>
        <v>0.21529814954910059</v>
      </c>
      <c r="S75" s="11">
        <f t="shared" si="28"/>
        <v>1.6468539679877381E-2</v>
      </c>
      <c r="T75" s="11">
        <f t="shared" si="28"/>
        <v>1.9958792753736843E-2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11.0266151074115</v>
      </c>
      <c r="D80" s="37">
        <f t="shared" ref="D80:G80" si="29">D64</f>
        <v>99.793209050279899</v>
      </c>
      <c r="E80" s="37">
        <f t="shared" si="29"/>
        <v>21.380933086575101</v>
      </c>
      <c r="F80" s="37">
        <f t="shared" si="29"/>
        <v>3.83641296676003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7.1642275493640497</v>
      </c>
      <c r="P80" s="38">
        <f t="shared" ref="P80:S80" si="30">P64</f>
        <v>5.8081897673496199</v>
      </c>
      <c r="Q80" s="38">
        <f t="shared" si="30"/>
        <v>2.6365010831211602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2.5377238199364034</v>
      </c>
      <c r="D85" s="32">
        <f>$C$80*D71</f>
        <v>0.56586900951703456</v>
      </c>
      <c r="E85" s="32">
        <f>$D$80*E71</f>
        <v>14.339501450778327</v>
      </c>
      <c r="F85" s="32">
        <f>$D$80*F71</f>
        <v>5.9536154427654981</v>
      </c>
      <c r="G85" s="32">
        <f>$E$80*G71</f>
        <v>2.7107466066417385</v>
      </c>
      <c r="H85" s="32">
        <f>$E$80*H71</f>
        <v>1.4955415020697369</v>
      </c>
      <c r="I85" s="32">
        <f>$F$80*I71</f>
        <v>0.74342483364755707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0.11569668481408178</v>
      </c>
      <c r="P85" s="32">
        <f>$O$80*P71</f>
        <v>1.4484328166135059</v>
      </c>
      <c r="Q85" s="32">
        <f>$P$80*Q71</f>
        <v>0</v>
      </c>
      <c r="R85" s="32">
        <f>$P$80*R71</f>
        <v>0.83140126692205862</v>
      </c>
      <c r="S85" s="32">
        <f>$Q$80*S71</f>
        <v>3.3921345862047286E-2</v>
      </c>
      <c r="T85" s="32">
        <f>$Q$80*T71</f>
        <v>5.2621378713018203E-2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2.4530529450698295</v>
      </c>
      <c r="D86" s="32">
        <f t="shared" si="31"/>
        <v>0.5629288233060622</v>
      </c>
      <c r="E86" s="32">
        <f t="shared" ref="E86:F89" si="32">$D$80*E72</f>
        <v>13.827005395721239</v>
      </c>
      <c r="F86" s="32">
        <f t="shared" si="32"/>
        <v>6.0651127240249041</v>
      </c>
      <c r="G86" s="32">
        <f t="shared" ref="G86:H89" si="33">$E$80*G72</f>
        <v>2.725218765116614</v>
      </c>
      <c r="H86" s="32">
        <f t="shared" si="33"/>
        <v>1.6048075138963711</v>
      </c>
      <c r="I86" s="32">
        <f t="shared" ref="I86:J89" si="34">$F$80*I72</f>
        <v>0.77324703327811806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0.13325385064539289</v>
      </c>
      <c r="P86" s="32">
        <f t="shared" si="36"/>
        <v>1.5229716518421954</v>
      </c>
      <c r="Q86" s="32">
        <f t="shared" ref="Q86:R89" si="37">$P$80*Q72</f>
        <v>0</v>
      </c>
      <c r="R86" s="32">
        <f t="shared" si="37"/>
        <v>1.0283561199642195</v>
      </c>
      <c r="S86" s="32">
        <f t="shared" ref="S86:T89" si="38">$Q$80*S72</f>
        <v>3.004462062067045E-2</v>
      </c>
      <c r="T86" s="32">
        <f t="shared" si="38"/>
        <v>0.27073224047139582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1.0582120720473349</v>
      </c>
      <c r="D87" s="32">
        <f t="shared" si="31"/>
        <v>0.60126808014354038</v>
      </c>
      <c r="E87" s="32">
        <f t="shared" si="32"/>
        <v>13.815396070460507</v>
      </c>
      <c r="F87" s="32">
        <f t="shared" si="32"/>
        <v>6.1150596946260878</v>
      </c>
      <c r="G87" s="32">
        <f t="shared" si="33"/>
        <v>2.6820249382838881</v>
      </c>
      <c r="H87" s="32">
        <f t="shared" si="33"/>
        <v>1.6069866208614445</v>
      </c>
      <c r="I87" s="32">
        <f t="shared" si="34"/>
        <v>0.77324703327811806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0.74993535855549365</v>
      </c>
      <c r="P87" s="32">
        <f t="shared" si="36"/>
        <v>0.62981896555617523</v>
      </c>
      <c r="Q87" s="32">
        <f t="shared" si="37"/>
        <v>0</v>
      </c>
      <c r="R87" s="32">
        <f t="shared" si="37"/>
        <v>1.4474473621825581</v>
      </c>
      <c r="S87" s="32">
        <f t="shared" si="38"/>
        <v>4.2450141393076311E-2</v>
      </c>
      <c r="T87" s="32">
        <f t="shared" si="38"/>
        <v>0.48884310222977345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1.0294063600338095</v>
      </c>
      <c r="D88" s="32">
        <f t="shared" si="31"/>
        <v>0.60567835945999671</v>
      </c>
      <c r="E88" s="32">
        <f t="shared" si="32"/>
        <v>13.681465544585636</v>
      </c>
      <c r="F88" s="32">
        <f t="shared" si="32"/>
        <v>6.0768320553371566</v>
      </c>
      <c r="G88" s="32">
        <f t="shared" si="33"/>
        <v>2.668666022768615</v>
      </c>
      <c r="H88" s="32">
        <f t="shared" si="33"/>
        <v>1.6078427583560413</v>
      </c>
      <c r="I88" s="32">
        <f t="shared" si="34"/>
        <v>0.77324703327811906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0.74703145067324228</v>
      </c>
      <c r="P88" s="32">
        <f t="shared" si="36"/>
        <v>0.53476485457647016</v>
      </c>
      <c r="Q88" s="32">
        <f t="shared" si="37"/>
        <v>0</v>
      </c>
      <c r="R88" s="32">
        <f t="shared" si="37"/>
        <v>1.2504925091403893</v>
      </c>
      <c r="S88" s="32">
        <f t="shared" si="38"/>
        <v>4.2450141393076311E-2</v>
      </c>
      <c r="T88" s="32">
        <f t="shared" si="38"/>
        <v>1.579397411021664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1.0244383957033163</v>
      </c>
      <c r="D89" s="32">
        <f t="shared" si="31"/>
        <v>0.58803724219417164</v>
      </c>
      <c r="E89" s="32">
        <f t="shared" si="32"/>
        <v>13.900791954445936</v>
      </c>
      <c r="F89" s="32">
        <f t="shared" si="32"/>
        <v>6.0184287175346185</v>
      </c>
      <c r="G89" s="32">
        <f t="shared" si="33"/>
        <v>2.670892508687817</v>
      </c>
      <c r="H89" s="32">
        <f t="shared" si="33"/>
        <v>1.608205849892838</v>
      </c>
      <c r="I89" s="32">
        <f t="shared" si="34"/>
        <v>0.77324703327811806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0.75439548676135981</v>
      </c>
      <c r="P89" s="32">
        <f t="shared" si="36"/>
        <v>0.52792642932613165</v>
      </c>
      <c r="Q89" s="32">
        <f t="shared" si="37"/>
        <v>0</v>
      </c>
      <c r="R89" s="32">
        <f t="shared" si="37"/>
        <v>1.2504925091403942</v>
      </c>
      <c r="S89" s="32">
        <f t="shared" si="38"/>
        <v>4.341932270342052E-2</v>
      </c>
      <c r="T89" s="32">
        <f t="shared" si="38"/>
        <v>5.2621378713017947E-2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151.64608861086134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2.5377238199364034</v>
      </c>
      <c r="D105" s="32">
        <f t="shared" ref="D105:L105" si="41">D85+D96</f>
        <v>0.56586900951703456</v>
      </c>
      <c r="E105" s="32">
        <f t="shared" si="41"/>
        <v>14.339501450778327</v>
      </c>
      <c r="F105" s="32">
        <f t="shared" si="41"/>
        <v>5.9536154427654981</v>
      </c>
      <c r="G105" s="32">
        <f t="shared" si="41"/>
        <v>2.7107466066417385</v>
      </c>
      <c r="H105" s="32">
        <f t="shared" si="41"/>
        <v>1.4955415020697369</v>
      </c>
      <c r="I105" s="32">
        <f t="shared" si="41"/>
        <v>0.74342483364755707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0.11569668481408178</v>
      </c>
      <c r="P105" s="32">
        <f t="shared" ref="P105:X105" si="42">P85+P96</f>
        <v>1.4484328166135059</v>
      </c>
      <c r="Q105" s="32">
        <f t="shared" si="42"/>
        <v>0</v>
      </c>
      <c r="R105" s="32">
        <f t="shared" si="42"/>
        <v>0.83140126692205862</v>
      </c>
      <c r="S105" s="32">
        <f t="shared" si="42"/>
        <v>3.3921345862047286E-2</v>
      </c>
      <c r="T105" s="32">
        <f t="shared" si="42"/>
        <v>5.2621378713018203E-2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2.4530529450698295</v>
      </c>
      <c r="D106" s="32">
        <f t="shared" si="43"/>
        <v>0.5629288233060622</v>
      </c>
      <c r="E106" s="32">
        <f t="shared" si="43"/>
        <v>13.827005395721239</v>
      </c>
      <c r="F106" s="32">
        <f t="shared" si="43"/>
        <v>6.0651127240249041</v>
      </c>
      <c r="G106" s="32">
        <f t="shared" si="43"/>
        <v>2.725218765116614</v>
      </c>
      <c r="H106" s="32">
        <f t="shared" si="43"/>
        <v>1.6048075138963711</v>
      </c>
      <c r="I106" s="32">
        <f t="shared" si="43"/>
        <v>0.77324703327811806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0.13325385064539289</v>
      </c>
      <c r="P106" s="32">
        <f t="shared" si="44"/>
        <v>1.5229716518421954</v>
      </c>
      <c r="Q106" s="32">
        <f t="shared" si="44"/>
        <v>0</v>
      </c>
      <c r="R106" s="32">
        <f t="shared" si="44"/>
        <v>1.0283561199642195</v>
      </c>
      <c r="S106" s="32">
        <f t="shared" si="44"/>
        <v>3.004462062067045E-2</v>
      </c>
      <c r="T106" s="32">
        <f t="shared" si="44"/>
        <v>0.27073224047139582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1.0582120720473349</v>
      </c>
      <c r="D107" s="32">
        <f t="shared" si="43"/>
        <v>0.60126808014354038</v>
      </c>
      <c r="E107" s="32">
        <f t="shared" si="43"/>
        <v>13.815396070460507</v>
      </c>
      <c r="F107" s="32">
        <f t="shared" si="43"/>
        <v>6.1150596946260878</v>
      </c>
      <c r="G107" s="32">
        <f t="shared" si="43"/>
        <v>2.6820249382838881</v>
      </c>
      <c r="H107" s="32">
        <f t="shared" si="43"/>
        <v>1.6069866208614445</v>
      </c>
      <c r="I107" s="32">
        <f t="shared" si="43"/>
        <v>0.77324703327811806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0.74993535855549365</v>
      </c>
      <c r="P107" s="32">
        <f t="shared" si="44"/>
        <v>0.62981896555617523</v>
      </c>
      <c r="Q107" s="32">
        <f t="shared" si="44"/>
        <v>0</v>
      </c>
      <c r="R107" s="32">
        <f t="shared" si="44"/>
        <v>1.4474473621825581</v>
      </c>
      <c r="S107" s="32">
        <f t="shared" si="44"/>
        <v>4.2450141393076311E-2</v>
      </c>
      <c r="T107" s="32">
        <f t="shared" si="44"/>
        <v>0.48884310222977345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1.0294063600338095</v>
      </c>
      <c r="D108" s="32">
        <f t="shared" si="43"/>
        <v>0.60567835945999671</v>
      </c>
      <c r="E108" s="32">
        <f t="shared" si="43"/>
        <v>13.681465544585636</v>
      </c>
      <c r="F108" s="32">
        <f t="shared" si="43"/>
        <v>6.0768320553371566</v>
      </c>
      <c r="G108" s="32">
        <f t="shared" si="43"/>
        <v>2.668666022768615</v>
      </c>
      <c r="H108" s="32">
        <f t="shared" si="43"/>
        <v>1.6078427583560413</v>
      </c>
      <c r="I108" s="32">
        <f t="shared" si="43"/>
        <v>0.77324703327811906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0.74703145067324228</v>
      </c>
      <c r="P108" s="32">
        <f t="shared" si="44"/>
        <v>0.53476485457647016</v>
      </c>
      <c r="Q108" s="32">
        <f t="shared" si="44"/>
        <v>0</v>
      </c>
      <c r="R108" s="32">
        <f t="shared" si="44"/>
        <v>1.2504925091403893</v>
      </c>
      <c r="S108" s="32">
        <f t="shared" si="44"/>
        <v>4.2450141393076311E-2</v>
      </c>
      <c r="T108" s="32">
        <f t="shared" si="44"/>
        <v>1.579397411021664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1.0244383957033163</v>
      </c>
      <c r="D109" s="32">
        <f t="shared" si="43"/>
        <v>0.58803724219417164</v>
      </c>
      <c r="E109" s="32">
        <f t="shared" si="43"/>
        <v>13.900791954445936</v>
      </c>
      <c r="F109" s="32">
        <f t="shared" si="43"/>
        <v>6.0184287175346185</v>
      </c>
      <c r="G109" s="32">
        <f t="shared" si="43"/>
        <v>2.670892508687817</v>
      </c>
      <c r="H109" s="32">
        <f t="shared" si="43"/>
        <v>1.608205849892838</v>
      </c>
      <c r="I109" s="32">
        <f t="shared" si="43"/>
        <v>0.77324703327811806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0.75439548676135981</v>
      </c>
      <c r="P109" s="32">
        <f t="shared" si="44"/>
        <v>0.52792642932613165</v>
      </c>
      <c r="Q109" s="32">
        <f t="shared" si="44"/>
        <v>0</v>
      </c>
      <c r="R109" s="32">
        <f t="shared" si="44"/>
        <v>1.2504925091403942</v>
      </c>
      <c r="S109" s="32">
        <f t="shared" si="44"/>
        <v>4.341932270342052E-2</v>
      </c>
      <c r="T109" s="32">
        <f t="shared" si="44"/>
        <v>5.2621378713017947E-2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151.64608861086134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0.23014531614789763</v>
      </c>
      <c r="D115" s="18">
        <f>IFERROR(D105/SUM($C$105:$D$109), 0)</f>
        <v>5.1318469358442358E-2</v>
      </c>
      <c r="E115" s="18">
        <f>IFERROR(E105/SUM($E$105:$F$109), 0)</f>
        <v>0.14369215688367629</v>
      </c>
      <c r="F115" s="18">
        <f>IFERROR(F105/SUM($E$105:$F$109), 0)</f>
        <v>5.9659524925847626E-2</v>
      </c>
      <c r="G115" s="18">
        <f>IFERROR(G105/SUM($G$105:$H$109), 0)</f>
        <v>0.12678336327350428</v>
      </c>
      <c r="H115" s="18">
        <f>IFERROR(H105/SUM($G$105:$H$109), 0)</f>
        <v>6.9947438496441208E-2</v>
      </c>
      <c r="I115" s="18">
        <f xml:space="preserve"> IFERROR(I105 / SUM($I$105:$J$109), 0)</f>
        <v>0.19378123264852853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1.6149219719347397E-2</v>
      </c>
      <c r="P115" s="17">
        <f xml:space="preserve"> IFERROR(P105 / SUM($O$105:$P$109), 0)</f>
        <v>0.20217571352016586</v>
      </c>
      <c r="Q115" s="17">
        <f xml:space="preserve"> IFERROR(Q105 / SUM($Q$105:$R$109), 0)</f>
        <v>0</v>
      </c>
      <c r="R115" s="17">
        <f xml:space="preserve"> IFERROR(R105 / SUM($Q$105:$R$109), 0)</f>
        <v>0.14314292408208312</v>
      </c>
      <c r="S115" s="17">
        <f xml:space="preserve"> IFERROR(S105 / SUM($S$105:$T$109), 0)</f>
        <v>1.2866046624904204E-2</v>
      </c>
      <c r="T115" s="17">
        <f xml:space="preserve"> IFERROR(T105 / SUM($S$105:$T$109), 0)</f>
        <v>1.9958792753736937E-2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0.22246654310269878</v>
      </c>
      <c r="D116" s="18">
        <f t="shared" si="45"/>
        <v>5.1051824863977677E-2</v>
      </c>
      <c r="E116" s="18">
        <f t="shared" ref="E116:F119" si="46">IFERROR(E106/SUM($E$105:$F$109), 0)</f>
        <v>0.13855657641748573</v>
      </c>
      <c r="F116" s="18">
        <f t="shared" si="46"/>
        <v>6.0776808179092132E-2</v>
      </c>
      <c r="G116" s="18">
        <f t="shared" ref="G116:H119" si="47">IFERROR(G106/SUM($G$105:$H$109), 0)</f>
        <v>0.12746023543882443</v>
      </c>
      <c r="H116" s="18">
        <f t="shared" si="47"/>
        <v>7.5057880186904249E-2</v>
      </c>
      <c r="I116" s="18">
        <f t="shared" ref="I116:J119" si="48" xml:space="preserve"> IFERROR(I106 / SUM($I$105:$J$109), 0)</f>
        <v>0.20155469183786778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1.8599890878287569E-2</v>
      </c>
      <c r="P116" s="17">
        <f t="shared" si="50"/>
        <v>0.21258002224920758</v>
      </c>
      <c r="Q116" s="17">
        <f t="shared" ref="Q116:R119" si="51" xml:space="preserve"> IFERROR(Q106 / SUM($Q$105:$R$109), 0)</f>
        <v>0</v>
      </c>
      <c r="R116" s="17">
        <f t="shared" si="51"/>
        <v>0.17705277567634928</v>
      </c>
      <c r="S116" s="17">
        <f t="shared" ref="S116:T119" si="52" xml:space="preserve"> IFERROR(S106 / SUM($S$105:$T$109), 0)</f>
        <v>1.1395641296343722E-2</v>
      </c>
      <c r="T116" s="17">
        <f t="shared" si="52"/>
        <v>0.10268618594720839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9.596889541705883E-2</v>
      </c>
      <c r="D117" s="18">
        <f t="shared" si="45"/>
        <v>5.452879911799953E-2</v>
      </c>
      <c r="E117" s="18">
        <f t="shared" si="46"/>
        <v>0.1384402425970663</v>
      </c>
      <c r="F117" s="18">
        <f t="shared" si="46"/>
        <v>6.1277312883535683E-2</v>
      </c>
      <c r="G117" s="18">
        <f t="shared" si="47"/>
        <v>0.12544003236079099</v>
      </c>
      <c r="H117" s="18">
        <f t="shared" si="47"/>
        <v>7.5159798422008858E-2</v>
      </c>
      <c r="I117" s="18">
        <f t="shared" si="48"/>
        <v>0.20155469183786778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0.10467776929029335</v>
      </c>
      <c r="P117" s="17">
        <f t="shared" si="50"/>
        <v>8.7911636141719526E-2</v>
      </c>
      <c r="Q117" s="17">
        <f t="shared" si="51"/>
        <v>0</v>
      </c>
      <c r="R117" s="17">
        <f t="shared" si="51"/>
        <v>0.24920800114336725</v>
      </c>
      <c r="S117" s="17">
        <f t="shared" si="52"/>
        <v>1.6100938347737258E-2</v>
      </c>
      <c r="T117" s="17">
        <f t="shared" si="52"/>
        <v>0.18541357914067985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9.3356515123294528E-2</v>
      </c>
      <c r="D118" s="18">
        <f t="shared" si="45"/>
        <v>5.4928765859696353E-2</v>
      </c>
      <c r="E118" s="18">
        <f t="shared" si="46"/>
        <v>0.13709816203718181</v>
      </c>
      <c r="F118" s="18">
        <f t="shared" si="46"/>
        <v>6.0894244339566216E-2</v>
      </c>
      <c r="G118" s="18">
        <f t="shared" si="47"/>
        <v>0.12481522728511069</v>
      </c>
      <c r="H118" s="18">
        <f t="shared" si="47"/>
        <v>7.5199840523592076E-2</v>
      </c>
      <c r="I118" s="18">
        <f t="shared" si="48"/>
        <v>0.20155469183786806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0.104272434889307</v>
      </c>
      <c r="P118" s="17">
        <f t="shared" si="50"/>
        <v>7.4643756202849798E-2</v>
      </c>
      <c r="Q118" s="17">
        <f t="shared" si="51"/>
        <v>0</v>
      </c>
      <c r="R118" s="17">
        <f t="shared" si="51"/>
        <v>0.21529814954909976</v>
      </c>
      <c r="S118" s="17">
        <f t="shared" si="52"/>
        <v>1.6100938347737258E-2</v>
      </c>
      <c r="T118" s="17">
        <f t="shared" si="52"/>
        <v>0.59905054510803801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9.2905972116025332E-2</v>
      </c>
      <c r="D119" s="18">
        <f t="shared" si="45"/>
        <v>5.3328898892909087E-2</v>
      </c>
      <c r="E119" s="18">
        <f t="shared" si="46"/>
        <v>0.13929597100582411</v>
      </c>
      <c r="F119" s="18">
        <f t="shared" si="46"/>
        <v>6.0309000730723934E-2</v>
      </c>
      <c r="G119" s="18">
        <f t="shared" si="47"/>
        <v>0.12491936146439027</v>
      </c>
      <c r="H119" s="18">
        <f t="shared" si="47"/>
        <v>7.5216822548432927E-2</v>
      </c>
      <c r="I119" s="18">
        <f t="shared" si="48"/>
        <v>0.20155469183786778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0.10530032464258142</v>
      </c>
      <c r="P119" s="17">
        <f t="shared" si="50"/>
        <v>7.368923246624047E-2</v>
      </c>
      <c r="Q119" s="17">
        <f t="shared" si="51"/>
        <v>0</v>
      </c>
      <c r="R119" s="17">
        <f t="shared" si="51"/>
        <v>0.21529814954910059</v>
      </c>
      <c r="S119" s="17">
        <f t="shared" si="52"/>
        <v>1.6468539679877377E-2</v>
      </c>
      <c r="T119" s="17">
        <f t="shared" si="52"/>
        <v>1.995879275373684E-2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2.6534205047504851</v>
      </c>
      <c r="D126" s="39">
        <f t="shared" si="55"/>
        <v>2.0143018261305405</v>
      </c>
      <c r="E126" s="39">
        <f t="shared" si="55"/>
        <v>14.339501450778327</v>
      </c>
      <c r="F126" s="39">
        <f t="shared" si="55"/>
        <v>6.7850167096875564</v>
      </c>
      <c r="G126" s="39">
        <f t="shared" si="55"/>
        <v>2.7446679525037858</v>
      </c>
      <c r="H126" s="39">
        <f t="shared" si="55"/>
        <v>1.5481628807827552</v>
      </c>
      <c r="I126" s="39">
        <f t="shared" si="55"/>
        <v>0.74342483364755707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2.5863067957152226</v>
      </c>
      <c r="D127" s="39">
        <f t="shared" si="55"/>
        <v>2.0859004751482577</v>
      </c>
      <c r="E127" s="39">
        <f t="shared" si="55"/>
        <v>13.827005395721239</v>
      </c>
      <c r="F127" s="39">
        <f t="shared" si="55"/>
        <v>7.0934688439891236</v>
      </c>
      <c r="G127" s="39">
        <f t="shared" si="55"/>
        <v>2.7552633857372846</v>
      </c>
      <c r="H127" s="39">
        <f t="shared" si="55"/>
        <v>1.875539754367767</v>
      </c>
      <c r="I127" s="39">
        <f t="shared" si="55"/>
        <v>0.77324703327811806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1.8081474306028285</v>
      </c>
      <c r="D128" s="39">
        <f t="shared" si="55"/>
        <v>1.2310870456997156</v>
      </c>
      <c r="E128" s="39">
        <f t="shared" si="55"/>
        <v>13.815396070460507</v>
      </c>
      <c r="F128" s="39">
        <f t="shared" si="55"/>
        <v>7.5625070568086459</v>
      </c>
      <c r="G128" s="39">
        <f t="shared" si="55"/>
        <v>2.7244750796769646</v>
      </c>
      <c r="H128" s="39">
        <f t="shared" si="55"/>
        <v>2.0958297230912182</v>
      </c>
      <c r="I128" s="39">
        <f t="shared" si="55"/>
        <v>0.77324703327811806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1.7764378107070518</v>
      </c>
      <c r="D129" s="39">
        <f t="shared" si="55"/>
        <v>1.1404432140364669</v>
      </c>
      <c r="E129" s="39">
        <f t="shared" si="55"/>
        <v>13.681465544585636</v>
      </c>
      <c r="F129" s="39">
        <f t="shared" si="55"/>
        <v>7.3273245644775464</v>
      </c>
      <c r="G129" s="39">
        <f t="shared" si="55"/>
        <v>2.7111161641616914</v>
      </c>
      <c r="H129" s="39">
        <f t="shared" si="55"/>
        <v>3.1872401693777053</v>
      </c>
      <c r="I129" s="39">
        <f t="shared" si="55"/>
        <v>0.77324703327811906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1.7788338824646761</v>
      </c>
      <c r="D130" s="39">
        <f t="shared" si="55"/>
        <v>1.1159636715203032</v>
      </c>
      <c r="E130" s="39">
        <f t="shared" si="55"/>
        <v>13.900791954445936</v>
      </c>
      <c r="F130" s="39">
        <f t="shared" si="55"/>
        <v>7.2689212266750127</v>
      </c>
      <c r="G130" s="39">
        <f t="shared" si="55"/>
        <v>2.7143118313912376</v>
      </c>
      <c r="H130" s="39">
        <f t="shared" si="55"/>
        <v>1.6608272286058559</v>
      </c>
      <c r="I130" s="39">
        <f t="shared" si="55"/>
        <v>0.77324703327811806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151.6460886108614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1.61958044874036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1.749578453707717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1.36750175340806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1.7495881954968695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1.3675242330406701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1.7495975391135585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1.36736517144911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1.7496064002664082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1.5419759111298801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1.7496150005826141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16.011933106935249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adjustments'!B$27/('Inputs - adjustments'!$B$27+'Inputs - adjustments'!$C$27))*'SRWRDS allowance profile'!$B4, 0)</f>
        <v>0</v>
      </c>
      <c r="D156" s="50">
        <f>IFERROR(SUMIFS('Inputs - allowances'!$L$4:$L$1000,'Inputs - allowances'!$M$4:$M$1000,D$153,'Inputs - allowances'!$C$4:$C$1000,$C$1)*('Inputs - adjustments'!C$27/('Inputs - adjustments'!$B$27+'Inputs - adjustments'!$C$27))*'SRWRDS allowance profile'!$B4, 0)</f>
        <v>0</v>
      </c>
      <c r="E156" s="50">
        <f>IFERROR(SUMIFS('Inputs - allowances'!$L$4:$L$1000,'Inputs - allowances'!$M$4:$M$1000,E$153,'Inputs - allowances'!$C$4:$C$1000,$C$1)*('Inputs - adjustments'!D$27/('Inputs - adjustments'!$D$27+'Inputs - adjustments'!$E$27))*'SRWRDS allowance profile'!$B4, 0)</f>
        <v>0</v>
      </c>
      <c r="F156" s="50">
        <f>IFERROR(SUMIFS('Inputs - allowances'!$L$4:$L$1000,'Inputs - allowances'!$M$4:$M$1000,F$153,'Inputs - allowances'!$C$4:$C$1000,$C$1)*('Inputs - adjustments'!E$27/('Inputs - adjustments'!$D$27+'Inputs - adjustments'!$E$27))*'SRWRDS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adjustments'!B$27/('Inputs - adjustments'!$B$27+'Inputs - adjustments'!$C$27))*'SRWRDS allowance profile'!$B5, 0)</f>
        <v>0</v>
      </c>
      <c r="D157" s="50">
        <f>IFERROR(SUMIFS('Inputs - allowances'!$L$4:$L$1000,'Inputs - allowances'!$M$4:$M$1000,D$153,'Inputs - allowances'!$C$4:$C$1000,$C$1)*('Inputs - adjustments'!C$27/('Inputs - adjustments'!$B$27+'Inputs - adjustments'!$C$27))*'SRWRDS allowance profile'!$B5, 0)</f>
        <v>0</v>
      </c>
      <c r="E157" s="50">
        <f>IFERROR(SUMIFS('Inputs - allowances'!$L$4:$L$1000,'Inputs - allowances'!$M$4:$M$1000,E$153,'Inputs - allowances'!$C$4:$C$1000,$C$1)*('Inputs - adjustments'!D$27/('Inputs - adjustments'!$D$27+'Inputs - adjustments'!$E$27))*'SRWRDS allowance profile'!$B5, 0)</f>
        <v>0</v>
      </c>
      <c r="F157" s="50">
        <f>IFERROR(SUMIFS('Inputs - allowances'!$L$4:$L$1000,'Inputs - allowances'!$M$4:$M$1000,F$153,'Inputs - allowances'!$C$4:$C$1000,$C$1)*('Inputs - adjustments'!E$27/('Inputs - adjustments'!$D$27+'Inputs - adjustments'!$E$27))*'SRWRDS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adjustments'!B$27/('Inputs - adjustments'!$B$27+'Inputs - adjustments'!$C$27))*'SRWRDS allowance profile'!$B6, 0)</f>
        <v>0</v>
      </c>
      <c r="D158" s="50">
        <f>IFERROR(SUMIFS('Inputs - allowances'!$L$4:$L$1000,'Inputs - allowances'!$M$4:$M$1000,D$153,'Inputs - allowances'!$C$4:$C$1000,$C$1)*('Inputs - adjustments'!C$27/('Inputs - adjustments'!$B$27+'Inputs - adjustments'!$C$27))*'SRWRDS allowance profile'!$B6, 0)</f>
        <v>0</v>
      </c>
      <c r="E158" s="50">
        <f>IFERROR(SUMIFS('Inputs - allowances'!$L$4:$L$1000,'Inputs - allowances'!$M$4:$M$1000,E$153,'Inputs - allowances'!$C$4:$C$1000,$C$1)*('Inputs - adjustments'!D$27/('Inputs - adjustments'!$D$27+'Inputs - adjustments'!$E$27))*'SRWRDS allowance profile'!$B6, 0)</f>
        <v>0</v>
      </c>
      <c r="F158" s="50">
        <f>IFERROR(SUMIFS('Inputs - allowances'!$L$4:$L$1000,'Inputs - allowances'!$M$4:$M$1000,F$153,'Inputs - allowances'!$C$4:$C$1000,$C$1)*('Inputs - adjustments'!E$27/('Inputs - adjustments'!$D$27+'Inputs - adjustments'!$E$27))*'SRWRDS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adjustments'!B$27/('Inputs - adjustments'!$B$27+'Inputs - adjustments'!$C$27))*'SRWRDS allowance profile'!$B7, 0)</f>
        <v>0</v>
      </c>
      <c r="D159" s="50">
        <f>IFERROR(SUMIFS('Inputs - allowances'!$L$4:$L$1000,'Inputs - allowances'!$M$4:$M$1000,D$153,'Inputs - allowances'!$C$4:$C$1000,$C$1)*('Inputs - adjustments'!C$27/('Inputs - adjustments'!$B$27+'Inputs - adjustments'!$C$27))*'SRWRDS allowance profile'!$B7, 0)</f>
        <v>0</v>
      </c>
      <c r="E159" s="50">
        <f>IFERROR(SUMIFS('Inputs - allowances'!$L$4:$L$1000,'Inputs - allowances'!$M$4:$M$1000,E$153,'Inputs - allowances'!$C$4:$C$1000,$C$1)*('Inputs - adjustments'!D$27/('Inputs - adjustments'!$D$27+'Inputs - adjustments'!$E$27))*'SRWRDS allowance profile'!$B7, 0)</f>
        <v>0</v>
      </c>
      <c r="F159" s="50">
        <f>IFERROR(SUMIFS('Inputs - allowances'!$L$4:$L$1000,'Inputs - allowances'!$M$4:$M$1000,F$153,'Inputs - allowances'!$C$4:$C$1000,$C$1)*('Inputs - adjustments'!E$27/('Inputs - adjustments'!$D$27+'Inputs - adjustments'!$E$27))*'SRWRDS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adjustments'!B$27/('Inputs - adjustments'!$B$27+'Inputs - adjustments'!$C$27))*'SRWRDS allowance profile'!$B8, 0)</f>
        <v>0</v>
      </c>
      <c r="D160" s="50">
        <f>IFERROR(SUMIFS('Inputs - allowances'!$L$4:$L$1000,'Inputs - allowances'!$M$4:$M$1000,D$153,'Inputs - allowances'!$C$4:$C$1000,$C$1)*('Inputs - adjustments'!C$27/('Inputs - adjustments'!$B$27+'Inputs - adjustments'!$C$27))*'SRWRDS allowance profile'!$B8, 0)</f>
        <v>0</v>
      </c>
      <c r="E160" s="50">
        <f>IFERROR(SUMIFS('Inputs - allowances'!$L$4:$L$1000,'Inputs - allowances'!$M$4:$M$1000,E$153,'Inputs - allowances'!$C$4:$C$1000,$C$1)*('Inputs - adjustments'!D$27/('Inputs - adjustments'!$D$27+'Inputs - adjustments'!$E$27))*'SRWRDS allowance profile'!$B8, 0)</f>
        <v>0</v>
      </c>
      <c r="F160" s="50">
        <f>IFERROR(SUMIFS('Inputs - allowances'!$L$4:$L$1000,'Inputs - allowances'!$M$4:$M$1000,F$153,'Inputs - allowances'!$C$4:$C$1000,$C$1)*('Inputs - adjustments'!E$27/('Inputs - adjustments'!$D$27+'Inputs - adjustments'!$E$27))*'SRWRDS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s="34" customFormat="1" outlineLevel="1">
      <c r="B171" s="10"/>
      <c r="C171" s="65"/>
      <c r="D171" s="36"/>
      <c r="E171" s="65"/>
      <c r="F171" s="36"/>
      <c r="G171" s="36"/>
      <c r="H171" s="36"/>
      <c r="I171" s="36"/>
      <c r="J171" s="36"/>
      <c r="K171" s="36"/>
      <c r="L171" s="36"/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profile'!C11</f>
        <v>8.4248819923174179E-2</v>
      </c>
      <c r="F176" s="31"/>
      <c r="G176" s="31">
        <f>SUMIFS('Inputs - allowances'!$L$4:$L$1000,'Inputs - allowances'!$M$4:$M$1000,G$173, 'Inputs - allowances'!$C$4:$C$1000, $C$1)*'Non-s185 diversions profile'!C25</f>
        <v>4.4710389847123317E-3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profile'!C12</f>
        <v>8.5709501421732587E-2</v>
      </c>
      <c r="F177" s="31"/>
      <c r="G177" s="31">
        <f>SUMIFS('Inputs - allowances'!$L$4:$L$1000,'Inputs - allowances'!$M$4:$M$1000,G$173, 'Inputs - allowances'!$C$4:$C$1000, $C$1)*'Non-s185 diversions profile'!C26</f>
        <v>4.5487442077086675E-3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profile'!C13</f>
        <v>9.0709373782636313E-2</v>
      </c>
      <c r="F178" s="31"/>
      <c r="G178" s="31">
        <f>SUMIFS('Inputs - allowances'!$L$4:$L$1000,'Inputs - allowances'!$M$4:$M$1000,G$173, 'Inputs - allowances'!$C$4:$C$1000, $C$1)*'Non-s185 diversions profile'!C27</f>
        <v>4.8138922072819687E-3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profile'!C14</f>
        <v>9.2171991335416911E-2</v>
      </c>
      <c r="F179" s="31"/>
      <c r="G179" s="31">
        <f>SUMIFS('Inputs - allowances'!$L$4:$L$1000,'Inputs - allowances'!$M$4:$M$1000,G$173, 'Inputs - allowances'!$C$4:$C$1000, $C$1)*'Non-s185 diversions profile'!C28</f>
        <v>4.8914441655386704E-3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profile'!C15</f>
        <v>9.3631223199418009E-2</v>
      </c>
      <c r="F180" s="31"/>
      <c r="G180" s="31">
        <f>SUMIFS('Inputs - allowances'!$L$4:$L$1000,'Inputs - allowances'!$M$4:$M$1000,G$173, 'Inputs - allowances'!$C$4:$C$1000, $C$1)*'Non-s185 diversions profile'!C29</f>
        <v>4.9689961237953601E-3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0.47016502535141502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4.2730009534908451</v>
      </c>
      <c r="D185" s="16">
        <f t="shared" ref="D185:L185" si="56">D126+D136+D146+D156+D166+D176</f>
        <v>2.0143018261305405</v>
      </c>
      <c r="E185" s="16">
        <f t="shared" si="56"/>
        <v>16.17332872440922</v>
      </c>
      <c r="F185" s="16">
        <f t="shared" si="56"/>
        <v>6.7850167096875564</v>
      </c>
      <c r="G185" s="16">
        <f t="shared" si="56"/>
        <v>2.7491389914884983</v>
      </c>
      <c r="H185" s="16">
        <f t="shared" si="56"/>
        <v>1.5481628807827552</v>
      </c>
      <c r="I185" s="16">
        <f t="shared" si="56"/>
        <v>0.74342483364755707</v>
      </c>
      <c r="J185" s="16">
        <f t="shared" si="56"/>
        <v>0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3.9538085491232824</v>
      </c>
      <c r="D186" s="16">
        <f t="shared" si="57"/>
        <v>2.0859004751482577</v>
      </c>
      <c r="E186" s="16">
        <f t="shared" si="57"/>
        <v>15.66230309263984</v>
      </c>
      <c r="F186" s="16">
        <f t="shared" si="57"/>
        <v>7.0934688439891236</v>
      </c>
      <c r="G186" s="16">
        <f t="shared" si="57"/>
        <v>2.7598121299449931</v>
      </c>
      <c r="H186" s="16">
        <f t="shared" si="57"/>
        <v>1.875539754367767</v>
      </c>
      <c r="I186" s="16">
        <f t="shared" si="57"/>
        <v>0.77324703327811806</v>
      </c>
      <c r="J186" s="16">
        <f t="shared" si="57"/>
        <v>0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3.1756716636434987</v>
      </c>
      <c r="D187" s="16">
        <f t="shared" si="58"/>
        <v>1.2310870456997156</v>
      </c>
      <c r="E187" s="16">
        <f t="shared" si="58"/>
        <v>15.655702983356701</v>
      </c>
      <c r="F187" s="16">
        <f t="shared" si="58"/>
        <v>7.5625070568086459</v>
      </c>
      <c r="G187" s="16">
        <f t="shared" si="58"/>
        <v>2.7292889718842464</v>
      </c>
      <c r="H187" s="16">
        <f t="shared" si="58"/>
        <v>2.0958297230912182</v>
      </c>
      <c r="I187" s="16">
        <f t="shared" si="58"/>
        <v>0.77324703327811806</v>
      </c>
      <c r="J187" s="16">
        <f t="shared" si="58"/>
        <v>0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3.1438029821561617</v>
      </c>
      <c r="D188" s="16">
        <f t="shared" si="59"/>
        <v>1.1404432140364669</v>
      </c>
      <c r="E188" s="16">
        <f t="shared" si="59"/>
        <v>15.523243936187463</v>
      </c>
      <c r="F188" s="16">
        <f t="shared" si="59"/>
        <v>7.3273245644775464</v>
      </c>
      <c r="G188" s="16">
        <f t="shared" si="59"/>
        <v>2.7160076083272302</v>
      </c>
      <c r="H188" s="16">
        <f t="shared" si="59"/>
        <v>3.1872401693777053</v>
      </c>
      <c r="I188" s="16">
        <f t="shared" si="59"/>
        <v>0.77324703327811906</v>
      </c>
      <c r="J188" s="16">
        <f t="shared" si="59"/>
        <v>0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3.320809793594556</v>
      </c>
      <c r="D189" s="16">
        <f t="shared" si="60"/>
        <v>1.1159636715203032</v>
      </c>
      <c r="E189" s="16">
        <f t="shared" si="60"/>
        <v>15.744038178227967</v>
      </c>
      <c r="F189" s="16">
        <f t="shared" si="60"/>
        <v>7.2689212266750127</v>
      </c>
      <c r="G189" s="16">
        <f t="shared" si="60"/>
        <v>2.7192808275150329</v>
      </c>
      <c r="H189" s="16">
        <f t="shared" si="60"/>
        <v>1.6608272286058559</v>
      </c>
      <c r="I189" s="16">
        <f t="shared" si="60"/>
        <v>0.77324703327811806</v>
      </c>
      <c r="J189" s="16">
        <f t="shared" si="60"/>
        <v>0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168.12818674314804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0.16786628073501508</v>
      </c>
      <c r="D195" s="18">
        <f xml:space="preserve"> IFERROR(D185 / SUM($C$185:$D$189), 0)</f>
        <v>7.9132525246464899E-2</v>
      </c>
      <c r="E195" s="18">
        <f xml:space="preserve"> IFERROR(E185 / SUM($E$185:$F$189), 0)</f>
        <v>0.14088774093649997</v>
      </c>
      <c r="F195" s="18">
        <f xml:space="preserve"> IFERROR(F185 / SUM($E$185:$F$189), 0)</f>
        <v>5.9105066911895217E-2</v>
      </c>
      <c r="G195" s="18">
        <f xml:space="preserve"> IFERROR(G185 / SUM($G$185:$H$189), 0)</f>
        <v>0.11435149627148367</v>
      </c>
      <c r="H195" s="18">
        <f xml:space="preserve"> IFERROR(H185 / SUM($G$185:$H$189), 0)</f>
        <v>6.4396431914715474E-2</v>
      </c>
      <c r="I195" s="18">
        <f xml:space="preserve"> IFERROR(I185 / SUM($I$185:$J$189), 0)</f>
        <v>0.19378123264852853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0.15532669969039212</v>
      </c>
      <c r="D196" s="18">
        <f t="shared" si="61"/>
        <v>8.1945302272979942E-2</v>
      </c>
      <c r="E196" s="18">
        <f t="shared" ref="E196:F199" si="62" xml:space="preserve"> IFERROR(E186 / SUM($E$185:$F$189), 0)</f>
        <v>0.13643613743251778</v>
      </c>
      <c r="F196" s="18">
        <f t="shared" si="62"/>
        <v>6.179202920205154E-2</v>
      </c>
      <c r="G196" s="18">
        <f t="shared" ref="G196:H199" si="63" xml:space="preserve"> IFERROR(G186 / SUM($G$185:$H$189), 0)</f>
        <v>0.11479544958057121</v>
      </c>
      <c r="H196" s="18">
        <f t="shared" si="63"/>
        <v>7.8013799190444599E-2</v>
      </c>
      <c r="I196" s="18">
        <f t="shared" ref="I196:J199" si="64" xml:space="preserve"> IFERROR(I186 / SUM($I$185:$J$189), 0)</f>
        <v>0.20155469183786778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0.12475733022617359</v>
      </c>
      <c r="D197" s="18">
        <f t="shared" si="61"/>
        <v>4.8363668969893102E-2</v>
      </c>
      <c r="E197" s="18">
        <f t="shared" si="62"/>
        <v>0.13637864311562853</v>
      </c>
      <c r="F197" s="18">
        <f t="shared" si="62"/>
        <v>6.587787543340301E-2</v>
      </c>
      <c r="G197" s="18">
        <f t="shared" si="63"/>
        <v>0.11352582705294209</v>
      </c>
      <c r="H197" s="18">
        <f t="shared" si="63"/>
        <v>8.7176845371491202E-2</v>
      </c>
      <c r="I197" s="18">
        <f t="shared" si="64"/>
        <v>0.20155469183786778</v>
      </c>
      <c r="J197" s="18">
        <f t="shared" si="64"/>
        <v>0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0.12350535834705718</v>
      </c>
      <c r="D198" s="18">
        <f t="shared" si="61"/>
        <v>4.4802695532606698E-2</v>
      </c>
      <c r="E198" s="18">
        <f t="shared" si="62"/>
        <v>0.13522477700431215</v>
      </c>
      <c r="F198" s="18">
        <f t="shared" si="62"/>
        <v>6.3829173486082968E-2</v>
      </c>
      <c r="G198" s="18">
        <f t="shared" si="63"/>
        <v>0.11297338361520669</v>
      </c>
      <c r="H198" s="18">
        <f t="shared" si="63"/>
        <v>0.1325744836740978</v>
      </c>
      <c r="I198" s="18">
        <f t="shared" si="64"/>
        <v>0.20155469183786806</v>
      </c>
      <c r="J198" s="18">
        <f t="shared" si="64"/>
        <v>0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0.13045913051428612</v>
      </c>
      <c r="D199" s="18">
        <f t="shared" si="61"/>
        <v>4.3841008465131094E-2</v>
      </c>
      <c r="E199" s="18">
        <f t="shared" si="62"/>
        <v>0.13714814123581545</v>
      </c>
      <c r="F199" s="18">
        <f t="shared" si="62"/>
        <v>6.3320415241793285E-2</v>
      </c>
      <c r="G199" s="18">
        <f t="shared" si="63"/>
        <v>0.11310953442930106</v>
      </c>
      <c r="H199" s="18">
        <f t="shared" si="63"/>
        <v>6.9082748899746069E-2</v>
      </c>
      <c r="I199" s="18">
        <f t="shared" si="64"/>
        <v>0.20155469183786778</v>
      </c>
      <c r="J199" s="18">
        <f t="shared" si="64"/>
        <v>0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4.2730009534908451</v>
      </c>
      <c r="D207" s="16">
        <f t="shared" ref="D207:L207" si="66">D185</f>
        <v>2.0143018261305405</v>
      </c>
      <c r="E207" s="16">
        <f t="shared" si="66"/>
        <v>16.17332872440922</v>
      </c>
      <c r="F207" s="16">
        <f t="shared" si="66"/>
        <v>6.7850167096875564</v>
      </c>
      <c r="G207" s="16">
        <f t="shared" si="66"/>
        <v>2.7491389914884983</v>
      </c>
      <c r="H207" s="16">
        <f t="shared" si="66"/>
        <v>1.5481628807827552</v>
      </c>
      <c r="I207" s="16">
        <f t="shared" si="66"/>
        <v>0.74342483364755707</v>
      </c>
      <c r="J207" s="16">
        <f t="shared" si="66"/>
        <v>0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3.9538085491232824</v>
      </c>
      <c r="D208" s="16">
        <f t="shared" si="67"/>
        <v>2.0859004751482577</v>
      </c>
      <c r="E208" s="16">
        <f t="shared" si="67"/>
        <v>15.66230309263984</v>
      </c>
      <c r="F208" s="16">
        <f t="shared" si="67"/>
        <v>7.0934688439891236</v>
      </c>
      <c r="G208" s="16">
        <f t="shared" si="67"/>
        <v>2.7598121299449931</v>
      </c>
      <c r="H208" s="16">
        <f t="shared" si="67"/>
        <v>1.875539754367767</v>
      </c>
      <c r="I208" s="16">
        <f t="shared" si="67"/>
        <v>0.77324703327811806</v>
      </c>
      <c r="J208" s="16">
        <f t="shared" si="67"/>
        <v>0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3.1756716636434987</v>
      </c>
      <c r="D209" s="16">
        <f t="shared" si="67"/>
        <v>1.2310870456997156</v>
      </c>
      <c r="E209" s="16">
        <f t="shared" si="67"/>
        <v>15.655702983356701</v>
      </c>
      <c r="F209" s="16">
        <f t="shared" si="67"/>
        <v>7.5625070568086459</v>
      </c>
      <c r="G209" s="16">
        <f t="shared" si="67"/>
        <v>2.7292889718842464</v>
      </c>
      <c r="H209" s="16">
        <f t="shared" si="67"/>
        <v>2.0958297230912182</v>
      </c>
      <c r="I209" s="16">
        <f t="shared" si="67"/>
        <v>0.77324703327811806</v>
      </c>
      <c r="J209" s="16">
        <f t="shared" si="67"/>
        <v>0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3.1438029821561617</v>
      </c>
      <c r="D210" s="16">
        <f t="shared" si="67"/>
        <v>1.1404432140364669</v>
      </c>
      <c r="E210" s="16">
        <f t="shared" si="67"/>
        <v>15.523243936187463</v>
      </c>
      <c r="F210" s="16">
        <f t="shared" si="67"/>
        <v>7.3273245644775464</v>
      </c>
      <c r="G210" s="16">
        <f t="shared" si="67"/>
        <v>2.7160076083272302</v>
      </c>
      <c r="H210" s="16">
        <f t="shared" si="67"/>
        <v>3.1872401693777053</v>
      </c>
      <c r="I210" s="16">
        <f t="shared" si="67"/>
        <v>0.77324703327811906</v>
      </c>
      <c r="J210" s="16">
        <f t="shared" si="67"/>
        <v>0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3.320809793594556</v>
      </c>
      <c r="D211" s="16">
        <f t="shared" si="67"/>
        <v>1.1159636715203032</v>
      </c>
      <c r="E211" s="16">
        <f t="shared" si="67"/>
        <v>15.744038178227967</v>
      </c>
      <c r="F211" s="16">
        <f t="shared" si="67"/>
        <v>7.2689212266750127</v>
      </c>
      <c r="G211" s="16">
        <f t="shared" si="67"/>
        <v>2.7192808275150329</v>
      </c>
      <c r="H211" s="16">
        <f t="shared" si="67"/>
        <v>1.6608272286058559</v>
      </c>
      <c r="I211" s="16">
        <f t="shared" si="67"/>
        <v>0.77324703327811806</v>
      </c>
      <c r="J211" s="16">
        <f t="shared" si="67"/>
        <v>0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6.1363829318356695E-4</v>
      </c>
      <c r="D217" s="9"/>
      <c r="E217" s="31">
        <f>SUMIFS('Inputs - allowances'!$G$4:$G$1000,'Inputs - allowances'!$M$4:$M$1000,E$214, 'Inputs - allowances'!$C$4:$C$1000, $C$1)</f>
        <v>0.250978061912079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6.1363829318356695E-4</v>
      </c>
      <c r="D218" s="9"/>
      <c r="E218" s="31">
        <f>SUMIFS('Inputs - allowances'!$H$4:$H$1000,'Inputs - allowances'!$M$4:$M$1000,E$214, 'Inputs - allowances'!$C$4:$C$1000, $C$1)</f>
        <v>0.250978061912079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6.1363829318356695E-4</v>
      </c>
      <c r="D219" s="9"/>
      <c r="E219" s="31">
        <f>SUMIFS('Inputs - allowances'!$I$4:$I$1000,'Inputs - allowances'!$M$4:$M$1000,E$214, 'Inputs - allowances'!$C$4:$C$1000, $C$1)</f>
        <v>0.250978061912079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6.1363829318356695E-4</v>
      </c>
      <c r="D220" s="9"/>
      <c r="E220" s="31">
        <f>SUMIFS('Inputs - allowances'!$J$4:$J$1000,'Inputs - allowances'!$M$4:$M$1000,E$214, 'Inputs - allowances'!$C$4:$C$1000, $C$1)</f>
        <v>0.250978061912079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4.2736145917840282</v>
      </c>
      <c r="D227" s="16">
        <f t="shared" ref="D227:L227" si="68">D207+D217</f>
        <v>2.0143018261305405</v>
      </c>
      <c r="E227" s="16">
        <f t="shared" si="68"/>
        <v>16.424306786321299</v>
      </c>
      <c r="F227" s="16">
        <f t="shared" si="68"/>
        <v>6.7850167096875564</v>
      </c>
      <c r="G227" s="16">
        <f t="shared" si="68"/>
        <v>2.7491389914884983</v>
      </c>
      <c r="H227" s="16">
        <f t="shared" si="68"/>
        <v>1.5481628807827552</v>
      </c>
      <c r="I227" s="16">
        <f t="shared" si="68"/>
        <v>0.74342483364755707</v>
      </c>
      <c r="J227" s="16">
        <f t="shared" si="68"/>
        <v>0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3.954422187416466</v>
      </c>
      <c r="D228" s="16">
        <f t="shared" si="69"/>
        <v>2.0859004751482577</v>
      </c>
      <c r="E228" s="16">
        <f t="shared" si="69"/>
        <v>15.913281154551919</v>
      </c>
      <c r="F228" s="16">
        <f t="shared" si="69"/>
        <v>7.0934688439891236</v>
      </c>
      <c r="G228" s="16">
        <f t="shared" si="69"/>
        <v>2.7598121299449931</v>
      </c>
      <c r="H228" s="16">
        <f t="shared" si="69"/>
        <v>1.875539754367767</v>
      </c>
      <c r="I228" s="16">
        <f t="shared" si="69"/>
        <v>0.77324703327811806</v>
      </c>
      <c r="J228" s="16">
        <f t="shared" si="69"/>
        <v>0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3.1762853019366823</v>
      </c>
      <c r="D229" s="16">
        <f t="shared" si="69"/>
        <v>1.2310870456997156</v>
      </c>
      <c r="E229" s="16">
        <f t="shared" si="69"/>
        <v>15.90668104526878</v>
      </c>
      <c r="F229" s="16">
        <f t="shared" si="69"/>
        <v>7.5625070568086459</v>
      </c>
      <c r="G229" s="16">
        <f t="shared" si="69"/>
        <v>2.7292889718842464</v>
      </c>
      <c r="H229" s="16">
        <f t="shared" si="69"/>
        <v>2.0958297230912182</v>
      </c>
      <c r="I229" s="16">
        <f t="shared" si="69"/>
        <v>0.77324703327811806</v>
      </c>
      <c r="J229" s="16">
        <f t="shared" si="69"/>
        <v>0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3.1444166204493453</v>
      </c>
      <c r="D230" s="16">
        <f t="shared" si="69"/>
        <v>1.1404432140364669</v>
      </c>
      <c r="E230" s="16">
        <f t="shared" si="69"/>
        <v>15.774221998099542</v>
      </c>
      <c r="F230" s="16">
        <f t="shared" si="69"/>
        <v>7.3273245644775464</v>
      </c>
      <c r="G230" s="16">
        <f t="shared" si="69"/>
        <v>2.7160076083272302</v>
      </c>
      <c r="H230" s="16">
        <f t="shared" si="69"/>
        <v>3.1872401693777053</v>
      </c>
      <c r="I230" s="16">
        <f t="shared" si="69"/>
        <v>0.77324703327811906</v>
      </c>
      <c r="J230" s="16">
        <f t="shared" si="69"/>
        <v>0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3.320809793594556</v>
      </c>
      <c r="D231" s="16">
        <f t="shared" si="69"/>
        <v>1.1159636715203032</v>
      </c>
      <c r="E231" s="16">
        <f t="shared" si="69"/>
        <v>15.744038178227967</v>
      </c>
      <c r="F231" s="16">
        <f t="shared" si="69"/>
        <v>7.2689212266750127</v>
      </c>
      <c r="G231" s="16">
        <f t="shared" si="69"/>
        <v>2.7192808275150329</v>
      </c>
      <c r="H231" s="16">
        <f t="shared" si="69"/>
        <v>1.6608272286058559</v>
      </c>
      <c r="I231" s="16">
        <f t="shared" si="69"/>
        <v>0.77324703327811806</v>
      </c>
      <c r="J231" s="16">
        <f t="shared" si="69"/>
        <v>0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0.167874199957357</v>
      </c>
      <c r="D237" s="18">
        <f xml:space="preserve"> IFERROR(D227 / SUM($C$227:$D$231), 0)</f>
        <v>7.9124895395199096E-2</v>
      </c>
      <c r="E237" s="18">
        <f xml:space="preserve"> IFERROR(E227 / SUM($E$227:$F$231), 0)</f>
        <v>0.14183367662831198</v>
      </c>
      <c r="F237" s="18">
        <f xml:space="preserve"> IFERROR(F227 / SUM($E$227:$F$231), 0)</f>
        <v>5.8592662596937711E-2</v>
      </c>
      <c r="G237" s="18">
        <f xml:space="preserve"> IFERROR(G227 / SUM($G$227:$H$231), 0)</f>
        <v>0.11435149627148367</v>
      </c>
      <c r="H237" s="18">
        <f xml:space="preserve"> IFERROR(H227 / SUM($G$227:$H$231), 0)</f>
        <v>6.4396431914715474E-2</v>
      </c>
      <c r="I237" s="18">
        <f xml:space="preserve"> IFERROR(I227 / SUM($I$227:$J$231), 0)</f>
        <v>0.19378123264852853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0.1553358279622116</v>
      </c>
      <c r="D238" s="18">
        <f t="shared" si="70"/>
        <v>8.1937401217550124E-2</v>
      </c>
      <c r="E238" s="18">
        <f t="shared" ref="E238:F241" si="71" xml:space="preserve"> IFERROR(E228 / SUM($E$227:$F$231), 0)</f>
        <v>0.13742066576897261</v>
      </c>
      <c r="F238" s="18">
        <f t="shared" si="71"/>
        <v>6.1256330588592416E-2</v>
      </c>
      <c r="G238" s="18">
        <f t="shared" ref="G238:H241" si="72" xml:space="preserve"> IFERROR(G228 / SUM($G$227:$H$231), 0)</f>
        <v>0.11479544958057121</v>
      </c>
      <c r="H238" s="18">
        <f t="shared" si="72"/>
        <v>7.8013799190444599E-2</v>
      </c>
      <c r="I238" s="18">
        <f t="shared" ref="I238:J241" si="73" xml:space="preserve"> IFERROR(I228 / SUM($I$227:$J$231), 0)</f>
        <v>0.20155469183786778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0.12476940595533219</v>
      </c>
      <c r="D239" s="18">
        <f t="shared" si="70"/>
        <v>4.8359005810215593E-2</v>
      </c>
      <c r="E239" s="18">
        <f t="shared" si="71"/>
        <v>0.13736366989219345</v>
      </c>
      <c r="F239" s="18">
        <f t="shared" si="71"/>
        <v>6.530675506427075E-2</v>
      </c>
      <c r="G239" s="18">
        <f t="shared" si="72"/>
        <v>0.11352582705294209</v>
      </c>
      <c r="H239" s="18">
        <f t="shared" si="72"/>
        <v>8.7176845371491202E-2</v>
      </c>
      <c r="I239" s="18">
        <f t="shared" si="73"/>
        <v>0.20155469183786778</v>
      </c>
      <c r="J239" s="18">
        <f t="shared" si="73"/>
        <v>0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0.12351755478965439</v>
      </c>
      <c r="D240" s="18">
        <f t="shared" si="70"/>
        <v>4.479837571718117E-2</v>
      </c>
      <c r="E240" s="18">
        <f t="shared" si="71"/>
        <v>0.13621980708525036</v>
      </c>
      <c r="F240" s="18">
        <f t="shared" si="71"/>
        <v>6.3275814093677676E-2</v>
      </c>
      <c r="G240" s="18">
        <f t="shared" si="72"/>
        <v>0.11297338361520669</v>
      </c>
      <c r="H240" s="18">
        <f t="shared" si="72"/>
        <v>0.1325744836740978</v>
      </c>
      <c r="I240" s="18">
        <f t="shared" si="73"/>
        <v>0.20155469183786806</v>
      </c>
      <c r="J240" s="18">
        <f t="shared" si="73"/>
        <v>0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0.13044655182102455</v>
      </c>
      <c r="D241" s="18">
        <f t="shared" si="70"/>
        <v>4.3836781374274464E-2</v>
      </c>
      <c r="E241" s="18">
        <f t="shared" si="71"/>
        <v>0.13595915181359911</v>
      </c>
      <c r="F241" s="18">
        <f t="shared" si="71"/>
        <v>6.2771466468193884E-2</v>
      </c>
      <c r="G241" s="18">
        <f t="shared" si="72"/>
        <v>0.11310953442930106</v>
      </c>
      <c r="H241" s="18">
        <f t="shared" si="72"/>
        <v>6.9082748899746069E-2</v>
      </c>
      <c r="I241" s="18">
        <f t="shared" si="73"/>
        <v>0.20155469183786778</v>
      </c>
      <c r="J241" s="18">
        <f t="shared" si="73"/>
        <v>0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310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26.876999999999999</v>
      </c>
      <c r="D11" s="32">
        <f>SUMIFS('Inputs - Reps'!$G$4:$G$5000,'Inputs - Reps'!$M$4:$M$5000,D$6, 'Inputs - Reps'!$C$4:$C$5000, $C$1)+SUMIFS('Inputs - Reps'!$G$4:$G$5000,'Inputs - Reps'!$M$4:$M$5000,D$8, 'Inputs - Reps'!$C$4:$C$5000, $C$1)</f>
        <v>3.61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127.15400000000001</v>
      </c>
      <c r="F11" s="32">
        <f>SUMIFS('Inputs - Reps'!$G$4:$G$5000,'Inputs - Reps'!$M$4:$M$5000,F$6, 'Inputs - Reps'!$C$4:$C$5000, $C$1)+SUMIFS('Inputs - Reps'!$G$4:$G$5000,'Inputs - Reps'!$M$4:$M$5000,F$8, 'Inputs - Reps'!$C$4:$C$5000, $C$1)</f>
        <v>74.750999999999991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135.46099999999998</v>
      </c>
      <c r="H11" s="32">
        <f>SUMIFS('Inputs - Reps'!$G$4:$G$5000,'Inputs - Reps'!$M$4:$M$5000,H$6, 'Inputs - Reps'!$C$4:$C$5000, $C$1)+SUMIFS('Inputs - Reps'!$G$4:$G$5000,'Inputs - Reps'!$M$4:$M$5000,H$8, 'Inputs - Reps'!$C$4:$C$5000, $C$1)</f>
        <v>76.655000000000001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15.309999999999999</v>
      </c>
      <c r="J11" s="32">
        <f>SUMIFS('Inputs - Reps'!$G$4:$G$5000,'Inputs - Reps'!$M$4:$M$5000,J$6, 'Inputs - Reps'!$C$4:$C$5000, $C$1)+SUMIFS('Inputs - Reps'!$G$4:$G$5000,'Inputs - Reps'!$M$4:$M$5000,J$8, 'Inputs - Reps'!$C$4:$C$5000, $C$1)</f>
        <v>9.0030000000000001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0.13900000000000001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27.312000000000001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0.10500000000000043</v>
      </c>
      <c r="R11" s="32">
        <f>SUMIFS('Inputs - Reps'!$G$4:$G$5000,'Inputs - Reps'!$M$4:$M$5000,R$6, 'Inputs - Reps'!$C$4:$C$5000, $C$1)-SUMIFS('Inputs - Reps'!$G$4:$G$5000,'Inputs - Reps'!$M$4:$M$5000,R$7, 'Inputs - Reps'!$C$4:$C$5000, $C$1)</f>
        <v>62.52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0.13100000000000001</v>
      </c>
      <c r="T11" s="32">
        <f>SUMIFS('Inputs - Reps'!$G$4:$G$5000,'Inputs - Reps'!$M$4:$M$5000,T$6, 'Inputs - Reps'!$C$4:$C$5000, $C$1)-SUMIFS('Inputs - Reps'!$G$4:$G$5000,'Inputs - Reps'!$M$4:$M$5000,T$7, 'Inputs - Reps'!$C$4:$C$5000, $C$1)</f>
        <v>83.917000000000002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1.4059999999999999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28.073999999999998</v>
      </c>
      <c r="D12" s="32">
        <f>SUMIFS('Inputs - Reps'!$H$4:$H$5000,'Inputs - Reps'!$M$4:$M$5000,D$6, 'Inputs - Reps'!$C$4:$C$5000, $C$1)+SUMIFS('Inputs - Reps'!$H$4:$H$5000,'Inputs - Reps'!$M$4:$M$5000,D$8, 'Inputs - Reps'!$C$4:$C$5000, $C$1)</f>
        <v>3.3410000000000002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122.53699999999999</v>
      </c>
      <c r="F12" s="32">
        <f>SUMIFS('Inputs - Reps'!$H$4:$H$5000,'Inputs - Reps'!$M$4:$M$5000,F$6, 'Inputs - Reps'!$C$4:$C$5000, $C$1)+SUMIFS('Inputs - Reps'!$H$4:$H$5000,'Inputs - Reps'!$M$4:$M$5000,F$8, 'Inputs - Reps'!$C$4:$C$5000, $C$1)</f>
        <v>71.444000000000003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143.22</v>
      </c>
      <c r="H12" s="32">
        <f>SUMIFS('Inputs - Reps'!$H$4:$H$5000,'Inputs - Reps'!$M$4:$M$5000,H$6, 'Inputs - Reps'!$C$4:$C$5000, $C$1)+SUMIFS('Inputs - Reps'!$H$4:$H$5000,'Inputs - Reps'!$M$4:$M$5000,H$8, 'Inputs - Reps'!$C$4:$C$5000, $C$1)</f>
        <v>75.144000000000005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15.285</v>
      </c>
      <c r="J12" s="32">
        <f>SUMIFS('Inputs - Reps'!$H$4:$H$5000,'Inputs - Reps'!$M$4:$M$5000,J$6, 'Inputs - Reps'!$C$4:$C$5000, $C$1)+SUMIFS('Inputs - Reps'!$H$4:$H$5000,'Inputs - Reps'!$M$4:$M$5000,J$8, 'Inputs - Reps'!$C$4:$C$5000, $C$1)</f>
        <v>8.6310000000000002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0.13800000000000001</v>
      </c>
      <c r="P12" s="32">
        <f>SUMIFS('Inputs - Reps'!$H$4:$H$5000,'Inputs - Reps'!$M$4:$M$5000,P$6, 'Inputs - Reps'!$C$4:$C$5000, $C$1)-SUMIFS('Inputs - Reps'!$H$4:$H$5000,'Inputs - Reps'!$M$4:$M$5000,P$7, 'Inputs - Reps'!$C$4:$C$5000, $C$1)</f>
        <v>34.151000000000003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0.10400000000000009</v>
      </c>
      <c r="R12" s="32">
        <f>SUMIFS('Inputs - Reps'!$H$4:$H$5000,'Inputs - Reps'!$M$4:$M$5000,R$6, 'Inputs - Reps'!$C$4:$C$5000, $C$1)-SUMIFS('Inputs - Reps'!$H$4:$H$5000,'Inputs - Reps'!$M$4:$M$5000,R$7, 'Inputs - Reps'!$C$4:$C$5000, $C$1)</f>
        <v>67.191000000000003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0.251</v>
      </c>
      <c r="T12" s="32">
        <f>SUMIFS('Inputs - Reps'!$H$4:$H$5000,'Inputs - Reps'!$M$4:$M$5000,T$6, 'Inputs - Reps'!$C$4:$C$5000, $C$1)-SUMIFS('Inputs - Reps'!$H$4:$H$5000,'Inputs - Reps'!$M$4:$M$5000,T$7, 'Inputs - Reps'!$C$4:$C$5000, $C$1)</f>
        <v>51.685999999999993</v>
      </c>
      <c r="U12" s="32">
        <f>SUMIFS('Inputs - Reps'!$H$4:$H$5000,'Inputs - Reps'!$M$4:$M$5000,U$6, 'Inputs - Reps'!$C$4:$C$5000, $C$1)-SUMIFS('Inputs - Reps'!$H$4:$H$5000,'Inputs - Reps'!$M$4:$M$5000,U$7, 'Inputs - Reps'!$C$4:$C$5000, $C$1)</f>
        <v>1.8000000000000002E-2</v>
      </c>
      <c r="V12" s="32">
        <f>SUMIFS('Inputs - Reps'!$H$4:$H$5000,'Inputs - Reps'!$M$4:$M$5000,V$6, 'Inputs - Reps'!$C$4:$C$5000, $C$1)-SUMIFS('Inputs - Reps'!$H$4:$H$5000,'Inputs - Reps'!$M$4:$M$5000,V$7, 'Inputs - Reps'!$C$4:$C$5000, $C$1)</f>
        <v>1.3880000000000001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28.736000000000001</v>
      </c>
      <c r="D13" s="32">
        <f>SUMIFS('Inputs - Reps'!$I$4:$I$5000,'Inputs - Reps'!$M$4:$M$5000,D$6, 'Inputs - Reps'!$C$4:$C$5000, $C$1)+SUMIFS('Inputs - Reps'!$I$4:$I$5000,'Inputs - Reps'!$M$4:$M$5000,D$8, 'Inputs - Reps'!$C$4:$C$5000, $C$1)</f>
        <v>3.6989999999999998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119.122</v>
      </c>
      <c r="F13" s="32">
        <f>SUMIFS('Inputs - Reps'!$I$4:$I$5000,'Inputs - Reps'!$M$4:$M$5000,F$6, 'Inputs - Reps'!$C$4:$C$5000, $C$1)+SUMIFS('Inputs - Reps'!$I$4:$I$5000,'Inputs - Reps'!$M$4:$M$5000,F$8, 'Inputs - Reps'!$C$4:$C$5000, $C$1)</f>
        <v>65.784999999999997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143.44</v>
      </c>
      <c r="H13" s="32">
        <f>SUMIFS('Inputs - Reps'!$I$4:$I$5000,'Inputs - Reps'!$M$4:$M$5000,H$6, 'Inputs - Reps'!$C$4:$C$5000, $C$1)+SUMIFS('Inputs - Reps'!$I$4:$I$5000,'Inputs - Reps'!$M$4:$M$5000,H$8, 'Inputs - Reps'!$C$4:$C$5000, $C$1)</f>
        <v>78.606000000000009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15.277000000000001</v>
      </c>
      <c r="J13" s="32">
        <f>SUMIFS('Inputs - Reps'!$I$4:$I$5000,'Inputs - Reps'!$M$4:$M$5000,J$6, 'Inputs - Reps'!$C$4:$C$5000, $C$1)+SUMIFS('Inputs - Reps'!$I$4:$I$5000,'Inputs - Reps'!$M$4:$M$5000,J$8, 'Inputs - Reps'!$C$4:$C$5000, $C$1)</f>
        <v>8.8409999999999993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0.13700000000000001</v>
      </c>
      <c r="P13" s="32">
        <f>SUMIFS('Inputs - Reps'!$I$4:$I$5000,'Inputs - Reps'!$M$4:$M$5000,P$6, 'Inputs - Reps'!$C$4:$C$5000, $C$1)-SUMIFS('Inputs - Reps'!$I$4:$I$5000,'Inputs - Reps'!$M$4:$M$5000,P$7, 'Inputs - Reps'!$C$4:$C$5000, $C$1)</f>
        <v>29.547999999999998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0.10299999999999976</v>
      </c>
      <c r="R13" s="32">
        <f>SUMIFS('Inputs - Reps'!$I$4:$I$5000,'Inputs - Reps'!$M$4:$M$5000,R$6, 'Inputs - Reps'!$C$4:$C$5000, $C$1)-SUMIFS('Inputs - Reps'!$I$4:$I$5000,'Inputs - Reps'!$M$4:$M$5000,R$7, 'Inputs - Reps'!$C$4:$C$5000, $C$1)</f>
        <v>63.908000000000001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0.51700000000000002</v>
      </c>
      <c r="T13" s="32">
        <f>SUMIFS('Inputs - Reps'!$I$4:$I$5000,'Inputs - Reps'!$M$4:$M$5000,T$6, 'Inputs - Reps'!$C$4:$C$5000, $C$1)-SUMIFS('Inputs - Reps'!$I$4:$I$5000,'Inputs - Reps'!$M$4:$M$5000,T$7, 'Inputs - Reps'!$C$4:$C$5000, $C$1)</f>
        <v>57.173000000000002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0.09</v>
      </c>
      <c r="V13" s="32">
        <f>SUMIFS('Inputs - Reps'!$I$4:$I$5000,'Inputs - Reps'!$M$4:$M$5000,V$6, 'Inputs - Reps'!$C$4:$C$5000, $C$1)-SUMIFS('Inputs - Reps'!$I$4:$I$5000,'Inputs - Reps'!$M$4:$M$5000,V$7, 'Inputs - Reps'!$C$4:$C$5000, $C$1)</f>
        <v>1.361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28.773</v>
      </c>
      <c r="D14" s="32">
        <f>SUMIFS('Inputs - Reps'!$J$4:$J$5000,'Inputs - Reps'!$M$4:$M$5000,D$6, 'Inputs - Reps'!$C$4:$C$5000, $C$1)+SUMIFS('Inputs - Reps'!$J$4:$J$5000,'Inputs - Reps'!$M$4:$M$5000,D$8, 'Inputs - Reps'!$C$4:$C$5000, $C$1)</f>
        <v>3.169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116.304</v>
      </c>
      <c r="F14" s="32">
        <f>SUMIFS('Inputs - Reps'!$J$4:$J$5000,'Inputs - Reps'!$M$4:$M$5000,F$6, 'Inputs - Reps'!$C$4:$C$5000, $C$1)+SUMIFS('Inputs - Reps'!$J$4:$J$5000,'Inputs - Reps'!$M$4:$M$5000,F$8, 'Inputs - Reps'!$C$4:$C$5000, $C$1)</f>
        <v>63.667999999999999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142.32400000000001</v>
      </c>
      <c r="H14" s="32">
        <f>SUMIFS('Inputs - Reps'!$J$4:$J$5000,'Inputs - Reps'!$M$4:$M$5000,H$6, 'Inputs - Reps'!$C$4:$C$5000, $C$1)+SUMIFS('Inputs - Reps'!$J$4:$J$5000,'Inputs - Reps'!$M$4:$M$5000,H$8, 'Inputs - Reps'!$C$4:$C$5000, $C$1)</f>
        <v>74.381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15.026000000000002</v>
      </c>
      <c r="J14" s="32">
        <f>SUMIFS('Inputs - Reps'!$J$4:$J$5000,'Inputs - Reps'!$M$4:$M$5000,J$6, 'Inputs - Reps'!$C$4:$C$5000, $C$1)+SUMIFS('Inputs - Reps'!$J$4:$J$5000,'Inputs - Reps'!$M$4:$M$5000,J$8, 'Inputs - Reps'!$C$4:$C$5000, $C$1)</f>
        <v>8.3170000000000002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0.13500000000000001</v>
      </c>
      <c r="P14" s="32">
        <f>SUMIFS('Inputs - Reps'!$J$4:$J$5000,'Inputs - Reps'!$M$4:$M$5000,P$6, 'Inputs - Reps'!$C$4:$C$5000, $C$1)-SUMIFS('Inputs - Reps'!$J$4:$J$5000,'Inputs - Reps'!$M$4:$M$5000,P$7, 'Inputs - Reps'!$C$4:$C$5000, $C$1)</f>
        <v>25.565000000000001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0.10200000000000031</v>
      </c>
      <c r="R14" s="32">
        <f>SUMIFS('Inputs - Reps'!$J$4:$J$5000,'Inputs - Reps'!$M$4:$M$5000,R$6, 'Inputs - Reps'!$C$4:$C$5000, $C$1)-SUMIFS('Inputs - Reps'!$J$4:$J$5000,'Inputs - Reps'!$M$4:$M$5000,R$7, 'Inputs - Reps'!$C$4:$C$5000, $C$1)</f>
        <v>59.212999999999994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0.39200000000000002</v>
      </c>
      <c r="T14" s="32">
        <f>SUMIFS('Inputs - Reps'!$J$4:$J$5000,'Inputs - Reps'!$M$4:$M$5000,T$6, 'Inputs - Reps'!$C$4:$C$5000, $C$1)-SUMIFS('Inputs - Reps'!$J$4:$J$5000,'Inputs - Reps'!$M$4:$M$5000,T$7, 'Inputs - Reps'!$C$4:$C$5000, $C$1)</f>
        <v>52.621999999999993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0.11</v>
      </c>
      <c r="V14" s="32">
        <f>SUMIFS('Inputs - Reps'!$J$4:$J$5000,'Inputs - Reps'!$M$4:$M$5000,V$6, 'Inputs - Reps'!$C$4:$C$5000, $C$1)-SUMIFS('Inputs - Reps'!$J$4:$J$5000,'Inputs - Reps'!$M$4:$M$5000,V$7, 'Inputs - Reps'!$C$4:$C$5000, $C$1)</f>
        <v>1.343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25.923999999999999</v>
      </c>
      <c r="D15" s="32">
        <f>SUMIFS('Inputs - Reps'!$K$4:$K$5000,'Inputs - Reps'!$M$4:$M$5000,D$6, 'Inputs - Reps'!$C$4:$C$5000, $C$1)+SUMIFS('Inputs - Reps'!$K$4:$K$5000,'Inputs - Reps'!$M$4:$M$5000,D$8, 'Inputs - Reps'!$C$4:$C$5000, $C$1)</f>
        <v>2.54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118.048</v>
      </c>
      <c r="F15" s="32">
        <f>SUMIFS('Inputs - Reps'!$K$4:$K$5000,'Inputs - Reps'!$M$4:$M$5000,F$6, 'Inputs - Reps'!$C$4:$C$5000, $C$1)+SUMIFS('Inputs - Reps'!$K$4:$K$5000,'Inputs - Reps'!$M$4:$M$5000,F$8, 'Inputs - Reps'!$C$4:$C$5000, $C$1)</f>
        <v>60.984000000000009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141.07499999999999</v>
      </c>
      <c r="H15" s="32">
        <f>SUMIFS('Inputs - Reps'!$K$4:$K$5000,'Inputs - Reps'!$M$4:$M$5000,H$6, 'Inputs - Reps'!$C$4:$C$5000, $C$1)+SUMIFS('Inputs - Reps'!$K$4:$K$5000,'Inputs - Reps'!$M$4:$M$5000,H$8, 'Inputs - Reps'!$C$4:$C$5000, $C$1)</f>
        <v>71.47399999999999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15.151</v>
      </c>
      <c r="J15" s="32">
        <f>SUMIFS('Inputs - Reps'!$K$4:$K$5000,'Inputs - Reps'!$M$4:$M$5000,J$6, 'Inputs - Reps'!$C$4:$C$5000, $C$1)+SUMIFS('Inputs - Reps'!$K$4:$K$5000,'Inputs - Reps'!$M$4:$M$5000,J$8, 'Inputs - Reps'!$C$4:$C$5000, $C$1)</f>
        <v>7.4289999999999994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0.13400000000000001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16.477</v>
      </c>
      <c r="Q15" s="32">
        <f>SUMIFS('Inputs - Reps'!$K$4:$K$5000,'Inputs - Reps'!$M$4:$M$5000,Q$6, 'Inputs - Reps'!$C$4:$C$5000, $C$1)-SUMIFS('Inputs - Reps'!$K$4:$K$5000,'Inputs - Reps'!$M$4:$M$5000,Q$7, 'Inputs - Reps'!$C$4:$C$5000, $C$1)</f>
        <v>0.10200000000000031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59.153999999999989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0.90700000000000003</v>
      </c>
      <c r="T15" s="32">
        <f>SUMIFS('Inputs - Reps'!$K$4:$K$5000,'Inputs - Reps'!$M$4:$M$5000,T$6, 'Inputs - Reps'!$C$4:$C$5000, $C$1)-SUMIFS('Inputs - Reps'!$K$4:$K$5000,'Inputs - Reps'!$M$4:$M$5000,T$7, 'Inputs - Reps'!$C$4:$C$5000, $C$1)</f>
        <v>54.246000000000002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0.21</v>
      </c>
      <c r="V15" s="32">
        <f>SUMIFS('Inputs - Reps'!$K$4:$K$5000,'Inputs - Reps'!$M$4:$M$5000,V$6, 'Inputs - Reps'!$C$4:$C$5000, $C$1)-SUMIFS('Inputs - Reps'!$K$4:$K$5000,'Inputs - Reps'!$M$4:$M$5000,V$7, 'Inputs - Reps'!$C$4:$C$5000, $C$1)</f>
        <v>1.3280000000000001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3049.9239999999995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adjustments'!N$13*(C11/SUM(C$11:C$15)), 0)</f>
        <v>0</v>
      </c>
      <c r="D21" s="9">
        <f>IFERROR('Inputs - adjustments'!O$13*(D11/SUM(D$11:D$15)), 0)</f>
        <v>0</v>
      </c>
      <c r="E21" s="31">
        <f>IFERROR('Inputs - adjustments'!P$13*(E11/SUM(E$11:E$15)), 0)</f>
        <v>-1.3260031003125183</v>
      </c>
      <c r="F21" s="9">
        <f>IFERROR('Inputs - adjustments'!Q$13*(F11/SUM(F$11:F$15)), 0)</f>
        <v>0</v>
      </c>
      <c r="G21" s="31">
        <f>IFERROR('Inputs - adjustments'!R$13*(G11/SUM(G$11:G$15)), 0)</f>
        <v>-1.863375956741127</v>
      </c>
      <c r="H21" s="9">
        <f>IFERROR('Inputs - adjustments'!S$13*(H11/SUM(H$11:H$15)), 0)</f>
        <v>0</v>
      </c>
      <c r="I21" s="9">
        <f>IFERROR('Inputs - adjustments'!T$13*(I11/SUM(I$11:I$15)), 0)</f>
        <v>0</v>
      </c>
      <c r="J21" s="9">
        <f>IFERROR('Inputs - adjustments'!U$13*(J11/SUM(J$11:J$15)), 0)</f>
        <v>0</v>
      </c>
      <c r="K21" s="9">
        <f>IFERROR('Inputs - adjustments'!V$13*(K11/SUM(K$11:K$15)), 0)</f>
        <v>0</v>
      </c>
      <c r="L21" s="9">
        <f>IFERROR('Inputs - adjustments'!W$13*(L11/SUM(L$11:L$15)), 0)</f>
        <v>0</v>
      </c>
      <c r="M21" s="26"/>
      <c r="N21" s="3" t="s">
        <v>28</v>
      </c>
      <c r="O21" s="31">
        <f>IFERROR('Inputs - adjustments'!B$13*O11/SUM(O$11:O$15), 0)</f>
        <v>0</v>
      </c>
      <c r="P21" s="31">
        <f>IFERROR('Inputs - adjustments'!C$13*P11/SUM(P$11:P$15), 0)</f>
        <v>0</v>
      </c>
      <c r="Q21" s="31">
        <f>IFERROR('Inputs - adjustments'!D$13*Q11/SUM(Q$11:Q$15), 0)</f>
        <v>0</v>
      </c>
      <c r="R21" s="31">
        <f>IFERROR('Inputs - adjustments'!E$13*R11/SUM(R$11:R$15), 0)</f>
        <v>0</v>
      </c>
      <c r="S21" s="31">
        <f>IFERROR('Inputs - adjustments'!F$13*S11/SUM(S$11:S$15), 0)</f>
        <v>0</v>
      </c>
      <c r="T21" s="31">
        <f>IFERROR('Inputs - adjustments'!G$13*T11/SUM(T$11:T$15), 0)</f>
        <v>0</v>
      </c>
      <c r="U21" s="31">
        <f>IFERROR('Inputs - adjustments'!H$13*U11/SUM(U$11:U$15), 0)</f>
        <v>0</v>
      </c>
      <c r="V21" s="31">
        <f>IFERROR('Inputs - adjustments'!I$13*V11/SUM(V$11:V$15), 0)</f>
        <v>0</v>
      </c>
      <c r="W21" s="31">
        <f>IFERROR('Inputs - adjustments'!J$13*W11/SUM(W$11:W$15), 0)</f>
        <v>0</v>
      </c>
      <c r="X21" s="31">
        <f>IFERROR('Inputs - adjustments'!K$13*X11/SUM(X$11:X$15), 0)</f>
        <v>0</v>
      </c>
    </row>
    <row r="22" spans="2:24" outlineLevel="1">
      <c r="B22" s="3" t="s">
        <v>29</v>
      </c>
      <c r="C22" s="9">
        <f>IFERROR('Inputs - adjustments'!N$13*(C12/SUM(C$11:C$15)), 0)</f>
        <v>0</v>
      </c>
      <c r="D22" s="9">
        <f>IFERROR('Inputs - adjustments'!O$13*(D12/SUM(D$11:D$15)), 0)</f>
        <v>0</v>
      </c>
      <c r="E22" s="31">
        <f>IFERROR('Inputs - adjustments'!P$13*(E12/SUM(E$11:E$15)), 0)</f>
        <v>-1.2778555287524973</v>
      </c>
      <c r="F22" s="9">
        <f>IFERROR('Inputs - adjustments'!Q$13*(F12/SUM(F$11:F$15)), 0)</f>
        <v>0</v>
      </c>
      <c r="G22" s="31">
        <f>IFERROR('Inputs - adjustments'!R$13*(G12/SUM(G$11:G$15)), 0)</f>
        <v>-1.9701072967456628</v>
      </c>
      <c r="H22" s="9">
        <f>IFERROR('Inputs - adjustments'!S$13*(H12/SUM(H$11:H$15)), 0)</f>
        <v>0</v>
      </c>
      <c r="I22" s="9">
        <f>IFERROR('Inputs - adjustments'!T$13*(I12/SUM(I$11:I$15)), 0)</f>
        <v>0</v>
      </c>
      <c r="J22" s="9">
        <f>IFERROR('Inputs - adjustments'!U$13*(J12/SUM(J$11:J$15)), 0)</f>
        <v>0</v>
      </c>
      <c r="K22" s="9">
        <f>IFERROR('Inputs - adjustments'!V$13*(K12/SUM(K$11:K$15)), 0)</f>
        <v>0</v>
      </c>
      <c r="L22" s="9">
        <f>IFERROR('Inputs - adjustments'!W$13*(L12/SUM(L$11:L$15)), 0)</f>
        <v>0</v>
      </c>
      <c r="N22" s="3" t="s">
        <v>29</v>
      </c>
      <c r="O22" s="31">
        <f>IFERROR('Inputs - adjustments'!B$13*O12/SUM(O$11:O$15), 0)</f>
        <v>0</v>
      </c>
      <c r="P22" s="31">
        <f>IFERROR('Inputs - adjustments'!C$13*P12/SUM(P$11:P$15), 0)</f>
        <v>0</v>
      </c>
      <c r="Q22" s="31">
        <f>IFERROR('Inputs - adjustments'!D$13*Q12/SUM(Q$11:Q$15), 0)</f>
        <v>0</v>
      </c>
      <c r="R22" s="31">
        <f>IFERROR('Inputs - adjustments'!E$13*R12/SUM(R$11:R$15), 0)</f>
        <v>0</v>
      </c>
      <c r="S22" s="31">
        <f>IFERROR('Inputs - adjustments'!F$13*S12/SUM(S$11:S$15), 0)</f>
        <v>0</v>
      </c>
      <c r="T22" s="31">
        <f>IFERROR('Inputs - adjustments'!G$13*T12/SUM(T$11:T$15), 0)</f>
        <v>0</v>
      </c>
      <c r="U22" s="31">
        <f>IFERROR('Inputs - adjustments'!H$13*U12/SUM(U$11:U$15), 0)</f>
        <v>0</v>
      </c>
      <c r="V22" s="31">
        <f>IFERROR('Inputs - adjustments'!I$13*V12/SUM(V$11:V$15), 0)</f>
        <v>0</v>
      </c>
      <c r="W22" s="31">
        <f>IFERROR('Inputs - adjustments'!J$13*W12/SUM(W$11:W$15), 0)</f>
        <v>0</v>
      </c>
      <c r="X22" s="31">
        <f>IFERROR('Inputs - adjustments'!K$13*X12/SUM(X$11:X$15), 0)</f>
        <v>0</v>
      </c>
    </row>
    <row r="23" spans="2:24" outlineLevel="1">
      <c r="B23" s="3" t="s">
        <v>30</v>
      </c>
      <c r="C23" s="9">
        <f>IFERROR('Inputs - adjustments'!N$13*(C13/SUM(C$11:C$15)), 0)</f>
        <v>0</v>
      </c>
      <c r="D23" s="9">
        <f>IFERROR('Inputs - adjustments'!O$13*(D13/SUM(D$11:D$15)), 0)</f>
        <v>0</v>
      </c>
      <c r="E23" s="31">
        <f>IFERROR('Inputs - adjustments'!P$13*(E13/SUM(E$11:E$15)), 0)</f>
        <v>-1.2422428025498828</v>
      </c>
      <c r="F23" s="9">
        <f>IFERROR('Inputs - adjustments'!Q$13*(F13/SUM(F$11:F$15)), 0)</f>
        <v>0</v>
      </c>
      <c r="G23" s="31">
        <f>IFERROR('Inputs - adjustments'!R$13*(G13/SUM(G$11:G$15)), 0)</f>
        <v>-1.9731335752352874</v>
      </c>
      <c r="H23" s="9">
        <f>IFERROR('Inputs - adjustments'!S$13*(H13/SUM(H$11:H$15)), 0)</f>
        <v>0</v>
      </c>
      <c r="I23" s="9">
        <f>IFERROR('Inputs - adjustments'!T$13*(I13/SUM(I$11:I$15)), 0)</f>
        <v>0</v>
      </c>
      <c r="J23" s="9">
        <f>IFERROR('Inputs - adjustments'!U$13*(J13/SUM(J$11:J$15)), 0)</f>
        <v>0</v>
      </c>
      <c r="K23" s="9">
        <f>IFERROR('Inputs - adjustments'!V$13*(K13/SUM(K$11:K$15)), 0)</f>
        <v>0</v>
      </c>
      <c r="L23" s="9">
        <f>IFERROR('Inputs - adjustments'!W$13*(L13/SUM(L$11:L$15)), 0)</f>
        <v>0</v>
      </c>
      <c r="N23" s="3" t="s">
        <v>30</v>
      </c>
      <c r="O23" s="31">
        <f>IFERROR('Inputs - adjustments'!B$13*O13/SUM(O$11:O$15), 0)</f>
        <v>0</v>
      </c>
      <c r="P23" s="31">
        <f>IFERROR('Inputs - adjustments'!C$13*P13/SUM(P$11:P$15), 0)</f>
        <v>0</v>
      </c>
      <c r="Q23" s="31">
        <f>IFERROR('Inputs - adjustments'!D$13*Q13/SUM(Q$11:Q$15), 0)</f>
        <v>0</v>
      </c>
      <c r="R23" s="31">
        <f>IFERROR('Inputs - adjustments'!E$13*R13/SUM(R$11:R$15), 0)</f>
        <v>0</v>
      </c>
      <c r="S23" s="31">
        <f>IFERROR('Inputs - adjustments'!F$13*S13/SUM(S$11:S$15), 0)</f>
        <v>0</v>
      </c>
      <c r="T23" s="31">
        <f>IFERROR('Inputs - adjustments'!G$13*T13/SUM(T$11:T$15), 0)</f>
        <v>0</v>
      </c>
      <c r="U23" s="31">
        <f>IFERROR('Inputs - adjustments'!H$13*U13/SUM(U$11:U$15), 0)</f>
        <v>0</v>
      </c>
      <c r="V23" s="31">
        <f>IFERROR('Inputs - adjustments'!I$13*V13/SUM(V$11:V$15), 0)</f>
        <v>0</v>
      </c>
      <c r="W23" s="31">
        <f>IFERROR('Inputs - adjustments'!J$13*W13/SUM(W$11:W$15), 0)</f>
        <v>0</v>
      </c>
      <c r="X23" s="31">
        <f>IFERROR('Inputs - adjustments'!K$13*X13/SUM(X$11:X$15), 0)</f>
        <v>0</v>
      </c>
    </row>
    <row r="24" spans="2:24" outlineLevel="1">
      <c r="B24" s="3" t="s">
        <v>31</v>
      </c>
      <c r="C24" s="9">
        <f>IFERROR('Inputs - adjustments'!N$13*(C14/SUM(C$11:C$15)), 0)</f>
        <v>0</v>
      </c>
      <c r="D24" s="9">
        <f>IFERROR('Inputs - adjustments'!O$13*(D14/SUM(D$11:D$15)), 0)</f>
        <v>0</v>
      </c>
      <c r="E24" s="31">
        <f>IFERROR('Inputs - adjustments'!P$13*(E14/SUM(E$11:E$15)), 0)</f>
        <v>-1.2128557857302729</v>
      </c>
      <c r="F24" s="9">
        <f>IFERROR('Inputs - adjustments'!Q$13*(F14/SUM(F$11:F$15)), 0)</f>
        <v>0</v>
      </c>
      <c r="G24" s="31">
        <f>IFERROR('Inputs - adjustments'!R$13*(G14/SUM(G$11:G$15)), 0)</f>
        <v>-1.9577820898061007</v>
      </c>
      <c r="H24" s="9">
        <f>IFERROR('Inputs - adjustments'!S$13*(H14/SUM(H$11:H$15)), 0)</f>
        <v>0</v>
      </c>
      <c r="I24" s="9">
        <f>IFERROR('Inputs - adjustments'!T$13*(I14/SUM(I$11:I$15)), 0)</f>
        <v>0</v>
      </c>
      <c r="J24" s="9">
        <f>IFERROR('Inputs - adjustments'!U$13*(J14/SUM(J$11:J$15)), 0)</f>
        <v>0</v>
      </c>
      <c r="K24" s="9">
        <f>IFERROR('Inputs - adjustments'!V$13*(K14/SUM(K$11:K$15)), 0)</f>
        <v>0</v>
      </c>
      <c r="L24" s="9">
        <f>IFERROR('Inputs - adjustments'!W$13*(L14/SUM(L$11:L$15)), 0)</f>
        <v>0</v>
      </c>
      <c r="N24" s="3" t="s">
        <v>31</v>
      </c>
      <c r="O24" s="31">
        <f>IFERROR('Inputs - adjustments'!B$13*O14/SUM(O$11:O$15), 0)</f>
        <v>0</v>
      </c>
      <c r="P24" s="31">
        <f>IFERROR('Inputs - adjustments'!C$13*P14/SUM(P$11:P$15), 0)</f>
        <v>0</v>
      </c>
      <c r="Q24" s="31">
        <f>IFERROR('Inputs - adjustments'!D$13*Q14/SUM(Q$11:Q$15), 0)</f>
        <v>0</v>
      </c>
      <c r="R24" s="31">
        <f>IFERROR('Inputs - adjustments'!E$13*R14/SUM(R$11:R$15), 0)</f>
        <v>0</v>
      </c>
      <c r="S24" s="31">
        <f>IFERROR('Inputs - adjustments'!F$13*S14/SUM(S$11:S$15), 0)</f>
        <v>0</v>
      </c>
      <c r="T24" s="31">
        <f>IFERROR('Inputs - adjustments'!G$13*T14/SUM(T$11:T$15), 0)</f>
        <v>0</v>
      </c>
      <c r="U24" s="31">
        <f>IFERROR('Inputs - adjustments'!H$13*U14/SUM(U$11:U$15), 0)</f>
        <v>0</v>
      </c>
      <c r="V24" s="31">
        <f>IFERROR('Inputs - adjustments'!I$13*V14/SUM(V$11:V$15), 0)</f>
        <v>0</v>
      </c>
      <c r="W24" s="31">
        <f>IFERROR('Inputs - adjustments'!J$13*W14/SUM(W$11:W$15), 0)</f>
        <v>0</v>
      </c>
      <c r="X24" s="31">
        <f>IFERROR('Inputs - adjustments'!K$13*X14/SUM(X$11:X$15), 0)</f>
        <v>0</v>
      </c>
    </row>
    <row r="25" spans="2:24" outlineLevel="1">
      <c r="B25" s="3" t="s">
        <v>32</v>
      </c>
      <c r="C25" s="9">
        <f>IFERROR('Inputs - adjustments'!N$13*(C15/SUM(C$11:C$15)), 0)</f>
        <v>0</v>
      </c>
      <c r="D25" s="9">
        <f>IFERROR('Inputs - adjustments'!O$13*(D15/SUM(D$11:D$15)), 0)</f>
        <v>0</v>
      </c>
      <c r="E25" s="31">
        <f>IFERROR('Inputs - adjustments'!P$13*(E15/SUM(E$11:E$15)), 0)</f>
        <v>-1.2310427826548291</v>
      </c>
      <c r="F25" s="9">
        <f>IFERROR('Inputs - adjustments'!Q$13*(F15/SUM(F$11:F$15)), 0)</f>
        <v>0</v>
      </c>
      <c r="G25" s="31">
        <f>IFERROR('Inputs - adjustments'!R$13*(G15/SUM(G$11:G$15)), 0)</f>
        <v>-1.9406010814718222</v>
      </c>
      <c r="H25" s="9">
        <f>IFERROR('Inputs - adjustments'!S$13*(H15/SUM(H$11:H$15)), 0)</f>
        <v>0</v>
      </c>
      <c r="I25" s="9">
        <f>IFERROR('Inputs - adjustments'!T$13*(I15/SUM(I$11:I$15)), 0)</f>
        <v>0</v>
      </c>
      <c r="J25" s="9">
        <f>IFERROR('Inputs - adjustments'!U$13*(J15/SUM(J$11:J$15)), 0)</f>
        <v>0</v>
      </c>
      <c r="K25" s="9">
        <f>IFERROR('Inputs - adjustments'!V$13*(K15/SUM(K$11:K$15)), 0)</f>
        <v>0</v>
      </c>
      <c r="L25" s="9">
        <f>IFERROR('Inputs - adjustments'!W$13*(L15/SUM(L$11:L$15)), 0)</f>
        <v>0</v>
      </c>
      <c r="N25" s="3" t="s">
        <v>32</v>
      </c>
      <c r="O25" s="31">
        <f>IFERROR('Inputs - adjustments'!B$13*O15/SUM(O$11:O$15), 0)</f>
        <v>0</v>
      </c>
      <c r="P25" s="31">
        <f>IFERROR('Inputs - adjustments'!C$13*P15/SUM(P$11:P$15), 0)</f>
        <v>0</v>
      </c>
      <c r="Q25" s="31">
        <f>IFERROR('Inputs - adjustments'!D$13*Q15/SUM(Q$11:Q$15), 0)</f>
        <v>0</v>
      </c>
      <c r="R25" s="31">
        <f>IFERROR('Inputs - adjustments'!E$13*R15/SUM(R$11:R$15), 0)</f>
        <v>0</v>
      </c>
      <c r="S25" s="31">
        <f>IFERROR('Inputs - adjustments'!F$13*S15/SUM(S$11:S$15), 0)</f>
        <v>0</v>
      </c>
      <c r="T25" s="31">
        <f>IFERROR('Inputs - adjustments'!G$13*T15/SUM(T$11:T$15), 0)</f>
        <v>0</v>
      </c>
      <c r="U25" s="31">
        <f>IFERROR('Inputs - adjustments'!H$13*U15/SUM(U$11:U$15), 0)</f>
        <v>0</v>
      </c>
      <c r="V25" s="31">
        <f>IFERROR('Inputs - adjustments'!I$13*V15/SUM(V$11:V$15), 0)</f>
        <v>0</v>
      </c>
      <c r="W25" s="31">
        <f>IFERROR('Inputs - adjustments'!J$13*W15/SUM(W$11:W$15), 0)</f>
        <v>0</v>
      </c>
      <c r="X25" s="31">
        <f>IFERROR('Inputs - adjustments'!K$13*X15/SUM(X$11:X$15),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26.876999999999999</v>
      </c>
      <c r="D31" s="32">
        <f t="shared" ref="D31:L31" si="0" xml:space="preserve"> D11 + D21</f>
        <v>3.61</v>
      </c>
      <c r="E31" s="32">
        <f t="shared" si="0"/>
        <v>125.82799689968749</v>
      </c>
      <c r="F31" s="32">
        <f t="shared" si="0"/>
        <v>74.750999999999991</v>
      </c>
      <c r="G31" s="32">
        <f t="shared" si="0"/>
        <v>133.59762404325886</v>
      </c>
      <c r="H31" s="32">
        <f t="shared" si="0"/>
        <v>76.655000000000001</v>
      </c>
      <c r="I31" s="32">
        <f t="shared" si="0"/>
        <v>15.309999999999999</v>
      </c>
      <c r="J31" s="32">
        <f t="shared" si="0"/>
        <v>9.0030000000000001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0.13900000000000001</v>
      </c>
      <c r="P31" s="32">
        <f t="shared" ref="P31:X31" si="1" xml:space="preserve"> P11 + P21</f>
        <v>27.312000000000001</v>
      </c>
      <c r="Q31" s="32">
        <f t="shared" si="1"/>
        <v>0.10500000000000043</v>
      </c>
      <c r="R31" s="32">
        <f t="shared" si="1"/>
        <v>62.52</v>
      </c>
      <c r="S31" s="32">
        <f t="shared" si="1"/>
        <v>0.13100000000000001</v>
      </c>
      <c r="T31" s="32">
        <f t="shared" si="1"/>
        <v>83.917000000000002</v>
      </c>
      <c r="U31" s="32">
        <f t="shared" si="1"/>
        <v>0</v>
      </c>
      <c r="V31" s="32">
        <f t="shared" si="1"/>
        <v>1.4059999999999999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28.073999999999998</v>
      </c>
      <c r="D32" s="32">
        <f t="shared" si="2"/>
        <v>3.3410000000000002</v>
      </c>
      <c r="E32" s="32">
        <f t="shared" si="2"/>
        <v>121.2591444712475</v>
      </c>
      <c r="F32" s="32">
        <f t="shared" si="2"/>
        <v>71.444000000000003</v>
      </c>
      <c r="G32" s="32">
        <f t="shared" si="2"/>
        <v>141.24989270325435</v>
      </c>
      <c r="H32" s="32">
        <f t="shared" si="2"/>
        <v>75.144000000000005</v>
      </c>
      <c r="I32" s="32">
        <f t="shared" si="2"/>
        <v>15.285</v>
      </c>
      <c r="J32" s="32">
        <f t="shared" si="2"/>
        <v>8.6310000000000002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0.13800000000000001</v>
      </c>
      <c r="P32" s="32">
        <f t="shared" si="3"/>
        <v>34.151000000000003</v>
      </c>
      <c r="Q32" s="32">
        <f t="shared" si="3"/>
        <v>0.10400000000000009</v>
      </c>
      <c r="R32" s="32">
        <f t="shared" si="3"/>
        <v>67.191000000000003</v>
      </c>
      <c r="S32" s="32">
        <f t="shared" si="3"/>
        <v>0.251</v>
      </c>
      <c r="T32" s="32">
        <f t="shared" si="3"/>
        <v>51.685999999999993</v>
      </c>
      <c r="U32" s="32">
        <f t="shared" si="3"/>
        <v>1.8000000000000002E-2</v>
      </c>
      <c r="V32" s="32">
        <f t="shared" si="3"/>
        <v>1.3880000000000001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28.736000000000001</v>
      </c>
      <c r="D33" s="32">
        <f t="shared" si="4"/>
        <v>3.6989999999999998</v>
      </c>
      <c r="E33" s="32">
        <f t="shared" si="4"/>
        <v>117.87975719745012</v>
      </c>
      <c r="F33" s="32">
        <f t="shared" si="4"/>
        <v>65.784999999999997</v>
      </c>
      <c r="G33" s="32">
        <f t="shared" si="4"/>
        <v>141.4668664247647</v>
      </c>
      <c r="H33" s="32">
        <f t="shared" si="4"/>
        <v>78.606000000000009</v>
      </c>
      <c r="I33" s="32">
        <f t="shared" si="4"/>
        <v>15.277000000000001</v>
      </c>
      <c r="J33" s="32">
        <f t="shared" si="4"/>
        <v>8.8409999999999993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0.13700000000000001</v>
      </c>
      <c r="P33" s="32">
        <f t="shared" si="3"/>
        <v>29.547999999999998</v>
      </c>
      <c r="Q33" s="32">
        <f t="shared" si="3"/>
        <v>0.10299999999999976</v>
      </c>
      <c r="R33" s="32">
        <f t="shared" si="3"/>
        <v>63.908000000000001</v>
      </c>
      <c r="S33" s="32">
        <f t="shared" si="3"/>
        <v>0.51700000000000002</v>
      </c>
      <c r="T33" s="32">
        <f t="shared" si="3"/>
        <v>57.173000000000002</v>
      </c>
      <c r="U33" s="32">
        <f t="shared" si="3"/>
        <v>0.09</v>
      </c>
      <c r="V33" s="32">
        <f t="shared" si="3"/>
        <v>1.361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28.773</v>
      </c>
      <c r="D34" s="32">
        <f t="shared" si="5"/>
        <v>3.169</v>
      </c>
      <c r="E34" s="32">
        <f t="shared" si="5"/>
        <v>115.09114421426973</v>
      </c>
      <c r="F34" s="32">
        <f t="shared" si="5"/>
        <v>63.667999999999999</v>
      </c>
      <c r="G34" s="32">
        <f t="shared" si="5"/>
        <v>140.36621791019391</v>
      </c>
      <c r="H34" s="32">
        <f t="shared" si="5"/>
        <v>74.381</v>
      </c>
      <c r="I34" s="32">
        <f t="shared" si="5"/>
        <v>15.026000000000002</v>
      </c>
      <c r="J34" s="32">
        <f t="shared" si="5"/>
        <v>8.3170000000000002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0.13500000000000001</v>
      </c>
      <c r="P34" s="32">
        <f t="shared" si="3"/>
        <v>25.565000000000001</v>
      </c>
      <c r="Q34" s="32">
        <f t="shared" si="3"/>
        <v>0.10200000000000031</v>
      </c>
      <c r="R34" s="32">
        <f t="shared" si="3"/>
        <v>59.212999999999994</v>
      </c>
      <c r="S34" s="32">
        <f t="shared" si="3"/>
        <v>0.39200000000000002</v>
      </c>
      <c r="T34" s="32">
        <f t="shared" si="3"/>
        <v>52.621999999999993</v>
      </c>
      <c r="U34" s="32">
        <f t="shared" si="3"/>
        <v>0.11</v>
      </c>
      <c r="V34" s="32">
        <f t="shared" si="3"/>
        <v>1.343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25.923999999999999</v>
      </c>
      <c r="D35" s="32">
        <f t="shared" si="6"/>
        <v>2.54</v>
      </c>
      <c r="E35" s="32">
        <f t="shared" si="6"/>
        <v>116.81695721734518</v>
      </c>
      <c r="F35" s="32">
        <f t="shared" si="6"/>
        <v>60.984000000000009</v>
      </c>
      <c r="G35" s="32">
        <f t="shared" si="6"/>
        <v>139.13439891852818</v>
      </c>
      <c r="H35" s="32">
        <f t="shared" si="6"/>
        <v>71.47399999999999</v>
      </c>
      <c r="I35" s="32">
        <f t="shared" si="6"/>
        <v>15.151</v>
      </c>
      <c r="J35" s="32">
        <f t="shared" si="6"/>
        <v>7.4289999999999994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0.13400000000000001</v>
      </c>
      <c r="P35" s="32">
        <f t="shared" si="3"/>
        <v>16.477</v>
      </c>
      <c r="Q35" s="32">
        <f t="shared" si="3"/>
        <v>0.10200000000000031</v>
      </c>
      <c r="R35" s="32">
        <f t="shared" si="3"/>
        <v>59.153999999999989</v>
      </c>
      <c r="S35" s="32">
        <f t="shared" si="3"/>
        <v>0.90700000000000003</v>
      </c>
      <c r="T35" s="32">
        <f t="shared" si="3"/>
        <v>54.246000000000002</v>
      </c>
      <c r="U35" s="32">
        <f t="shared" si="3"/>
        <v>0.21</v>
      </c>
      <c r="V35" s="32">
        <f t="shared" si="3"/>
        <v>1.3280000000000001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3033.9290000000001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0.17368798588627599</v>
      </c>
      <c r="D42" s="11">
        <f>IFERROR(D31/SUM($C$31:$D$35), 0)</f>
        <v>2.3329003573667309E-2</v>
      </c>
      <c r="E42" s="11">
        <f>IFERROR(E31/SUM($E$31:$F$35), 0)</f>
        <v>0.13479063027881685</v>
      </c>
      <c r="F42" s="11">
        <f>IFERROR(F31/SUM($E$31:$F$35), 0)</f>
        <v>8.007545738810741E-2</v>
      </c>
      <c r="G42" s="11">
        <f>IFERROR(G31/SUM($G$31:$H$35), 0)</f>
        <v>0.12461593082877491</v>
      </c>
      <c r="H42" s="11">
        <f>IFERROR(H31/SUM($G$31:$H$35), 0)</f>
        <v>7.1501527411794885E-2</v>
      </c>
      <c r="I42" s="11">
        <f>IFERROR(I31/SUM($I$31:$J$35), 0)</f>
        <v>0.12944956455567769</v>
      </c>
      <c r="J42" s="11">
        <f>IFERROR(J31/SUM($I$31:$J$35), 0)</f>
        <v>7.6122431724021306E-2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1.0393611293892445E-3</v>
      </c>
      <c r="P42" s="11">
        <f>IFERROR(P31/SUM($O$31:$P$35),0)</f>
        <v>0.20422324579769097</v>
      </c>
      <c r="Q42" s="11">
        <f>IFERROR(Q31/SUM($Q$31:$R$35), 0)</f>
        <v>3.3599784961376383E-4</v>
      </c>
      <c r="R42" s="11">
        <f>IFERROR(R31/SUM($Q$31:$R$35), 0)</f>
        <v>0.20006271959859456</v>
      </c>
      <c r="S42" s="11">
        <f>IFERROR(S31/SUM($S$31:$T$35), 0)</f>
        <v>4.3400189503117531E-4</v>
      </c>
      <c r="T42" s="11">
        <f>IFERROR(T31/SUM($S$31:$T$35), 0)</f>
        <v>0.27801631317046671</v>
      </c>
      <c r="U42" s="11">
        <f>IFERROR(U31/SUM($U$31:$V$35), 0)</f>
        <v>0</v>
      </c>
      <c r="V42" s="11">
        <f>IFERROR(V31/SUM($U$31:$V$35), 0)</f>
        <v>0.19382409704990347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0.18142339233438673</v>
      </c>
      <c r="D43" s="11">
        <f t="shared" si="7"/>
        <v>2.1590637379396812E-2</v>
      </c>
      <c r="E43" s="11">
        <f t="shared" ref="E43:F46" si="8">IFERROR(E32/SUM($E$31:$F$35), 0)</f>
        <v>0.12989634193556929</v>
      </c>
      <c r="F43" s="11">
        <f t="shared" si="8"/>
        <v>7.6532902270684627E-2</v>
      </c>
      <c r="G43" s="11">
        <f t="shared" ref="G43:H46" si="9">IFERROR(G32/SUM($G$31:$H$35), 0)</f>
        <v>0.13175374176550553</v>
      </c>
      <c r="H43" s="11">
        <f t="shared" si="9"/>
        <v>7.0092111092973905E-2</v>
      </c>
      <c r="I43" s="11">
        <f t="shared" ref="I43:J46" si="10">IFERROR(I32/SUM($I$31:$J$35), 0)</f>
        <v>0.12923818381669064</v>
      </c>
      <c r="J43" s="11">
        <f t="shared" si="10"/>
        <v>7.2977086327893806E-2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1.0318837111921995E-3</v>
      </c>
      <c r="P43" s="11">
        <f t="shared" si="12"/>
        <v>0.2553613088472812</v>
      </c>
      <c r="Q43" s="11">
        <f t="shared" ref="Q43:R46" si="13">IFERROR(Q32/SUM($Q$31:$R$35), 0)</f>
        <v>3.3279787009363171E-4</v>
      </c>
      <c r="R43" s="11">
        <f t="shared" si="13"/>
        <v>0.21500982393712681</v>
      </c>
      <c r="S43" s="11">
        <f t="shared" ref="S43:T46" si="14">IFERROR(S32/SUM($S$31:$T$35), 0)</f>
        <v>8.3156088284599234E-4</v>
      </c>
      <c r="T43" s="11">
        <f t="shared" si="14"/>
        <v>0.17123528203497193</v>
      </c>
      <c r="U43" s="11">
        <f t="shared" ref="U43:V46" si="15">IFERROR(U32/SUM($U$31:$V$35), 0)</f>
        <v>2.4813895781637717E-3</v>
      </c>
      <c r="V43" s="11">
        <f t="shared" si="15"/>
        <v>0.19134270747173973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0.18570145337753571</v>
      </c>
      <c r="D44" s="11">
        <f t="shared" si="7"/>
        <v>2.3904150753184316E-2</v>
      </c>
      <c r="E44" s="11">
        <f t="shared" si="8"/>
        <v>0.12627624345339683</v>
      </c>
      <c r="F44" s="11">
        <f t="shared" si="8"/>
        <v>7.0470815966029166E-2</v>
      </c>
      <c r="G44" s="11">
        <f t="shared" si="9"/>
        <v>0.13195612846560614</v>
      </c>
      <c r="H44" s="11">
        <f t="shared" si="9"/>
        <v>7.3321362777790736E-2</v>
      </c>
      <c r="I44" s="11">
        <f t="shared" si="10"/>
        <v>0.12917054198021477</v>
      </c>
      <c r="J44" s="11">
        <f t="shared" si="10"/>
        <v>7.4752684535385139E-2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1.0244062929951547E-3</v>
      </c>
      <c r="P44" s="11">
        <f t="shared" si="12"/>
        <v>0.22094275288628337</v>
      </c>
      <c r="Q44" s="11">
        <f t="shared" si="13"/>
        <v>3.2959789057349954E-4</v>
      </c>
      <c r="R44" s="11">
        <f t="shared" si="13"/>
        <v>0.20450429117253649</v>
      </c>
      <c r="S44" s="11">
        <f t="shared" si="14"/>
        <v>1.7128166391688368E-3</v>
      </c>
      <c r="T44" s="11">
        <f t="shared" si="14"/>
        <v>0.18941366675280447</v>
      </c>
      <c r="U44" s="11">
        <f t="shared" si="15"/>
        <v>1.2406947890818858E-2</v>
      </c>
      <c r="V44" s="11">
        <f t="shared" si="15"/>
        <v>0.18762062310449407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0.18594055950834615</v>
      </c>
      <c r="D45" s="11">
        <f t="shared" si="7"/>
        <v>2.0479116987521251E-2</v>
      </c>
      <c r="E45" s="11">
        <f t="shared" si="8"/>
        <v>0.1232889996692791</v>
      </c>
      <c r="F45" s="11">
        <f t="shared" si="8"/>
        <v>6.8203023651670525E-2</v>
      </c>
      <c r="G45" s="11">
        <f t="shared" si="9"/>
        <v>0.13092947593236845</v>
      </c>
      <c r="H45" s="11">
        <f t="shared" si="9"/>
        <v>6.9380407154350204E-2</v>
      </c>
      <c r="I45" s="11">
        <f t="shared" si="10"/>
        <v>0.12704827936078467</v>
      </c>
      <c r="J45" s="11">
        <f t="shared" si="10"/>
        <v>7.0322144246216287E-2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1.0094514566010647E-3</v>
      </c>
      <c r="P45" s="11">
        <f t="shared" si="12"/>
        <v>0.19116019620745348</v>
      </c>
      <c r="Q45" s="11">
        <f t="shared" si="13"/>
        <v>3.2639791105337025E-4</v>
      </c>
      <c r="R45" s="11">
        <f t="shared" si="13"/>
        <v>0.18948038732552108</v>
      </c>
      <c r="S45" s="11">
        <f t="shared" si="14"/>
        <v>1.2986926935284024E-3</v>
      </c>
      <c r="T45" s="11">
        <f t="shared" si="14"/>
        <v>0.17433624213992749</v>
      </c>
      <c r="U45" s="11">
        <f t="shared" si="15"/>
        <v>1.5164047422111937E-2</v>
      </c>
      <c r="V45" s="11">
        <f t="shared" si="15"/>
        <v>0.18513923352633027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0.1675293874359422</v>
      </c>
      <c r="D46" s="11">
        <f t="shared" si="7"/>
        <v>1.641431276374376E-2</v>
      </c>
      <c r="E46" s="11">
        <f t="shared" si="8"/>
        <v>0.12513774103177069</v>
      </c>
      <c r="F46" s="11">
        <f t="shared" si="8"/>
        <v>6.5327844354675438E-2</v>
      </c>
      <c r="G46" s="11">
        <f t="shared" si="9"/>
        <v>0.12978047143952445</v>
      </c>
      <c r="H46" s="11">
        <f t="shared" si="9"/>
        <v>6.6668843131310759E-2</v>
      </c>
      <c r="I46" s="11">
        <f t="shared" si="10"/>
        <v>0.12810518305571997</v>
      </c>
      <c r="J46" s="11">
        <f t="shared" si="10"/>
        <v>6.2813900397395789E-2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1.0019740384040199E-3</v>
      </c>
      <c r="P46" s="11">
        <f t="shared" si="12"/>
        <v>0.1232054196327092</v>
      </c>
      <c r="Q46" s="11">
        <f t="shared" si="13"/>
        <v>3.2639791105337025E-4</v>
      </c>
      <c r="R46" s="11">
        <f t="shared" si="13"/>
        <v>0.18929158853383335</v>
      </c>
      <c r="S46" s="11">
        <f t="shared" si="14"/>
        <v>3.0048833495669924E-3</v>
      </c>
      <c r="T46" s="11">
        <f t="shared" si="14"/>
        <v>0.17971654044168806</v>
      </c>
      <c r="U46" s="11">
        <f t="shared" si="15"/>
        <v>2.8949545078577332E-2</v>
      </c>
      <c r="V46" s="11">
        <f t="shared" si="15"/>
        <v>0.1830714088778605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159.46769046697801</v>
      </c>
      <c r="D54" s="32">
        <f>SUMIFS('Inputs - allowances'!$L$4:$L$1000,'Inputs - allowances'!$M$4:$M$1000,D$52, 'Inputs - allowances'!$C$4:$C$1000, $C$1)</f>
        <v>963.45145267472299</v>
      </c>
      <c r="E54" s="32">
        <f>SUMIFS('Inputs - allowances'!$L$4:$L$1000,'Inputs - allowances'!$M$4:$M$1000,E$52, 'Inputs - allowances'!$C$4:$C$1000, $C$1)</f>
        <v>1047.89859656973</v>
      </c>
      <c r="F54" s="32">
        <f>SUMIFS('Inputs - allowances'!$L$4:$L$1000,'Inputs - allowances'!$M$4:$M$1000,F$52, 'Inputs - allowances'!$C$4:$C$1000, $C$1)</f>
        <v>117.509394302204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117.79484064049301</v>
      </c>
      <c r="P54" s="16">
        <f>SUMIFS('Inputs - allowances'!$L$4:$L$1000,'Inputs - allowances'!$M$4:$M$1000,P$52, 'Inputs - allowances'!$C$4:$C$1000, $C$1)</f>
        <v>212.343360627078</v>
      </c>
      <c r="Q54" s="16">
        <f>SUMIFS('Inputs - allowances'!$L$4:$L$1000,'Inputs - allowances'!$M$4:$M$1000,Q$52, 'Inputs - allowances'!$C$4:$C$1000, $C$1)</f>
        <v>247.075640378255</v>
      </c>
      <c r="R54" s="16">
        <f>SUMIFS('Inputs - allowances'!$L$4:$L$1000,'Inputs - allowances'!$M$4:$M$1000,R$52, 'Inputs - allowances'!$C$4:$C$1000, $C$1)</f>
        <v>6.9279779894807199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159.46769046697801</v>
      </c>
      <c r="D64" s="37">
        <f t="shared" ref="D64:G64" si="17">D54+D59</f>
        <v>963.45145267472299</v>
      </c>
      <c r="E64" s="37">
        <f t="shared" si="17"/>
        <v>1047.89859656973</v>
      </c>
      <c r="F64" s="37">
        <f t="shared" si="17"/>
        <v>117.509394302204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117.79484064049301</v>
      </c>
      <c r="P64" s="38">
        <f t="shared" ref="P64:S64" si="18">P54+P59</f>
        <v>212.343360627078</v>
      </c>
      <c r="Q64" s="38">
        <f t="shared" si="18"/>
        <v>247.075640378255</v>
      </c>
      <c r="R64" s="38">
        <f t="shared" si="18"/>
        <v>6.9279779894807199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0.17368798588627599</v>
      </c>
      <c r="D71" s="11">
        <f t="shared" si="19"/>
        <v>2.3329003573667309E-2</v>
      </c>
      <c r="E71" s="11">
        <f t="shared" si="19"/>
        <v>0.13479063027881685</v>
      </c>
      <c r="F71" s="11">
        <f t="shared" si="19"/>
        <v>8.007545738810741E-2</v>
      </c>
      <c r="G71" s="11">
        <f t="shared" si="19"/>
        <v>0.12461593082877491</v>
      </c>
      <c r="H71" s="11">
        <f t="shared" si="19"/>
        <v>7.1501527411794885E-2</v>
      </c>
      <c r="I71" s="11">
        <f t="shared" si="19"/>
        <v>0.12944956455567769</v>
      </c>
      <c r="J71" s="11">
        <f t="shared" si="19"/>
        <v>7.6122431724021306E-2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1.0393611293892445E-3</v>
      </c>
      <c r="P71" s="11">
        <f t="shared" si="20"/>
        <v>0.20422324579769097</v>
      </c>
      <c r="Q71" s="11">
        <f t="shared" si="20"/>
        <v>3.3599784961376383E-4</v>
      </c>
      <c r="R71" s="11">
        <f t="shared" si="20"/>
        <v>0.20006271959859456</v>
      </c>
      <c r="S71" s="11">
        <f t="shared" si="20"/>
        <v>4.3400189503117531E-4</v>
      </c>
      <c r="T71" s="11">
        <f t="shared" si="20"/>
        <v>0.27801631317046671</v>
      </c>
      <c r="U71" s="11">
        <f t="shared" si="20"/>
        <v>0</v>
      </c>
      <c r="V71" s="11">
        <f t="shared" si="20"/>
        <v>0.19382409704990347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0.18142339233438673</v>
      </c>
      <c r="D72" s="11">
        <f t="shared" si="21"/>
        <v>2.1590637379396812E-2</v>
      </c>
      <c r="E72" s="11">
        <f t="shared" si="21"/>
        <v>0.12989634193556929</v>
      </c>
      <c r="F72" s="11">
        <f t="shared" si="21"/>
        <v>7.6532902270684627E-2</v>
      </c>
      <c r="G72" s="11">
        <f t="shared" si="21"/>
        <v>0.13175374176550553</v>
      </c>
      <c r="H72" s="11">
        <f t="shared" si="21"/>
        <v>7.0092111092973905E-2</v>
      </c>
      <c r="I72" s="11">
        <f t="shared" si="21"/>
        <v>0.12923818381669064</v>
      </c>
      <c r="J72" s="11">
        <f t="shared" si="21"/>
        <v>7.2977086327893806E-2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1.0318837111921995E-3</v>
      </c>
      <c r="P72" s="11">
        <f t="shared" si="22"/>
        <v>0.2553613088472812</v>
      </c>
      <c r="Q72" s="11">
        <f t="shared" si="22"/>
        <v>3.3279787009363171E-4</v>
      </c>
      <c r="R72" s="11">
        <f t="shared" si="22"/>
        <v>0.21500982393712681</v>
      </c>
      <c r="S72" s="11">
        <f t="shared" si="22"/>
        <v>8.3156088284599234E-4</v>
      </c>
      <c r="T72" s="11">
        <f t="shared" si="22"/>
        <v>0.17123528203497193</v>
      </c>
      <c r="U72" s="11">
        <f t="shared" si="22"/>
        <v>2.4813895781637717E-3</v>
      </c>
      <c r="V72" s="11">
        <f t="shared" si="22"/>
        <v>0.19134270747173973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0.18570145337753571</v>
      </c>
      <c r="D73" s="11">
        <f t="shared" si="23"/>
        <v>2.3904150753184316E-2</v>
      </c>
      <c r="E73" s="11">
        <f t="shared" si="23"/>
        <v>0.12627624345339683</v>
      </c>
      <c r="F73" s="11">
        <f t="shared" si="23"/>
        <v>7.0470815966029166E-2</v>
      </c>
      <c r="G73" s="11">
        <f t="shared" si="23"/>
        <v>0.13195612846560614</v>
      </c>
      <c r="H73" s="11">
        <f t="shared" si="23"/>
        <v>7.3321362777790736E-2</v>
      </c>
      <c r="I73" s="11">
        <f t="shared" si="23"/>
        <v>0.12917054198021477</v>
      </c>
      <c r="J73" s="11">
        <f t="shared" si="23"/>
        <v>7.4752684535385139E-2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1.0244062929951547E-3</v>
      </c>
      <c r="P73" s="11">
        <f t="shared" si="24"/>
        <v>0.22094275288628337</v>
      </c>
      <c r="Q73" s="11">
        <f t="shared" si="24"/>
        <v>3.2959789057349954E-4</v>
      </c>
      <c r="R73" s="11">
        <f t="shared" si="24"/>
        <v>0.20450429117253649</v>
      </c>
      <c r="S73" s="11">
        <f t="shared" si="24"/>
        <v>1.7128166391688368E-3</v>
      </c>
      <c r="T73" s="11">
        <f t="shared" si="24"/>
        <v>0.18941366675280447</v>
      </c>
      <c r="U73" s="11">
        <f t="shared" si="24"/>
        <v>1.2406947890818858E-2</v>
      </c>
      <c r="V73" s="11">
        <f t="shared" si="24"/>
        <v>0.18762062310449407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0.18594055950834615</v>
      </c>
      <c r="D74" s="11">
        <f t="shared" si="25"/>
        <v>2.0479116987521251E-2</v>
      </c>
      <c r="E74" s="11">
        <f t="shared" si="25"/>
        <v>0.1232889996692791</v>
      </c>
      <c r="F74" s="11">
        <f t="shared" si="25"/>
        <v>6.8203023651670525E-2</v>
      </c>
      <c r="G74" s="11">
        <f t="shared" si="25"/>
        <v>0.13092947593236845</v>
      </c>
      <c r="H74" s="11">
        <f t="shared" si="25"/>
        <v>6.9380407154350204E-2</v>
      </c>
      <c r="I74" s="11">
        <f t="shared" si="25"/>
        <v>0.12704827936078467</v>
      </c>
      <c r="J74" s="11">
        <f t="shared" si="25"/>
        <v>7.0322144246216287E-2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1.0094514566010647E-3</v>
      </c>
      <c r="P74" s="11">
        <f t="shared" si="26"/>
        <v>0.19116019620745348</v>
      </c>
      <c r="Q74" s="11">
        <f t="shared" si="26"/>
        <v>3.2639791105337025E-4</v>
      </c>
      <c r="R74" s="11">
        <f t="shared" si="26"/>
        <v>0.18948038732552108</v>
      </c>
      <c r="S74" s="11">
        <f t="shared" si="26"/>
        <v>1.2986926935284024E-3</v>
      </c>
      <c r="T74" s="11">
        <f t="shared" si="26"/>
        <v>0.17433624213992749</v>
      </c>
      <c r="U74" s="11">
        <f t="shared" si="26"/>
        <v>1.5164047422111937E-2</v>
      </c>
      <c r="V74" s="11">
        <f t="shared" si="26"/>
        <v>0.18513923352633027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0.1675293874359422</v>
      </c>
      <c r="D75" s="11">
        <f t="shared" si="27"/>
        <v>1.641431276374376E-2</v>
      </c>
      <c r="E75" s="11">
        <f t="shared" si="27"/>
        <v>0.12513774103177069</v>
      </c>
      <c r="F75" s="11">
        <f t="shared" si="27"/>
        <v>6.5327844354675438E-2</v>
      </c>
      <c r="G75" s="11">
        <f t="shared" si="27"/>
        <v>0.12978047143952445</v>
      </c>
      <c r="H75" s="11">
        <f t="shared" si="27"/>
        <v>6.6668843131310759E-2</v>
      </c>
      <c r="I75" s="11">
        <f t="shared" si="27"/>
        <v>0.12810518305571997</v>
      </c>
      <c r="J75" s="11">
        <f t="shared" si="27"/>
        <v>6.2813900397395789E-2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1.0019740384040199E-3</v>
      </c>
      <c r="P75" s="11">
        <f t="shared" si="28"/>
        <v>0.1232054196327092</v>
      </c>
      <c r="Q75" s="11">
        <f t="shared" si="28"/>
        <v>3.2639791105337025E-4</v>
      </c>
      <c r="R75" s="11">
        <f t="shared" si="28"/>
        <v>0.18929158853383335</v>
      </c>
      <c r="S75" s="11">
        <f t="shared" si="28"/>
        <v>3.0048833495669924E-3</v>
      </c>
      <c r="T75" s="11">
        <f t="shared" si="28"/>
        <v>0.17971654044168806</v>
      </c>
      <c r="U75" s="11">
        <f t="shared" si="28"/>
        <v>2.8949545078577332E-2</v>
      </c>
      <c r="V75" s="11">
        <f t="shared" si="28"/>
        <v>0.1830714088778605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159.46769046697801</v>
      </c>
      <c r="D80" s="37">
        <f t="shared" ref="D80:G80" si="29">D64</f>
        <v>963.45145267472299</v>
      </c>
      <c r="E80" s="37">
        <f t="shared" si="29"/>
        <v>1047.89859656973</v>
      </c>
      <c r="F80" s="37">
        <f t="shared" si="29"/>
        <v>117.509394302204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117.79484064049301</v>
      </c>
      <c r="P80" s="38">
        <f t="shared" ref="P80:S80" si="30">P64</f>
        <v>212.343360627078</v>
      </c>
      <c r="Q80" s="38">
        <f t="shared" si="30"/>
        <v>247.075640378255</v>
      </c>
      <c r="R80" s="38">
        <f t="shared" si="30"/>
        <v>6.9279779894807199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27.697621971145505</v>
      </c>
      <c r="D85" s="32">
        <f>$C$80*D71</f>
        <v>3.7202223207886025</v>
      </c>
      <c r="E85" s="32">
        <f>$D$80*E71</f>
        <v>129.8642285490676</v>
      </c>
      <c r="F85" s="32">
        <f>$D$80*F71</f>
        <v>77.148815744164963</v>
      </c>
      <c r="G85" s="32">
        <f>$E$80*G71</f>
        <v>130.58485902570376</v>
      </c>
      <c r="H85" s="32">
        <f>$E$80*H71</f>
        <v>74.926350227411945</v>
      </c>
      <c r="I85" s="32">
        <f>$F$80*I71</f>
        <v>15.211539923621741</v>
      </c>
      <c r="J85" s="32">
        <f>$F$80*J71</f>
        <v>8.9451008447006224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0.12243137860432889</v>
      </c>
      <c r="P85" s="32">
        <f>$O$80*P71</f>
        <v>24.056444693823241</v>
      </c>
      <c r="Q85" s="32">
        <f>$P$80*Q71</f>
        <v>7.1346912550458177E-2</v>
      </c>
      <c r="R85" s="32">
        <f>$P$80*R71</f>
        <v>42.481990215758351</v>
      </c>
      <c r="S85" s="32">
        <f>$Q$80*S71</f>
        <v>0.10723129614020385</v>
      </c>
      <c r="T85" s="32">
        <f>$Q$80*T71</f>
        <v>68.691058612194553</v>
      </c>
      <c r="U85" s="32">
        <f>$R$80*U71</f>
        <v>0</v>
      </c>
      <c r="V85" s="32">
        <f>$R$80*V71</f>
        <v>1.3428090781927062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28.931169372249094</v>
      </c>
      <c r="D86" s="32">
        <f t="shared" si="31"/>
        <v>3.4430090786024161</v>
      </c>
      <c r="E86" s="32">
        <f t="shared" ref="E86:F89" si="32">$D$80*E72</f>
        <v>125.14881933495677</v>
      </c>
      <c r="F86" s="32">
        <f t="shared" si="32"/>
        <v>73.73573587010371</v>
      </c>
      <c r="G86" s="32">
        <f t="shared" ref="G86:H89" si="33">$E$80*G72</f>
        <v>138.06456108888386</v>
      </c>
      <c r="H86" s="32">
        <f t="shared" si="33"/>
        <v>73.449424844936956</v>
      </c>
      <c r="I86" s="32">
        <f t="shared" ref="I86:J89" si="34">$F$80*I72</f>
        <v>15.186700701016219</v>
      </c>
      <c r="J86" s="32">
        <f t="shared" si="34"/>
        <v>8.5754932123304535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0.12155057731940565</v>
      </c>
      <c r="P86" s="32">
        <f t="shared" si="36"/>
        <v>30.080244681413205</v>
      </c>
      <c r="Q86" s="32">
        <f t="shared" ref="Q86:R89" si="37">$P$80*Q72</f>
        <v>7.0667418145215488E-2</v>
      </c>
      <c r="R86" s="32">
        <f t="shared" si="37"/>
        <v>45.655908582645864</v>
      </c>
      <c r="S86" s="32">
        <f t="shared" ref="S86:T89" si="38">$Q$80*S72</f>
        <v>0.20545843764268065</v>
      </c>
      <c r="T86" s="32">
        <f t="shared" si="38"/>
        <v>42.308066964141794</v>
      </c>
      <c r="U86" s="32">
        <f t="shared" ref="U86:V89" si="39">$R$80*U72</f>
        <v>1.7191012380845458E-2</v>
      </c>
      <c r="V86" s="32">
        <f t="shared" si="39"/>
        <v>1.325618065811861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29.613381886476812</v>
      </c>
      <c r="D87" s="32">
        <f t="shared" si="31"/>
        <v>3.8119397131847759</v>
      </c>
      <c r="E87" s="32">
        <f t="shared" si="32"/>
        <v>121.66103019348215</v>
      </c>
      <c r="F87" s="32">
        <f t="shared" si="32"/>
        <v>67.895210013643862</v>
      </c>
      <c r="G87" s="32">
        <f t="shared" si="33"/>
        <v>138.27664182788368</v>
      </c>
      <c r="H87" s="32">
        <f t="shared" si="33"/>
        <v>76.833353153426955</v>
      </c>
      <c r="I87" s="32">
        <f t="shared" si="34"/>
        <v>15.178752149782452</v>
      </c>
      <c r="J87" s="32">
        <f t="shared" si="34"/>
        <v>8.7841426822168387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0.12066977603448244</v>
      </c>
      <c r="P87" s="32">
        <f t="shared" si="36"/>
        <v>26.025916366911577</v>
      </c>
      <c r="Q87" s="32">
        <f t="shared" si="37"/>
        <v>6.9987923739972813E-2</v>
      </c>
      <c r="R87" s="32">
        <f t="shared" si="37"/>
        <v>43.42512845023488</v>
      </c>
      <c r="S87" s="32">
        <f t="shared" si="38"/>
        <v>0.42319526797317086</v>
      </c>
      <c r="T87" s="32">
        <f t="shared" si="38"/>
        <v>46.799503009342551</v>
      </c>
      <c r="U87" s="32">
        <f t="shared" si="39"/>
        <v>8.595506190422729E-2</v>
      </c>
      <c r="V87" s="32">
        <f t="shared" si="39"/>
        <v>1.2998315472405928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29.651511588933648</v>
      </c>
      <c r="D88" s="32">
        <f t="shared" si="31"/>
        <v>3.2657574888030703</v>
      </c>
      <c r="E88" s="32">
        <f t="shared" si="32"/>
        <v>118.78296583018039</v>
      </c>
      <c r="F88" s="32">
        <f t="shared" si="32"/>
        <v>65.710302214010454</v>
      </c>
      <c r="G88" s="32">
        <f t="shared" si="33"/>
        <v>137.20081407913915</v>
      </c>
      <c r="H88" s="32">
        <f t="shared" si="33"/>
        <v>72.703631286480032</v>
      </c>
      <c r="I88" s="32">
        <f t="shared" si="34"/>
        <v>14.929366354823012</v>
      </c>
      <c r="J88" s="32">
        <f t="shared" si="34"/>
        <v>8.2635125764050965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0.11890817346463595</v>
      </c>
      <c r="P88" s="32">
        <f t="shared" si="36"/>
        <v>22.517684849062359</v>
      </c>
      <c r="Q88" s="32">
        <f t="shared" si="37"/>
        <v>6.930842933473072E-2</v>
      </c>
      <c r="R88" s="32">
        <f t="shared" si="37"/>
        <v>40.234902217621546</v>
      </c>
      <c r="S88" s="32">
        <f t="shared" si="38"/>
        <v>0.3208753289080909</v>
      </c>
      <c r="T88" s="32">
        <f t="shared" si="38"/>
        <v>43.07423866786111</v>
      </c>
      <c r="U88" s="32">
        <f t="shared" si="39"/>
        <v>0.10505618677183336</v>
      </c>
      <c r="V88" s="32">
        <f t="shared" si="39"/>
        <v>1.2826405348597472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26.715524499757265</v>
      </c>
      <c r="D89" s="32">
        <f t="shared" si="31"/>
        <v>2.6175525470368561</v>
      </c>
      <c r="E89" s="32">
        <f t="shared" si="32"/>
        <v>120.56413838149277</v>
      </c>
      <c r="F89" s="32">
        <f t="shared" si="32"/>
        <v>62.940206543620249</v>
      </c>
      <c r="G89" s="32">
        <f t="shared" si="33"/>
        <v>135.9967738836356</v>
      </c>
      <c r="H89" s="32">
        <f t="shared" si="33"/>
        <v>69.862187152228032</v>
      </c>
      <c r="I89" s="32">
        <f t="shared" si="34"/>
        <v>15.05356246785062</v>
      </c>
      <c r="J89" s="32">
        <f t="shared" si="34"/>
        <v>7.3812233894569506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0.11802737217971274</v>
      </c>
      <c r="P89" s="32">
        <f t="shared" si="36"/>
        <v>14.51296277168005</v>
      </c>
      <c r="Q89" s="32">
        <f t="shared" si="37"/>
        <v>6.930842933473072E-2</v>
      </c>
      <c r="R89" s="32">
        <f t="shared" si="37"/>
        <v>40.19481204771224</v>
      </c>
      <c r="S89" s="32">
        <f t="shared" si="38"/>
        <v>0.74243347785622049</v>
      </c>
      <c r="T89" s="32">
        <f t="shared" si="38"/>
        <v>44.403579316194637</v>
      </c>
      <c r="U89" s="32">
        <f t="shared" si="39"/>
        <v>0.20056181110986365</v>
      </c>
      <c r="V89" s="32">
        <f t="shared" si="39"/>
        <v>1.2683146912090428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2872.4689536489414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27.697621971145505</v>
      </c>
      <c r="D105" s="32">
        <f t="shared" ref="D105:L105" si="41">D85+D96</f>
        <v>3.7202223207886025</v>
      </c>
      <c r="E105" s="32">
        <f t="shared" si="41"/>
        <v>129.8642285490676</v>
      </c>
      <c r="F105" s="32">
        <f t="shared" si="41"/>
        <v>77.148815744164963</v>
      </c>
      <c r="G105" s="32">
        <f t="shared" si="41"/>
        <v>130.58485902570376</v>
      </c>
      <c r="H105" s="32">
        <f t="shared" si="41"/>
        <v>74.926350227411945</v>
      </c>
      <c r="I105" s="32">
        <f t="shared" si="41"/>
        <v>15.211539923621741</v>
      </c>
      <c r="J105" s="32">
        <f t="shared" si="41"/>
        <v>8.9451008447006224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0.12243137860432889</v>
      </c>
      <c r="P105" s="32">
        <f t="shared" ref="P105:X105" si="42">P85+P96</f>
        <v>24.056444693823241</v>
      </c>
      <c r="Q105" s="32">
        <f t="shared" si="42"/>
        <v>7.1346912550458177E-2</v>
      </c>
      <c r="R105" s="32">
        <f t="shared" si="42"/>
        <v>42.481990215758351</v>
      </c>
      <c r="S105" s="32">
        <f t="shared" si="42"/>
        <v>0.10723129614020385</v>
      </c>
      <c r="T105" s="32">
        <f t="shared" si="42"/>
        <v>68.691058612194553</v>
      </c>
      <c r="U105" s="32">
        <f t="shared" si="42"/>
        <v>0</v>
      </c>
      <c r="V105" s="32">
        <f t="shared" si="42"/>
        <v>1.3428090781927062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28.931169372249094</v>
      </c>
      <c r="D106" s="32">
        <f t="shared" si="43"/>
        <v>3.4430090786024161</v>
      </c>
      <c r="E106" s="32">
        <f t="shared" si="43"/>
        <v>125.14881933495677</v>
      </c>
      <c r="F106" s="32">
        <f t="shared" si="43"/>
        <v>73.73573587010371</v>
      </c>
      <c r="G106" s="32">
        <f t="shared" si="43"/>
        <v>138.06456108888386</v>
      </c>
      <c r="H106" s="32">
        <f t="shared" si="43"/>
        <v>73.449424844936956</v>
      </c>
      <c r="I106" s="32">
        <f t="shared" si="43"/>
        <v>15.186700701016219</v>
      </c>
      <c r="J106" s="32">
        <f t="shared" si="43"/>
        <v>8.5754932123304535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0.12155057731940565</v>
      </c>
      <c r="P106" s="32">
        <f t="shared" si="44"/>
        <v>30.080244681413205</v>
      </c>
      <c r="Q106" s="32">
        <f t="shared" si="44"/>
        <v>7.0667418145215488E-2</v>
      </c>
      <c r="R106" s="32">
        <f t="shared" si="44"/>
        <v>45.655908582645864</v>
      </c>
      <c r="S106" s="32">
        <f t="shared" si="44"/>
        <v>0.20545843764268065</v>
      </c>
      <c r="T106" s="32">
        <f t="shared" si="44"/>
        <v>42.308066964141794</v>
      </c>
      <c r="U106" s="32">
        <f t="shared" si="44"/>
        <v>1.7191012380845458E-2</v>
      </c>
      <c r="V106" s="32">
        <f t="shared" si="44"/>
        <v>1.325618065811861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29.613381886476812</v>
      </c>
      <c r="D107" s="32">
        <f t="shared" si="43"/>
        <v>3.8119397131847759</v>
      </c>
      <c r="E107" s="32">
        <f t="shared" si="43"/>
        <v>121.66103019348215</v>
      </c>
      <c r="F107" s="32">
        <f t="shared" si="43"/>
        <v>67.895210013643862</v>
      </c>
      <c r="G107" s="32">
        <f t="shared" si="43"/>
        <v>138.27664182788368</v>
      </c>
      <c r="H107" s="32">
        <f t="shared" si="43"/>
        <v>76.833353153426955</v>
      </c>
      <c r="I107" s="32">
        <f t="shared" si="43"/>
        <v>15.178752149782452</v>
      </c>
      <c r="J107" s="32">
        <f t="shared" si="43"/>
        <v>8.7841426822168387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0.12066977603448244</v>
      </c>
      <c r="P107" s="32">
        <f t="shared" si="44"/>
        <v>26.025916366911577</v>
      </c>
      <c r="Q107" s="32">
        <f t="shared" si="44"/>
        <v>6.9987923739972813E-2</v>
      </c>
      <c r="R107" s="32">
        <f t="shared" si="44"/>
        <v>43.42512845023488</v>
      </c>
      <c r="S107" s="32">
        <f t="shared" si="44"/>
        <v>0.42319526797317086</v>
      </c>
      <c r="T107" s="32">
        <f t="shared" si="44"/>
        <v>46.799503009342551</v>
      </c>
      <c r="U107" s="32">
        <f t="shared" si="44"/>
        <v>8.595506190422729E-2</v>
      </c>
      <c r="V107" s="32">
        <f t="shared" si="44"/>
        <v>1.2998315472405928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29.651511588933648</v>
      </c>
      <c r="D108" s="32">
        <f t="shared" si="43"/>
        <v>3.2657574888030703</v>
      </c>
      <c r="E108" s="32">
        <f t="shared" si="43"/>
        <v>118.78296583018039</v>
      </c>
      <c r="F108" s="32">
        <f t="shared" si="43"/>
        <v>65.710302214010454</v>
      </c>
      <c r="G108" s="32">
        <f t="shared" si="43"/>
        <v>137.20081407913915</v>
      </c>
      <c r="H108" s="32">
        <f t="shared" si="43"/>
        <v>72.703631286480032</v>
      </c>
      <c r="I108" s="32">
        <f t="shared" si="43"/>
        <v>14.929366354823012</v>
      </c>
      <c r="J108" s="32">
        <f t="shared" si="43"/>
        <v>8.2635125764050965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0.11890817346463595</v>
      </c>
      <c r="P108" s="32">
        <f t="shared" si="44"/>
        <v>22.517684849062359</v>
      </c>
      <c r="Q108" s="32">
        <f t="shared" si="44"/>
        <v>6.930842933473072E-2</v>
      </c>
      <c r="R108" s="32">
        <f t="shared" si="44"/>
        <v>40.234902217621546</v>
      </c>
      <c r="S108" s="32">
        <f t="shared" si="44"/>
        <v>0.3208753289080909</v>
      </c>
      <c r="T108" s="32">
        <f t="shared" si="44"/>
        <v>43.07423866786111</v>
      </c>
      <c r="U108" s="32">
        <f t="shared" si="44"/>
        <v>0.10505618677183336</v>
      </c>
      <c r="V108" s="32">
        <f t="shared" si="44"/>
        <v>1.2826405348597472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26.715524499757265</v>
      </c>
      <c r="D109" s="32">
        <f t="shared" si="43"/>
        <v>2.6175525470368561</v>
      </c>
      <c r="E109" s="32">
        <f t="shared" si="43"/>
        <v>120.56413838149277</v>
      </c>
      <c r="F109" s="32">
        <f t="shared" si="43"/>
        <v>62.940206543620249</v>
      </c>
      <c r="G109" s="32">
        <f t="shared" si="43"/>
        <v>135.9967738836356</v>
      </c>
      <c r="H109" s="32">
        <f t="shared" si="43"/>
        <v>69.862187152228032</v>
      </c>
      <c r="I109" s="32">
        <f t="shared" si="43"/>
        <v>15.05356246785062</v>
      </c>
      <c r="J109" s="32">
        <f t="shared" si="43"/>
        <v>7.3812233894569506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0.11802737217971274</v>
      </c>
      <c r="P109" s="32">
        <f t="shared" si="44"/>
        <v>14.51296277168005</v>
      </c>
      <c r="Q109" s="32">
        <f t="shared" si="44"/>
        <v>6.930842933473072E-2</v>
      </c>
      <c r="R109" s="32">
        <f t="shared" si="44"/>
        <v>40.19481204771224</v>
      </c>
      <c r="S109" s="32">
        <f t="shared" si="44"/>
        <v>0.74243347785622049</v>
      </c>
      <c r="T109" s="32">
        <f t="shared" si="44"/>
        <v>44.403579316194637</v>
      </c>
      <c r="U109" s="32">
        <f t="shared" si="44"/>
        <v>0.20056181110986365</v>
      </c>
      <c r="V109" s="32">
        <f t="shared" si="44"/>
        <v>1.2683146912090428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2872.4689536489414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0.17368798588627596</v>
      </c>
      <c r="D115" s="18">
        <f>IFERROR(D105/SUM($C$105:$D$109), 0)</f>
        <v>2.3329003573667306E-2</v>
      </c>
      <c r="E115" s="18">
        <f>IFERROR(E105/SUM($E$105:$F$109), 0)</f>
        <v>0.13479063027881688</v>
      </c>
      <c r="F115" s="18">
        <f>IFERROR(F105/SUM($E$105:$F$109), 0)</f>
        <v>8.0075457388107424E-2</v>
      </c>
      <c r="G115" s="18">
        <f>IFERROR(G105/SUM($G$105:$H$109), 0)</f>
        <v>0.1246159308287749</v>
      </c>
      <c r="H115" s="18">
        <f>IFERROR(H105/SUM($G$105:$H$109), 0)</f>
        <v>7.1501527411794885E-2</v>
      </c>
      <c r="I115" s="18">
        <f xml:space="preserve"> IFERROR(I105 / SUM($I$105:$J$109), 0)</f>
        <v>0.12944956455567769</v>
      </c>
      <c r="J115" s="18">
        <f xml:space="preserve"> IFERROR(J105 / SUM($I$105:$J$109), 0)</f>
        <v>7.6122431724021292E-2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1.0393611293892447E-3</v>
      </c>
      <c r="P115" s="17">
        <f xml:space="preserve"> IFERROR(P105 / SUM($O$105:$P$109), 0)</f>
        <v>0.20422324579769099</v>
      </c>
      <c r="Q115" s="17">
        <f xml:space="preserve"> IFERROR(Q105 / SUM($Q$105:$R$109), 0)</f>
        <v>3.3599784961376383E-4</v>
      </c>
      <c r="R115" s="17">
        <f xml:space="preserve"> IFERROR(R105 / SUM($Q$105:$R$109), 0)</f>
        <v>0.20006271959859456</v>
      </c>
      <c r="S115" s="17">
        <f xml:space="preserve"> IFERROR(S105 / SUM($S$105:$T$109), 0)</f>
        <v>4.3400189503117531E-4</v>
      </c>
      <c r="T115" s="17">
        <f xml:space="preserve"> IFERROR(T105 / SUM($S$105:$T$109), 0)</f>
        <v>0.27801631317046671</v>
      </c>
      <c r="U115" s="17">
        <f xml:space="preserve"> IFERROR(U105 / SUM($U$105:$V$109), 0)</f>
        <v>0</v>
      </c>
      <c r="V115" s="17">
        <f xml:space="preserve"> IFERROR(V105 / SUM($U$105:$V$109), 0)</f>
        <v>0.19382409704990347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0.1814233923343867</v>
      </c>
      <c r="D116" s="18">
        <f t="shared" si="45"/>
        <v>2.1590637379396808E-2</v>
      </c>
      <c r="E116" s="18">
        <f t="shared" ref="E116:F119" si="46">IFERROR(E106/SUM($E$105:$F$109), 0)</f>
        <v>0.12989634193556931</v>
      </c>
      <c r="F116" s="18">
        <f t="shared" si="46"/>
        <v>7.6532902270684641E-2</v>
      </c>
      <c r="G116" s="18">
        <f t="shared" ref="G116:H119" si="47">IFERROR(G106/SUM($G$105:$H$109), 0)</f>
        <v>0.13175374176550553</v>
      </c>
      <c r="H116" s="18">
        <f t="shared" si="47"/>
        <v>7.0092111092973905E-2</v>
      </c>
      <c r="I116" s="18">
        <f t="shared" ref="I116:J119" si="48" xml:space="preserve"> IFERROR(I106 / SUM($I$105:$J$109), 0)</f>
        <v>0.12923818381669061</v>
      </c>
      <c r="J116" s="18">
        <f t="shared" si="48"/>
        <v>7.2977086327893792E-2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1.0318837111921997E-3</v>
      </c>
      <c r="P116" s="17">
        <f t="shared" si="50"/>
        <v>0.2553613088472812</v>
      </c>
      <c r="Q116" s="17">
        <f t="shared" ref="Q116:R119" si="51" xml:space="preserve"> IFERROR(Q106 / SUM($Q$105:$R$109), 0)</f>
        <v>3.3279787009363166E-4</v>
      </c>
      <c r="R116" s="17">
        <f t="shared" si="51"/>
        <v>0.21500982393712681</v>
      </c>
      <c r="S116" s="17">
        <f t="shared" ref="S116:T119" si="52" xml:space="preserve"> IFERROR(S106 / SUM($S$105:$T$109), 0)</f>
        <v>8.3156088284599234E-4</v>
      </c>
      <c r="T116" s="17">
        <f t="shared" si="52"/>
        <v>0.17123528203497193</v>
      </c>
      <c r="U116" s="17">
        <f t="shared" ref="U116:V119" si="53" xml:space="preserve"> IFERROR(U106 / SUM($U$105:$V$109), 0)</f>
        <v>2.4813895781637717E-3</v>
      </c>
      <c r="V116" s="17">
        <f t="shared" si="53"/>
        <v>0.19134270747173976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0.18570145337753566</v>
      </c>
      <c r="D117" s="18">
        <f t="shared" si="45"/>
        <v>2.3904150753184313E-2</v>
      </c>
      <c r="E117" s="18">
        <f t="shared" si="46"/>
        <v>0.12627624345339683</v>
      </c>
      <c r="F117" s="18">
        <f t="shared" si="46"/>
        <v>7.0470815966029179E-2</v>
      </c>
      <c r="G117" s="18">
        <f t="shared" si="47"/>
        <v>0.13195612846560614</v>
      </c>
      <c r="H117" s="18">
        <f t="shared" si="47"/>
        <v>7.3321362777790736E-2</v>
      </c>
      <c r="I117" s="18">
        <f t="shared" si="48"/>
        <v>0.12917054198021477</v>
      </c>
      <c r="J117" s="18">
        <f t="shared" si="48"/>
        <v>7.4752684535385125E-2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1.0244062929951549E-3</v>
      </c>
      <c r="P117" s="17">
        <f t="shared" si="50"/>
        <v>0.2209427528862834</v>
      </c>
      <c r="Q117" s="17">
        <f t="shared" si="51"/>
        <v>3.295978905734996E-4</v>
      </c>
      <c r="R117" s="17">
        <f t="shared" si="51"/>
        <v>0.20450429117253649</v>
      </c>
      <c r="S117" s="17">
        <f t="shared" si="52"/>
        <v>1.7128166391688368E-3</v>
      </c>
      <c r="T117" s="17">
        <f t="shared" si="52"/>
        <v>0.18941366675280447</v>
      </c>
      <c r="U117" s="17">
        <f t="shared" si="53"/>
        <v>1.2406947890818858E-2</v>
      </c>
      <c r="V117" s="17">
        <f t="shared" si="53"/>
        <v>0.18762062310449409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0.18594055950834612</v>
      </c>
      <c r="D118" s="18">
        <f t="shared" si="45"/>
        <v>2.0479116987521247E-2</v>
      </c>
      <c r="E118" s="18">
        <f t="shared" si="46"/>
        <v>0.12328899966927911</v>
      </c>
      <c r="F118" s="18">
        <f t="shared" si="46"/>
        <v>6.8203023651670525E-2</v>
      </c>
      <c r="G118" s="18">
        <f t="shared" si="47"/>
        <v>0.13092947593236845</v>
      </c>
      <c r="H118" s="18">
        <f t="shared" si="47"/>
        <v>6.9380407154350204E-2</v>
      </c>
      <c r="I118" s="18">
        <f t="shared" si="48"/>
        <v>0.12704827936078464</v>
      </c>
      <c r="J118" s="18">
        <f t="shared" si="48"/>
        <v>7.0322144246216287E-2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1.0094514566010647E-3</v>
      </c>
      <c r="P118" s="17">
        <f t="shared" si="50"/>
        <v>0.1911601962074535</v>
      </c>
      <c r="Q118" s="17">
        <f t="shared" si="51"/>
        <v>3.263979110533702E-4</v>
      </c>
      <c r="R118" s="17">
        <f t="shared" si="51"/>
        <v>0.18948038732552111</v>
      </c>
      <c r="S118" s="17">
        <f t="shared" si="52"/>
        <v>1.2986926935284024E-3</v>
      </c>
      <c r="T118" s="17">
        <f t="shared" si="52"/>
        <v>0.17433624213992749</v>
      </c>
      <c r="U118" s="17">
        <f t="shared" si="53"/>
        <v>1.5164047422111937E-2</v>
      </c>
      <c r="V118" s="17">
        <f t="shared" si="53"/>
        <v>0.18513923352633027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0.16752938743594217</v>
      </c>
      <c r="D119" s="18">
        <f t="shared" si="45"/>
        <v>1.6414312763743756E-2</v>
      </c>
      <c r="E119" s="18">
        <f t="shared" si="46"/>
        <v>0.12513774103177072</v>
      </c>
      <c r="F119" s="18">
        <f t="shared" si="46"/>
        <v>6.5327844354675438E-2</v>
      </c>
      <c r="G119" s="18">
        <f t="shared" si="47"/>
        <v>0.12978047143952445</v>
      </c>
      <c r="H119" s="18">
        <f t="shared" si="47"/>
        <v>6.6668843131310759E-2</v>
      </c>
      <c r="I119" s="18">
        <f t="shared" si="48"/>
        <v>0.12810518305571994</v>
      </c>
      <c r="J119" s="18">
        <f t="shared" si="48"/>
        <v>6.2813900397395789E-2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1.0019740384040199E-3</v>
      </c>
      <c r="P119" s="17">
        <f t="shared" si="50"/>
        <v>0.12320541963270923</v>
      </c>
      <c r="Q119" s="17">
        <f t="shared" si="51"/>
        <v>3.263979110533702E-4</v>
      </c>
      <c r="R119" s="17">
        <f t="shared" si="51"/>
        <v>0.18929158853383335</v>
      </c>
      <c r="S119" s="17">
        <f t="shared" si="52"/>
        <v>3.0048833495669924E-3</v>
      </c>
      <c r="T119" s="17">
        <f t="shared" si="52"/>
        <v>0.17971654044168806</v>
      </c>
      <c r="U119" s="17">
        <f t="shared" si="53"/>
        <v>2.8949545078577332E-2</v>
      </c>
      <c r="V119" s="17">
        <f t="shared" si="53"/>
        <v>0.1830714088778605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27.820053349749834</v>
      </c>
      <c r="D126" s="39">
        <f t="shared" si="55"/>
        <v>27.776667014611846</v>
      </c>
      <c r="E126" s="39">
        <f t="shared" si="55"/>
        <v>129.93557546161807</v>
      </c>
      <c r="F126" s="39">
        <f t="shared" si="55"/>
        <v>119.63080595992332</v>
      </c>
      <c r="G126" s="39">
        <f t="shared" si="55"/>
        <v>130.69209032184398</v>
      </c>
      <c r="H126" s="39">
        <f t="shared" si="55"/>
        <v>143.6174088396065</v>
      </c>
      <c r="I126" s="39">
        <f t="shared" si="55"/>
        <v>15.211539923621741</v>
      </c>
      <c r="J126" s="39">
        <f t="shared" si="55"/>
        <v>10.287909922893329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29.052719949568498</v>
      </c>
      <c r="D127" s="39">
        <f t="shared" si="55"/>
        <v>33.523253760015621</v>
      </c>
      <c r="E127" s="39">
        <f t="shared" si="55"/>
        <v>125.21948675310199</v>
      </c>
      <c r="F127" s="39">
        <f t="shared" si="55"/>
        <v>119.39164445274957</v>
      </c>
      <c r="G127" s="39">
        <f t="shared" si="55"/>
        <v>138.27001952652654</v>
      </c>
      <c r="H127" s="39">
        <f t="shared" si="55"/>
        <v>115.75749180907874</v>
      </c>
      <c r="I127" s="39">
        <f t="shared" si="55"/>
        <v>15.203891713397065</v>
      </c>
      <c r="J127" s="39">
        <f t="shared" si="55"/>
        <v>9.9011112781423147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29.734051662511295</v>
      </c>
      <c r="D128" s="39">
        <f t="shared" si="55"/>
        <v>29.837856080096351</v>
      </c>
      <c r="E128" s="39">
        <f t="shared" si="55"/>
        <v>121.73101811722212</v>
      </c>
      <c r="F128" s="39">
        <f t="shared" si="55"/>
        <v>111.32033846387874</v>
      </c>
      <c r="G128" s="39">
        <f t="shared" si="55"/>
        <v>138.69983709585685</v>
      </c>
      <c r="H128" s="39">
        <f t="shared" si="55"/>
        <v>123.63285616276951</v>
      </c>
      <c r="I128" s="39">
        <f t="shared" si="55"/>
        <v>15.26470721168668</v>
      </c>
      <c r="J128" s="39">
        <f t="shared" si="55"/>
        <v>10.083974229457432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29.770419762398284</v>
      </c>
      <c r="D129" s="39">
        <f t="shared" si="55"/>
        <v>25.783442337865431</v>
      </c>
      <c r="E129" s="39">
        <f t="shared" si="55"/>
        <v>118.85227425951511</v>
      </c>
      <c r="F129" s="39">
        <f t="shared" si="55"/>
        <v>105.94520443163199</v>
      </c>
      <c r="G129" s="39">
        <f t="shared" si="55"/>
        <v>137.52168940804725</v>
      </c>
      <c r="H129" s="39">
        <f t="shared" si="55"/>
        <v>115.77786995434114</v>
      </c>
      <c r="I129" s="39">
        <f t="shared" si="55"/>
        <v>15.034422541594845</v>
      </c>
      <c r="J129" s="39">
        <f t="shared" si="55"/>
        <v>9.546153111264843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26.833551871936979</v>
      </c>
      <c r="D130" s="39">
        <f t="shared" si="55"/>
        <v>17.130515318716906</v>
      </c>
      <c r="E130" s="39">
        <f t="shared" si="55"/>
        <v>120.63344681082749</v>
      </c>
      <c r="F130" s="39">
        <f t="shared" si="55"/>
        <v>103.13501859133248</v>
      </c>
      <c r="G130" s="39">
        <f t="shared" si="55"/>
        <v>136.73920736149182</v>
      </c>
      <c r="H130" s="39">
        <f t="shared" si="55"/>
        <v>114.26576646842267</v>
      </c>
      <c r="I130" s="39">
        <f t="shared" si="55"/>
        <v>15.254124278960484</v>
      </c>
      <c r="J130" s="39">
        <f t="shared" si="55"/>
        <v>8.6495380806659927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2872.4689536489404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7.1859999999999999</v>
      </c>
      <c r="D136" s="31">
        <f>SUMIFS('Inputs - Reps'!$G$4:$G$5000,'Inputs - Reps'!$M$4:$M$5000,D$133, 'Inputs - Reps'!$C$4:$C$5000, $C$1)</f>
        <v>1.946</v>
      </c>
      <c r="E136" s="31">
        <f>SUMIFS('Inputs - Reps'!$G$4:$G$5000,'Inputs - Reps'!$M$4:$M$5000,E$133, 'Inputs - Reps'!$C$4:$C$5000, $C$1)</f>
        <v>1.91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0.19900000000000001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7.1859999999999999</v>
      </c>
      <c r="D137" s="50">
        <f>SUMIFS('Inputs - Reps'!$H$4:$H$5000,'Inputs - Reps'!$M$4:$M$5000,D$133, 'Inputs - Reps'!$C$4:$C$5000, $C$1)</f>
        <v>1.946</v>
      </c>
      <c r="E137" s="50">
        <f>SUMIFS('Inputs - Reps'!$H$4:$H$5000,'Inputs - Reps'!$M$4:$M$5000,E$133, 'Inputs - Reps'!$C$4:$C$5000, $C$1)</f>
        <v>1.91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0.19900000000000001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7.1859999999999999</v>
      </c>
      <c r="D138" s="50">
        <f>SUMIFS('Inputs - Reps'!$I$4:$I$5000,'Inputs - Reps'!$M$4:$M$5000,D$133, 'Inputs - Reps'!$C$4:$C$5000, $C$1)</f>
        <v>1.946</v>
      </c>
      <c r="E138" s="50">
        <f>SUMIFS('Inputs - Reps'!$I$4:$I$5000,'Inputs - Reps'!$M$4:$M$5000,E$133, 'Inputs - Reps'!$C$4:$C$5000, $C$1)</f>
        <v>1.91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0.19900000000000001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7.1859999999999999</v>
      </c>
      <c r="D139" s="50">
        <f>SUMIFS('Inputs - Reps'!$J$4:$J$5000,'Inputs - Reps'!$M$4:$M$5000,D$133, 'Inputs - Reps'!$C$4:$C$5000, $C$1)</f>
        <v>1.946</v>
      </c>
      <c r="E139" s="50">
        <f>SUMIFS('Inputs - Reps'!$J$4:$J$5000,'Inputs - Reps'!$M$4:$M$5000,E$133, 'Inputs - Reps'!$C$4:$C$5000, $C$1)</f>
        <v>1.91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0.19900000000000001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7.1859999999999999</v>
      </c>
      <c r="D140" s="50">
        <f>SUMIFS('Inputs - Reps'!$K$4:$K$5000,'Inputs - Reps'!$M$4:$M$5000,D$133, 'Inputs - Reps'!$C$4:$C$5000, $C$1)</f>
        <v>1.946</v>
      </c>
      <c r="E140" s="50">
        <f>SUMIFS('Inputs - Reps'!$K$4:$K$5000,'Inputs - Reps'!$M$4:$M$5000,E$133, 'Inputs - Reps'!$C$4:$C$5000, $C$1)</f>
        <v>1.91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0.19900000000000001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56.204999999999984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adjustments'!B$34/('Inputs - adjustments'!$B$34+'Inputs - adjustments'!$C$34))*'SRWRDS allowance profile'!$B4, 0)</f>
        <v>0</v>
      </c>
      <c r="D156" s="50">
        <f>IFERROR(SUMIFS('Inputs - allowances'!$L$4:$L$1000,'Inputs - allowances'!$M$4:$M$1000,D$153,'Inputs - allowances'!$C$4:$C$1000,$C$1)*('Inputs - adjustments'!C$34/('Inputs - adjustments'!$B$34+'Inputs - adjustments'!$C$34))*'SRWRDS allowance profile'!$B4, 0)</f>
        <v>0</v>
      </c>
      <c r="E156" s="50">
        <f>IFERROR(SUMIFS('Inputs - allowances'!$L$4:$L$1000,'Inputs - allowances'!$M$4:$M$1000,E$153,'Inputs - allowances'!$C$4:$C$1000,$C$1)*('Inputs - adjustments'!D$34/('Inputs - adjustments'!$D$34+'Inputs - adjustments'!$E$34))*'SRWRDS allowance profile'!$B4, 0)</f>
        <v>0</v>
      </c>
      <c r="F156" s="50">
        <f>IFERROR(SUMIFS('Inputs - allowances'!$L$4:$L$1000,'Inputs - allowances'!$M$4:$M$1000,F$153,'Inputs - allowances'!$C$4:$C$1000,$C$1)*('Inputs - adjustments'!E$34/('Inputs - adjustments'!$D$34+'Inputs - adjustments'!$E$34))*'SRWRDS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adjustments'!B$34/('Inputs - adjustments'!$B$34+'Inputs - adjustments'!$C$34))*'SRWRDS allowance profile'!$B5, 0)</f>
        <v>0</v>
      </c>
      <c r="D157" s="50">
        <f>IFERROR(SUMIFS('Inputs - allowances'!$L$4:$L$1000,'Inputs - allowances'!$M$4:$M$1000,D$153,'Inputs - allowances'!$C$4:$C$1000,$C$1)*('Inputs - adjustments'!C$34/('Inputs - adjustments'!$B$34+'Inputs - adjustments'!$C$34))*'SRWRDS allowance profile'!$B5, 0)</f>
        <v>0</v>
      </c>
      <c r="E157" s="50">
        <f>IFERROR(SUMIFS('Inputs - allowances'!$L$4:$L$1000,'Inputs - allowances'!$M$4:$M$1000,E$153,'Inputs - allowances'!$C$4:$C$1000,$C$1)*('Inputs - adjustments'!D$34/('Inputs - adjustments'!$D$34+'Inputs - adjustments'!$E$34))*'SRWRDS allowance profile'!$B5, 0)</f>
        <v>0</v>
      </c>
      <c r="F157" s="50">
        <f>IFERROR(SUMIFS('Inputs - allowances'!$L$4:$L$1000,'Inputs - allowances'!$M$4:$M$1000,F$153,'Inputs - allowances'!$C$4:$C$1000,$C$1)*('Inputs - adjustments'!E$34/('Inputs - adjustments'!$D$34+'Inputs - adjustments'!$E$34))*'SRWRDS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adjustments'!B$34/('Inputs - adjustments'!$B$34+'Inputs - adjustments'!$C$34))*'SRWRDS allowance profile'!$B6, 0)</f>
        <v>0</v>
      </c>
      <c r="D158" s="50">
        <f>IFERROR(SUMIFS('Inputs - allowances'!$L$4:$L$1000,'Inputs - allowances'!$M$4:$M$1000,D$153,'Inputs - allowances'!$C$4:$C$1000,$C$1)*('Inputs - adjustments'!C$34/('Inputs - adjustments'!$B$34+'Inputs - adjustments'!$C$34))*'SRWRDS allowance profile'!$B6, 0)</f>
        <v>0</v>
      </c>
      <c r="E158" s="50">
        <f>IFERROR(SUMIFS('Inputs - allowances'!$L$4:$L$1000,'Inputs - allowances'!$M$4:$M$1000,E$153,'Inputs - allowances'!$C$4:$C$1000,$C$1)*('Inputs - adjustments'!D$34/('Inputs - adjustments'!$D$34+'Inputs - adjustments'!$E$34))*'SRWRDS allowance profile'!$B6, 0)</f>
        <v>0</v>
      </c>
      <c r="F158" s="50">
        <f>IFERROR(SUMIFS('Inputs - allowances'!$L$4:$L$1000,'Inputs - allowances'!$M$4:$M$1000,F$153,'Inputs - allowances'!$C$4:$C$1000,$C$1)*('Inputs - adjustments'!E$34/('Inputs - adjustments'!$D$34+'Inputs - adjustments'!$E$34))*'SRWRDS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adjustments'!B$34/('Inputs - adjustments'!$B$34+'Inputs - adjustments'!$C$34))*'SRWRDS allowance profile'!$B7, 0)</f>
        <v>0</v>
      </c>
      <c r="D159" s="50">
        <f>IFERROR(SUMIFS('Inputs - allowances'!$L$4:$L$1000,'Inputs - allowances'!$M$4:$M$1000,D$153,'Inputs - allowances'!$C$4:$C$1000,$C$1)*('Inputs - adjustments'!C$34/('Inputs - adjustments'!$B$34+'Inputs - adjustments'!$C$34))*'SRWRDS allowance profile'!$B7, 0)</f>
        <v>0</v>
      </c>
      <c r="E159" s="50">
        <f>IFERROR(SUMIFS('Inputs - allowances'!$L$4:$L$1000,'Inputs - allowances'!$M$4:$M$1000,E$153,'Inputs - allowances'!$C$4:$C$1000,$C$1)*('Inputs - adjustments'!D$34/('Inputs - adjustments'!$D$34+'Inputs - adjustments'!$E$34))*'SRWRDS allowance profile'!$B7, 0)</f>
        <v>0</v>
      </c>
      <c r="F159" s="50">
        <f>IFERROR(SUMIFS('Inputs - allowances'!$L$4:$L$1000,'Inputs - allowances'!$M$4:$M$1000,F$153,'Inputs - allowances'!$C$4:$C$1000,$C$1)*('Inputs - adjustments'!E$34/('Inputs - adjustments'!$D$34+'Inputs - adjustments'!$E$34))*'SRWRDS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adjustments'!B$34/('Inputs - adjustments'!$B$34+'Inputs - adjustments'!$C$34))*'SRWRDS allowance profile'!$B8, 0)</f>
        <v>0</v>
      </c>
      <c r="D160" s="50">
        <f>IFERROR(SUMIFS('Inputs - allowances'!$L$4:$L$1000,'Inputs - allowances'!$M$4:$M$1000,D$153,'Inputs - allowances'!$C$4:$C$1000,$C$1)*('Inputs - adjustments'!C$34/('Inputs - adjustments'!$B$34+'Inputs - adjustments'!$C$34))*'SRWRDS allowance profile'!$B8, 0)</f>
        <v>0</v>
      </c>
      <c r="E160" s="50">
        <f>IFERROR(SUMIFS('Inputs - allowances'!$L$4:$L$1000,'Inputs - allowances'!$M$4:$M$1000,E$153,'Inputs - allowances'!$C$4:$C$1000,$C$1)*('Inputs - adjustments'!D$34/('Inputs - adjustments'!$D$34+'Inputs - adjustments'!$E$34))*'SRWRDS allowance profile'!$B8, 0)</f>
        <v>0</v>
      </c>
      <c r="F160" s="50">
        <f>IFERROR(SUMIFS('Inputs - allowances'!$L$4:$L$1000,'Inputs - allowances'!$M$4:$M$1000,F$153,'Inputs - allowances'!$C$4:$C$1000,$C$1)*('Inputs - adjustments'!E$34/('Inputs - adjustments'!$D$34+'Inputs - adjustments'!$E$34))*'SRWRDS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profile'!J11</f>
        <v>1.2248179645374202</v>
      </c>
      <c r="F176" s="31"/>
      <c r="G176" s="31">
        <f>SUMIFS('Inputs - allowances'!$L$4:$L$1000,'Inputs - allowances'!$M$4:$M$1000,G$173, 'Inputs - allowances'!$C$4:$C$1000, $C$1)*'Non-s185 diversions profile'!J25</f>
        <v>1.8898025987020142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profile'!J12</f>
        <v>1.2248179645374202</v>
      </c>
      <c r="F177" s="31"/>
      <c r="G177" s="31">
        <f>SUMIFS('Inputs - allowances'!$L$4:$L$1000,'Inputs - allowances'!$M$4:$M$1000,G$173, 'Inputs - allowances'!$C$4:$C$1000, $C$1)*'Non-s185 diversions profile'!J26</f>
        <v>1.8898025987020142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profile'!J13</f>
        <v>1.2248179645374202</v>
      </c>
      <c r="F178" s="31"/>
      <c r="G178" s="31">
        <f>SUMIFS('Inputs - allowances'!$L$4:$L$1000,'Inputs - allowances'!$M$4:$M$1000,G$173, 'Inputs - allowances'!$C$4:$C$1000, $C$1)*'Non-s185 diversions profile'!J27</f>
        <v>1.8898025987020142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profile'!J14</f>
        <v>1.2248179645374202</v>
      </c>
      <c r="F179" s="31"/>
      <c r="G179" s="31">
        <f>SUMIFS('Inputs - allowances'!$L$4:$L$1000,'Inputs - allowances'!$M$4:$M$1000,G$173, 'Inputs - allowances'!$C$4:$C$1000, $C$1)*'Non-s185 diversions profile'!J28</f>
        <v>1.8898025987020142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profile'!J15</f>
        <v>1.2248179645374202</v>
      </c>
      <c r="F180" s="31"/>
      <c r="G180" s="31">
        <f>SUMIFS('Inputs - allowances'!$L$4:$L$1000,'Inputs - allowances'!$M$4:$M$1000,G$173, 'Inputs - allowances'!$C$4:$C$1000, $C$1)*'Non-s185 diversions profile'!J29</f>
        <v>1.8898025987020142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15.573102816197171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35.006053349749834</v>
      </c>
      <c r="D185" s="16">
        <f t="shared" ref="D185:L185" si="56">D126+D136+D146+D156+D166+D176</f>
        <v>29.722667014611847</v>
      </c>
      <c r="E185" s="16">
        <f t="shared" si="56"/>
        <v>133.07039342615548</v>
      </c>
      <c r="F185" s="16">
        <f t="shared" si="56"/>
        <v>119.63080595992332</v>
      </c>
      <c r="G185" s="16">
        <f t="shared" si="56"/>
        <v>132.78089292054599</v>
      </c>
      <c r="H185" s="16">
        <f t="shared" si="56"/>
        <v>143.6174088396065</v>
      </c>
      <c r="I185" s="16">
        <f t="shared" si="56"/>
        <v>15.211539923621741</v>
      </c>
      <c r="J185" s="16">
        <f t="shared" si="56"/>
        <v>10.287909922893329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36.238719949568498</v>
      </c>
      <c r="D186" s="16">
        <f t="shared" si="57"/>
        <v>35.469253760015619</v>
      </c>
      <c r="E186" s="16">
        <f t="shared" si="57"/>
        <v>128.35430471763939</v>
      </c>
      <c r="F186" s="16">
        <f t="shared" si="57"/>
        <v>119.39164445274957</v>
      </c>
      <c r="G186" s="16">
        <f t="shared" si="57"/>
        <v>140.35882212522856</v>
      </c>
      <c r="H186" s="16">
        <f t="shared" si="57"/>
        <v>115.75749180907874</v>
      </c>
      <c r="I186" s="16">
        <f t="shared" si="57"/>
        <v>15.203891713397065</v>
      </c>
      <c r="J186" s="16">
        <f t="shared" si="57"/>
        <v>9.9011112781423147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36.920051662511298</v>
      </c>
      <c r="D187" s="16">
        <f t="shared" si="58"/>
        <v>31.783856080096353</v>
      </c>
      <c r="E187" s="16">
        <f t="shared" si="58"/>
        <v>124.86583608175954</v>
      </c>
      <c r="F187" s="16">
        <f t="shared" si="58"/>
        <v>111.32033846387874</v>
      </c>
      <c r="G187" s="16">
        <f t="shared" si="58"/>
        <v>140.78863969455887</v>
      </c>
      <c r="H187" s="16">
        <f t="shared" si="58"/>
        <v>123.63285616276951</v>
      </c>
      <c r="I187" s="16">
        <f t="shared" si="58"/>
        <v>15.26470721168668</v>
      </c>
      <c r="J187" s="16">
        <f t="shared" si="58"/>
        <v>10.083974229457432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36.956419762398284</v>
      </c>
      <c r="D188" s="16">
        <f t="shared" si="59"/>
        <v>27.729442337865432</v>
      </c>
      <c r="E188" s="16">
        <f t="shared" si="59"/>
        <v>121.98709222405253</v>
      </c>
      <c r="F188" s="16">
        <f t="shared" si="59"/>
        <v>105.94520443163199</v>
      </c>
      <c r="G188" s="16">
        <f t="shared" si="59"/>
        <v>139.61049200674927</v>
      </c>
      <c r="H188" s="16">
        <f t="shared" si="59"/>
        <v>115.77786995434114</v>
      </c>
      <c r="I188" s="16">
        <f t="shared" si="59"/>
        <v>15.034422541594845</v>
      </c>
      <c r="J188" s="16">
        <f t="shared" si="59"/>
        <v>9.546153111264843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34.019551871936983</v>
      </c>
      <c r="D189" s="16">
        <f t="shared" si="60"/>
        <v>19.076515318716908</v>
      </c>
      <c r="E189" s="16">
        <f t="shared" si="60"/>
        <v>123.76826477536491</v>
      </c>
      <c r="F189" s="16">
        <f t="shared" si="60"/>
        <v>103.13501859133248</v>
      </c>
      <c r="G189" s="16">
        <f t="shared" si="60"/>
        <v>138.82800996019384</v>
      </c>
      <c r="H189" s="16">
        <f t="shared" si="60"/>
        <v>114.26576646842267</v>
      </c>
      <c r="I189" s="16">
        <f t="shared" si="60"/>
        <v>15.254124278960484</v>
      </c>
      <c r="J189" s="16">
        <f t="shared" si="60"/>
        <v>8.6495380806659927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2944.2470564651376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0.10840387392510421</v>
      </c>
      <c r="D195" s="18">
        <f xml:space="preserve"> IFERROR(D185 / SUM($C$185:$D$189), 0)</f>
        <v>9.2042716600409399E-2</v>
      </c>
      <c r="E195" s="18">
        <f xml:space="preserve"> IFERROR(E185 / SUM($E$185:$F$189), 0)</f>
        <v>0.11168599791164832</v>
      </c>
      <c r="F195" s="18">
        <f xml:space="preserve"> IFERROR(F185 / SUM($E$185:$F$189), 0)</f>
        <v>0.10040615046368857</v>
      </c>
      <c r="G195" s="18">
        <f xml:space="preserve"> IFERROR(G185 / SUM($G$185:$H$189), 0)</f>
        <v>0.10171521114133102</v>
      </c>
      <c r="H195" s="18">
        <f xml:space="preserve"> IFERROR(H185 / SUM($G$185:$H$189), 0)</f>
        <v>0.11001639424455954</v>
      </c>
      <c r="I195" s="18">
        <f xml:space="preserve"> IFERROR(I185 / SUM($I$185:$J$189), 0)</f>
        <v>0.12224253569068831</v>
      </c>
      <c r="J195" s="18">
        <f xml:space="preserve"> IFERROR(J185 / SUM($I$185:$J$189), 0)</f>
        <v>8.2675403164076594E-2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0.11222109471670151</v>
      </c>
      <c r="D196" s="18">
        <f t="shared" si="61"/>
        <v>0.10983827495211594</v>
      </c>
      <c r="E196" s="18">
        <f t="shared" ref="E196:F199" si="62" xml:space="preserve"> IFERROR(E186 / SUM($E$185:$F$189), 0)</f>
        <v>0.10772778406641183</v>
      </c>
      <c r="F196" s="18">
        <f t="shared" si="62"/>
        <v>0.10020542218068716</v>
      </c>
      <c r="G196" s="18">
        <f t="shared" ref="G196:H199" si="63" xml:space="preserve"> IFERROR(G186 / SUM($G$185:$H$189), 0)</f>
        <v>0.10752019295847826</v>
      </c>
      <c r="H196" s="18">
        <f t="shared" si="63"/>
        <v>8.8674638809643297E-2</v>
      </c>
      <c r="I196" s="18">
        <f t="shared" ref="I196:J199" si="64" xml:space="preserve"> IFERROR(I186 / SUM($I$185:$J$189), 0)</f>
        <v>0.12218107336563416</v>
      </c>
      <c r="J196" s="18">
        <f t="shared" si="64"/>
        <v>7.9567023120142952E-2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0.11433098686515629</v>
      </c>
      <c r="D197" s="18">
        <f t="shared" si="61"/>
        <v>9.8425637787158446E-2</v>
      </c>
      <c r="E197" s="18">
        <f t="shared" si="62"/>
        <v>0.10479991190228589</v>
      </c>
      <c r="F197" s="18">
        <f t="shared" si="62"/>
        <v>9.3431174050748758E-2</v>
      </c>
      <c r="G197" s="18">
        <f t="shared" si="63"/>
        <v>0.10784944955447695</v>
      </c>
      <c r="H197" s="18">
        <f t="shared" si="63"/>
        <v>9.4707467256804762E-2</v>
      </c>
      <c r="I197" s="18">
        <f t="shared" si="64"/>
        <v>0.1226697971081049</v>
      </c>
      <c r="J197" s="18">
        <f t="shared" si="64"/>
        <v>8.1036541062762965E-2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0.11444360861304814</v>
      </c>
      <c r="D198" s="18">
        <f t="shared" si="61"/>
        <v>8.5870261956533675E-2</v>
      </c>
      <c r="E198" s="18">
        <f t="shared" si="62"/>
        <v>0.10238378182104094</v>
      </c>
      <c r="F198" s="18">
        <f t="shared" si="62"/>
        <v>8.8919823382551638E-2</v>
      </c>
      <c r="G198" s="18">
        <f t="shared" si="63"/>
        <v>0.10694694364277976</v>
      </c>
      <c r="H198" s="18">
        <f t="shared" si="63"/>
        <v>8.8690249243512528E-2</v>
      </c>
      <c r="I198" s="18">
        <f t="shared" si="64"/>
        <v>0.12081919012524413</v>
      </c>
      <c r="J198" s="18">
        <f t="shared" si="64"/>
        <v>7.6714518600476303E-2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0.10534895708659926</v>
      </c>
      <c r="D199" s="18">
        <f t="shared" si="61"/>
        <v>5.907458749717312E-2</v>
      </c>
      <c r="E199" s="18">
        <f t="shared" si="62"/>
        <v>0.10387872016701158</v>
      </c>
      <c r="F199" s="18">
        <f t="shared" si="62"/>
        <v>8.6561234053925323E-2</v>
      </c>
      <c r="G199" s="18">
        <f t="shared" si="63"/>
        <v>0.10634753265201838</v>
      </c>
      <c r="H199" s="18">
        <f t="shared" si="63"/>
        <v>8.7531920496395479E-2</v>
      </c>
      <c r="I199" s="18">
        <f t="shared" si="64"/>
        <v>0.12258475085125056</v>
      </c>
      <c r="J199" s="18">
        <f t="shared" si="64"/>
        <v>6.9509166911619041E-2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35.006053349749834</v>
      </c>
      <c r="D207" s="16">
        <f t="shared" ref="D207:L207" si="66">D185</f>
        <v>29.722667014611847</v>
      </c>
      <c r="E207" s="16">
        <f t="shared" si="66"/>
        <v>133.07039342615548</v>
      </c>
      <c r="F207" s="16">
        <f t="shared" si="66"/>
        <v>119.63080595992332</v>
      </c>
      <c r="G207" s="16">
        <f t="shared" si="66"/>
        <v>132.78089292054599</v>
      </c>
      <c r="H207" s="16">
        <f t="shared" si="66"/>
        <v>143.6174088396065</v>
      </c>
      <c r="I207" s="16">
        <f t="shared" si="66"/>
        <v>15.211539923621741</v>
      </c>
      <c r="J207" s="16">
        <f t="shared" si="66"/>
        <v>10.287909922893329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36.238719949568498</v>
      </c>
      <c r="D208" s="16">
        <f t="shared" si="67"/>
        <v>35.469253760015619</v>
      </c>
      <c r="E208" s="16">
        <f t="shared" si="67"/>
        <v>128.35430471763939</v>
      </c>
      <c r="F208" s="16">
        <f t="shared" si="67"/>
        <v>119.39164445274957</v>
      </c>
      <c r="G208" s="16">
        <f t="shared" si="67"/>
        <v>140.35882212522856</v>
      </c>
      <c r="H208" s="16">
        <f t="shared" si="67"/>
        <v>115.75749180907874</v>
      </c>
      <c r="I208" s="16">
        <f t="shared" si="67"/>
        <v>15.203891713397065</v>
      </c>
      <c r="J208" s="16">
        <f t="shared" si="67"/>
        <v>9.9011112781423147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36.920051662511298</v>
      </c>
      <c r="D209" s="16">
        <f t="shared" si="67"/>
        <v>31.783856080096353</v>
      </c>
      <c r="E209" s="16">
        <f t="shared" si="67"/>
        <v>124.86583608175954</v>
      </c>
      <c r="F209" s="16">
        <f t="shared" si="67"/>
        <v>111.32033846387874</v>
      </c>
      <c r="G209" s="16">
        <f t="shared" si="67"/>
        <v>140.78863969455887</v>
      </c>
      <c r="H209" s="16">
        <f t="shared" si="67"/>
        <v>123.63285616276951</v>
      </c>
      <c r="I209" s="16">
        <f t="shared" si="67"/>
        <v>15.26470721168668</v>
      </c>
      <c r="J209" s="16">
        <f t="shared" si="67"/>
        <v>10.083974229457432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36.956419762398284</v>
      </c>
      <c r="D210" s="16">
        <f t="shared" si="67"/>
        <v>27.729442337865432</v>
      </c>
      <c r="E210" s="16">
        <f t="shared" si="67"/>
        <v>121.98709222405253</v>
      </c>
      <c r="F210" s="16">
        <f t="shared" si="67"/>
        <v>105.94520443163199</v>
      </c>
      <c r="G210" s="16">
        <f t="shared" si="67"/>
        <v>139.61049200674927</v>
      </c>
      <c r="H210" s="16">
        <f t="shared" si="67"/>
        <v>115.77786995434114</v>
      </c>
      <c r="I210" s="16">
        <f t="shared" si="67"/>
        <v>15.034422541594845</v>
      </c>
      <c r="J210" s="16">
        <f t="shared" si="67"/>
        <v>9.546153111264843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34.019551871936983</v>
      </c>
      <c r="D211" s="16">
        <f t="shared" si="67"/>
        <v>19.076515318716908</v>
      </c>
      <c r="E211" s="16">
        <f t="shared" si="67"/>
        <v>123.76826477536491</v>
      </c>
      <c r="F211" s="16">
        <f t="shared" si="67"/>
        <v>103.13501859133248</v>
      </c>
      <c r="G211" s="16">
        <f t="shared" si="67"/>
        <v>138.82800996019384</v>
      </c>
      <c r="H211" s="16">
        <f t="shared" si="67"/>
        <v>114.26576646842267</v>
      </c>
      <c r="I211" s="16">
        <f t="shared" si="67"/>
        <v>15.254124278960484</v>
      </c>
      <c r="J211" s="16">
        <f t="shared" si="67"/>
        <v>8.6495380806659927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35.006053349749834</v>
      </c>
      <c r="D227" s="16">
        <f t="shared" ref="D227:L227" si="68">D207+D217</f>
        <v>29.722667014611847</v>
      </c>
      <c r="E227" s="16">
        <f t="shared" si="68"/>
        <v>133.07039342615548</v>
      </c>
      <c r="F227" s="16">
        <f t="shared" si="68"/>
        <v>119.63080595992332</v>
      </c>
      <c r="G227" s="16">
        <f t="shared" si="68"/>
        <v>132.78089292054599</v>
      </c>
      <c r="H227" s="16">
        <f t="shared" si="68"/>
        <v>143.6174088396065</v>
      </c>
      <c r="I227" s="16">
        <f t="shared" si="68"/>
        <v>15.211539923621741</v>
      </c>
      <c r="J227" s="16">
        <f t="shared" si="68"/>
        <v>10.287909922893329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36.238719949568498</v>
      </c>
      <c r="D228" s="16">
        <f t="shared" si="69"/>
        <v>35.469253760015619</v>
      </c>
      <c r="E228" s="16">
        <f t="shared" si="69"/>
        <v>128.35430471763939</v>
      </c>
      <c r="F228" s="16">
        <f t="shared" si="69"/>
        <v>119.39164445274957</v>
      </c>
      <c r="G228" s="16">
        <f t="shared" si="69"/>
        <v>140.35882212522856</v>
      </c>
      <c r="H228" s="16">
        <f t="shared" si="69"/>
        <v>115.75749180907874</v>
      </c>
      <c r="I228" s="16">
        <f t="shared" si="69"/>
        <v>15.203891713397065</v>
      </c>
      <c r="J228" s="16">
        <f t="shared" si="69"/>
        <v>9.9011112781423147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36.920051662511298</v>
      </c>
      <c r="D229" s="16">
        <f t="shared" si="69"/>
        <v>31.783856080096353</v>
      </c>
      <c r="E229" s="16">
        <f t="shared" si="69"/>
        <v>124.86583608175954</v>
      </c>
      <c r="F229" s="16">
        <f t="shared" si="69"/>
        <v>111.32033846387874</v>
      </c>
      <c r="G229" s="16">
        <f t="shared" si="69"/>
        <v>140.78863969455887</v>
      </c>
      <c r="H229" s="16">
        <f t="shared" si="69"/>
        <v>123.63285616276951</v>
      </c>
      <c r="I229" s="16">
        <f t="shared" si="69"/>
        <v>15.26470721168668</v>
      </c>
      <c r="J229" s="16">
        <f t="shared" si="69"/>
        <v>10.083974229457432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36.956419762398284</v>
      </c>
      <c r="D230" s="16">
        <f t="shared" si="69"/>
        <v>27.729442337865432</v>
      </c>
      <c r="E230" s="16">
        <f t="shared" si="69"/>
        <v>121.98709222405253</v>
      </c>
      <c r="F230" s="16">
        <f t="shared" si="69"/>
        <v>105.94520443163199</v>
      </c>
      <c r="G230" s="16">
        <f t="shared" si="69"/>
        <v>139.61049200674927</v>
      </c>
      <c r="H230" s="16">
        <f t="shared" si="69"/>
        <v>115.77786995434114</v>
      </c>
      <c r="I230" s="16">
        <f t="shared" si="69"/>
        <v>15.034422541594845</v>
      </c>
      <c r="J230" s="16">
        <f t="shared" si="69"/>
        <v>9.546153111264843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34.019551871936983</v>
      </c>
      <c r="D231" s="16">
        <f t="shared" si="69"/>
        <v>19.076515318716908</v>
      </c>
      <c r="E231" s="16">
        <f t="shared" si="69"/>
        <v>123.76826477536491</v>
      </c>
      <c r="F231" s="16">
        <f t="shared" si="69"/>
        <v>103.13501859133248</v>
      </c>
      <c r="G231" s="16">
        <f t="shared" si="69"/>
        <v>138.82800996019384</v>
      </c>
      <c r="H231" s="16">
        <f t="shared" si="69"/>
        <v>114.26576646842267</v>
      </c>
      <c r="I231" s="16">
        <f t="shared" si="69"/>
        <v>15.254124278960484</v>
      </c>
      <c r="J231" s="16">
        <f t="shared" si="69"/>
        <v>8.6495380806659927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0.10840387392510421</v>
      </c>
      <c r="D237" s="18">
        <f xml:space="preserve"> IFERROR(D227 / SUM($C$227:$D$231), 0)</f>
        <v>9.2042716600409399E-2</v>
      </c>
      <c r="E237" s="18">
        <f xml:space="preserve"> IFERROR(E227 / SUM($E$227:$F$231), 0)</f>
        <v>0.11168599791164832</v>
      </c>
      <c r="F237" s="18">
        <f xml:space="preserve"> IFERROR(F227 / SUM($E$227:$F$231), 0)</f>
        <v>0.10040615046368857</v>
      </c>
      <c r="G237" s="18">
        <f xml:space="preserve"> IFERROR(G227 / SUM($G$227:$H$231), 0)</f>
        <v>0.10171521114133102</v>
      </c>
      <c r="H237" s="18">
        <f xml:space="preserve"> IFERROR(H227 / SUM($G$227:$H$231), 0)</f>
        <v>0.11001639424455954</v>
      </c>
      <c r="I237" s="18">
        <f xml:space="preserve"> IFERROR(I227 / SUM($I$227:$J$231), 0)</f>
        <v>0.12224253569068831</v>
      </c>
      <c r="J237" s="18">
        <f xml:space="preserve"> IFERROR(J227 / SUM($I$227:$J$231), 0)</f>
        <v>8.2675403164076594E-2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0.11222109471670151</v>
      </c>
      <c r="D238" s="18">
        <f t="shared" si="70"/>
        <v>0.10983827495211594</v>
      </c>
      <c r="E238" s="18">
        <f t="shared" ref="E238:F241" si="71" xml:space="preserve"> IFERROR(E228 / SUM($E$227:$F$231), 0)</f>
        <v>0.10772778406641183</v>
      </c>
      <c r="F238" s="18">
        <f t="shared" si="71"/>
        <v>0.10020542218068716</v>
      </c>
      <c r="G238" s="18">
        <f t="shared" ref="G238:H241" si="72" xml:space="preserve"> IFERROR(G228 / SUM($G$227:$H$231), 0)</f>
        <v>0.10752019295847826</v>
      </c>
      <c r="H238" s="18">
        <f t="shared" si="72"/>
        <v>8.8674638809643297E-2</v>
      </c>
      <c r="I238" s="18">
        <f t="shared" ref="I238:J241" si="73" xml:space="preserve"> IFERROR(I228 / SUM($I$227:$J$231), 0)</f>
        <v>0.12218107336563416</v>
      </c>
      <c r="J238" s="18">
        <f t="shared" si="73"/>
        <v>7.9567023120142952E-2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0.11433098686515629</v>
      </c>
      <c r="D239" s="18">
        <f t="shared" si="70"/>
        <v>9.8425637787158446E-2</v>
      </c>
      <c r="E239" s="18">
        <f t="shared" si="71"/>
        <v>0.10479991190228589</v>
      </c>
      <c r="F239" s="18">
        <f t="shared" si="71"/>
        <v>9.3431174050748758E-2</v>
      </c>
      <c r="G239" s="18">
        <f t="shared" si="72"/>
        <v>0.10784944955447695</v>
      </c>
      <c r="H239" s="18">
        <f t="shared" si="72"/>
        <v>9.4707467256804762E-2</v>
      </c>
      <c r="I239" s="18">
        <f t="shared" si="73"/>
        <v>0.1226697971081049</v>
      </c>
      <c r="J239" s="18">
        <f t="shared" si="73"/>
        <v>8.1036541062762965E-2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0.11444360861304814</v>
      </c>
      <c r="D240" s="18">
        <f t="shared" si="70"/>
        <v>8.5870261956533675E-2</v>
      </c>
      <c r="E240" s="18">
        <f t="shared" si="71"/>
        <v>0.10238378182104094</v>
      </c>
      <c r="F240" s="18">
        <f t="shared" si="71"/>
        <v>8.8919823382551638E-2</v>
      </c>
      <c r="G240" s="18">
        <f t="shared" si="72"/>
        <v>0.10694694364277976</v>
      </c>
      <c r="H240" s="18">
        <f t="shared" si="72"/>
        <v>8.8690249243512528E-2</v>
      </c>
      <c r="I240" s="18">
        <f t="shared" si="73"/>
        <v>0.12081919012524413</v>
      </c>
      <c r="J240" s="18">
        <f t="shared" si="73"/>
        <v>7.6714518600476303E-2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0.10534895708659926</v>
      </c>
      <c r="D241" s="18">
        <f t="shared" si="70"/>
        <v>5.907458749717312E-2</v>
      </c>
      <c r="E241" s="18">
        <f t="shared" si="71"/>
        <v>0.10387872016701158</v>
      </c>
      <c r="F241" s="18">
        <f t="shared" si="71"/>
        <v>8.6561234053925323E-2</v>
      </c>
      <c r="G241" s="18">
        <f t="shared" si="72"/>
        <v>0.10634753265201838</v>
      </c>
      <c r="H241" s="18">
        <f t="shared" si="72"/>
        <v>8.7531920496395479E-2</v>
      </c>
      <c r="I241" s="18">
        <f t="shared" si="73"/>
        <v>0.12258475085125056</v>
      </c>
      <c r="J241" s="18">
        <f t="shared" si="73"/>
        <v>6.9509166911619041E-2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302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8.9130587441291453</v>
      </c>
      <c r="D11" s="32">
        <f>SUMIFS('Inputs - Reps'!$G$4:$G$5000,'Inputs - Reps'!$M$4:$M$5000,D$6, 'Inputs - Reps'!$C$4:$C$5000, $C$1)+SUMIFS('Inputs - Reps'!$G$4:$G$5000,'Inputs - Reps'!$M$4:$M$5000,D$8, 'Inputs - Reps'!$C$4:$C$5000, $C$1)</f>
        <v>2.8573882139379623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61.243150731582759</v>
      </c>
      <c r="F11" s="32">
        <f>SUMIFS('Inputs - Reps'!$G$4:$G$5000,'Inputs - Reps'!$M$4:$M$5000,F$6, 'Inputs - Reps'!$C$4:$C$5000, $C$1)+SUMIFS('Inputs - Reps'!$G$4:$G$5000,'Inputs - Reps'!$M$4:$M$5000,F$8, 'Inputs - Reps'!$C$4:$C$5000, $C$1)</f>
        <v>32.2215941467202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81.731541451348122</v>
      </c>
      <c r="H11" s="32">
        <f>SUMIFS('Inputs - Reps'!$G$4:$G$5000,'Inputs - Reps'!$M$4:$M$5000,H$6, 'Inputs - Reps'!$C$4:$C$5000, $C$1)+SUMIFS('Inputs - Reps'!$G$4:$G$5000,'Inputs - Reps'!$M$4:$M$5000,H$8, 'Inputs - Reps'!$C$4:$C$5000, $C$1)</f>
        <v>90.69755209865059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17.346314573380369</v>
      </c>
      <c r="J11" s="32">
        <f>SUMIFS('Inputs - Reps'!$G$4:$G$5000,'Inputs - Reps'!$M$4:$M$5000,J$6, 'Inputs - Reps'!$C$4:$C$5000, $C$1)+SUMIFS('Inputs - Reps'!$G$4:$G$5000,'Inputs - Reps'!$M$4:$M$5000,J$8, 'Inputs - Reps'!$C$4:$C$5000, $C$1)</f>
        <v>6.2665857852776465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0.69063711397982497</v>
      </c>
      <c r="P11" s="32">
        <f>SUMIFS('Inputs - Reps'!$G$4:$G$5000,'Inputs - Reps'!$M$4:$M$5000,P$6, 'Inputs - Reps'!$C$4:$C$5000, $C$1)-SUMIFS('Inputs - Reps'!$G$4:$G$5000,'Inputs - Reps'!$M$4:$M$5000,P$7, 'Inputs - Reps'!$C$4:$C$5000, $C$1)</f>
        <v>12.5271955936813</v>
      </c>
      <c r="Q11" s="32">
        <f>SUMIFS('Inputs - Reps'!$G$4:$G$5000,'Inputs - Reps'!$M$4:$M$5000,Q$6, 'Inputs - Reps'!$C$4:$C$5000, $C$1)-SUMIFS('Inputs - Reps'!$G$4:$G$5000,'Inputs - Reps'!$M$4:$M$5000,Q$7, 'Inputs - Reps'!$C$4:$C$5000, $C$1)</f>
        <v>1.7816438356164404</v>
      </c>
      <c r="R11" s="32">
        <f>SUMIFS('Inputs - Reps'!$G$4:$G$5000,'Inputs - Reps'!$M$4:$M$5000,R$6, 'Inputs - Reps'!$C$4:$C$5000, $C$1)-SUMIFS('Inputs - Reps'!$G$4:$G$5000,'Inputs - Reps'!$M$4:$M$5000,R$7, 'Inputs - Reps'!$C$4:$C$5000, $C$1)</f>
        <v>13.874074615384611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0.86907679088587209</v>
      </c>
      <c r="T11" s="32">
        <f>SUMIFS('Inputs - Reps'!$G$4:$G$5000,'Inputs - Reps'!$M$4:$M$5000,T$6, 'Inputs - Reps'!$C$4:$C$5000, $C$1)-SUMIFS('Inputs - Reps'!$G$4:$G$5000,'Inputs - Reps'!$M$4:$M$5000,T$7, 'Inputs - Reps'!$C$4:$C$5000, $C$1)</f>
        <v>136.24254579982775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9.2518735853539091</v>
      </c>
      <c r="D12" s="32">
        <f>SUMIFS('Inputs - Reps'!$H$4:$H$5000,'Inputs - Reps'!$M$4:$M$5000,D$6, 'Inputs - Reps'!$C$4:$C$5000, $C$1)+SUMIFS('Inputs - Reps'!$H$4:$H$5000,'Inputs - Reps'!$M$4:$M$5000,D$8, 'Inputs - Reps'!$C$4:$C$5000, $C$1)</f>
        <v>4.2510035985533419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61.196647294608454</v>
      </c>
      <c r="F12" s="32">
        <f>SUMIFS('Inputs - Reps'!$H$4:$H$5000,'Inputs - Reps'!$M$4:$M$5000,F$6, 'Inputs - Reps'!$C$4:$C$5000, $C$1)+SUMIFS('Inputs - Reps'!$H$4:$H$5000,'Inputs - Reps'!$M$4:$M$5000,F$8, 'Inputs - Reps'!$C$4:$C$5000, $C$1)</f>
        <v>28.317067083258699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82.557214568952602</v>
      </c>
      <c r="H12" s="32">
        <f>SUMIFS('Inputs - Reps'!$H$4:$H$5000,'Inputs - Reps'!$M$4:$M$5000,H$6, 'Inputs - Reps'!$C$4:$C$5000, $C$1)+SUMIFS('Inputs - Reps'!$H$4:$H$5000,'Inputs - Reps'!$M$4:$M$5000,H$8, 'Inputs - Reps'!$C$4:$C$5000, $C$1)</f>
        <v>97.329051321823698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17.427609357581353</v>
      </c>
      <c r="J12" s="32">
        <f>SUMIFS('Inputs - Reps'!$H$4:$H$5000,'Inputs - Reps'!$M$4:$M$5000,J$6, 'Inputs - Reps'!$C$4:$C$5000, $C$1)+SUMIFS('Inputs - Reps'!$H$4:$H$5000,'Inputs - Reps'!$M$4:$M$5000,J$8, 'Inputs - Reps'!$C$4:$C$5000, $C$1)</f>
        <v>5.4615617468161179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0.50392000000000003</v>
      </c>
      <c r="P12" s="32">
        <f>SUMIFS('Inputs - Reps'!$H$4:$H$5000,'Inputs - Reps'!$M$4:$M$5000,P$6, 'Inputs - Reps'!$C$4:$C$5000, $C$1)-SUMIFS('Inputs - Reps'!$H$4:$H$5000,'Inputs - Reps'!$M$4:$M$5000,P$7, 'Inputs - Reps'!$C$4:$C$5000, $C$1)</f>
        <v>3.3102489236950601</v>
      </c>
      <c r="Q12" s="32">
        <f>SUMIFS('Inputs - Reps'!$H$4:$H$5000,'Inputs - Reps'!$M$4:$M$5000,Q$6, 'Inputs - Reps'!$C$4:$C$5000, $C$1)-SUMIFS('Inputs - Reps'!$H$4:$H$5000,'Inputs - Reps'!$M$4:$M$5000,Q$7, 'Inputs - Reps'!$C$4:$C$5000, $C$1)</f>
        <v>2.5335753424657503</v>
      </c>
      <c r="R12" s="32">
        <f>SUMIFS('Inputs - Reps'!$H$4:$H$5000,'Inputs - Reps'!$M$4:$M$5000,R$6, 'Inputs - Reps'!$C$4:$C$5000, $C$1)-SUMIFS('Inputs - Reps'!$H$4:$H$5000,'Inputs - Reps'!$M$4:$M$5000,R$7, 'Inputs - Reps'!$C$4:$C$5000, $C$1)</f>
        <v>16.275210576923079</v>
      </c>
      <c r="S12" s="32">
        <f>SUMIFS('Inputs - Reps'!$H$4:$H$5000,'Inputs - Reps'!$M$4:$M$5000,S$6, 'Inputs - Reps'!$C$4:$C$5000, $C$1)-SUMIFS('Inputs - Reps'!$H$4:$H$5000,'Inputs - Reps'!$M$4:$M$5000,S$7, 'Inputs - Reps'!$C$4:$C$5000, $C$1)</f>
        <v>1.915330576027402</v>
      </c>
      <c r="T12" s="32">
        <f>SUMIFS('Inputs - Reps'!$H$4:$H$5000,'Inputs - Reps'!$M$4:$M$5000,T$6, 'Inputs - Reps'!$C$4:$C$5000, $C$1)-SUMIFS('Inputs - Reps'!$H$4:$H$5000,'Inputs - Reps'!$M$4:$M$5000,T$7, 'Inputs - Reps'!$C$4:$C$5000, $C$1)</f>
        <v>105.91188835017181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10.2723994998496</v>
      </c>
      <c r="D13" s="32">
        <f>SUMIFS('Inputs - Reps'!$I$4:$I$5000,'Inputs - Reps'!$M$4:$M$5000,D$6, 'Inputs - Reps'!$C$4:$C$5000, $C$1)+SUMIFS('Inputs - Reps'!$I$4:$I$5000,'Inputs - Reps'!$M$4:$M$5000,D$8, 'Inputs - Reps'!$C$4:$C$5000, $C$1)</f>
        <v>3.4053825937456601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61.145682822572667</v>
      </c>
      <c r="F13" s="32">
        <f>SUMIFS('Inputs - Reps'!$I$4:$I$5000,'Inputs - Reps'!$M$4:$M$5000,F$6, 'Inputs - Reps'!$C$4:$C$5000, $C$1)+SUMIFS('Inputs - Reps'!$I$4:$I$5000,'Inputs - Reps'!$M$4:$M$5000,F$8, 'Inputs - Reps'!$C$4:$C$5000, $C$1)</f>
        <v>45.535731204027911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83.264028007098432</v>
      </c>
      <c r="H13" s="32">
        <f>SUMIFS('Inputs - Reps'!$I$4:$I$5000,'Inputs - Reps'!$M$4:$M$5000,H$6, 'Inputs - Reps'!$C$4:$C$5000, $C$1)+SUMIFS('Inputs - Reps'!$I$4:$I$5000,'Inputs - Reps'!$M$4:$M$5000,H$8, 'Inputs - Reps'!$C$4:$C$5000, $C$1)</f>
        <v>98.390713222977553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17.51012427633416</v>
      </c>
      <c r="J13" s="32">
        <f>SUMIFS('Inputs - Reps'!$I$4:$I$5000,'Inputs - Reps'!$M$4:$M$5000,J$6, 'Inputs - Reps'!$C$4:$C$5000, $C$1)+SUMIFS('Inputs - Reps'!$I$4:$I$5000,'Inputs - Reps'!$M$4:$M$5000,J$8, 'Inputs - Reps'!$C$4:$C$5000, $C$1)</f>
        <v>7.5731002083545782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0.50392000000000003</v>
      </c>
      <c r="P13" s="32">
        <f>SUMIFS('Inputs - Reps'!$I$4:$I$5000,'Inputs - Reps'!$M$4:$M$5000,P$6, 'Inputs - Reps'!$C$4:$C$5000, $C$1)-SUMIFS('Inputs - Reps'!$I$4:$I$5000,'Inputs - Reps'!$M$4:$M$5000,P$7, 'Inputs - Reps'!$C$4:$C$5000, $C$1)</f>
        <v>3.6151128467719902</v>
      </c>
      <c r="Q13" s="32">
        <f>SUMIFS('Inputs - Reps'!$I$4:$I$5000,'Inputs - Reps'!$M$4:$M$5000,Q$6, 'Inputs - Reps'!$C$4:$C$5000, $C$1)-SUMIFS('Inputs - Reps'!$I$4:$I$5000,'Inputs - Reps'!$M$4:$M$5000,Q$7, 'Inputs - Reps'!$C$4:$C$5000, $C$1)</f>
        <v>3.4220136986301397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17.26509980769227</v>
      </c>
      <c r="S13" s="32">
        <f>SUMIFS('Inputs - Reps'!$I$4:$I$5000,'Inputs - Reps'!$M$4:$M$5000,S$6, 'Inputs - Reps'!$C$4:$C$5000, $C$1)-SUMIFS('Inputs - Reps'!$I$4:$I$5000,'Inputs - Reps'!$M$4:$M$5000,S$7, 'Inputs - Reps'!$C$4:$C$5000, $C$1)</f>
        <v>3.8218920632835736</v>
      </c>
      <c r="T13" s="32">
        <f>SUMIFS('Inputs - Reps'!$I$4:$I$5000,'Inputs - Reps'!$M$4:$M$5000,T$6, 'Inputs - Reps'!$C$4:$C$5000, $C$1)-SUMIFS('Inputs - Reps'!$I$4:$I$5000,'Inputs - Reps'!$M$4:$M$5000,T$7, 'Inputs - Reps'!$C$4:$C$5000, $C$1)</f>
        <v>98.601411706041063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0.62522653846153797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9.2568808387437986</v>
      </c>
      <c r="D14" s="32">
        <f>SUMIFS('Inputs - Reps'!$J$4:$J$5000,'Inputs - Reps'!$M$4:$M$5000,D$6, 'Inputs - Reps'!$C$4:$C$5000, $C$1)+SUMIFS('Inputs - Reps'!$J$4:$J$5000,'Inputs - Reps'!$M$4:$M$5000,D$8, 'Inputs - Reps'!$C$4:$C$5000, $C$1)</f>
        <v>2.10942586297642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61.11034466893107</v>
      </c>
      <c r="F14" s="32">
        <f>SUMIFS('Inputs - Reps'!$J$4:$J$5000,'Inputs - Reps'!$M$4:$M$5000,F$6, 'Inputs - Reps'!$C$4:$C$5000, $C$1)+SUMIFS('Inputs - Reps'!$J$4:$J$5000,'Inputs - Reps'!$M$4:$M$5000,F$8, 'Inputs - Reps'!$C$4:$C$5000, $C$1)</f>
        <v>31.374531911335648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84.058623903995496</v>
      </c>
      <c r="H14" s="32">
        <f>SUMIFS('Inputs - Reps'!$J$4:$J$5000,'Inputs - Reps'!$M$4:$M$5000,H$6, 'Inputs - Reps'!$C$4:$C$5000, $C$1)+SUMIFS('Inputs - Reps'!$J$4:$J$5000,'Inputs - Reps'!$M$4:$M$5000,H$8, 'Inputs - Reps'!$C$4:$C$5000, $C$1)</f>
        <v>102.56321610768916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17.593877879863509</v>
      </c>
      <c r="J14" s="32">
        <f>SUMIFS('Inputs - Reps'!$J$4:$J$5000,'Inputs - Reps'!$M$4:$M$5000,J$6, 'Inputs - Reps'!$C$4:$C$5000, $C$1)+SUMIFS('Inputs - Reps'!$J$4:$J$5000,'Inputs - Reps'!$M$4:$M$5000,J$8, 'Inputs - Reps'!$C$4:$C$5000, $C$1)</f>
        <v>5.2873598237391874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0.50392000000000003</v>
      </c>
      <c r="P14" s="32">
        <f>SUMIFS('Inputs - Reps'!$J$4:$J$5000,'Inputs - Reps'!$M$4:$M$5000,P$6, 'Inputs - Reps'!$C$4:$C$5000, $C$1)-SUMIFS('Inputs - Reps'!$J$4:$J$5000,'Inputs - Reps'!$M$4:$M$5000,P$7, 'Inputs - Reps'!$C$4:$C$5000, $C$1)</f>
        <v>2.4051590775412199</v>
      </c>
      <c r="Q14" s="32">
        <f>SUMIFS('Inputs - Reps'!$J$4:$J$5000,'Inputs - Reps'!$M$4:$M$5000,Q$6, 'Inputs - Reps'!$C$4:$C$5000, $C$1)-SUMIFS('Inputs - Reps'!$J$4:$J$5000,'Inputs - Reps'!$M$4:$M$5000,Q$7, 'Inputs - Reps'!$C$4:$C$5000, $C$1)</f>
        <v>4.5194931506849301</v>
      </c>
      <c r="R14" s="32">
        <f>SUMIFS('Inputs - Reps'!$J$4:$J$5000,'Inputs - Reps'!$M$4:$M$5000,R$6, 'Inputs - Reps'!$C$4:$C$5000, $C$1)-SUMIFS('Inputs - Reps'!$J$4:$J$5000,'Inputs - Reps'!$M$4:$M$5000,R$7, 'Inputs - Reps'!$C$4:$C$5000, $C$1)</f>
        <v>14.713411153846199</v>
      </c>
      <c r="S14" s="32">
        <f>SUMIFS('Inputs - Reps'!$J$4:$J$5000,'Inputs - Reps'!$M$4:$M$5000,S$6, 'Inputs - Reps'!$C$4:$C$5000, $C$1)-SUMIFS('Inputs - Reps'!$J$4:$J$5000,'Inputs - Reps'!$M$4:$M$5000,S$7, 'Inputs - Reps'!$C$4:$C$5000, $C$1)</f>
        <v>6.4110008054477063</v>
      </c>
      <c r="T14" s="32">
        <f>SUMIFS('Inputs - Reps'!$J$4:$J$5000,'Inputs - Reps'!$M$4:$M$5000,T$6, 'Inputs - Reps'!$C$4:$C$5000, $C$1)-SUMIFS('Inputs - Reps'!$J$4:$J$5000,'Inputs - Reps'!$M$4:$M$5000,T$7, 'Inputs - Reps'!$C$4:$C$5000, $C$1)</f>
        <v>85.903574621660653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1.0420442307692299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9.3343257013624683</v>
      </c>
      <c r="D15" s="32">
        <f>SUMIFS('Inputs - Reps'!$K$4:$K$5000,'Inputs - Reps'!$M$4:$M$5000,D$6, 'Inputs - Reps'!$C$4:$C$5000, $C$1)+SUMIFS('Inputs - Reps'!$K$4:$K$5000,'Inputs - Reps'!$M$4:$M$5000,D$8, 'Inputs - Reps'!$C$4:$C$5000, $C$1)</f>
        <v>2.0962287475918102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61.166242438015267</v>
      </c>
      <c r="F15" s="32">
        <f>SUMIFS('Inputs - Reps'!$K$4:$K$5000,'Inputs - Reps'!$M$4:$M$5000,F$6, 'Inputs - Reps'!$C$4:$C$5000, $C$1)+SUMIFS('Inputs - Reps'!$K$4:$K$5000,'Inputs - Reps'!$M$4:$M$5000,F$8, 'Inputs - Reps'!$C$4:$C$5000, $C$1)</f>
        <v>26.776557669027937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84.907224981152297</v>
      </c>
      <c r="H15" s="32">
        <f>SUMIFS('Inputs - Reps'!$K$4:$K$5000,'Inputs - Reps'!$M$4:$M$5000,H$6, 'Inputs - Reps'!$C$4:$C$5000, $C$1)+SUMIFS('Inputs - Reps'!$K$4:$K$5000,'Inputs - Reps'!$M$4:$M$5000,H$8, 'Inputs - Reps'!$C$4:$C$5000, $C$1)</f>
        <v>97.655674595958345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17.632713664427946</v>
      </c>
      <c r="J15" s="32">
        <f>SUMIFS('Inputs - Reps'!$K$4:$K$5000,'Inputs - Reps'!$M$4:$M$5000,J$6, 'Inputs - Reps'!$C$4:$C$5000, $C$1)+SUMIFS('Inputs - Reps'!$K$4:$K$5000,'Inputs - Reps'!$M$4:$M$5000,J$8, 'Inputs - Reps'!$C$4:$C$5000, $C$1)</f>
        <v>7.0584127083545773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0.50392000000000003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1.3665566544643</v>
      </c>
      <c r="Q15" s="32">
        <f>SUMIFS('Inputs - Reps'!$K$4:$K$5000,'Inputs - Reps'!$M$4:$M$5000,Q$6, 'Inputs - Reps'!$C$4:$C$5000, $C$1)-SUMIFS('Inputs - Reps'!$K$4:$K$5000,'Inputs - Reps'!$M$4:$M$5000,Q$7, 'Inputs - Reps'!$C$4:$C$5000, $C$1)</f>
        <v>5.6954931506849302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13.407213461538511</v>
      </c>
      <c r="S15" s="32">
        <f>SUMIFS('Inputs - Reps'!$K$4:$K$5000,'Inputs - Reps'!$M$4:$M$5000,S$6, 'Inputs - Reps'!$C$4:$C$5000, $C$1)-SUMIFS('Inputs - Reps'!$K$4:$K$5000,'Inputs - Reps'!$M$4:$M$5000,S$7, 'Inputs - Reps'!$C$4:$C$5000, $C$1)</f>
        <v>8.0191531591195986</v>
      </c>
      <c r="T15" s="32">
        <f>SUMIFS('Inputs - Reps'!$K$4:$K$5000,'Inputs - Reps'!$M$4:$M$5000,T$6, 'Inputs - Reps'!$C$4:$C$5000, $C$1)-SUMIFS('Inputs - Reps'!$K$4:$K$5000,'Inputs - Reps'!$M$4:$M$5000,T$7, 'Inputs - Reps'!$C$4:$C$5000, $C$1)</f>
        <v>75.644143906515737</v>
      </c>
      <c r="U15" s="32">
        <f>SUMIFS('Inputs - Reps'!$K$4:$K$5000,'Inputs - Reps'!$M$4:$M$5000,U$6, 'Inputs - Reps'!$C$4:$C$5000, $C$1)-SUMIFS('Inputs - Reps'!$K$4:$K$5000,'Inputs - Reps'!$M$4:$M$5000,U$7, 'Inputs - Reps'!$C$4:$C$5000, $C$1)</f>
        <v>4.6175342465753402E-2</v>
      </c>
      <c r="V15" s="32">
        <f>SUMIFS('Inputs - Reps'!$K$4:$K$5000,'Inputs - Reps'!$M$4:$M$5000,V$6, 'Inputs - Reps'!$C$4:$C$5000, $C$1)-SUMIFS('Inputs - Reps'!$K$4:$K$5000,'Inputs - Reps'!$M$4:$M$5000,V$7, 'Inputs - Reps'!$C$4:$C$5000, $C$1)</f>
        <v>2.5009061538461501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2201.1202066882247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adjustments'!N$14*(C11/SUM(C$11:C$15)), 0)</f>
        <v>0</v>
      </c>
      <c r="D21" s="9">
        <f>IFERROR('Inputs - adjustments'!O$14*(D11/SUM(D$11:D$15)), 0)</f>
        <v>0</v>
      </c>
      <c r="E21" s="31">
        <f>IFERROR('Inputs - adjustments'!P$14*(E11/SUM(E$11:E$15)), 0)</f>
        <v>-0.21565507463145389</v>
      </c>
      <c r="F21" s="9">
        <f>IFERROR('Inputs - adjustments'!Q$14*(F11/SUM(F$11:F$15)), 0)</f>
        <v>0</v>
      </c>
      <c r="G21" s="31">
        <f>IFERROR('Inputs - adjustments'!R$14*(G11/SUM(G$11:G$15)), 0)</f>
        <v>-3.2697434222964755E-2</v>
      </c>
      <c r="H21" s="9">
        <f>IFERROR('Inputs - adjustments'!S$14*(H11/SUM(H$11:H$15)), 0)</f>
        <v>0</v>
      </c>
      <c r="I21" s="9">
        <f>IFERROR('Inputs - adjustments'!T$14*(I11/SUM(I$11:I$15)), 0)</f>
        <v>0</v>
      </c>
      <c r="J21" s="9">
        <f>IFERROR('Inputs - adjustments'!U$14*(J11/SUM(J$11:J$15)), 0)</f>
        <v>0</v>
      </c>
      <c r="K21" s="9">
        <f>IFERROR('Inputs - adjustments'!V$14*(K11/SUM(K$11:K$15)), 0)</f>
        <v>0</v>
      </c>
      <c r="L21" s="9">
        <f>IFERROR('Inputs - adjustments'!W$14*(L11/SUM(L$11:L$15)), 0)</f>
        <v>0</v>
      </c>
      <c r="M21" s="26"/>
      <c r="N21" s="3" t="s">
        <v>28</v>
      </c>
      <c r="O21" s="31">
        <f>IFERROR('Inputs - adjustments'!B$14*O11/SUM(O$11:O$15), 0)</f>
        <v>0</v>
      </c>
      <c r="P21" s="31">
        <f>IFERROR('Inputs - adjustments'!C$14*P11/SUM(P$11:P$15), 0)</f>
        <v>-0.57068623346104841</v>
      </c>
      <c r="Q21" s="31">
        <f>IFERROR('Inputs - adjustments'!D$14*Q11/SUM(Q$11:Q$15), 0)</f>
        <v>0</v>
      </c>
      <c r="R21" s="31">
        <f>IFERROR('Inputs - adjustments'!E$14*R11/SUM(R$11:R$15), 0)</f>
        <v>-0.58280840869382855</v>
      </c>
      <c r="S21" s="31">
        <f>IFERROR('Inputs - adjustments'!F$14*S11/SUM(S$11:S$15), 0)</f>
        <v>0</v>
      </c>
      <c r="T21" s="31">
        <f>IFERROR('Inputs - adjustments'!G$14*T11/SUM(T$11:T$15), 0)</f>
        <v>0</v>
      </c>
      <c r="U21" s="31">
        <f>IFERROR('Inputs - adjustments'!H$14*U11/SUM(U$11:U$15), 0)</f>
        <v>0</v>
      </c>
      <c r="V21" s="31">
        <f>IFERROR('Inputs - adjustments'!I$14*V11/SUM(V$11:V$15), 0)</f>
        <v>0</v>
      </c>
      <c r="W21" s="31">
        <f>IFERROR('Inputs - adjustments'!J$14*W11/SUM(W$11:W$15), 0)</f>
        <v>0</v>
      </c>
      <c r="X21" s="31">
        <f>IFERROR('Inputs - adjustments'!K$14*X11/SUM(X$11:X$15), 0)</f>
        <v>0</v>
      </c>
    </row>
    <row r="22" spans="2:24" outlineLevel="1">
      <c r="B22" s="3" t="s">
        <v>29</v>
      </c>
      <c r="C22" s="9">
        <f>IFERROR('Inputs - adjustments'!N$14*(C12/SUM(C$11:C$15)), 0)</f>
        <v>0</v>
      </c>
      <c r="D22" s="9">
        <f>IFERROR('Inputs - adjustments'!O$14*(D12/SUM(D$11:D$15)), 0)</f>
        <v>0</v>
      </c>
      <c r="E22" s="31">
        <f>IFERROR('Inputs - adjustments'!P$14*(E12/SUM(E$11:E$15)), 0)</f>
        <v>-0.21549132240689467</v>
      </c>
      <c r="F22" s="9">
        <f>IFERROR('Inputs - adjustments'!Q$14*(F12/SUM(F$11:F$15)), 0)</f>
        <v>0</v>
      </c>
      <c r="G22" s="31">
        <f>IFERROR('Inputs - adjustments'!R$14*(G12/SUM(G$11:G$15)), 0)</f>
        <v>-3.3027752139073233E-2</v>
      </c>
      <c r="H22" s="9">
        <f>IFERROR('Inputs - adjustments'!S$14*(H12/SUM(H$11:H$15)), 0)</f>
        <v>0</v>
      </c>
      <c r="I22" s="9">
        <f>IFERROR('Inputs - adjustments'!T$14*(I12/SUM(I$11:I$15)), 0)</f>
        <v>0</v>
      </c>
      <c r="J22" s="9">
        <f>IFERROR('Inputs - adjustments'!U$14*(J12/SUM(J$11:J$15)), 0)</f>
        <v>0</v>
      </c>
      <c r="K22" s="9">
        <f>IFERROR('Inputs - adjustments'!V$14*(K12/SUM(K$11:K$15)), 0)</f>
        <v>0</v>
      </c>
      <c r="L22" s="9">
        <f>IFERROR('Inputs - adjustments'!W$14*(L12/SUM(L$11:L$15)), 0)</f>
        <v>0</v>
      </c>
      <c r="N22" s="3" t="s">
        <v>29</v>
      </c>
      <c r="O22" s="31">
        <f>IFERROR('Inputs - adjustments'!B$14*O12/SUM(O$11:O$15), 0)</f>
        <v>0</v>
      </c>
      <c r="P22" s="31">
        <f>IFERROR('Inputs - adjustments'!C$14*P12/SUM(P$11:P$15), 0)</f>
        <v>-0.15080098941177941</v>
      </c>
      <c r="Q22" s="31">
        <f>IFERROR('Inputs - adjustments'!D$14*Q12/SUM(Q$11:Q$15), 0)</f>
        <v>0</v>
      </c>
      <c r="R22" s="31">
        <f>IFERROR('Inputs - adjustments'!E$14*R12/SUM(R$11:R$15), 0)</f>
        <v>-0.68367295408484141</v>
      </c>
      <c r="S22" s="31">
        <f>IFERROR('Inputs - adjustments'!F$14*S12/SUM(S$11:S$15), 0)</f>
        <v>0</v>
      </c>
      <c r="T22" s="31">
        <f>IFERROR('Inputs - adjustments'!G$14*T12/SUM(T$11:T$15), 0)</f>
        <v>0</v>
      </c>
      <c r="U22" s="31">
        <f>IFERROR('Inputs - adjustments'!H$14*U12/SUM(U$11:U$15), 0)</f>
        <v>0</v>
      </c>
      <c r="V22" s="31">
        <f>IFERROR('Inputs - adjustments'!I$14*V12/SUM(V$11:V$15), 0)</f>
        <v>0</v>
      </c>
      <c r="W22" s="31">
        <f>IFERROR('Inputs - adjustments'!J$14*W12/SUM(W$11:W$15), 0)</f>
        <v>0</v>
      </c>
      <c r="X22" s="31">
        <f>IFERROR('Inputs - adjustments'!K$14*X12/SUM(X$11:X$15), 0)</f>
        <v>0</v>
      </c>
    </row>
    <row r="23" spans="2:24" outlineLevel="1">
      <c r="B23" s="3" t="s">
        <v>30</v>
      </c>
      <c r="C23" s="9">
        <f>IFERROR('Inputs - adjustments'!N$14*(C13/SUM(C$11:C$15)), 0)</f>
        <v>0</v>
      </c>
      <c r="D23" s="9">
        <f>IFERROR('Inputs - adjustments'!O$14*(D13/SUM(D$11:D$15)), 0)</f>
        <v>0</v>
      </c>
      <c r="E23" s="31">
        <f>IFERROR('Inputs - adjustments'!P$14*(E13/SUM(E$11:E$15)), 0)</f>
        <v>-0.21531186157104382</v>
      </c>
      <c r="F23" s="9">
        <f>IFERROR('Inputs - adjustments'!Q$14*(F13/SUM(F$11:F$15)), 0)</f>
        <v>0</v>
      </c>
      <c r="G23" s="31">
        <f>IFERROR('Inputs - adjustments'!R$14*(G13/SUM(G$11:G$15)), 0)</f>
        <v>-3.3310519177248303E-2</v>
      </c>
      <c r="H23" s="9">
        <f>IFERROR('Inputs - adjustments'!S$14*(H13/SUM(H$11:H$15)), 0)</f>
        <v>0</v>
      </c>
      <c r="I23" s="9">
        <f>IFERROR('Inputs - adjustments'!T$14*(I13/SUM(I$11:I$15)), 0)</f>
        <v>0</v>
      </c>
      <c r="J23" s="9">
        <f>IFERROR('Inputs - adjustments'!U$14*(J13/SUM(J$11:J$15)), 0)</f>
        <v>0</v>
      </c>
      <c r="K23" s="9">
        <f>IFERROR('Inputs - adjustments'!V$14*(K13/SUM(K$11:K$15)), 0)</f>
        <v>0</v>
      </c>
      <c r="L23" s="9">
        <f>IFERROR('Inputs - adjustments'!W$14*(L13/SUM(L$11:L$15)), 0)</f>
        <v>0</v>
      </c>
      <c r="N23" s="3" t="s">
        <v>30</v>
      </c>
      <c r="O23" s="31">
        <f>IFERROR('Inputs - adjustments'!B$14*O13/SUM(O$11:O$15), 0)</f>
        <v>0</v>
      </c>
      <c r="P23" s="31">
        <f>IFERROR('Inputs - adjustments'!C$14*P13/SUM(P$11:P$15), 0)</f>
        <v>-0.1646893048514049</v>
      </c>
      <c r="Q23" s="31">
        <f>IFERROR('Inputs - adjustments'!D$14*Q13/SUM(Q$11:Q$15), 0)</f>
        <v>0</v>
      </c>
      <c r="R23" s="31">
        <f>IFERROR('Inputs - adjustments'!E$14*R13/SUM(R$11:R$15), 0)</f>
        <v>-0.72525524215528481</v>
      </c>
      <c r="S23" s="31">
        <f>IFERROR('Inputs - adjustments'!F$14*S13/SUM(S$11:S$15), 0)</f>
        <v>0</v>
      </c>
      <c r="T23" s="31">
        <f>IFERROR('Inputs - adjustments'!G$14*T13/SUM(T$11:T$15), 0)</f>
        <v>0</v>
      </c>
      <c r="U23" s="31">
        <f>IFERROR('Inputs - adjustments'!H$14*U13/SUM(U$11:U$15), 0)</f>
        <v>0</v>
      </c>
      <c r="V23" s="31">
        <f>IFERROR('Inputs - adjustments'!I$14*V13/SUM(V$11:V$15), 0)</f>
        <v>0</v>
      </c>
      <c r="W23" s="31">
        <f>IFERROR('Inputs - adjustments'!J$14*W13/SUM(W$11:W$15), 0)</f>
        <v>0</v>
      </c>
      <c r="X23" s="31">
        <f>IFERROR('Inputs - adjustments'!K$14*X13/SUM(X$11:X$15), 0)</f>
        <v>0</v>
      </c>
    </row>
    <row r="24" spans="2:24" outlineLevel="1">
      <c r="B24" s="3" t="s">
        <v>31</v>
      </c>
      <c r="C24" s="9">
        <f>IFERROR('Inputs - adjustments'!N$14*(C14/SUM(C$11:C$15)), 0)</f>
        <v>0</v>
      </c>
      <c r="D24" s="9">
        <f>IFERROR('Inputs - adjustments'!O$14*(D14/SUM(D$11:D$15)), 0)</f>
        <v>0</v>
      </c>
      <c r="E24" s="31">
        <f>IFERROR('Inputs - adjustments'!P$14*(E14/SUM(E$11:E$15)), 0)</f>
        <v>-0.2151874255799186</v>
      </c>
      <c r="F24" s="9">
        <f>IFERROR('Inputs - adjustments'!Q$14*(F14/SUM(F$11:F$15)), 0)</f>
        <v>0</v>
      </c>
      <c r="G24" s="31">
        <f>IFERROR('Inputs - adjustments'!R$14*(G14/SUM(G$11:G$15)), 0)</f>
        <v>-3.3628404373235887E-2</v>
      </c>
      <c r="H24" s="9">
        <f>IFERROR('Inputs - adjustments'!S$14*(H14/SUM(H$11:H$15)), 0)</f>
        <v>0</v>
      </c>
      <c r="I24" s="9">
        <f>IFERROR('Inputs - adjustments'!T$14*(I14/SUM(I$11:I$15)), 0)</f>
        <v>0</v>
      </c>
      <c r="J24" s="9">
        <f>IFERROR('Inputs - adjustments'!U$14*(J14/SUM(J$11:J$15)), 0)</f>
        <v>0</v>
      </c>
      <c r="K24" s="9">
        <f>IFERROR('Inputs - adjustments'!V$14*(K14/SUM(K$11:K$15)), 0)</f>
        <v>0</v>
      </c>
      <c r="L24" s="9">
        <f>IFERROR('Inputs - adjustments'!W$14*(L14/SUM(L$11:L$15)), 0)</f>
        <v>0</v>
      </c>
      <c r="N24" s="3" t="s">
        <v>31</v>
      </c>
      <c r="O24" s="31">
        <f>IFERROR('Inputs - adjustments'!B$14*O14/SUM(O$11:O$15), 0)</f>
        <v>0</v>
      </c>
      <c r="P24" s="31">
        <f>IFERROR('Inputs - adjustments'!C$14*P14/SUM(P$11:P$15), 0)</f>
        <v>-0.10956891066097681</v>
      </c>
      <c r="Q24" s="31">
        <f>IFERROR('Inputs - adjustments'!D$14*Q14/SUM(Q$11:Q$15), 0)</f>
        <v>0</v>
      </c>
      <c r="R24" s="31">
        <f>IFERROR('Inputs - adjustments'!E$14*R14/SUM(R$11:R$15), 0)</f>
        <v>-0.61806642812216228</v>
      </c>
      <c r="S24" s="31">
        <f>IFERROR('Inputs - adjustments'!F$14*S14/SUM(S$11:S$15), 0)</f>
        <v>0</v>
      </c>
      <c r="T24" s="31">
        <f>IFERROR('Inputs - adjustments'!G$14*T14/SUM(T$11:T$15), 0)</f>
        <v>0</v>
      </c>
      <c r="U24" s="31">
        <f>IFERROR('Inputs - adjustments'!H$14*U14/SUM(U$11:U$15), 0)</f>
        <v>0</v>
      </c>
      <c r="V24" s="31">
        <f>IFERROR('Inputs - adjustments'!I$14*V14/SUM(V$11:V$15), 0)</f>
        <v>0</v>
      </c>
      <c r="W24" s="31">
        <f>IFERROR('Inputs - adjustments'!J$14*W14/SUM(W$11:W$15), 0)</f>
        <v>0</v>
      </c>
      <c r="X24" s="31">
        <f>IFERROR('Inputs - adjustments'!K$14*X14/SUM(X$11:X$15), 0)</f>
        <v>0</v>
      </c>
    </row>
    <row r="25" spans="2:24" outlineLevel="1">
      <c r="B25" s="3" t="s">
        <v>32</v>
      </c>
      <c r="C25" s="9">
        <f>IFERROR('Inputs - adjustments'!N$14*(C15/SUM(C$11:C$15)), 0)</f>
        <v>0</v>
      </c>
      <c r="D25" s="9">
        <f>IFERROR('Inputs - adjustments'!O$14*(D15/SUM(D$11:D$15)), 0)</f>
        <v>0</v>
      </c>
      <c r="E25" s="31">
        <f>IFERROR('Inputs - adjustments'!P$14*(E15/SUM(E$11:E$15)), 0)</f>
        <v>-0.21538425799986408</v>
      </c>
      <c r="F25" s="9">
        <f>IFERROR('Inputs - adjustments'!Q$14*(F15/SUM(F$11:F$15)), 0)</f>
        <v>0</v>
      </c>
      <c r="G25" s="31">
        <f>IFERROR('Inputs - adjustments'!R$14*(G15/SUM(G$11:G$15)), 0)</f>
        <v>-3.3967894824647335E-2</v>
      </c>
      <c r="H25" s="9">
        <f>IFERROR('Inputs - adjustments'!S$14*(H15/SUM(H$11:H$15)), 0)</f>
        <v>0</v>
      </c>
      <c r="I25" s="9">
        <f>IFERROR('Inputs - adjustments'!T$14*(I15/SUM(I$11:I$15)), 0)</f>
        <v>0</v>
      </c>
      <c r="J25" s="9">
        <f>IFERROR('Inputs - adjustments'!U$14*(J15/SUM(J$11:J$15)), 0)</f>
        <v>0</v>
      </c>
      <c r="K25" s="9">
        <f>IFERROR('Inputs - adjustments'!V$14*(K15/SUM(K$11:K$15)), 0)</f>
        <v>0</v>
      </c>
      <c r="L25" s="9">
        <f>IFERROR('Inputs - adjustments'!W$14*(L15/SUM(L$11:L$15)), 0)</f>
        <v>0</v>
      </c>
      <c r="N25" s="3" t="s">
        <v>32</v>
      </c>
      <c r="O25" s="31">
        <f>IFERROR('Inputs - adjustments'!B$14*O15/SUM(O$11:O$15), 0)</f>
        <v>0</v>
      </c>
      <c r="P25" s="31">
        <f>IFERROR('Inputs - adjustments'!C$14*P15/SUM(P$11:P$15), 0)</f>
        <v>-6.2254561614790364E-2</v>
      </c>
      <c r="Q25" s="31">
        <f>IFERROR('Inputs - adjustments'!D$14*Q15/SUM(Q$11:Q$15), 0)</f>
        <v>0</v>
      </c>
      <c r="R25" s="31">
        <f>IFERROR('Inputs - adjustments'!E$14*R15/SUM(R$11:R$15), 0)</f>
        <v>-0.56319696694388321</v>
      </c>
      <c r="S25" s="31">
        <f>IFERROR('Inputs - adjustments'!F$14*S15/SUM(S$11:S$15), 0)</f>
        <v>0</v>
      </c>
      <c r="T25" s="31">
        <f>IFERROR('Inputs - adjustments'!G$14*T15/SUM(T$11:T$15), 0)</f>
        <v>0</v>
      </c>
      <c r="U25" s="31">
        <f>IFERROR('Inputs - adjustments'!H$14*U15/SUM(U$11:U$15), 0)</f>
        <v>0</v>
      </c>
      <c r="V25" s="31">
        <f>IFERROR('Inputs - adjustments'!I$14*V15/SUM(V$11:V$15), 0)</f>
        <v>0</v>
      </c>
      <c r="W25" s="31">
        <f>IFERROR('Inputs - adjustments'!J$14*W15/SUM(W$11:W$15), 0)</f>
        <v>0</v>
      </c>
      <c r="X25" s="31">
        <f>IFERROR('Inputs - adjustments'!K$14*X15/SUM(X$11:X$15),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8.9130587441291453</v>
      </c>
      <c r="D31" s="32">
        <f t="shared" ref="D31:L31" si="0" xml:space="preserve"> D11 + D21</f>
        <v>2.8573882139379623</v>
      </c>
      <c r="E31" s="32">
        <f t="shared" si="0"/>
        <v>61.027495656951302</v>
      </c>
      <c r="F31" s="32">
        <f t="shared" si="0"/>
        <v>32.2215941467202</v>
      </c>
      <c r="G31" s="32">
        <f t="shared" si="0"/>
        <v>81.698844017125154</v>
      </c>
      <c r="H31" s="32">
        <f t="shared" si="0"/>
        <v>90.69755209865059</v>
      </c>
      <c r="I31" s="32">
        <f t="shared" si="0"/>
        <v>17.346314573380369</v>
      </c>
      <c r="J31" s="32">
        <f t="shared" si="0"/>
        <v>6.2665857852776465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0.69063711397982497</v>
      </c>
      <c r="P31" s="32">
        <f t="shared" ref="P31:X31" si="1" xml:space="preserve"> P11 + P21</f>
        <v>11.956509360220252</v>
      </c>
      <c r="Q31" s="32">
        <f t="shared" si="1"/>
        <v>1.7816438356164404</v>
      </c>
      <c r="R31" s="32">
        <f t="shared" si="1"/>
        <v>13.291266206690782</v>
      </c>
      <c r="S31" s="32">
        <f t="shared" si="1"/>
        <v>0.86907679088587209</v>
      </c>
      <c r="T31" s="32">
        <f t="shared" si="1"/>
        <v>136.24254579982775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9.2518735853539091</v>
      </c>
      <c r="D32" s="32">
        <f t="shared" si="2"/>
        <v>4.2510035985533419</v>
      </c>
      <c r="E32" s="32">
        <f t="shared" si="2"/>
        <v>60.981155972201556</v>
      </c>
      <c r="F32" s="32">
        <f t="shared" si="2"/>
        <v>28.317067083258699</v>
      </c>
      <c r="G32" s="32">
        <f t="shared" si="2"/>
        <v>82.524186816813526</v>
      </c>
      <c r="H32" s="32">
        <f t="shared" si="2"/>
        <v>97.329051321823698</v>
      </c>
      <c r="I32" s="32">
        <f t="shared" si="2"/>
        <v>17.427609357581353</v>
      </c>
      <c r="J32" s="32">
        <f t="shared" si="2"/>
        <v>5.4615617468161179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0.50392000000000003</v>
      </c>
      <c r="P32" s="32">
        <f t="shared" si="3"/>
        <v>3.1594479342832806</v>
      </c>
      <c r="Q32" s="32">
        <f t="shared" si="3"/>
        <v>2.5335753424657503</v>
      </c>
      <c r="R32" s="32">
        <f t="shared" si="3"/>
        <v>15.591537622838239</v>
      </c>
      <c r="S32" s="32">
        <f t="shared" si="3"/>
        <v>1.915330576027402</v>
      </c>
      <c r="T32" s="32">
        <f t="shared" si="3"/>
        <v>105.91188835017181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10.2723994998496</v>
      </c>
      <c r="D33" s="32">
        <f t="shared" si="4"/>
        <v>3.4053825937456601</v>
      </c>
      <c r="E33" s="32">
        <f t="shared" si="4"/>
        <v>60.930370961001621</v>
      </c>
      <c r="F33" s="32">
        <f t="shared" si="4"/>
        <v>45.535731204027911</v>
      </c>
      <c r="G33" s="32">
        <f t="shared" si="4"/>
        <v>83.230717487921183</v>
      </c>
      <c r="H33" s="32">
        <f t="shared" si="4"/>
        <v>98.390713222977553</v>
      </c>
      <c r="I33" s="32">
        <f t="shared" si="4"/>
        <v>17.51012427633416</v>
      </c>
      <c r="J33" s="32">
        <f t="shared" si="4"/>
        <v>7.5731002083545782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0.50392000000000003</v>
      </c>
      <c r="P33" s="32">
        <f t="shared" si="3"/>
        <v>3.4504235419205851</v>
      </c>
      <c r="Q33" s="32">
        <f t="shared" si="3"/>
        <v>3.4220136986301397</v>
      </c>
      <c r="R33" s="32">
        <f t="shared" si="3"/>
        <v>16.539844565536985</v>
      </c>
      <c r="S33" s="32">
        <f t="shared" si="3"/>
        <v>3.8218920632835736</v>
      </c>
      <c r="T33" s="32">
        <f t="shared" si="3"/>
        <v>98.601411706041063</v>
      </c>
      <c r="U33" s="32">
        <f t="shared" si="3"/>
        <v>0</v>
      </c>
      <c r="V33" s="32">
        <f t="shared" si="3"/>
        <v>0.62522653846153797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9.2568808387437986</v>
      </c>
      <c r="D34" s="32">
        <f t="shared" si="5"/>
        <v>2.10942586297642</v>
      </c>
      <c r="E34" s="32">
        <f t="shared" si="5"/>
        <v>60.89515724335115</v>
      </c>
      <c r="F34" s="32">
        <f t="shared" si="5"/>
        <v>31.374531911335648</v>
      </c>
      <c r="G34" s="32">
        <f t="shared" si="5"/>
        <v>84.024995499622264</v>
      </c>
      <c r="H34" s="32">
        <f t="shared" si="5"/>
        <v>102.56321610768916</v>
      </c>
      <c r="I34" s="32">
        <f t="shared" si="5"/>
        <v>17.593877879863509</v>
      </c>
      <c r="J34" s="32">
        <f t="shared" si="5"/>
        <v>5.2873598237391874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0.50392000000000003</v>
      </c>
      <c r="P34" s="32">
        <f t="shared" si="3"/>
        <v>2.2955901668802432</v>
      </c>
      <c r="Q34" s="32">
        <f t="shared" si="3"/>
        <v>4.5194931506849301</v>
      </c>
      <c r="R34" s="32">
        <f t="shared" si="3"/>
        <v>14.095344725724036</v>
      </c>
      <c r="S34" s="32">
        <f t="shared" si="3"/>
        <v>6.4110008054477063</v>
      </c>
      <c r="T34" s="32">
        <f t="shared" si="3"/>
        <v>85.903574621660653</v>
      </c>
      <c r="U34" s="32">
        <f t="shared" si="3"/>
        <v>0</v>
      </c>
      <c r="V34" s="32">
        <f t="shared" si="3"/>
        <v>1.0420442307692299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9.3343257013624683</v>
      </c>
      <c r="D35" s="32">
        <f t="shared" si="6"/>
        <v>2.0962287475918102</v>
      </c>
      <c r="E35" s="32">
        <f t="shared" si="6"/>
        <v>60.950858180015402</v>
      </c>
      <c r="F35" s="32">
        <f t="shared" si="6"/>
        <v>26.776557669027937</v>
      </c>
      <c r="G35" s="32">
        <f t="shared" si="6"/>
        <v>84.873257086327655</v>
      </c>
      <c r="H35" s="32">
        <f t="shared" si="6"/>
        <v>97.655674595958345</v>
      </c>
      <c r="I35" s="32">
        <f t="shared" si="6"/>
        <v>17.632713664427946</v>
      </c>
      <c r="J35" s="32">
        <f t="shared" si="6"/>
        <v>7.0584127083545773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0.50392000000000003</v>
      </c>
      <c r="P35" s="32">
        <f t="shared" si="3"/>
        <v>1.3043020928495097</v>
      </c>
      <c r="Q35" s="32">
        <f t="shared" si="3"/>
        <v>5.6954931506849302</v>
      </c>
      <c r="R35" s="32">
        <f t="shared" si="3"/>
        <v>12.844016494594628</v>
      </c>
      <c r="S35" s="32">
        <f t="shared" si="3"/>
        <v>8.0191531591195986</v>
      </c>
      <c r="T35" s="32">
        <f t="shared" si="3"/>
        <v>75.644143906515737</v>
      </c>
      <c r="U35" s="32">
        <f t="shared" si="3"/>
        <v>4.6175342465753402E-2</v>
      </c>
      <c r="V35" s="32">
        <f t="shared" si="3"/>
        <v>2.5009061538461501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2195.6455447412982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0.14434578369805171</v>
      </c>
      <c r="D42" s="11">
        <f>IFERROR(D31/SUM($C$31:$D$35), 0)</f>
        <v>4.6275016569606399E-2</v>
      </c>
      <c r="E42" s="11">
        <f>IFERROR(E31/SUM($E$31:$F$35), 0)</f>
        <v>0.13011967333551938</v>
      </c>
      <c r="F42" s="11">
        <f>IFERROR(F31/SUM($E$31:$F$35), 0)</f>
        <v>6.8701218353916724E-2</v>
      </c>
      <c r="G42" s="11">
        <f>IFERROR(G31/SUM($G$31:$H$35), 0)</f>
        <v>9.0476091791956134E-2</v>
      </c>
      <c r="H42" s="11">
        <f>IFERROR(H31/SUM($G$31:$H$35), 0)</f>
        <v>0.10044156863790089</v>
      </c>
      <c r="I42" s="11">
        <f>IFERROR(I31/SUM($I$31:$J$35), 0)</f>
        <v>0.1455744814883721</v>
      </c>
      <c r="J42" s="11">
        <f>IFERROR(J31/SUM($I$31:$J$35), 0)</f>
        <v>5.2590708679648976E-2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2.7766996044442629E-2</v>
      </c>
      <c r="P42" s="11">
        <f>IFERROR(P31/SUM($O$31:$P$35),0)</f>
        <v>0.48071026214828555</v>
      </c>
      <c r="Q42" s="11">
        <f>IFERROR(Q31/SUM($Q$31:$R$35), 0)</f>
        <v>1.9727166576273981E-2</v>
      </c>
      <c r="R42" s="11">
        <f>IFERROR(R31/SUM($Q$31:$R$35), 0)</f>
        <v>0.14716691250373878</v>
      </c>
      <c r="S42" s="11">
        <f>IFERROR(S31/SUM($S$31:$T$35), 0)</f>
        <v>1.6606350773139304E-3</v>
      </c>
      <c r="T42" s="11">
        <f>IFERROR(T31/SUM($S$31:$T$35), 0)</f>
        <v>0.2603327495918078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0.14983284433448399</v>
      </c>
      <c r="D43" s="11">
        <f t="shared" si="7"/>
        <v>6.8844429679159894E-2</v>
      </c>
      <c r="E43" s="11">
        <f t="shared" ref="E43:F46" si="8">IFERROR(E32/SUM($E$31:$F$35), 0)</f>
        <v>0.13002087025377404</v>
      </c>
      <c r="F43" s="11">
        <f t="shared" si="8"/>
        <v>6.0376187471391306E-2</v>
      </c>
      <c r="G43" s="11">
        <f t="shared" ref="G43:H46" si="9">IFERROR(G32/SUM($G$31:$H$35), 0)</f>
        <v>9.1390104613101833E-2</v>
      </c>
      <c r="H43" s="11">
        <f t="shared" si="9"/>
        <v>0.10778551749852773</v>
      </c>
      <c r="I43" s="11">
        <f t="shared" ref="I43:J46" si="10">IFERROR(I32/SUM($I$31:$J$35), 0)</f>
        <v>0.14625672704593443</v>
      </c>
      <c r="J43" s="11">
        <f t="shared" si="10"/>
        <v>4.5834751586344938E-2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2.0260053164655553E-2</v>
      </c>
      <c r="P43" s="11">
        <f t="shared" si="12"/>
        <v>0.12702528798130741</v>
      </c>
      <c r="Q43" s="11">
        <f t="shared" ref="Q43:R46" si="13">IFERROR(Q32/SUM($Q$31:$R$35), 0)</f>
        <v>2.8052892399265263E-2</v>
      </c>
      <c r="R43" s="11">
        <f t="shared" si="13"/>
        <v>0.17263655828245414</v>
      </c>
      <c r="S43" s="11">
        <f t="shared" ref="S43:T46" si="14">IFERROR(S32/SUM($S$31:$T$35), 0)</f>
        <v>3.6598205964755619E-3</v>
      </c>
      <c r="T43" s="11">
        <f t="shared" si="14"/>
        <v>0.20237681956685546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0.16636012381742027</v>
      </c>
      <c r="D44" s="11">
        <f t="shared" si="7"/>
        <v>5.5149711608228465E-2</v>
      </c>
      <c r="E44" s="11">
        <f t="shared" si="8"/>
        <v>0.12991258907663344</v>
      </c>
      <c r="F44" s="11">
        <f t="shared" si="8"/>
        <v>9.7088933530360827E-2</v>
      </c>
      <c r="G44" s="11">
        <f t="shared" si="9"/>
        <v>9.2172540822842694E-2</v>
      </c>
      <c r="H44" s="11">
        <f t="shared" si="9"/>
        <v>0.10896123816846381</v>
      </c>
      <c r="I44" s="11">
        <f t="shared" si="10"/>
        <v>0.14694921226875685</v>
      </c>
      <c r="J44" s="11">
        <f t="shared" si="10"/>
        <v>6.3555294781896726E-2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2.0260053164655553E-2</v>
      </c>
      <c r="P44" s="11">
        <f t="shared" si="12"/>
        <v>0.13872393316377632</v>
      </c>
      <c r="Q44" s="11">
        <f t="shared" si="13"/>
        <v>3.7890083814541536E-2</v>
      </c>
      <c r="R44" s="11">
        <f t="shared" si="13"/>
        <v>0.18313664177281269</v>
      </c>
      <c r="S44" s="11">
        <f t="shared" si="14"/>
        <v>7.3028851863907122E-3</v>
      </c>
      <c r="T44" s="11">
        <f t="shared" si="14"/>
        <v>0.18840793433779177</v>
      </c>
      <c r="U44" s="11">
        <f t="shared" si="15"/>
        <v>0</v>
      </c>
      <c r="V44" s="11">
        <f t="shared" si="15"/>
        <v>0.14835649681530103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0.14991393612749102</v>
      </c>
      <c r="D45" s="11">
        <f t="shared" si="7"/>
        <v>3.4161867220366939E-2</v>
      </c>
      <c r="E45" s="11">
        <f t="shared" si="8"/>
        <v>0.12983750820712892</v>
      </c>
      <c r="F45" s="11">
        <f t="shared" si="8"/>
        <v>6.6895156017971302E-2</v>
      </c>
      <c r="G45" s="11">
        <f t="shared" si="9"/>
        <v>9.3052151436181799E-2</v>
      </c>
      <c r="H45" s="11">
        <f t="shared" si="9"/>
        <v>0.11358201045160943</v>
      </c>
      <c r="I45" s="11">
        <f t="shared" si="10"/>
        <v>0.14765209283482694</v>
      </c>
      <c r="J45" s="11">
        <f t="shared" si="10"/>
        <v>4.4372806772711847E-2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2.0260053164655553E-2</v>
      </c>
      <c r="P45" s="11">
        <f t="shared" si="12"/>
        <v>9.2293972902949356E-2</v>
      </c>
      <c r="Q45" s="11">
        <f t="shared" si="13"/>
        <v>5.0041872815193227E-2</v>
      </c>
      <c r="R45" s="11">
        <f t="shared" si="13"/>
        <v>0.15607003363730948</v>
      </c>
      <c r="S45" s="11">
        <f t="shared" si="14"/>
        <v>1.2250163541201283E-2</v>
      </c>
      <c r="T45" s="11">
        <f t="shared" si="14"/>
        <v>0.16414486128201983</v>
      </c>
      <c r="U45" s="11">
        <f t="shared" si="15"/>
        <v>0</v>
      </c>
      <c r="V45" s="11">
        <f t="shared" si="15"/>
        <v>0.2472608280255017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0.15116814522775562</v>
      </c>
      <c r="D46" s="11">
        <f t="shared" si="7"/>
        <v>3.3948141717435654E-2</v>
      </c>
      <c r="E46" s="11">
        <f t="shared" si="8"/>
        <v>0.12995627086656977</v>
      </c>
      <c r="F46" s="11">
        <f t="shared" si="8"/>
        <v>5.7091592886734335E-2</v>
      </c>
      <c r="G46" s="11">
        <f t="shared" si="9"/>
        <v>9.3991545305283059E-2</v>
      </c>
      <c r="H46" s="11">
        <f t="shared" si="9"/>
        <v>0.10814723127413269</v>
      </c>
      <c r="I46" s="11">
        <f t="shared" si="10"/>
        <v>0.14797801216352618</v>
      </c>
      <c r="J46" s="11">
        <f t="shared" si="10"/>
        <v>5.9235912377980961E-2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2.0260053164655553E-2</v>
      </c>
      <c r="P46" s="11">
        <f t="shared" si="12"/>
        <v>5.2439335100616304E-2</v>
      </c>
      <c r="Q46" s="11">
        <f t="shared" si="13"/>
        <v>6.3063076845948002E-2</v>
      </c>
      <c r="R46" s="11">
        <f t="shared" si="13"/>
        <v>0.14221476135246297</v>
      </c>
      <c r="S46" s="11">
        <f t="shared" si="14"/>
        <v>1.5323026878686499E-2</v>
      </c>
      <c r="T46" s="11">
        <f t="shared" si="14"/>
        <v>0.14454110394145711</v>
      </c>
      <c r="U46" s="11">
        <f t="shared" si="15"/>
        <v>1.0956687897993625E-2</v>
      </c>
      <c r="V46" s="11">
        <f t="shared" si="15"/>
        <v>0.59342598726120366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60.820179781313598</v>
      </c>
      <c r="D54" s="32">
        <f>SUMIFS('Inputs - allowances'!$L$4:$L$1000,'Inputs - allowances'!$M$4:$M$1000,D$52, 'Inputs - allowances'!$C$4:$C$1000, $C$1)</f>
        <v>486.233720482065</v>
      </c>
      <c r="E54" s="32">
        <f>SUMIFS('Inputs - allowances'!$L$4:$L$1000,'Inputs - allowances'!$M$4:$M$1000,E$52, 'Inputs - allowances'!$C$4:$C$1000, $C$1)</f>
        <v>884.581685034315</v>
      </c>
      <c r="F54" s="32">
        <f>SUMIFS('Inputs - allowances'!$L$4:$L$1000,'Inputs - allowances'!$M$4:$M$1000,F$52, 'Inputs - allowances'!$C$4:$C$1000, $C$1)</f>
        <v>114.690277498344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20.101992194740902</v>
      </c>
      <c r="P54" s="16">
        <f>SUMIFS('Inputs - allowances'!$L$4:$L$1000,'Inputs - allowances'!$M$4:$M$1000,P$52, 'Inputs - allowances'!$C$4:$C$1000, $C$1)</f>
        <v>47.788189900459997</v>
      </c>
      <c r="Q54" s="16">
        <f>SUMIFS('Inputs - allowances'!$L$4:$L$1000,'Inputs - allowances'!$M$4:$M$1000,Q$52, 'Inputs - allowances'!$C$4:$C$1000, $C$1)</f>
        <v>436.96539925892898</v>
      </c>
      <c r="R54" s="16">
        <f>SUMIFS('Inputs - allowances'!$L$4:$L$1000,'Inputs - allowances'!$M$4:$M$1000,R$52, 'Inputs - allowances'!$C$4:$C$1000, $C$1)</f>
        <v>4.1074104527183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60.820179781313598</v>
      </c>
      <c r="D64" s="37">
        <f t="shared" ref="D64:G64" si="17">D54+D59</f>
        <v>486.233720482065</v>
      </c>
      <c r="E64" s="37">
        <f t="shared" si="17"/>
        <v>884.581685034315</v>
      </c>
      <c r="F64" s="37">
        <f t="shared" si="17"/>
        <v>114.690277498344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20.101992194740902</v>
      </c>
      <c r="P64" s="38">
        <f t="shared" ref="P64:S64" si="18">P54+P59</f>
        <v>47.788189900459997</v>
      </c>
      <c r="Q64" s="38">
        <f t="shared" si="18"/>
        <v>436.96539925892898</v>
      </c>
      <c r="R64" s="38">
        <f t="shared" si="18"/>
        <v>4.1074104527183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0.14434578369805171</v>
      </c>
      <c r="D71" s="11">
        <f t="shared" si="19"/>
        <v>4.6275016569606399E-2</v>
      </c>
      <c r="E71" s="11">
        <f t="shared" si="19"/>
        <v>0.13011967333551938</v>
      </c>
      <c r="F71" s="11">
        <f t="shared" si="19"/>
        <v>6.8701218353916724E-2</v>
      </c>
      <c r="G71" s="11">
        <f t="shared" si="19"/>
        <v>9.0476091791956134E-2</v>
      </c>
      <c r="H71" s="11">
        <f t="shared" si="19"/>
        <v>0.10044156863790089</v>
      </c>
      <c r="I71" s="11">
        <f t="shared" si="19"/>
        <v>0.1455744814883721</v>
      </c>
      <c r="J71" s="11">
        <f t="shared" si="19"/>
        <v>5.2590708679648976E-2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2.7766996044442629E-2</v>
      </c>
      <c r="P71" s="11">
        <f t="shared" si="20"/>
        <v>0.48071026214828555</v>
      </c>
      <c r="Q71" s="11">
        <f t="shared" si="20"/>
        <v>1.9727166576273981E-2</v>
      </c>
      <c r="R71" s="11">
        <f t="shared" si="20"/>
        <v>0.14716691250373878</v>
      </c>
      <c r="S71" s="11">
        <f t="shared" si="20"/>
        <v>1.6606350773139304E-3</v>
      </c>
      <c r="T71" s="11">
        <f t="shared" si="20"/>
        <v>0.2603327495918078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0.14983284433448399</v>
      </c>
      <c r="D72" s="11">
        <f t="shared" si="21"/>
        <v>6.8844429679159894E-2</v>
      </c>
      <c r="E72" s="11">
        <f t="shared" si="21"/>
        <v>0.13002087025377404</v>
      </c>
      <c r="F72" s="11">
        <f t="shared" si="21"/>
        <v>6.0376187471391306E-2</v>
      </c>
      <c r="G72" s="11">
        <f t="shared" si="21"/>
        <v>9.1390104613101833E-2</v>
      </c>
      <c r="H72" s="11">
        <f t="shared" si="21"/>
        <v>0.10778551749852773</v>
      </c>
      <c r="I72" s="11">
        <f t="shared" si="21"/>
        <v>0.14625672704593443</v>
      </c>
      <c r="J72" s="11">
        <f t="shared" si="21"/>
        <v>4.5834751586344938E-2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2.0260053164655553E-2</v>
      </c>
      <c r="P72" s="11">
        <f t="shared" si="22"/>
        <v>0.12702528798130741</v>
      </c>
      <c r="Q72" s="11">
        <f t="shared" si="22"/>
        <v>2.8052892399265263E-2</v>
      </c>
      <c r="R72" s="11">
        <f t="shared" si="22"/>
        <v>0.17263655828245414</v>
      </c>
      <c r="S72" s="11">
        <f t="shared" si="22"/>
        <v>3.6598205964755619E-3</v>
      </c>
      <c r="T72" s="11">
        <f t="shared" si="22"/>
        <v>0.20237681956685546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0.16636012381742027</v>
      </c>
      <c r="D73" s="11">
        <f t="shared" si="23"/>
        <v>5.5149711608228465E-2</v>
      </c>
      <c r="E73" s="11">
        <f t="shared" si="23"/>
        <v>0.12991258907663344</v>
      </c>
      <c r="F73" s="11">
        <f t="shared" si="23"/>
        <v>9.7088933530360827E-2</v>
      </c>
      <c r="G73" s="11">
        <f t="shared" si="23"/>
        <v>9.2172540822842694E-2</v>
      </c>
      <c r="H73" s="11">
        <f t="shared" si="23"/>
        <v>0.10896123816846381</v>
      </c>
      <c r="I73" s="11">
        <f t="shared" si="23"/>
        <v>0.14694921226875685</v>
      </c>
      <c r="J73" s="11">
        <f t="shared" si="23"/>
        <v>6.3555294781896726E-2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2.0260053164655553E-2</v>
      </c>
      <c r="P73" s="11">
        <f t="shared" si="24"/>
        <v>0.13872393316377632</v>
      </c>
      <c r="Q73" s="11">
        <f t="shared" si="24"/>
        <v>3.7890083814541536E-2</v>
      </c>
      <c r="R73" s="11">
        <f t="shared" si="24"/>
        <v>0.18313664177281269</v>
      </c>
      <c r="S73" s="11">
        <f t="shared" si="24"/>
        <v>7.3028851863907122E-3</v>
      </c>
      <c r="T73" s="11">
        <f t="shared" si="24"/>
        <v>0.18840793433779177</v>
      </c>
      <c r="U73" s="11">
        <f t="shared" si="24"/>
        <v>0</v>
      </c>
      <c r="V73" s="11">
        <f t="shared" si="24"/>
        <v>0.14835649681530103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0.14991393612749102</v>
      </c>
      <c r="D74" s="11">
        <f t="shared" si="25"/>
        <v>3.4161867220366939E-2</v>
      </c>
      <c r="E74" s="11">
        <f t="shared" si="25"/>
        <v>0.12983750820712892</v>
      </c>
      <c r="F74" s="11">
        <f t="shared" si="25"/>
        <v>6.6895156017971302E-2</v>
      </c>
      <c r="G74" s="11">
        <f t="shared" si="25"/>
        <v>9.3052151436181799E-2</v>
      </c>
      <c r="H74" s="11">
        <f t="shared" si="25"/>
        <v>0.11358201045160943</v>
      </c>
      <c r="I74" s="11">
        <f t="shared" si="25"/>
        <v>0.14765209283482694</v>
      </c>
      <c r="J74" s="11">
        <f t="shared" si="25"/>
        <v>4.4372806772711847E-2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2.0260053164655553E-2</v>
      </c>
      <c r="P74" s="11">
        <f t="shared" si="26"/>
        <v>9.2293972902949356E-2</v>
      </c>
      <c r="Q74" s="11">
        <f t="shared" si="26"/>
        <v>5.0041872815193227E-2</v>
      </c>
      <c r="R74" s="11">
        <f t="shared" si="26"/>
        <v>0.15607003363730948</v>
      </c>
      <c r="S74" s="11">
        <f t="shared" si="26"/>
        <v>1.2250163541201283E-2</v>
      </c>
      <c r="T74" s="11">
        <f t="shared" si="26"/>
        <v>0.16414486128201983</v>
      </c>
      <c r="U74" s="11">
        <f t="shared" si="26"/>
        <v>0</v>
      </c>
      <c r="V74" s="11">
        <f t="shared" si="26"/>
        <v>0.2472608280255017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0.15116814522775562</v>
      </c>
      <c r="D75" s="11">
        <f t="shared" si="27"/>
        <v>3.3948141717435654E-2</v>
      </c>
      <c r="E75" s="11">
        <f t="shared" si="27"/>
        <v>0.12995627086656977</v>
      </c>
      <c r="F75" s="11">
        <f t="shared" si="27"/>
        <v>5.7091592886734335E-2</v>
      </c>
      <c r="G75" s="11">
        <f t="shared" si="27"/>
        <v>9.3991545305283059E-2</v>
      </c>
      <c r="H75" s="11">
        <f t="shared" si="27"/>
        <v>0.10814723127413269</v>
      </c>
      <c r="I75" s="11">
        <f t="shared" si="27"/>
        <v>0.14797801216352618</v>
      </c>
      <c r="J75" s="11">
        <f t="shared" si="27"/>
        <v>5.9235912377980961E-2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2.0260053164655553E-2</v>
      </c>
      <c r="P75" s="11">
        <f t="shared" si="28"/>
        <v>5.2439335100616304E-2</v>
      </c>
      <c r="Q75" s="11">
        <f t="shared" si="28"/>
        <v>6.3063076845948002E-2</v>
      </c>
      <c r="R75" s="11">
        <f t="shared" si="28"/>
        <v>0.14221476135246297</v>
      </c>
      <c r="S75" s="11">
        <f t="shared" si="28"/>
        <v>1.5323026878686499E-2</v>
      </c>
      <c r="T75" s="11">
        <f t="shared" si="28"/>
        <v>0.14454110394145711</v>
      </c>
      <c r="U75" s="11">
        <f t="shared" si="28"/>
        <v>1.0956687897993625E-2</v>
      </c>
      <c r="V75" s="11">
        <f t="shared" si="28"/>
        <v>0.59342598726120366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60.820179781313598</v>
      </c>
      <c r="D80" s="37">
        <f t="shared" ref="D80:G80" si="29">D64</f>
        <v>486.233720482065</v>
      </c>
      <c r="E80" s="37">
        <f t="shared" si="29"/>
        <v>884.581685034315</v>
      </c>
      <c r="F80" s="37">
        <f t="shared" si="29"/>
        <v>114.690277498344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20.101992194740902</v>
      </c>
      <c r="P80" s="38">
        <f t="shared" ref="P80:S80" si="30">P64</f>
        <v>47.788189900459997</v>
      </c>
      <c r="Q80" s="38">
        <f t="shared" si="30"/>
        <v>436.96539925892898</v>
      </c>
      <c r="R80" s="38">
        <f t="shared" si="30"/>
        <v>4.1074104527183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8.7791365151901104</v>
      </c>
      <c r="D85" s="32">
        <f>$C$80*D71</f>
        <v>2.8144548271467267</v>
      </c>
      <c r="E85" s="32">
        <f>$D$80*E71</f>
        <v>63.26857287384054</v>
      </c>
      <c r="F85" s="32">
        <f>$D$80*F71</f>
        <v>33.404849001875661</v>
      </c>
      <c r="G85" s="32">
        <f>$E$80*G71</f>
        <v>80.033493732647912</v>
      </c>
      <c r="H85" s="32">
        <f>$E$80*H71</f>
        <v>88.848772033204185</v>
      </c>
      <c r="I85" s="32">
        <f>$F$80*I71</f>
        <v>16.695977678578938</v>
      </c>
      <c r="J85" s="32">
        <f>$F$80*J71</f>
        <v>6.0316429723035094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0.5581719377567872</v>
      </c>
      <c r="P85" s="32">
        <f>$O$80*P71</f>
        <v>9.6632339376366883</v>
      </c>
      <c r="Q85" s="32">
        <f>$P$80*Q71</f>
        <v>0.94272558254498828</v>
      </c>
      <c r="R85" s="32">
        <f>$P$80*R71</f>
        <v>7.0328403617930499</v>
      </c>
      <c r="S85" s="32">
        <f>$Q$80*S71</f>
        <v>0.725640069581864</v>
      </c>
      <c r="T85" s="32">
        <f>$Q$80*T71</f>
        <v>113.75640386555908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9.1128605295688914</v>
      </c>
      <c r="D86" s="32">
        <f t="shared" si="31"/>
        <v>4.1871305900285067</v>
      </c>
      <c r="E86" s="32">
        <f t="shared" ref="E86:F89" si="32">$D$80*E72</f>
        <v>63.220531483808408</v>
      </c>
      <c r="F86" s="32">
        <f t="shared" si="32"/>
        <v>29.356938262737234</v>
      </c>
      <c r="G86" s="32">
        <f t="shared" ref="G86:H89" si="33">$E$80*G72</f>
        <v>80.842012734119947</v>
      </c>
      <c r="H86" s="32">
        <f t="shared" si="33"/>
        <v>95.345094691143302</v>
      </c>
      <c r="I86" s="32">
        <f t="shared" ref="I86:J89" si="34">$F$80*I72</f>
        <v>16.774224610897775</v>
      </c>
      <c r="J86" s="32">
        <f t="shared" si="34"/>
        <v>5.2568003785055639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0.40726743058094161</v>
      </c>
      <c r="P86" s="32">
        <f t="shared" si="36"/>
        <v>2.5534613475349568</v>
      </c>
      <c r="Q86" s="32">
        <f t="shared" ref="Q86:R89" si="37">$P$80*Q72</f>
        <v>1.3405969492332592</v>
      </c>
      <c r="R86" s="32">
        <f t="shared" si="37"/>
        <v>8.2499886309637489</v>
      </c>
      <c r="S86" s="32">
        <f t="shared" ref="S86:T89" si="38">$Q$80*S72</f>
        <v>1.5992149681549954</v>
      </c>
      <c r="T86" s="32">
        <f t="shared" si="38"/>
        <v>88.431667762783235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10.11805263901709</v>
      </c>
      <c r="D87" s="32">
        <f t="shared" si="31"/>
        <v>3.3542153749000527</v>
      </c>
      <c r="E87" s="32">
        <f t="shared" si="32"/>
        <v>63.167881524189156</v>
      </c>
      <c r="F87" s="32">
        <f t="shared" si="32"/>
        <v>47.207913368103256</v>
      </c>
      <c r="G87" s="32">
        <f t="shared" si="33"/>
        <v>81.534141474964372</v>
      </c>
      <c r="H87" s="32">
        <f t="shared" si="33"/>
        <v>96.385115662485035</v>
      </c>
      <c r="I87" s="32">
        <f t="shared" si="34"/>
        <v>16.85364593326678</v>
      </c>
      <c r="J87" s="32">
        <f t="shared" si="34"/>
        <v>7.2891743950247898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0.40726743058094161</v>
      </c>
      <c r="P87" s="32">
        <f t="shared" si="36"/>
        <v>2.7886274216819902</v>
      </c>
      <c r="Q87" s="32">
        <f t="shared" si="37"/>
        <v>1.8106985206736566</v>
      </c>
      <c r="R87" s="32">
        <f t="shared" si="37"/>
        <v>8.751768614771688</v>
      </c>
      <c r="S87" s="32">
        <f t="shared" si="38"/>
        <v>3.1911081412133355</v>
      </c>
      <c r="T87" s="32">
        <f t="shared" si="38"/>
        <v>82.327748251463248</v>
      </c>
      <c r="U87" s="32">
        <f t="shared" si="39"/>
        <v>0</v>
      </c>
      <c r="V87" s="32">
        <f t="shared" si="39"/>
        <v>0.60936102574783657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9.1177925469983681</v>
      </c>
      <c r="D88" s="32">
        <f t="shared" si="31"/>
        <v>2.0777309060080809</v>
      </c>
      <c r="E88" s="32">
        <f t="shared" si="32"/>
        <v>63.131374673672944</v>
      </c>
      <c r="F88" s="32">
        <f t="shared" si="32"/>
        <v>32.52668059284639</v>
      </c>
      <c r="G88" s="32">
        <f t="shared" si="33"/>
        <v>82.312228913485953</v>
      </c>
      <c r="H88" s="32">
        <f t="shared" si="33"/>
        <v>100.47256619486984</v>
      </c>
      <c r="I88" s="32">
        <f t="shared" si="34"/>
        <v>16.934259500437552</v>
      </c>
      <c r="J88" s="32">
        <f t="shared" si="34"/>
        <v>5.08912952214272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0.40726743058094161</v>
      </c>
      <c r="P88" s="32">
        <f t="shared" si="36"/>
        <v>1.8552927229167162</v>
      </c>
      <c r="Q88" s="32">
        <f t="shared" si="37"/>
        <v>2.3914105210671206</v>
      </c>
      <c r="R88" s="32">
        <f t="shared" si="37"/>
        <v>7.4583044052309253</v>
      </c>
      <c r="S88" s="32">
        <f t="shared" si="38"/>
        <v>5.352897602768194</v>
      </c>
      <c r="T88" s="32">
        <f t="shared" si="38"/>
        <v>71.725624846399313</v>
      </c>
      <c r="U88" s="32">
        <f t="shared" si="39"/>
        <v>0</v>
      </c>
      <c r="V88" s="32">
        <f t="shared" si="39"/>
        <v>1.0156017095797276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9.1940737699598198</v>
      </c>
      <c r="D89" s="32">
        <f t="shared" si="31"/>
        <v>2.0647320824959485</v>
      </c>
      <c r="E89" s="32">
        <f t="shared" si="32"/>
        <v>63.18912108342721</v>
      </c>
      <c r="F89" s="32">
        <f t="shared" si="32"/>
        <v>27.759857617564233</v>
      </c>
      <c r="G89" s="32">
        <f t="shared" si="33"/>
        <v>83.143199525126448</v>
      </c>
      <c r="H89" s="32">
        <f t="shared" si="33"/>
        <v>95.665060072268062</v>
      </c>
      <c r="I89" s="32">
        <f t="shared" si="34"/>
        <v>16.971639278688141</v>
      </c>
      <c r="J89" s="32">
        <f t="shared" si="34"/>
        <v>6.7937832284982269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0.40726743058094161</v>
      </c>
      <c r="P89" s="32">
        <f t="shared" si="36"/>
        <v>1.0541351048899916</v>
      </c>
      <c r="Q89" s="32">
        <f t="shared" si="37"/>
        <v>3.0136702920214651</v>
      </c>
      <c r="R89" s="32">
        <f t="shared" si="37"/>
        <v>6.7961860221601</v>
      </c>
      <c r="S89" s="32">
        <f t="shared" si="38"/>
        <v>6.695632557900546</v>
      </c>
      <c r="T89" s="32">
        <f t="shared" si="38"/>
        <v>63.159461193105159</v>
      </c>
      <c r="U89" s="32">
        <f t="shared" si="39"/>
        <v>4.5003614399391115E-2</v>
      </c>
      <c r="V89" s="32">
        <f t="shared" si="39"/>
        <v>2.4374441029913445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2055.2888546028857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8.7791365151901104</v>
      </c>
      <c r="D105" s="32">
        <f t="shared" ref="D105:L105" si="41">D85+D96</f>
        <v>2.8144548271467267</v>
      </c>
      <c r="E105" s="32">
        <f t="shared" si="41"/>
        <v>63.26857287384054</v>
      </c>
      <c r="F105" s="32">
        <f t="shared" si="41"/>
        <v>33.404849001875661</v>
      </c>
      <c r="G105" s="32">
        <f t="shared" si="41"/>
        <v>80.033493732647912</v>
      </c>
      <c r="H105" s="32">
        <f t="shared" si="41"/>
        <v>88.848772033204185</v>
      </c>
      <c r="I105" s="32">
        <f t="shared" si="41"/>
        <v>16.695977678578938</v>
      </c>
      <c r="J105" s="32">
        <f t="shared" si="41"/>
        <v>6.0316429723035094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0.5581719377567872</v>
      </c>
      <c r="P105" s="32">
        <f t="shared" ref="P105:X105" si="42">P85+P96</f>
        <v>9.6632339376366883</v>
      </c>
      <c r="Q105" s="32">
        <f t="shared" si="42"/>
        <v>0.94272558254498828</v>
      </c>
      <c r="R105" s="32">
        <f t="shared" si="42"/>
        <v>7.0328403617930499</v>
      </c>
      <c r="S105" s="32">
        <f t="shared" si="42"/>
        <v>0.725640069581864</v>
      </c>
      <c r="T105" s="32">
        <f t="shared" si="42"/>
        <v>113.75640386555908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9.1128605295688914</v>
      </c>
      <c r="D106" s="32">
        <f t="shared" si="43"/>
        <v>4.1871305900285067</v>
      </c>
      <c r="E106" s="32">
        <f t="shared" si="43"/>
        <v>63.220531483808408</v>
      </c>
      <c r="F106" s="32">
        <f t="shared" si="43"/>
        <v>29.356938262737234</v>
      </c>
      <c r="G106" s="32">
        <f t="shared" si="43"/>
        <v>80.842012734119947</v>
      </c>
      <c r="H106" s="32">
        <f t="shared" si="43"/>
        <v>95.345094691143302</v>
      </c>
      <c r="I106" s="32">
        <f t="shared" si="43"/>
        <v>16.774224610897775</v>
      </c>
      <c r="J106" s="32">
        <f t="shared" si="43"/>
        <v>5.2568003785055639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0.40726743058094161</v>
      </c>
      <c r="P106" s="32">
        <f t="shared" si="44"/>
        <v>2.5534613475349568</v>
      </c>
      <c r="Q106" s="32">
        <f t="shared" si="44"/>
        <v>1.3405969492332592</v>
      </c>
      <c r="R106" s="32">
        <f t="shared" si="44"/>
        <v>8.2499886309637489</v>
      </c>
      <c r="S106" s="32">
        <f t="shared" si="44"/>
        <v>1.5992149681549954</v>
      </c>
      <c r="T106" s="32">
        <f t="shared" si="44"/>
        <v>88.431667762783235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10.11805263901709</v>
      </c>
      <c r="D107" s="32">
        <f t="shared" si="43"/>
        <v>3.3542153749000527</v>
      </c>
      <c r="E107" s="32">
        <f t="shared" si="43"/>
        <v>63.167881524189156</v>
      </c>
      <c r="F107" s="32">
        <f t="shared" si="43"/>
        <v>47.207913368103256</v>
      </c>
      <c r="G107" s="32">
        <f t="shared" si="43"/>
        <v>81.534141474964372</v>
      </c>
      <c r="H107" s="32">
        <f t="shared" si="43"/>
        <v>96.385115662485035</v>
      </c>
      <c r="I107" s="32">
        <f t="shared" si="43"/>
        <v>16.85364593326678</v>
      </c>
      <c r="J107" s="32">
        <f t="shared" si="43"/>
        <v>7.2891743950247898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0.40726743058094161</v>
      </c>
      <c r="P107" s="32">
        <f t="shared" si="44"/>
        <v>2.7886274216819902</v>
      </c>
      <c r="Q107" s="32">
        <f t="shared" si="44"/>
        <v>1.8106985206736566</v>
      </c>
      <c r="R107" s="32">
        <f t="shared" si="44"/>
        <v>8.751768614771688</v>
      </c>
      <c r="S107" s="32">
        <f t="shared" si="44"/>
        <v>3.1911081412133355</v>
      </c>
      <c r="T107" s="32">
        <f t="shared" si="44"/>
        <v>82.327748251463248</v>
      </c>
      <c r="U107" s="32">
        <f t="shared" si="44"/>
        <v>0</v>
      </c>
      <c r="V107" s="32">
        <f t="shared" si="44"/>
        <v>0.60936102574783657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9.1177925469983681</v>
      </c>
      <c r="D108" s="32">
        <f t="shared" si="43"/>
        <v>2.0777309060080809</v>
      </c>
      <c r="E108" s="32">
        <f t="shared" si="43"/>
        <v>63.131374673672944</v>
      </c>
      <c r="F108" s="32">
        <f t="shared" si="43"/>
        <v>32.52668059284639</v>
      </c>
      <c r="G108" s="32">
        <f t="shared" si="43"/>
        <v>82.312228913485953</v>
      </c>
      <c r="H108" s="32">
        <f t="shared" si="43"/>
        <v>100.47256619486984</v>
      </c>
      <c r="I108" s="32">
        <f t="shared" si="43"/>
        <v>16.934259500437552</v>
      </c>
      <c r="J108" s="32">
        <f t="shared" si="43"/>
        <v>5.08912952214272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0.40726743058094161</v>
      </c>
      <c r="P108" s="32">
        <f t="shared" si="44"/>
        <v>1.8552927229167162</v>
      </c>
      <c r="Q108" s="32">
        <f t="shared" si="44"/>
        <v>2.3914105210671206</v>
      </c>
      <c r="R108" s="32">
        <f t="shared" si="44"/>
        <v>7.4583044052309253</v>
      </c>
      <c r="S108" s="32">
        <f t="shared" si="44"/>
        <v>5.352897602768194</v>
      </c>
      <c r="T108" s="32">
        <f t="shared" si="44"/>
        <v>71.725624846399313</v>
      </c>
      <c r="U108" s="32">
        <f t="shared" si="44"/>
        <v>0</v>
      </c>
      <c r="V108" s="32">
        <f t="shared" si="44"/>
        <v>1.0156017095797276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9.1940737699598198</v>
      </c>
      <c r="D109" s="32">
        <f t="shared" si="43"/>
        <v>2.0647320824959485</v>
      </c>
      <c r="E109" s="32">
        <f t="shared" si="43"/>
        <v>63.18912108342721</v>
      </c>
      <c r="F109" s="32">
        <f t="shared" si="43"/>
        <v>27.759857617564233</v>
      </c>
      <c r="G109" s="32">
        <f t="shared" si="43"/>
        <v>83.143199525126448</v>
      </c>
      <c r="H109" s="32">
        <f t="shared" si="43"/>
        <v>95.665060072268062</v>
      </c>
      <c r="I109" s="32">
        <f t="shared" si="43"/>
        <v>16.971639278688141</v>
      </c>
      <c r="J109" s="32">
        <f t="shared" si="43"/>
        <v>6.7937832284982269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0.40726743058094161</v>
      </c>
      <c r="P109" s="32">
        <f t="shared" si="44"/>
        <v>1.0541351048899916</v>
      </c>
      <c r="Q109" s="32">
        <f t="shared" si="44"/>
        <v>3.0136702920214651</v>
      </c>
      <c r="R109" s="32">
        <f t="shared" si="44"/>
        <v>6.7961860221601</v>
      </c>
      <c r="S109" s="32">
        <f t="shared" si="44"/>
        <v>6.695632557900546</v>
      </c>
      <c r="T109" s="32">
        <f t="shared" si="44"/>
        <v>63.159461193105159</v>
      </c>
      <c r="U109" s="32">
        <f t="shared" si="44"/>
        <v>4.5003614399391115E-2</v>
      </c>
      <c r="V109" s="32">
        <f t="shared" si="44"/>
        <v>2.4374441029913445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2055.2888546028857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0.14434578369805173</v>
      </c>
      <c r="D115" s="18">
        <f>IFERROR(D105/SUM($C$105:$D$109), 0)</f>
        <v>4.6275016569606399E-2</v>
      </c>
      <c r="E115" s="18">
        <f>IFERROR(E105/SUM($E$105:$F$109), 0)</f>
        <v>0.13011967333551938</v>
      </c>
      <c r="F115" s="18">
        <f>IFERROR(F105/SUM($E$105:$F$109), 0)</f>
        <v>6.8701218353916724E-2</v>
      </c>
      <c r="G115" s="18">
        <f>IFERROR(G105/SUM($G$105:$H$109), 0)</f>
        <v>9.0476091791956134E-2</v>
      </c>
      <c r="H115" s="18">
        <f>IFERROR(H105/SUM($G$105:$H$109), 0)</f>
        <v>0.10044156863790089</v>
      </c>
      <c r="I115" s="18">
        <f xml:space="preserve"> IFERROR(I105 / SUM($I$105:$J$109), 0)</f>
        <v>0.14557448148837213</v>
      </c>
      <c r="J115" s="18">
        <f xml:space="preserve"> IFERROR(J105 / SUM($I$105:$J$109), 0)</f>
        <v>5.2590708679648983E-2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2.7766996044442643E-2</v>
      </c>
      <c r="P115" s="17">
        <f xml:space="preserve"> IFERROR(P105 / SUM($O$105:$P$109), 0)</f>
        <v>0.48071026214828577</v>
      </c>
      <c r="Q115" s="17">
        <f xml:space="preserve"> IFERROR(Q105 / SUM($Q$105:$R$109), 0)</f>
        <v>1.9727166576273977E-2</v>
      </c>
      <c r="R115" s="17">
        <f xml:space="preserve"> IFERROR(R105 / SUM($Q$105:$R$109), 0)</f>
        <v>0.14716691250373876</v>
      </c>
      <c r="S115" s="17">
        <f xml:space="preserve"> IFERROR(S105 / SUM($S$105:$T$109), 0)</f>
        <v>1.6606350773139304E-3</v>
      </c>
      <c r="T115" s="17">
        <f xml:space="preserve"> IFERROR(T105 / SUM($S$105:$T$109), 0)</f>
        <v>0.2603327495918078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0.14983284433448402</v>
      </c>
      <c r="D116" s="18">
        <f t="shared" si="45"/>
        <v>6.8844429679159908E-2</v>
      </c>
      <c r="E116" s="18">
        <f t="shared" ref="E116:F119" si="46">IFERROR(E106/SUM($E$105:$F$109), 0)</f>
        <v>0.13002087025377404</v>
      </c>
      <c r="F116" s="18">
        <f t="shared" si="46"/>
        <v>6.0376187471391299E-2</v>
      </c>
      <c r="G116" s="18">
        <f t="shared" ref="G116:H119" si="47">IFERROR(G106/SUM($G$105:$H$109), 0)</f>
        <v>9.1390104613101833E-2</v>
      </c>
      <c r="H116" s="18">
        <f t="shared" si="47"/>
        <v>0.10778551749852773</v>
      </c>
      <c r="I116" s="18">
        <f t="shared" ref="I116:J119" si="48" xml:space="preserve"> IFERROR(I106 / SUM($I$105:$J$109), 0)</f>
        <v>0.14625672704593445</v>
      </c>
      <c r="J116" s="18">
        <f t="shared" si="48"/>
        <v>4.5834751586344945E-2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2.0260053164655564E-2</v>
      </c>
      <c r="P116" s="17">
        <f t="shared" si="50"/>
        <v>0.12702528798130747</v>
      </c>
      <c r="Q116" s="17">
        <f t="shared" ref="Q116:R119" si="51" xml:space="preserve"> IFERROR(Q106 / SUM($Q$105:$R$109), 0)</f>
        <v>2.8052892399265259E-2</v>
      </c>
      <c r="R116" s="17">
        <f t="shared" si="51"/>
        <v>0.17263655828245411</v>
      </c>
      <c r="S116" s="17">
        <f t="shared" ref="S116:T119" si="52" xml:space="preserve"> IFERROR(S106 / SUM($S$105:$T$109), 0)</f>
        <v>3.6598205964755615E-3</v>
      </c>
      <c r="T116" s="17">
        <f t="shared" si="52"/>
        <v>0.20237681956685546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0.16636012381742027</v>
      </c>
      <c r="D117" s="18">
        <f t="shared" si="45"/>
        <v>5.5149711608228472E-2</v>
      </c>
      <c r="E117" s="18">
        <f t="shared" si="46"/>
        <v>0.12991258907663342</v>
      </c>
      <c r="F117" s="18">
        <f t="shared" si="46"/>
        <v>9.7088933530360813E-2</v>
      </c>
      <c r="G117" s="18">
        <f t="shared" si="47"/>
        <v>9.2172540822842694E-2</v>
      </c>
      <c r="H117" s="18">
        <f t="shared" si="47"/>
        <v>0.10896123816846381</v>
      </c>
      <c r="I117" s="18">
        <f t="shared" si="48"/>
        <v>0.14694921226875687</v>
      </c>
      <c r="J117" s="18">
        <f t="shared" si="48"/>
        <v>6.3555294781896726E-2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2.0260053164655564E-2</v>
      </c>
      <c r="P117" s="17">
        <f t="shared" si="50"/>
        <v>0.1387239331637764</v>
      </c>
      <c r="Q117" s="17">
        <f t="shared" si="51"/>
        <v>3.7890083814541529E-2</v>
      </c>
      <c r="R117" s="17">
        <f t="shared" si="51"/>
        <v>0.18313664177281266</v>
      </c>
      <c r="S117" s="17">
        <f t="shared" si="52"/>
        <v>7.3028851863907122E-3</v>
      </c>
      <c r="T117" s="17">
        <f t="shared" si="52"/>
        <v>0.18840793433779174</v>
      </c>
      <c r="U117" s="17">
        <f t="shared" si="53"/>
        <v>0</v>
      </c>
      <c r="V117" s="17">
        <f t="shared" si="53"/>
        <v>0.14835649681530103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0.14991393612749104</v>
      </c>
      <c r="D118" s="18">
        <f t="shared" si="45"/>
        <v>3.4161867220366939E-2</v>
      </c>
      <c r="E118" s="18">
        <f t="shared" si="46"/>
        <v>0.12983750820712892</v>
      </c>
      <c r="F118" s="18">
        <f t="shared" si="46"/>
        <v>6.6895156017971302E-2</v>
      </c>
      <c r="G118" s="18">
        <f t="shared" si="47"/>
        <v>9.3052151436181799E-2</v>
      </c>
      <c r="H118" s="18">
        <f t="shared" si="47"/>
        <v>0.11358201045160943</v>
      </c>
      <c r="I118" s="18">
        <f t="shared" si="48"/>
        <v>0.14765209283482697</v>
      </c>
      <c r="J118" s="18">
        <f t="shared" si="48"/>
        <v>4.4372806772711854E-2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2.0260053164655564E-2</v>
      </c>
      <c r="P118" s="17">
        <f t="shared" si="50"/>
        <v>9.2293972902949398E-2</v>
      </c>
      <c r="Q118" s="17">
        <f t="shared" si="51"/>
        <v>5.004187281519322E-2</v>
      </c>
      <c r="R118" s="17">
        <f t="shared" si="51"/>
        <v>0.15607003363730945</v>
      </c>
      <c r="S118" s="17">
        <f t="shared" si="52"/>
        <v>1.2250163541201283E-2</v>
      </c>
      <c r="T118" s="17">
        <f t="shared" si="52"/>
        <v>0.16414486128201983</v>
      </c>
      <c r="U118" s="17">
        <f t="shared" si="53"/>
        <v>0</v>
      </c>
      <c r="V118" s="17">
        <f t="shared" si="53"/>
        <v>0.2472608280255017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0.15116814522775562</v>
      </c>
      <c r="D119" s="18">
        <f t="shared" si="45"/>
        <v>3.3948141717435654E-2</v>
      </c>
      <c r="E119" s="18">
        <f t="shared" si="46"/>
        <v>0.12995627086656975</v>
      </c>
      <c r="F119" s="18">
        <f t="shared" si="46"/>
        <v>5.7091592886734328E-2</v>
      </c>
      <c r="G119" s="18">
        <f t="shared" si="47"/>
        <v>9.3991545305283059E-2</v>
      </c>
      <c r="H119" s="18">
        <f t="shared" si="47"/>
        <v>0.10814723127413269</v>
      </c>
      <c r="I119" s="18">
        <f t="shared" si="48"/>
        <v>0.14797801216352618</v>
      </c>
      <c r="J119" s="18">
        <f t="shared" si="48"/>
        <v>5.9235912377980968E-2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2.0260053164655564E-2</v>
      </c>
      <c r="P119" s="17">
        <f t="shared" si="50"/>
        <v>5.2439335100616338E-2</v>
      </c>
      <c r="Q119" s="17">
        <f t="shared" si="51"/>
        <v>6.3063076845947988E-2</v>
      </c>
      <c r="R119" s="17">
        <f t="shared" si="51"/>
        <v>0.14221476135246297</v>
      </c>
      <c r="S119" s="17">
        <f t="shared" si="52"/>
        <v>1.5323026878686499E-2</v>
      </c>
      <c r="T119" s="17">
        <f t="shared" si="52"/>
        <v>0.14454110394145711</v>
      </c>
      <c r="U119" s="17">
        <f t="shared" si="53"/>
        <v>1.0956687897993625E-2</v>
      </c>
      <c r="V119" s="17">
        <f t="shared" si="53"/>
        <v>0.59342598726120366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9.3373084529468979</v>
      </c>
      <c r="D126" s="39">
        <f t="shared" si="55"/>
        <v>12.477688764783416</v>
      </c>
      <c r="E126" s="39">
        <f t="shared" si="55"/>
        <v>64.211298456385535</v>
      </c>
      <c r="F126" s="39">
        <f t="shared" si="55"/>
        <v>40.43768936366871</v>
      </c>
      <c r="G126" s="39">
        <f t="shared" si="55"/>
        <v>80.759133802229769</v>
      </c>
      <c r="H126" s="39">
        <f t="shared" si="55"/>
        <v>202.60517589876326</v>
      </c>
      <c r="I126" s="39">
        <f t="shared" si="55"/>
        <v>16.695977678578938</v>
      </c>
      <c r="J126" s="39">
        <f t="shared" si="55"/>
        <v>6.0316429723035094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9.5201279601498321</v>
      </c>
      <c r="D127" s="39">
        <f t="shared" si="55"/>
        <v>6.7405919375634635</v>
      </c>
      <c r="E127" s="39">
        <f t="shared" si="55"/>
        <v>64.561128433041674</v>
      </c>
      <c r="F127" s="39">
        <f t="shared" si="55"/>
        <v>37.606926893700987</v>
      </c>
      <c r="G127" s="39">
        <f t="shared" si="55"/>
        <v>82.441227702274944</v>
      </c>
      <c r="H127" s="39">
        <f t="shared" si="55"/>
        <v>183.77676245392655</v>
      </c>
      <c r="I127" s="39">
        <f t="shared" si="55"/>
        <v>16.774224610897775</v>
      </c>
      <c r="J127" s="39">
        <f t="shared" si="55"/>
        <v>5.2568003785055639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10.525320069598031</v>
      </c>
      <c r="D128" s="39">
        <f t="shared" si="55"/>
        <v>6.1428427965820429</v>
      </c>
      <c r="E128" s="39">
        <f t="shared" si="55"/>
        <v>64.978580044862809</v>
      </c>
      <c r="F128" s="39">
        <f t="shared" si="55"/>
        <v>55.95968198287494</v>
      </c>
      <c r="G128" s="39">
        <f t="shared" si="55"/>
        <v>84.725249616177706</v>
      </c>
      <c r="H128" s="39">
        <f t="shared" si="55"/>
        <v>178.7128639139483</v>
      </c>
      <c r="I128" s="39">
        <f t="shared" si="55"/>
        <v>16.85364593326678</v>
      </c>
      <c r="J128" s="39">
        <f t="shared" si="55"/>
        <v>7.8985354207726264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9.5250599775793106</v>
      </c>
      <c r="D129" s="39">
        <f t="shared" si="55"/>
        <v>3.9330236289247971</v>
      </c>
      <c r="E129" s="39">
        <f t="shared" si="55"/>
        <v>65.522785194740067</v>
      </c>
      <c r="F129" s="39">
        <f t="shared" si="55"/>
        <v>39.984984998077316</v>
      </c>
      <c r="G129" s="39">
        <f t="shared" si="55"/>
        <v>87.665126516254148</v>
      </c>
      <c r="H129" s="39">
        <f t="shared" si="55"/>
        <v>172.19819104126915</v>
      </c>
      <c r="I129" s="39">
        <f t="shared" si="55"/>
        <v>16.934259500437552</v>
      </c>
      <c r="J129" s="39">
        <f t="shared" si="55"/>
        <v>6.1047312317224476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9.6013412005407623</v>
      </c>
      <c r="D130" s="39">
        <f t="shared" si="55"/>
        <v>3.1188671873859404</v>
      </c>
      <c r="E130" s="39">
        <f t="shared" si="55"/>
        <v>66.202791375448669</v>
      </c>
      <c r="F130" s="39">
        <f t="shared" si="55"/>
        <v>34.556043639724336</v>
      </c>
      <c r="G130" s="39">
        <f t="shared" si="55"/>
        <v>89.838832083027</v>
      </c>
      <c r="H130" s="39">
        <f t="shared" si="55"/>
        <v>158.82452126537322</v>
      </c>
      <c r="I130" s="39">
        <f t="shared" si="55"/>
        <v>17.016642893087532</v>
      </c>
      <c r="J130" s="39">
        <f t="shared" si="55"/>
        <v>9.2312273314895705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2055.2888546028853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0.55315236690799996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0.51005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0.10201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0.55315236690799996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0.51005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0.10201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0.55315236690799996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0.51005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0.10201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0.55315236690799996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0.51005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0.10201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0.55315236690799996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0.51005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0.10201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5.826061834539999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-6.7938390946681207E-2</v>
      </c>
      <c r="F146" s="9"/>
      <c r="G146" s="31">
        <f>SUMIFS('Inputs - allowances'!$G$4:$G$1000,'Inputs - allowances'!$M$4:$M$1000,G$143, 'Inputs - allowances'!$C$4:$C$1000, $C$1)</f>
        <v>-4.9497970546867699E-2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-6.5084978526920495E-2</v>
      </c>
      <c r="F147" s="9"/>
      <c r="G147" s="31">
        <f>SUMIFS('Inputs - allowances'!$H$4:$H$1000,'Inputs - allowances'!$M$4:$M$1000,G$143, 'Inputs - allowances'!$C$4:$C$1000, $C$1)</f>
        <v>-4.7419055783899197E-2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-6.2351409428789903E-2</v>
      </c>
      <c r="F148" s="9"/>
      <c r="G148" s="31">
        <f>SUMIFS('Inputs - allowances'!$I$4:$I$1000,'Inputs - allowances'!$M$4:$M$1000,G$143, 'Inputs - allowances'!$C$4:$C$1000, $C$1)</f>
        <v>-4.5427455440975498E-2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-5.9732650232780703E-2</v>
      </c>
      <c r="F149" s="9"/>
      <c r="G149" s="31">
        <f>SUMIFS('Inputs - allowances'!$J$4:$J$1000,'Inputs - allowances'!$M$4:$M$1000,G$143, 'Inputs - allowances'!$C$4:$C$1000, $C$1)</f>
        <v>-4.3519502312454501E-2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-5.7223878923003901E-2</v>
      </c>
      <c r="F150" s="9"/>
      <c r="G150" s="31">
        <f>SUMIFS('Inputs - allowances'!$K$4:$K$1000,'Inputs - allowances'!$M$4:$M$1000,G$143, 'Inputs - allowances'!$C$4:$C$1000, $C$1)</f>
        <v>-4.1691683215331399E-2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-0.53988697535770447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adjustments'!B$35/('Inputs - adjustments'!$B$35+'Inputs - adjustments'!$C$35))*'SRWRDS allowance profile'!$E4, 0)</f>
        <v>0</v>
      </c>
      <c r="D156" s="50">
        <f>IFERROR(SUMIFS('Inputs - allowances'!$L$4:$L$1000,'Inputs - allowances'!$M$4:$M$1000,D$153,'Inputs - allowances'!$C$4:$C$1000,$C$1)*('Inputs - adjustments'!C$35/('Inputs - adjustments'!$B$35+'Inputs - adjustments'!$C$35))*'SRWRDS allowance profile'!$E4, 0)</f>
        <v>0.11620203488372097</v>
      </c>
      <c r="E156" s="50">
        <f>IFERROR(SUMIFS('Inputs - allowances'!$L$4:$L$1000,'Inputs - allowances'!$M$4:$M$1000,E$153,'Inputs - allowances'!$C$4:$C$1000,$C$1)*('Inputs - adjustments'!D$35/('Inputs - adjustments'!$D$35+'Inputs - adjustments'!$E$35))*'SRWRDS allowance profile'!$E4, 0)</f>
        <v>0</v>
      </c>
      <c r="F156" s="50">
        <f>IFERROR(SUMIFS('Inputs - allowances'!$L$4:$L$1000,'Inputs - allowances'!$M$4:$M$1000,F$153,'Inputs - allowances'!$C$4:$C$1000,$C$1)*('Inputs - adjustments'!E$35/('Inputs - adjustments'!$D$35+'Inputs - adjustments'!$E$35))*'SRWRDS allowance profile'!$E4, 0)</f>
        <v>0.34860610465116282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adjustments'!B$35/('Inputs - adjustments'!$B$35+'Inputs - adjustments'!$C$35))*'SRWRDS allowance profile'!$E5, 0)</f>
        <v>0</v>
      </c>
      <c r="D157" s="50">
        <f>IFERROR(SUMIFS('Inputs - allowances'!$L$4:$L$1000,'Inputs - allowances'!$M$4:$M$1000,D$153,'Inputs - allowances'!$C$4:$C$1000,$C$1)*('Inputs - adjustments'!C$35/('Inputs - adjustments'!$B$35+'Inputs - adjustments'!$C$35))*'SRWRDS allowance profile'!$E5, 0)</f>
        <v>0.18998110465116283</v>
      </c>
      <c r="E157" s="50">
        <f>IFERROR(SUMIFS('Inputs - allowances'!$L$4:$L$1000,'Inputs - allowances'!$M$4:$M$1000,E$153,'Inputs - allowances'!$C$4:$C$1000,$C$1)*('Inputs - adjustments'!D$35/('Inputs - adjustments'!$D$35+'Inputs - adjustments'!$E$35))*'SRWRDS allowance profile'!$E5, 0)</f>
        <v>0</v>
      </c>
      <c r="F157" s="50">
        <f>IFERROR(SUMIFS('Inputs - allowances'!$L$4:$L$1000,'Inputs - allowances'!$M$4:$M$1000,F$153,'Inputs - allowances'!$C$4:$C$1000,$C$1)*('Inputs - adjustments'!E$35/('Inputs - adjustments'!$D$35+'Inputs - adjustments'!$E$35))*'SRWRDS allowance profile'!$E5, 0)</f>
        <v>0.56994331395348841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adjustments'!B$35/('Inputs - adjustments'!$B$35+'Inputs - adjustments'!$C$35))*'SRWRDS allowance profile'!$E6, 0)</f>
        <v>0</v>
      </c>
      <c r="D158" s="50">
        <f>IFERROR(SUMIFS('Inputs - allowances'!$L$4:$L$1000,'Inputs - allowances'!$M$4:$M$1000,D$153,'Inputs - allowances'!$C$4:$C$1000,$C$1)*('Inputs - adjustments'!C$35/('Inputs - adjustments'!$B$35+'Inputs - adjustments'!$C$35))*'SRWRDS allowance profile'!$E6, 0)</f>
        <v>0.35156844608879489</v>
      </c>
      <c r="E158" s="50">
        <f>IFERROR(SUMIFS('Inputs - allowances'!$L$4:$L$1000,'Inputs - allowances'!$M$4:$M$1000,E$153,'Inputs - allowances'!$C$4:$C$1000,$C$1)*('Inputs - adjustments'!D$35/('Inputs - adjustments'!$D$35+'Inputs - adjustments'!$E$35))*'SRWRDS allowance profile'!$E6, 0)</f>
        <v>0</v>
      </c>
      <c r="F158" s="50">
        <f>IFERROR(SUMIFS('Inputs - allowances'!$L$4:$L$1000,'Inputs - allowances'!$M$4:$M$1000,F$153,'Inputs - allowances'!$C$4:$C$1000,$C$1)*('Inputs - adjustments'!E$35/('Inputs - adjustments'!$D$35+'Inputs - adjustments'!$E$35))*'SRWRDS allowance profile'!$E6, 0)</f>
        <v>1.0547053382663845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adjustments'!B$35/('Inputs - adjustments'!$B$35+'Inputs - adjustments'!$C$35))*'SRWRDS allowance profile'!$E7, 0)</f>
        <v>0</v>
      </c>
      <c r="D159" s="50">
        <f>IFERROR(SUMIFS('Inputs - allowances'!$L$4:$L$1000,'Inputs - allowances'!$M$4:$M$1000,D$153,'Inputs - allowances'!$C$4:$C$1000,$C$1)*('Inputs - adjustments'!C$35/('Inputs - adjustments'!$B$35+'Inputs - adjustments'!$C$35))*'SRWRDS allowance profile'!$E7, 0)</f>
        <v>0.29958773784355186</v>
      </c>
      <c r="E159" s="50">
        <f>IFERROR(SUMIFS('Inputs - allowances'!$L$4:$L$1000,'Inputs - allowances'!$M$4:$M$1000,E$153,'Inputs - allowances'!$C$4:$C$1000,$C$1)*('Inputs - adjustments'!D$35/('Inputs - adjustments'!$D$35+'Inputs - adjustments'!$E$35))*'SRWRDS allowance profile'!$E7, 0)</f>
        <v>0</v>
      </c>
      <c r="F159" s="50">
        <f>IFERROR(SUMIFS('Inputs - allowances'!$L$4:$L$1000,'Inputs - allowances'!$M$4:$M$1000,F$153,'Inputs - allowances'!$C$4:$C$1000,$C$1)*('Inputs - adjustments'!E$35/('Inputs - adjustments'!$D$35+'Inputs - adjustments'!$E$35))*'SRWRDS allowance profile'!$E7, 0)</f>
        <v>0.89876321353065547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adjustments'!B$35/('Inputs - adjustments'!$B$35+'Inputs - adjustments'!$C$35))*'SRWRDS allowance profile'!$E8, 0)</f>
        <v>0</v>
      </c>
      <c r="D160" s="50">
        <f>IFERROR(SUMIFS('Inputs - allowances'!$L$4:$L$1000,'Inputs - allowances'!$M$4:$M$1000,D$153,'Inputs - allowances'!$C$4:$C$1000,$C$1)*('Inputs - adjustments'!C$35/('Inputs - adjustments'!$B$35+'Inputs - adjustments'!$C$35))*'SRWRDS allowance profile'!$E8, 0)</f>
        <v>0.10016067653276957</v>
      </c>
      <c r="E160" s="50">
        <f>IFERROR(SUMIFS('Inputs - allowances'!$L$4:$L$1000,'Inputs - allowances'!$M$4:$M$1000,E$153,'Inputs - allowances'!$C$4:$C$1000,$C$1)*('Inputs - adjustments'!D$35/('Inputs - adjustments'!$D$35+'Inputs - adjustments'!$E$35))*'SRWRDS allowance profile'!$E8, 0)</f>
        <v>0</v>
      </c>
      <c r="F160" s="50">
        <f>IFERROR(SUMIFS('Inputs - allowances'!$L$4:$L$1000,'Inputs - allowances'!$M$4:$M$1000,F$153,'Inputs - allowances'!$C$4:$C$1000,$C$1)*('Inputs - adjustments'!E$35/('Inputs - adjustments'!$D$35+'Inputs - adjustments'!$E$35))*'SRWRDS allowance profile'!$E8, 0)</f>
        <v>0.30048202959830866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4.2300000000000004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profile'!K11</f>
        <v>0.20972426415548598</v>
      </c>
      <c r="F176" s="31"/>
      <c r="G176" s="31">
        <f>SUMIFS('Inputs - allowances'!$L$4:$L$1000,'Inputs - allowances'!$M$4:$M$1000,G$173, 'Inputs - allowances'!$C$4:$C$1000, $C$1)*'Non-s185 diversions profile'!K25</f>
        <v>3.2447356576942803E-2</v>
      </c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profile'!K12</f>
        <v>0.20972426415548598</v>
      </c>
      <c r="F177" s="31"/>
      <c r="G177" s="31">
        <f>SUMIFS('Inputs - allowances'!$L$4:$L$1000,'Inputs - allowances'!$M$4:$M$1000,G$173, 'Inputs - allowances'!$C$4:$C$1000, $C$1)*'Non-s185 diversions profile'!K26</f>
        <v>3.2447356576942803E-2</v>
      </c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profile'!K13</f>
        <v>0.20972426415548598</v>
      </c>
      <c r="F178" s="31"/>
      <c r="G178" s="31">
        <f>SUMIFS('Inputs - allowances'!$L$4:$L$1000,'Inputs - allowances'!$M$4:$M$1000,G$173, 'Inputs - allowances'!$C$4:$C$1000, $C$1)*'Non-s185 diversions profile'!K27</f>
        <v>3.2447356576942803E-2</v>
      </c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profile'!K14</f>
        <v>0.20972426415548598</v>
      </c>
      <c r="F179" s="31"/>
      <c r="G179" s="31">
        <f>SUMIFS('Inputs - allowances'!$L$4:$L$1000,'Inputs - allowances'!$M$4:$M$1000,G$173, 'Inputs - allowances'!$C$4:$C$1000, $C$1)*'Non-s185 diversions profile'!K28</f>
        <v>3.2447356576942803E-2</v>
      </c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profile'!K15</f>
        <v>0.20972426415548598</v>
      </c>
      <c r="F180" s="31"/>
      <c r="G180" s="31">
        <f>SUMIFS('Inputs - allowances'!$L$4:$L$1000,'Inputs - allowances'!$M$4:$M$1000,G$173, 'Inputs - allowances'!$C$4:$C$1000, $C$1)*'Non-s185 diversions profile'!K29</f>
        <v>3.2447356576942803E-2</v>
      </c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1.2108581036621437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9.8904608198548978</v>
      </c>
      <c r="D185" s="16">
        <f t="shared" ref="D185:L185" si="56">D126+D136+D146+D156+D166+D176</f>
        <v>12.593890799667136</v>
      </c>
      <c r="E185" s="16">
        <f t="shared" si="56"/>
        <v>64.863134329594345</v>
      </c>
      <c r="F185" s="16">
        <f t="shared" si="56"/>
        <v>40.786295468319871</v>
      </c>
      <c r="G185" s="16">
        <f t="shared" si="56"/>
        <v>80.844093188259848</v>
      </c>
      <c r="H185" s="16">
        <f t="shared" si="56"/>
        <v>202.60517589876326</v>
      </c>
      <c r="I185" s="16">
        <f t="shared" si="56"/>
        <v>16.695977678578938</v>
      </c>
      <c r="J185" s="16">
        <f t="shared" si="56"/>
        <v>6.0316429723035094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10.073280327057832</v>
      </c>
      <c r="D186" s="16">
        <f t="shared" si="57"/>
        <v>6.9305730422146263</v>
      </c>
      <c r="E186" s="16">
        <f t="shared" si="57"/>
        <v>65.215817718670237</v>
      </c>
      <c r="F186" s="16">
        <f t="shared" si="57"/>
        <v>38.176870207654474</v>
      </c>
      <c r="G186" s="16">
        <f t="shared" si="57"/>
        <v>82.528266003067984</v>
      </c>
      <c r="H186" s="16">
        <f t="shared" si="57"/>
        <v>183.77676245392655</v>
      </c>
      <c r="I186" s="16">
        <f t="shared" si="57"/>
        <v>16.774224610897775</v>
      </c>
      <c r="J186" s="16">
        <f t="shared" si="57"/>
        <v>5.2568003785055639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11.078472436506031</v>
      </c>
      <c r="D187" s="16">
        <f t="shared" si="58"/>
        <v>6.4944112426708376</v>
      </c>
      <c r="E187" s="16">
        <f t="shared" si="58"/>
        <v>65.636002899589514</v>
      </c>
      <c r="F187" s="16">
        <f t="shared" si="58"/>
        <v>57.014387321141328</v>
      </c>
      <c r="G187" s="16">
        <f t="shared" si="58"/>
        <v>84.814279517313679</v>
      </c>
      <c r="H187" s="16">
        <f t="shared" si="58"/>
        <v>178.7128639139483</v>
      </c>
      <c r="I187" s="16">
        <f t="shared" si="58"/>
        <v>16.85364593326678</v>
      </c>
      <c r="J187" s="16">
        <f t="shared" si="58"/>
        <v>7.8985354207726264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10.07821234448731</v>
      </c>
      <c r="D188" s="16">
        <f t="shared" si="59"/>
        <v>4.2326113667683494</v>
      </c>
      <c r="E188" s="16">
        <f t="shared" si="59"/>
        <v>66.182826808662782</v>
      </c>
      <c r="F188" s="16">
        <f t="shared" si="59"/>
        <v>40.883748211607973</v>
      </c>
      <c r="G188" s="16">
        <f t="shared" si="59"/>
        <v>87.756064370518644</v>
      </c>
      <c r="H188" s="16">
        <f t="shared" si="59"/>
        <v>172.19819104126915</v>
      </c>
      <c r="I188" s="16">
        <f t="shared" si="59"/>
        <v>16.934259500437552</v>
      </c>
      <c r="J188" s="16">
        <f t="shared" si="59"/>
        <v>6.1047312317224476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10.154493567448762</v>
      </c>
      <c r="D189" s="16">
        <f t="shared" si="60"/>
        <v>3.21902786391871</v>
      </c>
      <c r="E189" s="16">
        <f t="shared" si="60"/>
        <v>66.865341760681162</v>
      </c>
      <c r="F189" s="16">
        <f t="shared" si="60"/>
        <v>34.856525669322643</v>
      </c>
      <c r="G189" s="16">
        <f t="shared" si="60"/>
        <v>89.931597756388612</v>
      </c>
      <c r="H189" s="16">
        <f t="shared" si="60"/>
        <v>158.82452126537322</v>
      </c>
      <c r="I189" s="16">
        <f t="shared" si="60"/>
        <v>17.016642893087532</v>
      </c>
      <c r="J189" s="16">
        <f t="shared" si="60"/>
        <v>9.2312273314895705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2066.0158875657307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0.1167078906216943</v>
      </c>
      <c r="D195" s="18">
        <f xml:space="preserve"> IFERROR(D185 / SUM($C$185:$D$189), 0)</f>
        <v>0.14860848819081393</v>
      </c>
      <c r="E195" s="18">
        <f xml:space="preserve"> IFERROR(E185 / SUM($E$185:$F$189), 0)</f>
        <v>0.12001002862757894</v>
      </c>
      <c r="F195" s="18">
        <f xml:space="preserve"> IFERROR(F185 / SUM($E$185:$F$189), 0)</f>
        <v>7.546296578721888E-2</v>
      </c>
      <c r="G195" s="18">
        <f xml:space="preserve"> IFERROR(G185 / SUM($G$185:$H$189), 0)</f>
        <v>6.1153247883958053E-2</v>
      </c>
      <c r="H195" s="18">
        <f xml:space="preserve"> IFERROR(H185 / SUM($G$185:$H$189), 0)</f>
        <v>0.15325751153467401</v>
      </c>
      <c r="I195" s="18">
        <f xml:space="preserve"> IFERROR(I185 / SUM($I$185:$J$189), 0)</f>
        <v>0.14054126781875337</v>
      </c>
      <c r="J195" s="18">
        <f xml:space="preserve"> IFERROR(J185 / SUM($I$185:$J$189), 0)</f>
        <v>5.0772393607426046E-2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0.11886516917916248</v>
      </c>
      <c r="D196" s="18">
        <f t="shared" si="61"/>
        <v>8.1781079293362424E-2</v>
      </c>
      <c r="E196" s="18">
        <f t="shared" ref="E196:F199" si="62" xml:space="preserve"> IFERROR(E186 / SUM($E$185:$F$189), 0)</f>
        <v>0.12066256483411494</v>
      </c>
      <c r="F196" s="18">
        <f t="shared" si="62"/>
        <v>7.0634996811148279E-2</v>
      </c>
      <c r="G196" s="18">
        <f t="shared" ref="G196:H199" si="63" xml:space="preserve"> IFERROR(G186 / SUM($G$185:$H$189), 0)</f>
        <v>6.2427214027452903E-2</v>
      </c>
      <c r="H196" s="18">
        <f t="shared" si="63"/>
        <v>0.13901505312806581</v>
      </c>
      <c r="I196" s="18">
        <f t="shared" ref="I196:J199" si="64" xml:space="preserve"> IFERROR(I186 / SUM($I$185:$J$189), 0)</f>
        <v>0.14119992484877125</v>
      </c>
      <c r="J196" s="18">
        <f t="shared" si="64"/>
        <v>4.4250022615516374E-2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0.13072648210482166</v>
      </c>
      <c r="D197" s="18">
        <f t="shared" si="61"/>
        <v>7.6634350084109598E-2</v>
      </c>
      <c r="E197" s="18">
        <f t="shared" si="62"/>
        <v>0.12143999312388538</v>
      </c>
      <c r="F197" s="18">
        <f t="shared" si="62"/>
        <v>0.10548824575491086</v>
      </c>
      <c r="G197" s="18">
        <f t="shared" si="63"/>
        <v>6.4156433140310068E-2</v>
      </c>
      <c r="H197" s="18">
        <f t="shared" si="63"/>
        <v>0.13518454640256675</v>
      </c>
      <c r="I197" s="18">
        <f t="shared" si="64"/>
        <v>0.14186846750931295</v>
      </c>
      <c r="J197" s="18">
        <f t="shared" si="64"/>
        <v>6.6487282345312648E-2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0.11892336721069892</v>
      </c>
      <c r="D198" s="18">
        <f t="shared" si="61"/>
        <v>4.994500796618976E-2</v>
      </c>
      <c r="E198" s="18">
        <f t="shared" si="62"/>
        <v>0.12245172889121148</v>
      </c>
      <c r="F198" s="18">
        <f t="shared" si="62"/>
        <v>7.5643273239714356E-2</v>
      </c>
      <c r="G198" s="18">
        <f t="shared" si="63"/>
        <v>6.6381700209981909E-2</v>
      </c>
      <c r="H198" s="18">
        <f t="shared" si="63"/>
        <v>0.13025662415921724</v>
      </c>
      <c r="I198" s="18">
        <f t="shared" si="64"/>
        <v>0.14254704609582533</v>
      </c>
      <c r="J198" s="18">
        <f t="shared" si="64"/>
        <v>5.1387626619781017E-2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0.11982348913504873</v>
      </c>
      <c r="D199" s="18">
        <f t="shared" si="61"/>
        <v>3.7984676214098054E-2</v>
      </c>
      <c r="E199" s="18">
        <f t="shared" si="62"/>
        <v>0.12371452076485526</v>
      </c>
      <c r="F199" s="18">
        <f t="shared" si="62"/>
        <v>6.4491682165361552E-2</v>
      </c>
      <c r="G199" s="18">
        <f t="shared" si="63"/>
        <v>6.8027348360380768E-2</v>
      </c>
      <c r="H199" s="18">
        <f t="shared" si="63"/>
        <v>0.12014032115339258</v>
      </c>
      <c r="I199" s="18">
        <f t="shared" si="64"/>
        <v>0.14324052249314309</v>
      </c>
      <c r="J199" s="18">
        <f t="shared" si="64"/>
        <v>7.7705446046157867E-2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9.8904608198548978</v>
      </c>
      <c r="D207" s="16">
        <f t="shared" ref="D207:L207" si="66">D185</f>
        <v>12.593890799667136</v>
      </c>
      <c r="E207" s="16">
        <f t="shared" si="66"/>
        <v>64.863134329594345</v>
      </c>
      <c r="F207" s="16">
        <f t="shared" si="66"/>
        <v>40.786295468319871</v>
      </c>
      <c r="G207" s="16">
        <f t="shared" si="66"/>
        <v>80.844093188259848</v>
      </c>
      <c r="H207" s="16">
        <f t="shared" si="66"/>
        <v>202.60517589876326</v>
      </c>
      <c r="I207" s="16">
        <f t="shared" si="66"/>
        <v>16.695977678578938</v>
      </c>
      <c r="J207" s="16">
        <f t="shared" si="66"/>
        <v>6.0316429723035094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10.073280327057832</v>
      </c>
      <c r="D208" s="16">
        <f t="shared" si="67"/>
        <v>6.9305730422146263</v>
      </c>
      <c r="E208" s="16">
        <f t="shared" si="67"/>
        <v>65.215817718670237</v>
      </c>
      <c r="F208" s="16">
        <f t="shared" si="67"/>
        <v>38.176870207654474</v>
      </c>
      <c r="G208" s="16">
        <f t="shared" si="67"/>
        <v>82.528266003067984</v>
      </c>
      <c r="H208" s="16">
        <f t="shared" si="67"/>
        <v>183.77676245392655</v>
      </c>
      <c r="I208" s="16">
        <f t="shared" si="67"/>
        <v>16.774224610897775</v>
      </c>
      <c r="J208" s="16">
        <f t="shared" si="67"/>
        <v>5.2568003785055639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11.078472436506031</v>
      </c>
      <c r="D209" s="16">
        <f t="shared" si="67"/>
        <v>6.4944112426708376</v>
      </c>
      <c r="E209" s="16">
        <f t="shared" si="67"/>
        <v>65.636002899589514</v>
      </c>
      <c r="F209" s="16">
        <f t="shared" si="67"/>
        <v>57.014387321141328</v>
      </c>
      <c r="G209" s="16">
        <f t="shared" si="67"/>
        <v>84.814279517313679</v>
      </c>
      <c r="H209" s="16">
        <f t="shared" si="67"/>
        <v>178.7128639139483</v>
      </c>
      <c r="I209" s="16">
        <f t="shared" si="67"/>
        <v>16.85364593326678</v>
      </c>
      <c r="J209" s="16">
        <f t="shared" si="67"/>
        <v>7.8985354207726264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10.07821234448731</v>
      </c>
      <c r="D210" s="16">
        <f t="shared" si="67"/>
        <v>4.2326113667683494</v>
      </c>
      <c r="E210" s="16">
        <f t="shared" si="67"/>
        <v>66.182826808662782</v>
      </c>
      <c r="F210" s="16">
        <f t="shared" si="67"/>
        <v>40.883748211607973</v>
      </c>
      <c r="G210" s="16">
        <f t="shared" si="67"/>
        <v>87.756064370518644</v>
      </c>
      <c r="H210" s="16">
        <f t="shared" si="67"/>
        <v>172.19819104126915</v>
      </c>
      <c r="I210" s="16">
        <f t="shared" si="67"/>
        <v>16.934259500437552</v>
      </c>
      <c r="J210" s="16">
        <f t="shared" si="67"/>
        <v>6.1047312317224476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10.154493567448762</v>
      </c>
      <c r="D211" s="16">
        <f t="shared" si="67"/>
        <v>3.21902786391871</v>
      </c>
      <c r="E211" s="16">
        <f t="shared" si="67"/>
        <v>66.865341760681162</v>
      </c>
      <c r="F211" s="16">
        <f t="shared" si="67"/>
        <v>34.856525669322643</v>
      </c>
      <c r="G211" s="16">
        <f t="shared" si="67"/>
        <v>89.931597756388612</v>
      </c>
      <c r="H211" s="16">
        <f t="shared" si="67"/>
        <v>158.82452126537322</v>
      </c>
      <c r="I211" s="16">
        <f t="shared" si="67"/>
        <v>17.016642893087532</v>
      </c>
      <c r="J211" s="16">
        <f t="shared" si="67"/>
        <v>9.2312273314895705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0.229955570910269</v>
      </c>
      <c r="D217" s="9"/>
      <c r="E217" s="31">
        <f>SUMIFS('Inputs - allowances'!$G$4:$G$1000,'Inputs - allowances'!$M$4:$M$1000,E$214, 'Inputs - allowances'!$C$4:$C$1000, $C$1)</f>
        <v>1.71599782181254</v>
      </c>
      <c r="F217" s="9"/>
      <c r="G217" s="31">
        <f>SUMIFS('Inputs - allowances'!$G$4:$G$1000,'Inputs - allowances'!$M$4:$M$1000,G$214, 'Inputs - allowances'!$C$4:$C$1000, $C$1)</f>
        <v>2.3524819912963202</v>
      </c>
      <c r="H217" s="9"/>
      <c r="I217" s="31">
        <f>SUMIFS('Inputs - allowances'!$G$4:$G$1000,'Inputs - allowances'!$M$4:$M$1000,I$214, 'Inputs - allowances'!$C$4:$C$1000, $C$1)</f>
        <v>0.64560939055164701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0.223681301588326</v>
      </c>
      <c r="D218" s="9"/>
      <c r="E218" s="31">
        <f>SUMIFS('Inputs - allowances'!$H$4:$H$1000,'Inputs - allowances'!$M$4:$M$1000,E$214, 'Inputs - allowances'!$C$4:$C$1000, $C$1)</f>
        <v>1.6678844879303401</v>
      </c>
      <c r="F218" s="9"/>
      <c r="G218" s="31">
        <f>SUMIFS('Inputs - allowances'!$H$4:$H$1000,'Inputs - allowances'!$M$4:$M$1000,G$214, 'Inputs - allowances'!$C$4:$C$1000, $C$1)</f>
        <v>2.2863235016103198</v>
      </c>
      <c r="H218" s="9"/>
      <c r="I218" s="31">
        <f>SUMIFS('Inputs - allowances'!$H$4:$H$1000,'Inputs - allowances'!$M$4:$M$1000,I$214, 'Inputs - allowances'!$C$4:$C$1000, $C$1)</f>
        <v>0.62772222975379999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0.217288244787331</v>
      </c>
      <c r="D219" s="9"/>
      <c r="E219" s="31">
        <f>SUMIFS('Inputs - allowances'!$I$4:$I$1000,'Inputs - allowances'!$M$4:$M$1000,E$214, 'Inputs - allowances'!$C$4:$C$1000, $C$1)</f>
        <v>1.6213045957208601</v>
      </c>
      <c r="F219" s="9"/>
      <c r="G219" s="31">
        <f>SUMIFS('Inputs - allowances'!$I$4:$I$1000,'Inputs - allowances'!$M$4:$M$1000,G$214, 'Inputs - allowances'!$C$4:$C$1000, $C$1)</f>
        <v>2.22259731255838</v>
      </c>
      <c r="H219" s="9"/>
      <c r="I219" s="31">
        <f>SUMIFS('Inputs - allowances'!$I$4:$I$1000,'Inputs - allowances'!$M$4:$M$1000,I$214, 'Inputs - allowances'!$C$4:$C$1000, $C$1)</f>
        <v>0.60986424523150395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10.120416390765167</v>
      </c>
      <c r="D227" s="16">
        <f t="shared" ref="D227:L227" si="68">D207+D217</f>
        <v>12.593890799667136</v>
      </c>
      <c r="E227" s="16">
        <f t="shared" si="68"/>
        <v>66.579132151406881</v>
      </c>
      <c r="F227" s="16">
        <f t="shared" si="68"/>
        <v>40.786295468319871</v>
      </c>
      <c r="G227" s="16">
        <f t="shared" si="68"/>
        <v>83.196575179556163</v>
      </c>
      <c r="H227" s="16">
        <f t="shared" si="68"/>
        <v>202.60517589876326</v>
      </c>
      <c r="I227" s="16">
        <f t="shared" si="68"/>
        <v>17.341587069130586</v>
      </c>
      <c r="J227" s="16">
        <f t="shared" si="68"/>
        <v>6.0316429723035094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10.296961628646159</v>
      </c>
      <c r="D228" s="16">
        <f t="shared" si="69"/>
        <v>6.9305730422146263</v>
      </c>
      <c r="E228" s="16">
        <f t="shared" si="69"/>
        <v>66.883702206600574</v>
      </c>
      <c r="F228" s="16">
        <f t="shared" si="69"/>
        <v>38.176870207654474</v>
      </c>
      <c r="G228" s="16">
        <f t="shared" si="69"/>
        <v>84.81458950467831</v>
      </c>
      <c r="H228" s="16">
        <f t="shared" si="69"/>
        <v>183.77676245392655</v>
      </c>
      <c r="I228" s="16">
        <f t="shared" si="69"/>
        <v>17.401946840651576</v>
      </c>
      <c r="J228" s="16">
        <f t="shared" si="69"/>
        <v>5.2568003785055639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11.295760681293363</v>
      </c>
      <c r="D229" s="16">
        <f t="shared" si="69"/>
        <v>6.4944112426708376</v>
      </c>
      <c r="E229" s="16">
        <f t="shared" si="69"/>
        <v>67.257307495310371</v>
      </c>
      <c r="F229" s="16">
        <f t="shared" si="69"/>
        <v>57.014387321141328</v>
      </c>
      <c r="G229" s="16">
        <f t="shared" si="69"/>
        <v>87.036876829872057</v>
      </c>
      <c r="H229" s="16">
        <f t="shared" si="69"/>
        <v>178.7128639139483</v>
      </c>
      <c r="I229" s="16">
        <f t="shared" si="69"/>
        <v>17.463510178498282</v>
      </c>
      <c r="J229" s="16">
        <f t="shared" si="69"/>
        <v>7.8985354207726264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10.07821234448731</v>
      </c>
      <c r="D230" s="16">
        <f t="shared" si="69"/>
        <v>4.2326113667683494</v>
      </c>
      <c r="E230" s="16">
        <f t="shared" si="69"/>
        <v>66.182826808662782</v>
      </c>
      <c r="F230" s="16">
        <f t="shared" si="69"/>
        <v>40.883748211607973</v>
      </c>
      <c r="G230" s="16">
        <f t="shared" si="69"/>
        <v>87.756064370518644</v>
      </c>
      <c r="H230" s="16">
        <f t="shared" si="69"/>
        <v>172.19819104126915</v>
      </c>
      <c r="I230" s="16">
        <f t="shared" si="69"/>
        <v>16.934259500437552</v>
      </c>
      <c r="J230" s="16">
        <f t="shared" si="69"/>
        <v>6.1047312317224476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10.154493567448762</v>
      </c>
      <c r="D231" s="16">
        <f t="shared" si="69"/>
        <v>3.21902786391871</v>
      </c>
      <c r="E231" s="16">
        <f t="shared" si="69"/>
        <v>66.865341760681162</v>
      </c>
      <c r="F231" s="16">
        <f t="shared" si="69"/>
        <v>34.856525669322643</v>
      </c>
      <c r="G231" s="16">
        <f t="shared" si="69"/>
        <v>89.931597756388612</v>
      </c>
      <c r="H231" s="16">
        <f t="shared" si="69"/>
        <v>158.82452126537322</v>
      </c>
      <c r="I231" s="16">
        <f t="shared" si="69"/>
        <v>17.016642893087532</v>
      </c>
      <c r="J231" s="16">
        <f t="shared" si="69"/>
        <v>9.2312273314895705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0.11848335047048933</v>
      </c>
      <c r="D237" s="18">
        <f xml:space="preserve"> IFERROR(D227 / SUM($C$227:$D$231), 0)</f>
        <v>0.14744120397710389</v>
      </c>
      <c r="E237" s="18">
        <f xml:space="preserve"> IFERROR(E227 / SUM($E$227:$F$231), 0)</f>
        <v>0.12205467306807846</v>
      </c>
      <c r="F237" s="18">
        <f xml:space="preserve"> IFERROR(F227 / SUM($E$227:$F$231), 0)</f>
        <v>7.4770544436101344E-2</v>
      </c>
      <c r="G237" s="18">
        <f xml:space="preserve"> IFERROR(G227 / SUM($G$227:$H$231), 0)</f>
        <v>6.26077989948019E-2</v>
      </c>
      <c r="H237" s="18">
        <f xml:space="preserve"> IFERROR(H227 / SUM($G$227:$H$231), 0)</f>
        <v>0.15246618145759019</v>
      </c>
      <c r="I237" s="18">
        <f xml:space="preserve"> IFERROR(I227 / SUM($I$227:$J$231), 0)</f>
        <v>0.14369787923897612</v>
      </c>
      <c r="J237" s="18">
        <f xml:space="preserve"> IFERROR(J227 / SUM($I$227:$J$231), 0)</f>
        <v>4.9980102743280352E-2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0.1205502289946612</v>
      </c>
      <c r="D238" s="18">
        <f t="shared" si="70"/>
        <v>8.1138708430153472E-2</v>
      </c>
      <c r="E238" s="18">
        <f t="shared" ref="E238:F241" si="71" xml:space="preserve"> IFERROR(E228 / SUM($E$227:$F$231), 0)</f>
        <v>0.1226130191640963</v>
      </c>
      <c r="F238" s="18">
        <f t="shared" si="71"/>
        <v>6.9986875187276962E-2</v>
      </c>
      <c r="G238" s="18">
        <f t="shared" ref="G238:H241" si="72" xml:space="preserve"> IFERROR(G228 / SUM($G$227:$H$231), 0)</f>
        <v>6.3825400986462374E-2</v>
      </c>
      <c r="H238" s="18">
        <f t="shared" si="72"/>
        <v>0.13829726258321048</v>
      </c>
      <c r="I238" s="18">
        <f t="shared" ref="I238:J241" si="73" xml:space="preserve"> IFERROR(I228 / SUM($I$227:$J$231), 0)</f>
        <v>0.14419803941026488</v>
      </c>
      <c r="J238" s="18">
        <f t="shared" si="73"/>
        <v>4.3559511765711059E-2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0.13224352832495131</v>
      </c>
      <c r="D239" s="18">
        <f t="shared" si="70"/>
        <v>7.6032405550724338E-2</v>
      </c>
      <c r="E239" s="18">
        <f t="shared" si="71"/>
        <v>0.12329792252490129</v>
      </c>
      <c r="F239" s="18">
        <f t="shared" si="71"/>
        <v>0.10452032310715025</v>
      </c>
      <c r="G239" s="18">
        <f t="shared" si="72"/>
        <v>6.5497735669280119E-2</v>
      </c>
      <c r="H239" s="18">
        <f t="shared" si="72"/>
        <v>0.13448653430218702</v>
      </c>
      <c r="I239" s="18">
        <f t="shared" si="73"/>
        <v>0.14470817271306921</v>
      </c>
      <c r="J239" s="18">
        <f t="shared" si="73"/>
        <v>6.5449764461256041E-2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0.11798925253880987</v>
      </c>
      <c r="D240" s="18">
        <f t="shared" si="70"/>
        <v>4.9552701846517118E-2</v>
      </c>
      <c r="E240" s="18">
        <f t="shared" si="71"/>
        <v>0.12132815535178015</v>
      </c>
      <c r="F240" s="18">
        <f t="shared" si="71"/>
        <v>7.4949197451502136E-2</v>
      </c>
      <c r="G240" s="18">
        <f t="shared" si="72"/>
        <v>6.60389448342871E-2</v>
      </c>
      <c r="H240" s="18">
        <f t="shared" si="72"/>
        <v>0.12958405690033106</v>
      </c>
      <c r="I240" s="18">
        <f t="shared" si="73"/>
        <v>0.14032263408157358</v>
      </c>
      <c r="J240" s="18">
        <f t="shared" si="73"/>
        <v>5.0585735193984072E-2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0.11888230422023144</v>
      </c>
      <c r="D241" s="18">
        <f t="shared" si="70"/>
        <v>3.7686315646357993E-2</v>
      </c>
      <c r="E241" s="18">
        <f t="shared" si="71"/>
        <v>0.12257936029604463</v>
      </c>
      <c r="F241" s="18">
        <f t="shared" si="71"/>
        <v>6.3899929413068518E-2</v>
      </c>
      <c r="G241" s="18">
        <f t="shared" si="72"/>
        <v>6.7676095842427356E-2</v>
      </c>
      <c r="H241" s="18">
        <f t="shared" si="72"/>
        <v>0.11951998842942245</v>
      </c>
      <c r="I241" s="18">
        <f t="shared" si="73"/>
        <v>0.1410052889482315</v>
      </c>
      <c r="J241" s="18">
        <f t="shared" si="73"/>
        <v>7.6492871443653174E-2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304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12.1164251655242</v>
      </c>
      <c r="D11" s="32">
        <f>SUMIFS('Inputs - Reps'!$G$4:$G$5000,'Inputs - Reps'!$M$4:$M$5000,D$6, 'Inputs - Reps'!$C$4:$C$5000, $C$1)+SUMIFS('Inputs - Reps'!$G$4:$G$5000,'Inputs - Reps'!$M$4:$M$5000,D$8, 'Inputs - Reps'!$C$4:$C$5000, $C$1)</f>
        <v>6.8176822325204904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128.15606586318015</v>
      </c>
      <c r="F11" s="32">
        <f>SUMIFS('Inputs - Reps'!$G$4:$G$5000,'Inputs - Reps'!$M$4:$M$5000,F$6, 'Inputs - Reps'!$C$4:$C$5000, $C$1)+SUMIFS('Inputs - Reps'!$G$4:$G$5000,'Inputs - Reps'!$M$4:$M$5000,F$8, 'Inputs - Reps'!$C$4:$C$5000, $C$1)</f>
        <v>92.294097956199934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4.9962999999999997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23.287925360061902</v>
      </c>
      <c r="Q11" s="32">
        <f>SUMIFS('Inputs - Reps'!$G$4:$G$5000,'Inputs - Reps'!$M$4:$M$5000,Q$6, 'Inputs - Reps'!$C$4:$C$5000, $C$1)-SUMIFS('Inputs - Reps'!$G$4:$G$5000,'Inputs - Reps'!$M$4:$M$5000,Q$7, 'Inputs - Reps'!$C$4:$C$5000, $C$1)</f>
        <v>1.9352000528169016</v>
      </c>
      <c r="R11" s="32">
        <f>SUMIFS('Inputs - Reps'!$G$4:$G$5000,'Inputs - Reps'!$M$4:$M$5000,R$6, 'Inputs - Reps'!$C$4:$C$5000, $C$1)-SUMIFS('Inputs - Reps'!$G$4:$G$5000,'Inputs - Reps'!$M$4:$M$5000,R$7, 'Inputs - Reps'!$C$4:$C$5000, $C$1)</f>
        <v>25.238314343346797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12.593647061038702</v>
      </c>
      <c r="D12" s="32">
        <f>SUMIFS('Inputs - Reps'!$H$4:$H$5000,'Inputs - Reps'!$M$4:$M$5000,D$6, 'Inputs - Reps'!$C$4:$C$5000, $C$1)+SUMIFS('Inputs - Reps'!$H$4:$H$5000,'Inputs - Reps'!$M$4:$M$5000,D$8, 'Inputs - Reps'!$C$4:$C$5000, $C$1)</f>
        <v>6.3865037952730601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125.57266003734019</v>
      </c>
      <c r="F12" s="32">
        <f>SUMIFS('Inputs - Reps'!$H$4:$H$5000,'Inputs - Reps'!$M$4:$M$5000,F$6, 'Inputs - Reps'!$C$4:$C$5000, $C$1)+SUMIFS('Inputs - Reps'!$H$4:$H$5000,'Inputs - Reps'!$M$4:$M$5000,F$8, 'Inputs - Reps'!$C$4:$C$5000, $C$1)</f>
        <v>81.719966782686086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5.0460000000000003</v>
      </c>
      <c r="P12" s="32">
        <f>SUMIFS('Inputs - Reps'!$H$4:$H$5000,'Inputs - Reps'!$M$4:$M$5000,P$6, 'Inputs - Reps'!$C$4:$C$5000, $C$1)-SUMIFS('Inputs - Reps'!$H$4:$H$5000,'Inputs - Reps'!$M$4:$M$5000,P$7, 'Inputs - Reps'!$C$4:$C$5000, $C$1)</f>
        <v>34.573551854233898</v>
      </c>
      <c r="Q12" s="32">
        <f>SUMIFS('Inputs - Reps'!$H$4:$H$5000,'Inputs - Reps'!$M$4:$M$5000,Q$6, 'Inputs - Reps'!$C$4:$C$5000, $C$1)-SUMIFS('Inputs - Reps'!$H$4:$H$5000,'Inputs - Reps'!$M$4:$M$5000,Q$7, 'Inputs - Reps'!$C$4:$C$5000, $C$1)</f>
        <v>3.6477501320422538</v>
      </c>
      <c r="R12" s="32">
        <f>SUMIFS('Inputs - Reps'!$H$4:$H$5000,'Inputs - Reps'!$M$4:$M$5000,R$6, 'Inputs - Reps'!$C$4:$C$5000, $C$1)-SUMIFS('Inputs - Reps'!$H$4:$H$5000,'Inputs - Reps'!$M$4:$M$5000,R$7, 'Inputs - Reps'!$C$4:$C$5000, $C$1)</f>
        <v>35.002745080560395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12.622972686845898</v>
      </c>
      <c r="D13" s="32">
        <f>SUMIFS('Inputs - Reps'!$I$4:$I$5000,'Inputs - Reps'!$M$4:$M$5000,D$6, 'Inputs - Reps'!$C$4:$C$5000, $C$1)+SUMIFS('Inputs - Reps'!$I$4:$I$5000,'Inputs - Reps'!$M$4:$M$5000,D$8, 'Inputs - Reps'!$C$4:$C$5000, $C$1)</f>
        <v>5.9122221117393696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122.90513105494479</v>
      </c>
      <c r="F13" s="32">
        <f>SUMIFS('Inputs - Reps'!$I$4:$I$5000,'Inputs - Reps'!$M$4:$M$5000,F$6, 'Inputs - Reps'!$C$4:$C$5000, $C$1)+SUMIFS('Inputs - Reps'!$I$4:$I$5000,'Inputs - Reps'!$M$4:$M$5000,F$8, 'Inputs - Reps'!$C$4:$C$5000, $C$1)</f>
        <v>83.356796018303044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5.3085500000000003</v>
      </c>
      <c r="P13" s="32">
        <f>SUMIFS('Inputs - Reps'!$I$4:$I$5000,'Inputs - Reps'!$M$4:$M$5000,P$6, 'Inputs - Reps'!$C$4:$C$5000, $C$1)-SUMIFS('Inputs - Reps'!$I$4:$I$5000,'Inputs - Reps'!$M$4:$M$5000,P$7, 'Inputs - Reps'!$C$4:$C$5000, $C$1)</f>
        <v>31.783888660319501</v>
      </c>
      <c r="Q13" s="32">
        <f>SUMIFS('Inputs - Reps'!$I$4:$I$5000,'Inputs - Reps'!$M$4:$M$5000,Q$6, 'Inputs - Reps'!$C$4:$C$5000, $C$1)-SUMIFS('Inputs - Reps'!$I$4:$I$5000,'Inputs - Reps'!$M$4:$M$5000,Q$7, 'Inputs - Reps'!$C$4:$C$5000, $C$1)</f>
        <v>4.5058251716549291</v>
      </c>
      <c r="R13" s="32">
        <f>SUMIFS('Inputs - Reps'!$I$4:$I$5000,'Inputs - Reps'!$M$4:$M$5000,R$6, 'Inputs - Reps'!$C$4:$C$5000, $C$1)-SUMIFS('Inputs - Reps'!$I$4:$I$5000,'Inputs - Reps'!$M$4:$M$5000,R$7, 'Inputs - Reps'!$C$4:$C$5000, $C$1)</f>
        <v>28.558313865762628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8.473159732983401</v>
      </c>
      <c r="D14" s="32">
        <f>SUMIFS('Inputs - Reps'!$J$4:$J$5000,'Inputs - Reps'!$M$4:$M$5000,D$6, 'Inputs - Reps'!$C$4:$C$5000, $C$1)+SUMIFS('Inputs - Reps'!$J$4:$J$5000,'Inputs - Reps'!$M$4:$M$5000,D$8, 'Inputs - Reps'!$C$4:$C$5000, $C$1)</f>
        <v>5.3781310606980002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126.20777347033052</v>
      </c>
      <c r="F14" s="32">
        <f>SUMIFS('Inputs - Reps'!$J$4:$J$5000,'Inputs - Reps'!$M$4:$M$5000,F$6, 'Inputs - Reps'!$C$4:$C$5000, $C$1)+SUMIFS('Inputs - Reps'!$J$4:$J$5000,'Inputs - Reps'!$M$4:$M$5000,F$8, 'Inputs - Reps'!$C$4:$C$5000, $C$1)</f>
        <v>67.640808638136704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12.88045</v>
      </c>
      <c r="P14" s="32">
        <f>SUMIFS('Inputs - Reps'!$J$4:$J$5000,'Inputs - Reps'!$M$4:$M$5000,P$6, 'Inputs - Reps'!$C$4:$C$5000, $C$1)-SUMIFS('Inputs - Reps'!$J$4:$J$5000,'Inputs - Reps'!$M$4:$M$5000,P$7, 'Inputs - Reps'!$C$4:$C$5000, $C$1)</f>
        <v>39.950898336510797</v>
      </c>
      <c r="Q14" s="32">
        <f>SUMIFS('Inputs - Reps'!$J$4:$J$5000,'Inputs - Reps'!$M$4:$M$5000,Q$6, 'Inputs - Reps'!$C$4:$C$5000, $C$1)-SUMIFS('Inputs - Reps'!$J$4:$J$5000,'Inputs - Reps'!$M$4:$M$5000,Q$7, 'Inputs - Reps'!$C$4:$C$5000, $C$1)</f>
        <v>9.0519253829225406</v>
      </c>
      <c r="R14" s="32">
        <f>SUMIFS('Inputs - Reps'!$J$4:$J$5000,'Inputs - Reps'!$M$4:$M$5000,R$6, 'Inputs - Reps'!$C$4:$C$5000, $C$1)-SUMIFS('Inputs - Reps'!$J$4:$J$5000,'Inputs - Reps'!$M$4:$M$5000,R$7, 'Inputs - Reps'!$C$4:$C$5000, $C$1)</f>
        <v>22.068592871951598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6.3321376024159992</v>
      </c>
      <c r="D15" s="32">
        <f>SUMIFS('Inputs - Reps'!$K$4:$K$5000,'Inputs - Reps'!$M$4:$M$5000,D$6, 'Inputs - Reps'!$C$4:$C$5000, $C$1)+SUMIFS('Inputs - Reps'!$K$4:$K$5000,'Inputs - Reps'!$M$4:$M$5000,D$8, 'Inputs - Reps'!$C$4:$C$5000, $C$1)</f>
        <v>5.2592069966104402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124.33616353776604</v>
      </c>
      <c r="F15" s="32">
        <f>SUMIFS('Inputs - Reps'!$K$4:$K$5000,'Inputs - Reps'!$M$4:$M$5000,F$6, 'Inputs - Reps'!$C$4:$C$5000, $C$1)+SUMIFS('Inputs - Reps'!$K$4:$K$5000,'Inputs - Reps'!$M$4:$M$5000,F$8, 'Inputs - Reps'!$C$4:$C$5000, $C$1)</f>
        <v>65.878864401366613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13.982100000000001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19.792099617966802</v>
      </c>
      <c r="Q15" s="32">
        <f>SUMIFS('Inputs - Reps'!$K$4:$K$5000,'Inputs - Reps'!$M$4:$M$5000,Q$6, 'Inputs - Reps'!$C$4:$C$5000, $C$1)-SUMIFS('Inputs - Reps'!$K$4:$K$5000,'Inputs - Reps'!$M$4:$M$5000,Q$7, 'Inputs - Reps'!$C$4:$C$5000, $C$1)</f>
        <v>7.64100031690141</v>
      </c>
      <c r="R15" s="32">
        <f>SUMIFS('Inputs - Reps'!$K$4:$K$5000,'Inputs - Reps'!$M$4:$M$5000,R$6, 'Inputs - Reps'!$C$4:$C$5000, $C$1)-SUMIFS('Inputs - Reps'!$K$4:$K$5000,'Inputs - Reps'!$M$4:$M$5000,R$7, 'Inputs - Reps'!$C$4:$C$5000, $C$1)</f>
        <v>21.126133579017207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1450.3379808319733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adjustments'!N$16*(C11/SUM(C$11:C$15)), 0)</f>
        <v>0</v>
      </c>
      <c r="D21" s="9">
        <f>IFERROR('Inputs - adjustments'!O$16*(D11/SUM(D$11:D$15)), 0)</f>
        <v>0</v>
      </c>
      <c r="E21" s="31">
        <f>IFERROR('Inputs - adjustments'!P$16*(E11/SUM(E$11:E$15)), 0)</f>
        <v>0</v>
      </c>
      <c r="F21" s="9">
        <f>IFERROR('Inputs - adjustments'!Q$16*(F11/SUM(F$11:F$15)), 0)</f>
        <v>0</v>
      </c>
      <c r="G21" s="9">
        <f>IFERROR('Inputs - adjustments'!R$16*(G11/SUM(G$11:G$15)), 0)</f>
        <v>0</v>
      </c>
      <c r="H21" s="9">
        <f>IFERROR('Inputs - adjustments'!S$16*(H11/SUM(H$11:H$15)), 0)</f>
        <v>0</v>
      </c>
      <c r="I21" s="9">
        <f>IFERROR('Inputs - adjustments'!T$16*(I11/SUM(I$11:I$15)), 0)</f>
        <v>0</v>
      </c>
      <c r="J21" s="9">
        <f>IFERROR('Inputs - adjustments'!U$16*(J11/SUM(J$11:J$15)), 0)</f>
        <v>0</v>
      </c>
      <c r="K21" s="9">
        <f>IFERROR('Inputs - adjustments'!V$16*(K11/SUM(K$11:K$15)), 0)</f>
        <v>0</v>
      </c>
      <c r="L21" s="9">
        <f>IFERROR('Inputs - adjustments'!W$16*(L11/SUM(L$11:L$15)), 0)</f>
        <v>0</v>
      </c>
      <c r="M21" s="26"/>
      <c r="N21" s="3" t="s">
        <v>28</v>
      </c>
      <c r="O21" s="31">
        <f>IFERROR('Inputs - adjustments'!B$16*O11/SUM(O$11:O$15), 0)</f>
        <v>-2.329288425002487</v>
      </c>
      <c r="P21" s="31">
        <f>IFERROR('Inputs - adjustments'!C$16*P11/SUM(P$11:P$15), 0)</f>
        <v>-6.6034361242539354</v>
      </c>
      <c r="Q21" s="31">
        <f>IFERROR('Inputs - adjustments'!D$16*Q11/SUM(Q$11:Q$15), 0)</f>
        <v>-1.2710234072676092</v>
      </c>
      <c r="R21" s="31">
        <f>IFERROR('Inputs - adjustments'!E$16*R11/SUM(R$11:R$15), 0)</f>
        <v>-0.70211540099800729</v>
      </c>
      <c r="S21" s="31">
        <f>IFERROR('Inputs - adjustments'!F$16*S11/SUM(S$11:S$15), 0)</f>
        <v>0</v>
      </c>
      <c r="T21" s="31">
        <f>IFERROR('Inputs - adjustments'!G$16*T11/SUM(T$11:T$15), 0)</f>
        <v>0</v>
      </c>
      <c r="U21" s="31">
        <f>IFERROR('Inputs - adjustments'!H$16*U11/SUM(U$11:U$15), 0)</f>
        <v>0</v>
      </c>
      <c r="V21" s="31">
        <f>IFERROR('Inputs - adjustments'!I$16*V11/SUM(V$11:V$15), 0)</f>
        <v>0</v>
      </c>
      <c r="W21" s="31">
        <f>IFERROR('Inputs - adjustments'!J$16*W11/SUM(W$11:W$15), 0)</f>
        <v>0</v>
      </c>
      <c r="X21" s="31">
        <f>IFERROR('Inputs - adjustments'!K$16*X11/SUM(X$11:X$15), 0)</f>
        <v>0</v>
      </c>
    </row>
    <row r="22" spans="2:24" outlineLevel="1">
      <c r="B22" s="3" t="s">
        <v>29</v>
      </c>
      <c r="C22" s="9">
        <f>IFERROR('Inputs - adjustments'!N$16*(C12/SUM(C$11:C$15)), 0)</f>
        <v>0</v>
      </c>
      <c r="D22" s="9">
        <f>IFERROR('Inputs - adjustments'!O$16*(D12/SUM(D$11:D$15)), 0)</f>
        <v>0</v>
      </c>
      <c r="E22" s="31">
        <f>IFERROR('Inputs - adjustments'!P$16*(E12/SUM(E$11:E$15)), 0)</f>
        <v>0</v>
      </c>
      <c r="F22" s="9">
        <f>IFERROR('Inputs - adjustments'!Q$16*(F12/SUM(F$11:F$15)), 0)</f>
        <v>0</v>
      </c>
      <c r="G22" s="9">
        <f>IFERROR('Inputs - adjustments'!R$16*(G12/SUM(G$11:G$15)), 0)</f>
        <v>0</v>
      </c>
      <c r="H22" s="9">
        <f>IFERROR('Inputs - adjustments'!S$16*(H12/SUM(H$11:H$15)), 0)</f>
        <v>0</v>
      </c>
      <c r="I22" s="9">
        <f>IFERROR('Inputs - adjustments'!T$16*(I12/SUM(I$11:I$15)), 0)</f>
        <v>0</v>
      </c>
      <c r="J22" s="9">
        <f>IFERROR('Inputs - adjustments'!U$16*(J12/SUM(J$11:J$15)), 0)</f>
        <v>0</v>
      </c>
      <c r="K22" s="9">
        <f>IFERROR('Inputs - adjustments'!V$16*(K12/SUM(K$11:K$15)), 0)</f>
        <v>0</v>
      </c>
      <c r="L22" s="9">
        <f>IFERROR('Inputs - adjustments'!W$16*(L12/SUM(L$11:L$15)), 0)</f>
        <v>0</v>
      </c>
      <c r="N22" s="3" t="s">
        <v>29</v>
      </c>
      <c r="O22" s="31">
        <f>IFERROR('Inputs - adjustments'!B$16*O12/SUM(O$11:O$15), 0)</f>
        <v>-2.3524586979489928</v>
      </c>
      <c r="P22" s="31">
        <f>IFERROR('Inputs - adjustments'!C$16*P12/SUM(P$11:P$15), 0)</f>
        <v>-9.8035457314523047</v>
      </c>
      <c r="Q22" s="31">
        <f>IFERROR('Inputs - adjustments'!D$16*Q12/SUM(Q$11:Q$15), 0)</f>
        <v>-2.3958121512762722</v>
      </c>
      <c r="R22" s="31">
        <f>IFERROR('Inputs - adjustments'!E$16*R12/SUM(R$11:R$15), 0)</f>
        <v>-0.97375625265350918</v>
      </c>
      <c r="S22" s="31">
        <f>IFERROR('Inputs - adjustments'!F$16*S12/SUM(S$11:S$15), 0)</f>
        <v>0</v>
      </c>
      <c r="T22" s="31">
        <f>IFERROR('Inputs - adjustments'!G$16*T12/SUM(T$11:T$15), 0)</f>
        <v>0</v>
      </c>
      <c r="U22" s="31">
        <f>IFERROR('Inputs - adjustments'!H$16*U12/SUM(U$11:U$15), 0)</f>
        <v>0</v>
      </c>
      <c r="V22" s="31">
        <f>IFERROR('Inputs - adjustments'!I$16*V12/SUM(V$11:V$15), 0)</f>
        <v>0</v>
      </c>
      <c r="W22" s="31">
        <f>IFERROR('Inputs - adjustments'!J$16*W12/SUM(W$11:W$15), 0)</f>
        <v>0</v>
      </c>
      <c r="X22" s="31">
        <f>IFERROR('Inputs - adjustments'!K$16*X12/SUM(X$11:X$15), 0)</f>
        <v>0</v>
      </c>
    </row>
    <row r="23" spans="2:24" outlineLevel="1">
      <c r="B23" s="3" t="s">
        <v>30</v>
      </c>
      <c r="C23" s="9">
        <f>IFERROR('Inputs - adjustments'!N$16*(C13/SUM(C$11:C$15)), 0)</f>
        <v>0</v>
      </c>
      <c r="D23" s="9">
        <f>IFERROR('Inputs - adjustments'!O$16*(D13/SUM(D$11:D$15)), 0)</f>
        <v>0</v>
      </c>
      <c r="E23" s="31">
        <f>IFERROR('Inputs - adjustments'!P$16*(E13/SUM(E$11:E$15)), 0)</f>
        <v>0</v>
      </c>
      <c r="F23" s="9">
        <f>IFERROR('Inputs - adjustments'!Q$16*(F13/SUM(F$11:F$15)), 0)</f>
        <v>0</v>
      </c>
      <c r="G23" s="9">
        <f>IFERROR('Inputs - adjustments'!R$16*(G13/SUM(G$11:G$15)), 0)</f>
        <v>0</v>
      </c>
      <c r="H23" s="9">
        <f>IFERROR('Inputs - adjustments'!S$16*(H13/SUM(H$11:H$15)), 0)</f>
        <v>0</v>
      </c>
      <c r="I23" s="9">
        <f>IFERROR('Inputs - adjustments'!T$16*(I13/SUM(I$11:I$15)), 0)</f>
        <v>0</v>
      </c>
      <c r="J23" s="9">
        <f>IFERROR('Inputs - adjustments'!U$16*(J13/SUM(J$11:J$15)), 0)</f>
        <v>0</v>
      </c>
      <c r="K23" s="9">
        <f>IFERROR('Inputs - adjustments'!V$16*(K13/SUM(K$11:K$15)), 0)</f>
        <v>0</v>
      </c>
      <c r="L23" s="9">
        <f>IFERROR('Inputs - adjustments'!W$16*(L13/SUM(L$11:L$15)), 0)</f>
        <v>0</v>
      </c>
      <c r="N23" s="3" t="s">
        <v>30</v>
      </c>
      <c r="O23" s="31">
        <f>IFERROR('Inputs - adjustments'!B$16*O13/SUM(O$11:O$15), 0)</f>
        <v>-2.4748602102649873</v>
      </c>
      <c r="P23" s="31">
        <f>IFERROR('Inputs - adjustments'!C$16*P13/SUM(P$11:P$15), 0)</f>
        <v>-9.0125193766191671</v>
      </c>
      <c r="Q23" s="31">
        <f>IFERROR('Inputs - adjustments'!D$16*Q13/SUM(Q$11:Q$15), 0)</f>
        <v>-2.9593887484101198</v>
      </c>
      <c r="R23" s="31">
        <f>IFERROR('Inputs - adjustments'!E$16*R13/SUM(R$11:R$15), 0)</f>
        <v>-0.7944758797638436</v>
      </c>
      <c r="S23" s="31">
        <f>IFERROR('Inputs - adjustments'!F$16*S13/SUM(S$11:S$15), 0)</f>
        <v>0</v>
      </c>
      <c r="T23" s="31">
        <f>IFERROR('Inputs - adjustments'!G$16*T13/SUM(T$11:T$15), 0)</f>
        <v>0</v>
      </c>
      <c r="U23" s="31">
        <f>IFERROR('Inputs - adjustments'!H$16*U13/SUM(U$11:U$15), 0)</f>
        <v>0</v>
      </c>
      <c r="V23" s="31">
        <f>IFERROR('Inputs - adjustments'!I$16*V13/SUM(V$11:V$15), 0)</f>
        <v>0</v>
      </c>
      <c r="W23" s="31">
        <f>IFERROR('Inputs - adjustments'!J$16*W13/SUM(W$11:W$15), 0)</f>
        <v>0</v>
      </c>
      <c r="X23" s="31">
        <f>IFERROR('Inputs - adjustments'!K$16*X13/SUM(X$11:X$15), 0)</f>
        <v>0</v>
      </c>
    </row>
    <row r="24" spans="2:24" outlineLevel="1">
      <c r="B24" s="3" t="s">
        <v>31</v>
      </c>
      <c r="C24" s="9">
        <f>IFERROR('Inputs - adjustments'!N$16*(C14/SUM(C$11:C$15)), 0)</f>
        <v>0</v>
      </c>
      <c r="D24" s="9">
        <f>IFERROR('Inputs - adjustments'!O$16*(D14/SUM(D$11:D$15)), 0)</f>
        <v>0</v>
      </c>
      <c r="E24" s="31">
        <f>IFERROR('Inputs - adjustments'!P$16*(E14/SUM(E$11:E$15)), 0)</f>
        <v>0</v>
      </c>
      <c r="F24" s="9">
        <f>IFERROR('Inputs - adjustments'!Q$16*(F14/SUM(F$11:F$15)), 0)</f>
        <v>0</v>
      </c>
      <c r="G24" s="9">
        <f>IFERROR('Inputs - adjustments'!R$16*(G14/SUM(G$11:G$15)), 0)</f>
        <v>0</v>
      </c>
      <c r="H24" s="9">
        <f>IFERROR('Inputs - adjustments'!S$16*(H14/SUM(H$11:H$15)), 0)</f>
        <v>0</v>
      </c>
      <c r="I24" s="9">
        <f>IFERROR('Inputs - adjustments'!T$16*(I14/SUM(I$11:I$15)), 0)</f>
        <v>0</v>
      </c>
      <c r="J24" s="9">
        <f>IFERROR('Inputs - adjustments'!U$16*(J14/SUM(J$11:J$15)), 0)</f>
        <v>0</v>
      </c>
      <c r="K24" s="9">
        <f>IFERROR('Inputs - adjustments'!V$16*(K14/SUM(K$11:K$15)), 0)</f>
        <v>0</v>
      </c>
      <c r="L24" s="9">
        <f>IFERROR('Inputs - adjustments'!W$16*(L14/SUM(L$11:L$15)), 0)</f>
        <v>0</v>
      </c>
      <c r="N24" s="3" t="s">
        <v>31</v>
      </c>
      <c r="O24" s="31">
        <f>IFERROR('Inputs - adjustments'!B$16*O14/SUM(O$11:O$15), 0)</f>
        <v>-6.0049002449459179</v>
      </c>
      <c r="P24" s="31">
        <f>IFERROR('Inputs - adjustments'!C$16*P14/SUM(P$11:P$15), 0)</f>
        <v>-11.328325782258974</v>
      </c>
      <c r="Q24" s="31">
        <f>IFERROR('Inputs - adjustments'!D$16*Q14/SUM(Q$11:Q$15), 0)</f>
        <v>-5.9452298101104528</v>
      </c>
      <c r="R24" s="31">
        <f>IFERROR('Inputs - adjustments'!E$16*R14/SUM(R$11:R$15), 0)</f>
        <v>-0.61393557124930176</v>
      </c>
      <c r="S24" s="31">
        <f>IFERROR('Inputs - adjustments'!F$16*S14/SUM(S$11:S$15), 0)</f>
        <v>0</v>
      </c>
      <c r="T24" s="31">
        <f>IFERROR('Inputs - adjustments'!G$16*T14/SUM(T$11:T$15), 0)</f>
        <v>0</v>
      </c>
      <c r="U24" s="31">
        <f>IFERROR('Inputs - adjustments'!H$16*U14/SUM(U$11:U$15), 0)</f>
        <v>0</v>
      </c>
      <c r="V24" s="31">
        <f>IFERROR('Inputs - adjustments'!I$16*V14/SUM(V$11:V$15), 0)</f>
        <v>0</v>
      </c>
      <c r="W24" s="31">
        <f>IFERROR('Inputs - adjustments'!J$16*W14/SUM(W$11:W$15), 0)</f>
        <v>0</v>
      </c>
      <c r="X24" s="31">
        <f>IFERROR('Inputs - adjustments'!K$16*X14/SUM(X$11:X$15), 0)</f>
        <v>0</v>
      </c>
    </row>
    <row r="25" spans="2:24" outlineLevel="1">
      <c r="B25" s="3" t="s">
        <v>32</v>
      </c>
      <c r="C25" s="9">
        <f>IFERROR('Inputs - adjustments'!N$16*(C15/SUM(C$11:C$15)), 0)</f>
        <v>0</v>
      </c>
      <c r="D25" s="9">
        <f>IFERROR('Inputs - adjustments'!O$16*(D15/SUM(D$11:D$15)), 0)</f>
        <v>0</v>
      </c>
      <c r="E25" s="31">
        <f>IFERROR('Inputs - adjustments'!P$16*(E15/SUM(E$11:E$15)), 0)</f>
        <v>0</v>
      </c>
      <c r="F25" s="9">
        <f>IFERROR('Inputs - adjustments'!Q$16*(F15/SUM(F$11:F$15)), 0)</f>
        <v>0</v>
      </c>
      <c r="G25" s="9">
        <f>IFERROR('Inputs - adjustments'!R$16*(G15/SUM(G$11:G$15)), 0)</f>
        <v>0</v>
      </c>
      <c r="H25" s="9">
        <f>IFERROR('Inputs - adjustments'!S$16*(H15/SUM(H$11:H$15)), 0)</f>
        <v>0</v>
      </c>
      <c r="I25" s="9">
        <f>IFERROR('Inputs - adjustments'!T$16*(I15/SUM(I$11:I$15)), 0)</f>
        <v>0</v>
      </c>
      <c r="J25" s="9">
        <f>IFERROR('Inputs - adjustments'!U$16*(J15/SUM(J$11:J$15)), 0)</f>
        <v>0</v>
      </c>
      <c r="K25" s="9">
        <f>IFERROR('Inputs - adjustments'!V$16*(K15/SUM(K$11:K$15)), 0)</f>
        <v>0</v>
      </c>
      <c r="L25" s="9">
        <f>IFERROR('Inputs - adjustments'!W$16*(L15/SUM(L$11:L$15)), 0)</f>
        <v>0</v>
      </c>
      <c r="N25" s="3" t="s">
        <v>32</v>
      </c>
      <c r="O25" s="31">
        <f>IFERROR('Inputs - adjustments'!B$16*O15/SUM(O$11:O$15), 0)</f>
        <v>-6.5184924218376157</v>
      </c>
      <c r="P25" s="31">
        <f>IFERROR('Inputs - adjustments'!C$16*P15/SUM(P$11:P$15), 0)</f>
        <v>-5.6121729854156097</v>
      </c>
      <c r="Q25" s="31">
        <f>IFERROR('Inputs - adjustments'!D$16*Q15/SUM(Q$11:Q$15), 0)</f>
        <v>-5.0185458829355447</v>
      </c>
      <c r="R25" s="31">
        <f>IFERROR('Inputs - adjustments'!E$16*R15/SUM(R$11:R$15), 0)</f>
        <v>-0.587716895335339</v>
      </c>
      <c r="S25" s="31">
        <f>IFERROR('Inputs - adjustments'!F$16*S15/SUM(S$11:S$15), 0)</f>
        <v>0</v>
      </c>
      <c r="T25" s="31">
        <f>IFERROR('Inputs - adjustments'!G$16*T15/SUM(T$11:T$15), 0)</f>
        <v>0</v>
      </c>
      <c r="U25" s="31">
        <f>IFERROR('Inputs - adjustments'!H$16*U15/SUM(U$11:U$15), 0)</f>
        <v>0</v>
      </c>
      <c r="V25" s="31">
        <f>IFERROR('Inputs - adjustments'!I$16*V15/SUM(V$11:V$15), 0)</f>
        <v>0</v>
      </c>
      <c r="W25" s="31">
        <f>IFERROR('Inputs - adjustments'!J$16*W15/SUM(W$11:W$15), 0)</f>
        <v>0</v>
      </c>
      <c r="X25" s="31">
        <f>IFERROR('Inputs - adjustments'!K$16*X15/SUM(X$11:X$15),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12.1164251655242</v>
      </c>
      <c r="D31" s="32">
        <f t="shared" ref="D31:L31" si="0" xml:space="preserve"> D11 + D21</f>
        <v>6.8176822325204904</v>
      </c>
      <c r="E31" s="32">
        <f t="shared" si="0"/>
        <v>128.15606586318015</v>
      </c>
      <c r="F31" s="32">
        <f t="shared" si="0"/>
        <v>92.294097956199934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2.6670115749975127</v>
      </c>
      <c r="P31" s="32">
        <f t="shared" ref="P31:X31" si="1" xml:space="preserve"> P11 + P21</f>
        <v>16.684489235807966</v>
      </c>
      <c r="Q31" s="32">
        <f t="shared" si="1"/>
        <v>0.66417664554929234</v>
      </c>
      <c r="R31" s="32">
        <f t="shared" si="1"/>
        <v>24.53619894234879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12.593647061038702</v>
      </c>
      <c r="D32" s="32">
        <f t="shared" si="2"/>
        <v>6.3865037952730601</v>
      </c>
      <c r="E32" s="32">
        <f t="shared" si="2"/>
        <v>125.57266003734019</v>
      </c>
      <c r="F32" s="32">
        <f t="shared" si="2"/>
        <v>81.719966782686086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2.6935413020510075</v>
      </c>
      <c r="P32" s="32">
        <f t="shared" si="3"/>
        <v>24.770006122781595</v>
      </c>
      <c r="Q32" s="32">
        <f t="shared" si="3"/>
        <v>1.2519379807659816</v>
      </c>
      <c r="R32" s="32">
        <f t="shared" si="3"/>
        <v>34.028988827906886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12.622972686845898</v>
      </c>
      <c r="D33" s="32">
        <f t="shared" si="4"/>
        <v>5.9122221117393696</v>
      </c>
      <c r="E33" s="32">
        <f t="shared" si="4"/>
        <v>122.90513105494479</v>
      </c>
      <c r="F33" s="32">
        <f t="shared" si="4"/>
        <v>83.356796018303044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2.8336897897350131</v>
      </c>
      <c r="P33" s="32">
        <f t="shared" si="3"/>
        <v>22.771369283700334</v>
      </c>
      <c r="Q33" s="32">
        <f t="shared" si="3"/>
        <v>1.5464364232448093</v>
      </c>
      <c r="R33" s="32">
        <f t="shared" si="3"/>
        <v>27.763837985998784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8.473159732983401</v>
      </c>
      <c r="D34" s="32">
        <f t="shared" si="5"/>
        <v>5.3781310606980002</v>
      </c>
      <c r="E34" s="32">
        <f t="shared" si="5"/>
        <v>126.20777347033052</v>
      </c>
      <c r="F34" s="32">
        <f t="shared" si="5"/>
        <v>67.640808638136704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6.8755497550540818</v>
      </c>
      <c r="P34" s="32">
        <f t="shared" si="3"/>
        <v>28.622572554251825</v>
      </c>
      <c r="Q34" s="32">
        <f t="shared" si="3"/>
        <v>3.1066955728120877</v>
      </c>
      <c r="R34" s="32">
        <f t="shared" si="3"/>
        <v>21.454657300702294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6.3321376024159992</v>
      </c>
      <c r="D35" s="32">
        <f t="shared" si="6"/>
        <v>5.2592069966104402</v>
      </c>
      <c r="E35" s="32">
        <f t="shared" si="6"/>
        <v>124.33616353776604</v>
      </c>
      <c r="F35" s="32">
        <f t="shared" si="6"/>
        <v>65.878864401366613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7.4636075781623852</v>
      </c>
      <c r="P35" s="32">
        <f t="shared" si="3"/>
        <v>14.179926632551192</v>
      </c>
      <c r="Q35" s="32">
        <f t="shared" si="3"/>
        <v>2.6224544339658653</v>
      </c>
      <c r="R35" s="32">
        <f t="shared" si="3"/>
        <v>20.538416683681866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1367.0359808319729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0.14795599178748106</v>
      </c>
      <c r="D42" s="11">
        <f>IFERROR(D31/SUM($C$31:$D$35), 0)</f>
        <v>8.3252025463305582E-2</v>
      </c>
      <c r="E42" s="11">
        <f>IFERROR(E31/SUM($E$31:$F$35), 0)</f>
        <v>0.12588159592895198</v>
      </c>
      <c r="F42" s="11">
        <f>IFERROR(F31/SUM($E$31:$F$35), 0)</f>
        <v>9.0656093937473287E-2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2.0584866214970739E-2</v>
      </c>
      <c r="P42" s="11">
        <f>IFERROR(P31/SUM($O$31:$P$35),0)</f>
        <v>0.12877633603241737</v>
      </c>
      <c r="Q42" s="11">
        <f>IFERROR(Q31/SUM($Q$31:$R$35), 0)</f>
        <v>4.8298908305928721E-3</v>
      </c>
      <c r="R42" s="11">
        <f>IFERROR(R31/SUM($Q$31:$R$35), 0)</f>
        <v>0.1784271745828164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0.15378343989110621</v>
      </c>
      <c r="D43" s="11">
        <f t="shared" si="7"/>
        <v>7.798682286032646E-2</v>
      </c>
      <c r="E43" s="11">
        <f t="shared" ref="E43:F46" si="8">IFERROR(E32/SUM($E$31:$F$35), 0)</f>
        <v>0.12334403950430271</v>
      </c>
      <c r="F43" s="11">
        <f t="shared" si="8"/>
        <v>8.0269628819972877E-2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2.0789631311318845E-2</v>
      </c>
      <c r="P43" s="11">
        <f t="shared" si="12"/>
        <v>0.19118299559008878</v>
      </c>
      <c r="Q43" s="11">
        <f t="shared" ref="Q43:R46" si="13">IFERROR(Q32/SUM($Q$31:$R$35), 0)</f>
        <v>9.1040897241603004E-3</v>
      </c>
      <c r="R43" s="11">
        <f t="shared" si="13"/>
        <v>0.24745871782096099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0.15414154073288239</v>
      </c>
      <c r="D44" s="11">
        <f t="shared" si="7"/>
        <v>7.2195278249170727E-2</v>
      </c>
      <c r="E44" s="11">
        <f t="shared" si="8"/>
        <v>0.12072385291204918</v>
      </c>
      <c r="F44" s="11">
        <f t="shared" si="8"/>
        <v>8.1877408171303817E-2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2.18713431029928E-2</v>
      </c>
      <c r="P44" s="11">
        <f t="shared" si="12"/>
        <v>0.17575686383629685</v>
      </c>
      <c r="Q44" s="11">
        <f t="shared" si="13"/>
        <v>1.1245681628187598E-2</v>
      </c>
      <c r="R44" s="11">
        <f t="shared" si="13"/>
        <v>0.20189855727272715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0.10346737876402919</v>
      </c>
      <c r="D45" s="11">
        <f t="shared" si="7"/>
        <v>6.5673389979147706E-2</v>
      </c>
      <c r="E45" s="11">
        <f t="shared" si="8"/>
        <v>0.12396788116175569</v>
      </c>
      <c r="F45" s="11">
        <f t="shared" si="8"/>
        <v>6.6440342748846914E-2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5.3067738133943089E-2</v>
      </c>
      <c r="P45" s="11">
        <f t="shared" si="12"/>
        <v>0.22091836131536724</v>
      </c>
      <c r="Q45" s="11">
        <f t="shared" si="13"/>
        <v>2.2591882086066162E-2</v>
      </c>
      <c r="R45" s="11">
        <f t="shared" si="13"/>
        <v>0.15601821181844602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7.7322946851191066E-2</v>
      </c>
      <c r="D46" s="11">
        <f t="shared" si="7"/>
        <v>6.42211854213596E-2</v>
      </c>
      <c r="E46" s="11">
        <f t="shared" si="8"/>
        <v>0.12212948792082066</v>
      </c>
      <c r="F46" s="11">
        <f t="shared" si="8"/>
        <v>6.4709668894522857E-2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5.7606560435590815E-2</v>
      </c>
      <c r="P46" s="11">
        <f t="shared" si="12"/>
        <v>0.10944530402701348</v>
      </c>
      <c r="Q46" s="11">
        <f t="shared" si="13"/>
        <v>1.9070481789952257E-2</v>
      </c>
      <c r="R46" s="11">
        <f t="shared" si="13"/>
        <v>0.14935531244609027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88.081653639125307</v>
      </c>
      <c r="D54" s="32">
        <f>SUMIFS('Inputs - allowances'!$L$4:$L$1000,'Inputs - allowances'!$M$4:$M$1000,D$52, 'Inputs - allowances'!$C$4:$C$1000, $C$1)</f>
        <v>1002.9567531872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128.66971364607801</v>
      </c>
      <c r="P54" s="16">
        <f>SUMIFS('Inputs - allowances'!$L$4:$L$1000,'Inputs - allowances'!$M$4:$M$1000,P$52, 'Inputs - allowances'!$C$4:$C$1000, $C$1)</f>
        <v>137.884160753538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88.081653639125307</v>
      </c>
      <c r="D64" s="37">
        <f t="shared" ref="D64:G64" si="17">D54+D59</f>
        <v>1002.9567531872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128.66971364607801</v>
      </c>
      <c r="P64" s="38">
        <f t="shared" ref="P64:S64" si="18">P54+P59</f>
        <v>137.884160753538</v>
      </c>
      <c r="Q64" s="38">
        <f t="shared" si="18"/>
        <v>0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0.14795599178748106</v>
      </c>
      <c r="D71" s="11">
        <f t="shared" si="19"/>
        <v>8.3252025463305582E-2</v>
      </c>
      <c r="E71" s="11">
        <f t="shared" si="19"/>
        <v>0.12588159592895198</v>
      </c>
      <c r="F71" s="11">
        <f t="shared" si="19"/>
        <v>9.0656093937473287E-2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2.0584866214970739E-2</v>
      </c>
      <c r="P71" s="11">
        <f t="shared" si="20"/>
        <v>0.12877633603241737</v>
      </c>
      <c r="Q71" s="11">
        <f t="shared" si="20"/>
        <v>4.8298908305928721E-3</v>
      </c>
      <c r="R71" s="11">
        <f t="shared" si="20"/>
        <v>0.1784271745828164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0.15378343989110621</v>
      </c>
      <c r="D72" s="11">
        <f t="shared" si="21"/>
        <v>7.798682286032646E-2</v>
      </c>
      <c r="E72" s="11">
        <f t="shared" si="21"/>
        <v>0.12334403950430271</v>
      </c>
      <c r="F72" s="11">
        <f t="shared" si="21"/>
        <v>8.0269628819972877E-2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2.0789631311318845E-2</v>
      </c>
      <c r="P72" s="11">
        <f t="shared" si="22"/>
        <v>0.19118299559008878</v>
      </c>
      <c r="Q72" s="11">
        <f t="shared" si="22"/>
        <v>9.1040897241603004E-3</v>
      </c>
      <c r="R72" s="11">
        <f t="shared" si="22"/>
        <v>0.24745871782096099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0.15414154073288239</v>
      </c>
      <c r="D73" s="11">
        <f t="shared" si="23"/>
        <v>7.2195278249170727E-2</v>
      </c>
      <c r="E73" s="11">
        <f t="shared" si="23"/>
        <v>0.12072385291204918</v>
      </c>
      <c r="F73" s="11">
        <f t="shared" si="23"/>
        <v>8.1877408171303817E-2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2.18713431029928E-2</v>
      </c>
      <c r="P73" s="11">
        <f t="shared" si="24"/>
        <v>0.17575686383629685</v>
      </c>
      <c r="Q73" s="11">
        <f t="shared" si="24"/>
        <v>1.1245681628187598E-2</v>
      </c>
      <c r="R73" s="11">
        <f t="shared" si="24"/>
        <v>0.20189855727272715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0.10346737876402919</v>
      </c>
      <c r="D74" s="11">
        <f t="shared" si="25"/>
        <v>6.5673389979147706E-2</v>
      </c>
      <c r="E74" s="11">
        <f t="shared" si="25"/>
        <v>0.12396788116175569</v>
      </c>
      <c r="F74" s="11">
        <f t="shared" si="25"/>
        <v>6.6440342748846914E-2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5.3067738133943089E-2</v>
      </c>
      <c r="P74" s="11">
        <f t="shared" si="26"/>
        <v>0.22091836131536724</v>
      </c>
      <c r="Q74" s="11">
        <f t="shared" si="26"/>
        <v>2.2591882086066162E-2</v>
      </c>
      <c r="R74" s="11">
        <f t="shared" si="26"/>
        <v>0.15601821181844602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7.7322946851191066E-2</v>
      </c>
      <c r="D75" s="11">
        <f t="shared" si="27"/>
        <v>6.42211854213596E-2</v>
      </c>
      <c r="E75" s="11">
        <f t="shared" si="27"/>
        <v>0.12212948792082066</v>
      </c>
      <c r="F75" s="11">
        <f t="shared" si="27"/>
        <v>6.4709668894522857E-2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5.7606560435590815E-2</v>
      </c>
      <c r="P75" s="11">
        <f t="shared" si="28"/>
        <v>0.10944530402701348</v>
      </c>
      <c r="Q75" s="11">
        <f t="shared" si="28"/>
        <v>1.9070481789952257E-2</v>
      </c>
      <c r="R75" s="11">
        <f t="shared" si="28"/>
        <v>0.14935531244609027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88.081653639125307</v>
      </c>
      <c r="D80" s="37">
        <f t="shared" ref="D80:G80" si="29">D64</f>
        <v>1002.9567531872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128.66971364607801</v>
      </c>
      <c r="P80" s="38">
        <f t="shared" ref="P80:S80" si="30">P64</f>
        <v>137.884160753538</v>
      </c>
      <c r="Q80" s="38">
        <f t="shared" si="30"/>
        <v>0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13.032208422458176</v>
      </c>
      <c r="D85" s="32">
        <f>$C$80*D71</f>
        <v>7.3329760716145227</v>
      </c>
      <c r="E85" s="32">
        <f>$D$80*E71</f>
        <v>126.25379673892473</v>
      </c>
      <c r="F85" s="32">
        <f>$D$80*F71</f>
        <v>90.924141632162005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2.6486488413231108</v>
      </c>
      <c r="P85" s="32">
        <f>$O$80*P71</f>
        <v>16.569614281682259</v>
      </c>
      <c r="Q85" s="32">
        <f>$P$80*Q71</f>
        <v>0.66596544370750677</v>
      </c>
      <c r="R85" s="32">
        <f>$P$80*R71</f>
        <v>24.602281222976647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13.545499687921664</v>
      </c>
      <c r="D86" s="32">
        <f t="shared" si="31"/>
        <v>6.8692083195990952</v>
      </c>
      <c r="E86" s="32">
        <f t="shared" ref="E86:F89" si="32">$D$80*E72</f>
        <v>123.70873738622917</v>
      </c>
      <c r="F86" s="32">
        <f t="shared" si="32"/>
        <v>80.506966300821688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2.674995907634933</v>
      </c>
      <c r="P86" s="32">
        <f t="shared" si="36"/>
        <v>24.599461296576116</v>
      </c>
      <c r="Q86" s="32">
        <f t="shared" ref="Q86:R89" si="37">$P$80*Q72</f>
        <v>1.2553097710407524</v>
      </c>
      <c r="R86" s="32">
        <f t="shared" si="37"/>
        <v>34.120637627889785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13.577041802234872</v>
      </c>
      <c r="D87" s="32">
        <f t="shared" si="31"/>
        <v>6.3590794931237333</v>
      </c>
      <c r="E87" s="32">
        <f t="shared" si="32"/>
        <v>121.08080354891794</v>
      </c>
      <c r="F87" s="32">
        <f t="shared" si="32"/>
        <v>82.119499458873989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2.8141794541172067</v>
      </c>
      <c r="P87" s="32">
        <f t="shared" si="36"/>
        <v>22.614585341149038</v>
      </c>
      <c r="Q87" s="32">
        <f t="shared" si="37"/>
        <v>1.5506013734041277</v>
      </c>
      <c r="R87" s="32">
        <f t="shared" si="37"/>
        <v>27.83861312690011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9.1135778192414083</v>
      </c>
      <c r="D88" s="32">
        <f t="shared" si="31"/>
        <v>5.7846207894504911</v>
      </c>
      <c r="E88" s="32">
        <f t="shared" si="32"/>
        <v>124.33442358949114</v>
      </c>
      <c r="F88" s="32">
        <f t="shared" si="32"/>
        <v>66.636790444028222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6.8282106695395113</v>
      </c>
      <c r="P88" s="32">
        <f t="shared" si="36"/>
        <v>28.425502289609099</v>
      </c>
      <c r="Q88" s="32">
        <f t="shared" si="37"/>
        <v>3.115062701280122</v>
      </c>
      <c r="R88" s="32">
        <f t="shared" si="37"/>
        <v>21.512440198854154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6.810733022903106</v>
      </c>
      <c r="D89" s="32">
        <f t="shared" si="31"/>
        <v>5.6567082105782402</v>
      </c>
      <c r="E89" s="32">
        <f t="shared" si="32"/>
        <v>122.49059467348165</v>
      </c>
      <c r="F89" s="32">
        <f t="shared" si="32"/>
        <v>64.900999414269393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7.4122196353829573</v>
      </c>
      <c r="P89" s="32">
        <f t="shared" si="36"/>
        <v>14.082295929063774</v>
      </c>
      <c r="Q89" s="32">
        <f t="shared" si="37"/>
        <v>2.6295173767731961</v>
      </c>
      <c r="R89" s="32">
        <f t="shared" si="37"/>
        <v>20.593731910711604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1357.5922812259412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13.032208422458176</v>
      </c>
      <c r="D105" s="32">
        <f t="shared" ref="D105:L105" si="41">D85+D96</f>
        <v>7.3329760716145227</v>
      </c>
      <c r="E105" s="32">
        <f t="shared" si="41"/>
        <v>126.25379673892473</v>
      </c>
      <c r="F105" s="32">
        <f t="shared" si="41"/>
        <v>90.924141632162005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2.6486488413231108</v>
      </c>
      <c r="P105" s="32">
        <f t="shared" ref="P105:X105" si="42">P85+P96</f>
        <v>16.569614281682259</v>
      </c>
      <c r="Q105" s="32">
        <f t="shared" si="42"/>
        <v>0.66596544370750677</v>
      </c>
      <c r="R105" s="32">
        <f t="shared" si="42"/>
        <v>24.602281222976647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13.545499687921664</v>
      </c>
      <c r="D106" s="32">
        <f t="shared" si="43"/>
        <v>6.8692083195990952</v>
      </c>
      <c r="E106" s="32">
        <f t="shared" si="43"/>
        <v>123.70873738622917</v>
      </c>
      <c r="F106" s="32">
        <f t="shared" si="43"/>
        <v>80.506966300821688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2.674995907634933</v>
      </c>
      <c r="P106" s="32">
        <f t="shared" si="44"/>
        <v>24.599461296576116</v>
      </c>
      <c r="Q106" s="32">
        <f t="shared" si="44"/>
        <v>1.2553097710407524</v>
      </c>
      <c r="R106" s="32">
        <f t="shared" si="44"/>
        <v>34.120637627889785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13.577041802234872</v>
      </c>
      <c r="D107" s="32">
        <f t="shared" si="43"/>
        <v>6.3590794931237333</v>
      </c>
      <c r="E107" s="32">
        <f t="shared" si="43"/>
        <v>121.08080354891794</v>
      </c>
      <c r="F107" s="32">
        <f t="shared" si="43"/>
        <v>82.119499458873989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2.8141794541172067</v>
      </c>
      <c r="P107" s="32">
        <f t="shared" si="44"/>
        <v>22.614585341149038</v>
      </c>
      <c r="Q107" s="32">
        <f t="shared" si="44"/>
        <v>1.5506013734041277</v>
      </c>
      <c r="R107" s="32">
        <f t="shared" si="44"/>
        <v>27.83861312690011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9.1135778192414083</v>
      </c>
      <c r="D108" s="32">
        <f t="shared" si="43"/>
        <v>5.7846207894504911</v>
      </c>
      <c r="E108" s="32">
        <f t="shared" si="43"/>
        <v>124.33442358949114</v>
      </c>
      <c r="F108" s="32">
        <f t="shared" si="43"/>
        <v>66.636790444028222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6.8282106695395113</v>
      </c>
      <c r="P108" s="32">
        <f t="shared" si="44"/>
        <v>28.425502289609099</v>
      </c>
      <c r="Q108" s="32">
        <f t="shared" si="44"/>
        <v>3.115062701280122</v>
      </c>
      <c r="R108" s="32">
        <f t="shared" si="44"/>
        <v>21.512440198854154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6.810733022903106</v>
      </c>
      <c r="D109" s="32">
        <f t="shared" si="43"/>
        <v>5.6567082105782402</v>
      </c>
      <c r="E109" s="32">
        <f t="shared" si="43"/>
        <v>122.49059467348165</v>
      </c>
      <c r="F109" s="32">
        <f t="shared" si="43"/>
        <v>64.900999414269393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7.4122196353829573</v>
      </c>
      <c r="P109" s="32">
        <f t="shared" si="44"/>
        <v>14.082295929063774</v>
      </c>
      <c r="Q109" s="32">
        <f t="shared" si="44"/>
        <v>2.6295173767731961</v>
      </c>
      <c r="R109" s="32">
        <f t="shared" si="44"/>
        <v>20.593731910711604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1357.5922812259412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0.14795599178748103</v>
      </c>
      <c r="D115" s="18">
        <f>IFERROR(D105/SUM($C$105:$D$109), 0)</f>
        <v>8.3252025463305568E-2</v>
      </c>
      <c r="E115" s="18">
        <f>IFERROR(E105/SUM($E$105:$F$109), 0)</f>
        <v>0.12588159592895201</v>
      </c>
      <c r="F115" s="18">
        <f>IFERROR(F105/SUM($E$105:$F$109), 0)</f>
        <v>9.0656093937473287E-2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2.0584866214970739E-2</v>
      </c>
      <c r="P115" s="17">
        <f xml:space="preserve"> IFERROR(P105 / SUM($O$105:$P$109), 0)</f>
        <v>0.12877633603241737</v>
      </c>
      <c r="Q115" s="17">
        <f xml:space="preserve"> IFERROR(Q105 / SUM($Q$105:$R$109), 0)</f>
        <v>4.8298908305928721E-3</v>
      </c>
      <c r="R115" s="17">
        <f xml:space="preserve"> IFERROR(R105 / SUM($Q$105:$R$109), 0)</f>
        <v>0.1784271745828164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0.15378343989110618</v>
      </c>
      <c r="D116" s="18">
        <f t="shared" si="45"/>
        <v>7.7986822860326446E-2</v>
      </c>
      <c r="E116" s="18">
        <f t="shared" ref="E116:F119" si="46">IFERROR(E106/SUM($E$105:$F$109), 0)</f>
        <v>0.12334403950430273</v>
      </c>
      <c r="F116" s="18">
        <f t="shared" si="46"/>
        <v>8.0269628819972877E-2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2.0789631311318845E-2</v>
      </c>
      <c r="P116" s="17">
        <f t="shared" si="50"/>
        <v>0.19118299559008878</v>
      </c>
      <c r="Q116" s="17">
        <f t="shared" ref="Q116:R119" si="51" xml:space="preserve"> IFERROR(Q106 / SUM($Q$105:$R$109), 0)</f>
        <v>9.1040897241603004E-3</v>
      </c>
      <c r="R116" s="17">
        <f t="shared" si="51"/>
        <v>0.24745871782096099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0.15414154073288236</v>
      </c>
      <c r="D117" s="18">
        <f t="shared" si="45"/>
        <v>7.2195278249170727E-2</v>
      </c>
      <c r="E117" s="18">
        <f t="shared" si="46"/>
        <v>0.12072385291204919</v>
      </c>
      <c r="F117" s="18">
        <f t="shared" si="46"/>
        <v>8.1877408171303817E-2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2.18713431029928E-2</v>
      </c>
      <c r="P117" s="17">
        <f t="shared" si="50"/>
        <v>0.17575686383629685</v>
      </c>
      <c r="Q117" s="17">
        <f t="shared" si="51"/>
        <v>1.1245681628187598E-2</v>
      </c>
      <c r="R117" s="17">
        <f t="shared" si="51"/>
        <v>0.20189855727272715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0.10346737876402917</v>
      </c>
      <c r="D118" s="18">
        <f t="shared" si="45"/>
        <v>6.5673389979147692E-2</v>
      </c>
      <c r="E118" s="18">
        <f t="shared" si="46"/>
        <v>0.12396788116175571</v>
      </c>
      <c r="F118" s="18">
        <f t="shared" si="46"/>
        <v>6.6440342748846914E-2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5.3067738133943089E-2</v>
      </c>
      <c r="P118" s="17">
        <f t="shared" si="50"/>
        <v>0.22091836131536724</v>
      </c>
      <c r="Q118" s="17">
        <f t="shared" si="51"/>
        <v>2.2591882086066162E-2</v>
      </c>
      <c r="R118" s="17">
        <f t="shared" si="51"/>
        <v>0.15601821181844602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7.7322946851191052E-2</v>
      </c>
      <c r="D119" s="18">
        <f t="shared" si="45"/>
        <v>6.42211854213596E-2</v>
      </c>
      <c r="E119" s="18">
        <f t="shared" si="46"/>
        <v>0.12212948792082068</v>
      </c>
      <c r="F119" s="18">
        <f t="shared" si="46"/>
        <v>6.470966889452287E-2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5.7606560435590815E-2</v>
      </c>
      <c r="P119" s="17">
        <f t="shared" si="50"/>
        <v>0.10944530402701348</v>
      </c>
      <c r="Q119" s="17">
        <f t="shared" si="51"/>
        <v>1.9070481789952257E-2</v>
      </c>
      <c r="R119" s="17">
        <f t="shared" si="51"/>
        <v>0.14935531244609027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15.680857263781286</v>
      </c>
      <c r="D126" s="39">
        <f t="shared" si="55"/>
        <v>23.90259035329678</v>
      </c>
      <c r="E126" s="39">
        <f t="shared" si="55"/>
        <v>126.91976218263224</v>
      </c>
      <c r="F126" s="39">
        <f t="shared" si="55"/>
        <v>115.52642285513865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16.220495595556596</v>
      </c>
      <c r="D127" s="39">
        <f t="shared" si="55"/>
        <v>31.468669616175212</v>
      </c>
      <c r="E127" s="39">
        <f t="shared" si="55"/>
        <v>124.96404715726993</v>
      </c>
      <c r="F127" s="39">
        <f t="shared" si="55"/>
        <v>114.62760392871147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16.391221256352079</v>
      </c>
      <c r="D128" s="39">
        <f t="shared" si="55"/>
        <v>28.973664834272771</v>
      </c>
      <c r="E128" s="39">
        <f t="shared" si="55"/>
        <v>122.63140492232208</v>
      </c>
      <c r="F128" s="39">
        <f t="shared" si="55"/>
        <v>109.9581125857741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15.941788488780919</v>
      </c>
      <c r="D129" s="39">
        <f t="shared" si="55"/>
        <v>34.210123079059592</v>
      </c>
      <c r="E129" s="39">
        <f t="shared" si="55"/>
        <v>127.44948629077126</v>
      </c>
      <c r="F129" s="39">
        <f t="shared" si="55"/>
        <v>88.149230642882372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14.222952658286063</v>
      </c>
      <c r="D130" s="39">
        <f t="shared" si="55"/>
        <v>19.739004139642013</v>
      </c>
      <c r="E130" s="39">
        <f t="shared" si="55"/>
        <v>125.12011205025485</v>
      </c>
      <c r="F130" s="39">
        <f t="shared" si="55"/>
        <v>85.494731324980989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1357.5922812259414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2.1222431000648498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2.1222431000648498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2.1222431000648498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2.1222431000648498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2.1222431000648498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10.611215500324249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-3.73499209874391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-2.9155359537112102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-2.2952335891335398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-1.6546330221695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-1.3559964589709801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-11.956391122729141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adjustments'!B$37/('Inputs - adjustments'!$B$37+'Inputs - adjustments'!$C$37))*'SRWRDS allowance profile'!$B4, 0)</f>
        <v>1.4759976990357357</v>
      </c>
      <c r="D156" s="50">
        <f>IFERROR(SUMIFS('Inputs - allowances'!$L$4:$L$1000,'Inputs - allowances'!$M$4:$M$1000,D$153,'Inputs - allowances'!$C$4:$C$1000,$C$1)*('Inputs - adjustments'!C$37/('Inputs - adjustments'!$B$37+'Inputs - adjustments'!$C$37))*'SRWRDS allowance profile'!$B4, 0)</f>
        <v>3.1769950473147239</v>
      </c>
      <c r="E156" s="50">
        <f>IFERROR(SUMIFS('Inputs - allowances'!$L$4:$L$1000,'Inputs - allowances'!$M$4:$M$1000,E$153,'Inputs - allowances'!$C$4:$C$1000,$C$1)*('Inputs - adjustments'!D$37/('Inputs - adjustments'!$D$37+'Inputs - adjustments'!$E$37))*'SRWRDS allowance profile'!$B4, 0)</f>
        <v>1.3192560009263194</v>
      </c>
      <c r="F156" s="50">
        <f>IFERROR(SUMIFS('Inputs - allowances'!$L$4:$L$1000,'Inputs - allowances'!$M$4:$M$1000,F$153,'Inputs - allowances'!$C$4:$C$1000,$C$1)*('Inputs - adjustments'!E$37/('Inputs - adjustments'!$D$37+'Inputs - adjustments'!$E$37))*'SRWRDS allowance profile'!$B4, 0)</f>
        <v>0.27540125272322036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adjustments'!B$37/('Inputs - adjustments'!$B$37+'Inputs - adjustments'!$C$37))*'SRWRDS allowance profile'!$B5, 0)</f>
        <v>2.1788537461956103</v>
      </c>
      <c r="D157" s="50">
        <f>IFERROR(SUMIFS('Inputs - allowances'!$L$4:$L$1000,'Inputs - allowances'!$M$4:$M$1000,D$153,'Inputs - allowances'!$C$4:$C$1000,$C$1)*('Inputs - adjustments'!C$37/('Inputs - adjustments'!$B$37+'Inputs - adjustments'!$C$37))*'SRWRDS allowance profile'!$B5, 0)</f>
        <v>4.6898498317503083</v>
      </c>
      <c r="E157" s="50">
        <f>IFERROR(SUMIFS('Inputs - allowances'!$L$4:$L$1000,'Inputs - allowances'!$M$4:$M$1000,E$153,'Inputs - allowances'!$C$4:$C$1000,$C$1)*('Inputs - adjustments'!D$37/('Inputs - adjustments'!$D$37+'Inputs - adjustments'!$E$37))*'SRWRDS allowance profile'!$B5, 0)</f>
        <v>1.9474731442245674</v>
      </c>
      <c r="F157" s="50">
        <f>IFERROR(SUMIFS('Inputs - allowances'!$L$4:$L$1000,'Inputs - allowances'!$M$4:$M$1000,F$153,'Inputs - allowances'!$C$4:$C$1000,$C$1)*('Inputs - adjustments'!E$37/('Inputs - adjustments'!$D$37+'Inputs - adjustments'!$E$37))*'SRWRDS allowance profile'!$B5, 0)</f>
        <v>0.40654470640094442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adjustments'!B$37/('Inputs - adjustments'!$B$37+'Inputs - adjustments'!$C$37))*'SRWRDS allowance profile'!$B6, 0)</f>
        <v>5.0222259369787361</v>
      </c>
      <c r="D158" s="50">
        <f>IFERROR(SUMIFS('Inputs - allowances'!$L$4:$L$1000,'Inputs - allowances'!$M$4:$M$1000,D$153,'Inputs - allowances'!$C$4:$C$1000,$C$1)*('Inputs - adjustments'!C$37/('Inputs - adjustments'!$B$37+'Inputs - adjustments'!$C$37))*'SRWRDS allowance profile'!$B6, 0)</f>
        <v>10.81003509605789</v>
      </c>
      <c r="E158" s="50">
        <f>IFERROR(SUMIFS('Inputs - allowances'!$L$4:$L$1000,'Inputs - allowances'!$M$4:$M$1000,E$153,'Inputs - allowances'!$C$4:$C$1000,$C$1)*('Inputs - adjustments'!D$37/('Inputs - adjustments'!$D$37+'Inputs - adjustments'!$E$37))*'SRWRDS allowance profile'!$B6, 0)</f>
        <v>4.4888970421129306</v>
      </c>
      <c r="F158" s="50">
        <f>IFERROR(SUMIFS('Inputs - allowances'!$L$4:$L$1000,'Inputs - allowances'!$M$4:$M$1000,F$153,'Inputs - allowances'!$C$4:$C$1000,$C$1)*('Inputs - adjustments'!E$37/('Inputs - adjustments'!$D$37+'Inputs - adjustments'!$E$37))*'SRWRDS allowance profile'!$B6, 0)</f>
        <v>0.93707958718810025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adjustments'!B$37/('Inputs - adjustments'!$B$37+'Inputs - adjustments'!$C$37))*'SRWRDS allowance profile'!$B7, 0)</f>
        <v>8.1403509461970902</v>
      </c>
      <c r="D159" s="50">
        <f>IFERROR(SUMIFS('Inputs - allowances'!$L$4:$L$1000,'Inputs - allowances'!$M$4:$M$1000,D$153,'Inputs - allowances'!$C$4:$C$1000,$C$1)*('Inputs - adjustments'!C$37/('Inputs - adjustments'!$B$37+'Inputs - adjustments'!$C$37))*'SRWRDS allowance profile'!$B7, 0)</f>
        <v>17.521609048826662</v>
      </c>
      <c r="E159" s="50">
        <f>IFERROR(SUMIFS('Inputs - allowances'!$L$4:$L$1000,'Inputs - allowances'!$M$4:$M$1000,E$153,'Inputs - allowances'!$C$4:$C$1000,$C$1)*('Inputs - adjustments'!D$37/('Inputs - adjustments'!$D$37+'Inputs - adjustments'!$E$37))*'SRWRDS allowance profile'!$B7, 0)</f>
        <v>7.2758967323815211</v>
      </c>
      <c r="F159" s="50">
        <f>IFERROR(SUMIFS('Inputs - allowances'!$L$4:$L$1000,'Inputs - allowances'!$M$4:$M$1000,F$153,'Inputs - allowances'!$C$4:$C$1000,$C$1)*('Inputs - adjustments'!E$37/('Inputs - adjustments'!$D$37+'Inputs - adjustments'!$E$37))*'SRWRDS allowance profile'!$B7, 0)</f>
        <v>1.5188796362310943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adjustments'!B$37/('Inputs - adjustments'!$B$37+'Inputs - adjustments'!$C$37))*'SRWRDS allowance profile'!$B8, 0)</f>
        <v>2.8625409920693063</v>
      </c>
      <c r="D160" s="50">
        <f>IFERROR(SUMIFS('Inputs - allowances'!$L$4:$L$1000,'Inputs - allowances'!$M$4:$M$1000,D$153,'Inputs - allowances'!$C$4:$C$1000,$C$1)*('Inputs - adjustments'!C$37/('Inputs - adjustments'!$B$37+'Inputs - adjustments'!$C$37))*'SRWRDS allowance profile'!$B8, 0)</f>
        <v>6.1614449402467386</v>
      </c>
      <c r="E160" s="50">
        <f>IFERROR(SUMIFS('Inputs - allowances'!$L$4:$L$1000,'Inputs - allowances'!$M$4:$M$1000,E$153,'Inputs - allowances'!$C$4:$C$1000,$C$1)*('Inputs - adjustments'!D$37/('Inputs - adjustments'!$D$37+'Inputs - adjustments'!$E$37))*'SRWRDS allowance profile'!$B8, 0)</f>
        <v>2.5585570927055898</v>
      </c>
      <c r="F160" s="50">
        <f>IFERROR(SUMIFS('Inputs - allowances'!$L$4:$L$1000,'Inputs - allowances'!$M$4:$M$1000,F$153,'Inputs - allowances'!$C$4:$C$1000,$C$1)*('Inputs - adjustments'!E$37/('Inputs - adjustments'!$D$37+'Inputs - adjustments'!$E$37))*'SRWRDS allowance profile'!$B8, 0)</f>
        <v>0.53411152043291232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83.302000000000007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4.4545002239434597E-2</v>
      </c>
      <c r="D166" s="9"/>
      <c r="E166" s="31">
        <f>SUMIFS('Inputs - allowances'!$L$4:$L$1000,'Inputs - allowances'!$M$4:$M$1000,E$163, 'Inputs - allowances'!$C$4:$C$1000, $C$1)/5</f>
        <v>0.37976631212841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4.4545002239434597E-2</v>
      </c>
      <c r="D167" s="9"/>
      <c r="E167" s="31">
        <f>SUMIFS('Inputs - allowances'!$L$4:$L$1000,'Inputs - allowances'!$M$4:$M$1000,E$163, 'Inputs - allowances'!$C$4:$C$1000, $C$1)/5</f>
        <v>0.37976631212841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4.4545002239434597E-2</v>
      </c>
      <c r="D168" s="9"/>
      <c r="E168" s="31">
        <f>SUMIFS('Inputs - allowances'!$L$4:$L$1000,'Inputs - allowances'!$M$4:$M$1000,E$163, 'Inputs - allowances'!$C$4:$C$1000, $C$1)/5</f>
        <v>0.37976631212841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4.4545002239434597E-2</v>
      </c>
      <c r="D169" s="9"/>
      <c r="E169" s="31">
        <f>SUMIFS('Inputs - allowances'!$L$4:$L$1000,'Inputs - allowances'!$M$4:$M$1000,E$163, 'Inputs - allowances'!$C$4:$C$1000, $C$1)/5</f>
        <v>0.37976631212841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4.4545002239434597E-2</v>
      </c>
      <c r="D170" s="9"/>
      <c r="E170" s="31">
        <f>SUMIFS('Inputs - allowances'!$L$4:$L$1000,'Inputs - allowances'!$M$4:$M$1000,E$163, 'Inputs - allowances'!$C$4:$C$1000, $C$1)/5</f>
        <v>0.37976631212841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2.1215565718392231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profile'!M11</f>
        <v>0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profile'!M12</f>
        <v>0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profile'!M13</f>
        <v>0</v>
      </c>
      <c r="F178" s="31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profile'!M14</f>
        <v>0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profile'!M15</f>
        <v>0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17.201399965056456</v>
      </c>
      <c r="D185" s="16">
        <f t="shared" ref="D185:L185" si="56">D126+D136+D146+D156+D166+D176</f>
        <v>27.079585400611503</v>
      </c>
      <c r="E185" s="16">
        <f t="shared" si="56"/>
        <v>127.0060354970079</v>
      </c>
      <c r="F185" s="16">
        <f t="shared" si="56"/>
        <v>115.80182410786186</v>
      </c>
      <c r="G185" s="16">
        <f t="shared" si="56"/>
        <v>0</v>
      </c>
      <c r="H185" s="16">
        <f t="shared" si="56"/>
        <v>0</v>
      </c>
      <c r="I185" s="16">
        <f t="shared" si="56"/>
        <v>0</v>
      </c>
      <c r="J185" s="16">
        <f t="shared" si="56"/>
        <v>0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18.443894343991641</v>
      </c>
      <c r="D186" s="16">
        <f t="shared" si="57"/>
        <v>36.158519447925521</v>
      </c>
      <c r="E186" s="16">
        <f t="shared" si="57"/>
        <v>126.49799375997655</v>
      </c>
      <c r="F186" s="16">
        <f t="shared" si="57"/>
        <v>115.03414863511242</v>
      </c>
      <c r="G186" s="16">
        <f t="shared" si="57"/>
        <v>0</v>
      </c>
      <c r="H186" s="16">
        <f t="shared" si="57"/>
        <v>0</v>
      </c>
      <c r="I186" s="16">
        <f t="shared" si="57"/>
        <v>0</v>
      </c>
      <c r="J186" s="16">
        <f t="shared" si="57"/>
        <v>0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21.457992195570249</v>
      </c>
      <c r="D187" s="16">
        <f t="shared" si="58"/>
        <v>39.783699930330663</v>
      </c>
      <c r="E187" s="16">
        <f t="shared" si="58"/>
        <v>127.32707778749472</v>
      </c>
      <c r="F187" s="16">
        <f t="shared" si="58"/>
        <v>110.8951921729622</v>
      </c>
      <c r="G187" s="16">
        <f t="shared" si="58"/>
        <v>0</v>
      </c>
      <c r="H187" s="16">
        <f t="shared" si="58"/>
        <v>0</v>
      </c>
      <c r="I187" s="16">
        <f t="shared" si="58"/>
        <v>0</v>
      </c>
      <c r="J187" s="16">
        <f t="shared" si="58"/>
        <v>0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24.126684437217445</v>
      </c>
      <c r="D188" s="16">
        <f t="shared" si="59"/>
        <v>51.731732127886254</v>
      </c>
      <c r="E188" s="16">
        <f t="shared" si="59"/>
        <v>135.57275941317653</v>
      </c>
      <c r="F188" s="16">
        <f t="shared" si="59"/>
        <v>89.668110279113463</v>
      </c>
      <c r="G188" s="16">
        <f t="shared" si="59"/>
        <v>0</v>
      </c>
      <c r="H188" s="16">
        <f t="shared" si="59"/>
        <v>0</v>
      </c>
      <c r="I188" s="16">
        <f t="shared" si="59"/>
        <v>0</v>
      </c>
      <c r="J188" s="16">
        <f t="shared" si="59"/>
        <v>0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17.130038652594806</v>
      </c>
      <c r="D189" s="16">
        <f t="shared" si="60"/>
        <v>25.900449079888752</v>
      </c>
      <c r="E189" s="16">
        <f t="shared" si="60"/>
        <v>128.8246820961827</v>
      </c>
      <c r="F189" s="16">
        <f t="shared" si="60"/>
        <v>86.028842845413905</v>
      </c>
      <c r="G189" s="16">
        <f t="shared" si="60"/>
        <v>0</v>
      </c>
      <c r="H189" s="16">
        <f t="shared" si="60"/>
        <v>0</v>
      </c>
      <c r="I189" s="16">
        <f t="shared" si="60"/>
        <v>0</v>
      </c>
      <c r="J189" s="16">
        <f t="shared" si="60"/>
        <v>0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1441.6706621753756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6.1650670710022608E-2</v>
      </c>
      <c r="D195" s="18">
        <f xml:space="preserve"> IFERROR(D185 / SUM($C$185:$D$189), 0)</f>
        <v>9.7054577295363542E-2</v>
      </c>
      <c r="E195" s="18">
        <f xml:space="preserve"> IFERROR(E185 / SUM($E$185:$F$189), 0)</f>
        <v>0.10923778200923129</v>
      </c>
      <c r="F195" s="18">
        <f xml:space="preserve"> IFERROR(F185 / SUM($E$185:$F$189), 0)</f>
        <v>9.9601049419922844E-2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6.6103832195157322E-2</v>
      </c>
      <c r="D196" s="18">
        <f t="shared" si="61"/>
        <v>0.12959392726025068</v>
      </c>
      <c r="E196" s="18">
        <f t="shared" ref="E196:F199" si="62" xml:space="preserve"> IFERROR(E186 / SUM($E$185:$F$189), 0)</f>
        <v>0.10880081574771272</v>
      </c>
      <c r="F196" s="18">
        <f t="shared" si="62"/>
        <v>9.8940772405386679E-2</v>
      </c>
      <c r="G196" s="18">
        <f t="shared" ref="G196:H199" si="63" xml:space="preserve"> IFERROR(G186 / SUM($G$185:$H$189), 0)</f>
        <v>0</v>
      </c>
      <c r="H196" s="18">
        <f t="shared" si="63"/>
        <v>0</v>
      </c>
      <c r="I196" s="18">
        <f t="shared" ref="I196:J199" si="64" xml:space="preserve"> IFERROR(I186 / SUM($I$185:$J$189), 0)</f>
        <v>0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7.6906508402497617E-2</v>
      </c>
      <c r="D197" s="18">
        <f t="shared" si="61"/>
        <v>0.14258675392779957</v>
      </c>
      <c r="E197" s="18">
        <f t="shared" si="62"/>
        <v>0.10951391020744411</v>
      </c>
      <c r="F197" s="18">
        <f t="shared" si="62"/>
        <v>9.5380859508422691E-2</v>
      </c>
      <c r="G197" s="18">
        <f t="shared" si="63"/>
        <v>0</v>
      </c>
      <c r="H197" s="18">
        <f t="shared" si="63"/>
        <v>0</v>
      </c>
      <c r="I197" s="18">
        <f t="shared" si="64"/>
        <v>0</v>
      </c>
      <c r="J197" s="18">
        <f t="shared" si="64"/>
        <v>0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8.6471233770805359E-2</v>
      </c>
      <c r="D198" s="18">
        <f t="shared" si="61"/>
        <v>0.18540909397806363</v>
      </c>
      <c r="E198" s="18">
        <f t="shared" si="62"/>
        <v>0.11660601388912288</v>
      </c>
      <c r="F198" s="18">
        <f t="shared" si="62"/>
        <v>7.7123464609524559E-2</v>
      </c>
      <c r="G198" s="18">
        <f t="shared" si="63"/>
        <v>0</v>
      </c>
      <c r="H198" s="18">
        <f t="shared" si="63"/>
        <v>0</v>
      </c>
      <c r="I198" s="18">
        <f t="shared" si="64"/>
        <v>0</v>
      </c>
      <c r="J198" s="18">
        <f t="shared" si="64"/>
        <v>0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6.1394908226448858E-2</v>
      </c>
      <c r="D199" s="18">
        <f t="shared" si="61"/>
        <v>9.2828494233590644E-2</v>
      </c>
      <c r="E199" s="18">
        <f t="shared" si="62"/>
        <v>0.11080199838662673</v>
      </c>
      <c r="F199" s="18">
        <f t="shared" si="62"/>
        <v>7.3993333816605403E-2</v>
      </c>
      <c r="G199" s="18">
        <f t="shared" si="63"/>
        <v>0</v>
      </c>
      <c r="H199" s="18">
        <f t="shared" si="63"/>
        <v>0</v>
      </c>
      <c r="I199" s="18">
        <f t="shared" si="64"/>
        <v>0</v>
      </c>
      <c r="J199" s="18">
        <f t="shared" si="64"/>
        <v>0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17.201399965056456</v>
      </c>
      <c r="D207" s="16">
        <f t="shared" ref="D207:L207" si="66">D185</f>
        <v>27.079585400611503</v>
      </c>
      <c r="E207" s="16">
        <f t="shared" si="66"/>
        <v>127.0060354970079</v>
      </c>
      <c r="F207" s="16">
        <f t="shared" si="66"/>
        <v>115.80182410786186</v>
      </c>
      <c r="G207" s="16">
        <f t="shared" si="66"/>
        <v>0</v>
      </c>
      <c r="H207" s="16">
        <f t="shared" si="66"/>
        <v>0</v>
      </c>
      <c r="I207" s="16">
        <f t="shared" si="66"/>
        <v>0</v>
      </c>
      <c r="J207" s="16">
        <f t="shared" si="66"/>
        <v>0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18.443894343991641</v>
      </c>
      <c r="D208" s="16">
        <f t="shared" si="67"/>
        <v>36.158519447925521</v>
      </c>
      <c r="E208" s="16">
        <f t="shared" si="67"/>
        <v>126.49799375997655</v>
      </c>
      <c r="F208" s="16">
        <f t="shared" si="67"/>
        <v>115.03414863511242</v>
      </c>
      <c r="G208" s="16">
        <f t="shared" si="67"/>
        <v>0</v>
      </c>
      <c r="H208" s="16">
        <f t="shared" si="67"/>
        <v>0</v>
      </c>
      <c r="I208" s="16">
        <f t="shared" si="67"/>
        <v>0</v>
      </c>
      <c r="J208" s="16">
        <f t="shared" si="67"/>
        <v>0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21.457992195570249</v>
      </c>
      <c r="D209" s="16">
        <f t="shared" si="67"/>
        <v>39.783699930330663</v>
      </c>
      <c r="E209" s="16">
        <f t="shared" si="67"/>
        <v>127.32707778749472</v>
      </c>
      <c r="F209" s="16">
        <f t="shared" si="67"/>
        <v>110.8951921729622</v>
      </c>
      <c r="G209" s="16">
        <f t="shared" si="67"/>
        <v>0</v>
      </c>
      <c r="H209" s="16">
        <f t="shared" si="67"/>
        <v>0</v>
      </c>
      <c r="I209" s="16">
        <f t="shared" si="67"/>
        <v>0</v>
      </c>
      <c r="J209" s="16">
        <f t="shared" si="67"/>
        <v>0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24.126684437217445</v>
      </c>
      <c r="D210" s="16">
        <f t="shared" si="67"/>
        <v>51.731732127886254</v>
      </c>
      <c r="E210" s="16">
        <f t="shared" si="67"/>
        <v>135.57275941317653</v>
      </c>
      <c r="F210" s="16">
        <f t="shared" si="67"/>
        <v>89.668110279113463</v>
      </c>
      <c r="G210" s="16">
        <f t="shared" si="67"/>
        <v>0</v>
      </c>
      <c r="H210" s="16">
        <f t="shared" si="67"/>
        <v>0</v>
      </c>
      <c r="I210" s="16">
        <f t="shared" si="67"/>
        <v>0</v>
      </c>
      <c r="J210" s="16">
        <f t="shared" si="67"/>
        <v>0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17.130038652594806</v>
      </c>
      <c r="D211" s="16">
        <f t="shared" si="67"/>
        <v>25.900449079888752</v>
      </c>
      <c r="E211" s="16">
        <f t="shared" si="67"/>
        <v>128.8246820961827</v>
      </c>
      <c r="F211" s="16">
        <f t="shared" si="67"/>
        <v>86.028842845413905</v>
      </c>
      <c r="G211" s="16">
        <f t="shared" si="67"/>
        <v>0</v>
      </c>
      <c r="H211" s="16">
        <f t="shared" si="67"/>
        <v>0</v>
      </c>
      <c r="I211" s="16">
        <f t="shared" si="67"/>
        <v>0</v>
      </c>
      <c r="J211" s="16">
        <f t="shared" si="67"/>
        <v>0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17.201399965056456</v>
      </c>
      <c r="D227" s="16">
        <f t="shared" ref="D227:L227" si="68">D207+D217</f>
        <v>27.079585400611503</v>
      </c>
      <c r="E227" s="16">
        <f t="shared" si="68"/>
        <v>127.0060354970079</v>
      </c>
      <c r="F227" s="16">
        <f t="shared" si="68"/>
        <v>115.80182410786186</v>
      </c>
      <c r="G227" s="16">
        <f t="shared" si="68"/>
        <v>0</v>
      </c>
      <c r="H227" s="16">
        <f t="shared" si="68"/>
        <v>0</v>
      </c>
      <c r="I227" s="16">
        <f t="shared" si="68"/>
        <v>0</v>
      </c>
      <c r="J227" s="16">
        <f t="shared" si="68"/>
        <v>0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18.443894343991641</v>
      </c>
      <c r="D228" s="16">
        <f t="shared" si="69"/>
        <v>36.158519447925521</v>
      </c>
      <c r="E228" s="16">
        <f t="shared" si="69"/>
        <v>126.49799375997655</v>
      </c>
      <c r="F228" s="16">
        <f t="shared" si="69"/>
        <v>115.03414863511242</v>
      </c>
      <c r="G228" s="16">
        <f t="shared" si="69"/>
        <v>0</v>
      </c>
      <c r="H228" s="16">
        <f t="shared" si="69"/>
        <v>0</v>
      </c>
      <c r="I228" s="16">
        <f t="shared" si="69"/>
        <v>0</v>
      </c>
      <c r="J228" s="16">
        <f t="shared" si="69"/>
        <v>0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21.457992195570249</v>
      </c>
      <c r="D229" s="16">
        <f t="shared" si="69"/>
        <v>39.783699930330663</v>
      </c>
      <c r="E229" s="16">
        <f t="shared" si="69"/>
        <v>127.32707778749472</v>
      </c>
      <c r="F229" s="16">
        <f t="shared" si="69"/>
        <v>110.8951921729622</v>
      </c>
      <c r="G229" s="16">
        <f t="shared" si="69"/>
        <v>0</v>
      </c>
      <c r="H229" s="16">
        <f t="shared" si="69"/>
        <v>0</v>
      </c>
      <c r="I229" s="16">
        <f t="shared" si="69"/>
        <v>0</v>
      </c>
      <c r="J229" s="16">
        <f t="shared" si="69"/>
        <v>0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24.126684437217445</v>
      </c>
      <c r="D230" s="16">
        <f t="shared" si="69"/>
        <v>51.731732127886254</v>
      </c>
      <c r="E230" s="16">
        <f t="shared" si="69"/>
        <v>135.57275941317653</v>
      </c>
      <c r="F230" s="16">
        <f t="shared" si="69"/>
        <v>89.668110279113463</v>
      </c>
      <c r="G230" s="16">
        <f t="shared" si="69"/>
        <v>0</v>
      </c>
      <c r="H230" s="16">
        <f t="shared" si="69"/>
        <v>0</v>
      </c>
      <c r="I230" s="16">
        <f t="shared" si="69"/>
        <v>0</v>
      </c>
      <c r="J230" s="16">
        <f t="shared" si="69"/>
        <v>0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17.130038652594806</v>
      </c>
      <c r="D231" s="16">
        <f t="shared" si="69"/>
        <v>25.900449079888752</v>
      </c>
      <c r="E231" s="16">
        <f t="shared" si="69"/>
        <v>128.8246820961827</v>
      </c>
      <c r="F231" s="16">
        <f t="shared" si="69"/>
        <v>86.028842845413905</v>
      </c>
      <c r="G231" s="16">
        <f t="shared" si="69"/>
        <v>0</v>
      </c>
      <c r="H231" s="16">
        <f t="shared" si="69"/>
        <v>0</v>
      </c>
      <c r="I231" s="16">
        <f t="shared" si="69"/>
        <v>0</v>
      </c>
      <c r="J231" s="16">
        <f t="shared" si="69"/>
        <v>0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6.1650670710022608E-2</v>
      </c>
      <c r="D237" s="18">
        <f xml:space="preserve"> IFERROR(D227 / SUM($C$227:$D$231), 0)</f>
        <v>9.7054577295363542E-2</v>
      </c>
      <c r="E237" s="18">
        <f xml:space="preserve"> IFERROR(E227 / SUM($E$227:$F$231), 0)</f>
        <v>0.10923778200923129</v>
      </c>
      <c r="F237" s="18">
        <f xml:space="preserve"> IFERROR(F227 / SUM($E$227:$F$231), 0)</f>
        <v>9.9601049419922844E-2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6.6103832195157322E-2</v>
      </c>
      <c r="D238" s="18">
        <f t="shared" si="70"/>
        <v>0.12959392726025068</v>
      </c>
      <c r="E238" s="18">
        <f t="shared" ref="E238:F241" si="71" xml:space="preserve"> IFERROR(E228 / SUM($E$227:$F$231), 0)</f>
        <v>0.10880081574771272</v>
      </c>
      <c r="F238" s="18">
        <f t="shared" si="71"/>
        <v>9.8940772405386679E-2</v>
      </c>
      <c r="G238" s="18">
        <f t="shared" ref="G238:H241" si="72" xml:space="preserve"> IFERROR(G228 / SUM($G$227:$H$231), 0)</f>
        <v>0</v>
      </c>
      <c r="H238" s="18">
        <f t="shared" si="72"/>
        <v>0</v>
      </c>
      <c r="I238" s="18">
        <f t="shared" ref="I238:J241" si="73" xml:space="preserve"> IFERROR(I228 / SUM($I$227:$J$231), 0)</f>
        <v>0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7.6906508402497617E-2</v>
      </c>
      <c r="D239" s="18">
        <f t="shared" si="70"/>
        <v>0.14258675392779957</v>
      </c>
      <c r="E239" s="18">
        <f t="shared" si="71"/>
        <v>0.10951391020744411</v>
      </c>
      <c r="F239" s="18">
        <f t="shared" si="71"/>
        <v>9.5380859508422691E-2</v>
      </c>
      <c r="G239" s="18">
        <f t="shared" si="72"/>
        <v>0</v>
      </c>
      <c r="H239" s="18">
        <f t="shared" si="72"/>
        <v>0</v>
      </c>
      <c r="I239" s="18">
        <f t="shared" si="73"/>
        <v>0</v>
      </c>
      <c r="J239" s="18">
        <f t="shared" si="73"/>
        <v>0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8.6471233770805359E-2</v>
      </c>
      <c r="D240" s="18">
        <f t="shared" si="70"/>
        <v>0.18540909397806363</v>
      </c>
      <c r="E240" s="18">
        <f t="shared" si="71"/>
        <v>0.11660601388912288</v>
      </c>
      <c r="F240" s="18">
        <f t="shared" si="71"/>
        <v>7.7123464609524559E-2</v>
      </c>
      <c r="G240" s="18">
        <f t="shared" si="72"/>
        <v>0</v>
      </c>
      <c r="H240" s="18">
        <f t="shared" si="72"/>
        <v>0</v>
      </c>
      <c r="I240" s="18">
        <f t="shared" si="73"/>
        <v>0</v>
      </c>
      <c r="J240" s="18">
        <f t="shared" si="73"/>
        <v>0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6.1394908226448858E-2</v>
      </c>
      <c r="D241" s="18">
        <f t="shared" si="70"/>
        <v>9.2828494233590644E-2</v>
      </c>
      <c r="E241" s="18">
        <f t="shared" si="71"/>
        <v>0.11080199838662673</v>
      </c>
      <c r="F241" s="18">
        <f t="shared" si="71"/>
        <v>7.3993333816605403E-2</v>
      </c>
      <c r="G241" s="18">
        <f t="shared" si="72"/>
        <v>0</v>
      </c>
      <c r="H241" s="18">
        <f t="shared" si="72"/>
        <v>0</v>
      </c>
      <c r="I241" s="18">
        <f t="shared" si="73"/>
        <v>0</v>
      </c>
      <c r="J241" s="18">
        <f t="shared" si="73"/>
        <v>0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306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4.024</v>
      </c>
      <c r="D11" s="32">
        <f>SUMIFS('Inputs - Reps'!$G$4:$G$5000,'Inputs - Reps'!$M$4:$M$5000,D$6, 'Inputs - Reps'!$C$4:$C$5000, $C$1)+SUMIFS('Inputs - Reps'!$G$4:$G$5000,'Inputs - Reps'!$M$4:$M$5000,D$8, 'Inputs - Reps'!$C$4:$C$5000, $C$1)</f>
        <v>0.184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17.366</v>
      </c>
      <c r="F11" s="32">
        <f>SUMIFS('Inputs - Reps'!$G$4:$G$5000,'Inputs - Reps'!$M$4:$M$5000,F$6, 'Inputs - Reps'!$C$4:$C$5000, $C$1)+SUMIFS('Inputs - Reps'!$G$4:$G$5000,'Inputs - Reps'!$M$4:$M$5000,F$8, 'Inputs - Reps'!$C$4:$C$5000, $C$1)</f>
        <v>5.5429999999999993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0.40400000000000003</v>
      </c>
      <c r="P11" s="32">
        <f>SUMIFS('Inputs - Reps'!$G$4:$G$5000,'Inputs - Reps'!$M$4:$M$5000,P$6, 'Inputs - Reps'!$C$4:$C$5000, $C$1)-SUMIFS('Inputs - Reps'!$G$4:$G$5000,'Inputs - Reps'!$M$4:$M$5000,P$7, 'Inputs - Reps'!$C$4:$C$5000, $C$1)</f>
        <v>2.351</v>
      </c>
      <c r="Q11" s="32">
        <f>SUMIFS('Inputs - Reps'!$G$4:$G$5000,'Inputs - Reps'!$M$4:$M$5000,Q$6, 'Inputs - Reps'!$C$4:$C$5000, $C$1)-SUMIFS('Inputs - Reps'!$G$4:$G$5000,'Inputs - Reps'!$M$4:$M$5000,Q$7, 'Inputs - Reps'!$C$4:$C$5000, $C$1)</f>
        <v>0</v>
      </c>
      <c r="R11" s="32">
        <f>SUMIFS('Inputs - Reps'!$G$4:$G$5000,'Inputs - Reps'!$M$4:$M$5000,R$6, 'Inputs - Reps'!$C$4:$C$5000, $C$1)-SUMIFS('Inputs - Reps'!$G$4:$G$5000,'Inputs - Reps'!$M$4:$M$5000,R$7, 'Inputs - Reps'!$C$4:$C$5000, $C$1)</f>
        <v>5.1280000000000001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10.641999999999999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4.1079999999999997</v>
      </c>
      <c r="D12" s="32">
        <f>SUMIFS('Inputs - Reps'!$H$4:$H$5000,'Inputs - Reps'!$M$4:$M$5000,D$6, 'Inputs - Reps'!$C$4:$C$5000, $C$1)+SUMIFS('Inputs - Reps'!$H$4:$H$5000,'Inputs - Reps'!$M$4:$M$5000,D$8, 'Inputs - Reps'!$C$4:$C$5000, $C$1)</f>
        <v>0.38700000000000001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17.457999999999998</v>
      </c>
      <c r="F12" s="32">
        <f>SUMIFS('Inputs - Reps'!$H$4:$H$5000,'Inputs - Reps'!$M$4:$M$5000,F$6, 'Inputs - Reps'!$C$4:$C$5000, $C$1)+SUMIFS('Inputs - Reps'!$H$4:$H$5000,'Inputs - Reps'!$M$4:$M$5000,F$8, 'Inputs - Reps'!$C$4:$C$5000, $C$1)</f>
        <v>7.375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0.40400000000000003</v>
      </c>
      <c r="P12" s="32">
        <f>SUMIFS('Inputs - Reps'!$H$4:$H$5000,'Inputs - Reps'!$M$4:$M$5000,P$6, 'Inputs - Reps'!$C$4:$C$5000, $C$1)-SUMIFS('Inputs - Reps'!$H$4:$H$5000,'Inputs - Reps'!$M$4:$M$5000,P$7, 'Inputs - Reps'!$C$4:$C$5000, $C$1)</f>
        <v>8.6999999999999994E-2</v>
      </c>
      <c r="Q12" s="32">
        <f>SUMIFS('Inputs - Reps'!$H$4:$H$5000,'Inputs - Reps'!$M$4:$M$5000,Q$6, 'Inputs - Reps'!$C$4:$C$5000, $C$1)-SUMIFS('Inputs - Reps'!$H$4:$H$5000,'Inputs - Reps'!$M$4:$M$5000,Q$7, 'Inputs - Reps'!$C$4:$C$5000, $C$1)</f>
        <v>0</v>
      </c>
      <c r="R12" s="32">
        <f>SUMIFS('Inputs - Reps'!$H$4:$H$5000,'Inputs - Reps'!$M$4:$M$5000,R$6, 'Inputs - Reps'!$C$4:$C$5000, $C$1)-SUMIFS('Inputs - Reps'!$H$4:$H$5000,'Inputs - Reps'!$M$4:$M$5000,R$7, 'Inputs - Reps'!$C$4:$C$5000, $C$1)</f>
        <v>2.669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6.4290000000000003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4.117</v>
      </c>
      <c r="D13" s="32">
        <f>SUMIFS('Inputs - Reps'!$I$4:$I$5000,'Inputs - Reps'!$M$4:$M$5000,D$6, 'Inputs - Reps'!$C$4:$C$5000, $C$1)+SUMIFS('Inputs - Reps'!$I$4:$I$5000,'Inputs - Reps'!$M$4:$M$5000,D$8, 'Inputs - Reps'!$C$4:$C$5000, $C$1)</f>
        <v>8.5000000000000006E-2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17.408999999999999</v>
      </c>
      <c r="F13" s="32">
        <f>SUMIFS('Inputs - Reps'!$I$4:$I$5000,'Inputs - Reps'!$M$4:$M$5000,F$6, 'Inputs - Reps'!$C$4:$C$5000, $C$1)+SUMIFS('Inputs - Reps'!$I$4:$I$5000,'Inputs - Reps'!$M$4:$M$5000,F$8, 'Inputs - Reps'!$C$4:$C$5000, $C$1)</f>
        <v>8.7040000000000006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0.42899999999999999</v>
      </c>
      <c r="P13" s="32">
        <f>SUMIFS('Inputs - Reps'!$I$4:$I$5000,'Inputs - Reps'!$M$4:$M$5000,P$6, 'Inputs - Reps'!$C$4:$C$5000, $C$1)-SUMIFS('Inputs - Reps'!$I$4:$I$5000,'Inputs - Reps'!$M$4:$M$5000,P$7, 'Inputs - Reps'!$C$4:$C$5000, $C$1)</f>
        <v>8.6999999999999994E-2</v>
      </c>
      <c r="Q13" s="32">
        <f>SUMIFS('Inputs - Reps'!$I$4:$I$5000,'Inputs - Reps'!$M$4:$M$5000,Q$6, 'Inputs - Reps'!$C$4:$C$5000, $C$1)-SUMIFS('Inputs - Reps'!$I$4:$I$5000,'Inputs - Reps'!$M$4:$M$5000,Q$7, 'Inputs - Reps'!$C$4:$C$5000, $C$1)</f>
        <v>0</v>
      </c>
      <c r="R13" s="32">
        <f>SUMIFS('Inputs - Reps'!$I$4:$I$5000,'Inputs - Reps'!$M$4:$M$5000,R$6, 'Inputs - Reps'!$C$4:$C$5000, $C$1)-SUMIFS('Inputs - Reps'!$I$4:$I$5000,'Inputs - Reps'!$M$4:$M$5000,R$7, 'Inputs - Reps'!$C$4:$C$5000, $C$1)</f>
        <v>1.2810000000000001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7.476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4.0529999999999999</v>
      </c>
      <c r="D14" s="32">
        <f>SUMIFS('Inputs - Reps'!$J$4:$J$5000,'Inputs - Reps'!$M$4:$M$5000,D$6, 'Inputs - Reps'!$C$4:$C$5000, $C$1)+SUMIFS('Inputs - Reps'!$J$4:$J$5000,'Inputs - Reps'!$M$4:$M$5000,D$8, 'Inputs - Reps'!$C$4:$C$5000, $C$1)</f>
        <v>0.29599999999999999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17.279</v>
      </c>
      <c r="F14" s="32">
        <f>SUMIFS('Inputs - Reps'!$J$4:$J$5000,'Inputs - Reps'!$M$4:$M$5000,F$6, 'Inputs - Reps'!$C$4:$C$5000, $C$1)+SUMIFS('Inputs - Reps'!$J$4:$J$5000,'Inputs - Reps'!$M$4:$M$5000,F$8, 'Inputs - Reps'!$C$4:$C$5000, $C$1)</f>
        <v>6.056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0.42899999999999999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1.532</v>
      </c>
      <c r="Q14" s="32">
        <f>SUMIFS('Inputs - Reps'!$J$4:$J$5000,'Inputs - Reps'!$M$4:$M$5000,Q$6, 'Inputs - Reps'!$C$4:$C$5000, $C$1)-SUMIFS('Inputs - Reps'!$J$4:$J$5000,'Inputs - Reps'!$M$4:$M$5000,Q$7, 'Inputs - Reps'!$C$4:$C$5000, $C$1)</f>
        <v>0</v>
      </c>
      <c r="R14" s="32">
        <f>SUMIFS('Inputs - Reps'!$J$4:$J$5000,'Inputs - Reps'!$M$4:$M$5000,R$6, 'Inputs - Reps'!$C$4:$C$5000, $C$1)-SUMIFS('Inputs - Reps'!$J$4:$J$5000,'Inputs - Reps'!$M$4:$M$5000,R$7, 'Inputs - Reps'!$C$4:$C$5000, $C$1)</f>
        <v>3.8259999999999996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18.585999999999999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3.9590000000000001</v>
      </c>
      <c r="D15" s="32">
        <f>SUMIFS('Inputs - Reps'!$K$4:$K$5000,'Inputs - Reps'!$M$4:$M$5000,D$6, 'Inputs - Reps'!$C$4:$C$5000, $C$1)+SUMIFS('Inputs - Reps'!$K$4:$K$5000,'Inputs - Reps'!$M$4:$M$5000,D$8, 'Inputs - Reps'!$C$4:$C$5000, $C$1)</f>
        <v>0.30599999999999999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17.125</v>
      </c>
      <c r="F15" s="32">
        <f>SUMIFS('Inputs - Reps'!$K$4:$K$5000,'Inputs - Reps'!$M$4:$M$5000,F$6, 'Inputs - Reps'!$C$4:$C$5000, $C$1)+SUMIFS('Inputs - Reps'!$K$4:$K$5000,'Inputs - Reps'!$M$4:$M$5000,F$8, 'Inputs - Reps'!$C$4:$C$5000, $C$1)</f>
        <v>6.9359999999999999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0.42899999999999999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1.296</v>
      </c>
      <c r="Q15" s="32">
        <f>SUMIFS('Inputs - Reps'!$K$4:$K$5000,'Inputs - Reps'!$M$4:$M$5000,Q$6, 'Inputs - Reps'!$C$4:$C$5000, $C$1)-SUMIFS('Inputs - Reps'!$K$4:$K$5000,'Inputs - Reps'!$M$4:$M$5000,Q$7, 'Inputs - Reps'!$C$4:$C$5000, $C$1)</f>
        <v>0</v>
      </c>
      <c r="R15" s="32">
        <f>SUMIFS('Inputs - Reps'!$K$4:$K$5000,'Inputs - Reps'!$M$4:$M$5000,R$6, 'Inputs - Reps'!$C$4:$C$5000, $C$1)-SUMIFS('Inputs - Reps'!$K$4:$K$5000,'Inputs - Reps'!$M$4:$M$5000,R$7, 'Inputs - Reps'!$C$4:$C$5000, $C$1)</f>
        <v>2.6920000000000002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21.55</v>
      </c>
      <c r="Z15" t="s">
        <v>510</v>
      </c>
    </row>
    <row r="16" spans="1:26" outlineLevel="1">
      <c r="Z16" s="40">
        <f>SUM(C11:X15)</f>
        <v>230.49700000000004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adjustments'!N$18*(C11/SUM(C$11:C$15)), 0)</f>
        <v>0</v>
      </c>
      <c r="D21" s="9">
        <f>IFERROR('Inputs - adjustments'!O$18*(D11/SUM(D$11:D$15)), 0)</f>
        <v>0</v>
      </c>
      <c r="E21" s="31">
        <f>IFERROR('Inputs - adjustments'!P$18*(E11/SUM(E$11:E$15)), 0)</f>
        <v>0</v>
      </c>
      <c r="F21" s="9">
        <f>IFERROR('Inputs - adjustments'!Q$18*(F11/SUM(F$11:F$15)), 0)</f>
        <v>0</v>
      </c>
      <c r="G21" s="9">
        <f>IFERROR('Inputs - adjustments'!R$18*(G11/SUM(G$11:G$15)), 0)</f>
        <v>0</v>
      </c>
      <c r="H21" s="9">
        <f>IFERROR('Inputs - adjustments'!S$18*(H11/SUM(H$11:H$15)), 0)</f>
        <v>0</v>
      </c>
      <c r="I21" s="9">
        <f>IFERROR('Inputs - adjustments'!T$18*(I11/SUM(I$11:I$15)), 0)</f>
        <v>0</v>
      </c>
      <c r="J21" s="9">
        <f>IFERROR('Inputs - adjustments'!U$18*(J11/SUM(J$11:J$15)), 0)</f>
        <v>0</v>
      </c>
      <c r="K21" s="9">
        <f>IFERROR('Inputs - adjustments'!V$18*(K11/SUM(K$11:K$15)), 0)</f>
        <v>0</v>
      </c>
      <c r="L21" s="9">
        <f>IFERROR('Inputs - adjustments'!W$18*(L11/SUM(L$11:L$15)), 0)</f>
        <v>0</v>
      </c>
      <c r="M21" s="26"/>
      <c r="N21" s="3" t="s">
        <v>28</v>
      </c>
      <c r="O21" s="31">
        <f>IFERROR('Inputs - adjustments'!B$18*O11/SUM(O$11:O$15), 0)</f>
        <v>0</v>
      </c>
      <c r="P21" s="31">
        <f>IFERROR('Inputs - adjustments'!C$18*P11/SUM(P$11:P$15), 0)</f>
        <v>0</v>
      </c>
      <c r="Q21" s="31">
        <f>IFERROR('Inputs - adjustments'!D$18*Q11/SUM(Q$11:Q$15), 0)</f>
        <v>0</v>
      </c>
      <c r="R21" s="31">
        <f>IFERROR('Inputs - adjustments'!E$18*R11/SUM(R$11:R$15), 0)</f>
        <v>0</v>
      </c>
      <c r="S21" s="31">
        <f>IFERROR('Inputs - adjustments'!F$18*S11/SUM(S$11:S$15), 0)</f>
        <v>0</v>
      </c>
      <c r="T21" s="31">
        <f>IFERROR('Inputs - adjustments'!G$18*T11/SUM(T$11:T$15), 0)</f>
        <v>0</v>
      </c>
      <c r="U21" s="31">
        <f>IFERROR('Inputs - adjustments'!H$18*U11/SUM(U$11:U$15), 0)</f>
        <v>0</v>
      </c>
      <c r="V21" s="31">
        <f>IFERROR('Inputs - adjustments'!I$18*V11/SUM(V$11:V$15), 0)</f>
        <v>0</v>
      </c>
      <c r="W21" s="31">
        <f>IFERROR('Inputs - adjustments'!J$18*W11/SUM(W$11:W$15), 0)</f>
        <v>0</v>
      </c>
      <c r="X21" s="31">
        <f>IFERROR('Inputs - adjustments'!K$18*X11/SUM(X$11:X$15), 0)</f>
        <v>0</v>
      </c>
    </row>
    <row r="22" spans="2:24" outlineLevel="1">
      <c r="B22" s="3" t="s">
        <v>29</v>
      </c>
      <c r="C22" s="9">
        <f>IFERROR('Inputs - adjustments'!N$18*(C12/SUM(C$11:C$15)), 0)</f>
        <v>0</v>
      </c>
      <c r="D22" s="9">
        <f>IFERROR('Inputs - adjustments'!O$18*(D12/SUM(D$11:D$15)), 0)</f>
        <v>0</v>
      </c>
      <c r="E22" s="31">
        <f>IFERROR('Inputs - adjustments'!P$18*(E12/SUM(E$11:E$15)), 0)</f>
        <v>0</v>
      </c>
      <c r="F22" s="9">
        <f>IFERROR('Inputs - adjustments'!Q$18*(F12/SUM(F$11:F$15)), 0)</f>
        <v>0</v>
      </c>
      <c r="G22" s="9">
        <f>IFERROR('Inputs - adjustments'!R$18*(G12/SUM(G$11:G$15)), 0)</f>
        <v>0</v>
      </c>
      <c r="H22" s="9">
        <f>IFERROR('Inputs - adjustments'!S$18*(H12/SUM(H$11:H$15)), 0)</f>
        <v>0</v>
      </c>
      <c r="I22" s="9">
        <f>IFERROR('Inputs - adjustments'!T$18*(I12/SUM(I$11:I$15)), 0)</f>
        <v>0</v>
      </c>
      <c r="J22" s="9">
        <f>IFERROR('Inputs - adjustments'!U$18*(J12/SUM(J$11:J$15)), 0)</f>
        <v>0</v>
      </c>
      <c r="K22" s="9">
        <f>IFERROR('Inputs - adjustments'!V$18*(K12/SUM(K$11:K$15)), 0)</f>
        <v>0</v>
      </c>
      <c r="L22" s="9">
        <f>IFERROR('Inputs - adjustments'!W$18*(L12/SUM(L$11:L$15)), 0)</f>
        <v>0</v>
      </c>
      <c r="N22" s="3" t="s">
        <v>29</v>
      </c>
      <c r="O22" s="31">
        <f>IFERROR('Inputs - adjustments'!B$18*O12/SUM(O$11:O$15), 0)</f>
        <v>0</v>
      </c>
      <c r="P22" s="31">
        <f>IFERROR('Inputs - adjustments'!C$18*P12/SUM(P$11:P$15), 0)</f>
        <v>0</v>
      </c>
      <c r="Q22" s="31">
        <f>IFERROR('Inputs - adjustments'!D$18*Q12/SUM(Q$11:Q$15), 0)</f>
        <v>0</v>
      </c>
      <c r="R22" s="31">
        <f>IFERROR('Inputs - adjustments'!E$18*R12/SUM(R$11:R$15), 0)</f>
        <v>0</v>
      </c>
      <c r="S22" s="31">
        <f>IFERROR('Inputs - adjustments'!F$18*S12/SUM(S$11:S$15), 0)</f>
        <v>0</v>
      </c>
      <c r="T22" s="31">
        <f>IFERROR('Inputs - adjustments'!G$18*T12/SUM(T$11:T$15), 0)</f>
        <v>0</v>
      </c>
      <c r="U22" s="31">
        <f>IFERROR('Inputs - adjustments'!H$18*U12/SUM(U$11:U$15), 0)</f>
        <v>0</v>
      </c>
      <c r="V22" s="31">
        <f>IFERROR('Inputs - adjustments'!I$18*V12/SUM(V$11:V$15), 0)</f>
        <v>0</v>
      </c>
      <c r="W22" s="31">
        <f>IFERROR('Inputs - adjustments'!J$18*W12/SUM(W$11:W$15), 0)</f>
        <v>0</v>
      </c>
      <c r="X22" s="31">
        <f>IFERROR('Inputs - adjustments'!K$18*X12/SUM(X$11:X$15), 0)</f>
        <v>0</v>
      </c>
    </row>
    <row r="23" spans="2:24" outlineLevel="1">
      <c r="B23" s="3" t="s">
        <v>30</v>
      </c>
      <c r="C23" s="9">
        <f>IFERROR('Inputs - adjustments'!N$18*(C13/SUM(C$11:C$15)), 0)</f>
        <v>0</v>
      </c>
      <c r="D23" s="9">
        <f>IFERROR('Inputs - adjustments'!O$18*(D13/SUM(D$11:D$15)), 0)</f>
        <v>0</v>
      </c>
      <c r="E23" s="31">
        <f>IFERROR('Inputs - adjustments'!P$18*(E13/SUM(E$11:E$15)), 0)</f>
        <v>0</v>
      </c>
      <c r="F23" s="9">
        <f>IFERROR('Inputs - adjustments'!Q$18*(F13/SUM(F$11:F$15)), 0)</f>
        <v>0</v>
      </c>
      <c r="G23" s="9">
        <f>IFERROR('Inputs - adjustments'!R$18*(G13/SUM(G$11:G$15)), 0)</f>
        <v>0</v>
      </c>
      <c r="H23" s="9">
        <f>IFERROR('Inputs - adjustments'!S$18*(H13/SUM(H$11:H$15)), 0)</f>
        <v>0</v>
      </c>
      <c r="I23" s="9">
        <f>IFERROR('Inputs - adjustments'!T$18*(I13/SUM(I$11:I$15)), 0)</f>
        <v>0</v>
      </c>
      <c r="J23" s="9">
        <f>IFERROR('Inputs - adjustments'!U$18*(J13/SUM(J$11:J$15)), 0)</f>
        <v>0</v>
      </c>
      <c r="K23" s="9">
        <f>IFERROR('Inputs - adjustments'!V$18*(K13/SUM(K$11:K$15)), 0)</f>
        <v>0</v>
      </c>
      <c r="L23" s="9">
        <f>IFERROR('Inputs - adjustments'!W$18*(L13/SUM(L$11:L$15)), 0)</f>
        <v>0</v>
      </c>
      <c r="N23" s="3" t="s">
        <v>30</v>
      </c>
      <c r="O23" s="31">
        <f>IFERROR('Inputs - adjustments'!B$18*O13/SUM(O$11:O$15), 0)</f>
        <v>0</v>
      </c>
      <c r="P23" s="31">
        <f>IFERROR('Inputs - adjustments'!C$18*P13/SUM(P$11:P$15), 0)</f>
        <v>0</v>
      </c>
      <c r="Q23" s="31">
        <f>IFERROR('Inputs - adjustments'!D$18*Q13/SUM(Q$11:Q$15), 0)</f>
        <v>0</v>
      </c>
      <c r="R23" s="31">
        <f>IFERROR('Inputs - adjustments'!E$18*R13/SUM(R$11:R$15), 0)</f>
        <v>0</v>
      </c>
      <c r="S23" s="31">
        <f>IFERROR('Inputs - adjustments'!F$18*S13/SUM(S$11:S$15), 0)</f>
        <v>0</v>
      </c>
      <c r="T23" s="31">
        <f>IFERROR('Inputs - adjustments'!G$18*T13/SUM(T$11:T$15), 0)</f>
        <v>0</v>
      </c>
      <c r="U23" s="31">
        <f>IFERROR('Inputs - adjustments'!H$18*U13/SUM(U$11:U$15), 0)</f>
        <v>0</v>
      </c>
      <c r="V23" s="31">
        <f>IFERROR('Inputs - adjustments'!I$18*V13/SUM(V$11:V$15), 0)</f>
        <v>0</v>
      </c>
      <c r="W23" s="31">
        <f>IFERROR('Inputs - adjustments'!J$18*W13/SUM(W$11:W$15), 0)</f>
        <v>0</v>
      </c>
      <c r="X23" s="31">
        <f>IFERROR('Inputs - adjustments'!K$18*X13/SUM(X$11:X$15), 0)</f>
        <v>0</v>
      </c>
    </row>
    <row r="24" spans="2:24" outlineLevel="1">
      <c r="B24" s="3" t="s">
        <v>31</v>
      </c>
      <c r="C24" s="9">
        <f>IFERROR('Inputs - adjustments'!N$18*(C14/SUM(C$11:C$15)), 0)</f>
        <v>0</v>
      </c>
      <c r="D24" s="9">
        <f>IFERROR('Inputs - adjustments'!O$18*(D14/SUM(D$11:D$15)), 0)</f>
        <v>0</v>
      </c>
      <c r="E24" s="31">
        <f>IFERROR('Inputs - adjustments'!P$18*(E14/SUM(E$11:E$15)), 0)</f>
        <v>0</v>
      </c>
      <c r="F24" s="9">
        <f>IFERROR('Inputs - adjustments'!Q$18*(F14/SUM(F$11:F$15)), 0)</f>
        <v>0</v>
      </c>
      <c r="G24" s="9">
        <f>IFERROR('Inputs - adjustments'!R$18*(G14/SUM(G$11:G$15)), 0)</f>
        <v>0</v>
      </c>
      <c r="H24" s="9">
        <f>IFERROR('Inputs - adjustments'!S$18*(H14/SUM(H$11:H$15)), 0)</f>
        <v>0</v>
      </c>
      <c r="I24" s="9">
        <f>IFERROR('Inputs - adjustments'!T$18*(I14/SUM(I$11:I$15)), 0)</f>
        <v>0</v>
      </c>
      <c r="J24" s="9">
        <f>IFERROR('Inputs - adjustments'!U$18*(J14/SUM(J$11:J$15)), 0)</f>
        <v>0</v>
      </c>
      <c r="K24" s="9">
        <f>IFERROR('Inputs - adjustments'!V$18*(K14/SUM(K$11:K$15)), 0)</f>
        <v>0</v>
      </c>
      <c r="L24" s="9">
        <f>IFERROR('Inputs - adjustments'!W$18*(L14/SUM(L$11:L$15)), 0)</f>
        <v>0</v>
      </c>
      <c r="N24" s="3" t="s">
        <v>31</v>
      </c>
      <c r="O24" s="31">
        <f>IFERROR('Inputs - adjustments'!B$18*O14/SUM(O$11:O$15), 0)</f>
        <v>0</v>
      </c>
      <c r="P24" s="31">
        <f>IFERROR('Inputs - adjustments'!C$18*P14/SUM(P$11:P$15), 0)</f>
        <v>0</v>
      </c>
      <c r="Q24" s="31">
        <f>IFERROR('Inputs - adjustments'!D$18*Q14/SUM(Q$11:Q$15), 0)</f>
        <v>0</v>
      </c>
      <c r="R24" s="31">
        <f>IFERROR('Inputs - adjustments'!E$18*R14/SUM(R$11:R$15), 0)</f>
        <v>0</v>
      </c>
      <c r="S24" s="31">
        <f>IFERROR('Inputs - adjustments'!F$18*S14/SUM(S$11:S$15), 0)</f>
        <v>0</v>
      </c>
      <c r="T24" s="31">
        <f>IFERROR('Inputs - adjustments'!G$18*T14/SUM(T$11:T$15), 0)</f>
        <v>0</v>
      </c>
      <c r="U24" s="31">
        <f>IFERROR('Inputs - adjustments'!H$18*U14/SUM(U$11:U$15), 0)</f>
        <v>0</v>
      </c>
      <c r="V24" s="31">
        <f>IFERROR('Inputs - adjustments'!I$18*V14/SUM(V$11:V$15), 0)</f>
        <v>0</v>
      </c>
      <c r="W24" s="31">
        <f>IFERROR('Inputs - adjustments'!J$18*W14/SUM(W$11:W$15), 0)</f>
        <v>0</v>
      </c>
      <c r="X24" s="31">
        <f>IFERROR('Inputs - adjustments'!K$18*X14/SUM(X$11:X$15), 0)</f>
        <v>0</v>
      </c>
    </row>
    <row r="25" spans="2:24" outlineLevel="1">
      <c r="B25" s="3" t="s">
        <v>32</v>
      </c>
      <c r="C25" s="9">
        <f>IFERROR('Inputs - adjustments'!N$18*(C15/SUM(C$11:C$15)), 0)</f>
        <v>0</v>
      </c>
      <c r="D25" s="9">
        <f>IFERROR('Inputs - adjustments'!O$18*(D15/SUM(D$11:D$15)), 0)</f>
        <v>0</v>
      </c>
      <c r="E25" s="31">
        <f>IFERROR('Inputs - adjustments'!P$18*(E15/SUM(E$11:E$15)), 0)</f>
        <v>0</v>
      </c>
      <c r="F25" s="9">
        <f>IFERROR('Inputs - adjustments'!Q$18*(F15/SUM(F$11:F$15)), 0)</f>
        <v>0</v>
      </c>
      <c r="G25" s="9">
        <f>IFERROR('Inputs - adjustments'!R$18*(G15/SUM(G$11:G$15)), 0)</f>
        <v>0</v>
      </c>
      <c r="H25" s="9">
        <f>IFERROR('Inputs - adjustments'!S$18*(H15/SUM(H$11:H$15)), 0)</f>
        <v>0</v>
      </c>
      <c r="I25" s="9">
        <f>IFERROR('Inputs - adjustments'!T$18*(I15/SUM(I$11:I$15)), 0)</f>
        <v>0</v>
      </c>
      <c r="J25" s="9">
        <f>IFERROR('Inputs - adjustments'!U$18*(J15/SUM(J$11:J$15)), 0)</f>
        <v>0</v>
      </c>
      <c r="K25" s="9">
        <f>IFERROR('Inputs - adjustments'!V$18*(K15/SUM(K$11:K$15)), 0)</f>
        <v>0</v>
      </c>
      <c r="L25" s="9">
        <f>IFERROR('Inputs - adjustments'!W$18*(L15/SUM(L$11:L$15)), 0)</f>
        <v>0</v>
      </c>
      <c r="N25" s="3" t="s">
        <v>32</v>
      </c>
      <c r="O25" s="31">
        <f>IFERROR('Inputs - adjustments'!B$18*O15/SUM(O$11:O$15), 0)</f>
        <v>0</v>
      </c>
      <c r="P25" s="31">
        <f>IFERROR('Inputs - adjustments'!C$18*P15/SUM(P$11:P$15), 0)</f>
        <v>0</v>
      </c>
      <c r="Q25" s="31">
        <f>IFERROR('Inputs - adjustments'!D$18*Q15/SUM(Q$11:Q$15), 0)</f>
        <v>0</v>
      </c>
      <c r="R25" s="31">
        <f>IFERROR('Inputs - adjustments'!E$18*R15/SUM(R$11:R$15), 0)</f>
        <v>0</v>
      </c>
      <c r="S25" s="31">
        <f>IFERROR('Inputs - adjustments'!F$18*S15/SUM(S$11:S$15), 0)</f>
        <v>0</v>
      </c>
      <c r="T25" s="31">
        <f>IFERROR('Inputs - adjustments'!G$18*T15/SUM(T$11:T$15), 0)</f>
        <v>0</v>
      </c>
      <c r="U25" s="31">
        <f>IFERROR('Inputs - adjustments'!H$18*U15/SUM(U$11:U$15), 0)</f>
        <v>0</v>
      </c>
      <c r="V25" s="31">
        <f>IFERROR('Inputs - adjustments'!I$18*V15/SUM(V$11:V$15), 0)</f>
        <v>0</v>
      </c>
      <c r="W25" s="31">
        <f>IFERROR('Inputs - adjustments'!J$18*W15/SUM(W$11:W$15), 0)</f>
        <v>0</v>
      </c>
      <c r="X25" s="31">
        <f>IFERROR('Inputs - adjustments'!K$18*X15/SUM(X$11:X$15),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4.024</v>
      </c>
      <c r="D31" s="32">
        <f t="shared" ref="D31:L31" si="0" xml:space="preserve"> D11 + D21</f>
        <v>0.184</v>
      </c>
      <c r="E31" s="32">
        <f t="shared" si="0"/>
        <v>17.366</v>
      </c>
      <c r="F31" s="32">
        <f t="shared" si="0"/>
        <v>5.5429999999999993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0.40400000000000003</v>
      </c>
      <c r="P31" s="32">
        <f t="shared" ref="P31:X31" si="1" xml:space="preserve"> P11 + P21</f>
        <v>2.351</v>
      </c>
      <c r="Q31" s="32">
        <f t="shared" si="1"/>
        <v>0</v>
      </c>
      <c r="R31" s="32">
        <f t="shared" si="1"/>
        <v>5.1280000000000001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10.641999999999999</v>
      </c>
    </row>
    <row r="32" spans="2:24" outlineLevel="1">
      <c r="B32" s="3" t="s">
        <v>29</v>
      </c>
      <c r="C32" s="32">
        <f t="shared" ref="C32:L32" si="2" xml:space="preserve"> C12 + C22</f>
        <v>4.1079999999999997</v>
      </c>
      <c r="D32" s="32">
        <f t="shared" si="2"/>
        <v>0.38700000000000001</v>
      </c>
      <c r="E32" s="32">
        <f t="shared" si="2"/>
        <v>17.457999999999998</v>
      </c>
      <c r="F32" s="32">
        <f t="shared" si="2"/>
        <v>7.375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0.40400000000000003</v>
      </c>
      <c r="P32" s="32">
        <f t="shared" si="3"/>
        <v>8.6999999999999994E-2</v>
      </c>
      <c r="Q32" s="32">
        <f t="shared" si="3"/>
        <v>0</v>
      </c>
      <c r="R32" s="32">
        <f t="shared" si="3"/>
        <v>2.669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6.4290000000000003</v>
      </c>
    </row>
    <row r="33" spans="2:26" outlineLevel="1">
      <c r="B33" s="3" t="s">
        <v>30</v>
      </c>
      <c r="C33" s="32">
        <f t="shared" ref="C33:L33" si="4" xml:space="preserve"> C13 + C23</f>
        <v>4.117</v>
      </c>
      <c r="D33" s="32">
        <f t="shared" si="4"/>
        <v>8.5000000000000006E-2</v>
      </c>
      <c r="E33" s="32">
        <f t="shared" si="4"/>
        <v>17.408999999999999</v>
      </c>
      <c r="F33" s="32">
        <f t="shared" si="4"/>
        <v>8.7040000000000006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0.42899999999999999</v>
      </c>
      <c r="P33" s="32">
        <f t="shared" si="3"/>
        <v>8.6999999999999994E-2</v>
      </c>
      <c r="Q33" s="32">
        <f t="shared" si="3"/>
        <v>0</v>
      </c>
      <c r="R33" s="32">
        <f t="shared" si="3"/>
        <v>1.2810000000000001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7.476</v>
      </c>
    </row>
    <row r="34" spans="2:26" outlineLevel="1">
      <c r="B34" s="3" t="s">
        <v>31</v>
      </c>
      <c r="C34" s="32">
        <f t="shared" ref="C34:L34" si="5" xml:space="preserve"> C14 + C24</f>
        <v>4.0529999999999999</v>
      </c>
      <c r="D34" s="32">
        <f t="shared" si="5"/>
        <v>0.29599999999999999</v>
      </c>
      <c r="E34" s="32">
        <f t="shared" si="5"/>
        <v>17.279</v>
      </c>
      <c r="F34" s="32">
        <f t="shared" si="5"/>
        <v>6.056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0.42899999999999999</v>
      </c>
      <c r="P34" s="32">
        <f t="shared" si="3"/>
        <v>1.532</v>
      </c>
      <c r="Q34" s="32">
        <f t="shared" si="3"/>
        <v>0</v>
      </c>
      <c r="R34" s="32">
        <f t="shared" si="3"/>
        <v>3.8259999999999996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18.585999999999999</v>
      </c>
    </row>
    <row r="35" spans="2:26" outlineLevel="1">
      <c r="B35" s="3" t="s">
        <v>32</v>
      </c>
      <c r="C35" s="32">
        <f t="shared" ref="C35:L35" si="6" xml:space="preserve"> C15 + C25</f>
        <v>3.9590000000000001</v>
      </c>
      <c r="D35" s="32">
        <f t="shared" si="6"/>
        <v>0.30599999999999999</v>
      </c>
      <c r="E35" s="32">
        <f t="shared" si="6"/>
        <v>17.125</v>
      </c>
      <c r="F35" s="32">
        <f t="shared" si="6"/>
        <v>6.9359999999999999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0.42899999999999999</v>
      </c>
      <c r="P35" s="32">
        <f t="shared" si="3"/>
        <v>1.296</v>
      </c>
      <c r="Q35" s="32">
        <f t="shared" si="3"/>
        <v>0</v>
      </c>
      <c r="R35" s="32">
        <f t="shared" si="3"/>
        <v>2.6920000000000002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21.55</v>
      </c>
      <c r="Z35" t="s">
        <v>510</v>
      </c>
    </row>
    <row r="36" spans="2:26" outlineLevel="1">
      <c r="Z36" s="40">
        <f>SUM(C31:X35)</f>
        <v>230.49700000000004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0.18699753706027231</v>
      </c>
      <c r="D42" s="11">
        <f>IFERROR(D31/SUM($C$31:$D$35), 0)</f>
        <v>8.5505832055392892E-3</v>
      </c>
      <c r="E42" s="11">
        <f>IFERROR(E31/SUM($E$31:$F$35), 0)</f>
        <v>0.14322356104279554</v>
      </c>
      <c r="F42" s="11">
        <f>IFERROR(F31/SUM($E$31:$F$35), 0)</f>
        <v>4.5715086885881356E-2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5.4242749731471536E-2</v>
      </c>
      <c r="P42" s="11">
        <f>IFERROR(P31/SUM($O$31:$P$35),0)</f>
        <v>0.31565520945220193</v>
      </c>
      <c r="Q42" s="11">
        <f>IFERROR(Q31/SUM($Q$31:$R$35), 0)</f>
        <v>0</v>
      </c>
      <c r="R42" s="11">
        <f>IFERROR(R31/SUM($Q$31:$R$35), 0)</f>
        <v>0.32880225698897153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0.16452545491087303</v>
      </c>
    </row>
    <row r="43" spans="2:26" outlineLevel="1">
      <c r="B43" s="3" t="s">
        <v>29</v>
      </c>
      <c r="C43" s="11">
        <f t="shared" ref="C43:D46" si="7">IFERROR(C32/SUM($C$31:$D$35), 0)</f>
        <v>0.19090106417584457</v>
      </c>
      <c r="D43" s="11">
        <f t="shared" si="7"/>
        <v>1.7984107068172311E-2</v>
      </c>
      <c r="E43" s="11">
        <f t="shared" ref="E43:F46" si="8">IFERROR(E32/SUM($E$31:$F$35), 0)</f>
        <v>0.14398231767160685</v>
      </c>
      <c r="F43" s="11">
        <f t="shared" si="8"/>
        <v>6.08242406248196E-2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5.4242749731471536E-2</v>
      </c>
      <c r="P43" s="11">
        <f t="shared" si="12"/>
        <v>1.1680988184747582E-2</v>
      </c>
      <c r="Q43" s="11">
        <f t="shared" ref="Q43:R46" si="13">IFERROR(Q32/SUM($Q$31:$R$35), 0)</f>
        <v>0</v>
      </c>
      <c r="R43" s="11">
        <f t="shared" si="13"/>
        <v>0.17113362400615542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9.9392421501785649E-2</v>
      </c>
    </row>
    <row r="44" spans="2:26" outlineLevel="1">
      <c r="B44" s="3" t="s">
        <v>30</v>
      </c>
      <c r="C44" s="11">
        <f t="shared" si="7"/>
        <v>0.19131929922394161</v>
      </c>
      <c r="D44" s="11">
        <f t="shared" si="7"/>
        <v>3.9499976764719551E-3</v>
      </c>
      <c r="E44" s="11">
        <f t="shared" si="8"/>
        <v>0.14357819729321822</v>
      </c>
      <c r="F44" s="11">
        <f t="shared" si="8"/>
        <v>7.1784974969278617E-2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5.7599355531686353E-2</v>
      </c>
      <c r="P44" s="11">
        <f t="shared" si="12"/>
        <v>1.1680988184747582E-2</v>
      </c>
      <c r="Q44" s="11">
        <f t="shared" si="13"/>
        <v>0</v>
      </c>
      <c r="R44" s="11">
        <f t="shared" si="13"/>
        <v>8.2136445242369849E-2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0.11557905477482493</v>
      </c>
    </row>
    <row r="45" spans="2:26" outlineLevel="1">
      <c r="B45" s="3" t="s">
        <v>31</v>
      </c>
      <c r="C45" s="11">
        <f t="shared" si="7"/>
        <v>0.18834518332636274</v>
      </c>
      <c r="D45" s="11">
        <f t="shared" si="7"/>
        <v>1.3755286026302336E-2</v>
      </c>
      <c r="E45" s="11">
        <f t="shared" si="8"/>
        <v>0.14250604118728921</v>
      </c>
      <c r="F45" s="11">
        <f t="shared" si="8"/>
        <v>4.9945979826970507E-2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5.7599355531686353E-2</v>
      </c>
      <c r="P45" s="11">
        <f t="shared" si="12"/>
        <v>0.20569280343716434</v>
      </c>
      <c r="Q45" s="11">
        <f t="shared" si="13"/>
        <v>0</v>
      </c>
      <c r="R45" s="11">
        <f t="shared" si="13"/>
        <v>0.24531931264426773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0.28733979561863243</v>
      </c>
    </row>
    <row r="46" spans="2:26" outlineLevel="1">
      <c r="B46" s="3" t="s">
        <v>32</v>
      </c>
      <c r="C46" s="11">
        <f t="shared" si="7"/>
        <v>0.18397695060179375</v>
      </c>
      <c r="D46" s="11">
        <f t="shared" si="7"/>
        <v>1.4219991635299037E-2</v>
      </c>
      <c r="E46" s="11">
        <f t="shared" si="8"/>
        <v>0.14123594856949637</v>
      </c>
      <c r="F46" s="11">
        <f t="shared" si="8"/>
        <v>5.7203651928643899E-2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5.7599355531686353E-2</v>
      </c>
      <c r="P46" s="11">
        <f t="shared" si="12"/>
        <v>0.17400644468313642</v>
      </c>
      <c r="Q46" s="11">
        <f t="shared" si="13"/>
        <v>0</v>
      </c>
      <c r="R46" s="11">
        <f t="shared" si="13"/>
        <v>0.17260836111823546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0.33316327319388406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25.529957694013898</v>
      </c>
      <c r="D54" s="32">
        <f>SUMIFS('Inputs - allowances'!$L$4:$L$1000,'Inputs - allowances'!$M$4:$M$1000,D$52, 'Inputs - allowances'!$C$4:$C$1000, $C$1)</f>
        <v>138.03129606412799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6.7919</v>
      </c>
      <c r="P54" s="16">
        <f>SUMIFS('Inputs - allowances'!$L$4:$L$1000,'Inputs - allowances'!$M$4:$M$1000,P$52, 'Inputs - allowances'!$C$4:$C$1000, $C$1)</f>
        <v>12.042246241858599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61.426500915786598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25.529957694013898</v>
      </c>
      <c r="D64" s="37">
        <f t="shared" ref="D64:G64" si="17">D54+D59</f>
        <v>138.03129606412799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6.7919</v>
      </c>
      <c r="P64" s="38">
        <f t="shared" ref="P64:S64" si="18">P54+P59</f>
        <v>12.042246241858599</v>
      </c>
      <c r="Q64" s="38">
        <f t="shared" si="18"/>
        <v>0</v>
      </c>
      <c r="R64" s="38">
        <f t="shared" si="18"/>
        <v>0</v>
      </c>
      <c r="S64" s="38">
        <f t="shared" si="18"/>
        <v>61.426500915786598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0.18699753706027231</v>
      </c>
      <c r="D71" s="11">
        <f t="shared" si="19"/>
        <v>8.5505832055392892E-3</v>
      </c>
      <c r="E71" s="11">
        <f t="shared" si="19"/>
        <v>0.14322356104279554</v>
      </c>
      <c r="F71" s="11">
        <f t="shared" si="19"/>
        <v>4.5715086885881356E-2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5.4242749731471536E-2</v>
      </c>
      <c r="P71" s="11">
        <f t="shared" si="20"/>
        <v>0.31565520945220193</v>
      </c>
      <c r="Q71" s="11">
        <f t="shared" si="20"/>
        <v>0</v>
      </c>
      <c r="R71" s="11">
        <f t="shared" si="20"/>
        <v>0.32880225698897153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0.16452545491087303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0.19090106417584457</v>
      </c>
      <c r="D72" s="11">
        <f t="shared" si="21"/>
        <v>1.7984107068172311E-2</v>
      </c>
      <c r="E72" s="11">
        <f t="shared" si="21"/>
        <v>0.14398231767160685</v>
      </c>
      <c r="F72" s="11">
        <f t="shared" si="21"/>
        <v>6.08242406248196E-2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5.4242749731471536E-2</v>
      </c>
      <c r="P72" s="11">
        <f t="shared" si="22"/>
        <v>1.1680988184747582E-2</v>
      </c>
      <c r="Q72" s="11">
        <f t="shared" si="22"/>
        <v>0</v>
      </c>
      <c r="R72" s="11">
        <f t="shared" si="22"/>
        <v>0.17113362400615542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9.9392421501785649E-2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0.19131929922394161</v>
      </c>
      <c r="D73" s="11">
        <f t="shared" si="23"/>
        <v>3.9499976764719551E-3</v>
      </c>
      <c r="E73" s="11">
        <f t="shared" si="23"/>
        <v>0.14357819729321822</v>
      </c>
      <c r="F73" s="11">
        <f t="shared" si="23"/>
        <v>7.1784974969278617E-2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5.7599355531686353E-2</v>
      </c>
      <c r="P73" s="11">
        <f t="shared" si="24"/>
        <v>1.1680988184747582E-2</v>
      </c>
      <c r="Q73" s="11">
        <f t="shared" si="24"/>
        <v>0</v>
      </c>
      <c r="R73" s="11">
        <f t="shared" si="24"/>
        <v>8.2136445242369849E-2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0.11557905477482493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0.18834518332636274</v>
      </c>
      <c r="D74" s="11">
        <f t="shared" si="25"/>
        <v>1.3755286026302336E-2</v>
      </c>
      <c r="E74" s="11">
        <f t="shared" si="25"/>
        <v>0.14250604118728921</v>
      </c>
      <c r="F74" s="11">
        <f t="shared" si="25"/>
        <v>4.9945979826970507E-2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5.7599355531686353E-2</v>
      </c>
      <c r="P74" s="11">
        <f t="shared" si="26"/>
        <v>0.20569280343716434</v>
      </c>
      <c r="Q74" s="11">
        <f t="shared" si="26"/>
        <v>0</v>
      </c>
      <c r="R74" s="11">
        <f t="shared" si="26"/>
        <v>0.24531931264426773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0.28733979561863243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0.18397695060179375</v>
      </c>
      <c r="D75" s="11">
        <f t="shared" si="27"/>
        <v>1.4219991635299037E-2</v>
      </c>
      <c r="E75" s="11">
        <f t="shared" si="27"/>
        <v>0.14123594856949637</v>
      </c>
      <c r="F75" s="11">
        <f t="shared" si="27"/>
        <v>5.7203651928643899E-2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5.7599355531686353E-2</v>
      </c>
      <c r="P75" s="11">
        <f t="shared" si="28"/>
        <v>0.17400644468313642</v>
      </c>
      <c r="Q75" s="11">
        <f t="shared" si="28"/>
        <v>0</v>
      </c>
      <c r="R75" s="11">
        <f t="shared" si="28"/>
        <v>0.17260836111823546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0.33316327319388406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25.529957694013898</v>
      </c>
      <c r="D80" s="37">
        <f t="shared" ref="D80:G80" si="29">D64</f>
        <v>138.03129606412799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6.7919</v>
      </c>
      <c r="P80" s="38">
        <f t="shared" ref="P80:S80" si="30">P64</f>
        <v>12.042246241858599</v>
      </c>
      <c r="Q80" s="38">
        <f t="shared" si="30"/>
        <v>0</v>
      </c>
      <c r="R80" s="38">
        <f t="shared" si="30"/>
        <v>0</v>
      </c>
      <c r="S80" s="38">
        <f t="shared" si="30"/>
        <v>61.426500915786598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4.774039210033548</v>
      </c>
      <c r="D85" s="32">
        <f>$C$80*D71</f>
        <v>0.21829602749656379</v>
      </c>
      <c r="E85" s="32">
        <f>$D$80*E71</f>
        <v>19.76933375765682</v>
      </c>
      <c r="F85" s="32">
        <f>$D$80*F71</f>
        <v>6.3101126925424245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0.36841133190118153</v>
      </c>
      <c r="P85" s="32">
        <f>$O$80*P71</f>
        <v>2.1438986170784102</v>
      </c>
      <c r="Q85" s="32">
        <f>$P$80*Q71</f>
        <v>0</v>
      </c>
      <c r="R85" s="32">
        <f>$P$80*R71</f>
        <v>3.9595177435400677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10.106223006752948</v>
      </c>
    </row>
    <row r="86" spans="2:26" outlineLevel="1">
      <c r="B86" s="3" t="s">
        <v>29</v>
      </c>
      <c r="C86" s="32">
        <f t="shared" ref="C86:D89" si="31">$C$80*C72</f>
        <v>4.873696092151544</v>
      </c>
      <c r="D86" s="32">
        <f t="shared" si="31"/>
        <v>0.45913349261505543</v>
      </c>
      <c r="E86" s="32">
        <f t="shared" ref="E86:F89" si="32">$D$80*E72</f>
        <v>19.874065918528892</v>
      </c>
      <c r="F86" s="32">
        <f t="shared" si="32"/>
        <v>8.3956487655602352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0.36841133190118153</v>
      </c>
      <c r="P86" s="32">
        <f t="shared" si="36"/>
        <v>7.9336103651987094E-2</v>
      </c>
      <c r="Q86" s="32">
        <f t="shared" ref="Q86:R89" si="37">$P$80*Q72</f>
        <v>0</v>
      </c>
      <c r="R86" s="32">
        <f t="shared" si="37"/>
        <v>2.0608332405437677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6.1053286704016836</v>
      </c>
    </row>
    <row r="87" spans="2:26" outlineLevel="1">
      <c r="B87" s="3" t="s">
        <v>30</v>
      </c>
      <c r="C87" s="32">
        <f t="shared" si="31"/>
        <v>4.8843736152356154</v>
      </c>
      <c r="D87" s="32">
        <f t="shared" si="31"/>
        <v>0.10084327357178222</v>
      </c>
      <c r="E87" s="32">
        <f t="shared" si="32"/>
        <v>19.818284658933983</v>
      </c>
      <c r="F87" s="32">
        <f t="shared" si="32"/>
        <v>9.9085731329405142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0.39120906283566054</v>
      </c>
      <c r="P87" s="32">
        <f t="shared" si="36"/>
        <v>7.9336103651987094E-2</v>
      </c>
      <c r="Q87" s="32">
        <f t="shared" si="37"/>
        <v>0</v>
      </c>
      <c r="R87" s="32">
        <f t="shared" si="37"/>
        <v>0.98910729903955297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7.0996169139715324</v>
      </c>
    </row>
    <row r="88" spans="2:26" outlineLevel="1">
      <c r="B88" s="3" t="s">
        <v>31</v>
      </c>
      <c r="C88" s="32">
        <f t="shared" si="31"/>
        <v>4.8084445621933325</v>
      </c>
      <c r="D88" s="32">
        <f t="shared" si="31"/>
        <v>0.35117187032055919</v>
      </c>
      <c r="E88" s="32">
        <f t="shared" si="32"/>
        <v>19.670293562049533</v>
      </c>
      <c r="F88" s="32">
        <f t="shared" si="32"/>
        <v>6.8941083287095299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0.39120906283566054</v>
      </c>
      <c r="P88" s="32">
        <f t="shared" si="36"/>
        <v>1.3970449516648764</v>
      </c>
      <c r="Q88" s="32">
        <f t="shared" si="37"/>
        <v>0</v>
      </c>
      <c r="R88" s="32">
        <f t="shared" si="37"/>
        <v>2.9541955707457679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17.650278218709857</v>
      </c>
    </row>
    <row r="89" spans="2:26" outlineLevel="1">
      <c r="B89" s="3" t="s">
        <v>32</v>
      </c>
      <c r="C89" s="32">
        <f t="shared" si="31"/>
        <v>4.6969237655374796</v>
      </c>
      <c r="D89" s="32">
        <f t="shared" si="31"/>
        <v>0.36303578485841592</v>
      </c>
      <c r="E89" s="32">
        <f t="shared" si="32"/>
        <v>19.494981031894106</v>
      </c>
      <c r="F89" s="32">
        <f t="shared" si="32"/>
        <v>7.895894215311972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0.39120906283566054</v>
      </c>
      <c r="P89" s="32">
        <f t="shared" si="36"/>
        <v>1.1818343716433943</v>
      </c>
      <c r="Q89" s="32">
        <f t="shared" si="37"/>
        <v>0</v>
      </c>
      <c r="R89" s="32">
        <f t="shared" si="37"/>
        <v>2.0785923879894432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20.465054105950578</v>
      </c>
      <c r="Z89" t="s">
        <v>510</v>
      </c>
    </row>
    <row r="90" spans="2:26" outlineLevel="1">
      <c r="Z90" s="40">
        <f>SUM(C85:X89)</f>
        <v>243.82190091578715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4.774039210033548</v>
      </c>
      <c r="D105" s="32">
        <f t="shared" ref="D105:L105" si="41">D85+D96</f>
        <v>0.21829602749656379</v>
      </c>
      <c r="E105" s="32">
        <f t="shared" si="41"/>
        <v>19.76933375765682</v>
      </c>
      <c r="F105" s="32">
        <f t="shared" si="41"/>
        <v>6.3101126925424245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0.36841133190118153</v>
      </c>
      <c r="P105" s="32">
        <f t="shared" ref="P105:X105" si="42">P85+P96</f>
        <v>2.1438986170784102</v>
      </c>
      <c r="Q105" s="32">
        <f t="shared" si="42"/>
        <v>0</v>
      </c>
      <c r="R105" s="32">
        <f t="shared" si="42"/>
        <v>3.9595177435400677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10.106223006752948</v>
      </c>
    </row>
    <row r="106" spans="2:26" outlineLevel="1">
      <c r="B106" s="3" t="s">
        <v>29</v>
      </c>
      <c r="C106" s="32">
        <f t="shared" ref="C106:L109" si="43">C86+C97</f>
        <v>4.873696092151544</v>
      </c>
      <c r="D106" s="32">
        <f t="shared" si="43"/>
        <v>0.45913349261505543</v>
      </c>
      <c r="E106" s="32">
        <f t="shared" si="43"/>
        <v>19.874065918528892</v>
      </c>
      <c r="F106" s="32">
        <f t="shared" si="43"/>
        <v>8.3956487655602352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0.36841133190118153</v>
      </c>
      <c r="P106" s="32">
        <f t="shared" si="44"/>
        <v>7.9336103651987094E-2</v>
      </c>
      <c r="Q106" s="32">
        <f t="shared" si="44"/>
        <v>0</v>
      </c>
      <c r="R106" s="32">
        <f t="shared" si="44"/>
        <v>2.0608332405437677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6.1053286704016836</v>
      </c>
    </row>
    <row r="107" spans="2:26" outlineLevel="1">
      <c r="B107" s="3" t="s">
        <v>30</v>
      </c>
      <c r="C107" s="32">
        <f t="shared" si="43"/>
        <v>4.8843736152356154</v>
      </c>
      <c r="D107" s="32">
        <f t="shared" si="43"/>
        <v>0.10084327357178222</v>
      </c>
      <c r="E107" s="32">
        <f t="shared" si="43"/>
        <v>19.818284658933983</v>
      </c>
      <c r="F107" s="32">
        <f t="shared" si="43"/>
        <v>9.9085731329405142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0.39120906283566054</v>
      </c>
      <c r="P107" s="32">
        <f t="shared" si="44"/>
        <v>7.9336103651987094E-2</v>
      </c>
      <c r="Q107" s="32">
        <f t="shared" si="44"/>
        <v>0</v>
      </c>
      <c r="R107" s="32">
        <f t="shared" si="44"/>
        <v>0.98910729903955297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7.0996169139715324</v>
      </c>
    </row>
    <row r="108" spans="2:26" outlineLevel="1">
      <c r="B108" s="3" t="s">
        <v>31</v>
      </c>
      <c r="C108" s="32">
        <f t="shared" si="43"/>
        <v>4.8084445621933325</v>
      </c>
      <c r="D108" s="32">
        <f t="shared" si="43"/>
        <v>0.35117187032055919</v>
      </c>
      <c r="E108" s="32">
        <f t="shared" si="43"/>
        <v>19.670293562049533</v>
      </c>
      <c r="F108" s="32">
        <f t="shared" si="43"/>
        <v>6.8941083287095299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0.39120906283566054</v>
      </c>
      <c r="P108" s="32">
        <f t="shared" si="44"/>
        <v>1.3970449516648764</v>
      </c>
      <c r="Q108" s="32">
        <f t="shared" si="44"/>
        <v>0</v>
      </c>
      <c r="R108" s="32">
        <f t="shared" si="44"/>
        <v>2.9541955707457679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17.650278218709857</v>
      </c>
    </row>
    <row r="109" spans="2:26" outlineLevel="1">
      <c r="B109" s="3" t="s">
        <v>32</v>
      </c>
      <c r="C109" s="32">
        <f t="shared" si="43"/>
        <v>4.6969237655374796</v>
      </c>
      <c r="D109" s="32">
        <f t="shared" si="43"/>
        <v>0.36303578485841592</v>
      </c>
      <c r="E109" s="32">
        <f t="shared" si="43"/>
        <v>19.494981031894106</v>
      </c>
      <c r="F109" s="32">
        <f t="shared" si="43"/>
        <v>7.895894215311972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0.39120906283566054</v>
      </c>
      <c r="P109" s="32">
        <f t="shared" si="44"/>
        <v>1.1818343716433943</v>
      </c>
      <c r="Q109" s="32">
        <f t="shared" si="44"/>
        <v>0</v>
      </c>
      <c r="R109" s="32">
        <f t="shared" si="44"/>
        <v>2.0785923879894432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20.465054105950578</v>
      </c>
      <c r="Z109" t="s">
        <v>510</v>
      </c>
    </row>
    <row r="110" spans="2:26" outlineLevel="1">
      <c r="Z110" s="40">
        <f>SUM(C105:X109)</f>
        <v>243.82190091578715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0.18699753706027233</v>
      </c>
      <c r="D115" s="18">
        <f>IFERROR(D105/SUM($C$105:$D$109), 0)</f>
        <v>8.5505832055392909E-3</v>
      </c>
      <c r="E115" s="18">
        <f>IFERROR(E105/SUM($E$105:$F$109), 0)</f>
        <v>0.14322356104279549</v>
      </c>
      <c r="F115" s="18">
        <f>IFERROR(F105/SUM($E$105:$F$109), 0)</f>
        <v>4.5715086885881343E-2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5.4242749731471536E-2</v>
      </c>
      <c r="P115" s="17">
        <f xml:space="preserve"> IFERROR(P105 / SUM($O$105:$P$109), 0)</f>
        <v>0.31565520945220193</v>
      </c>
      <c r="Q115" s="17">
        <f xml:space="preserve"> IFERROR(Q105 / SUM($Q$105:$R$109), 0)</f>
        <v>0</v>
      </c>
      <c r="R115" s="17">
        <f xml:space="preserve"> IFERROR(R105 / SUM($Q$105:$R$109), 0)</f>
        <v>0.32880225698897153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0.16452545491087303</v>
      </c>
    </row>
    <row r="116" spans="1:24" outlineLevel="1">
      <c r="B116" s="30" t="s">
        <v>29</v>
      </c>
      <c r="C116" s="18">
        <f t="shared" ref="C116:D119" si="45">IFERROR(C106/SUM($C$105:$D$109), 0)</f>
        <v>0.1909010641758446</v>
      </c>
      <c r="D116" s="18">
        <f t="shared" si="45"/>
        <v>1.7984107068172314E-2</v>
      </c>
      <c r="E116" s="18">
        <f t="shared" ref="E116:F119" si="46">IFERROR(E106/SUM($E$105:$F$109), 0)</f>
        <v>0.1439823176716068</v>
      </c>
      <c r="F116" s="18">
        <f t="shared" si="46"/>
        <v>6.0824240624819573E-2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5.4242749731471536E-2</v>
      </c>
      <c r="P116" s="17">
        <f t="shared" si="50"/>
        <v>1.1680988184747582E-2</v>
      </c>
      <c r="Q116" s="17">
        <f t="shared" ref="Q116:R119" si="51" xml:space="preserve"> IFERROR(Q106 / SUM($Q$105:$R$109), 0)</f>
        <v>0</v>
      </c>
      <c r="R116" s="17">
        <f t="shared" si="51"/>
        <v>0.17113362400615542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9.9392421501785649E-2</v>
      </c>
    </row>
    <row r="117" spans="1:24" outlineLevel="1">
      <c r="B117" s="30" t="s">
        <v>30</v>
      </c>
      <c r="C117" s="18">
        <f t="shared" si="45"/>
        <v>0.19131929922394164</v>
      </c>
      <c r="D117" s="18">
        <f t="shared" si="45"/>
        <v>3.9499976764719559E-3</v>
      </c>
      <c r="E117" s="18">
        <f t="shared" si="46"/>
        <v>0.14357819729321816</v>
      </c>
      <c r="F117" s="18">
        <f t="shared" si="46"/>
        <v>7.1784974969278589E-2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5.7599355531686353E-2</v>
      </c>
      <c r="P117" s="17">
        <f t="shared" si="50"/>
        <v>1.1680988184747582E-2</v>
      </c>
      <c r="Q117" s="17">
        <f t="shared" si="51"/>
        <v>0</v>
      </c>
      <c r="R117" s="17">
        <f t="shared" si="51"/>
        <v>8.2136445242369849E-2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0.11557905477482493</v>
      </c>
    </row>
    <row r="118" spans="1:24" outlineLevel="1">
      <c r="B118" s="30" t="s">
        <v>31</v>
      </c>
      <c r="C118" s="18">
        <f t="shared" si="45"/>
        <v>0.18834518332636277</v>
      </c>
      <c r="D118" s="18">
        <f t="shared" si="45"/>
        <v>1.3755286026302337E-2</v>
      </c>
      <c r="E118" s="18">
        <f t="shared" si="46"/>
        <v>0.14250604118728916</v>
      </c>
      <c r="F118" s="18">
        <f t="shared" si="46"/>
        <v>4.9945979826970487E-2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5.7599355531686353E-2</v>
      </c>
      <c r="P118" s="17">
        <f t="shared" si="50"/>
        <v>0.20569280343716434</v>
      </c>
      <c r="Q118" s="17">
        <f t="shared" si="51"/>
        <v>0</v>
      </c>
      <c r="R118" s="17">
        <f t="shared" si="51"/>
        <v>0.24531931264426773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0.28733979561863243</v>
      </c>
    </row>
    <row r="119" spans="1:24" outlineLevel="1">
      <c r="B119" s="30" t="s">
        <v>32</v>
      </c>
      <c r="C119" s="18">
        <f t="shared" si="45"/>
        <v>0.18397695060179378</v>
      </c>
      <c r="D119" s="18">
        <f t="shared" si="45"/>
        <v>1.4219991635299039E-2</v>
      </c>
      <c r="E119" s="18">
        <f t="shared" si="46"/>
        <v>0.14123594856949631</v>
      </c>
      <c r="F119" s="18">
        <f t="shared" si="46"/>
        <v>5.7203651928643878E-2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5.7599355531686353E-2</v>
      </c>
      <c r="P119" s="17">
        <f t="shared" si="50"/>
        <v>0.17400644468313642</v>
      </c>
      <c r="Q119" s="17">
        <f t="shared" si="51"/>
        <v>0</v>
      </c>
      <c r="R119" s="17">
        <f t="shared" si="51"/>
        <v>0.17260836111823549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0.33316327319388406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5.1424505419347293</v>
      </c>
      <c r="D126" s="39">
        <f t="shared" si="55"/>
        <v>2.362194644574974</v>
      </c>
      <c r="E126" s="39">
        <f t="shared" si="55"/>
        <v>19.76933375765682</v>
      </c>
      <c r="F126" s="39">
        <f t="shared" si="55"/>
        <v>10.269630436082492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10.106223006752948</v>
      </c>
      <c r="O126" s="41"/>
      <c r="P126" s="41"/>
    </row>
    <row r="127" spans="1:24" outlineLevel="1">
      <c r="B127" s="3" t="s">
        <v>29</v>
      </c>
      <c r="C127" s="39">
        <f t="shared" si="55"/>
        <v>5.2421074240527252</v>
      </c>
      <c r="D127" s="39">
        <f t="shared" si="55"/>
        <v>0.53846959626704249</v>
      </c>
      <c r="E127" s="39">
        <f t="shared" si="55"/>
        <v>19.874065918528892</v>
      </c>
      <c r="F127" s="39">
        <f t="shared" si="55"/>
        <v>10.456482006104004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6.1053286704016836</v>
      </c>
      <c r="O127" s="41"/>
      <c r="P127" s="41"/>
    </row>
    <row r="128" spans="1:24" outlineLevel="1">
      <c r="B128" s="3" t="s">
        <v>30</v>
      </c>
      <c r="C128" s="39">
        <f t="shared" si="55"/>
        <v>5.2755826780712756</v>
      </c>
      <c r="D128" s="39">
        <f t="shared" si="55"/>
        <v>0.18017937722376931</v>
      </c>
      <c r="E128" s="39">
        <f t="shared" si="55"/>
        <v>19.818284658933983</v>
      </c>
      <c r="F128" s="39">
        <f t="shared" si="55"/>
        <v>10.897680431980067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7.0996169139715324</v>
      </c>
      <c r="O128" s="41"/>
      <c r="P128" s="41"/>
    </row>
    <row r="129" spans="2:26" outlineLevel="1">
      <c r="B129" s="3" t="s">
        <v>31</v>
      </c>
      <c r="C129" s="39">
        <f t="shared" si="55"/>
        <v>5.1996536250289926</v>
      </c>
      <c r="D129" s="39">
        <f t="shared" si="55"/>
        <v>1.7482168219854355</v>
      </c>
      <c r="E129" s="39">
        <f t="shared" si="55"/>
        <v>19.670293562049533</v>
      </c>
      <c r="F129" s="39">
        <f t="shared" si="55"/>
        <v>9.8483038994552974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17.650278218709857</v>
      </c>
      <c r="O129" s="41"/>
      <c r="P129" s="41"/>
    </row>
    <row r="130" spans="2:26" outlineLevel="1">
      <c r="B130" s="3" t="s">
        <v>32</v>
      </c>
      <c r="C130" s="39">
        <f t="shared" si="55"/>
        <v>5.0881328283731397</v>
      </c>
      <c r="D130" s="39">
        <f t="shared" si="55"/>
        <v>1.5448701565018101</v>
      </c>
      <c r="E130" s="39">
        <f t="shared" si="55"/>
        <v>19.494981031894106</v>
      </c>
      <c r="F130" s="39">
        <f t="shared" si="55"/>
        <v>9.9744866033014148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20.465054105950578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243.8219009157871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0.249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0.249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0.249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0.249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0.249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1.2450000000000001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adjustments'!B$39/('Inputs - adjustments'!$B$39+'Inputs - adjustments'!$C$39))*'SRWRDS allowance profile'!$B4, 0)</f>
        <v>0</v>
      </c>
      <c r="D156" s="50">
        <f>IFERROR(SUMIFS('Inputs - allowances'!$L$4:$L$1000,'Inputs - allowances'!$M$4:$M$1000,D$153,'Inputs - allowances'!$C$4:$C$1000,$C$1)*('Inputs - adjustments'!C$39/('Inputs - adjustments'!$B$39+'Inputs - adjustments'!$C$39))*'SRWRDS allowance profile'!$B4, 0)</f>
        <v>0</v>
      </c>
      <c r="E156" s="50">
        <f>IFERROR(SUMIFS('Inputs - allowances'!$L$4:$L$1000,'Inputs - allowances'!$M$4:$M$1000,E$153,'Inputs - allowances'!$C$4:$C$1000,$C$1)*('Inputs - adjustments'!D$39/('Inputs - adjustments'!$D$39+'Inputs - adjustments'!$E$39))*'SRWRDS allowance profile'!$B4, 0)</f>
        <v>0</v>
      </c>
      <c r="F156" s="50">
        <f>IFERROR(SUMIFS('Inputs - allowances'!$L$4:$L$1000,'Inputs - allowances'!$M$4:$M$1000,F$153,'Inputs - allowances'!$C$4:$C$1000,$C$1)*('Inputs - adjustments'!E$39/('Inputs - adjustments'!$D$39+'Inputs - adjustments'!$E$39))*'SRWRDS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adjustments'!B$39/('Inputs - adjustments'!$B$39+'Inputs - adjustments'!$C$39))*'SRWRDS allowance profile'!$B5, 0)</f>
        <v>0</v>
      </c>
      <c r="D157" s="50">
        <f>IFERROR(SUMIFS('Inputs - allowances'!$L$4:$L$1000,'Inputs - allowances'!$M$4:$M$1000,D$153,'Inputs - allowances'!$C$4:$C$1000,$C$1)*('Inputs - adjustments'!C$39/('Inputs - adjustments'!$B$39+'Inputs - adjustments'!$C$39))*'SRWRDS allowance profile'!$B5, 0)</f>
        <v>0</v>
      </c>
      <c r="E157" s="50">
        <f>IFERROR(SUMIFS('Inputs - allowances'!$L$4:$L$1000,'Inputs - allowances'!$M$4:$M$1000,E$153,'Inputs - allowances'!$C$4:$C$1000,$C$1)*('Inputs - adjustments'!D$39/('Inputs - adjustments'!$D$39+'Inputs - adjustments'!$E$39))*'SRWRDS allowance profile'!$B5, 0)</f>
        <v>0</v>
      </c>
      <c r="F157" s="50">
        <f>IFERROR(SUMIFS('Inputs - allowances'!$L$4:$L$1000,'Inputs - allowances'!$M$4:$M$1000,F$153,'Inputs - allowances'!$C$4:$C$1000,$C$1)*('Inputs - adjustments'!E$39/('Inputs - adjustments'!$D$39+'Inputs - adjustments'!$E$39))*'SRWRDS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adjustments'!B$39/('Inputs - adjustments'!$B$39+'Inputs - adjustments'!$C$39))*'SRWRDS allowance profile'!$B6, 0)</f>
        <v>0</v>
      </c>
      <c r="D158" s="50">
        <f>IFERROR(SUMIFS('Inputs - allowances'!$L$4:$L$1000,'Inputs - allowances'!$M$4:$M$1000,D$153,'Inputs - allowances'!$C$4:$C$1000,$C$1)*('Inputs - adjustments'!C$39/('Inputs - adjustments'!$B$39+'Inputs - adjustments'!$C$39))*'SRWRDS allowance profile'!$B6, 0)</f>
        <v>0</v>
      </c>
      <c r="E158" s="50">
        <f>IFERROR(SUMIFS('Inputs - allowances'!$L$4:$L$1000,'Inputs - allowances'!$M$4:$M$1000,E$153,'Inputs - allowances'!$C$4:$C$1000,$C$1)*('Inputs - adjustments'!D$39/('Inputs - adjustments'!$D$39+'Inputs - adjustments'!$E$39))*'SRWRDS allowance profile'!$B6, 0)</f>
        <v>0</v>
      </c>
      <c r="F158" s="50">
        <f>IFERROR(SUMIFS('Inputs - allowances'!$L$4:$L$1000,'Inputs - allowances'!$M$4:$M$1000,F$153,'Inputs - allowances'!$C$4:$C$1000,$C$1)*('Inputs - adjustments'!E$39/('Inputs - adjustments'!$D$39+'Inputs - adjustments'!$E$39))*'SRWRDS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adjustments'!B$39/('Inputs - adjustments'!$B$39+'Inputs - adjustments'!$C$39))*'SRWRDS allowance profile'!$B7, 0)</f>
        <v>0</v>
      </c>
      <c r="D159" s="50">
        <f>IFERROR(SUMIFS('Inputs - allowances'!$L$4:$L$1000,'Inputs - allowances'!$M$4:$M$1000,D$153,'Inputs - allowances'!$C$4:$C$1000,$C$1)*('Inputs - adjustments'!C$39/('Inputs - adjustments'!$B$39+'Inputs - adjustments'!$C$39))*'SRWRDS allowance profile'!$B7, 0)</f>
        <v>0</v>
      </c>
      <c r="E159" s="50">
        <f>IFERROR(SUMIFS('Inputs - allowances'!$L$4:$L$1000,'Inputs - allowances'!$M$4:$M$1000,E$153,'Inputs - allowances'!$C$4:$C$1000,$C$1)*('Inputs - adjustments'!D$39/('Inputs - adjustments'!$D$39+'Inputs - adjustments'!$E$39))*'SRWRDS allowance profile'!$B7, 0)</f>
        <v>0</v>
      </c>
      <c r="F159" s="50">
        <f>IFERROR(SUMIFS('Inputs - allowances'!$L$4:$L$1000,'Inputs - allowances'!$M$4:$M$1000,F$153,'Inputs - allowances'!$C$4:$C$1000,$C$1)*('Inputs - adjustments'!E$39/('Inputs - adjustments'!$D$39+'Inputs - adjustments'!$E$39))*'SRWRDS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adjustments'!B$39/('Inputs - adjustments'!$B$39+'Inputs - adjustments'!$C$39))*'SRWRDS allowance profile'!$B8, 0)</f>
        <v>0</v>
      </c>
      <c r="D160" s="50">
        <f>IFERROR(SUMIFS('Inputs - allowances'!$L$4:$L$1000,'Inputs - allowances'!$M$4:$M$1000,D$153,'Inputs - allowances'!$C$4:$C$1000,$C$1)*('Inputs - adjustments'!C$39/('Inputs - adjustments'!$B$39+'Inputs - adjustments'!$C$39))*'SRWRDS allowance profile'!$B8, 0)</f>
        <v>0</v>
      </c>
      <c r="E160" s="50">
        <f>IFERROR(SUMIFS('Inputs - allowances'!$L$4:$L$1000,'Inputs - allowances'!$M$4:$M$1000,E$153,'Inputs - allowances'!$C$4:$C$1000,$C$1)*('Inputs - adjustments'!D$39/('Inputs - adjustments'!$D$39+'Inputs - adjustments'!$E$39))*'SRWRDS allowance profile'!$B8, 0)</f>
        <v>0</v>
      </c>
      <c r="F160" s="50">
        <f>IFERROR(SUMIFS('Inputs - allowances'!$L$4:$L$1000,'Inputs - allowances'!$M$4:$M$1000,F$153,'Inputs - allowances'!$C$4:$C$1000,$C$1)*('Inputs - adjustments'!E$39/('Inputs - adjustments'!$D$39+'Inputs - adjustments'!$E$39))*'SRWRDS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profile'!O11</f>
        <v>0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profile'!O12</f>
        <v>0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profile'!O13</f>
        <v>0</v>
      </c>
      <c r="F178" s="31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profile'!O14</f>
        <v>0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profile'!O15</f>
        <v>0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5.1424505419347293</v>
      </c>
      <c r="D185" s="16">
        <f t="shared" ref="D185:L185" si="56">D126+D136+D146+D156+D166+D176</f>
        <v>2.362194644574974</v>
      </c>
      <c r="E185" s="16">
        <f t="shared" si="56"/>
        <v>20.018333757656819</v>
      </c>
      <c r="F185" s="16">
        <f t="shared" si="56"/>
        <v>10.269630436082492</v>
      </c>
      <c r="G185" s="16">
        <f t="shared" si="56"/>
        <v>0</v>
      </c>
      <c r="H185" s="16">
        <f t="shared" si="56"/>
        <v>0</v>
      </c>
      <c r="I185" s="16">
        <f t="shared" si="56"/>
        <v>0</v>
      </c>
      <c r="J185" s="16">
        <f t="shared" si="56"/>
        <v>0</v>
      </c>
      <c r="K185" s="16">
        <f t="shared" si="56"/>
        <v>0</v>
      </c>
      <c r="L185" s="16">
        <f t="shared" si="56"/>
        <v>10.106223006752948</v>
      </c>
    </row>
    <row r="186" spans="2:26" outlineLevel="1">
      <c r="B186" s="3" t="s">
        <v>29</v>
      </c>
      <c r="C186" s="16">
        <f t="shared" ref="C186:L186" si="57">C127+C137+C147+C157+C167+C177</f>
        <v>5.2421074240527252</v>
      </c>
      <c r="D186" s="16">
        <f t="shared" si="57"/>
        <v>0.53846959626704249</v>
      </c>
      <c r="E186" s="16">
        <f t="shared" si="57"/>
        <v>20.123065918528891</v>
      </c>
      <c r="F186" s="16">
        <f t="shared" si="57"/>
        <v>10.456482006104004</v>
      </c>
      <c r="G186" s="16">
        <f t="shared" si="57"/>
        <v>0</v>
      </c>
      <c r="H186" s="16">
        <f t="shared" si="57"/>
        <v>0</v>
      </c>
      <c r="I186" s="16">
        <f t="shared" si="57"/>
        <v>0</v>
      </c>
      <c r="J186" s="16">
        <f t="shared" si="57"/>
        <v>0</v>
      </c>
      <c r="K186" s="16">
        <f t="shared" si="57"/>
        <v>0</v>
      </c>
      <c r="L186" s="16">
        <f t="shared" si="57"/>
        <v>6.1053286704016836</v>
      </c>
    </row>
    <row r="187" spans="2:26" outlineLevel="1">
      <c r="B187" s="3" t="s">
        <v>30</v>
      </c>
      <c r="C187" s="16">
        <f t="shared" ref="C187:L187" si="58">C128+C138+C148+C158+C168+C178</f>
        <v>5.2755826780712756</v>
      </c>
      <c r="D187" s="16">
        <f t="shared" si="58"/>
        <v>0.18017937722376931</v>
      </c>
      <c r="E187" s="16">
        <f t="shared" si="58"/>
        <v>20.067284658933982</v>
      </c>
      <c r="F187" s="16">
        <f t="shared" si="58"/>
        <v>10.897680431980067</v>
      </c>
      <c r="G187" s="16">
        <f t="shared" si="58"/>
        <v>0</v>
      </c>
      <c r="H187" s="16">
        <f t="shared" si="58"/>
        <v>0</v>
      </c>
      <c r="I187" s="16">
        <f t="shared" si="58"/>
        <v>0</v>
      </c>
      <c r="J187" s="16">
        <f t="shared" si="58"/>
        <v>0</v>
      </c>
      <c r="K187" s="16">
        <f t="shared" si="58"/>
        <v>0</v>
      </c>
      <c r="L187" s="16">
        <f t="shared" si="58"/>
        <v>7.0996169139715324</v>
      </c>
    </row>
    <row r="188" spans="2:26" outlineLevel="1">
      <c r="B188" s="3" t="s">
        <v>31</v>
      </c>
      <c r="C188" s="16">
        <f t="shared" ref="C188:L188" si="59">C129+C139+C149+C159+C169+C179</f>
        <v>5.1996536250289926</v>
      </c>
      <c r="D188" s="16">
        <f t="shared" si="59"/>
        <v>1.7482168219854355</v>
      </c>
      <c r="E188" s="16">
        <f t="shared" si="59"/>
        <v>19.919293562049532</v>
      </c>
      <c r="F188" s="16">
        <f t="shared" si="59"/>
        <v>9.8483038994552974</v>
      </c>
      <c r="G188" s="16">
        <f t="shared" si="59"/>
        <v>0</v>
      </c>
      <c r="H188" s="16">
        <f t="shared" si="59"/>
        <v>0</v>
      </c>
      <c r="I188" s="16">
        <f t="shared" si="59"/>
        <v>0</v>
      </c>
      <c r="J188" s="16">
        <f t="shared" si="59"/>
        <v>0</v>
      </c>
      <c r="K188" s="16">
        <f t="shared" si="59"/>
        <v>0</v>
      </c>
      <c r="L188" s="16">
        <f t="shared" si="59"/>
        <v>17.650278218709857</v>
      </c>
    </row>
    <row r="189" spans="2:26" outlineLevel="1">
      <c r="B189" s="3" t="s">
        <v>32</v>
      </c>
      <c r="C189" s="16">
        <f t="shared" ref="C189:L189" si="60">C130+C140+C150+C160+C170+C180</f>
        <v>5.0881328283731397</v>
      </c>
      <c r="D189" s="16">
        <f t="shared" si="60"/>
        <v>1.5448701565018101</v>
      </c>
      <c r="E189" s="16">
        <f t="shared" si="60"/>
        <v>19.743981031894105</v>
      </c>
      <c r="F189" s="16">
        <f t="shared" si="60"/>
        <v>9.9744866033014148</v>
      </c>
      <c r="G189" s="16">
        <f t="shared" si="60"/>
        <v>0</v>
      </c>
      <c r="H189" s="16">
        <f t="shared" si="60"/>
        <v>0</v>
      </c>
      <c r="I189" s="16">
        <f t="shared" si="60"/>
        <v>0</v>
      </c>
      <c r="J189" s="16">
        <f t="shared" si="60"/>
        <v>0</v>
      </c>
      <c r="K189" s="16">
        <f t="shared" si="60"/>
        <v>0</v>
      </c>
      <c r="L189" s="16">
        <f t="shared" si="60"/>
        <v>20.465054105950578</v>
      </c>
      <c r="Z189" t="s">
        <v>510</v>
      </c>
    </row>
    <row r="190" spans="2:26" outlineLevel="1">
      <c r="Z190" s="40">
        <f>SUM(C185:L189)</f>
        <v>245.06690091578707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0.15910132983745939</v>
      </c>
      <c r="D195" s="18">
        <f xml:space="preserve"> IFERROR(D185 / SUM($C$185:$D$189), 0)</f>
        <v>7.3083504881975264E-2</v>
      </c>
      <c r="E195" s="18">
        <f xml:space="preserve"> IFERROR(E185 / SUM($E$185:$F$189), 0)</f>
        <v>0.13229266851630803</v>
      </c>
      <c r="F195" s="18">
        <f xml:space="preserve"> IFERROR(F185 / SUM($E$185:$F$189), 0)</f>
        <v>6.7867627321679502E-2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0.16452545491087303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0.16218459575185804</v>
      </c>
      <c r="D196" s="18">
        <f t="shared" si="61"/>
        <v>1.6659611627668564E-2</v>
      </c>
      <c r="E196" s="18">
        <f t="shared" ref="E196:F199" si="62" xml:space="preserve"> IFERROR(E186 / SUM($E$185:$F$189), 0)</f>
        <v>0.13298479890083348</v>
      </c>
      <c r="F196" s="18">
        <f t="shared" si="62"/>
        <v>6.9102450015409086E-2</v>
      </c>
      <c r="G196" s="18">
        <f t="shared" ref="G196:H199" si="63" xml:space="preserve"> IFERROR(G186 / SUM($G$185:$H$189), 0)</f>
        <v>0</v>
      </c>
      <c r="H196" s="18">
        <f t="shared" si="63"/>
        <v>0</v>
      </c>
      <c r="I196" s="18">
        <f t="shared" ref="I196:J199" si="64" xml:space="preserve"> IFERROR(I186 / SUM($I$185:$J$189), 0)</f>
        <v>0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9.9392421501785649E-2</v>
      </c>
    </row>
    <row r="197" spans="1:12" outlineLevel="1">
      <c r="B197" s="30" t="s">
        <v>30</v>
      </c>
      <c r="C197" s="18">
        <f t="shared" si="61"/>
        <v>0.16322028046823342</v>
      </c>
      <c r="D197" s="18">
        <f t="shared" si="61"/>
        <v>5.5745365544734478E-3</v>
      </c>
      <c r="E197" s="18">
        <f t="shared" si="62"/>
        <v>0.13261616423951014</v>
      </c>
      <c r="F197" s="18">
        <f t="shared" si="62"/>
        <v>7.2018143090114367E-2</v>
      </c>
      <c r="G197" s="18">
        <f t="shared" si="63"/>
        <v>0</v>
      </c>
      <c r="H197" s="18">
        <f t="shared" si="63"/>
        <v>0</v>
      </c>
      <c r="I197" s="18">
        <f t="shared" si="64"/>
        <v>0</v>
      </c>
      <c r="J197" s="18">
        <f t="shared" si="64"/>
        <v>0</v>
      </c>
      <c r="K197" s="18">
        <f t="shared" si="65"/>
        <v>0</v>
      </c>
      <c r="L197" s="18">
        <f t="shared" si="65"/>
        <v>0.11557905477482493</v>
      </c>
    </row>
    <row r="198" spans="1:12" outlineLevel="1">
      <c r="B198" s="30" t="s">
        <v>31</v>
      </c>
      <c r="C198" s="18">
        <f t="shared" si="61"/>
        <v>0.16087112548583446</v>
      </c>
      <c r="D198" s="18">
        <f t="shared" si="61"/>
        <v>5.4087758152255298E-2</v>
      </c>
      <c r="E198" s="18">
        <f t="shared" si="62"/>
        <v>0.13163815391355027</v>
      </c>
      <c r="F198" s="18">
        <f t="shared" si="62"/>
        <v>6.5083259125908663E-2</v>
      </c>
      <c r="G198" s="18">
        <f t="shared" si="63"/>
        <v>0</v>
      </c>
      <c r="H198" s="18">
        <f t="shared" si="63"/>
        <v>0</v>
      </c>
      <c r="I198" s="18">
        <f t="shared" si="64"/>
        <v>0</v>
      </c>
      <c r="J198" s="18">
        <f t="shared" si="64"/>
        <v>0</v>
      </c>
      <c r="K198" s="18">
        <f t="shared" si="65"/>
        <v>0</v>
      </c>
      <c r="L198" s="18">
        <f t="shared" si="65"/>
        <v>0.28733979561863243</v>
      </c>
    </row>
    <row r="199" spans="1:12" outlineLevel="1">
      <c r="B199" s="30" t="s">
        <v>32</v>
      </c>
      <c r="C199" s="18">
        <f t="shared" si="61"/>
        <v>0.15742080410543599</v>
      </c>
      <c r="D199" s="18">
        <f t="shared" si="61"/>
        <v>4.7796453134806197E-2</v>
      </c>
      <c r="E199" s="18">
        <f t="shared" si="62"/>
        <v>0.13047958783510549</v>
      </c>
      <c r="F199" s="18">
        <f t="shared" si="62"/>
        <v>6.5917147041581012E-2</v>
      </c>
      <c r="G199" s="18">
        <f t="shared" si="63"/>
        <v>0</v>
      </c>
      <c r="H199" s="18">
        <f t="shared" si="63"/>
        <v>0</v>
      </c>
      <c r="I199" s="18">
        <f t="shared" si="64"/>
        <v>0</v>
      </c>
      <c r="J199" s="18">
        <f t="shared" si="64"/>
        <v>0</v>
      </c>
      <c r="K199" s="18">
        <f t="shared" si="65"/>
        <v>0</v>
      </c>
      <c r="L199" s="18">
        <f t="shared" si="65"/>
        <v>0.33316327319388406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5.1424505419347293</v>
      </c>
      <c r="D207" s="16">
        <f t="shared" ref="D207:L207" si="66">D185</f>
        <v>2.362194644574974</v>
      </c>
      <c r="E207" s="16">
        <f t="shared" si="66"/>
        <v>20.018333757656819</v>
      </c>
      <c r="F207" s="16">
        <f t="shared" si="66"/>
        <v>10.269630436082492</v>
      </c>
      <c r="G207" s="16">
        <f t="shared" si="66"/>
        <v>0</v>
      </c>
      <c r="H207" s="16">
        <f t="shared" si="66"/>
        <v>0</v>
      </c>
      <c r="I207" s="16">
        <f t="shared" si="66"/>
        <v>0</v>
      </c>
      <c r="J207" s="16">
        <f t="shared" si="66"/>
        <v>0</v>
      </c>
      <c r="K207" s="16">
        <f t="shared" si="66"/>
        <v>0</v>
      </c>
      <c r="L207" s="16">
        <f t="shared" si="66"/>
        <v>10.106223006752948</v>
      </c>
    </row>
    <row r="208" spans="1:12" outlineLevel="1">
      <c r="B208" s="3" t="s">
        <v>29</v>
      </c>
      <c r="C208" s="16">
        <f t="shared" ref="C208:L211" si="67">C186</f>
        <v>5.2421074240527252</v>
      </c>
      <c r="D208" s="16">
        <f t="shared" si="67"/>
        <v>0.53846959626704249</v>
      </c>
      <c r="E208" s="16">
        <f t="shared" si="67"/>
        <v>20.123065918528891</v>
      </c>
      <c r="F208" s="16">
        <f t="shared" si="67"/>
        <v>10.456482006104004</v>
      </c>
      <c r="G208" s="16">
        <f t="shared" si="67"/>
        <v>0</v>
      </c>
      <c r="H208" s="16">
        <f t="shared" si="67"/>
        <v>0</v>
      </c>
      <c r="I208" s="16">
        <f t="shared" si="67"/>
        <v>0</v>
      </c>
      <c r="J208" s="16">
        <f t="shared" si="67"/>
        <v>0</v>
      </c>
      <c r="K208" s="16">
        <f t="shared" si="67"/>
        <v>0</v>
      </c>
      <c r="L208" s="16">
        <f t="shared" si="67"/>
        <v>6.1053286704016836</v>
      </c>
    </row>
    <row r="209" spans="2:12" outlineLevel="1">
      <c r="B209" s="3" t="s">
        <v>30</v>
      </c>
      <c r="C209" s="16">
        <f t="shared" si="67"/>
        <v>5.2755826780712756</v>
      </c>
      <c r="D209" s="16">
        <f t="shared" si="67"/>
        <v>0.18017937722376931</v>
      </c>
      <c r="E209" s="16">
        <f t="shared" si="67"/>
        <v>20.067284658933982</v>
      </c>
      <c r="F209" s="16">
        <f t="shared" si="67"/>
        <v>10.897680431980067</v>
      </c>
      <c r="G209" s="16">
        <f t="shared" si="67"/>
        <v>0</v>
      </c>
      <c r="H209" s="16">
        <f t="shared" si="67"/>
        <v>0</v>
      </c>
      <c r="I209" s="16">
        <f t="shared" si="67"/>
        <v>0</v>
      </c>
      <c r="J209" s="16">
        <f t="shared" si="67"/>
        <v>0</v>
      </c>
      <c r="K209" s="16">
        <f t="shared" si="67"/>
        <v>0</v>
      </c>
      <c r="L209" s="16">
        <f t="shared" si="67"/>
        <v>7.0996169139715324</v>
      </c>
    </row>
    <row r="210" spans="2:12" outlineLevel="1">
      <c r="B210" s="3" t="s">
        <v>31</v>
      </c>
      <c r="C210" s="16">
        <f t="shared" si="67"/>
        <v>5.1996536250289926</v>
      </c>
      <c r="D210" s="16">
        <f t="shared" si="67"/>
        <v>1.7482168219854355</v>
      </c>
      <c r="E210" s="16">
        <f t="shared" si="67"/>
        <v>19.919293562049532</v>
      </c>
      <c r="F210" s="16">
        <f t="shared" si="67"/>
        <v>9.8483038994552974</v>
      </c>
      <c r="G210" s="16">
        <f t="shared" si="67"/>
        <v>0</v>
      </c>
      <c r="H210" s="16">
        <f t="shared" si="67"/>
        <v>0</v>
      </c>
      <c r="I210" s="16">
        <f t="shared" si="67"/>
        <v>0</v>
      </c>
      <c r="J210" s="16">
        <f t="shared" si="67"/>
        <v>0</v>
      </c>
      <c r="K210" s="16">
        <f t="shared" si="67"/>
        <v>0</v>
      </c>
      <c r="L210" s="16">
        <f t="shared" si="67"/>
        <v>17.650278218709857</v>
      </c>
    </row>
    <row r="211" spans="2:12" outlineLevel="1">
      <c r="B211" s="3" t="s">
        <v>32</v>
      </c>
      <c r="C211" s="16">
        <f t="shared" si="67"/>
        <v>5.0881328283731397</v>
      </c>
      <c r="D211" s="16">
        <f t="shared" si="67"/>
        <v>1.5448701565018101</v>
      </c>
      <c r="E211" s="16">
        <f t="shared" si="67"/>
        <v>19.743981031894105</v>
      </c>
      <c r="F211" s="16">
        <f t="shared" si="67"/>
        <v>9.9744866033014148</v>
      </c>
      <c r="G211" s="16">
        <f t="shared" si="67"/>
        <v>0</v>
      </c>
      <c r="H211" s="16">
        <f t="shared" si="67"/>
        <v>0</v>
      </c>
      <c r="I211" s="16">
        <f t="shared" si="67"/>
        <v>0</v>
      </c>
      <c r="J211" s="16">
        <f t="shared" si="67"/>
        <v>0</v>
      </c>
      <c r="K211" s="16">
        <f t="shared" si="67"/>
        <v>0</v>
      </c>
      <c r="L211" s="16">
        <f t="shared" si="67"/>
        <v>20.465054105950578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5.1424505419347293</v>
      </c>
      <c r="D227" s="16">
        <f t="shared" ref="D227:L227" si="68">D207+D217</f>
        <v>2.362194644574974</v>
      </c>
      <c r="E227" s="16">
        <f t="shared" si="68"/>
        <v>20.018333757656819</v>
      </c>
      <c r="F227" s="16">
        <f t="shared" si="68"/>
        <v>10.269630436082492</v>
      </c>
      <c r="G227" s="16">
        <f t="shared" si="68"/>
        <v>0</v>
      </c>
      <c r="H227" s="16">
        <f t="shared" si="68"/>
        <v>0</v>
      </c>
      <c r="I227" s="16">
        <f t="shared" si="68"/>
        <v>0</v>
      </c>
      <c r="J227" s="16">
        <f t="shared" si="68"/>
        <v>0</v>
      </c>
      <c r="K227" s="16">
        <f t="shared" si="68"/>
        <v>0</v>
      </c>
      <c r="L227" s="16">
        <f t="shared" si="68"/>
        <v>10.106223006752948</v>
      </c>
    </row>
    <row r="228" spans="2:12" outlineLevel="1">
      <c r="B228" s="3" t="s">
        <v>29</v>
      </c>
      <c r="C228" s="16">
        <f t="shared" ref="C228:L231" si="69">C208+C218</f>
        <v>5.2421074240527252</v>
      </c>
      <c r="D228" s="16">
        <f t="shared" si="69"/>
        <v>0.53846959626704249</v>
      </c>
      <c r="E228" s="16">
        <f t="shared" si="69"/>
        <v>20.123065918528891</v>
      </c>
      <c r="F228" s="16">
        <f t="shared" si="69"/>
        <v>10.456482006104004</v>
      </c>
      <c r="G228" s="16">
        <f t="shared" si="69"/>
        <v>0</v>
      </c>
      <c r="H228" s="16">
        <f t="shared" si="69"/>
        <v>0</v>
      </c>
      <c r="I228" s="16">
        <f t="shared" si="69"/>
        <v>0</v>
      </c>
      <c r="J228" s="16">
        <f t="shared" si="69"/>
        <v>0</v>
      </c>
      <c r="K228" s="16">
        <f t="shared" si="69"/>
        <v>0</v>
      </c>
      <c r="L228" s="16">
        <f t="shared" si="69"/>
        <v>6.1053286704016836</v>
      </c>
    </row>
    <row r="229" spans="2:12" outlineLevel="1">
      <c r="B229" s="3" t="s">
        <v>30</v>
      </c>
      <c r="C229" s="16">
        <f t="shared" si="69"/>
        <v>5.2755826780712756</v>
      </c>
      <c r="D229" s="16">
        <f t="shared" si="69"/>
        <v>0.18017937722376931</v>
      </c>
      <c r="E229" s="16">
        <f t="shared" si="69"/>
        <v>20.067284658933982</v>
      </c>
      <c r="F229" s="16">
        <f t="shared" si="69"/>
        <v>10.897680431980067</v>
      </c>
      <c r="G229" s="16">
        <f t="shared" si="69"/>
        <v>0</v>
      </c>
      <c r="H229" s="16">
        <f t="shared" si="69"/>
        <v>0</v>
      </c>
      <c r="I229" s="16">
        <f t="shared" si="69"/>
        <v>0</v>
      </c>
      <c r="J229" s="16">
        <f t="shared" si="69"/>
        <v>0</v>
      </c>
      <c r="K229" s="16">
        <f t="shared" si="69"/>
        <v>0</v>
      </c>
      <c r="L229" s="16">
        <f t="shared" si="69"/>
        <v>7.0996169139715324</v>
      </c>
    </row>
    <row r="230" spans="2:12" outlineLevel="1">
      <c r="B230" s="3" t="s">
        <v>31</v>
      </c>
      <c r="C230" s="16">
        <f t="shared" si="69"/>
        <v>5.1996536250289926</v>
      </c>
      <c r="D230" s="16">
        <f t="shared" si="69"/>
        <v>1.7482168219854355</v>
      </c>
      <c r="E230" s="16">
        <f t="shared" si="69"/>
        <v>19.919293562049532</v>
      </c>
      <c r="F230" s="16">
        <f t="shared" si="69"/>
        <v>9.8483038994552974</v>
      </c>
      <c r="G230" s="16">
        <f t="shared" si="69"/>
        <v>0</v>
      </c>
      <c r="H230" s="16">
        <f t="shared" si="69"/>
        <v>0</v>
      </c>
      <c r="I230" s="16">
        <f t="shared" si="69"/>
        <v>0</v>
      </c>
      <c r="J230" s="16">
        <f t="shared" si="69"/>
        <v>0</v>
      </c>
      <c r="K230" s="16">
        <f t="shared" si="69"/>
        <v>0</v>
      </c>
      <c r="L230" s="16">
        <f t="shared" si="69"/>
        <v>17.650278218709857</v>
      </c>
    </row>
    <row r="231" spans="2:12" outlineLevel="1">
      <c r="B231" s="3" t="s">
        <v>32</v>
      </c>
      <c r="C231" s="16">
        <f t="shared" si="69"/>
        <v>5.0881328283731397</v>
      </c>
      <c r="D231" s="16">
        <f t="shared" si="69"/>
        <v>1.5448701565018101</v>
      </c>
      <c r="E231" s="16">
        <f t="shared" si="69"/>
        <v>19.743981031894105</v>
      </c>
      <c r="F231" s="16">
        <f t="shared" si="69"/>
        <v>9.9744866033014148</v>
      </c>
      <c r="G231" s="16">
        <f t="shared" si="69"/>
        <v>0</v>
      </c>
      <c r="H231" s="16">
        <f t="shared" si="69"/>
        <v>0</v>
      </c>
      <c r="I231" s="16">
        <f t="shared" si="69"/>
        <v>0</v>
      </c>
      <c r="J231" s="16">
        <f t="shared" si="69"/>
        <v>0</v>
      </c>
      <c r="K231" s="16">
        <f t="shared" si="69"/>
        <v>0</v>
      </c>
      <c r="L231" s="16">
        <f t="shared" si="69"/>
        <v>20.465054105950578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0.15910132983745939</v>
      </c>
      <c r="D237" s="18">
        <f xml:space="preserve"> IFERROR(D227 / SUM($C$227:$D$231), 0)</f>
        <v>7.3083504881975264E-2</v>
      </c>
      <c r="E237" s="18">
        <f xml:space="preserve"> IFERROR(E227 / SUM($E$227:$F$231), 0)</f>
        <v>0.13229266851630803</v>
      </c>
      <c r="F237" s="18">
        <f xml:space="preserve"> IFERROR(F227 / SUM($E$227:$F$231), 0)</f>
        <v>6.7867627321679502E-2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0.16452545491087303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0.16218459575185804</v>
      </c>
      <c r="D238" s="18">
        <f t="shared" si="70"/>
        <v>1.6659611627668564E-2</v>
      </c>
      <c r="E238" s="18">
        <f t="shared" ref="E238:F241" si="71" xml:space="preserve"> IFERROR(E228 / SUM($E$227:$F$231), 0)</f>
        <v>0.13298479890083348</v>
      </c>
      <c r="F238" s="18">
        <f t="shared" si="71"/>
        <v>6.9102450015409086E-2</v>
      </c>
      <c r="G238" s="18">
        <f t="shared" ref="G238:H241" si="72" xml:space="preserve"> IFERROR(G228 / SUM($G$227:$H$231), 0)</f>
        <v>0</v>
      </c>
      <c r="H238" s="18">
        <f t="shared" si="72"/>
        <v>0</v>
      </c>
      <c r="I238" s="18">
        <f t="shared" ref="I238:J241" si="73" xml:space="preserve"> IFERROR(I228 / SUM($I$227:$J$231), 0)</f>
        <v>0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9.9392421501785649E-2</v>
      </c>
    </row>
    <row r="239" spans="2:12" outlineLevel="1">
      <c r="B239" s="30" t="s">
        <v>30</v>
      </c>
      <c r="C239" s="18">
        <f t="shared" si="70"/>
        <v>0.16322028046823342</v>
      </c>
      <c r="D239" s="18">
        <f t="shared" si="70"/>
        <v>5.5745365544734478E-3</v>
      </c>
      <c r="E239" s="18">
        <f t="shared" si="71"/>
        <v>0.13261616423951014</v>
      </c>
      <c r="F239" s="18">
        <f t="shared" si="71"/>
        <v>7.2018143090114367E-2</v>
      </c>
      <c r="G239" s="18">
        <f t="shared" si="72"/>
        <v>0</v>
      </c>
      <c r="H239" s="18">
        <f t="shared" si="72"/>
        <v>0</v>
      </c>
      <c r="I239" s="18">
        <f t="shared" si="73"/>
        <v>0</v>
      </c>
      <c r="J239" s="18">
        <f t="shared" si="73"/>
        <v>0</v>
      </c>
      <c r="K239" s="18">
        <f t="shared" si="74"/>
        <v>0</v>
      </c>
      <c r="L239" s="18">
        <f t="shared" si="74"/>
        <v>0.11557905477482493</v>
      </c>
    </row>
    <row r="240" spans="2:12" outlineLevel="1">
      <c r="B240" s="30" t="s">
        <v>31</v>
      </c>
      <c r="C240" s="18">
        <f t="shared" si="70"/>
        <v>0.16087112548583446</v>
      </c>
      <c r="D240" s="18">
        <f t="shared" si="70"/>
        <v>5.4087758152255298E-2</v>
      </c>
      <c r="E240" s="18">
        <f t="shared" si="71"/>
        <v>0.13163815391355027</v>
      </c>
      <c r="F240" s="18">
        <f t="shared" si="71"/>
        <v>6.5083259125908663E-2</v>
      </c>
      <c r="G240" s="18">
        <f t="shared" si="72"/>
        <v>0</v>
      </c>
      <c r="H240" s="18">
        <f t="shared" si="72"/>
        <v>0</v>
      </c>
      <c r="I240" s="18">
        <f t="shared" si="73"/>
        <v>0</v>
      </c>
      <c r="J240" s="18">
        <f t="shared" si="73"/>
        <v>0</v>
      </c>
      <c r="K240" s="18">
        <f t="shared" si="74"/>
        <v>0</v>
      </c>
      <c r="L240" s="18">
        <f t="shared" si="74"/>
        <v>0.28733979561863243</v>
      </c>
    </row>
    <row r="241" spans="2:12" outlineLevel="1">
      <c r="B241" s="30" t="s">
        <v>32</v>
      </c>
      <c r="C241" s="18">
        <f t="shared" si="70"/>
        <v>0.15742080410543599</v>
      </c>
      <c r="D241" s="18">
        <f t="shared" si="70"/>
        <v>4.7796453134806197E-2</v>
      </c>
      <c r="E241" s="18">
        <f t="shared" si="71"/>
        <v>0.13047958783510549</v>
      </c>
      <c r="F241" s="18">
        <f t="shared" si="71"/>
        <v>6.5917147041581012E-2</v>
      </c>
      <c r="G241" s="18">
        <f t="shared" si="72"/>
        <v>0</v>
      </c>
      <c r="H241" s="18">
        <f t="shared" si="72"/>
        <v>0</v>
      </c>
      <c r="I241" s="18">
        <f t="shared" si="73"/>
        <v>0</v>
      </c>
      <c r="J241" s="18">
        <f t="shared" si="73"/>
        <v>0</v>
      </c>
      <c r="K241" s="18">
        <f t="shared" si="74"/>
        <v>0</v>
      </c>
      <c r="L241" s="18">
        <f t="shared" si="74"/>
        <v>0.33316327319388406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309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3.8330000000000002</v>
      </c>
      <c r="D11" s="32">
        <f>SUMIFS('Inputs - Reps'!$G$4:$G$5000,'Inputs - Reps'!$M$4:$M$5000,D$6, 'Inputs - Reps'!$C$4:$C$5000, $C$1)+SUMIFS('Inputs - Reps'!$G$4:$G$5000,'Inputs - Reps'!$M$4:$M$5000,D$8, 'Inputs - Reps'!$C$4:$C$5000, $C$1)</f>
        <v>0.92400000000000004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20.902000000000001</v>
      </c>
      <c r="F11" s="32">
        <f>SUMIFS('Inputs - Reps'!$G$4:$G$5000,'Inputs - Reps'!$M$4:$M$5000,F$6, 'Inputs - Reps'!$C$4:$C$5000, $C$1)+SUMIFS('Inputs - Reps'!$G$4:$G$5000,'Inputs - Reps'!$M$4:$M$5000,F$8, 'Inputs - Reps'!$C$4:$C$5000, $C$1)</f>
        <v>17.317999999999998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0.19400000000000001</v>
      </c>
      <c r="P11" s="32">
        <f>SUMIFS('Inputs - Reps'!$G$4:$G$5000,'Inputs - Reps'!$M$4:$M$5000,P$6, 'Inputs - Reps'!$C$4:$C$5000, $C$1)-SUMIFS('Inputs - Reps'!$G$4:$G$5000,'Inputs - Reps'!$M$4:$M$5000,P$7, 'Inputs - Reps'!$C$4:$C$5000, $C$1)</f>
        <v>0</v>
      </c>
      <c r="Q11" s="32">
        <f>SUMIFS('Inputs - Reps'!$G$4:$G$5000,'Inputs - Reps'!$M$4:$M$5000,Q$6, 'Inputs - Reps'!$C$4:$C$5000, $C$1)-SUMIFS('Inputs - Reps'!$G$4:$G$5000,'Inputs - Reps'!$M$4:$M$5000,Q$7, 'Inputs - Reps'!$C$4:$C$5000, $C$1)</f>
        <v>1.3070000000000002</v>
      </c>
      <c r="R11" s="32">
        <f>SUMIFS('Inputs - Reps'!$G$4:$G$5000,'Inputs - Reps'!$M$4:$M$5000,R$6, 'Inputs - Reps'!$C$4:$C$5000, $C$1)-SUMIFS('Inputs - Reps'!$G$4:$G$5000,'Inputs - Reps'!$M$4:$M$5000,R$7, 'Inputs - Reps'!$C$4:$C$5000, $C$1)</f>
        <v>9.0269999999999992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3.7600000000000002</v>
      </c>
      <c r="D12" s="32">
        <f>SUMIFS('Inputs - Reps'!$H$4:$H$5000,'Inputs - Reps'!$M$4:$M$5000,D$6, 'Inputs - Reps'!$C$4:$C$5000, $C$1)+SUMIFS('Inputs - Reps'!$H$4:$H$5000,'Inputs - Reps'!$M$4:$M$5000,D$8, 'Inputs - Reps'!$C$4:$C$5000, $C$1)</f>
        <v>1.06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20.452999999999996</v>
      </c>
      <c r="F12" s="32">
        <f>SUMIFS('Inputs - Reps'!$H$4:$H$5000,'Inputs - Reps'!$M$4:$M$5000,F$6, 'Inputs - Reps'!$C$4:$C$5000, $C$1)+SUMIFS('Inputs - Reps'!$H$4:$H$5000,'Inputs - Reps'!$M$4:$M$5000,F$8, 'Inputs - Reps'!$C$4:$C$5000, $C$1)</f>
        <v>19.033999999999999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0.19</v>
      </c>
      <c r="P12" s="32">
        <f>SUMIFS('Inputs - Reps'!$H$4:$H$5000,'Inputs - Reps'!$M$4:$M$5000,P$6, 'Inputs - Reps'!$C$4:$C$5000, $C$1)-SUMIFS('Inputs - Reps'!$H$4:$H$5000,'Inputs - Reps'!$M$4:$M$5000,P$7, 'Inputs - Reps'!$C$4:$C$5000, $C$1)</f>
        <v>0</v>
      </c>
      <c r="Q12" s="32">
        <f>SUMIFS('Inputs - Reps'!$H$4:$H$5000,'Inputs - Reps'!$M$4:$M$5000,Q$6, 'Inputs - Reps'!$C$4:$C$5000, $C$1)-SUMIFS('Inputs - Reps'!$H$4:$H$5000,'Inputs - Reps'!$M$4:$M$5000,Q$7, 'Inputs - Reps'!$C$4:$C$5000, $C$1)</f>
        <v>1.3550000000000004</v>
      </c>
      <c r="R12" s="32">
        <f>SUMIFS('Inputs - Reps'!$H$4:$H$5000,'Inputs - Reps'!$M$4:$M$5000,R$6, 'Inputs - Reps'!$C$4:$C$5000, $C$1)-SUMIFS('Inputs - Reps'!$H$4:$H$5000,'Inputs - Reps'!$M$4:$M$5000,R$7, 'Inputs - Reps'!$C$4:$C$5000, $C$1)</f>
        <v>12.001999999999999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3.69</v>
      </c>
      <c r="D13" s="32">
        <f>SUMIFS('Inputs - Reps'!$I$4:$I$5000,'Inputs - Reps'!$M$4:$M$5000,D$6, 'Inputs - Reps'!$C$4:$C$5000, $C$1)+SUMIFS('Inputs - Reps'!$I$4:$I$5000,'Inputs - Reps'!$M$4:$M$5000,D$8, 'Inputs - Reps'!$C$4:$C$5000, $C$1)</f>
        <v>0.877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20.034999999999997</v>
      </c>
      <c r="F13" s="32">
        <f>SUMIFS('Inputs - Reps'!$I$4:$I$5000,'Inputs - Reps'!$M$4:$M$5000,F$6, 'Inputs - Reps'!$C$4:$C$5000, $C$1)+SUMIFS('Inputs - Reps'!$I$4:$I$5000,'Inputs - Reps'!$M$4:$M$5000,F$8, 'Inputs - Reps'!$C$4:$C$5000, $C$1)</f>
        <v>17.873000000000001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0.186</v>
      </c>
      <c r="P13" s="32">
        <f>SUMIFS('Inputs - Reps'!$I$4:$I$5000,'Inputs - Reps'!$M$4:$M$5000,P$6, 'Inputs - Reps'!$C$4:$C$5000, $C$1)-SUMIFS('Inputs - Reps'!$I$4:$I$5000,'Inputs - Reps'!$M$4:$M$5000,P$7, 'Inputs - Reps'!$C$4:$C$5000, $C$1)</f>
        <v>0</v>
      </c>
      <c r="Q13" s="32">
        <f>SUMIFS('Inputs - Reps'!$I$4:$I$5000,'Inputs - Reps'!$M$4:$M$5000,Q$6, 'Inputs - Reps'!$C$4:$C$5000, $C$1)-SUMIFS('Inputs - Reps'!$I$4:$I$5000,'Inputs - Reps'!$M$4:$M$5000,Q$7, 'Inputs - Reps'!$C$4:$C$5000, $C$1)</f>
        <v>1.401</v>
      </c>
      <c r="R13" s="32">
        <f>SUMIFS('Inputs - Reps'!$I$4:$I$5000,'Inputs - Reps'!$M$4:$M$5000,R$6, 'Inputs - Reps'!$C$4:$C$5000, $C$1)-SUMIFS('Inputs - Reps'!$I$4:$I$5000,'Inputs - Reps'!$M$4:$M$5000,R$7, 'Inputs - Reps'!$C$4:$C$5000, $C$1)</f>
        <v>8.7330000000000005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3.504</v>
      </c>
      <c r="D14" s="32">
        <f>SUMIFS('Inputs - Reps'!$J$4:$J$5000,'Inputs - Reps'!$M$4:$M$5000,D$6, 'Inputs - Reps'!$C$4:$C$5000, $C$1)+SUMIFS('Inputs - Reps'!$J$4:$J$5000,'Inputs - Reps'!$M$4:$M$5000,D$8, 'Inputs - Reps'!$C$4:$C$5000, $C$1)</f>
        <v>0.84299999999999997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19.254999999999999</v>
      </c>
      <c r="F14" s="32">
        <f>SUMIFS('Inputs - Reps'!$J$4:$J$5000,'Inputs - Reps'!$M$4:$M$5000,F$6, 'Inputs - Reps'!$C$4:$C$5000, $C$1)+SUMIFS('Inputs - Reps'!$J$4:$J$5000,'Inputs - Reps'!$M$4:$M$5000,F$8, 'Inputs - Reps'!$C$4:$C$5000, $C$1)</f>
        <v>14.076000000000001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0.182</v>
      </c>
      <c r="P14" s="32">
        <f>SUMIFS('Inputs - Reps'!$J$4:$J$5000,'Inputs - Reps'!$M$4:$M$5000,P$6, 'Inputs - Reps'!$C$4:$C$5000, $C$1)-SUMIFS('Inputs - Reps'!$J$4:$J$5000,'Inputs - Reps'!$M$4:$M$5000,P$7, 'Inputs - Reps'!$C$4:$C$5000, $C$1)</f>
        <v>0</v>
      </c>
      <c r="Q14" s="32">
        <f>SUMIFS('Inputs - Reps'!$J$4:$J$5000,'Inputs - Reps'!$M$4:$M$5000,Q$6, 'Inputs - Reps'!$C$4:$C$5000, $C$1)-SUMIFS('Inputs - Reps'!$J$4:$J$5000,'Inputs - Reps'!$M$4:$M$5000,Q$7, 'Inputs - Reps'!$C$4:$C$5000, $C$1)</f>
        <v>1.4469999999999998</v>
      </c>
      <c r="R14" s="32">
        <f>SUMIFS('Inputs - Reps'!$J$4:$J$5000,'Inputs - Reps'!$M$4:$M$5000,R$6, 'Inputs - Reps'!$C$4:$C$5000, $C$1)-SUMIFS('Inputs - Reps'!$J$4:$J$5000,'Inputs - Reps'!$M$4:$M$5000,R$7, 'Inputs - Reps'!$C$4:$C$5000, $C$1)</f>
        <v>7.7540000000000004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3.4039999999999999</v>
      </c>
      <c r="D15" s="32">
        <f>SUMIFS('Inputs - Reps'!$K$4:$K$5000,'Inputs - Reps'!$M$4:$M$5000,D$6, 'Inputs - Reps'!$C$4:$C$5000, $C$1)+SUMIFS('Inputs - Reps'!$K$4:$K$5000,'Inputs - Reps'!$M$4:$M$5000,D$8, 'Inputs - Reps'!$C$4:$C$5000, $C$1)</f>
        <v>0.86699999999999999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18.712999999999997</v>
      </c>
      <c r="F15" s="32">
        <f>SUMIFS('Inputs - Reps'!$K$4:$K$5000,'Inputs - Reps'!$M$4:$M$5000,F$6, 'Inputs - Reps'!$C$4:$C$5000, $C$1)+SUMIFS('Inputs - Reps'!$K$4:$K$5000,'Inputs - Reps'!$M$4:$M$5000,F$8, 'Inputs - Reps'!$C$4:$C$5000, $C$1)</f>
        <v>13.670999999999999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0.17799999999999999</v>
      </c>
      <c r="P15" s="32">
        <f>SUMIFS('Inputs - Reps'!$K$4:$K$5000,'Inputs - Reps'!$M$4:$M$5000,P$6, 'Inputs - Reps'!$C$4:$C$5000, $C$1)-SUMIFS('Inputs - Reps'!$K$4:$K$5000,'Inputs - Reps'!$M$4:$M$5000,P$7, 'Inputs - Reps'!$C$4:$C$5000, $C$1)</f>
        <v>0</v>
      </c>
      <c r="Q15" s="32">
        <f>SUMIFS('Inputs - Reps'!$K$4:$K$5000,'Inputs - Reps'!$M$4:$M$5000,Q$6, 'Inputs - Reps'!$C$4:$C$5000, $C$1)-SUMIFS('Inputs - Reps'!$K$4:$K$5000,'Inputs - Reps'!$M$4:$M$5000,Q$7, 'Inputs - Reps'!$C$4:$C$5000, $C$1)</f>
        <v>1.494</v>
      </c>
      <c r="R15" s="32">
        <f>SUMIFS('Inputs - Reps'!$K$4:$K$5000,'Inputs - Reps'!$M$4:$M$5000,R$6, 'Inputs - Reps'!$C$4:$C$5000, $C$1)-SUMIFS('Inputs - Reps'!$K$4:$K$5000,'Inputs - Reps'!$M$4:$M$5000,R$7, 'Inputs - Reps'!$C$4:$C$5000, $C$1)</f>
        <v>7.6819999999999995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257.22399999999993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adjustments'!N$19*(C11/SUM(C$11:C$15)), 0)</f>
        <v>0</v>
      </c>
      <c r="D21" s="9">
        <f>IFERROR('Inputs - adjustments'!O$19*(D11/SUM(D$11:D$15)), 0)</f>
        <v>0</v>
      </c>
      <c r="E21" s="31">
        <f>IFERROR('Inputs - adjustments'!P$19*(E11/SUM(E$11:E$15)), 0)</f>
        <v>-0.26296322389742149</v>
      </c>
      <c r="F21" s="9">
        <f>IFERROR('Inputs - adjustments'!Q$19*(F11/SUM(F$11:F$15)), 0)</f>
        <v>0</v>
      </c>
      <c r="G21" s="9">
        <f>IFERROR('Inputs - adjustments'!R$19*(G11/SUM(G$11:G$15)), 0)</f>
        <v>0</v>
      </c>
      <c r="H21" s="9">
        <f>IFERROR('Inputs - adjustments'!S$19*(H11/SUM(H$11:H$15)), 0)</f>
        <v>0</v>
      </c>
      <c r="I21" s="9">
        <f>IFERROR('Inputs - adjustments'!T$19*(I11/SUM(I$11:I$15)), 0)</f>
        <v>0</v>
      </c>
      <c r="J21" s="9">
        <f>IFERROR('Inputs - adjustments'!U$19*(J11/SUM(J$11:J$15)), 0)</f>
        <v>0</v>
      </c>
      <c r="K21" s="9">
        <f>IFERROR('Inputs - adjustments'!V$19*(K11/SUM(K$11:K$15)), 0)</f>
        <v>0</v>
      </c>
      <c r="L21" s="9">
        <f>IFERROR('Inputs - adjustments'!W$19*(L11/SUM(L$11:L$15)), 0)</f>
        <v>0</v>
      </c>
      <c r="M21" s="26"/>
      <c r="N21" s="3" t="s">
        <v>28</v>
      </c>
      <c r="O21" s="31">
        <f>IFERROR('Inputs - adjustments'!B$19*O11/SUM(O$11:O$15), 0)</f>
        <v>0</v>
      </c>
      <c r="P21" s="31">
        <f>IFERROR('Inputs - adjustments'!C$19*P11/SUM(P$11:P$15), 0)</f>
        <v>0</v>
      </c>
      <c r="Q21" s="31">
        <f>IFERROR('Inputs - adjustments'!D$19*Q11/SUM(Q$11:Q$15), 0)</f>
        <v>0</v>
      </c>
      <c r="R21" s="31">
        <f>IFERROR('Inputs - adjustments'!E$19*R11/SUM(R$11:R$15), 0)</f>
        <v>0</v>
      </c>
      <c r="S21" s="31">
        <f>IFERROR('Inputs - adjustments'!F$19*S11/SUM(S$11:S$15), 0)</f>
        <v>0</v>
      </c>
      <c r="T21" s="31">
        <f>IFERROR('Inputs - adjustments'!G$19*T11/SUM(T$11:T$15), 0)</f>
        <v>0</v>
      </c>
      <c r="U21" s="31">
        <f>IFERROR('Inputs - adjustments'!H$19*U11/SUM(U$11:U$15), 0)</f>
        <v>0</v>
      </c>
      <c r="V21" s="31">
        <f>IFERROR('Inputs - adjustments'!I$19*V11/SUM(V$11:V$15), 0)</f>
        <v>0</v>
      </c>
      <c r="W21" s="31">
        <f>IFERROR('Inputs - adjustments'!J$19*W11/SUM(W$11:W$15), 0)</f>
        <v>0</v>
      </c>
      <c r="X21" s="31">
        <f>IFERROR('Inputs - adjustments'!K$19*X11/SUM(X$11:X$15), 0)</f>
        <v>0</v>
      </c>
    </row>
    <row r="22" spans="2:24" outlineLevel="1">
      <c r="B22" s="3" t="s">
        <v>29</v>
      </c>
      <c r="C22" s="9">
        <f>IFERROR('Inputs - adjustments'!N$19*(C12/SUM(C$11:C$15)), 0)</f>
        <v>0</v>
      </c>
      <c r="D22" s="9">
        <f>IFERROR('Inputs - adjustments'!O$19*(D12/SUM(D$11:D$15)), 0)</f>
        <v>0</v>
      </c>
      <c r="E22" s="31">
        <f>IFERROR('Inputs - adjustments'!P$19*(E12/SUM(E$11:E$15)), 0)</f>
        <v>-0.25731445882566073</v>
      </c>
      <c r="F22" s="9">
        <f>IFERROR('Inputs - adjustments'!Q$19*(F12/SUM(F$11:F$15)), 0)</f>
        <v>0</v>
      </c>
      <c r="G22" s="9">
        <f>IFERROR('Inputs - adjustments'!R$19*(G12/SUM(G$11:G$15)), 0)</f>
        <v>0</v>
      </c>
      <c r="H22" s="9">
        <f>IFERROR('Inputs - adjustments'!S$19*(H12/SUM(H$11:H$15)), 0)</f>
        <v>0</v>
      </c>
      <c r="I22" s="9">
        <f>IFERROR('Inputs - adjustments'!T$19*(I12/SUM(I$11:I$15)), 0)</f>
        <v>0</v>
      </c>
      <c r="J22" s="9">
        <f>IFERROR('Inputs - adjustments'!U$19*(J12/SUM(J$11:J$15)), 0)</f>
        <v>0</v>
      </c>
      <c r="K22" s="9">
        <f>IFERROR('Inputs - adjustments'!V$19*(K12/SUM(K$11:K$15)), 0)</f>
        <v>0</v>
      </c>
      <c r="L22" s="9">
        <f>IFERROR('Inputs - adjustments'!W$19*(L12/SUM(L$11:L$15)), 0)</f>
        <v>0</v>
      </c>
      <c r="N22" s="3" t="s">
        <v>29</v>
      </c>
      <c r="O22" s="31">
        <f>IFERROR('Inputs - adjustments'!B$19*O12/SUM(O$11:O$15), 0)</f>
        <v>0</v>
      </c>
      <c r="P22" s="31">
        <f>IFERROR('Inputs - adjustments'!C$19*P12/SUM(P$11:P$15), 0)</f>
        <v>0</v>
      </c>
      <c r="Q22" s="31">
        <f>IFERROR('Inputs - adjustments'!D$19*Q12/SUM(Q$11:Q$15), 0)</f>
        <v>0</v>
      </c>
      <c r="R22" s="31">
        <f>IFERROR('Inputs - adjustments'!E$19*R12/SUM(R$11:R$15), 0)</f>
        <v>0</v>
      </c>
      <c r="S22" s="31">
        <f>IFERROR('Inputs - adjustments'!F$19*S12/SUM(S$11:S$15), 0)</f>
        <v>0</v>
      </c>
      <c r="T22" s="31">
        <f>IFERROR('Inputs - adjustments'!G$19*T12/SUM(T$11:T$15), 0)</f>
        <v>0</v>
      </c>
      <c r="U22" s="31">
        <f>IFERROR('Inputs - adjustments'!H$19*U12/SUM(U$11:U$15), 0)</f>
        <v>0</v>
      </c>
      <c r="V22" s="31">
        <f>IFERROR('Inputs - adjustments'!I$19*V12/SUM(V$11:V$15), 0)</f>
        <v>0</v>
      </c>
      <c r="W22" s="31">
        <f>IFERROR('Inputs - adjustments'!J$19*W12/SUM(W$11:W$15), 0)</f>
        <v>0</v>
      </c>
      <c r="X22" s="31">
        <f>IFERROR('Inputs - adjustments'!K$19*X12/SUM(X$11:X$15), 0)</f>
        <v>0</v>
      </c>
    </row>
    <row r="23" spans="2:24" outlineLevel="1">
      <c r="B23" s="3" t="s">
        <v>30</v>
      </c>
      <c r="C23" s="9">
        <f>IFERROR('Inputs - adjustments'!N$19*(C13/SUM(C$11:C$15)), 0)</f>
        <v>0</v>
      </c>
      <c r="D23" s="9">
        <f>IFERROR('Inputs - adjustments'!O$19*(D13/SUM(D$11:D$15)), 0)</f>
        <v>0</v>
      </c>
      <c r="E23" s="31">
        <f>IFERROR('Inputs - adjustments'!P$19*(E13/SUM(E$11:E$15)), 0)</f>
        <v>-0.2520556975784537</v>
      </c>
      <c r="F23" s="9">
        <f>IFERROR('Inputs - adjustments'!Q$19*(F13/SUM(F$11:F$15)), 0)</f>
        <v>0</v>
      </c>
      <c r="G23" s="9">
        <f>IFERROR('Inputs - adjustments'!R$19*(G13/SUM(G$11:G$15)), 0)</f>
        <v>0</v>
      </c>
      <c r="H23" s="9">
        <f>IFERROR('Inputs - adjustments'!S$19*(H13/SUM(H$11:H$15)), 0)</f>
        <v>0</v>
      </c>
      <c r="I23" s="9">
        <f>IFERROR('Inputs - adjustments'!T$19*(I13/SUM(I$11:I$15)), 0)</f>
        <v>0</v>
      </c>
      <c r="J23" s="9">
        <f>IFERROR('Inputs - adjustments'!U$19*(J13/SUM(J$11:J$15)), 0)</f>
        <v>0</v>
      </c>
      <c r="K23" s="9">
        <f>IFERROR('Inputs - adjustments'!V$19*(K13/SUM(K$11:K$15)), 0)</f>
        <v>0</v>
      </c>
      <c r="L23" s="9">
        <f>IFERROR('Inputs - adjustments'!W$19*(L13/SUM(L$11:L$15)), 0)</f>
        <v>0</v>
      </c>
      <c r="N23" s="3" t="s">
        <v>30</v>
      </c>
      <c r="O23" s="31">
        <f>IFERROR('Inputs - adjustments'!B$19*O13/SUM(O$11:O$15), 0)</f>
        <v>0</v>
      </c>
      <c r="P23" s="31">
        <f>IFERROR('Inputs - adjustments'!C$19*P13/SUM(P$11:P$15), 0)</f>
        <v>0</v>
      </c>
      <c r="Q23" s="31">
        <f>IFERROR('Inputs - adjustments'!D$19*Q13/SUM(Q$11:Q$15), 0)</f>
        <v>0</v>
      </c>
      <c r="R23" s="31">
        <f>IFERROR('Inputs - adjustments'!E$19*R13/SUM(R$11:R$15), 0)</f>
        <v>0</v>
      </c>
      <c r="S23" s="31">
        <f>IFERROR('Inputs - adjustments'!F$19*S13/SUM(S$11:S$15), 0)</f>
        <v>0</v>
      </c>
      <c r="T23" s="31">
        <f>IFERROR('Inputs - adjustments'!G$19*T13/SUM(T$11:T$15), 0)</f>
        <v>0</v>
      </c>
      <c r="U23" s="31">
        <f>IFERROR('Inputs - adjustments'!H$19*U13/SUM(U$11:U$15), 0)</f>
        <v>0</v>
      </c>
      <c r="V23" s="31">
        <f>IFERROR('Inputs - adjustments'!I$19*V13/SUM(V$11:V$15), 0)</f>
        <v>0</v>
      </c>
      <c r="W23" s="31">
        <f>IFERROR('Inputs - adjustments'!J$19*W13/SUM(W$11:W$15), 0)</f>
        <v>0</v>
      </c>
      <c r="X23" s="31">
        <f>IFERROR('Inputs - adjustments'!K$19*X13/SUM(X$11:X$15), 0)</f>
        <v>0</v>
      </c>
    </row>
    <row r="24" spans="2:24" outlineLevel="1">
      <c r="B24" s="3" t="s">
        <v>31</v>
      </c>
      <c r="C24" s="9">
        <f>IFERROR('Inputs - adjustments'!N$19*(C14/SUM(C$11:C$15)), 0)</f>
        <v>0</v>
      </c>
      <c r="D24" s="9">
        <f>IFERROR('Inputs - adjustments'!O$19*(D14/SUM(D$11:D$15)), 0)</f>
        <v>0</v>
      </c>
      <c r="E24" s="31">
        <f>IFERROR('Inputs - adjustments'!P$19*(E14/SUM(E$11:E$15)), 0)</f>
        <v>-0.24224269812194288</v>
      </c>
      <c r="F24" s="9">
        <f>IFERROR('Inputs - adjustments'!Q$19*(F14/SUM(F$11:F$15)), 0)</f>
        <v>0</v>
      </c>
      <c r="G24" s="9">
        <f>IFERROR('Inputs - adjustments'!R$19*(G14/SUM(G$11:G$15)), 0)</f>
        <v>0</v>
      </c>
      <c r="H24" s="9">
        <f>IFERROR('Inputs - adjustments'!S$19*(H14/SUM(H$11:H$15)), 0)</f>
        <v>0</v>
      </c>
      <c r="I24" s="9">
        <f>IFERROR('Inputs - adjustments'!T$19*(I14/SUM(I$11:I$15)), 0)</f>
        <v>0</v>
      </c>
      <c r="J24" s="9">
        <f>IFERROR('Inputs - adjustments'!U$19*(J14/SUM(J$11:J$15)), 0)</f>
        <v>0</v>
      </c>
      <c r="K24" s="9">
        <f>IFERROR('Inputs - adjustments'!V$19*(K14/SUM(K$11:K$15)), 0)</f>
        <v>0</v>
      </c>
      <c r="L24" s="9">
        <f>IFERROR('Inputs - adjustments'!W$19*(L14/SUM(L$11:L$15)), 0)</f>
        <v>0</v>
      </c>
      <c r="N24" s="3" t="s">
        <v>31</v>
      </c>
      <c r="O24" s="31">
        <f>IFERROR('Inputs - adjustments'!B$19*O14/SUM(O$11:O$15), 0)</f>
        <v>0</v>
      </c>
      <c r="P24" s="31">
        <f>IFERROR('Inputs - adjustments'!C$19*P14/SUM(P$11:P$15), 0)</f>
        <v>0</v>
      </c>
      <c r="Q24" s="31">
        <f>IFERROR('Inputs - adjustments'!D$19*Q14/SUM(Q$11:Q$15), 0)</f>
        <v>0</v>
      </c>
      <c r="R24" s="31">
        <f>IFERROR('Inputs - adjustments'!E$19*R14/SUM(R$11:R$15), 0)</f>
        <v>0</v>
      </c>
      <c r="S24" s="31">
        <f>IFERROR('Inputs - adjustments'!F$19*S14/SUM(S$11:S$15), 0)</f>
        <v>0</v>
      </c>
      <c r="T24" s="31">
        <f>IFERROR('Inputs - adjustments'!G$19*T14/SUM(T$11:T$15), 0)</f>
        <v>0</v>
      </c>
      <c r="U24" s="31">
        <f>IFERROR('Inputs - adjustments'!H$19*U14/SUM(U$11:U$15), 0)</f>
        <v>0</v>
      </c>
      <c r="V24" s="31">
        <f>IFERROR('Inputs - adjustments'!I$19*V14/SUM(V$11:V$15), 0)</f>
        <v>0</v>
      </c>
      <c r="W24" s="31">
        <f>IFERROR('Inputs - adjustments'!J$19*W14/SUM(W$11:W$15), 0)</f>
        <v>0</v>
      </c>
      <c r="X24" s="31">
        <f>IFERROR('Inputs - adjustments'!K$19*X14/SUM(X$11:X$15), 0)</f>
        <v>0</v>
      </c>
    </row>
    <row r="25" spans="2:24" outlineLevel="1">
      <c r="B25" s="3" t="s">
        <v>32</v>
      </c>
      <c r="C25" s="9">
        <f>IFERROR('Inputs - adjustments'!N$19*(C15/SUM(C$11:C$15)), 0)</f>
        <v>0</v>
      </c>
      <c r="D25" s="9">
        <f>IFERROR('Inputs - adjustments'!O$19*(D15/SUM(D$11:D$15)), 0)</f>
        <v>0</v>
      </c>
      <c r="E25" s="31">
        <f>IFERROR('Inputs - adjustments'!P$19*(E15/SUM(E$11:E$15)), 0)</f>
        <v>-0.23542392157652126</v>
      </c>
      <c r="F25" s="9">
        <f>IFERROR('Inputs - adjustments'!Q$19*(F15/SUM(F$11:F$15)), 0)</f>
        <v>0</v>
      </c>
      <c r="G25" s="9">
        <f>IFERROR('Inputs - adjustments'!R$19*(G15/SUM(G$11:G$15)), 0)</f>
        <v>0</v>
      </c>
      <c r="H25" s="9">
        <f>IFERROR('Inputs - adjustments'!S$19*(H15/SUM(H$11:H$15)), 0)</f>
        <v>0</v>
      </c>
      <c r="I25" s="9">
        <f>IFERROR('Inputs - adjustments'!T$19*(I15/SUM(I$11:I$15)), 0)</f>
        <v>0</v>
      </c>
      <c r="J25" s="9">
        <f>IFERROR('Inputs - adjustments'!U$19*(J15/SUM(J$11:J$15)), 0)</f>
        <v>0</v>
      </c>
      <c r="K25" s="9">
        <f>IFERROR('Inputs - adjustments'!V$19*(K15/SUM(K$11:K$15)), 0)</f>
        <v>0</v>
      </c>
      <c r="L25" s="9">
        <f>IFERROR('Inputs - adjustments'!W$19*(L15/SUM(L$11:L$15)), 0)</f>
        <v>0</v>
      </c>
      <c r="N25" s="3" t="s">
        <v>32</v>
      </c>
      <c r="O25" s="31">
        <f>IFERROR('Inputs - adjustments'!B$19*O15/SUM(O$11:O$15), 0)</f>
        <v>0</v>
      </c>
      <c r="P25" s="31">
        <f>IFERROR('Inputs - adjustments'!C$19*P15/SUM(P$11:P$15), 0)</f>
        <v>0</v>
      </c>
      <c r="Q25" s="31">
        <f>IFERROR('Inputs - adjustments'!D$19*Q15/SUM(Q$11:Q$15), 0)</f>
        <v>0</v>
      </c>
      <c r="R25" s="31">
        <f>IFERROR('Inputs - adjustments'!E$19*R15/SUM(R$11:R$15), 0)</f>
        <v>0</v>
      </c>
      <c r="S25" s="31">
        <f>IFERROR('Inputs - adjustments'!F$19*S15/SUM(S$11:S$15), 0)</f>
        <v>0</v>
      </c>
      <c r="T25" s="31">
        <f>IFERROR('Inputs - adjustments'!G$19*T15/SUM(T$11:T$15), 0)</f>
        <v>0</v>
      </c>
      <c r="U25" s="31">
        <f>IFERROR('Inputs - adjustments'!H$19*U15/SUM(U$11:U$15), 0)</f>
        <v>0</v>
      </c>
      <c r="V25" s="31">
        <f>IFERROR('Inputs - adjustments'!I$19*V15/SUM(V$11:V$15), 0)</f>
        <v>0</v>
      </c>
      <c r="W25" s="31">
        <f>IFERROR('Inputs - adjustments'!J$19*W15/SUM(W$11:W$15), 0)</f>
        <v>0</v>
      </c>
      <c r="X25" s="31">
        <f>IFERROR('Inputs - adjustments'!K$19*X15/SUM(X$11:X$15),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3.8330000000000002</v>
      </c>
      <c r="D31" s="32">
        <f t="shared" ref="D31:L31" si="0" xml:space="preserve"> D11 + D21</f>
        <v>0.92400000000000004</v>
      </c>
      <c r="E31" s="32">
        <f t="shared" si="0"/>
        <v>20.639036776102579</v>
      </c>
      <c r="F31" s="32">
        <f t="shared" si="0"/>
        <v>17.317999999999998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0.19400000000000001</v>
      </c>
      <c r="P31" s="32">
        <f t="shared" ref="P31:X31" si="1" xml:space="preserve"> P11 + P21</f>
        <v>0</v>
      </c>
      <c r="Q31" s="32">
        <f t="shared" si="1"/>
        <v>1.3070000000000002</v>
      </c>
      <c r="R31" s="32">
        <f t="shared" si="1"/>
        <v>9.0269999999999992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3.7600000000000002</v>
      </c>
      <c r="D32" s="32">
        <f t="shared" si="2"/>
        <v>1.06</v>
      </c>
      <c r="E32" s="32">
        <f t="shared" si="2"/>
        <v>20.195685541174335</v>
      </c>
      <c r="F32" s="32">
        <f t="shared" si="2"/>
        <v>19.033999999999999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0.19</v>
      </c>
      <c r="P32" s="32">
        <f t="shared" si="3"/>
        <v>0</v>
      </c>
      <c r="Q32" s="32">
        <f t="shared" si="3"/>
        <v>1.3550000000000004</v>
      </c>
      <c r="R32" s="32">
        <f t="shared" si="3"/>
        <v>12.001999999999999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3.69</v>
      </c>
      <c r="D33" s="32">
        <f t="shared" si="4"/>
        <v>0.877</v>
      </c>
      <c r="E33" s="32">
        <f t="shared" si="4"/>
        <v>19.782944302421544</v>
      </c>
      <c r="F33" s="32">
        <f t="shared" si="4"/>
        <v>17.873000000000001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0.186</v>
      </c>
      <c r="P33" s="32">
        <f t="shared" si="3"/>
        <v>0</v>
      </c>
      <c r="Q33" s="32">
        <f t="shared" si="3"/>
        <v>1.401</v>
      </c>
      <c r="R33" s="32">
        <f t="shared" si="3"/>
        <v>8.7330000000000005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3.504</v>
      </c>
      <c r="D34" s="32">
        <f t="shared" si="5"/>
        <v>0.84299999999999997</v>
      </c>
      <c r="E34" s="32">
        <f t="shared" si="5"/>
        <v>19.012757301878057</v>
      </c>
      <c r="F34" s="32">
        <f t="shared" si="5"/>
        <v>14.076000000000001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0.182</v>
      </c>
      <c r="P34" s="32">
        <f t="shared" si="3"/>
        <v>0</v>
      </c>
      <c r="Q34" s="32">
        <f t="shared" si="3"/>
        <v>1.4469999999999998</v>
      </c>
      <c r="R34" s="32">
        <f t="shared" si="3"/>
        <v>7.7540000000000004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3.4039999999999999</v>
      </c>
      <c r="D35" s="32">
        <f t="shared" si="6"/>
        <v>0.86699999999999999</v>
      </c>
      <c r="E35" s="32">
        <f t="shared" si="6"/>
        <v>18.477576078423475</v>
      </c>
      <c r="F35" s="32">
        <f t="shared" si="6"/>
        <v>13.670999999999999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0.17799999999999999</v>
      </c>
      <c r="P35" s="32">
        <f t="shared" si="3"/>
        <v>0</v>
      </c>
      <c r="Q35" s="32">
        <f t="shared" si="3"/>
        <v>1.494</v>
      </c>
      <c r="R35" s="32">
        <f t="shared" si="3"/>
        <v>7.6819999999999995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255.9739999999999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0.16839469290923467</v>
      </c>
      <c r="D42" s="11">
        <f>IFERROR(D31/SUM($C$31:$D$35), 0)</f>
        <v>4.0593972410157275E-2</v>
      </c>
      <c r="E42" s="11">
        <f>IFERROR(E31/SUM($E$31:$F$35), 0)</f>
        <v>0.11461037747724667</v>
      </c>
      <c r="F42" s="11">
        <f>IFERROR(F31/SUM($E$31:$F$35), 0)</f>
        <v>9.6168369613505111E-2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0.20860215053763442</v>
      </c>
      <c r="P42" s="11">
        <f>IFERROR(P31/SUM($O$31:$P$35),0)</f>
        <v>0</v>
      </c>
      <c r="Q42" s="11">
        <f>IFERROR(Q31/SUM($Q$31:$R$35), 0)</f>
        <v>2.5037354890617217E-2</v>
      </c>
      <c r="R42" s="11">
        <f>IFERROR(R31/SUM($Q$31:$R$35), 0)</f>
        <v>0.17292440902647405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0.16518759335734995</v>
      </c>
      <c r="D43" s="11">
        <f t="shared" si="7"/>
        <v>4.6568842808189084E-2</v>
      </c>
      <c r="E43" s="11">
        <f t="shared" ref="E43:F46" si="8">IFERROR(E32/SUM($E$31:$F$35), 0)</f>
        <v>0.11214840926907117</v>
      </c>
      <c r="F43" s="11">
        <f t="shared" si="8"/>
        <v>0.10569746779209241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0.20430107526881722</v>
      </c>
      <c r="P43" s="11">
        <f t="shared" si="12"/>
        <v>0</v>
      </c>
      <c r="Q43" s="11">
        <f t="shared" ref="Q43:R46" si="13">IFERROR(Q32/SUM($Q$31:$R$35), 0)</f>
        <v>2.5956859890425659E-2</v>
      </c>
      <c r="R43" s="11">
        <f t="shared" si="13"/>
        <v>0.22991456266043442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0.1621122924171865</v>
      </c>
      <c r="D44" s="11">
        <f t="shared" si="7"/>
        <v>3.8529127493190402E-2</v>
      </c>
      <c r="E44" s="11">
        <f t="shared" si="8"/>
        <v>0.10985642104854257</v>
      </c>
      <c r="F44" s="11">
        <f t="shared" si="8"/>
        <v>9.9250333185251019E-2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0.2</v>
      </c>
      <c r="P44" s="11">
        <f t="shared" si="12"/>
        <v>0</v>
      </c>
      <c r="Q44" s="11">
        <f t="shared" si="13"/>
        <v>2.6838052181908736E-2</v>
      </c>
      <c r="R44" s="11">
        <f t="shared" si="13"/>
        <v>0.16729244090264739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0.15394077849046653</v>
      </c>
      <c r="D45" s="11">
        <f t="shared" si="7"/>
        <v>3.7035409893682446E-2</v>
      </c>
      <c r="E45" s="11">
        <f t="shared" si="8"/>
        <v>0.10557950523033129</v>
      </c>
      <c r="F45" s="11">
        <f t="shared" si="8"/>
        <v>7.8165259884495783E-2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0.19569892473118281</v>
      </c>
      <c r="P45" s="11">
        <f t="shared" si="12"/>
        <v>0</v>
      </c>
      <c r="Q45" s="11">
        <f t="shared" si="13"/>
        <v>2.7719244473391819E-2</v>
      </c>
      <c r="R45" s="11">
        <f t="shared" si="13"/>
        <v>0.14853837017738783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0.14954749143309021</v>
      </c>
      <c r="D46" s="11">
        <f t="shared" si="7"/>
        <v>3.8089798787452764E-2</v>
      </c>
      <c r="E46" s="11">
        <f t="shared" si="8"/>
        <v>0.10260759705921522</v>
      </c>
      <c r="F46" s="11">
        <f t="shared" si="8"/>
        <v>7.5916259440248782E-2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0.1913978494623656</v>
      </c>
      <c r="P46" s="11">
        <f t="shared" si="12"/>
        <v>0</v>
      </c>
      <c r="Q46" s="11">
        <f t="shared" si="13"/>
        <v>2.8619593119037581E-2</v>
      </c>
      <c r="R46" s="11">
        <f t="shared" si="13"/>
        <v>0.14715911267767515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23.900007861298899</v>
      </c>
      <c r="D54" s="32">
        <f>SUMIFS('Inputs - allowances'!$L$4:$L$1000,'Inputs - allowances'!$M$4:$M$1000,D$52, 'Inputs - allowances'!$C$4:$C$1000, $C$1)</f>
        <v>179.88054420377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0.93</v>
      </c>
      <c r="P54" s="16">
        <f>SUMIFS('Inputs - allowances'!$L$4:$L$1000,'Inputs - allowances'!$M$4:$M$1000,P$52, 'Inputs - allowances'!$C$4:$C$1000, $C$1)</f>
        <v>38.896726223696398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23.900007861298899</v>
      </c>
      <c r="D64" s="37">
        <f t="shared" ref="D64:G64" si="17">D54+D59</f>
        <v>179.88054420377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0.93</v>
      </c>
      <c r="P64" s="38">
        <f t="shared" ref="P64:S64" si="18">P54+P59</f>
        <v>38.896726223696398</v>
      </c>
      <c r="Q64" s="38">
        <f t="shared" si="18"/>
        <v>0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0.16839469290923467</v>
      </c>
      <c r="D71" s="11">
        <f t="shared" si="19"/>
        <v>4.0593972410157275E-2</v>
      </c>
      <c r="E71" s="11">
        <f t="shared" si="19"/>
        <v>0.11461037747724667</v>
      </c>
      <c r="F71" s="11">
        <f t="shared" si="19"/>
        <v>9.6168369613505111E-2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0.20860215053763442</v>
      </c>
      <c r="P71" s="11">
        <f t="shared" si="20"/>
        <v>0</v>
      </c>
      <c r="Q71" s="11">
        <f t="shared" si="20"/>
        <v>2.5037354890617217E-2</v>
      </c>
      <c r="R71" s="11">
        <f t="shared" si="20"/>
        <v>0.17292440902647405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0.16518759335734995</v>
      </c>
      <c r="D72" s="11">
        <f t="shared" si="21"/>
        <v>4.6568842808189084E-2</v>
      </c>
      <c r="E72" s="11">
        <f t="shared" si="21"/>
        <v>0.11214840926907117</v>
      </c>
      <c r="F72" s="11">
        <f t="shared" si="21"/>
        <v>0.10569746779209241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0.20430107526881722</v>
      </c>
      <c r="P72" s="11">
        <f t="shared" si="22"/>
        <v>0</v>
      </c>
      <c r="Q72" s="11">
        <f t="shared" si="22"/>
        <v>2.5956859890425659E-2</v>
      </c>
      <c r="R72" s="11">
        <f t="shared" si="22"/>
        <v>0.22991456266043442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0.1621122924171865</v>
      </c>
      <c r="D73" s="11">
        <f t="shared" si="23"/>
        <v>3.8529127493190402E-2</v>
      </c>
      <c r="E73" s="11">
        <f t="shared" si="23"/>
        <v>0.10985642104854257</v>
      </c>
      <c r="F73" s="11">
        <f t="shared" si="23"/>
        <v>9.9250333185251019E-2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0.2</v>
      </c>
      <c r="P73" s="11">
        <f t="shared" si="24"/>
        <v>0</v>
      </c>
      <c r="Q73" s="11">
        <f t="shared" si="24"/>
        <v>2.6838052181908736E-2</v>
      </c>
      <c r="R73" s="11">
        <f t="shared" si="24"/>
        <v>0.16729244090264739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0.15394077849046653</v>
      </c>
      <c r="D74" s="11">
        <f t="shared" si="25"/>
        <v>3.7035409893682446E-2</v>
      </c>
      <c r="E74" s="11">
        <f t="shared" si="25"/>
        <v>0.10557950523033129</v>
      </c>
      <c r="F74" s="11">
        <f t="shared" si="25"/>
        <v>7.8165259884495783E-2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0.19569892473118281</v>
      </c>
      <c r="P74" s="11">
        <f t="shared" si="26"/>
        <v>0</v>
      </c>
      <c r="Q74" s="11">
        <f t="shared" si="26"/>
        <v>2.7719244473391819E-2</v>
      </c>
      <c r="R74" s="11">
        <f t="shared" si="26"/>
        <v>0.14853837017738783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0.14954749143309021</v>
      </c>
      <c r="D75" s="11">
        <f t="shared" si="27"/>
        <v>3.8089798787452764E-2</v>
      </c>
      <c r="E75" s="11">
        <f t="shared" si="27"/>
        <v>0.10260759705921522</v>
      </c>
      <c r="F75" s="11">
        <f t="shared" si="27"/>
        <v>7.5916259440248782E-2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0.1913978494623656</v>
      </c>
      <c r="P75" s="11">
        <f t="shared" si="28"/>
        <v>0</v>
      </c>
      <c r="Q75" s="11">
        <f t="shared" si="28"/>
        <v>2.8619593119037581E-2</v>
      </c>
      <c r="R75" s="11">
        <f t="shared" si="28"/>
        <v>0.14715911267767515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23.900007861298899</v>
      </c>
      <c r="D80" s="37">
        <f t="shared" ref="D80:G80" si="29">D64</f>
        <v>179.88054420377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0.93</v>
      </c>
      <c r="P80" s="38">
        <f t="shared" ref="P80:S80" si="30">P64</f>
        <v>38.896726223696398</v>
      </c>
      <c r="Q80" s="38">
        <f t="shared" si="30"/>
        <v>0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4.024634484331723</v>
      </c>
      <c r="D85" s="32">
        <f>$C$80*D71</f>
        <v>0.9701962597241095</v>
      </c>
      <c r="E85" s="32">
        <f>$D$80*E71</f>
        <v>20.616177072006636</v>
      </c>
      <c r="F85" s="32">
        <f>$D$80*F71</f>
        <v>17.298818661266598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0.19400000000000003</v>
      </c>
      <c r="P85" s="32">
        <f>$O$80*P71</f>
        <v>0</v>
      </c>
      <c r="Q85" s="32">
        <f>$P$80*Q71</f>
        <v>0.97387113854586393</v>
      </c>
      <c r="R85" s="32">
        <f>$P$80*R71</f>
        <v>6.7261933952972548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3.9479847798297096</v>
      </c>
      <c r="D86" s="32">
        <f t="shared" si="31"/>
        <v>1.1129957092073117</v>
      </c>
      <c r="E86" s="32">
        <f t="shared" ref="E86:F89" si="32">$D$80*E72</f>
        <v>20.173316890907646</v>
      </c>
      <c r="F86" s="32">
        <f t="shared" si="32"/>
        <v>19.012918027402034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0.19000000000000003</v>
      </c>
      <c r="P86" s="32">
        <f t="shared" si="36"/>
        <v>0</v>
      </c>
      <c r="Q86" s="32">
        <f t="shared" ref="Q86:R89" si="37">$P$80*Q72</f>
        <v>1.0096368727847329</v>
      </c>
      <c r="R86" s="32">
        <f t="shared" si="37"/>
        <v>8.9429237986438075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3.8744850631839434</v>
      </c>
      <c r="D87" s="32">
        <f t="shared" si="31"/>
        <v>0.9208464499762381</v>
      </c>
      <c r="E87" s="32">
        <f t="shared" si="32"/>
        <v>19.76103280249033</v>
      </c>
      <c r="F87" s="32">
        <f t="shared" si="32"/>
        <v>17.853203945768445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0.18600000000000003</v>
      </c>
      <c r="P87" s="32">
        <f t="shared" si="36"/>
        <v>0</v>
      </c>
      <c r="Q87" s="32">
        <f t="shared" si="37"/>
        <v>1.0439123680969817</v>
      </c>
      <c r="R87" s="32">
        <f t="shared" si="37"/>
        <v>6.5071282730841844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3.6791858160966227</v>
      </c>
      <c r="D88" s="32">
        <f t="shared" si="31"/>
        <v>0.88514658760543752</v>
      </c>
      <c r="E88" s="32">
        <f t="shared" si="32"/>
        <v>18.991698857596774</v>
      </c>
      <c r="F88" s="32">
        <f t="shared" si="32"/>
        <v>14.060409485852214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0.18200000000000002</v>
      </c>
      <c r="P88" s="32">
        <f t="shared" si="36"/>
        <v>0</v>
      </c>
      <c r="Q88" s="32">
        <f t="shared" si="37"/>
        <v>1.078187863409231</v>
      </c>
      <c r="R88" s="32">
        <f t="shared" si="37"/>
        <v>5.777656318503924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3.5741862208883859</v>
      </c>
      <c r="D89" s="32">
        <f t="shared" si="31"/>
        <v>0.91034649045541438</v>
      </c>
      <c r="E89" s="32">
        <f t="shared" si="32"/>
        <v>18.457110398452784</v>
      </c>
      <c r="F89" s="32">
        <f t="shared" si="32"/>
        <v>13.655858062026542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0.17800000000000002</v>
      </c>
      <c r="P89" s="32">
        <f t="shared" si="36"/>
        <v>0</v>
      </c>
      <c r="Q89" s="32">
        <f t="shared" si="37"/>
        <v>1.11320847818479</v>
      </c>
      <c r="R89" s="32">
        <f t="shared" si="37"/>
        <v>5.7240077171456196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243.60727828876529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4.024634484331723</v>
      </c>
      <c r="D105" s="32">
        <f t="shared" ref="D105:L105" si="41">D85+D96</f>
        <v>0.9701962597241095</v>
      </c>
      <c r="E105" s="32">
        <f t="shared" si="41"/>
        <v>20.616177072006636</v>
      </c>
      <c r="F105" s="32">
        <f t="shared" si="41"/>
        <v>17.298818661266598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0.19400000000000003</v>
      </c>
      <c r="P105" s="32">
        <f t="shared" ref="P105:X105" si="42">P85+P96</f>
        <v>0</v>
      </c>
      <c r="Q105" s="32">
        <f t="shared" si="42"/>
        <v>0.97387113854586393</v>
      </c>
      <c r="R105" s="32">
        <f t="shared" si="42"/>
        <v>6.7261933952972548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3.9479847798297096</v>
      </c>
      <c r="D106" s="32">
        <f t="shared" si="43"/>
        <v>1.1129957092073117</v>
      </c>
      <c r="E106" s="32">
        <f t="shared" si="43"/>
        <v>20.173316890907646</v>
      </c>
      <c r="F106" s="32">
        <f t="shared" si="43"/>
        <v>19.012918027402034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0.19000000000000003</v>
      </c>
      <c r="P106" s="32">
        <f t="shared" si="44"/>
        <v>0</v>
      </c>
      <c r="Q106" s="32">
        <f t="shared" si="44"/>
        <v>1.0096368727847329</v>
      </c>
      <c r="R106" s="32">
        <f t="shared" si="44"/>
        <v>8.9429237986438075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3.8744850631839434</v>
      </c>
      <c r="D107" s="32">
        <f t="shared" si="43"/>
        <v>0.9208464499762381</v>
      </c>
      <c r="E107" s="32">
        <f t="shared" si="43"/>
        <v>19.76103280249033</v>
      </c>
      <c r="F107" s="32">
        <f t="shared" si="43"/>
        <v>17.853203945768445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0.18600000000000003</v>
      </c>
      <c r="P107" s="32">
        <f t="shared" si="44"/>
        <v>0</v>
      </c>
      <c r="Q107" s="32">
        <f t="shared" si="44"/>
        <v>1.0439123680969817</v>
      </c>
      <c r="R107" s="32">
        <f t="shared" si="44"/>
        <v>6.5071282730841844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3.6791858160966227</v>
      </c>
      <c r="D108" s="32">
        <f t="shared" si="43"/>
        <v>0.88514658760543752</v>
      </c>
      <c r="E108" s="32">
        <f t="shared" si="43"/>
        <v>18.991698857596774</v>
      </c>
      <c r="F108" s="32">
        <f t="shared" si="43"/>
        <v>14.060409485852214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0.18200000000000002</v>
      </c>
      <c r="P108" s="32">
        <f t="shared" si="44"/>
        <v>0</v>
      </c>
      <c r="Q108" s="32">
        <f t="shared" si="44"/>
        <v>1.078187863409231</v>
      </c>
      <c r="R108" s="32">
        <f t="shared" si="44"/>
        <v>5.777656318503924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3.5741862208883859</v>
      </c>
      <c r="D109" s="32">
        <f t="shared" si="43"/>
        <v>0.91034649045541438</v>
      </c>
      <c r="E109" s="32">
        <f t="shared" si="43"/>
        <v>18.457110398452784</v>
      </c>
      <c r="F109" s="32">
        <f t="shared" si="43"/>
        <v>13.655858062026542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0.17800000000000002</v>
      </c>
      <c r="P109" s="32">
        <f t="shared" si="44"/>
        <v>0</v>
      </c>
      <c r="Q109" s="32">
        <f t="shared" si="44"/>
        <v>1.11320847818479</v>
      </c>
      <c r="R109" s="32">
        <f t="shared" si="44"/>
        <v>5.7240077171456196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243.60727828876529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0.1683946929092347</v>
      </c>
      <c r="D115" s="18">
        <f>IFERROR(D105/SUM($C$105:$D$109), 0)</f>
        <v>4.0593972410157282E-2</v>
      </c>
      <c r="E115" s="18">
        <f>IFERROR(E105/SUM($E$105:$F$109), 0)</f>
        <v>0.11461037747724667</v>
      </c>
      <c r="F115" s="18">
        <f>IFERROR(F105/SUM($E$105:$F$109), 0)</f>
        <v>9.6168369613505111E-2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0.2086021505376344</v>
      </c>
      <c r="P115" s="17">
        <f xml:space="preserve"> IFERROR(P105 / SUM($O$105:$P$109), 0)</f>
        <v>0</v>
      </c>
      <c r="Q115" s="17">
        <f xml:space="preserve"> IFERROR(Q105 / SUM($Q$105:$R$109), 0)</f>
        <v>2.5037354890617227E-2</v>
      </c>
      <c r="R115" s="17">
        <f xml:space="preserve"> IFERROR(R105 / SUM($Q$105:$R$109), 0)</f>
        <v>0.1729244090264741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0.16518759335734998</v>
      </c>
      <c r="D116" s="18">
        <f t="shared" si="45"/>
        <v>4.6568842808189084E-2</v>
      </c>
      <c r="E116" s="18">
        <f t="shared" ref="E116:F119" si="46">IFERROR(E106/SUM($E$105:$F$109), 0)</f>
        <v>0.11214840926907117</v>
      </c>
      <c r="F116" s="18">
        <f t="shared" si="46"/>
        <v>0.10569746779209241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0.20430107526881719</v>
      </c>
      <c r="P116" s="17">
        <f t="shared" si="50"/>
        <v>0</v>
      </c>
      <c r="Q116" s="17">
        <f t="shared" ref="Q116:R119" si="51" xml:space="preserve"> IFERROR(Q106 / SUM($Q$105:$R$109), 0)</f>
        <v>2.5956859890425669E-2</v>
      </c>
      <c r="R116" s="17">
        <f t="shared" si="51"/>
        <v>0.2299145626604345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0.16211229241718653</v>
      </c>
      <c r="D117" s="18">
        <f t="shared" si="45"/>
        <v>3.8529127493190408E-2</v>
      </c>
      <c r="E117" s="18">
        <f t="shared" si="46"/>
        <v>0.10985642104854257</v>
      </c>
      <c r="F117" s="18">
        <f t="shared" si="46"/>
        <v>9.9250333185251019E-2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0.19999999999999998</v>
      </c>
      <c r="P117" s="17">
        <f t="shared" si="50"/>
        <v>0</v>
      </c>
      <c r="Q117" s="17">
        <f t="shared" si="51"/>
        <v>2.6838052181908743E-2</v>
      </c>
      <c r="R117" s="17">
        <f t="shared" si="51"/>
        <v>0.16729244090264744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0.15394077849046656</v>
      </c>
      <c r="D118" s="18">
        <f t="shared" si="45"/>
        <v>3.7035409893682453E-2</v>
      </c>
      <c r="E118" s="18">
        <f t="shared" si="46"/>
        <v>0.10557950523033129</v>
      </c>
      <c r="F118" s="18">
        <f t="shared" si="46"/>
        <v>7.8165259884495783E-2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0.19569892473118278</v>
      </c>
      <c r="P118" s="17">
        <f t="shared" si="50"/>
        <v>0</v>
      </c>
      <c r="Q118" s="17">
        <f t="shared" si="51"/>
        <v>2.771924447339183E-2</v>
      </c>
      <c r="R118" s="17">
        <f t="shared" si="51"/>
        <v>0.14853837017738789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0.14954749143309023</v>
      </c>
      <c r="D119" s="18">
        <f t="shared" si="45"/>
        <v>3.8089798787452771E-2</v>
      </c>
      <c r="E119" s="18">
        <f t="shared" si="46"/>
        <v>0.10260759705921522</v>
      </c>
      <c r="F119" s="18">
        <f t="shared" si="46"/>
        <v>7.5916259440248782E-2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0.19139784946236557</v>
      </c>
      <c r="P119" s="17">
        <f t="shared" si="50"/>
        <v>0</v>
      </c>
      <c r="Q119" s="17">
        <f t="shared" si="51"/>
        <v>2.8619593119037588E-2</v>
      </c>
      <c r="R119" s="17">
        <f t="shared" si="51"/>
        <v>0.1471591126776752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4.2186344843317229</v>
      </c>
      <c r="D126" s="39">
        <f t="shared" si="55"/>
        <v>0.9701962597241095</v>
      </c>
      <c r="E126" s="39">
        <f t="shared" si="55"/>
        <v>21.590048210552499</v>
      </c>
      <c r="F126" s="39">
        <f t="shared" si="55"/>
        <v>24.025012056563853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4.1379847798297096</v>
      </c>
      <c r="D127" s="39">
        <f t="shared" si="55"/>
        <v>1.1129957092073117</v>
      </c>
      <c r="E127" s="39">
        <f t="shared" si="55"/>
        <v>21.182953763692378</v>
      </c>
      <c r="F127" s="39">
        <f t="shared" si="55"/>
        <v>27.955841826045841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4.0604850631839433</v>
      </c>
      <c r="D128" s="39">
        <f t="shared" si="55"/>
        <v>0.9208464499762381</v>
      </c>
      <c r="E128" s="39">
        <f t="shared" si="55"/>
        <v>20.804945170587313</v>
      </c>
      <c r="F128" s="39">
        <f t="shared" si="55"/>
        <v>24.36033221885263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3.8611858160966226</v>
      </c>
      <c r="D129" s="39">
        <f t="shared" si="55"/>
        <v>0.88514658760543752</v>
      </c>
      <c r="E129" s="39">
        <f t="shared" si="55"/>
        <v>20.069886721006004</v>
      </c>
      <c r="F129" s="39">
        <f t="shared" si="55"/>
        <v>19.838065804356138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3.7521862208883858</v>
      </c>
      <c r="D130" s="39">
        <f t="shared" si="55"/>
        <v>0.91034649045541438</v>
      </c>
      <c r="E130" s="39">
        <f t="shared" si="55"/>
        <v>19.570318876637575</v>
      </c>
      <c r="F130" s="39">
        <f t="shared" si="55"/>
        <v>19.379865779172164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243.60727828876531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1.738</v>
      </c>
      <c r="F136" s="31">
        <f>SUMIFS('Inputs - Reps'!$G$4:$G$5000,'Inputs - Reps'!$M$4:$M$5000,F$133, 'Inputs - Reps'!$C$4:$C$5000, $C$1)</f>
        <v>0.2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1.766</v>
      </c>
      <c r="F137" s="50">
        <f>SUMIFS('Inputs - Reps'!$H$4:$H$5000,'Inputs - Reps'!$M$4:$M$5000,F$133, 'Inputs - Reps'!$C$4:$C$5000, $C$1)</f>
        <v>0.2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1.827</v>
      </c>
      <c r="F138" s="50">
        <f>SUMIFS('Inputs - Reps'!$I$4:$I$5000,'Inputs - Reps'!$M$4:$M$5000,F$133, 'Inputs - Reps'!$C$4:$C$5000, $C$1)</f>
        <v>0.2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1.88</v>
      </c>
      <c r="F139" s="50">
        <f>SUMIFS('Inputs - Reps'!$J$4:$J$5000,'Inputs - Reps'!$M$4:$M$5000,F$133, 'Inputs - Reps'!$C$4:$C$5000, $C$1)</f>
        <v>0.2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1.875</v>
      </c>
      <c r="F140" s="50">
        <f>SUMIFS('Inputs - Reps'!$K$4:$K$5000,'Inputs - Reps'!$M$4:$M$5000,F$133, 'Inputs - Reps'!$C$4:$C$5000, $C$1)</f>
        <v>0.2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10.085999999999999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adjustments'!B$40/('Inputs - adjustments'!$B$40+'Inputs - adjustments'!$C$40))*'SRWRDS allowance profile'!$B4, 0)</f>
        <v>0</v>
      </c>
      <c r="D156" s="50">
        <f>IFERROR(SUMIFS('Inputs - allowances'!$L$4:$L$1000,'Inputs - allowances'!$M$4:$M$1000,D$153,'Inputs - allowances'!$C$4:$C$1000,$C$1)*('Inputs - adjustments'!C$40/('Inputs - adjustments'!$B$40+'Inputs - adjustments'!$C$40))*'SRWRDS allowance profile'!$B4, 0)</f>
        <v>0</v>
      </c>
      <c r="E156" s="50">
        <f>IFERROR(SUMIFS('Inputs - allowances'!$L$4:$L$1000,'Inputs - allowances'!$M$4:$M$1000,E$153,'Inputs - allowances'!$C$4:$C$1000,$C$1)*('Inputs - adjustments'!D$40/('Inputs - adjustments'!$D$40+'Inputs - adjustments'!$E$40))*'SRWRDS allowance profile'!$B4, 0)</f>
        <v>0</v>
      </c>
      <c r="F156" s="50">
        <f>IFERROR(SUMIFS('Inputs - allowances'!$L$4:$L$1000,'Inputs - allowances'!$M$4:$M$1000,F$153,'Inputs - allowances'!$C$4:$C$1000,$C$1)*('Inputs - adjustments'!E$40/('Inputs - adjustments'!$D$40+'Inputs - adjustments'!$E$40))*'SRWRDS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adjustments'!B$40/('Inputs - adjustments'!$B$40+'Inputs - adjustments'!$C$40))*'SRWRDS allowance profile'!$B5, 0)</f>
        <v>0</v>
      </c>
      <c r="D157" s="50">
        <f>IFERROR(SUMIFS('Inputs - allowances'!$L$4:$L$1000,'Inputs - allowances'!$M$4:$M$1000,D$153,'Inputs - allowances'!$C$4:$C$1000,$C$1)*('Inputs - adjustments'!C$40/('Inputs - adjustments'!$B$40+'Inputs - adjustments'!$C$40))*'SRWRDS allowance profile'!$B5, 0)</f>
        <v>0</v>
      </c>
      <c r="E157" s="50">
        <f>IFERROR(SUMIFS('Inputs - allowances'!$L$4:$L$1000,'Inputs - allowances'!$M$4:$M$1000,E$153,'Inputs - allowances'!$C$4:$C$1000,$C$1)*('Inputs - adjustments'!D$40/('Inputs - adjustments'!$D$40+'Inputs - adjustments'!$E$40))*'SRWRDS allowance profile'!$B5, 0)</f>
        <v>0</v>
      </c>
      <c r="F157" s="50">
        <f>IFERROR(SUMIFS('Inputs - allowances'!$L$4:$L$1000,'Inputs - allowances'!$M$4:$M$1000,F$153,'Inputs - allowances'!$C$4:$C$1000,$C$1)*('Inputs - adjustments'!E$40/('Inputs - adjustments'!$D$40+'Inputs - adjustments'!$E$40))*'SRWRDS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adjustments'!B$40/('Inputs - adjustments'!$B$40+'Inputs - adjustments'!$C$40))*'SRWRDS allowance profile'!$B6, 0)</f>
        <v>0</v>
      </c>
      <c r="D158" s="50">
        <f>IFERROR(SUMIFS('Inputs - allowances'!$L$4:$L$1000,'Inputs - allowances'!$M$4:$M$1000,D$153,'Inputs - allowances'!$C$4:$C$1000,$C$1)*('Inputs - adjustments'!C$40/('Inputs - adjustments'!$B$40+'Inputs - adjustments'!$C$40))*'SRWRDS allowance profile'!$B6, 0)</f>
        <v>0</v>
      </c>
      <c r="E158" s="50">
        <f>IFERROR(SUMIFS('Inputs - allowances'!$L$4:$L$1000,'Inputs - allowances'!$M$4:$M$1000,E$153,'Inputs - allowances'!$C$4:$C$1000,$C$1)*('Inputs - adjustments'!D$40/('Inputs - adjustments'!$D$40+'Inputs - adjustments'!$E$40))*'SRWRDS allowance profile'!$B6, 0)</f>
        <v>0</v>
      </c>
      <c r="F158" s="50">
        <f>IFERROR(SUMIFS('Inputs - allowances'!$L$4:$L$1000,'Inputs - allowances'!$M$4:$M$1000,F$153,'Inputs - allowances'!$C$4:$C$1000,$C$1)*('Inputs - adjustments'!E$40/('Inputs - adjustments'!$D$40+'Inputs - adjustments'!$E$40))*'SRWRDS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adjustments'!B$40/('Inputs - adjustments'!$B$40+'Inputs - adjustments'!$C$40))*'SRWRDS allowance profile'!$B7, 0)</f>
        <v>0</v>
      </c>
      <c r="D159" s="50">
        <f>IFERROR(SUMIFS('Inputs - allowances'!$L$4:$L$1000,'Inputs - allowances'!$M$4:$M$1000,D$153,'Inputs - allowances'!$C$4:$C$1000,$C$1)*('Inputs - adjustments'!C$40/('Inputs - adjustments'!$B$40+'Inputs - adjustments'!$C$40))*'SRWRDS allowance profile'!$B7, 0)</f>
        <v>0</v>
      </c>
      <c r="E159" s="50">
        <f>IFERROR(SUMIFS('Inputs - allowances'!$L$4:$L$1000,'Inputs - allowances'!$M$4:$M$1000,E$153,'Inputs - allowances'!$C$4:$C$1000,$C$1)*('Inputs - adjustments'!D$40/('Inputs - adjustments'!$D$40+'Inputs - adjustments'!$E$40))*'SRWRDS allowance profile'!$B7, 0)</f>
        <v>0</v>
      </c>
      <c r="F159" s="50">
        <f>IFERROR(SUMIFS('Inputs - allowances'!$L$4:$L$1000,'Inputs - allowances'!$M$4:$M$1000,F$153,'Inputs - allowances'!$C$4:$C$1000,$C$1)*('Inputs - adjustments'!E$40/('Inputs - adjustments'!$D$40+'Inputs - adjustments'!$E$40))*'SRWRDS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adjustments'!B$40/('Inputs - adjustments'!$B$40+'Inputs - adjustments'!$C$40))*'SRWRDS allowance profile'!$B8, 0)</f>
        <v>0</v>
      </c>
      <c r="D160" s="50">
        <f>IFERROR(SUMIFS('Inputs - allowances'!$L$4:$L$1000,'Inputs - allowances'!$M$4:$M$1000,D$153,'Inputs - allowances'!$C$4:$C$1000,$C$1)*('Inputs - adjustments'!C$40/('Inputs - adjustments'!$B$40+'Inputs - adjustments'!$C$40))*'SRWRDS allowance profile'!$B8, 0)</f>
        <v>0</v>
      </c>
      <c r="E160" s="50">
        <f>IFERROR(SUMIFS('Inputs - allowances'!$L$4:$L$1000,'Inputs - allowances'!$M$4:$M$1000,E$153,'Inputs - allowances'!$C$4:$C$1000,$C$1)*('Inputs - adjustments'!D$40/('Inputs - adjustments'!$D$40+'Inputs - adjustments'!$E$40))*'SRWRDS allowance profile'!$B8, 0)</f>
        <v>0</v>
      </c>
      <c r="F160" s="50">
        <f>IFERROR(SUMIFS('Inputs - allowances'!$L$4:$L$1000,'Inputs - allowances'!$M$4:$M$1000,F$153,'Inputs - allowances'!$C$4:$C$1000,$C$1)*('Inputs - adjustments'!E$40/('Inputs - adjustments'!$D$40+'Inputs - adjustments'!$E$40))*'SRWRDS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profile'!P11</f>
        <v>0.24340579581427202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profile'!P12</f>
        <v>0.24340579581427202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profile'!P13</f>
        <v>0.24340579581427202</v>
      </c>
      <c r="F178" s="31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profile'!P14</f>
        <v>0.24340579581427202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profile'!P15</f>
        <v>0.24340579581427202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1.21702897907136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4.2186344843317229</v>
      </c>
      <c r="D185" s="16">
        <f t="shared" ref="D185:L185" si="56">D126+D136+D146+D156+D166+D176</f>
        <v>0.9701962597241095</v>
      </c>
      <c r="E185" s="16">
        <f t="shared" si="56"/>
        <v>23.571454006366771</v>
      </c>
      <c r="F185" s="16">
        <f t="shared" si="56"/>
        <v>24.225012056563852</v>
      </c>
      <c r="G185" s="16">
        <f t="shared" si="56"/>
        <v>0</v>
      </c>
      <c r="H185" s="16">
        <f t="shared" si="56"/>
        <v>0</v>
      </c>
      <c r="I185" s="16">
        <f t="shared" si="56"/>
        <v>0</v>
      </c>
      <c r="J185" s="16">
        <f t="shared" si="56"/>
        <v>0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4.1379847798297096</v>
      </c>
      <c r="D186" s="16">
        <f t="shared" si="57"/>
        <v>1.1129957092073117</v>
      </c>
      <c r="E186" s="16">
        <f t="shared" si="57"/>
        <v>23.192359559506652</v>
      </c>
      <c r="F186" s="16">
        <f t="shared" si="57"/>
        <v>28.15584182604584</v>
      </c>
      <c r="G186" s="16">
        <f t="shared" si="57"/>
        <v>0</v>
      </c>
      <c r="H186" s="16">
        <f t="shared" si="57"/>
        <v>0</v>
      </c>
      <c r="I186" s="16">
        <f t="shared" si="57"/>
        <v>0</v>
      </c>
      <c r="J186" s="16">
        <f t="shared" si="57"/>
        <v>0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4.0604850631839433</v>
      </c>
      <c r="D187" s="16">
        <f t="shared" si="58"/>
        <v>0.9208464499762381</v>
      </c>
      <c r="E187" s="16">
        <f t="shared" si="58"/>
        <v>22.875350966401587</v>
      </c>
      <c r="F187" s="16">
        <f t="shared" si="58"/>
        <v>24.560332218852629</v>
      </c>
      <c r="G187" s="16">
        <f t="shared" si="58"/>
        <v>0</v>
      </c>
      <c r="H187" s="16">
        <f t="shared" si="58"/>
        <v>0</v>
      </c>
      <c r="I187" s="16">
        <f t="shared" si="58"/>
        <v>0</v>
      </c>
      <c r="J187" s="16">
        <f t="shared" si="58"/>
        <v>0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3.8611858160966226</v>
      </c>
      <c r="D188" s="16">
        <f t="shared" si="59"/>
        <v>0.88514658760543752</v>
      </c>
      <c r="E188" s="16">
        <f t="shared" si="59"/>
        <v>22.193292516820275</v>
      </c>
      <c r="F188" s="16">
        <f t="shared" si="59"/>
        <v>20.038065804356137</v>
      </c>
      <c r="G188" s="16">
        <f t="shared" si="59"/>
        <v>0</v>
      </c>
      <c r="H188" s="16">
        <f t="shared" si="59"/>
        <v>0</v>
      </c>
      <c r="I188" s="16">
        <f t="shared" si="59"/>
        <v>0</v>
      </c>
      <c r="J188" s="16">
        <f t="shared" si="59"/>
        <v>0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3.7521862208883858</v>
      </c>
      <c r="D189" s="16">
        <f t="shared" si="60"/>
        <v>0.91034649045541438</v>
      </c>
      <c r="E189" s="16">
        <f t="shared" si="60"/>
        <v>21.688724672451848</v>
      </c>
      <c r="F189" s="16">
        <f t="shared" si="60"/>
        <v>19.579865779172163</v>
      </c>
      <c r="G189" s="16">
        <f t="shared" si="60"/>
        <v>0</v>
      </c>
      <c r="H189" s="16">
        <f t="shared" si="60"/>
        <v>0</v>
      </c>
      <c r="I189" s="16">
        <f t="shared" si="60"/>
        <v>0</v>
      </c>
      <c r="J189" s="16">
        <f t="shared" si="60"/>
        <v>0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254.91030726783669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0.16990065037019444</v>
      </c>
      <c r="D195" s="18">
        <f xml:space="preserve"> IFERROR(D185 / SUM($C$185:$D$189), 0)</f>
        <v>3.9073538161713536E-2</v>
      </c>
      <c r="E195" s="18">
        <f xml:space="preserve"> IFERROR(E185 / SUM($E$185:$F$189), 0)</f>
        <v>0.10244881490143343</v>
      </c>
      <c r="F195" s="18">
        <f xml:space="preserve"> IFERROR(F185 / SUM($E$185:$F$189), 0)</f>
        <v>0.10528937992104984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0.16665257630785321</v>
      </c>
      <c r="D196" s="18">
        <f t="shared" si="61"/>
        <v>4.482462170066704E-2</v>
      </c>
      <c r="E196" s="18">
        <f t="shared" ref="E196:F199" si="62" xml:space="preserve"> IFERROR(E186 / SUM($E$185:$F$189), 0)</f>
        <v>0.10080115342047247</v>
      </c>
      <c r="F196" s="18">
        <f t="shared" si="62"/>
        <v>0.12237397942661835</v>
      </c>
      <c r="G196" s="18">
        <f t="shared" ref="G196:H199" si="63" xml:space="preserve"> IFERROR(G186 / SUM($G$185:$H$189), 0)</f>
        <v>0</v>
      </c>
      <c r="H196" s="18">
        <f t="shared" si="63"/>
        <v>0</v>
      </c>
      <c r="I196" s="18">
        <f t="shared" ref="I196:J199" si="64" xml:space="preserve"> IFERROR(I186 / SUM($I$185:$J$189), 0)</f>
        <v>0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0.16353136438240068</v>
      </c>
      <c r="D197" s="18">
        <f t="shared" si="61"/>
        <v>3.7086031350457543E-2</v>
      </c>
      <c r="E197" s="18">
        <f t="shared" si="62"/>
        <v>9.9423336223942615E-2</v>
      </c>
      <c r="F197" s="18">
        <f t="shared" si="62"/>
        <v>0.10674678484947567</v>
      </c>
      <c r="G197" s="18">
        <f t="shared" si="63"/>
        <v>0</v>
      </c>
      <c r="H197" s="18">
        <f t="shared" si="63"/>
        <v>0</v>
      </c>
      <c r="I197" s="18">
        <f t="shared" si="64"/>
        <v>0</v>
      </c>
      <c r="J197" s="18">
        <f t="shared" si="64"/>
        <v>0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0.15550481649725253</v>
      </c>
      <c r="D198" s="18">
        <f t="shared" si="61"/>
        <v>3.5648260465719166E-2</v>
      </c>
      <c r="E198" s="18">
        <f t="shared" si="62"/>
        <v>9.6458899671397286E-2</v>
      </c>
      <c r="F198" s="18">
        <f t="shared" si="62"/>
        <v>8.7091619126199518E-2</v>
      </c>
      <c r="G198" s="18">
        <f t="shared" si="63"/>
        <v>0</v>
      </c>
      <c r="H198" s="18">
        <f t="shared" si="63"/>
        <v>0</v>
      </c>
      <c r="I198" s="18">
        <f t="shared" si="64"/>
        <v>0</v>
      </c>
      <c r="J198" s="18">
        <f t="shared" si="64"/>
        <v>0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0.15111498320291322</v>
      </c>
      <c r="D199" s="18">
        <f t="shared" si="61"/>
        <v>3.6663157560828608E-2</v>
      </c>
      <c r="E199" s="18">
        <f t="shared" si="62"/>
        <v>9.4265892075049859E-2</v>
      </c>
      <c r="F199" s="18">
        <f t="shared" si="62"/>
        <v>8.5100140384360951E-2</v>
      </c>
      <c r="G199" s="18">
        <f t="shared" si="63"/>
        <v>0</v>
      </c>
      <c r="H199" s="18">
        <f t="shared" si="63"/>
        <v>0</v>
      </c>
      <c r="I199" s="18">
        <f t="shared" si="64"/>
        <v>0</v>
      </c>
      <c r="J199" s="18">
        <f t="shared" si="64"/>
        <v>0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4.2186344843317229</v>
      </c>
      <c r="D207" s="16">
        <f t="shared" ref="D207:L207" si="66">D185</f>
        <v>0.9701962597241095</v>
      </c>
      <c r="E207" s="16">
        <f t="shared" si="66"/>
        <v>23.571454006366771</v>
      </c>
      <c r="F207" s="16">
        <f t="shared" si="66"/>
        <v>24.225012056563852</v>
      </c>
      <c r="G207" s="16">
        <f t="shared" si="66"/>
        <v>0</v>
      </c>
      <c r="H207" s="16">
        <f t="shared" si="66"/>
        <v>0</v>
      </c>
      <c r="I207" s="16">
        <f t="shared" si="66"/>
        <v>0</v>
      </c>
      <c r="J207" s="16">
        <f t="shared" si="66"/>
        <v>0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4.1379847798297096</v>
      </c>
      <c r="D208" s="16">
        <f t="shared" si="67"/>
        <v>1.1129957092073117</v>
      </c>
      <c r="E208" s="16">
        <f t="shared" si="67"/>
        <v>23.192359559506652</v>
      </c>
      <c r="F208" s="16">
        <f t="shared" si="67"/>
        <v>28.15584182604584</v>
      </c>
      <c r="G208" s="16">
        <f t="shared" si="67"/>
        <v>0</v>
      </c>
      <c r="H208" s="16">
        <f t="shared" si="67"/>
        <v>0</v>
      </c>
      <c r="I208" s="16">
        <f t="shared" si="67"/>
        <v>0</v>
      </c>
      <c r="J208" s="16">
        <f t="shared" si="67"/>
        <v>0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4.0604850631839433</v>
      </c>
      <c r="D209" s="16">
        <f t="shared" si="67"/>
        <v>0.9208464499762381</v>
      </c>
      <c r="E209" s="16">
        <f t="shared" si="67"/>
        <v>22.875350966401587</v>
      </c>
      <c r="F209" s="16">
        <f t="shared" si="67"/>
        <v>24.560332218852629</v>
      </c>
      <c r="G209" s="16">
        <f t="shared" si="67"/>
        <v>0</v>
      </c>
      <c r="H209" s="16">
        <f t="shared" si="67"/>
        <v>0</v>
      </c>
      <c r="I209" s="16">
        <f t="shared" si="67"/>
        <v>0</v>
      </c>
      <c r="J209" s="16">
        <f t="shared" si="67"/>
        <v>0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3.8611858160966226</v>
      </c>
      <c r="D210" s="16">
        <f t="shared" si="67"/>
        <v>0.88514658760543752</v>
      </c>
      <c r="E210" s="16">
        <f t="shared" si="67"/>
        <v>22.193292516820275</v>
      </c>
      <c r="F210" s="16">
        <f t="shared" si="67"/>
        <v>20.038065804356137</v>
      </c>
      <c r="G210" s="16">
        <f t="shared" si="67"/>
        <v>0</v>
      </c>
      <c r="H210" s="16">
        <f t="shared" si="67"/>
        <v>0</v>
      </c>
      <c r="I210" s="16">
        <f t="shared" si="67"/>
        <v>0</v>
      </c>
      <c r="J210" s="16">
        <f t="shared" si="67"/>
        <v>0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3.7521862208883858</v>
      </c>
      <c r="D211" s="16">
        <f t="shared" si="67"/>
        <v>0.91034649045541438</v>
      </c>
      <c r="E211" s="16">
        <f t="shared" si="67"/>
        <v>21.688724672451848</v>
      </c>
      <c r="F211" s="16">
        <f t="shared" si="67"/>
        <v>19.579865779172163</v>
      </c>
      <c r="G211" s="16">
        <f t="shared" si="67"/>
        <v>0</v>
      </c>
      <c r="H211" s="16">
        <f t="shared" si="67"/>
        <v>0</v>
      </c>
      <c r="I211" s="16">
        <f t="shared" si="67"/>
        <v>0</v>
      </c>
      <c r="J211" s="16">
        <f t="shared" si="67"/>
        <v>0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</v>
      </c>
      <c r="D217" s="9"/>
      <c r="E217" s="31">
        <f>SUMIFS('Inputs - allowances'!$G$4:$G$1000,'Inputs - allowances'!$M$4:$M$1000,E$214, 'Inputs - allowances'!$C$4:$C$1000, $C$1)</f>
        <v>0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</v>
      </c>
      <c r="D218" s="9"/>
      <c r="E218" s="31">
        <f>SUMIFS('Inputs - allowances'!$H$4:$H$1000,'Inputs - allowances'!$M$4:$M$1000,E$214, 'Inputs - allowances'!$C$4:$C$1000, $C$1)</f>
        <v>0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</v>
      </c>
      <c r="D219" s="9"/>
      <c r="E219" s="31">
        <f>SUMIFS('Inputs - allowances'!$I$4:$I$1000,'Inputs - allowances'!$M$4:$M$1000,E$214, 'Inputs - allowances'!$C$4:$C$1000, $C$1)</f>
        <v>0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</v>
      </c>
      <c r="D220" s="9"/>
      <c r="E220" s="31">
        <f>SUMIFS('Inputs - allowances'!$J$4:$J$1000,'Inputs - allowances'!$M$4:$M$1000,E$214, 'Inputs - allowances'!$C$4:$C$1000, $C$1)</f>
        <v>0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</v>
      </c>
      <c r="D221" s="9"/>
      <c r="E221" s="31">
        <f>SUMIFS('Inputs - allowances'!$K$4:$K$1000,'Inputs - allowances'!$M$4:$M$1000,E$214, 'Inputs - allowances'!$C$4:$C$1000, $C$1)</f>
        <v>0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4.2186344843317229</v>
      </c>
      <c r="D227" s="16">
        <f t="shared" ref="D227:L227" si="68">D207+D217</f>
        <v>0.9701962597241095</v>
      </c>
      <c r="E227" s="16">
        <f t="shared" si="68"/>
        <v>23.571454006366771</v>
      </c>
      <c r="F227" s="16">
        <f t="shared" si="68"/>
        <v>24.225012056563852</v>
      </c>
      <c r="G227" s="16">
        <f t="shared" si="68"/>
        <v>0</v>
      </c>
      <c r="H227" s="16">
        <f t="shared" si="68"/>
        <v>0</v>
      </c>
      <c r="I227" s="16">
        <f t="shared" si="68"/>
        <v>0</v>
      </c>
      <c r="J227" s="16">
        <f t="shared" si="68"/>
        <v>0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4.1379847798297096</v>
      </c>
      <c r="D228" s="16">
        <f t="shared" si="69"/>
        <v>1.1129957092073117</v>
      </c>
      <c r="E228" s="16">
        <f t="shared" si="69"/>
        <v>23.192359559506652</v>
      </c>
      <c r="F228" s="16">
        <f t="shared" si="69"/>
        <v>28.15584182604584</v>
      </c>
      <c r="G228" s="16">
        <f t="shared" si="69"/>
        <v>0</v>
      </c>
      <c r="H228" s="16">
        <f t="shared" si="69"/>
        <v>0</v>
      </c>
      <c r="I228" s="16">
        <f t="shared" si="69"/>
        <v>0</v>
      </c>
      <c r="J228" s="16">
        <f t="shared" si="69"/>
        <v>0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4.0604850631839433</v>
      </c>
      <c r="D229" s="16">
        <f t="shared" si="69"/>
        <v>0.9208464499762381</v>
      </c>
      <c r="E229" s="16">
        <f t="shared" si="69"/>
        <v>22.875350966401587</v>
      </c>
      <c r="F229" s="16">
        <f t="shared" si="69"/>
        <v>24.560332218852629</v>
      </c>
      <c r="G229" s="16">
        <f t="shared" si="69"/>
        <v>0</v>
      </c>
      <c r="H229" s="16">
        <f t="shared" si="69"/>
        <v>0</v>
      </c>
      <c r="I229" s="16">
        <f t="shared" si="69"/>
        <v>0</v>
      </c>
      <c r="J229" s="16">
        <f t="shared" si="69"/>
        <v>0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3.8611858160966226</v>
      </c>
      <c r="D230" s="16">
        <f t="shared" si="69"/>
        <v>0.88514658760543752</v>
      </c>
      <c r="E230" s="16">
        <f t="shared" si="69"/>
        <v>22.193292516820275</v>
      </c>
      <c r="F230" s="16">
        <f t="shared" si="69"/>
        <v>20.038065804356137</v>
      </c>
      <c r="G230" s="16">
        <f t="shared" si="69"/>
        <v>0</v>
      </c>
      <c r="H230" s="16">
        <f t="shared" si="69"/>
        <v>0</v>
      </c>
      <c r="I230" s="16">
        <f t="shared" si="69"/>
        <v>0</v>
      </c>
      <c r="J230" s="16">
        <f t="shared" si="69"/>
        <v>0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3.7521862208883858</v>
      </c>
      <c r="D231" s="16">
        <f t="shared" si="69"/>
        <v>0.91034649045541438</v>
      </c>
      <c r="E231" s="16">
        <f t="shared" si="69"/>
        <v>21.688724672451848</v>
      </c>
      <c r="F231" s="16">
        <f t="shared" si="69"/>
        <v>19.579865779172163</v>
      </c>
      <c r="G231" s="16">
        <f t="shared" si="69"/>
        <v>0</v>
      </c>
      <c r="H231" s="16">
        <f t="shared" si="69"/>
        <v>0</v>
      </c>
      <c r="I231" s="16">
        <f t="shared" si="69"/>
        <v>0</v>
      </c>
      <c r="J231" s="16">
        <f t="shared" si="69"/>
        <v>0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0.16990065037019444</v>
      </c>
      <c r="D237" s="18">
        <f xml:space="preserve"> IFERROR(D227 / SUM($C$227:$D$231), 0)</f>
        <v>3.9073538161713536E-2</v>
      </c>
      <c r="E237" s="18">
        <f xml:space="preserve"> IFERROR(E227 / SUM($E$227:$F$231), 0)</f>
        <v>0.10244881490143343</v>
      </c>
      <c r="F237" s="18">
        <f xml:space="preserve"> IFERROR(F227 / SUM($E$227:$F$231), 0)</f>
        <v>0.10528937992104984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0.16665257630785321</v>
      </c>
      <c r="D238" s="18">
        <f t="shared" si="70"/>
        <v>4.482462170066704E-2</v>
      </c>
      <c r="E238" s="18">
        <f t="shared" ref="E238:F241" si="71" xml:space="preserve"> IFERROR(E228 / SUM($E$227:$F$231), 0)</f>
        <v>0.10080115342047247</v>
      </c>
      <c r="F238" s="18">
        <f t="shared" si="71"/>
        <v>0.12237397942661835</v>
      </c>
      <c r="G238" s="18">
        <f t="shared" ref="G238:H241" si="72" xml:space="preserve"> IFERROR(G228 / SUM($G$227:$H$231), 0)</f>
        <v>0</v>
      </c>
      <c r="H238" s="18">
        <f t="shared" si="72"/>
        <v>0</v>
      </c>
      <c r="I238" s="18">
        <f t="shared" ref="I238:J241" si="73" xml:space="preserve"> IFERROR(I228 / SUM($I$227:$J$231), 0)</f>
        <v>0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0.16353136438240068</v>
      </c>
      <c r="D239" s="18">
        <f t="shared" si="70"/>
        <v>3.7086031350457543E-2</v>
      </c>
      <c r="E239" s="18">
        <f t="shared" si="71"/>
        <v>9.9423336223942615E-2</v>
      </c>
      <c r="F239" s="18">
        <f t="shared" si="71"/>
        <v>0.10674678484947567</v>
      </c>
      <c r="G239" s="18">
        <f t="shared" si="72"/>
        <v>0</v>
      </c>
      <c r="H239" s="18">
        <f t="shared" si="72"/>
        <v>0</v>
      </c>
      <c r="I239" s="18">
        <f t="shared" si="73"/>
        <v>0</v>
      </c>
      <c r="J239" s="18">
        <f t="shared" si="73"/>
        <v>0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0.15550481649725253</v>
      </c>
      <c r="D240" s="18">
        <f t="shared" si="70"/>
        <v>3.5648260465719166E-2</v>
      </c>
      <c r="E240" s="18">
        <f t="shared" si="71"/>
        <v>9.6458899671397286E-2</v>
      </c>
      <c r="F240" s="18">
        <f t="shared" si="71"/>
        <v>8.7091619126199518E-2</v>
      </c>
      <c r="G240" s="18">
        <f t="shared" si="72"/>
        <v>0</v>
      </c>
      <c r="H240" s="18">
        <f t="shared" si="72"/>
        <v>0</v>
      </c>
      <c r="I240" s="18">
        <f t="shared" si="73"/>
        <v>0</v>
      </c>
      <c r="J240" s="18">
        <f t="shared" si="73"/>
        <v>0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0.15111498320291322</v>
      </c>
      <c r="D241" s="18">
        <f t="shared" si="70"/>
        <v>3.6663157560828608E-2</v>
      </c>
      <c r="E241" s="18">
        <f t="shared" si="71"/>
        <v>9.4265892075049859E-2</v>
      </c>
      <c r="F241" s="18">
        <f t="shared" si="71"/>
        <v>8.5100140384360951E-2</v>
      </c>
      <c r="G241" s="18">
        <f t="shared" si="72"/>
        <v>0</v>
      </c>
      <c r="H241" s="18">
        <f t="shared" si="72"/>
        <v>0</v>
      </c>
      <c r="I241" s="18">
        <f t="shared" si="73"/>
        <v>0</v>
      </c>
      <c r="J241" s="18">
        <f t="shared" si="73"/>
        <v>0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307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13.158978883001378</v>
      </c>
      <c r="D11" s="32">
        <f>SUMIFS('Inputs - Reps'!$G$4:$G$5000,'Inputs - Reps'!$M$4:$M$5000,D$6, 'Inputs - Reps'!$C$4:$C$5000, $C$1)+SUMIFS('Inputs - Reps'!$G$4:$G$5000,'Inputs - Reps'!$M$4:$M$5000,D$8, 'Inputs - Reps'!$C$4:$C$5000, $C$1)</f>
        <v>3.393942796505764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74.479031130043822</v>
      </c>
      <c r="F11" s="32">
        <f>SUMIFS('Inputs - Reps'!$G$4:$G$5000,'Inputs - Reps'!$M$4:$M$5000,F$6, 'Inputs - Reps'!$C$4:$C$5000, $C$1)+SUMIFS('Inputs - Reps'!$G$4:$G$5000,'Inputs - Reps'!$M$4:$M$5000,F$8, 'Inputs - Reps'!$C$4:$C$5000, $C$1)</f>
        <v>58.092225895311145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0.33802111699862197</v>
      </c>
      <c r="P11" s="32">
        <f>SUMIFS('Inputs - Reps'!$G$4:$G$5000,'Inputs - Reps'!$M$4:$M$5000,P$6, 'Inputs - Reps'!$C$4:$C$5000, $C$1)-SUMIFS('Inputs - Reps'!$G$4:$G$5000,'Inputs - Reps'!$M$4:$M$5000,P$7, 'Inputs - Reps'!$C$4:$C$5000, $C$1)</f>
        <v>11.144953285647835</v>
      </c>
      <c r="Q11" s="32">
        <f>SUMIFS('Inputs - Reps'!$G$4:$G$5000,'Inputs - Reps'!$M$4:$M$5000,Q$6, 'Inputs - Reps'!$C$4:$C$5000, $C$1)-SUMIFS('Inputs - Reps'!$G$4:$G$5000,'Inputs - Reps'!$M$4:$M$5000,Q$7, 'Inputs - Reps'!$C$4:$C$5000, $C$1)</f>
        <v>2.4339688699561712</v>
      </c>
      <c r="R11" s="32">
        <f>SUMIFS('Inputs - Reps'!$G$4:$G$5000,'Inputs - Reps'!$M$4:$M$5000,R$6, 'Inputs - Reps'!$C$4:$C$5000, $C$1)-SUMIFS('Inputs - Reps'!$G$4:$G$5000,'Inputs - Reps'!$M$4:$M$5000,R$7, 'Inputs - Reps'!$C$4:$C$5000, $C$1)</f>
        <v>18.225059613524476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13.276781620567613</v>
      </c>
      <c r="D12" s="32">
        <f>SUMIFS('Inputs - Reps'!$H$4:$H$5000,'Inputs - Reps'!$M$4:$M$5000,D$6, 'Inputs - Reps'!$C$4:$C$5000, $C$1)+SUMIFS('Inputs - Reps'!$H$4:$H$5000,'Inputs - Reps'!$M$4:$M$5000,D$8, 'Inputs - Reps'!$C$4:$C$5000, $C$1)</f>
        <v>3.4085561881945017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76.375090498980171</v>
      </c>
      <c r="F12" s="32">
        <f>SUMIFS('Inputs - Reps'!$H$4:$H$5000,'Inputs - Reps'!$M$4:$M$5000,F$6, 'Inputs - Reps'!$C$4:$C$5000, $C$1)+SUMIFS('Inputs - Reps'!$H$4:$H$5000,'Inputs - Reps'!$M$4:$M$5000,F$8, 'Inputs - Reps'!$C$4:$C$5000, $C$1)</f>
        <v>57.398911353219148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0.33421837943238702</v>
      </c>
      <c r="P12" s="32">
        <f>SUMIFS('Inputs - Reps'!$H$4:$H$5000,'Inputs - Reps'!$M$4:$M$5000,P$6, 'Inputs - Reps'!$C$4:$C$5000, $C$1)-SUMIFS('Inputs - Reps'!$H$4:$H$5000,'Inputs - Reps'!$M$4:$M$5000,P$7, 'Inputs - Reps'!$C$4:$C$5000, $C$1)</f>
        <v>9.2616080471412587</v>
      </c>
      <c r="Q12" s="32">
        <f>SUMIFS('Inputs - Reps'!$H$4:$H$5000,'Inputs - Reps'!$M$4:$M$5000,Q$6, 'Inputs - Reps'!$C$4:$C$5000, $C$1)-SUMIFS('Inputs - Reps'!$H$4:$H$5000,'Inputs - Reps'!$M$4:$M$5000,Q$7, 'Inputs - Reps'!$C$4:$C$5000, $C$1)</f>
        <v>2.7399095010198513</v>
      </c>
      <c r="R12" s="32">
        <f>SUMIFS('Inputs - Reps'!$H$4:$H$5000,'Inputs - Reps'!$M$4:$M$5000,R$6, 'Inputs - Reps'!$C$4:$C$5000, $C$1)-SUMIFS('Inputs - Reps'!$H$4:$H$5000,'Inputs - Reps'!$M$4:$M$5000,R$7, 'Inputs - Reps'!$C$4:$C$5000, $C$1)</f>
        <v>45.84116276357193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13.384541577336227</v>
      </c>
      <c r="D13" s="32">
        <f>SUMIFS('Inputs - Reps'!$I$4:$I$5000,'Inputs - Reps'!$M$4:$M$5000,D$6, 'Inputs - Reps'!$C$4:$C$5000, $C$1)+SUMIFS('Inputs - Reps'!$I$4:$I$5000,'Inputs - Reps'!$M$4:$M$5000,D$8, 'Inputs - Reps'!$C$4:$C$5000, $C$1)</f>
        <v>3.4151786003953859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76.325673480972313</v>
      </c>
      <c r="F13" s="32">
        <f>SUMIFS('Inputs - Reps'!$I$4:$I$5000,'Inputs - Reps'!$M$4:$M$5000,F$6, 'Inputs - Reps'!$C$4:$C$5000, $C$1)+SUMIFS('Inputs - Reps'!$I$4:$I$5000,'Inputs - Reps'!$M$4:$M$5000,F$8, 'Inputs - Reps'!$C$4:$C$5000, $C$1)</f>
        <v>56.498775408311332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0.33045842266377301</v>
      </c>
      <c r="P13" s="32">
        <f>SUMIFS('Inputs - Reps'!$I$4:$I$5000,'Inputs - Reps'!$M$4:$M$5000,P$6, 'Inputs - Reps'!$C$4:$C$5000, $C$1)-SUMIFS('Inputs - Reps'!$I$4:$I$5000,'Inputs - Reps'!$M$4:$M$5000,P$7, 'Inputs - Reps'!$C$4:$C$5000, $C$1)</f>
        <v>8.6956553050583043</v>
      </c>
      <c r="Q13" s="32">
        <f>SUMIFS('Inputs - Reps'!$I$4:$I$5000,'Inputs - Reps'!$M$4:$M$5000,Q$6, 'Inputs - Reps'!$C$4:$C$5000, $C$1)-SUMIFS('Inputs - Reps'!$I$4:$I$5000,'Inputs - Reps'!$M$4:$M$5000,Q$7, 'Inputs - Reps'!$C$4:$C$5000, $C$1)</f>
        <v>3.7653265190277034</v>
      </c>
      <c r="R13" s="32">
        <f>SUMIFS('Inputs - Reps'!$I$4:$I$5000,'Inputs - Reps'!$M$4:$M$5000,R$6, 'Inputs - Reps'!$C$4:$C$5000, $C$1)-SUMIFS('Inputs - Reps'!$I$4:$I$5000,'Inputs - Reps'!$M$4:$M$5000,R$7, 'Inputs - Reps'!$C$4:$C$5000, $C$1)</f>
        <v>54.704030146968698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13.639507065447159</v>
      </c>
      <c r="D14" s="32">
        <f>SUMIFS('Inputs - Reps'!$J$4:$J$5000,'Inputs - Reps'!$M$4:$M$5000,D$6, 'Inputs - Reps'!$C$4:$C$5000, $C$1)+SUMIFS('Inputs - Reps'!$J$4:$J$5000,'Inputs - Reps'!$M$4:$M$5000,D$8, 'Inputs - Reps'!$C$4:$C$5000, $C$1)</f>
        <v>3.3248098185816666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76.467778637263066</v>
      </c>
      <c r="F14" s="32">
        <f>SUMIFS('Inputs - Reps'!$J$4:$J$5000,'Inputs - Reps'!$M$4:$M$5000,F$6, 'Inputs - Reps'!$C$4:$C$5000, $C$1)+SUMIFS('Inputs - Reps'!$J$4:$J$5000,'Inputs - Reps'!$M$4:$M$5000,F$8, 'Inputs - Reps'!$C$4:$C$5000, $C$1)</f>
        <v>54.913640675719542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0.34449293455284102</v>
      </c>
      <c r="P14" s="32">
        <f>SUMIFS('Inputs - Reps'!$J$4:$J$5000,'Inputs - Reps'!$M$4:$M$5000,P$6, 'Inputs - Reps'!$C$4:$C$5000, $C$1)-SUMIFS('Inputs - Reps'!$J$4:$J$5000,'Inputs - Reps'!$M$4:$M$5000,P$7, 'Inputs - Reps'!$C$4:$C$5000, $C$1)</f>
        <v>6.4763439923763935</v>
      </c>
      <c r="Q14" s="32">
        <f>SUMIFS('Inputs - Reps'!$J$4:$J$5000,'Inputs - Reps'!$M$4:$M$5000,Q$6, 'Inputs - Reps'!$C$4:$C$5000, $C$1)-SUMIFS('Inputs - Reps'!$J$4:$J$5000,'Inputs - Reps'!$M$4:$M$5000,Q$7, 'Inputs - Reps'!$C$4:$C$5000, $C$1)</f>
        <v>5.1752213627369379</v>
      </c>
      <c r="R14" s="32">
        <f>SUMIFS('Inputs - Reps'!$J$4:$J$5000,'Inputs - Reps'!$M$4:$M$5000,R$6, 'Inputs - Reps'!$C$4:$C$5000, $C$1)-SUMIFS('Inputs - Reps'!$J$4:$J$5000,'Inputs - Reps'!$M$4:$M$5000,R$7, 'Inputs - Reps'!$C$4:$C$5000, $C$1)</f>
        <v>34.577690796161797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13.768382610960879</v>
      </c>
      <c r="D15" s="32">
        <f>SUMIFS('Inputs - Reps'!$K$4:$K$5000,'Inputs - Reps'!$M$4:$M$5000,D$6, 'Inputs - Reps'!$C$4:$C$5000, $C$1)+SUMIFS('Inputs - Reps'!$K$4:$K$5000,'Inputs - Reps'!$M$4:$M$5000,D$8, 'Inputs - Reps'!$C$4:$C$5000, $C$1)</f>
        <v>2.9074496334076589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76.504333357424088</v>
      </c>
      <c r="F15" s="32">
        <f>SUMIFS('Inputs - Reps'!$K$4:$K$5000,'Inputs - Reps'!$M$4:$M$5000,F$6, 'Inputs - Reps'!$C$4:$C$5000, $C$1)+SUMIFS('Inputs - Reps'!$K$4:$K$5000,'Inputs - Reps'!$M$4:$M$5000,F$8, 'Inputs - Reps'!$C$4:$C$5000, $C$1)</f>
        <v>53.164874443231895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0.34061738903912098</v>
      </c>
      <c r="P15" s="32">
        <f>SUMIFS('Inputs - Reps'!$K$4:$K$5000,'Inputs - Reps'!$M$4:$M$5000,P$6, 'Inputs - Reps'!$C$4:$C$5000, $C$1)-SUMIFS('Inputs - Reps'!$K$4:$K$5000,'Inputs - Reps'!$M$4:$M$5000,P$7, 'Inputs - Reps'!$C$4:$C$5000, $C$1)</f>
        <v>6.6858485029188213</v>
      </c>
      <c r="Q15" s="32">
        <f>SUMIFS('Inputs - Reps'!$K$4:$K$5000,'Inputs - Reps'!$M$4:$M$5000,Q$6, 'Inputs - Reps'!$C$4:$C$5000, $C$1)-SUMIFS('Inputs - Reps'!$K$4:$K$5000,'Inputs - Reps'!$M$4:$M$5000,Q$7, 'Inputs - Reps'!$C$4:$C$5000, $C$1)</f>
        <v>6.9166666425758958</v>
      </c>
      <c r="R15" s="32">
        <f>SUMIFS('Inputs - Reps'!$K$4:$K$5000,'Inputs - Reps'!$M$4:$M$5000,R$6, 'Inputs - Reps'!$C$4:$C$5000, $C$1)-SUMIFS('Inputs - Reps'!$K$4:$K$5000,'Inputs - Reps'!$M$4:$M$5000,R$7, 'Inputs - Reps'!$C$4:$C$5000, $C$1)</f>
        <v>42.873254542926958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1005.1029718091745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adjustments'!N$20*(C11/SUM(C$11:C$15)), 0)</f>
        <v>0</v>
      </c>
      <c r="D21" s="9">
        <f>IFERROR('Inputs - adjustments'!O$20*(D11/SUM(D$11:D$15)), 0)</f>
        <v>0</v>
      </c>
      <c r="E21" s="31">
        <f>IFERROR('Inputs - adjustments'!P$20*(E11/SUM(E$11:E$15)), 0)</f>
        <v>-8.726238076240031E-2</v>
      </c>
      <c r="F21" s="9">
        <f>IFERROR('Inputs - adjustments'!Q$20*(F11/SUM(F$11:F$15)), 0)</f>
        <v>0</v>
      </c>
      <c r="G21" s="9">
        <f>IFERROR('Inputs - adjustments'!R$20*(G11/SUM(G$11:G$15)), 0)</f>
        <v>0</v>
      </c>
      <c r="H21" s="9">
        <f>IFERROR('Inputs - adjustments'!S$20*(H11/SUM(H$11:H$15)), 0)</f>
        <v>0</v>
      </c>
      <c r="I21" s="9">
        <f>IFERROR('Inputs - adjustments'!T$20*(I11/SUM(I$11:I$15)), 0)</f>
        <v>0</v>
      </c>
      <c r="J21" s="9">
        <f>IFERROR('Inputs - adjustments'!U$20*(J11/SUM(J$11:J$15)), 0)</f>
        <v>0</v>
      </c>
      <c r="K21" s="9">
        <f>IFERROR('Inputs - adjustments'!V$20*(K11/SUM(K$11:K$15)), 0)</f>
        <v>0</v>
      </c>
      <c r="L21" s="9">
        <f>IFERROR('Inputs - adjustments'!W$20*(L11/SUM(L$11:L$15)), 0)</f>
        <v>0</v>
      </c>
      <c r="M21" s="26"/>
      <c r="N21" s="3" t="s">
        <v>28</v>
      </c>
      <c r="O21" s="31">
        <f>IFERROR('Inputs - adjustments'!B$20*O11/SUM(O$11:O$15), 0)</f>
        <v>0</v>
      </c>
      <c r="P21" s="31">
        <f>IFERROR('Inputs - adjustments'!C$20*P11/SUM(P$11:P$15), 0)</f>
        <v>0</v>
      </c>
      <c r="Q21" s="31">
        <f>IFERROR('Inputs - adjustments'!D$20*Q11/SUM(Q$11:Q$15), 0)</f>
        <v>0</v>
      </c>
      <c r="R21" s="31">
        <f>IFERROR('Inputs - adjustments'!E$20*R11/SUM(R$11:R$15), 0)</f>
        <v>0</v>
      </c>
      <c r="S21" s="31">
        <f>IFERROR('Inputs - adjustments'!F$20*S11/SUM(S$11:S$15), 0)</f>
        <v>0</v>
      </c>
      <c r="T21" s="31">
        <f>IFERROR('Inputs - adjustments'!G$20*T11/SUM(T$11:T$15), 0)</f>
        <v>0</v>
      </c>
      <c r="U21" s="31">
        <f>IFERROR('Inputs - adjustments'!H$20*U11/SUM(U$11:U$15), 0)</f>
        <v>0</v>
      </c>
      <c r="V21" s="31">
        <f>IFERROR('Inputs - adjustments'!I$20*V11/SUM(V$11:V$15), 0)</f>
        <v>0</v>
      </c>
      <c r="W21" s="31">
        <f>IFERROR('Inputs - adjustments'!J$20*W11/SUM(W$11:W$15), 0)</f>
        <v>0</v>
      </c>
      <c r="X21" s="31">
        <f>IFERROR('Inputs - adjustments'!K$20*X11/SUM(X$11:X$15), 0)</f>
        <v>0</v>
      </c>
    </row>
    <row r="22" spans="2:24" outlineLevel="1">
      <c r="B22" s="3" t="s">
        <v>29</v>
      </c>
      <c r="C22" s="9">
        <f>IFERROR('Inputs - adjustments'!N$20*(C12/SUM(C$11:C$15)), 0)</f>
        <v>0</v>
      </c>
      <c r="D22" s="9">
        <f>IFERROR('Inputs - adjustments'!O$20*(D12/SUM(D$11:D$15)), 0)</f>
        <v>0</v>
      </c>
      <c r="E22" s="31">
        <f>IFERROR('Inputs - adjustments'!P$20*(E12/SUM(E$11:E$15)), 0)</f>
        <v>-8.9483873873815109E-2</v>
      </c>
      <c r="F22" s="9">
        <f>IFERROR('Inputs - adjustments'!Q$20*(F12/SUM(F$11:F$15)), 0)</f>
        <v>0</v>
      </c>
      <c r="G22" s="9">
        <f>IFERROR('Inputs - adjustments'!R$20*(G12/SUM(G$11:G$15)), 0)</f>
        <v>0</v>
      </c>
      <c r="H22" s="9">
        <f>IFERROR('Inputs - adjustments'!S$20*(H12/SUM(H$11:H$15)), 0)</f>
        <v>0</v>
      </c>
      <c r="I22" s="9">
        <f>IFERROR('Inputs - adjustments'!T$20*(I12/SUM(I$11:I$15)), 0)</f>
        <v>0</v>
      </c>
      <c r="J22" s="9">
        <f>IFERROR('Inputs - adjustments'!U$20*(J12/SUM(J$11:J$15)), 0)</f>
        <v>0</v>
      </c>
      <c r="K22" s="9">
        <f>IFERROR('Inputs - adjustments'!V$20*(K12/SUM(K$11:K$15)), 0)</f>
        <v>0</v>
      </c>
      <c r="L22" s="9">
        <f>IFERROR('Inputs - adjustments'!W$20*(L12/SUM(L$11:L$15)), 0)</f>
        <v>0</v>
      </c>
      <c r="N22" s="3" t="s">
        <v>29</v>
      </c>
      <c r="O22" s="31">
        <f>IFERROR('Inputs - adjustments'!B$20*O12/SUM(O$11:O$15), 0)</f>
        <v>0</v>
      </c>
      <c r="P22" s="31">
        <f>IFERROR('Inputs - adjustments'!C$20*P12/SUM(P$11:P$15), 0)</f>
        <v>0</v>
      </c>
      <c r="Q22" s="31">
        <f>IFERROR('Inputs - adjustments'!D$20*Q12/SUM(Q$11:Q$15), 0)</f>
        <v>0</v>
      </c>
      <c r="R22" s="31">
        <f>IFERROR('Inputs - adjustments'!E$20*R12/SUM(R$11:R$15), 0)</f>
        <v>0</v>
      </c>
      <c r="S22" s="31">
        <f>IFERROR('Inputs - adjustments'!F$20*S12/SUM(S$11:S$15), 0)</f>
        <v>0</v>
      </c>
      <c r="T22" s="31">
        <f>IFERROR('Inputs - adjustments'!G$20*T12/SUM(T$11:T$15), 0)</f>
        <v>0</v>
      </c>
      <c r="U22" s="31">
        <f>IFERROR('Inputs - adjustments'!H$20*U12/SUM(U$11:U$15), 0)</f>
        <v>0</v>
      </c>
      <c r="V22" s="31">
        <f>IFERROR('Inputs - adjustments'!I$20*V12/SUM(V$11:V$15), 0)</f>
        <v>0</v>
      </c>
      <c r="W22" s="31">
        <f>IFERROR('Inputs - adjustments'!J$20*W12/SUM(W$11:W$15), 0)</f>
        <v>0</v>
      </c>
      <c r="X22" s="31">
        <f>IFERROR('Inputs - adjustments'!K$20*X12/SUM(X$11:X$15), 0)</f>
        <v>0</v>
      </c>
    </row>
    <row r="23" spans="2:24" outlineLevel="1">
      <c r="B23" s="3" t="s">
        <v>30</v>
      </c>
      <c r="C23" s="9">
        <f>IFERROR('Inputs - adjustments'!N$20*(C13/SUM(C$11:C$15)), 0)</f>
        <v>0</v>
      </c>
      <c r="D23" s="9">
        <f>IFERROR('Inputs - adjustments'!O$20*(D13/SUM(D$11:D$15)), 0)</f>
        <v>0</v>
      </c>
      <c r="E23" s="31">
        <f>IFERROR('Inputs - adjustments'!P$20*(E13/SUM(E$11:E$15)), 0)</f>
        <v>-8.9425975072285113E-2</v>
      </c>
      <c r="F23" s="9">
        <f>IFERROR('Inputs - adjustments'!Q$20*(F13/SUM(F$11:F$15)), 0)</f>
        <v>0</v>
      </c>
      <c r="G23" s="9">
        <f>IFERROR('Inputs - adjustments'!R$20*(G13/SUM(G$11:G$15)), 0)</f>
        <v>0</v>
      </c>
      <c r="H23" s="9">
        <f>IFERROR('Inputs - adjustments'!S$20*(H13/SUM(H$11:H$15)), 0)</f>
        <v>0</v>
      </c>
      <c r="I23" s="9">
        <f>IFERROR('Inputs - adjustments'!T$20*(I13/SUM(I$11:I$15)), 0)</f>
        <v>0</v>
      </c>
      <c r="J23" s="9">
        <f>IFERROR('Inputs - adjustments'!U$20*(J13/SUM(J$11:J$15)), 0)</f>
        <v>0</v>
      </c>
      <c r="K23" s="9">
        <f>IFERROR('Inputs - adjustments'!V$20*(K13/SUM(K$11:K$15)), 0)</f>
        <v>0</v>
      </c>
      <c r="L23" s="9">
        <f>IFERROR('Inputs - adjustments'!W$20*(L13/SUM(L$11:L$15)), 0)</f>
        <v>0</v>
      </c>
      <c r="N23" s="3" t="s">
        <v>30</v>
      </c>
      <c r="O23" s="31">
        <f>IFERROR('Inputs - adjustments'!B$20*O13/SUM(O$11:O$15), 0)</f>
        <v>0</v>
      </c>
      <c r="P23" s="31">
        <f>IFERROR('Inputs - adjustments'!C$20*P13/SUM(P$11:P$15), 0)</f>
        <v>0</v>
      </c>
      <c r="Q23" s="31">
        <f>IFERROR('Inputs - adjustments'!D$20*Q13/SUM(Q$11:Q$15), 0)</f>
        <v>0</v>
      </c>
      <c r="R23" s="31">
        <f>IFERROR('Inputs - adjustments'!E$20*R13/SUM(R$11:R$15), 0)</f>
        <v>0</v>
      </c>
      <c r="S23" s="31">
        <f>IFERROR('Inputs - adjustments'!F$20*S13/SUM(S$11:S$15), 0)</f>
        <v>0</v>
      </c>
      <c r="T23" s="31">
        <f>IFERROR('Inputs - adjustments'!G$20*T13/SUM(T$11:T$15), 0)</f>
        <v>0</v>
      </c>
      <c r="U23" s="31">
        <f>IFERROR('Inputs - adjustments'!H$20*U13/SUM(U$11:U$15), 0)</f>
        <v>0</v>
      </c>
      <c r="V23" s="31">
        <f>IFERROR('Inputs - adjustments'!I$20*V13/SUM(V$11:V$15), 0)</f>
        <v>0</v>
      </c>
      <c r="W23" s="31">
        <f>IFERROR('Inputs - adjustments'!J$20*W13/SUM(W$11:W$15), 0)</f>
        <v>0</v>
      </c>
      <c r="X23" s="31">
        <f>IFERROR('Inputs - adjustments'!K$20*X13/SUM(X$11:X$15), 0)</f>
        <v>0</v>
      </c>
    </row>
    <row r="24" spans="2:24" outlineLevel="1">
      <c r="B24" s="3" t="s">
        <v>31</v>
      </c>
      <c r="C24" s="9">
        <f>IFERROR('Inputs - adjustments'!N$20*(C14/SUM(C$11:C$15)), 0)</f>
        <v>0</v>
      </c>
      <c r="D24" s="9">
        <f>IFERROR('Inputs - adjustments'!O$20*(D14/SUM(D$11:D$15)), 0)</f>
        <v>0</v>
      </c>
      <c r="E24" s="31">
        <f>IFERROR('Inputs - adjustments'!P$20*(E14/SUM(E$11:E$15)), 0)</f>
        <v>-8.9592470716339509E-2</v>
      </c>
      <c r="F24" s="9">
        <f>IFERROR('Inputs - adjustments'!Q$20*(F14/SUM(F$11:F$15)), 0)</f>
        <v>0</v>
      </c>
      <c r="G24" s="9">
        <f>IFERROR('Inputs - adjustments'!R$20*(G14/SUM(G$11:G$15)), 0)</f>
        <v>0</v>
      </c>
      <c r="H24" s="9">
        <f>IFERROR('Inputs - adjustments'!S$20*(H14/SUM(H$11:H$15)), 0)</f>
        <v>0</v>
      </c>
      <c r="I24" s="9">
        <f>IFERROR('Inputs - adjustments'!T$20*(I14/SUM(I$11:I$15)), 0)</f>
        <v>0</v>
      </c>
      <c r="J24" s="9">
        <f>IFERROR('Inputs - adjustments'!U$20*(J14/SUM(J$11:J$15)), 0)</f>
        <v>0</v>
      </c>
      <c r="K24" s="9">
        <f>IFERROR('Inputs - adjustments'!V$20*(K14/SUM(K$11:K$15)), 0)</f>
        <v>0</v>
      </c>
      <c r="L24" s="9">
        <f>IFERROR('Inputs - adjustments'!W$20*(L14/SUM(L$11:L$15)), 0)</f>
        <v>0</v>
      </c>
      <c r="N24" s="3" t="s">
        <v>31</v>
      </c>
      <c r="O24" s="31">
        <f>IFERROR('Inputs - adjustments'!B$20*O14/SUM(O$11:O$15), 0)</f>
        <v>0</v>
      </c>
      <c r="P24" s="31">
        <f>IFERROR('Inputs - adjustments'!C$20*P14/SUM(P$11:P$15), 0)</f>
        <v>0</v>
      </c>
      <c r="Q24" s="31">
        <f>IFERROR('Inputs - adjustments'!D$20*Q14/SUM(Q$11:Q$15), 0)</f>
        <v>0</v>
      </c>
      <c r="R24" s="31">
        <f>IFERROR('Inputs - adjustments'!E$20*R14/SUM(R$11:R$15), 0)</f>
        <v>0</v>
      </c>
      <c r="S24" s="31">
        <f>IFERROR('Inputs - adjustments'!F$20*S14/SUM(S$11:S$15), 0)</f>
        <v>0</v>
      </c>
      <c r="T24" s="31">
        <f>IFERROR('Inputs - adjustments'!G$20*T14/SUM(T$11:T$15), 0)</f>
        <v>0</v>
      </c>
      <c r="U24" s="31">
        <f>IFERROR('Inputs - adjustments'!H$20*U14/SUM(U$11:U$15), 0)</f>
        <v>0</v>
      </c>
      <c r="V24" s="31">
        <f>IFERROR('Inputs - adjustments'!I$20*V14/SUM(V$11:V$15), 0)</f>
        <v>0</v>
      </c>
      <c r="W24" s="31">
        <f>IFERROR('Inputs - adjustments'!J$20*W14/SUM(W$11:W$15), 0)</f>
        <v>0</v>
      </c>
      <c r="X24" s="31">
        <f>IFERROR('Inputs - adjustments'!K$20*X14/SUM(X$11:X$15), 0)</f>
        <v>0</v>
      </c>
    </row>
    <row r="25" spans="2:24" outlineLevel="1">
      <c r="B25" s="3" t="s">
        <v>32</v>
      </c>
      <c r="C25" s="9">
        <f>IFERROR('Inputs - adjustments'!N$20*(C15/SUM(C$11:C$15)), 0)</f>
        <v>0</v>
      </c>
      <c r="D25" s="9">
        <f>IFERROR('Inputs - adjustments'!O$20*(D15/SUM(D$11:D$15)), 0)</f>
        <v>0</v>
      </c>
      <c r="E25" s="31">
        <f>IFERROR('Inputs - adjustments'!P$20*(E15/SUM(E$11:E$15)), 0)</f>
        <v>-8.9635299575159991E-2</v>
      </c>
      <c r="F25" s="9">
        <f>IFERROR('Inputs - adjustments'!Q$20*(F15/SUM(F$11:F$15)), 0)</f>
        <v>0</v>
      </c>
      <c r="G25" s="9">
        <f>IFERROR('Inputs - adjustments'!R$20*(G15/SUM(G$11:G$15)), 0)</f>
        <v>0</v>
      </c>
      <c r="H25" s="9">
        <f>IFERROR('Inputs - adjustments'!S$20*(H15/SUM(H$11:H$15)), 0)</f>
        <v>0</v>
      </c>
      <c r="I25" s="9">
        <f>IFERROR('Inputs - adjustments'!T$20*(I15/SUM(I$11:I$15)), 0)</f>
        <v>0</v>
      </c>
      <c r="J25" s="9">
        <f>IFERROR('Inputs - adjustments'!U$20*(J15/SUM(J$11:J$15)), 0)</f>
        <v>0</v>
      </c>
      <c r="K25" s="9">
        <f>IFERROR('Inputs - adjustments'!V$20*(K15/SUM(K$11:K$15)), 0)</f>
        <v>0</v>
      </c>
      <c r="L25" s="9">
        <f>IFERROR('Inputs - adjustments'!W$20*(L15/SUM(L$11:L$15)), 0)</f>
        <v>0</v>
      </c>
      <c r="N25" s="3" t="s">
        <v>32</v>
      </c>
      <c r="O25" s="31">
        <f>IFERROR('Inputs - adjustments'!B$20*O15/SUM(O$11:O$15), 0)</f>
        <v>0</v>
      </c>
      <c r="P25" s="31">
        <f>IFERROR('Inputs - adjustments'!C$20*P15/SUM(P$11:P$15), 0)</f>
        <v>0</v>
      </c>
      <c r="Q25" s="31">
        <f>IFERROR('Inputs - adjustments'!D$20*Q15/SUM(Q$11:Q$15), 0)</f>
        <v>0</v>
      </c>
      <c r="R25" s="31">
        <f>IFERROR('Inputs - adjustments'!E$20*R15/SUM(R$11:R$15), 0)</f>
        <v>0</v>
      </c>
      <c r="S25" s="31">
        <f>IFERROR('Inputs - adjustments'!F$20*S15/SUM(S$11:S$15), 0)</f>
        <v>0</v>
      </c>
      <c r="T25" s="31">
        <f>IFERROR('Inputs - adjustments'!G$20*T15/SUM(T$11:T$15), 0)</f>
        <v>0</v>
      </c>
      <c r="U25" s="31">
        <f>IFERROR('Inputs - adjustments'!H$20*U15/SUM(U$11:U$15), 0)</f>
        <v>0</v>
      </c>
      <c r="V25" s="31">
        <f>IFERROR('Inputs - adjustments'!I$20*V15/SUM(V$11:V$15), 0)</f>
        <v>0</v>
      </c>
      <c r="W25" s="31">
        <f>IFERROR('Inputs - adjustments'!J$20*W15/SUM(W$11:W$15), 0)</f>
        <v>0</v>
      </c>
      <c r="X25" s="31">
        <f>IFERROR('Inputs - adjustments'!K$20*X15/SUM(X$11:X$15),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13.158978883001378</v>
      </c>
      <c r="D31" s="32">
        <f t="shared" ref="D31:L31" si="0" xml:space="preserve"> D11 + D21</f>
        <v>3.393942796505764</v>
      </c>
      <c r="E31" s="32">
        <f t="shared" si="0"/>
        <v>74.391768749281425</v>
      </c>
      <c r="F31" s="32">
        <f t="shared" si="0"/>
        <v>58.092225895311145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0.33802111699862197</v>
      </c>
      <c r="P31" s="32">
        <f t="shared" ref="P31:X31" si="1" xml:space="preserve"> P11 + P21</f>
        <v>11.144953285647835</v>
      </c>
      <c r="Q31" s="32">
        <f t="shared" si="1"/>
        <v>2.4339688699561712</v>
      </c>
      <c r="R31" s="32">
        <f t="shared" si="1"/>
        <v>18.225059613524476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13.276781620567613</v>
      </c>
      <c r="D32" s="32">
        <f t="shared" si="2"/>
        <v>3.4085561881945017</v>
      </c>
      <c r="E32" s="32">
        <f t="shared" si="2"/>
        <v>76.285606625106354</v>
      </c>
      <c r="F32" s="32">
        <f t="shared" si="2"/>
        <v>57.398911353219148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0.33421837943238702</v>
      </c>
      <c r="P32" s="32">
        <f t="shared" si="3"/>
        <v>9.2616080471412587</v>
      </c>
      <c r="Q32" s="32">
        <f t="shared" si="3"/>
        <v>2.7399095010198513</v>
      </c>
      <c r="R32" s="32">
        <f t="shared" si="3"/>
        <v>45.84116276357193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13.384541577336227</v>
      </c>
      <c r="D33" s="32">
        <f t="shared" si="4"/>
        <v>3.4151786003953859</v>
      </c>
      <c r="E33" s="32">
        <f t="shared" si="4"/>
        <v>76.236247505900025</v>
      </c>
      <c r="F33" s="32">
        <f t="shared" si="4"/>
        <v>56.498775408311332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0.33045842266377301</v>
      </c>
      <c r="P33" s="32">
        <f t="shared" si="3"/>
        <v>8.6956553050583043</v>
      </c>
      <c r="Q33" s="32">
        <f t="shared" si="3"/>
        <v>3.7653265190277034</v>
      </c>
      <c r="R33" s="32">
        <f t="shared" si="3"/>
        <v>54.704030146968698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13.639507065447159</v>
      </c>
      <c r="D34" s="32">
        <f t="shared" si="5"/>
        <v>3.3248098185816666</v>
      </c>
      <c r="E34" s="32">
        <f t="shared" si="5"/>
        <v>76.378186166546726</v>
      </c>
      <c r="F34" s="32">
        <f t="shared" si="5"/>
        <v>54.913640675719542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0.34449293455284102</v>
      </c>
      <c r="P34" s="32">
        <f t="shared" si="3"/>
        <v>6.4763439923763935</v>
      </c>
      <c r="Q34" s="32">
        <f t="shared" si="3"/>
        <v>5.1752213627369379</v>
      </c>
      <c r="R34" s="32">
        <f t="shared" si="3"/>
        <v>34.577690796161797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13.768382610960879</v>
      </c>
      <c r="D35" s="32">
        <f t="shared" si="6"/>
        <v>2.9074496334076589</v>
      </c>
      <c r="E35" s="32">
        <f t="shared" si="6"/>
        <v>76.414698057848923</v>
      </c>
      <c r="F35" s="32">
        <f t="shared" si="6"/>
        <v>53.164874443231895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0.34061738903912098</v>
      </c>
      <c r="P35" s="32">
        <f t="shared" si="3"/>
        <v>6.6858485029188213</v>
      </c>
      <c r="Q35" s="32">
        <f t="shared" si="3"/>
        <v>6.9166666425758958</v>
      </c>
      <c r="R35" s="32">
        <f t="shared" si="3"/>
        <v>42.873254542926958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1004.6575718091742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0.15725708823309983</v>
      </c>
      <c r="D42" s="11">
        <f>IFERROR(D31/SUM($C$31:$D$35), 0)</f>
        <v>4.0559496793300287E-2</v>
      </c>
      <c r="E42" s="11">
        <f>IFERROR(E31/SUM($E$31:$F$35), 0)</f>
        <v>0.11275325086843152</v>
      </c>
      <c r="F42" s="11">
        <f>IFERROR(F31/SUM($E$31:$F$35), 0)</f>
        <v>8.8048549322103334E-2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7.6906499189392406E-3</v>
      </c>
      <c r="P42" s="11">
        <f>IFERROR(P31/SUM($O$31:$P$35),0)</f>
        <v>0.25356976168799117</v>
      </c>
      <c r="Q42" s="11">
        <f>IFERROR(Q31/SUM($Q$31:$R$35), 0)</f>
        <v>1.120342096950374E-2</v>
      </c>
      <c r="R42" s="11">
        <f>IFERROR(R31/SUM($Q$31:$R$35), 0)</f>
        <v>8.3888918040390795E-2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0.15866489621427116</v>
      </c>
      <c r="D43" s="11">
        <f t="shared" si="7"/>
        <v>4.0734134920362659E-2</v>
      </c>
      <c r="E43" s="11">
        <f t="shared" ref="E43:F46" si="8">IFERROR(E32/SUM($E$31:$F$35), 0)</f>
        <v>0.11562368103439109</v>
      </c>
      <c r="F43" s="11">
        <f t="shared" si="8"/>
        <v>8.6997714400316575E-2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7.6041301073511642E-3</v>
      </c>
      <c r="P43" s="11">
        <f t="shared" si="12"/>
        <v>0.210719927232488</v>
      </c>
      <c r="Q43" s="11">
        <f t="shared" ref="Q43:R46" si="13">IFERROR(Q32/SUM($Q$31:$R$35), 0)</f>
        <v>1.2611648381033356E-2</v>
      </c>
      <c r="R43" s="11">
        <f t="shared" si="13"/>
        <v>0.21100427803790434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0.15995268740082347</v>
      </c>
      <c r="D44" s="11">
        <f t="shared" si="7"/>
        <v>4.0813276415234703E-2</v>
      </c>
      <c r="E44" s="11">
        <f t="shared" si="8"/>
        <v>0.11554886897864776</v>
      </c>
      <c r="F44" s="11">
        <f t="shared" si="8"/>
        <v>8.5633406820079555E-2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7.5185836436434707E-3</v>
      </c>
      <c r="P44" s="11">
        <f t="shared" si="12"/>
        <v>0.19784338138626664</v>
      </c>
      <c r="Q44" s="11">
        <f t="shared" si="13"/>
        <v>1.7331584886319074E-2</v>
      </c>
      <c r="R44" s="11">
        <f t="shared" si="13"/>
        <v>0.25179955505180718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0.16299966624445172</v>
      </c>
      <c r="D45" s="11">
        <f t="shared" si="7"/>
        <v>3.9733319404774294E-2</v>
      </c>
      <c r="E45" s="11">
        <f t="shared" si="8"/>
        <v>0.11576400091704493</v>
      </c>
      <c r="F45" s="11">
        <f t="shared" si="8"/>
        <v>8.3230868243983222E-2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7.8378965868122034E-3</v>
      </c>
      <c r="P45" s="11">
        <f t="shared" si="12"/>
        <v>0.14734965330640926</v>
      </c>
      <c r="Q45" s="11">
        <f t="shared" si="13"/>
        <v>2.3821251065612351E-2</v>
      </c>
      <c r="R45" s="11">
        <f t="shared" si="13"/>
        <v>0.15915915397459923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0.16453980041535765</v>
      </c>
      <c r="D46" s="11">
        <f t="shared" si="7"/>
        <v>3.4745633958324071E-2</v>
      </c>
      <c r="E46" s="11">
        <f t="shared" si="8"/>
        <v>0.11581934083581406</v>
      </c>
      <c r="F46" s="11">
        <f t="shared" si="8"/>
        <v>8.058031857918814E-2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7.7497202502105535E-3</v>
      </c>
      <c r="P46" s="11">
        <f t="shared" si="12"/>
        <v>0.15211629587988817</v>
      </c>
      <c r="Q46" s="11">
        <f t="shared" si="13"/>
        <v>3.1837025139888994E-2</v>
      </c>
      <c r="R46" s="11">
        <f t="shared" si="13"/>
        <v>0.19734316445294089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74.963597718697102</v>
      </c>
      <c r="D54" s="32">
        <f>SUMIFS('Inputs - allowances'!$L$4:$L$1000,'Inputs - allowances'!$M$4:$M$1000,D$52, 'Inputs - allowances'!$C$4:$C$1000, $C$1)</f>
        <v>661.24349002987503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40.761389469101701</v>
      </c>
      <c r="P54" s="16">
        <f>SUMIFS('Inputs - allowances'!$L$4:$L$1000,'Inputs - allowances'!$M$4:$M$1000,P$52, 'Inputs - allowances'!$C$4:$C$1000, $C$1)</f>
        <v>121.6589873914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74.963597718697102</v>
      </c>
      <c r="D64" s="37">
        <f t="shared" ref="D64:G64" si="17">D54+D59</f>
        <v>661.24349002987503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40.761389469101701</v>
      </c>
      <c r="P64" s="38">
        <f t="shared" ref="P64:S64" si="18">P54+P59</f>
        <v>121.6589873914</v>
      </c>
      <c r="Q64" s="38">
        <f t="shared" si="18"/>
        <v>0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0.15725708823309983</v>
      </c>
      <c r="D71" s="11">
        <f t="shared" si="19"/>
        <v>4.0559496793300287E-2</v>
      </c>
      <c r="E71" s="11">
        <f t="shared" si="19"/>
        <v>0.11275325086843152</v>
      </c>
      <c r="F71" s="11">
        <f t="shared" si="19"/>
        <v>8.8048549322103334E-2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7.6906499189392406E-3</v>
      </c>
      <c r="P71" s="11">
        <f t="shared" si="20"/>
        <v>0.25356976168799117</v>
      </c>
      <c r="Q71" s="11">
        <f t="shared" si="20"/>
        <v>1.120342096950374E-2</v>
      </c>
      <c r="R71" s="11">
        <f t="shared" si="20"/>
        <v>8.3888918040390795E-2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0.15866489621427116</v>
      </c>
      <c r="D72" s="11">
        <f t="shared" si="21"/>
        <v>4.0734134920362659E-2</v>
      </c>
      <c r="E72" s="11">
        <f t="shared" si="21"/>
        <v>0.11562368103439109</v>
      </c>
      <c r="F72" s="11">
        <f t="shared" si="21"/>
        <v>8.6997714400316575E-2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7.6041301073511642E-3</v>
      </c>
      <c r="P72" s="11">
        <f t="shared" si="22"/>
        <v>0.210719927232488</v>
      </c>
      <c r="Q72" s="11">
        <f t="shared" si="22"/>
        <v>1.2611648381033356E-2</v>
      </c>
      <c r="R72" s="11">
        <f t="shared" si="22"/>
        <v>0.21100427803790434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0.15995268740082347</v>
      </c>
      <c r="D73" s="11">
        <f t="shared" si="23"/>
        <v>4.0813276415234703E-2</v>
      </c>
      <c r="E73" s="11">
        <f t="shared" si="23"/>
        <v>0.11554886897864776</v>
      </c>
      <c r="F73" s="11">
        <f t="shared" si="23"/>
        <v>8.5633406820079555E-2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7.5185836436434707E-3</v>
      </c>
      <c r="P73" s="11">
        <f t="shared" si="24"/>
        <v>0.19784338138626664</v>
      </c>
      <c r="Q73" s="11">
        <f t="shared" si="24"/>
        <v>1.7331584886319074E-2</v>
      </c>
      <c r="R73" s="11">
        <f t="shared" si="24"/>
        <v>0.25179955505180718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0.16299966624445172</v>
      </c>
      <c r="D74" s="11">
        <f t="shared" si="25"/>
        <v>3.9733319404774294E-2</v>
      </c>
      <c r="E74" s="11">
        <f t="shared" si="25"/>
        <v>0.11576400091704493</v>
      </c>
      <c r="F74" s="11">
        <f t="shared" si="25"/>
        <v>8.3230868243983222E-2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7.8378965868122034E-3</v>
      </c>
      <c r="P74" s="11">
        <f t="shared" si="26"/>
        <v>0.14734965330640926</v>
      </c>
      <c r="Q74" s="11">
        <f t="shared" si="26"/>
        <v>2.3821251065612351E-2</v>
      </c>
      <c r="R74" s="11">
        <f t="shared" si="26"/>
        <v>0.15915915397459923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0.16453980041535765</v>
      </c>
      <c r="D75" s="11">
        <f t="shared" si="27"/>
        <v>3.4745633958324071E-2</v>
      </c>
      <c r="E75" s="11">
        <f t="shared" si="27"/>
        <v>0.11581934083581406</v>
      </c>
      <c r="F75" s="11">
        <f t="shared" si="27"/>
        <v>8.058031857918814E-2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7.7497202502105535E-3</v>
      </c>
      <c r="P75" s="11">
        <f t="shared" si="28"/>
        <v>0.15211629587988817</v>
      </c>
      <c r="Q75" s="11">
        <f t="shared" si="28"/>
        <v>3.1837025139888994E-2</v>
      </c>
      <c r="R75" s="11">
        <f t="shared" si="28"/>
        <v>0.19734316445294089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74.963597718697102</v>
      </c>
      <c r="D80" s="37">
        <f t="shared" ref="D80:G80" si="29">D64</f>
        <v>661.24349002987503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40.761389469101701</v>
      </c>
      <c r="P80" s="38">
        <f t="shared" ref="P80:S80" si="30">P64</f>
        <v>121.6589873914</v>
      </c>
      <c r="Q80" s="38">
        <f t="shared" si="30"/>
        <v>0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11.788557100719752</v>
      </c>
      <c r="D85" s="32">
        <f>$C$80*D71</f>
        <v>3.0404858012857479</v>
      </c>
      <c r="E85" s="32">
        <f>$D$80*E71</f>
        <v>74.557353116455701</v>
      </c>
      <c r="F85" s="32">
        <f>$D$80*F71</f>
        <v>58.221530045815193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0.31348157661639781</v>
      </c>
      <c r="P85" s="32">
        <f>$O$80*P71</f>
        <v>10.335855813751511</v>
      </c>
      <c r="Q85" s="32">
        <f>$P$80*Q71</f>
        <v>1.3629968504694019</v>
      </c>
      <c r="R85" s="32">
        <f>$P$80*R71</f>
        <v>10.205840822154093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11.894091451885449</v>
      </c>
      <c r="D86" s="32">
        <f t="shared" si="31"/>
        <v>3.053577303589198</v>
      </c>
      <c r="E86" s="32">
        <f t="shared" ref="E86:F89" si="32">$D$80*E72</f>
        <v>76.455406377281832</v>
      </c>
      <c r="F86" s="32">
        <f t="shared" si="32"/>
        <v>57.52667229468765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0.30995490887946292</v>
      </c>
      <c r="P86" s="32">
        <f t="shared" si="36"/>
        <v>8.5892370228242125</v>
      </c>
      <c r="Q86" s="32">
        <f t="shared" ref="Q86:R89" si="37">$P$80*Q72</f>
        <v>1.5343203713729072</v>
      </c>
      <c r="R86" s="32">
        <f t="shared" si="37"/>
        <v>25.670566801344865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11.99062891233984</v>
      </c>
      <c r="D87" s="32">
        <f t="shared" si="31"/>
        <v>3.0595100347736426</v>
      </c>
      <c r="E87" s="32">
        <f t="shared" si="32"/>
        <v>76.405937392445807</v>
      </c>
      <c r="F87" s="32">
        <f t="shared" si="32"/>
        <v>56.624532788857508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0.30646791615456925</v>
      </c>
      <c r="P87" s="32">
        <f t="shared" si="36"/>
        <v>8.0643711225696411</v>
      </c>
      <c r="Q87" s="32">
        <f t="shared" si="37"/>
        <v>2.108543067157671</v>
      </c>
      <c r="R87" s="32">
        <f t="shared" si="37"/>
        <v>30.633678893207939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12.21904140863097</v>
      </c>
      <c r="D88" s="32">
        <f t="shared" si="31"/>
        <v>2.9785525718880015</v>
      </c>
      <c r="E88" s="32">
        <f t="shared" si="32"/>
        <v>76.548191986208451</v>
      </c>
      <c r="F88" s="32">
        <f t="shared" si="32"/>
        <v>55.035869795868159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0.31948355539359513</v>
      </c>
      <c r="P88" s="32">
        <f t="shared" si="36"/>
        <v>6.0061766065596567</v>
      </c>
      <c r="Q88" s="32">
        <f t="shared" si="37"/>
        <v>2.8980692830387067</v>
      </c>
      <c r="R88" s="32">
        <f t="shared" si="37"/>
        <v>19.363141506621659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12.33449540705158</v>
      </c>
      <c r="D89" s="32">
        <f t="shared" si="31"/>
        <v>2.6046577265329067</v>
      </c>
      <c r="E89" s="32">
        <f t="shared" si="32"/>
        <v>76.584785147233319</v>
      </c>
      <c r="F89" s="32">
        <f t="shared" si="32"/>
        <v>53.283211085021549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0.31588936539541668</v>
      </c>
      <c r="P89" s="32">
        <f t="shared" si="36"/>
        <v>6.2004715809572319</v>
      </c>
      <c r="Q89" s="32">
        <f t="shared" si="37"/>
        <v>3.8732602400734399</v>
      </c>
      <c r="R89" s="32">
        <f t="shared" si="37"/>
        <v>24.008569555959312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898.6274646090742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11.788557100719752</v>
      </c>
      <c r="D105" s="32">
        <f t="shared" ref="D105:L105" si="41">D85+D96</f>
        <v>3.0404858012857479</v>
      </c>
      <c r="E105" s="32">
        <f t="shared" si="41"/>
        <v>74.557353116455701</v>
      </c>
      <c r="F105" s="32">
        <f t="shared" si="41"/>
        <v>58.221530045815193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0.31348157661639781</v>
      </c>
      <c r="P105" s="32">
        <f t="shared" ref="P105:X105" si="42">P85+P96</f>
        <v>10.335855813751511</v>
      </c>
      <c r="Q105" s="32">
        <f t="shared" si="42"/>
        <v>1.3629968504694019</v>
      </c>
      <c r="R105" s="32">
        <f t="shared" si="42"/>
        <v>10.205840822154093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11.894091451885449</v>
      </c>
      <c r="D106" s="32">
        <f t="shared" si="43"/>
        <v>3.053577303589198</v>
      </c>
      <c r="E106" s="32">
        <f t="shared" si="43"/>
        <v>76.455406377281832</v>
      </c>
      <c r="F106" s="32">
        <f t="shared" si="43"/>
        <v>57.52667229468765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0.30995490887946292</v>
      </c>
      <c r="P106" s="32">
        <f t="shared" si="44"/>
        <v>8.5892370228242125</v>
      </c>
      <c r="Q106" s="32">
        <f t="shared" si="44"/>
        <v>1.5343203713729072</v>
      </c>
      <c r="R106" s="32">
        <f t="shared" si="44"/>
        <v>25.670566801344865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11.99062891233984</v>
      </c>
      <c r="D107" s="32">
        <f t="shared" si="43"/>
        <v>3.0595100347736426</v>
      </c>
      <c r="E107" s="32">
        <f t="shared" si="43"/>
        <v>76.405937392445807</v>
      </c>
      <c r="F107" s="32">
        <f t="shared" si="43"/>
        <v>56.624532788857508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0.30646791615456925</v>
      </c>
      <c r="P107" s="32">
        <f t="shared" si="44"/>
        <v>8.0643711225696411</v>
      </c>
      <c r="Q107" s="32">
        <f t="shared" si="44"/>
        <v>2.108543067157671</v>
      </c>
      <c r="R107" s="32">
        <f t="shared" si="44"/>
        <v>30.633678893207939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12.21904140863097</v>
      </c>
      <c r="D108" s="32">
        <f t="shared" si="43"/>
        <v>2.9785525718880015</v>
      </c>
      <c r="E108" s="32">
        <f t="shared" si="43"/>
        <v>76.548191986208451</v>
      </c>
      <c r="F108" s="32">
        <f t="shared" si="43"/>
        <v>55.035869795868159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0.31948355539359513</v>
      </c>
      <c r="P108" s="32">
        <f t="shared" si="44"/>
        <v>6.0061766065596567</v>
      </c>
      <c r="Q108" s="32">
        <f t="shared" si="44"/>
        <v>2.8980692830387067</v>
      </c>
      <c r="R108" s="32">
        <f t="shared" si="44"/>
        <v>19.363141506621659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12.33449540705158</v>
      </c>
      <c r="D109" s="32">
        <f t="shared" si="43"/>
        <v>2.6046577265329067</v>
      </c>
      <c r="E109" s="32">
        <f t="shared" si="43"/>
        <v>76.584785147233319</v>
      </c>
      <c r="F109" s="32">
        <f t="shared" si="43"/>
        <v>53.283211085021549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0.31588936539541668</v>
      </c>
      <c r="P109" s="32">
        <f t="shared" si="44"/>
        <v>6.2004715809572319</v>
      </c>
      <c r="Q109" s="32">
        <f t="shared" si="44"/>
        <v>3.8732602400734399</v>
      </c>
      <c r="R109" s="32">
        <f t="shared" si="44"/>
        <v>24.008569555959312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898.6274646090742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0.15725708823309986</v>
      </c>
      <c r="D115" s="18">
        <f>IFERROR(D105/SUM($C$105:$D$109), 0)</f>
        <v>4.0559496793300294E-2</v>
      </c>
      <c r="E115" s="18">
        <f>IFERROR(E105/SUM($E$105:$F$109), 0)</f>
        <v>0.11275325086843151</v>
      </c>
      <c r="F115" s="18">
        <f>IFERROR(F105/SUM($E$105:$F$109), 0)</f>
        <v>8.804854932210332E-2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7.6906499189392406E-3</v>
      </c>
      <c r="P115" s="17">
        <f xml:space="preserve"> IFERROR(P105 / SUM($O$105:$P$109), 0)</f>
        <v>0.25356976168799117</v>
      </c>
      <c r="Q115" s="17">
        <f xml:space="preserve"> IFERROR(Q105 / SUM($Q$105:$R$109), 0)</f>
        <v>1.1203420969503742E-2</v>
      </c>
      <c r="R115" s="17">
        <f xml:space="preserve"> IFERROR(R105 / SUM($Q$105:$R$109), 0)</f>
        <v>8.3888918040390809E-2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0.15866489621427118</v>
      </c>
      <c r="D116" s="18">
        <f t="shared" si="45"/>
        <v>4.0734134920362666E-2</v>
      </c>
      <c r="E116" s="18">
        <f t="shared" ref="E116:F119" si="46">IFERROR(E106/SUM($E$105:$F$109), 0)</f>
        <v>0.11562368103439107</v>
      </c>
      <c r="F116" s="18">
        <f t="shared" si="46"/>
        <v>8.6997714400316561E-2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7.6041301073511642E-3</v>
      </c>
      <c r="P116" s="17">
        <f t="shared" si="50"/>
        <v>0.21071992723248797</v>
      </c>
      <c r="Q116" s="17">
        <f t="shared" ref="Q116:R119" si="51" xml:space="preserve"> IFERROR(Q106 / SUM($Q$105:$R$109), 0)</f>
        <v>1.2611648381033357E-2</v>
      </c>
      <c r="R116" s="17">
        <f t="shared" si="51"/>
        <v>0.21100427803790436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0.1599526874008235</v>
      </c>
      <c r="D117" s="18">
        <f t="shared" si="45"/>
        <v>4.081327641523471E-2</v>
      </c>
      <c r="E117" s="18">
        <f t="shared" si="46"/>
        <v>0.11554886897864775</v>
      </c>
      <c r="F117" s="18">
        <f t="shared" si="46"/>
        <v>8.5633406820079541E-2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7.5185836436434707E-3</v>
      </c>
      <c r="P117" s="17">
        <f t="shared" si="50"/>
        <v>0.19784338138626664</v>
      </c>
      <c r="Q117" s="17">
        <f t="shared" si="51"/>
        <v>1.7331584886319074E-2</v>
      </c>
      <c r="R117" s="17">
        <f t="shared" si="51"/>
        <v>0.25179955505180718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0.16299966624445175</v>
      </c>
      <c r="D118" s="18">
        <f t="shared" si="45"/>
        <v>3.97333194047743E-2</v>
      </c>
      <c r="E118" s="18">
        <f t="shared" si="46"/>
        <v>0.11576400091704492</v>
      </c>
      <c r="F118" s="18">
        <f t="shared" si="46"/>
        <v>8.3230868243983208E-2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7.8378965868122034E-3</v>
      </c>
      <c r="P118" s="17">
        <f t="shared" si="50"/>
        <v>0.14734965330640926</v>
      </c>
      <c r="Q118" s="17">
        <f t="shared" si="51"/>
        <v>2.3821251065612351E-2</v>
      </c>
      <c r="R118" s="17">
        <f t="shared" si="51"/>
        <v>0.15915915397459923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0.16453980041535768</v>
      </c>
      <c r="D119" s="18">
        <f t="shared" si="45"/>
        <v>3.4745633958324078E-2</v>
      </c>
      <c r="E119" s="18">
        <f t="shared" si="46"/>
        <v>0.11581934083581405</v>
      </c>
      <c r="F119" s="18">
        <f t="shared" si="46"/>
        <v>8.0580318579188126E-2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7.7497202502105544E-3</v>
      </c>
      <c r="P119" s="17">
        <f t="shared" si="50"/>
        <v>0.15211629587988817</v>
      </c>
      <c r="Q119" s="17">
        <f t="shared" si="51"/>
        <v>3.1837025139888994E-2</v>
      </c>
      <c r="R119" s="17">
        <f t="shared" si="51"/>
        <v>0.19734316445294089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12.10203867733615</v>
      </c>
      <c r="D126" s="39">
        <f t="shared" si="55"/>
        <v>13.376341615037258</v>
      </c>
      <c r="E126" s="39">
        <f t="shared" si="55"/>
        <v>75.920349966925102</v>
      </c>
      <c r="F126" s="39">
        <f t="shared" si="55"/>
        <v>68.427370867969287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12.204046360764913</v>
      </c>
      <c r="D127" s="39">
        <f t="shared" si="55"/>
        <v>11.642814326413411</v>
      </c>
      <c r="E127" s="39">
        <f t="shared" si="55"/>
        <v>77.989726748654746</v>
      </c>
      <c r="F127" s="39">
        <f t="shared" si="55"/>
        <v>83.197239096032519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12.297096828494409</v>
      </c>
      <c r="D128" s="39">
        <f t="shared" si="55"/>
        <v>11.123881157343284</v>
      </c>
      <c r="E128" s="39">
        <f t="shared" si="55"/>
        <v>78.514480459603476</v>
      </c>
      <c r="F128" s="39">
        <f t="shared" si="55"/>
        <v>87.258211682065451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12.538524964024566</v>
      </c>
      <c r="D129" s="39">
        <f t="shared" si="55"/>
        <v>8.9847291784476582</v>
      </c>
      <c r="E129" s="39">
        <f t="shared" si="55"/>
        <v>79.446261269247159</v>
      </c>
      <c r="F129" s="39">
        <f t="shared" si="55"/>
        <v>74.399011302489811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12.650384772446998</v>
      </c>
      <c r="D130" s="39">
        <f t="shared" si="55"/>
        <v>8.8051293074901391</v>
      </c>
      <c r="E130" s="39">
        <f t="shared" si="55"/>
        <v>80.458045387306754</v>
      </c>
      <c r="F130" s="39">
        <f t="shared" si="55"/>
        <v>77.291780640980861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898.62746460907385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0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0.443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0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0.443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0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0.443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0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0.443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0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0.443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2.2149999999999999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-3.6171733195134101E-2</v>
      </c>
      <c r="D146" s="9"/>
      <c r="E146" s="31">
        <f>SUMIFS('Inputs - allowances'!$G$4:$G$1000,'Inputs - allowances'!$M$4:$M$1000,E$143, 'Inputs - allowances'!$C$4:$C$1000, $C$1)</f>
        <v>-0.16130637776208401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-3.5158924665670298E-2</v>
      </c>
      <c r="D147" s="9"/>
      <c r="E147" s="31">
        <f>SUMIFS('Inputs - allowances'!$H$4:$H$1000,'Inputs - allowances'!$M$4:$M$1000,E$143, 'Inputs - allowances'!$C$4:$C$1000, $C$1)</f>
        <v>-0.15298883435602501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-3.3250840321652403E-2</v>
      </c>
      <c r="D148" s="9"/>
      <c r="E148" s="31">
        <f>SUMIFS('Inputs - allowances'!$I$4:$I$1000,'Inputs - allowances'!$M$4:$M$1000,E$143, 'Inputs - allowances'!$C$4:$C$1000, $C$1)</f>
        <v>-0.14593424363391899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-3.1422044103961398E-2</v>
      </c>
      <c r="D149" s="9"/>
      <c r="E149" s="31">
        <f>SUMIFS('Inputs - allowances'!$J$4:$J$1000,'Inputs - allowances'!$M$4:$M$1000,E$143, 'Inputs - allowances'!$C$4:$C$1000, $C$1)</f>
        <v>-0.13825699405743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-2.9669591815649099E-2</v>
      </c>
      <c r="D150" s="9"/>
      <c r="E150" s="31">
        <f>SUMIFS('Inputs - allowances'!$K$4:$K$1000,'Inputs - allowances'!$M$4:$M$1000,E$143, 'Inputs - allowances'!$C$4:$C$1000, $C$1)</f>
        <v>-0.13089525801021701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-0.89505484192174234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adjustments'!B$41/('Inputs - adjustments'!$B$41+'Inputs - adjustments'!$C$41))*'SRWRDS allowance profile'!$B4, 0)</f>
        <v>0</v>
      </c>
      <c r="D156" s="50">
        <f>IFERROR(SUMIFS('Inputs - allowances'!$L$4:$L$1000,'Inputs - allowances'!$M$4:$M$1000,D$153,'Inputs - allowances'!$C$4:$C$1000,$C$1)*('Inputs - adjustments'!C$41/('Inputs - adjustments'!$B$41+'Inputs - adjustments'!$C$41))*'SRWRDS allowance profile'!$B4, 0)</f>
        <v>0</v>
      </c>
      <c r="E156" s="50">
        <f>IFERROR(SUMIFS('Inputs - allowances'!$L$4:$L$1000,'Inputs - allowances'!$M$4:$M$1000,E$153,'Inputs - allowances'!$C$4:$C$1000,$C$1)*('Inputs - adjustments'!D$41/('Inputs - adjustments'!$D$41+'Inputs - adjustments'!$E$41))*'SRWRDS allowance profile'!$B4, 0)</f>
        <v>0</v>
      </c>
      <c r="F156" s="50">
        <f>IFERROR(SUMIFS('Inputs - allowances'!$L$4:$L$1000,'Inputs - allowances'!$M$4:$M$1000,F$153,'Inputs - allowances'!$C$4:$C$1000,$C$1)*('Inputs - adjustments'!E$41/('Inputs - adjustments'!$D$41+'Inputs - adjustments'!$E$41))*'SRWRDS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adjustments'!B$41/('Inputs - adjustments'!$B$41+'Inputs - adjustments'!$C$41))*'SRWRDS allowance profile'!$B5, 0)</f>
        <v>0</v>
      </c>
      <c r="D157" s="50">
        <f>IFERROR(SUMIFS('Inputs - allowances'!$L$4:$L$1000,'Inputs - allowances'!$M$4:$M$1000,D$153,'Inputs - allowances'!$C$4:$C$1000,$C$1)*('Inputs - adjustments'!C$41/('Inputs - adjustments'!$B$41+'Inputs - adjustments'!$C$41))*'SRWRDS allowance profile'!$B5, 0)</f>
        <v>0</v>
      </c>
      <c r="E157" s="50">
        <f>IFERROR(SUMIFS('Inputs - allowances'!$L$4:$L$1000,'Inputs - allowances'!$M$4:$M$1000,E$153,'Inputs - allowances'!$C$4:$C$1000,$C$1)*('Inputs - adjustments'!D$41/('Inputs - adjustments'!$D$41+'Inputs - adjustments'!$E$41))*'SRWRDS allowance profile'!$B5, 0)</f>
        <v>0</v>
      </c>
      <c r="F157" s="50">
        <f>IFERROR(SUMIFS('Inputs - allowances'!$L$4:$L$1000,'Inputs - allowances'!$M$4:$M$1000,F$153,'Inputs - allowances'!$C$4:$C$1000,$C$1)*('Inputs - adjustments'!E$41/('Inputs - adjustments'!$D$41+'Inputs - adjustments'!$E$41))*'SRWRDS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adjustments'!B$41/('Inputs - adjustments'!$B$41+'Inputs - adjustments'!$C$41))*'SRWRDS allowance profile'!$B6, 0)</f>
        <v>0</v>
      </c>
      <c r="D158" s="50">
        <f>IFERROR(SUMIFS('Inputs - allowances'!$L$4:$L$1000,'Inputs - allowances'!$M$4:$M$1000,D$153,'Inputs - allowances'!$C$4:$C$1000,$C$1)*('Inputs - adjustments'!C$41/('Inputs - adjustments'!$B$41+'Inputs - adjustments'!$C$41))*'SRWRDS allowance profile'!$B6, 0)</f>
        <v>0</v>
      </c>
      <c r="E158" s="50">
        <f>IFERROR(SUMIFS('Inputs - allowances'!$L$4:$L$1000,'Inputs - allowances'!$M$4:$M$1000,E$153,'Inputs - allowances'!$C$4:$C$1000,$C$1)*('Inputs - adjustments'!D$41/('Inputs - adjustments'!$D$41+'Inputs - adjustments'!$E$41))*'SRWRDS allowance profile'!$B6, 0)</f>
        <v>0</v>
      </c>
      <c r="F158" s="50">
        <f>IFERROR(SUMIFS('Inputs - allowances'!$L$4:$L$1000,'Inputs - allowances'!$M$4:$M$1000,F$153,'Inputs - allowances'!$C$4:$C$1000,$C$1)*('Inputs - adjustments'!E$41/('Inputs - adjustments'!$D$41+'Inputs - adjustments'!$E$41))*'SRWRDS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adjustments'!B$41/('Inputs - adjustments'!$B$41+'Inputs - adjustments'!$C$41))*'SRWRDS allowance profile'!$B7, 0)</f>
        <v>0</v>
      </c>
      <c r="D159" s="50">
        <f>IFERROR(SUMIFS('Inputs - allowances'!$L$4:$L$1000,'Inputs - allowances'!$M$4:$M$1000,D$153,'Inputs - allowances'!$C$4:$C$1000,$C$1)*('Inputs - adjustments'!C$41/('Inputs - adjustments'!$B$41+'Inputs - adjustments'!$C$41))*'SRWRDS allowance profile'!$B7, 0)</f>
        <v>0</v>
      </c>
      <c r="E159" s="50">
        <f>IFERROR(SUMIFS('Inputs - allowances'!$L$4:$L$1000,'Inputs - allowances'!$M$4:$M$1000,E$153,'Inputs - allowances'!$C$4:$C$1000,$C$1)*('Inputs - adjustments'!D$41/('Inputs - adjustments'!$D$41+'Inputs - adjustments'!$E$41))*'SRWRDS allowance profile'!$B7, 0)</f>
        <v>0</v>
      </c>
      <c r="F159" s="50">
        <f>IFERROR(SUMIFS('Inputs - allowances'!$L$4:$L$1000,'Inputs - allowances'!$M$4:$M$1000,F$153,'Inputs - allowances'!$C$4:$C$1000,$C$1)*('Inputs - adjustments'!E$41/('Inputs - adjustments'!$D$41+'Inputs - adjustments'!$E$41))*'SRWRDS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adjustments'!B$41/('Inputs - adjustments'!$B$41+'Inputs - adjustments'!$C$41))*'SRWRDS allowance profile'!$B8, 0)</f>
        <v>0</v>
      </c>
      <c r="D160" s="50">
        <f>IFERROR(SUMIFS('Inputs - allowances'!$L$4:$L$1000,'Inputs - allowances'!$M$4:$M$1000,D$153,'Inputs - allowances'!$C$4:$C$1000,$C$1)*('Inputs - adjustments'!C$41/('Inputs - adjustments'!$B$41+'Inputs - adjustments'!$C$41))*'SRWRDS allowance profile'!$B8, 0)</f>
        <v>0</v>
      </c>
      <c r="E160" s="50">
        <f>IFERROR(SUMIFS('Inputs - allowances'!$L$4:$L$1000,'Inputs - allowances'!$M$4:$M$1000,E$153,'Inputs - allowances'!$C$4:$C$1000,$C$1)*('Inputs - adjustments'!D$41/('Inputs - adjustments'!$D$41+'Inputs - adjustments'!$E$41))*'SRWRDS allowance profile'!$B8, 0)</f>
        <v>0</v>
      </c>
      <c r="F160" s="50">
        <f>IFERROR(SUMIFS('Inputs - allowances'!$L$4:$L$1000,'Inputs - allowances'!$M$4:$M$1000,F$153,'Inputs - allowances'!$C$4:$C$1000,$C$1)*('Inputs - adjustments'!E$41/('Inputs - adjustments'!$D$41+'Inputs - adjustments'!$E$41))*'SRWRDS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profile'!Q11</f>
        <v>8.937860822300088E-2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profile'!Q12</f>
        <v>8.7723448811463836E-2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profile'!Q13</f>
        <v>8.6068289399926778E-2</v>
      </c>
      <c r="F178" s="31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profile'!Q14</f>
        <v>8.6068289399926778E-2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profile'!Q15</f>
        <v>8.4413129988389721E-2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0.43365176582270804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12.065866944141016</v>
      </c>
      <c r="D185" s="16">
        <f t="shared" ref="D185:L185" si="56">D126+D136+D146+D156+D166+D176</f>
        <v>13.376341615037258</v>
      </c>
      <c r="E185" s="16">
        <f t="shared" si="56"/>
        <v>76.291422197386012</v>
      </c>
      <c r="F185" s="16">
        <f t="shared" si="56"/>
        <v>68.427370867969287</v>
      </c>
      <c r="G185" s="16">
        <f t="shared" si="56"/>
        <v>0</v>
      </c>
      <c r="H185" s="16">
        <f t="shared" si="56"/>
        <v>0</v>
      </c>
      <c r="I185" s="16">
        <f t="shared" si="56"/>
        <v>0</v>
      </c>
      <c r="J185" s="16">
        <f t="shared" si="56"/>
        <v>0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12.168887436099242</v>
      </c>
      <c r="D186" s="16">
        <f t="shared" si="57"/>
        <v>11.642814326413411</v>
      </c>
      <c r="E186" s="16">
        <f t="shared" si="57"/>
        <v>78.367461363110181</v>
      </c>
      <c r="F186" s="16">
        <f t="shared" si="57"/>
        <v>83.197239096032519</v>
      </c>
      <c r="G186" s="16">
        <f t="shared" si="57"/>
        <v>0</v>
      </c>
      <c r="H186" s="16">
        <f t="shared" si="57"/>
        <v>0</v>
      </c>
      <c r="I186" s="16">
        <f t="shared" si="57"/>
        <v>0</v>
      </c>
      <c r="J186" s="16">
        <f t="shared" si="57"/>
        <v>0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12.263845988172756</v>
      </c>
      <c r="D187" s="16">
        <f t="shared" si="58"/>
        <v>11.123881157343284</v>
      </c>
      <c r="E187" s="16">
        <f t="shared" si="58"/>
        <v>78.897614505369489</v>
      </c>
      <c r="F187" s="16">
        <f t="shared" si="58"/>
        <v>87.258211682065451</v>
      </c>
      <c r="G187" s="16">
        <f t="shared" si="58"/>
        <v>0</v>
      </c>
      <c r="H187" s="16">
        <f t="shared" si="58"/>
        <v>0</v>
      </c>
      <c r="I187" s="16">
        <f t="shared" si="58"/>
        <v>0</v>
      </c>
      <c r="J187" s="16">
        <f t="shared" si="58"/>
        <v>0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12.507102919920605</v>
      </c>
      <c r="D188" s="16">
        <f t="shared" si="59"/>
        <v>8.9847291784476582</v>
      </c>
      <c r="E188" s="16">
        <f t="shared" si="59"/>
        <v>79.837072564589661</v>
      </c>
      <c r="F188" s="16">
        <f t="shared" si="59"/>
        <v>74.399011302489811</v>
      </c>
      <c r="G188" s="16">
        <f t="shared" si="59"/>
        <v>0</v>
      </c>
      <c r="H188" s="16">
        <f t="shared" si="59"/>
        <v>0</v>
      </c>
      <c r="I188" s="16">
        <f t="shared" si="59"/>
        <v>0</v>
      </c>
      <c r="J188" s="16">
        <f t="shared" si="59"/>
        <v>0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12.620715180631349</v>
      </c>
      <c r="D189" s="16">
        <f t="shared" si="60"/>
        <v>8.8051293074901391</v>
      </c>
      <c r="E189" s="16">
        <f t="shared" si="60"/>
        <v>80.85456325928493</v>
      </c>
      <c r="F189" s="16">
        <f t="shared" si="60"/>
        <v>77.291780640980861</v>
      </c>
      <c r="G189" s="16">
        <f t="shared" si="60"/>
        <v>0</v>
      </c>
      <c r="H189" s="16">
        <f t="shared" si="60"/>
        <v>0</v>
      </c>
      <c r="I189" s="16">
        <f t="shared" si="60"/>
        <v>0</v>
      </c>
      <c r="J189" s="16">
        <f t="shared" si="60"/>
        <v>0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900.38106153297497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0.10441276017383069</v>
      </c>
      <c r="D195" s="18">
        <f xml:space="preserve"> IFERROR(D185 / SUM($C$185:$D$189), 0)</f>
        <v>0.11575303751648874</v>
      </c>
      <c r="E195" s="18">
        <f xml:space="preserve"> IFERROR(E185 / SUM($E$185:$F$189), 0)</f>
        <v>9.7208598567027293E-2</v>
      </c>
      <c r="F195" s="18">
        <f xml:space="preserve"> IFERROR(F185 / SUM($E$185:$F$189), 0)</f>
        <v>8.7188423470357518E-2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0.10530425466565811</v>
      </c>
      <c r="D196" s="18">
        <f t="shared" si="61"/>
        <v>0.10075184697793697</v>
      </c>
      <c r="E196" s="18">
        <f t="shared" ref="E196:F199" si="62" xml:space="preserve"> IFERROR(E186 / SUM($E$185:$F$189), 0)</f>
        <v>9.9853835109455016E-2</v>
      </c>
      <c r="F196" s="18">
        <f t="shared" si="62"/>
        <v>0.10600781561322523</v>
      </c>
      <c r="G196" s="18">
        <f t="shared" ref="G196:H199" si="63" xml:space="preserve"> IFERROR(G186 / SUM($G$185:$H$189), 0)</f>
        <v>0</v>
      </c>
      <c r="H196" s="18">
        <f t="shared" si="63"/>
        <v>0</v>
      </c>
      <c r="I196" s="18">
        <f t="shared" ref="I196:J199" si="64" xml:space="preserve"> IFERROR(I186 / SUM($I$185:$J$189), 0)</f>
        <v>0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0.10612598463914506</v>
      </c>
      <c r="D197" s="18">
        <f t="shared" si="61"/>
        <v>9.6261225228235381E-2</v>
      </c>
      <c r="E197" s="18">
        <f t="shared" si="62"/>
        <v>0.10052934282055258</v>
      </c>
      <c r="F197" s="18">
        <f t="shared" si="62"/>
        <v>0.11118220406394812</v>
      </c>
      <c r="G197" s="18">
        <f t="shared" si="63"/>
        <v>0</v>
      </c>
      <c r="H197" s="18">
        <f t="shared" si="63"/>
        <v>0</v>
      </c>
      <c r="I197" s="18">
        <f t="shared" si="64"/>
        <v>0</v>
      </c>
      <c r="J197" s="18">
        <f t="shared" si="64"/>
        <v>0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0.10823102423495658</v>
      </c>
      <c r="D198" s="18">
        <f t="shared" si="61"/>
        <v>7.7749935191487415E-2</v>
      </c>
      <c r="E198" s="18">
        <f t="shared" si="62"/>
        <v>0.101726376493788</v>
      </c>
      <c r="F198" s="18">
        <f t="shared" si="62"/>
        <v>9.4797336518066086E-2</v>
      </c>
      <c r="G198" s="18">
        <f t="shared" si="63"/>
        <v>0</v>
      </c>
      <c r="H198" s="18">
        <f t="shared" si="63"/>
        <v>0</v>
      </c>
      <c r="I198" s="18">
        <f t="shared" si="64"/>
        <v>0</v>
      </c>
      <c r="J198" s="18">
        <f t="shared" si="64"/>
        <v>0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0.10921417528289332</v>
      </c>
      <c r="D199" s="18">
        <f t="shared" si="61"/>
        <v>7.6195756089367919E-2</v>
      </c>
      <c r="E199" s="18">
        <f t="shared" si="62"/>
        <v>0.10302283737546374</v>
      </c>
      <c r="F199" s="18">
        <f t="shared" si="62"/>
        <v>9.8483229968116578E-2</v>
      </c>
      <c r="G199" s="18">
        <f t="shared" si="63"/>
        <v>0</v>
      </c>
      <c r="H199" s="18">
        <f t="shared" si="63"/>
        <v>0</v>
      </c>
      <c r="I199" s="18">
        <f t="shared" si="64"/>
        <v>0</v>
      </c>
      <c r="J199" s="18">
        <f t="shared" si="64"/>
        <v>0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12.065866944141016</v>
      </c>
      <c r="D207" s="16">
        <f t="shared" ref="D207:L207" si="66">D185</f>
        <v>13.376341615037258</v>
      </c>
      <c r="E207" s="16">
        <f t="shared" si="66"/>
        <v>76.291422197386012</v>
      </c>
      <c r="F207" s="16">
        <f t="shared" si="66"/>
        <v>68.427370867969287</v>
      </c>
      <c r="G207" s="16">
        <f t="shared" si="66"/>
        <v>0</v>
      </c>
      <c r="H207" s="16">
        <f t="shared" si="66"/>
        <v>0</v>
      </c>
      <c r="I207" s="16">
        <f t="shared" si="66"/>
        <v>0</v>
      </c>
      <c r="J207" s="16">
        <f t="shared" si="66"/>
        <v>0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12.168887436099242</v>
      </c>
      <c r="D208" s="16">
        <f t="shared" si="67"/>
        <v>11.642814326413411</v>
      </c>
      <c r="E208" s="16">
        <f t="shared" si="67"/>
        <v>78.367461363110181</v>
      </c>
      <c r="F208" s="16">
        <f t="shared" si="67"/>
        <v>83.197239096032519</v>
      </c>
      <c r="G208" s="16">
        <f t="shared" si="67"/>
        <v>0</v>
      </c>
      <c r="H208" s="16">
        <f t="shared" si="67"/>
        <v>0</v>
      </c>
      <c r="I208" s="16">
        <f t="shared" si="67"/>
        <v>0</v>
      </c>
      <c r="J208" s="16">
        <f t="shared" si="67"/>
        <v>0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12.263845988172756</v>
      </c>
      <c r="D209" s="16">
        <f t="shared" si="67"/>
        <v>11.123881157343284</v>
      </c>
      <c r="E209" s="16">
        <f t="shared" si="67"/>
        <v>78.897614505369489</v>
      </c>
      <c r="F209" s="16">
        <f t="shared" si="67"/>
        <v>87.258211682065451</v>
      </c>
      <c r="G209" s="16">
        <f t="shared" si="67"/>
        <v>0</v>
      </c>
      <c r="H209" s="16">
        <f t="shared" si="67"/>
        <v>0</v>
      </c>
      <c r="I209" s="16">
        <f t="shared" si="67"/>
        <v>0</v>
      </c>
      <c r="J209" s="16">
        <f t="shared" si="67"/>
        <v>0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12.507102919920605</v>
      </c>
      <c r="D210" s="16">
        <f t="shared" si="67"/>
        <v>8.9847291784476582</v>
      </c>
      <c r="E210" s="16">
        <f t="shared" si="67"/>
        <v>79.837072564589661</v>
      </c>
      <c r="F210" s="16">
        <f t="shared" si="67"/>
        <v>74.399011302489811</v>
      </c>
      <c r="G210" s="16">
        <f t="shared" si="67"/>
        <v>0</v>
      </c>
      <c r="H210" s="16">
        <f t="shared" si="67"/>
        <v>0</v>
      </c>
      <c r="I210" s="16">
        <f t="shared" si="67"/>
        <v>0</v>
      </c>
      <c r="J210" s="16">
        <f t="shared" si="67"/>
        <v>0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12.620715180631349</v>
      </c>
      <c r="D211" s="16">
        <f t="shared" si="67"/>
        <v>8.8051293074901391</v>
      </c>
      <c r="E211" s="16">
        <f t="shared" si="67"/>
        <v>80.85456325928493</v>
      </c>
      <c r="F211" s="16">
        <f t="shared" si="67"/>
        <v>77.291780640980861</v>
      </c>
      <c r="G211" s="16">
        <f t="shared" si="67"/>
        <v>0</v>
      </c>
      <c r="H211" s="16">
        <f t="shared" si="67"/>
        <v>0</v>
      </c>
      <c r="I211" s="16">
        <f t="shared" si="67"/>
        <v>0</v>
      </c>
      <c r="J211" s="16">
        <f t="shared" si="67"/>
        <v>0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0.52656043093035798</v>
      </c>
      <c r="D217" s="9"/>
      <c r="E217" s="31">
        <f>SUMIFS('Inputs - allowances'!$G$4:$G$1000,'Inputs - allowances'!$M$4:$M$1000,E$214, 'Inputs - allowances'!$C$4:$C$1000, $C$1)</f>
        <v>3.17861318198175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0.512095561051225</v>
      </c>
      <c r="D218" s="9"/>
      <c r="E218" s="31">
        <f>SUMIFS('Inputs - allowances'!$H$4:$H$1000,'Inputs - allowances'!$M$4:$M$1000,E$214, 'Inputs - allowances'!$C$4:$C$1000, $C$1)</f>
        <v>3.09129513950707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0.49797784804919099</v>
      </c>
      <c r="D219" s="9"/>
      <c r="E219" s="31">
        <f>SUMIFS('Inputs - allowances'!$I$4:$I$1000,'Inputs - allowances'!$M$4:$M$1000,E$214, 'Inputs - allowances'!$C$4:$C$1000, $C$1)</f>
        <v>3.00607273005178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0.48419896015920499</v>
      </c>
      <c r="D220" s="9"/>
      <c r="E220" s="31">
        <f>SUMIFS('Inputs - allowances'!$J$4:$J$1000,'Inputs - allowances'!$M$4:$M$1000,E$214, 'Inputs - allowances'!$C$4:$C$1000, $C$1)</f>
        <v>2.9228956584234198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0.47075076557857998</v>
      </c>
      <c r="D221" s="9"/>
      <c r="E221" s="31">
        <f>SUMIFS('Inputs - allowances'!$K$4:$K$1000,'Inputs - allowances'!$M$4:$M$1000,E$214, 'Inputs - allowances'!$C$4:$C$1000, $C$1)</f>
        <v>2.84171483651413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12.592427375071374</v>
      </c>
      <c r="D227" s="16">
        <f t="shared" ref="D227:L227" si="68">D207+D217</f>
        <v>13.376341615037258</v>
      </c>
      <c r="E227" s="16">
        <f t="shared" si="68"/>
        <v>79.470035379367758</v>
      </c>
      <c r="F227" s="16">
        <f t="shared" si="68"/>
        <v>68.427370867969287</v>
      </c>
      <c r="G227" s="16">
        <f t="shared" si="68"/>
        <v>0</v>
      </c>
      <c r="H227" s="16">
        <f t="shared" si="68"/>
        <v>0</v>
      </c>
      <c r="I227" s="16">
        <f t="shared" si="68"/>
        <v>0</v>
      </c>
      <c r="J227" s="16">
        <f t="shared" si="68"/>
        <v>0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12.680982997150467</v>
      </c>
      <c r="D228" s="16">
        <f t="shared" si="69"/>
        <v>11.642814326413411</v>
      </c>
      <c r="E228" s="16">
        <f t="shared" si="69"/>
        <v>81.458756502617248</v>
      </c>
      <c r="F228" s="16">
        <f t="shared" si="69"/>
        <v>83.197239096032519</v>
      </c>
      <c r="G228" s="16">
        <f t="shared" si="69"/>
        <v>0</v>
      </c>
      <c r="H228" s="16">
        <f t="shared" si="69"/>
        <v>0</v>
      </c>
      <c r="I228" s="16">
        <f t="shared" si="69"/>
        <v>0</v>
      </c>
      <c r="J228" s="16">
        <f t="shared" si="69"/>
        <v>0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12.761823836221946</v>
      </c>
      <c r="D229" s="16">
        <f t="shared" si="69"/>
        <v>11.123881157343284</v>
      </c>
      <c r="E229" s="16">
        <f t="shared" si="69"/>
        <v>81.903687235421273</v>
      </c>
      <c r="F229" s="16">
        <f t="shared" si="69"/>
        <v>87.258211682065451</v>
      </c>
      <c r="G229" s="16">
        <f t="shared" si="69"/>
        <v>0</v>
      </c>
      <c r="H229" s="16">
        <f t="shared" si="69"/>
        <v>0</v>
      </c>
      <c r="I229" s="16">
        <f t="shared" si="69"/>
        <v>0</v>
      </c>
      <c r="J229" s="16">
        <f t="shared" si="69"/>
        <v>0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12.99130188007981</v>
      </c>
      <c r="D230" s="16">
        <f t="shared" si="69"/>
        <v>8.9847291784476582</v>
      </c>
      <c r="E230" s="16">
        <f t="shared" si="69"/>
        <v>82.759968223013075</v>
      </c>
      <c r="F230" s="16">
        <f t="shared" si="69"/>
        <v>74.399011302489811</v>
      </c>
      <c r="G230" s="16">
        <f t="shared" si="69"/>
        <v>0</v>
      </c>
      <c r="H230" s="16">
        <f t="shared" si="69"/>
        <v>0</v>
      </c>
      <c r="I230" s="16">
        <f t="shared" si="69"/>
        <v>0</v>
      </c>
      <c r="J230" s="16">
        <f t="shared" si="69"/>
        <v>0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13.091465946209929</v>
      </c>
      <c r="D231" s="16">
        <f t="shared" si="69"/>
        <v>8.8051293074901391</v>
      </c>
      <c r="E231" s="16">
        <f t="shared" si="69"/>
        <v>83.696278095799059</v>
      </c>
      <c r="F231" s="16">
        <f t="shared" si="69"/>
        <v>77.291780640980861</v>
      </c>
      <c r="G231" s="16">
        <f t="shared" si="69"/>
        <v>0</v>
      </c>
      <c r="H231" s="16">
        <f t="shared" si="69"/>
        <v>0</v>
      </c>
      <c r="I231" s="16">
        <f t="shared" si="69"/>
        <v>0</v>
      </c>
      <c r="J231" s="16">
        <f t="shared" si="69"/>
        <v>0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0.10666947587016928</v>
      </c>
      <c r="D237" s="18">
        <f xml:space="preserve"> IFERROR(D227 / SUM($C$227:$D$231), 0)</f>
        <v>0.11330995261175932</v>
      </c>
      <c r="E237" s="18">
        <f xml:space="preserve"> IFERROR(E227 / SUM($E$227:$F$231), 0)</f>
        <v>9.9354640795019031E-2</v>
      </c>
      <c r="F237" s="18">
        <f xml:space="preserve"> IFERROR(F227 / SUM($E$227:$F$231), 0)</f>
        <v>8.5548934522051381E-2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0.10741962367814742</v>
      </c>
      <c r="D238" s="18">
        <f t="shared" si="70"/>
        <v>9.8625377368529582E-2</v>
      </c>
      <c r="E238" s="18">
        <f t="shared" ref="E238:F241" si="71" xml:space="preserve"> IFERROR(E228 / SUM($E$227:$F$231), 0)</f>
        <v>0.10184097003721311</v>
      </c>
      <c r="F238" s="18">
        <f t="shared" si="71"/>
        <v>0.10401444728272609</v>
      </c>
      <c r="G238" s="18">
        <f t="shared" ref="G238:H241" si="72" xml:space="preserve"> IFERROR(G228 / SUM($G$227:$H$231), 0)</f>
        <v>0</v>
      </c>
      <c r="H238" s="18">
        <f t="shared" si="72"/>
        <v>0</v>
      </c>
      <c r="I238" s="18">
        <f t="shared" ref="I238:J241" si="73" xml:space="preserve"> IFERROR(I228 / SUM($I$227:$J$231), 0)</f>
        <v>0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0.10810442015747677</v>
      </c>
      <c r="D239" s="18">
        <f t="shared" si="70"/>
        <v>9.4229534731712888E-2</v>
      </c>
      <c r="E239" s="18">
        <f t="shared" si="71"/>
        <v>0.10239722917218622</v>
      </c>
      <c r="F239" s="18">
        <f t="shared" si="71"/>
        <v>0.10909153666160504</v>
      </c>
      <c r="G239" s="18">
        <f t="shared" si="72"/>
        <v>0</v>
      </c>
      <c r="H239" s="18">
        <f t="shared" si="72"/>
        <v>0</v>
      </c>
      <c r="I239" s="18">
        <f t="shared" si="73"/>
        <v>0</v>
      </c>
      <c r="J239" s="18">
        <f t="shared" si="73"/>
        <v>0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0.11004831087313724</v>
      </c>
      <c r="D240" s="18">
        <f t="shared" si="70"/>
        <v>7.6108944189562669E-2</v>
      </c>
      <c r="E240" s="18">
        <f t="shared" si="71"/>
        <v>0.10346776462036691</v>
      </c>
      <c r="F240" s="18">
        <f t="shared" si="71"/>
        <v>9.3014769757892163E-2</v>
      </c>
      <c r="G240" s="18">
        <f t="shared" si="72"/>
        <v>0</v>
      </c>
      <c r="H240" s="18">
        <f t="shared" si="72"/>
        <v>0</v>
      </c>
      <c r="I240" s="18">
        <f t="shared" si="73"/>
        <v>0</v>
      </c>
      <c r="J240" s="18">
        <f t="shared" si="73"/>
        <v>0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0.11089679291054619</v>
      </c>
      <c r="D241" s="18">
        <f t="shared" si="70"/>
        <v>7.4587567608958807E-2</v>
      </c>
      <c r="E241" s="18">
        <f t="shared" si="71"/>
        <v>0.10463835339183779</v>
      </c>
      <c r="F241" s="18">
        <f t="shared" si="71"/>
        <v>9.6631353759102284E-2</v>
      </c>
      <c r="G241" s="18">
        <f t="shared" si="72"/>
        <v>0</v>
      </c>
      <c r="H241" s="18">
        <f t="shared" si="72"/>
        <v>0</v>
      </c>
      <c r="I241" s="18">
        <f t="shared" si="73"/>
        <v>0</v>
      </c>
      <c r="J241" s="18">
        <f t="shared" si="73"/>
        <v>0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outlinePr summaryBelow="0" summaryRight="0"/>
  </sheetPr>
  <dimension ref="A1:Z242"/>
  <sheetViews>
    <sheetView zoomScale="70" zoomScaleNormal="70" workbookViewId="0"/>
  </sheetViews>
  <sheetFormatPr defaultColWidth="9.42578125" defaultRowHeight="14.45" outlineLevelRow="1"/>
  <cols>
    <col min="1" max="2" width="9.42578125" customWidth="1"/>
    <col min="3" max="5" width="11.5703125" customWidth="1"/>
    <col min="6" max="12" width="11.85546875" bestFit="1" customWidth="1"/>
    <col min="13" max="13" width="8.5703125" customWidth="1"/>
    <col min="14" max="24" width="9.42578125" customWidth="1"/>
    <col min="26" max="26" width="10.5703125" bestFit="1" customWidth="1"/>
  </cols>
  <sheetData>
    <row r="1" spans="1:26">
      <c r="A1" t="s">
        <v>477</v>
      </c>
      <c r="C1" s="29" t="s">
        <v>308</v>
      </c>
    </row>
    <row r="3" spans="1:26" s="23" customFormat="1">
      <c r="A3" s="22" t="s">
        <v>478</v>
      </c>
    </row>
    <row r="4" spans="1:26" outlineLevel="1">
      <c r="B4" s="6" t="s">
        <v>479</v>
      </c>
      <c r="N4" s="6" t="s">
        <v>480</v>
      </c>
    </row>
    <row r="5" spans="1:26" outlineLevel="1">
      <c r="B5" s="25" t="s">
        <v>481</v>
      </c>
      <c r="N5" s="25" t="s">
        <v>481</v>
      </c>
    </row>
    <row r="6" spans="1:26" outlineLevel="1">
      <c r="B6" s="2"/>
      <c r="C6" s="8" t="s">
        <v>482</v>
      </c>
      <c r="D6" s="8" t="s">
        <v>483</v>
      </c>
      <c r="E6" s="8" t="s">
        <v>484</v>
      </c>
      <c r="F6" s="8" t="s">
        <v>485</v>
      </c>
      <c r="G6" s="8" t="s">
        <v>486</v>
      </c>
      <c r="H6" s="8" t="s">
        <v>487</v>
      </c>
      <c r="I6" s="8" t="s">
        <v>488</v>
      </c>
      <c r="J6" s="8" t="s">
        <v>489</v>
      </c>
      <c r="K6" s="8" t="s">
        <v>490</v>
      </c>
      <c r="L6" s="8" t="s">
        <v>491</v>
      </c>
      <c r="N6" s="2"/>
      <c r="O6" s="8" t="s">
        <v>492</v>
      </c>
      <c r="P6" s="8" t="s">
        <v>493</v>
      </c>
      <c r="Q6" s="8" t="s">
        <v>494</v>
      </c>
      <c r="R6" s="8" t="s">
        <v>495</v>
      </c>
      <c r="S6" s="8" t="s">
        <v>496</v>
      </c>
      <c r="T6" s="8" t="s">
        <v>497</v>
      </c>
      <c r="U6" s="8" t="s">
        <v>498</v>
      </c>
      <c r="V6" s="8" t="s">
        <v>499</v>
      </c>
      <c r="W6" s="8" t="s">
        <v>500</v>
      </c>
      <c r="X6" s="8" t="s">
        <v>501</v>
      </c>
    </row>
    <row r="7" spans="1:26" outlineLevel="1">
      <c r="B7" s="2"/>
      <c r="C7" s="8" t="s">
        <v>492</v>
      </c>
      <c r="D7" s="8" t="s">
        <v>493</v>
      </c>
      <c r="E7" s="8" t="s">
        <v>494</v>
      </c>
      <c r="F7" s="8" t="s">
        <v>495</v>
      </c>
      <c r="G7" s="8" t="s">
        <v>496</v>
      </c>
      <c r="H7" s="8" t="s">
        <v>497</v>
      </c>
      <c r="I7" s="8" t="s">
        <v>498</v>
      </c>
      <c r="J7" s="8" t="s">
        <v>499</v>
      </c>
      <c r="K7" s="8" t="s">
        <v>500</v>
      </c>
      <c r="L7" s="8" t="s">
        <v>501</v>
      </c>
      <c r="N7" s="2"/>
      <c r="O7" s="8" t="s">
        <v>502</v>
      </c>
      <c r="P7" s="8" t="s">
        <v>503</v>
      </c>
      <c r="Q7" s="8" t="s">
        <v>504</v>
      </c>
      <c r="R7" s="8" t="s">
        <v>505</v>
      </c>
      <c r="S7" s="8" t="s">
        <v>506</v>
      </c>
      <c r="T7" s="8" t="s">
        <v>507</v>
      </c>
      <c r="U7" s="8" t="s">
        <v>508</v>
      </c>
      <c r="V7" s="8" t="s">
        <v>509</v>
      </c>
      <c r="W7" s="8"/>
      <c r="X7" s="8"/>
    </row>
    <row r="8" spans="1:26" outlineLevel="1">
      <c r="B8" s="2"/>
      <c r="C8" s="8" t="s">
        <v>502</v>
      </c>
      <c r="D8" s="8" t="s">
        <v>503</v>
      </c>
      <c r="E8" s="8" t="s">
        <v>504</v>
      </c>
      <c r="F8" s="8" t="s">
        <v>505</v>
      </c>
      <c r="G8" s="8" t="s">
        <v>506</v>
      </c>
      <c r="H8" s="8" t="s">
        <v>507</v>
      </c>
      <c r="I8" s="8" t="s">
        <v>508</v>
      </c>
      <c r="J8" s="8" t="s">
        <v>509</v>
      </c>
      <c r="K8" s="8"/>
      <c r="L8" s="8"/>
      <c r="N8" s="2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outlineLevel="1">
      <c r="B9" s="2"/>
      <c r="C9" s="5" t="s">
        <v>432</v>
      </c>
      <c r="D9" s="5"/>
      <c r="E9" s="5" t="s">
        <v>433</v>
      </c>
      <c r="F9" s="5"/>
      <c r="G9" s="5" t="s">
        <v>434</v>
      </c>
      <c r="H9" s="5"/>
      <c r="I9" s="5" t="s">
        <v>435</v>
      </c>
      <c r="J9" s="5"/>
      <c r="K9" s="5" t="s">
        <v>436</v>
      </c>
      <c r="L9" s="5"/>
      <c r="N9" s="2"/>
      <c r="O9" s="5" t="s">
        <v>432</v>
      </c>
      <c r="P9" s="5"/>
      <c r="Q9" s="5" t="s">
        <v>433</v>
      </c>
      <c r="R9" s="5"/>
      <c r="S9" s="5" t="s">
        <v>434</v>
      </c>
      <c r="T9" s="5"/>
      <c r="U9" s="5" t="s">
        <v>435</v>
      </c>
      <c r="V9" s="5"/>
      <c r="W9" s="5" t="s">
        <v>436</v>
      </c>
      <c r="X9" s="5"/>
    </row>
    <row r="10" spans="1:26" outlineLevel="1">
      <c r="B10" s="2"/>
      <c r="C10" s="5" t="s">
        <v>437</v>
      </c>
      <c r="D10" s="5" t="s">
        <v>438</v>
      </c>
      <c r="E10" s="5" t="s">
        <v>437</v>
      </c>
      <c r="F10" s="5" t="s">
        <v>438</v>
      </c>
      <c r="G10" s="5" t="s">
        <v>437</v>
      </c>
      <c r="H10" s="5" t="s">
        <v>438</v>
      </c>
      <c r="I10" s="5" t="s">
        <v>437</v>
      </c>
      <c r="J10" s="5" t="s">
        <v>438</v>
      </c>
      <c r="K10" s="5" t="s">
        <v>437</v>
      </c>
      <c r="L10" s="5" t="s">
        <v>438</v>
      </c>
      <c r="N10" s="2"/>
      <c r="O10" s="5" t="s">
        <v>437</v>
      </c>
      <c r="P10" s="5" t="s">
        <v>438</v>
      </c>
      <c r="Q10" s="5" t="s">
        <v>437</v>
      </c>
      <c r="R10" s="5" t="s">
        <v>438</v>
      </c>
      <c r="S10" s="5" t="s">
        <v>437</v>
      </c>
      <c r="T10" s="5" t="s">
        <v>438</v>
      </c>
      <c r="U10" s="5" t="s">
        <v>437</v>
      </c>
      <c r="V10" s="5" t="s">
        <v>438</v>
      </c>
      <c r="W10" s="5" t="s">
        <v>437</v>
      </c>
      <c r="X10" s="5" t="s">
        <v>438</v>
      </c>
    </row>
    <row r="11" spans="1:26" outlineLevel="1">
      <c r="B11" s="3" t="s">
        <v>28</v>
      </c>
      <c r="C11" s="32">
        <f>SUMIFS('Inputs - Reps'!$G$4:$G$5000,'Inputs - Reps'!$M$4:$M$5000,C$6, 'Inputs - Reps'!$C$4:$C$5000, $C$1)-SUMIFS('Inputs - Reps'!$G$4:$G$5000,'Inputs - Reps'!$M$4:$M$5000,C$7, 'Inputs - Reps'!$C$4:$C$5000, $C$1)+SUMIFS('Inputs - Reps'!$G$4:$G$5000,'Inputs - Reps'!$M$4:$M$5000,C$8, 'Inputs - Reps'!$C$4:$C$5000, $C$1)</f>
        <v>6.7361206576827968</v>
      </c>
      <c r="D11" s="32">
        <f>SUMIFS('Inputs - Reps'!$G$4:$G$5000,'Inputs - Reps'!$M$4:$M$5000,D$6, 'Inputs - Reps'!$C$4:$C$5000, $C$1)+SUMIFS('Inputs - Reps'!$G$4:$G$5000,'Inputs - Reps'!$M$4:$M$5000,D$8, 'Inputs - Reps'!$C$4:$C$5000, $C$1)</f>
        <v>1.28735879298814</v>
      </c>
      <c r="E11" s="32">
        <f>SUMIFS('Inputs - Reps'!$G$4:$G$5000,'Inputs - Reps'!$M$4:$M$5000,E$6, 'Inputs - Reps'!$C$4:$C$5000, $C$1)-SUMIFS('Inputs - Reps'!$G$4:$G$5000,'Inputs - Reps'!$M$4:$M$5000,E$7, 'Inputs - Reps'!$C$4:$C$5000, $C$1)+SUMIFS('Inputs - Reps'!$G$4:$G$5000,'Inputs - Reps'!$M$4:$M$5000,E$8, 'Inputs - Reps'!$C$4:$C$5000, $C$1)</f>
        <v>59.162421770916104</v>
      </c>
      <c r="F11" s="32">
        <f>SUMIFS('Inputs - Reps'!$G$4:$G$5000,'Inputs - Reps'!$M$4:$M$5000,F$6, 'Inputs - Reps'!$C$4:$C$5000, $C$1)+SUMIFS('Inputs - Reps'!$G$4:$G$5000,'Inputs - Reps'!$M$4:$M$5000,F$8, 'Inputs - Reps'!$C$4:$C$5000, $C$1)</f>
        <v>20.87520989752236</v>
      </c>
      <c r="G11" s="32">
        <f>SUMIFS('Inputs - Reps'!$G$4:$G$5000,'Inputs - Reps'!$M$4:$M$5000,G$6, 'Inputs - Reps'!$C$4:$C$5000, $C$1)-SUMIFS('Inputs - Reps'!$G$4:$G$5000,'Inputs - Reps'!$M$4:$M$5000,G$7, 'Inputs - Reps'!$C$4:$C$5000, $C$1)+SUMIFS('Inputs - Reps'!$G$4:$G$5000,'Inputs - Reps'!$M$4:$M$5000,G$8, 'Inputs - Reps'!$C$4:$C$5000, $C$1)</f>
        <v>0</v>
      </c>
      <c r="H11" s="32">
        <f>SUMIFS('Inputs - Reps'!$G$4:$G$5000,'Inputs - Reps'!$M$4:$M$5000,H$6, 'Inputs - Reps'!$C$4:$C$5000, $C$1)+SUMIFS('Inputs - Reps'!$G$4:$G$5000,'Inputs - Reps'!$M$4:$M$5000,H$8, 'Inputs - Reps'!$C$4:$C$5000, $C$1)</f>
        <v>0</v>
      </c>
      <c r="I11" s="32">
        <f>SUMIFS('Inputs - Reps'!$G$4:$G$5000,'Inputs - Reps'!$M$4:$M$5000,I$6, 'Inputs - Reps'!$C$4:$C$5000, $C$1)-SUMIFS('Inputs - Reps'!$G$4:$G$5000,'Inputs - Reps'!$M$4:$M$5000,I$7, 'Inputs - Reps'!$C$4:$C$5000, $C$1)+SUMIFS('Inputs - Reps'!$G$4:$G$5000,'Inputs - Reps'!$M$4:$M$5000,I$8, 'Inputs - Reps'!$C$4:$C$5000, $C$1)</f>
        <v>0</v>
      </c>
      <c r="J11" s="32">
        <f>SUMIFS('Inputs - Reps'!$G$4:$G$5000,'Inputs - Reps'!$M$4:$M$5000,J$6, 'Inputs - Reps'!$C$4:$C$5000, $C$1)+SUMIFS('Inputs - Reps'!$G$4:$G$5000,'Inputs - Reps'!$M$4:$M$5000,J$8, 'Inputs - Reps'!$C$4:$C$5000, $C$1)</f>
        <v>0</v>
      </c>
      <c r="K11" s="32">
        <f>SUMIFS('Inputs - Reps'!$G$4:$G$5000,'Inputs - Reps'!$M$4:$M$5000,K$6, 'Inputs - Reps'!$C$4:$C$5000, $C$1)-SUMIFS('Inputs - Reps'!$G$4:$G$5000,'Inputs - Reps'!$M$4:$M$5000,K$7, 'Inputs - Reps'!$C$4:$C$5000, $C$1)</f>
        <v>0</v>
      </c>
      <c r="L11" s="32">
        <f>SUMIFS('Inputs - Reps'!$G$4:$G$5000,'Inputs - Reps'!$M$4:$M$5000,L$6, 'Inputs - Reps'!$C$4:$C$5000, $C$1)+SUMIFS('Inputs - Reps'!$G$4:$G$5000,'Inputs - Reps'!$M$4:$M$5000,L$8, 'Inputs - Reps'!$C$4:$C$5000, $C$1)</f>
        <v>0</v>
      </c>
      <c r="N11" s="3" t="s">
        <v>28</v>
      </c>
      <c r="O11" s="32">
        <f>SUMIFS('Inputs - Reps'!$G$4:$G$5000,'Inputs - Reps'!$M$4:$M$5000,O$6, 'Inputs - Reps'!$C$4:$C$5000, $C$1)-SUMIFS('Inputs - Reps'!$G$4:$G$5000,'Inputs - Reps'!$M$4:$M$5000,O$7, 'Inputs - Reps'!$C$4:$C$5000, $C$1)</f>
        <v>0.209697525206233</v>
      </c>
      <c r="P11" s="32">
        <f>SUMIFS('Inputs - Reps'!$G$4:$G$5000,'Inputs - Reps'!$M$4:$M$5000,P$6, 'Inputs - Reps'!$C$4:$C$5000, $C$1)-SUMIFS('Inputs - Reps'!$G$4:$G$5000,'Inputs - Reps'!$M$4:$M$5000,P$7, 'Inputs - Reps'!$C$4:$C$5000, $C$1)</f>
        <v>4.6210537431000001</v>
      </c>
      <c r="Q11" s="32">
        <f>SUMIFS('Inputs - Reps'!$G$4:$G$5000,'Inputs - Reps'!$M$4:$M$5000,Q$6, 'Inputs - Reps'!$C$4:$C$5000, $C$1)-SUMIFS('Inputs - Reps'!$G$4:$G$5000,'Inputs - Reps'!$M$4:$M$5000,Q$7, 'Inputs - Reps'!$C$4:$C$5000, $C$1)</f>
        <v>1.1416865261228231</v>
      </c>
      <c r="R11" s="32">
        <f>SUMIFS('Inputs - Reps'!$G$4:$G$5000,'Inputs - Reps'!$M$4:$M$5000,R$6, 'Inputs - Reps'!$C$4:$C$5000, $C$1)-SUMIFS('Inputs - Reps'!$G$4:$G$5000,'Inputs - Reps'!$M$4:$M$5000,R$7, 'Inputs - Reps'!$C$4:$C$5000, $C$1)</f>
        <v>26.774839250100001</v>
      </c>
      <c r="S11" s="32">
        <f>SUMIFS('Inputs - Reps'!$G$4:$G$5000,'Inputs - Reps'!$M$4:$M$5000,S$6, 'Inputs - Reps'!$C$4:$C$5000, $C$1)-SUMIFS('Inputs - Reps'!$G$4:$G$5000,'Inputs - Reps'!$M$4:$M$5000,S$7, 'Inputs - Reps'!$C$4:$C$5000, $C$1)</f>
        <v>0</v>
      </c>
      <c r="T11" s="32">
        <f>SUMIFS('Inputs - Reps'!$G$4:$G$5000,'Inputs - Reps'!$M$4:$M$5000,T$6, 'Inputs - Reps'!$C$4:$C$5000, $C$1)-SUMIFS('Inputs - Reps'!$G$4:$G$5000,'Inputs - Reps'!$M$4:$M$5000,T$7, 'Inputs - Reps'!$C$4:$C$5000, $C$1)</f>
        <v>0</v>
      </c>
      <c r="U11" s="32">
        <f>SUMIFS('Inputs - Reps'!$G$4:$G$5000,'Inputs - Reps'!$M$4:$M$5000,U$6, 'Inputs - Reps'!$C$4:$C$5000, $C$1)-SUMIFS('Inputs - Reps'!$G$4:$G$5000,'Inputs - Reps'!$M$4:$M$5000,U$7, 'Inputs - Reps'!$C$4:$C$5000, $C$1)</f>
        <v>0</v>
      </c>
      <c r="V11" s="32">
        <f>SUMIFS('Inputs - Reps'!$G$4:$G$5000,'Inputs - Reps'!$M$4:$M$5000,V$6, 'Inputs - Reps'!$C$4:$C$5000, $C$1)-SUMIFS('Inputs - Reps'!$G$4:$G$5000,'Inputs - Reps'!$M$4:$M$5000,V$7, 'Inputs - Reps'!$C$4:$C$5000, $C$1)</f>
        <v>0</v>
      </c>
      <c r="W11" s="32">
        <f>SUMIFS('Inputs - Reps'!$G$4:$G$5000,'Inputs - Reps'!$M$4:$M$5000,W$6, 'Inputs - Reps'!$C$4:$C$5000, $C$1)</f>
        <v>0</v>
      </c>
      <c r="X11" s="32">
        <f>SUMIFS('Inputs - Reps'!$G$4:$G$5000,'Inputs - Reps'!$M$4:$M$5000,X$6, 'Inputs - Reps'!$C$4:$C$5000, $C$1)</f>
        <v>0</v>
      </c>
    </row>
    <row r="12" spans="1:26" outlineLevel="1">
      <c r="B12" s="3" t="s">
        <v>29</v>
      </c>
      <c r="C12" s="32">
        <f>SUMIFS('Inputs - Reps'!$H$4:$H$5000,'Inputs - Reps'!$M$4:$M$5000,C$6, 'Inputs - Reps'!$C$4:$C$5000, $C$1)-SUMIFS('Inputs - Reps'!$H$4:$H$5000,'Inputs - Reps'!$M$4:$M$5000,C$7, 'Inputs - Reps'!$C$4:$C$5000, $C$1)+SUMIFS('Inputs - Reps'!$H$4:$H$5000,'Inputs - Reps'!$M$4:$M$5000,C$8, 'Inputs - Reps'!$C$4:$C$5000, $C$1)</f>
        <v>6.7384307639986165</v>
      </c>
      <c r="D12" s="32">
        <f>SUMIFS('Inputs - Reps'!$H$4:$H$5000,'Inputs - Reps'!$M$4:$M$5000,D$6, 'Inputs - Reps'!$C$4:$C$5000, $C$1)+SUMIFS('Inputs - Reps'!$H$4:$H$5000,'Inputs - Reps'!$M$4:$M$5000,D$8, 'Inputs - Reps'!$C$4:$C$5000, $C$1)</f>
        <v>2.3589704997205501</v>
      </c>
      <c r="E12" s="32">
        <f>SUMIFS('Inputs - Reps'!$H$4:$H$5000,'Inputs - Reps'!$M$4:$M$5000,E$6, 'Inputs - Reps'!$C$4:$C$5000, $C$1)-SUMIFS('Inputs - Reps'!$H$4:$H$5000,'Inputs - Reps'!$M$4:$M$5000,E$7, 'Inputs - Reps'!$C$4:$C$5000, $C$1)+SUMIFS('Inputs - Reps'!$H$4:$H$5000,'Inputs - Reps'!$M$4:$M$5000,E$8, 'Inputs - Reps'!$C$4:$C$5000, $C$1)</f>
        <v>57.870326647631792</v>
      </c>
      <c r="F12" s="32">
        <f>SUMIFS('Inputs - Reps'!$H$4:$H$5000,'Inputs - Reps'!$M$4:$M$5000,F$6, 'Inputs - Reps'!$C$4:$C$5000, $C$1)+SUMIFS('Inputs - Reps'!$H$4:$H$5000,'Inputs - Reps'!$M$4:$M$5000,F$8, 'Inputs - Reps'!$C$4:$C$5000, $C$1)</f>
        <v>25.203364695352718</v>
      </c>
      <c r="G12" s="32">
        <f>SUMIFS('Inputs - Reps'!$H$4:$H$5000,'Inputs - Reps'!$M$4:$M$5000,G$6, 'Inputs - Reps'!$C$4:$C$5000, $C$1)-SUMIFS('Inputs - Reps'!$H$4:$H$5000,'Inputs - Reps'!$M$4:$M$5000,G$7, 'Inputs - Reps'!$C$4:$C$5000, $C$1)+SUMIFS('Inputs - Reps'!$H$4:$H$5000,'Inputs - Reps'!$M$4:$M$5000,G$8, 'Inputs - Reps'!$C$4:$C$5000, $C$1)</f>
        <v>0</v>
      </c>
      <c r="H12" s="32">
        <f>SUMIFS('Inputs - Reps'!$H$4:$H$5000,'Inputs - Reps'!$M$4:$M$5000,H$6, 'Inputs - Reps'!$C$4:$C$5000, $C$1)+SUMIFS('Inputs - Reps'!$H$4:$H$5000,'Inputs - Reps'!$M$4:$M$5000,H$8, 'Inputs - Reps'!$C$4:$C$5000, $C$1)</f>
        <v>0</v>
      </c>
      <c r="I12" s="32">
        <f>SUMIFS('Inputs - Reps'!$H$4:$H$5000,'Inputs - Reps'!$M$4:$M$5000,I$6, 'Inputs - Reps'!$C$4:$C$5000, $C$1)-SUMIFS('Inputs - Reps'!$H$4:$H$5000,'Inputs - Reps'!$M$4:$M$5000,I$7, 'Inputs - Reps'!$C$4:$C$5000, $C$1)+SUMIFS('Inputs - Reps'!$H$4:$H$5000,'Inputs - Reps'!$M$4:$M$5000,I$8, 'Inputs - Reps'!$C$4:$C$5000, $C$1)</f>
        <v>0</v>
      </c>
      <c r="J12" s="32">
        <f>SUMIFS('Inputs - Reps'!$H$4:$H$5000,'Inputs - Reps'!$M$4:$M$5000,J$6, 'Inputs - Reps'!$C$4:$C$5000, $C$1)+SUMIFS('Inputs - Reps'!$H$4:$H$5000,'Inputs - Reps'!$M$4:$M$5000,J$8, 'Inputs - Reps'!$C$4:$C$5000, $C$1)</f>
        <v>0</v>
      </c>
      <c r="K12" s="32">
        <f>SUMIFS('Inputs - Reps'!$H$4:$H$5000,'Inputs - Reps'!$M$4:$M$5000,K$6, 'Inputs - Reps'!$C$4:$C$5000, $C$1)-SUMIFS('Inputs - Reps'!$H$4:$H$5000,'Inputs - Reps'!$M$4:$M$5000,K$7, 'Inputs - Reps'!$C$4:$C$5000, $C$1)</f>
        <v>0</v>
      </c>
      <c r="L12" s="32">
        <f>SUMIFS('Inputs - Reps'!$H$4:$H$5000,'Inputs - Reps'!$M$4:$M$5000,L$6, 'Inputs - Reps'!$C$4:$C$5000, $C$1)+SUMIFS('Inputs - Reps'!$H$4:$H$5000,'Inputs - Reps'!$M$4:$M$5000,L$8, 'Inputs - Reps'!$C$4:$C$5000, $C$1)</f>
        <v>0</v>
      </c>
      <c r="N12" s="3" t="s">
        <v>29</v>
      </c>
      <c r="O12" s="32">
        <f>SUMIFS('Inputs - Reps'!$H$4:$H$5000,'Inputs - Reps'!$M$4:$M$5000,O$6, 'Inputs - Reps'!$C$4:$C$5000, $C$1)-SUMIFS('Inputs - Reps'!$H$4:$H$5000,'Inputs - Reps'!$M$4:$M$5000,O$7, 'Inputs - Reps'!$C$4:$C$5000, $C$1)</f>
        <v>0.209697525206233</v>
      </c>
      <c r="P12" s="32">
        <f>SUMIFS('Inputs - Reps'!$H$4:$H$5000,'Inputs - Reps'!$M$4:$M$5000,P$6, 'Inputs - Reps'!$C$4:$C$5000, $C$1)-SUMIFS('Inputs - Reps'!$H$4:$H$5000,'Inputs - Reps'!$M$4:$M$5000,P$7, 'Inputs - Reps'!$C$4:$C$5000, $C$1)</f>
        <v>1.7472691647</v>
      </c>
      <c r="Q12" s="32">
        <f>SUMIFS('Inputs - Reps'!$H$4:$H$5000,'Inputs - Reps'!$M$4:$M$5000,Q$6, 'Inputs - Reps'!$C$4:$C$5000, $C$1)-SUMIFS('Inputs - Reps'!$H$4:$H$5000,'Inputs - Reps'!$M$4:$M$5000,Q$7, 'Inputs - Reps'!$C$4:$C$5000, $C$1)</f>
        <v>1.1183868010999078</v>
      </c>
      <c r="R12" s="32">
        <f>SUMIFS('Inputs - Reps'!$H$4:$H$5000,'Inputs - Reps'!$M$4:$M$5000,R$6, 'Inputs - Reps'!$C$4:$C$5000, $C$1)-SUMIFS('Inputs - Reps'!$H$4:$H$5000,'Inputs - Reps'!$M$4:$M$5000,R$7, 'Inputs - Reps'!$C$4:$C$5000, $C$1)</f>
        <v>28.814167966500001</v>
      </c>
      <c r="S12" s="32">
        <f>SUMIFS('Inputs - Reps'!$H$4:$H$5000,'Inputs - Reps'!$M$4:$M$5000,S$6, 'Inputs - Reps'!$C$4:$C$5000, $C$1)-SUMIFS('Inputs - Reps'!$H$4:$H$5000,'Inputs - Reps'!$M$4:$M$5000,S$7, 'Inputs - Reps'!$C$4:$C$5000, $C$1)</f>
        <v>0</v>
      </c>
      <c r="T12" s="32">
        <f>SUMIFS('Inputs - Reps'!$H$4:$H$5000,'Inputs - Reps'!$M$4:$M$5000,T$6, 'Inputs - Reps'!$C$4:$C$5000, $C$1)-SUMIFS('Inputs - Reps'!$H$4:$H$5000,'Inputs - Reps'!$M$4:$M$5000,T$7, 'Inputs - Reps'!$C$4:$C$5000, $C$1)</f>
        <v>0</v>
      </c>
      <c r="U12" s="32">
        <f>SUMIFS('Inputs - Reps'!$H$4:$H$5000,'Inputs - Reps'!$M$4:$M$5000,U$6, 'Inputs - Reps'!$C$4:$C$5000, $C$1)-SUMIFS('Inputs - Reps'!$H$4:$H$5000,'Inputs - Reps'!$M$4:$M$5000,U$7, 'Inputs - Reps'!$C$4:$C$5000, $C$1)</f>
        <v>0</v>
      </c>
      <c r="V12" s="32">
        <f>SUMIFS('Inputs - Reps'!$H$4:$H$5000,'Inputs - Reps'!$M$4:$M$5000,V$6, 'Inputs - Reps'!$C$4:$C$5000, $C$1)-SUMIFS('Inputs - Reps'!$H$4:$H$5000,'Inputs - Reps'!$M$4:$M$5000,V$7, 'Inputs - Reps'!$C$4:$C$5000, $C$1)</f>
        <v>0</v>
      </c>
      <c r="W12" s="32">
        <f>SUMIFS('Inputs - Reps'!$H$4:$H$5000,'Inputs - Reps'!$M$4:$M$5000,W$6, 'Inputs - Reps'!$C$4:$C$5000, $C$1)</f>
        <v>0</v>
      </c>
      <c r="X12" s="32">
        <f>SUMIFS('Inputs - Reps'!$H$4:$H$5000,'Inputs - Reps'!$M$4:$M$5000,X$6, 'Inputs - Reps'!$C$4:$C$5000, $C$1)</f>
        <v>0</v>
      </c>
    </row>
    <row r="13" spans="1:26" outlineLevel="1">
      <c r="B13" s="3" t="s">
        <v>30</v>
      </c>
      <c r="C13" s="32">
        <f>SUMIFS('Inputs - Reps'!$I$4:$I$5000,'Inputs - Reps'!$M$4:$M$5000,C$6, 'Inputs - Reps'!$C$4:$C$5000, $C$1)-SUMIFS('Inputs - Reps'!$I$4:$I$5000,'Inputs - Reps'!$M$4:$M$5000,C$7, 'Inputs - Reps'!$C$4:$C$5000, $C$1)+SUMIFS('Inputs - Reps'!$I$4:$I$5000,'Inputs - Reps'!$M$4:$M$5000,C$8, 'Inputs - Reps'!$C$4:$C$5000, $C$1)</f>
        <v>7.0820648888412165</v>
      </c>
      <c r="D13" s="32">
        <f>SUMIFS('Inputs - Reps'!$I$4:$I$5000,'Inputs - Reps'!$M$4:$M$5000,D$6, 'Inputs - Reps'!$C$4:$C$5000, $C$1)+SUMIFS('Inputs - Reps'!$I$4:$I$5000,'Inputs - Reps'!$M$4:$M$5000,D$8, 'Inputs - Reps'!$C$4:$C$5000, $C$1)</f>
        <v>1.5061589040493599</v>
      </c>
      <c r="E13" s="32">
        <f>SUMIFS('Inputs - Reps'!$I$4:$I$5000,'Inputs - Reps'!$M$4:$M$5000,E$6, 'Inputs - Reps'!$C$4:$C$5000, $C$1)-SUMIFS('Inputs - Reps'!$I$4:$I$5000,'Inputs - Reps'!$M$4:$M$5000,E$7, 'Inputs - Reps'!$C$4:$C$5000, $C$1)+SUMIFS('Inputs - Reps'!$I$4:$I$5000,'Inputs - Reps'!$M$4:$M$5000,E$8, 'Inputs - Reps'!$C$4:$C$5000, $C$1)</f>
        <v>54.727787085332039</v>
      </c>
      <c r="F13" s="32">
        <f>SUMIFS('Inputs - Reps'!$I$4:$I$5000,'Inputs - Reps'!$M$4:$M$5000,F$6, 'Inputs - Reps'!$C$4:$C$5000, $C$1)+SUMIFS('Inputs - Reps'!$I$4:$I$5000,'Inputs - Reps'!$M$4:$M$5000,F$8, 'Inputs - Reps'!$C$4:$C$5000, $C$1)</f>
        <v>26.807163088262271</v>
      </c>
      <c r="G13" s="32">
        <f>SUMIFS('Inputs - Reps'!$I$4:$I$5000,'Inputs - Reps'!$M$4:$M$5000,G$6, 'Inputs - Reps'!$C$4:$C$5000, $C$1)-SUMIFS('Inputs - Reps'!$I$4:$I$5000,'Inputs - Reps'!$M$4:$M$5000,G$7, 'Inputs - Reps'!$C$4:$C$5000, $C$1)+SUMIFS('Inputs - Reps'!$I$4:$I$5000,'Inputs - Reps'!$M$4:$M$5000,G$8, 'Inputs - Reps'!$C$4:$C$5000, $C$1)</f>
        <v>0</v>
      </c>
      <c r="H13" s="32">
        <f>SUMIFS('Inputs - Reps'!$I$4:$I$5000,'Inputs - Reps'!$M$4:$M$5000,H$6, 'Inputs - Reps'!$C$4:$C$5000, $C$1)+SUMIFS('Inputs - Reps'!$I$4:$I$5000,'Inputs - Reps'!$M$4:$M$5000,H$8, 'Inputs - Reps'!$C$4:$C$5000, $C$1)</f>
        <v>0</v>
      </c>
      <c r="I13" s="32">
        <f>SUMIFS('Inputs - Reps'!$I$4:$I$5000,'Inputs - Reps'!$M$4:$M$5000,I$6, 'Inputs - Reps'!$C$4:$C$5000, $C$1)-SUMIFS('Inputs - Reps'!$I$4:$I$5000,'Inputs - Reps'!$M$4:$M$5000,I$7, 'Inputs - Reps'!$C$4:$C$5000, $C$1)+SUMIFS('Inputs - Reps'!$I$4:$I$5000,'Inputs - Reps'!$M$4:$M$5000,I$8, 'Inputs - Reps'!$C$4:$C$5000, $C$1)</f>
        <v>0</v>
      </c>
      <c r="J13" s="32">
        <f>SUMIFS('Inputs - Reps'!$I$4:$I$5000,'Inputs - Reps'!$M$4:$M$5000,J$6, 'Inputs - Reps'!$C$4:$C$5000, $C$1)+SUMIFS('Inputs - Reps'!$I$4:$I$5000,'Inputs - Reps'!$M$4:$M$5000,J$8, 'Inputs - Reps'!$C$4:$C$5000, $C$1)</f>
        <v>0</v>
      </c>
      <c r="K13" s="32">
        <f>SUMIFS('Inputs - Reps'!$I$4:$I$5000,'Inputs - Reps'!$M$4:$M$5000,K$6, 'Inputs - Reps'!$C$4:$C$5000, $C$1)-SUMIFS('Inputs - Reps'!$I$4:$I$5000,'Inputs - Reps'!$M$4:$M$5000,K$7, 'Inputs - Reps'!$C$4:$C$5000, $C$1)</f>
        <v>0</v>
      </c>
      <c r="L13" s="32">
        <f>SUMIFS('Inputs - Reps'!$I$4:$I$5000,'Inputs - Reps'!$M$4:$M$5000,L$6, 'Inputs - Reps'!$C$4:$C$5000, $C$1)+SUMIFS('Inputs - Reps'!$I$4:$I$5000,'Inputs - Reps'!$M$4:$M$5000,L$8, 'Inputs - Reps'!$C$4:$C$5000, $C$1)</f>
        <v>0</v>
      </c>
      <c r="N13" s="3" t="s">
        <v>30</v>
      </c>
      <c r="O13" s="32">
        <f>SUMIFS('Inputs - Reps'!$I$4:$I$5000,'Inputs - Reps'!$M$4:$M$5000,O$6, 'Inputs - Reps'!$C$4:$C$5000, $C$1)-SUMIFS('Inputs - Reps'!$I$4:$I$5000,'Inputs - Reps'!$M$4:$M$5000,O$7, 'Inputs - Reps'!$C$4:$C$5000, $C$1)</f>
        <v>0.209697525206233</v>
      </c>
      <c r="P13" s="32">
        <f>SUMIFS('Inputs - Reps'!$I$4:$I$5000,'Inputs - Reps'!$M$4:$M$5000,P$6, 'Inputs - Reps'!$C$4:$C$5000, $C$1)-SUMIFS('Inputs - Reps'!$I$4:$I$5000,'Inputs - Reps'!$M$4:$M$5000,P$7, 'Inputs - Reps'!$C$4:$C$5000, $C$1)</f>
        <v>1.7533749393</v>
      </c>
      <c r="Q13" s="32">
        <f>SUMIFS('Inputs - Reps'!$I$4:$I$5000,'Inputs - Reps'!$M$4:$M$5000,Q$6, 'Inputs - Reps'!$C$4:$C$5000, $C$1)-SUMIFS('Inputs - Reps'!$I$4:$I$5000,'Inputs - Reps'!$M$4:$M$5000,Q$7, 'Inputs - Reps'!$C$4:$C$5000, $C$1)</f>
        <v>2.1743873929708379</v>
      </c>
      <c r="R13" s="32">
        <f>SUMIFS('Inputs - Reps'!$I$4:$I$5000,'Inputs - Reps'!$M$4:$M$5000,R$6, 'Inputs - Reps'!$C$4:$C$5000, $C$1)-SUMIFS('Inputs - Reps'!$I$4:$I$5000,'Inputs - Reps'!$M$4:$M$5000,R$7, 'Inputs - Reps'!$C$4:$C$5000, $C$1)</f>
        <v>30.328400067300002</v>
      </c>
      <c r="S13" s="32">
        <f>SUMIFS('Inputs - Reps'!$I$4:$I$5000,'Inputs - Reps'!$M$4:$M$5000,S$6, 'Inputs - Reps'!$C$4:$C$5000, $C$1)-SUMIFS('Inputs - Reps'!$I$4:$I$5000,'Inputs - Reps'!$M$4:$M$5000,S$7, 'Inputs - Reps'!$C$4:$C$5000, $C$1)</f>
        <v>0</v>
      </c>
      <c r="T13" s="32">
        <f>SUMIFS('Inputs - Reps'!$I$4:$I$5000,'Inputs - Reps'!$M$4:$M$5000,T$6, 'Inputs - Reps'!$C$4:$C$5000, $C$1)-SUMIFS('Inputs - Reps'!$I$4:$I$5000,'Inputs - Reps'!$M$4:$M$5000,T$7, 'Inputs - Reps'!$C$4:$C$5000, $C$1)</f>
        <v>0</v>
      </c>
      <c r="U13" s="32">
        <f>SUMIFS('Inputs - Reps'!$I$4:$I$5000,'Inputs - Reps'!$M$4:$M$5000,U$6, 'Inputs - Reps'!$C$4:$C$5000, $C$1)-SUMIFS('Inputs - Reps'!$I$4:$I$5000,'Inputs - Reps'!$M$4:$M$5000,U$7, 'Inputs - Reps'!$C$4:$C$5000, $C$1)</f>
        <v>0</v>
      </c>
      <c r="V13" s="32">
        <f>SUMIFS('Inputs - Reps'!$I$4:$I$5000,'Inputs - Reps'!$M$4:$M$5000,V$6, 'Inputs - Reps'!$C$4:$C$5000, $C$1)-SUMIFS('Inputs - Reps'!$I$4:$I$5000,'Inputs - Reps'!$M$4:$M$5000,V$7, 'Inputs - Reps'!$C$4:$C$5000, $C$1)</f>
        <v>0</v>
      </c>
      <c r="W13" s="32">
        <f>SUMIFS('Inputs - Reps'!$I$4:$I$5000,'Inputs - Reps'!$M$4:$M$5000,W$6, 'Inputs - Reps'!$C$4:$C$5000, $C$1)</f>
        <v>0</v>
      </c>
      <c r="X13" s="32">
        <f>SUMIFS('Inputs - Reps'!$I$4:$I$5000,'Inputs - Reps'!$M$4:$M$5000,X$6, 'Inputs - Reps'!$C$4:$C$5000, $C$1)</f>
        <v>0</v>
      </c>
    </row>
    <row r="14" spans="1:26" outlineLevel="1">
      <c r="B14" s="3" t="s">
        <v>31</v>
      </c>
      <c r="C14" s="32">
        <f>SUMIFS('Inputs - Reps'!$J$4:$J$5000,'Inputs - Reps'!$M$4:$M$5000,C$6, 'Inputs - Reps'!$C$4:$C$5000, $C$1)-SUMIFS('Inputs - Reps'!$J$4:$J$5000,'Inputs - Reps'!$M$4:$M$5000,C$7, 'Inputs - Reps'!$C$4:$C$5000, $C$1)+SUMIFS('Inputs - Reps'!$J$4:$J$5000,'Inputs - Reps'!$M$4:$M$5000,C$8, 'Inputs - Reps'!$C$4:$C$5000, $C$1)</f>
        <v>7.0804079476946367</v>
      </c>
      <c r="D14" s="32">
        <f>SUMIFS('Inputs - Reps'!$J$4:$J$5000,'Inputs - Reps'!$M$4:$M$5000,D$6, 'Inputs - Reps'!$C$4:$C$5000, $C$1)+SUMIFS('Inputs - Reps'!$J$4:$J$5000,'Inputs - Reps'!$M$4:$M$5000,D$8, 'Inputs - Reps'!$C$4:$C$5000, $C$1)</f>
        <v>1.8847339799320399</v>
      </c>
      <c r="E14" s="32">
        <f>SUMIFS('Inputs - Reps'!$J$4:$J$5000,'Inputs - Reps'!$M$4:$M$5000,E$6, 'Inputs - Reps'!$C$4:$C$5000, $C$1)-SUMIFS('Inputs - Reps'!$J$4:$J$5000,'Inputs - Reps'!$M$4:$M$5000,E$7, 'Inputs - Reps'!$C$4:$C$5000, $C$1)+SUMIFS('Inputs - Reps'!$J$4:$J$5000,'Inputs - Reps'!$M$4:$M$5000,E$8, 'Inputs - Reps'!$C$4:$C$5000, $C$1)</f>
        <v>51.789737275541441</v>
      </c>
      <c r="F14" s="32">
        <f>SUMIFS('Inputs - Reps'!$J$4:$J$5000,'Inputs - Reps'!$M$4:$M$5000,F$6, 'Inputs - Reps'!$C$4:$C$5000, $C$1)+SUMIFS('Inputs - Reps'!$J$4:$J$5000,'Inputs - Reps'!$M$4:$M$5000,F$8, 'Inputs - Reps'!$C$4:$C$5000, $C$1)</f>
        <v>23.5292974197598</v>
      </c>
      <c r="G14" s="32">
        <f>SUMIFS('Inputs - Reps'!$J$4:$J$5000,'Inputs - Reps'!$M$4:$M$5000,G$6, 'Inputs - Reps'!$C$4:$C$5000, $C$1)-SUMIFS('Inputs - Reps'!$J$4:$J$5000,'Inputs - Reps'!$M$4:$M$5000,G$7, 'Inputs - Reps'!$C$4:$C$5000, $C$1)+SUMIFS('Inputs - Reps'!$J$4:$J$5000,'Inputs - Reps'!$M$4:$M$5000,G$8, 'Inputs - Reps'!$C$4:$C$5000, $C$1)</f>
        <v>0</v>
      </c>
      <c r="H14" s="32">
        <f>SUMIFS('Inputs - Reps'!$J$4:$J$5000,'Inputs - Reps'!$M$4:$M$5000,H$6, 'Inputs - Reps'!$C$4:$C$5000, $C$1)+SUMIFS('Inputs - Reps'!$J$4:$J$5000,'Inputs - Reps'!$M$4:$M$5000,H$8, 'Inputs - Reps'!$C$4:$C$5000, $C$1)</f>
        <v>0</v>
      </c>
      <c r="I14" s="32">
        <f>SUMIFS('Inputs - Reps'!$J$4:$J$5000,'Inputs - Reps'!$M$4:$M$5000,I$6, 'Inputs - Reps'!$C$4:$C$5000, $C$1)-SUMIFS('Inputs - Reps'!$J$4:$J$5000,'Inputs - Reps'!$M$4:$M$5000,I$7, 'Inputs - Reps'!$C$4:$C$5000, $C$1)+SUMIFS('Inputs - Reps'!$J$4:$J$5000,'Inputs - Reps'!$M$4:$M$5000,I$8, 'Inputs - Reps'!$C$4:$C$5000, $C$1)</f>
        <v>0</v>
      </c>
      <c r="J14" s="32">
        <f>SUMIFS('Inputs - Reps'!$J$4:$J$5000,'Inputs - Reps'!$M$4:$M$5000,J$6, 'Inputs - Reps'!$C$4:$C$5000, $C$1)+SUMIFS('Inputs - Reps'!$J$4:$J$5000,'Inputs - Reps'!$M$4:$M$5000,J$8, 'Inputs - Reps'!$C$4:$C$5000, $C$1)</f>
        <v>0</v>
      </c>
      <c r="K14" s="32">
        <f>SUMIFS('Inputs - Reps'!$J$4:$J$5000,'Inputs - Reps'!$M$4:$M$5000,K$6, 'Inputs - Reps'!$C$4:$C$5000, $C$1)-SUMIFS('Inputs - Reps'!$J$4:$J$5000,'Inputs - Reps'!$M$4:$M$5000,K$7, 'Inputs - Reps'!$C$4:$C$5000, $C$1)</f>
        <v>0</v>
      </c>
      <c r="L14" s="32">
        <f>SUMIFS('Inputs - Reps'!$J$4:$J$5000,'Inputs - Reps'!$M$4:$M$5000,L$6, 'Inputs - Reps'!$C$4:$C$5000, $C$1)+SUMIFS('Inputs - Reps'!$J$4:$J$5000,'Inputs - Reps'!$M$4:$M$5000,L$8, 'Inputs - Reps'!$C$4:$C$5000, $C$1)</f>
        <v>0</v>
      </c>
      <c r="N14" s="3" t="s">
        <v>31</v>
      </c>
      <c r="O14" s="32">
        <f>SUMIFS('Inputs - Reps'!$J$4:$J$5000,'Inputs - Reps'!$M$4:$M$5000,O$6, 'Inputs - Reps'!$C$4:$C$5000, $C$1)-SUMIFS('Inputs - Reps'!$J$4:$J$5000,'Inputs - Reps'!$M$4:$M$5000,O$7, 'Inputs - Reps'!$C$4:$C$5000, $C$1)</f>
        <v>0.209697525206233</v>
      </c>
      <c r="P14" s="32">
        <f>SUMIFS('Inputs - Reps'!$J$4:$J$5000,'Inputs - Reps'!$M$4:$M$5000,P$6, 'Inputs - Reps'!$C$4:$C$5000, $C$1)-SUMIFS('Inputs - Reps'!$J$4:$J$5000,'Inputs - Reps'!$M$4:$M$5000,P$7, 'Inputs - Reps'!$C$4:$C$5000, $C$1)</f>
        <v>1.4562272421</v>
      </c>
      <c r="Q14" s="32">
        <f>SUMIFS('Inputs - Reps'!$J$4:$J$5000,'Inputs - Reps'!$M$4:$M$5000,Q$6, 'Inputs - Reps'!$C$4:$C$5000, $C$1)-SUMIFS('Inputs - Reps'!$J$4:$J$5000,'Inputs - Reps'!$M$4:$M$5000,Q$7, 'Inputs - Reps'!$C$4:$C$5000, $C$1)</f>
        <v>2.1161380804135481</v>
      </c>
      <c r="R14" s="32">
        <f>SUMIFS('Inputs - Reps'!$J$4:$J$5000,'Inputs - Reps'!$M$4:$M$5000,R$6, 'Inputs - Reps'!$C$4:$C$5000, $C$1)-SUMIFS('Inputs - Reps'!$J$4:$J$5000,'Inputs - Reps'!$M$4:$M$5000,R$7, 'Inputs - Reps'!$C$4:$C$5000, $C$1)</f>
        <v>8.8523555408999997</v>
      </c>
      <c r="S14" s="32">
        <f>SUMIFS('Inputs - Reps'!$J$4:$J$5000,'Inputs - Reps'!$M$4:$M$5000,S$6, 'Inputs - Reps'!$C$4:$C$5000, $C$1)-SUMIFS('Inputs - Reps'!$J$4:$J$5000,'Inputs - Reps'!$M$4:$M$5000,S$7, 'Inputs - Reps'!$C$4:$C$5000, $C$1)</f>
        <v>0</v>
      </c>
      <c r="T14" s="32">
        <f>SUMIFS('Inputs - Reps'!$J$4:$J$5000,'Inputs - Reps'!$M$4:$M$5000,T$6, 'Inputs - Reps'!$C$4:$C$5000, $C$1)-SUMIFS('Inputs - Reps'!$J$4:$J$5000,'Inputs - Reps'!$M$4:$M$5000,T$7, 'Inputs - Reps'!$C$4:$C$5000, $C$1)</f>
        <v>0</v>
      </c>
      <c r="U14" s="32">
        <f>SUMIFS('Inputs - Reps'!$J$4:$J$5000,'Inputs - Reps'!$M$4:$M$5000,U$6, 'Inputs - Reps'!$C$4:$C$5000, $C$1)-SUMIFS('Inputs - Reps'!$J$4:$J$5000,'Inputs - Reps'!$M$4:$M$5000,U$7, 'Inputs - Reps'!$C$4:$C$5000, $C$1)</f>
        <v>0</v>
      </c>
      <c r="V14" s="32">
        <f>SUMIFS('Inputs - Reps'!$J$4:$J$5000,'Inputs - Reps'!$M$4:$M$5000,V$6, 'Inputs - Reps'!$C$4:$C$5000, $C$1)-SUMIFS('Inputs - Reps'!$J$4:$J$5000,'Inputs - Reps'!$M$4:$M$5000,V$7, 'Inputs - Reps'!$C$4:$C$5000, $C$1)</f>
        <v>0</v>
      </c>
      <c r="W14" s="32">
        <f>SUMIFS('Inputs - Reps'!$J$4:$J$5000,'Inputs - Reps'!$M$4:$M$5000,W$6, 'Inputs - Reps'!$C$4:$C$5000, $C$1)</f>
        <v>0</v>
      </c>
      <c r="X14" s="32">
        <f>SUMIFS('Inputs - Reps'!$J$4:$J$5000,'Inputs - Reps'!$M$4:$M$5000,X$6, 'Inputs - Reps'!$C$4:$C$5000, $C$1)</f>
        <v>0</v>
      </c>
    </row>
    <row r="15" spans="1:26" outlineLevel="1">
      <c r="B15" s="3" t="s">
        <v>32</v>
      </c>
      <c r="C15" s="32">
        <f>SUMIFS('Inputs - Reps'!$K$4:$K$5000,'Inputs - Reps'!$M$4:$M$5000,C$6, 'Inputs - Reps'!$C$4:$C$5000, $C$1)-SUMIFS('Inputs - Reps'!$K$4:$K$5000,'Inputs - Reps'!$M$4:$M$5000,C$7, 'Inputs - Reps'!$C$4:$C$5000, $C$1)+SUMIFS('Inputs - Reps'!$K$4:$K$5000,'Inputs - Reps'!$M$4:$M$5000,C$8, 'Inputs - Reps'!$C$4:$C$5000, $C$1)</f>
        <v>7.0807252033805064</v>
      </c>
      <c r="D15" s="32">
        <f>SUMIFS('Inputs - Reps'!$K$4:$K$5000,'Inputs - Reps'!$M$4:$M$5000,D$6, 'Inputs - Reps'!$C$4:$C$5000, $C$1)+SUMIFS('Inputs - Reps'!$K$4:$K$5000,'Inputs - Reps'!$M$4:$M$5000,D$8, 'Inputs - Reps'!$C$4:$C$5000, $C$1)</f>
        <v>2.57268223610594</v>
      </c>
      <c r="E15" s="32">
        <f>SUMIFS('Inputs - Reps'!$K$4:$K$5000,'Inputs - Reps'!$M$4:$M$5000,E$6, 'Inputs - Reps'!$C$4:$C$5000, $C$1)-SUMIFS('Inputs - Reps'!$K$4:$K$5000,'Inputs - Reps'!$M$4:$M$5000,E$7, 'Inputs - Reps'!$C$4:$C$5000, $C$1)+SUMIFS('Inputs - Reps'!$K$4:$K$5000,'Inputs - Reps'!$M$4:$M$5000,E$8, 'Inputs - Reps'!$C$4:$C$5000, $C$1)</f>
        <v>51.811059304531419</v>
      </c>
      <c r="F15" s="32">
        <f>SUMIFS('Inputs - Reps'!$K$4:$K$5000,'Inputs - Reps'!$M$4:$M$5000,F$6, 'Inputs - Reps'!$C$4:$C$5000, $C$1)+SUMIFS('Inputs - Reps'!$K$4:$K$5000,'Inputs - Reps'!$M$4:$M$5000,F$8, 'Inputs - Reps'!$C$4:$C$5000, $C$1)</f>
        <v>21.685269428860771</v>
      </c>
      <c r="G15" s="32">
        <f>SUMIFS('Inputs - Reps'!$K$4:$K$5000,'Inputs - Reps'!$M$4:$M$5000,G$6, 'Inputs - Reps'!$C$4:$C$5000, $C$1)-SUMIFS('Inputs - Reps'!$K$4:$K$5000,'Inputs - Reps'!$M$4:$M$5000,G$7, 'Inputs - Reps'!$C$4:$C$5000, $C$1)+SUMIFS('Inputs - Reps'!$K$4:$K$5000,'Inputs - Reps'!$M$4:$M$5000,G$8, 'Inputs - Reps'!$C$4:$C$5000, $C$1)</f>
        <v>0</v>
      </c>
      <c r="H15" s="32">
        <f>SUMIFS('Inputs - Reps'!$K$4:$K$5000,'Inputs - Reps'!$M$4:$M$5000,H$6, 'Inputs - Reps'!$C$4:$C$5000, $C$1)+SUMIFS('Inputs - Reps'!$K$4:$K$5000,'Inputs - Reps'!$M$4:$M$5000,H$8, 'Inputs - Reps'!$C$4:$C$5000, $C$1)</f>
        <v>0</v>
      </c>
      <c r="I15" s="32">
        <f>SUMIFS('Inputs - Reps'!$K$4:$K$5000,'Inputs - Reps'!$M$4:$M$5000,I$6, 'Inputs - Reps'!$C$4:$C$5000, $C$1)-SUMIFS('Inputs - Reps'!$K$4:$K$5000,'Inputs - Reps'!$M$4:$M$5000,I$7, 'Inputs - Reps'!$C$4:$C$5000, $C$1)+SUMIFS('Inputs - Reps'!$K$4:$K$5000,'Inputs - Reps'!$M$4:$M$5000,I$8, 'Inputs - Reps'!$C$4:$C$5000, $C$1)</f>
        <v>0</v>
      </c>
      <c r="J15" s="32">
        <f>SUMIFS('Inputs - Reps'!$K$4:$K$5000,'Inputs - Reps'!$M$4:$M$5000,J$6, 'Inputs - Reps'!$C$4:$C$5000, $C$1)+SUMIFS('Inputs - Reps'!$K$4:$K$5000,'Inputs - Reps'!$M$4:$M$5000,J$8, 'Inputs - Reps'!$C$4:$C$5000, $C$1)</f>
        <v>0</v>
      </c>
      <c r="K15" s="32">
        <f>SUMIFS('Inputs - Reps'!$K$4:$K$5000,'Inputs - Reps'!$M$4:$M$5000,K$6, 'Inputs - Reps'!$C$4:$C$5000, $C$1)-SUMIFS('Inputs - Reps'!$K$4:$K$5000,'Inputs - Reps'!$M$4:$M$5000,K$7, 'Inputs - Reps'!$C$4:$C$5000, $C$1)</f>
        <v>0</v>
      </c>
      <c r="L15" s="32">
        <f>SUMIFS('Inputs - Reps'!$K$4:$K$5000,'Inputs - Reps'!$M$4:$M$5000,L$6, 'Inputs - Reps'!$C$4:$C$5000, $C$1)+SUMIFS('Inputs - Reps'!$K$4:$K$5000,'Inputs - Reps'!$M$4:$M$5000,L$8, 'Inputs - Reps'!$C$4:$C$5000, $C$1)</f>
        <v>0</v>
      </c>
      <c r="N15" s="3" t="s">
        <v>32</v>
      </c>
      <c r="O15" s="32">
        <f>SUMIFS('Inputs - Reps'!$K$4:$K$5000,'Inputs - Reps'!$M$4:$M$5000,O$6, 'Inputs - Reps'!$C$4:$C$5000, $C$1)-SUMIFS('Inputs - Reps'!$K$4:$K$5000,'Inputs - Reps'!$M$4:$M$5000,O$7, 'Inputs - Reps'!$C$4:$C$5000, $C$1)</f>
        <v>0.209697525206233</v>
      </c>
      <c r="P15" s="32">
        <f>SUMIFS('Inputs - Reps'!$K$4:$K$5000,'Inputs - Reps'!$M$4:$M$5000,P$6, 'Inputs - Reps'!$C$4:$C$5000, $C$1)-SUMIFS('Inputs - Reps'!$K$4:$K$5000,'Inputs - Reps'!$M$4:$M$5000,P$7, 'Inputs - Reps'!$C$4:$C$5000, $C$1)</f>
        <v>1.2354017274</v>
      </c>
      <c r="Q15" s="32">
        <f>SUMIFS('Inputs - Reps'!$K$4:$K$5000,'Inputs - Reps'!$M$4:$M$5000,Q$6, 'Inputs - Reps'!$C$4:$C$5000, $C$1)-SUMIFS('Inputs - Reps'!$K$4:$K$5000,'Inputs - Reps'!$M$4:$M$5000,Q$7, 'Inputs - Reps'!$C$4:$C$5000, $C$1)</f>
        <v>2.0578887678562632</v>
      </c>
      <c r="R15" s="32">
        <f>SUMIFS('Inputs - Reps'!$K$4:$K$5000,'Inputs - Reps'!$M$4:$M$5000,R$6, 'Inputs - Reps'!$C$4:$C$5000, $C$1)-SUMIFS('Inputs - Reps'!$K$4:$K$5000,'Inputs - Reps'!$M$4:$M$5000,R$7, 'Inputs - Reps'!$C$4:$C$5000, $C$1)</f>
        <v>13.298377078800002</v>
      </c>
      <c r="S15" s="32">
        <f>SUMIFS('Inputs - Reps'!$K$4:$K$5000,'Inputs - Reps'!$M$4:$M$5000,S$6, 'Inputs - Reps'!$C$4:$C$5000, $C$1)-SUMIFS('Inputs - Reps'!$K$4:$K$5000,'Inputs - Reps'!$M$4:$M$5000,S$7, 'Inputs - Reps'!$C$4:$C$5000, $C$1)</f>
        <v>0</v>
      </c>
      <c r="T15" s="32">
        <f>SUMIFS('Inputs - Reps'!$K$4:$K$5000,'Inputs - Reps'!$M$4:$M$5000,T$6, 'Inputs - Reps'!$C$4:$C$5000, $C$1)-SUMIFS('Inputs - Reps'!$K$4:$K$5000,'Inputs - Reps'!$M$4:$M$5000,T$7, 'Inputs - Reps'!$C$4:$C$5000, $C$1)</f>
        <v>0</v>
      </c>
      <c r="U15" s="32">
        <f>SUMIFS('Inputs - Reps'!$K$4:$K$5000,'Inputs - Reps'!$M$4:$M$5000,U$6, 'Inputs - Reps'!$C$4:$C$5000, $C$1)-SUMIFS('Inputs - Reps'!$K$4:$K$5000,'Inputs - Reps'!$M$4:$M$5000,U$7, 'Inputs - Reps'!$C$4:$C$5000, $C$1)</f>
        <v>0</v>
      </c>
      <c r="V15" s="32">
        <f>SUMIFS('Inputs - Reps'!$K$4:$K$5000,'Inputs - Reps'!$M$4:$M$5000,V$6, 'Inputs - Reps'!$C$4:$C$5000, $C$1)-SUMIFS('Inputs - Reps'!$K$4:$K$5000,'Inputs - Reps'!$M$4:$M$5000,V$7, 'Inputs - Reps'!$C$4:$C$5000, $C$1)</f>
        <v>0</v>
      </c>
      <c r="W15" s="32">
        <f>SUMIFS('Inputs - Reps'!$K$4:$K$5000,'Inputs - Reps'!$M$4:$M$5000,W$6, 'Inputs - Reps'!$C$4:$C$5000, $C$1)</f>
        <v>0</v>
      </c>
      <c r="X15" s="32">
        <f>SUMIFS('Inputs - Reps'!$K$4:$K$5000,'Inputs - Reps'!$M$4:$M$5000,X$6, 'Inputs - Reps'!$C$4:$C$5000, $C$1)</f>
        <v>0</v>
      </c>
      <c r="Z15" t="s">
        <v>510</v>
      </c>
    </row>
    <row r="16" spans="1:26" outlineLevel="1">
      <c r="Z16" s="40">
        <f>SUM(C11:X15)</f>
        <v>566.32773240279926</v>
      </c>
    </row>
    <row r="17" spans="2:24" outlineLevel="1">
      <c r="B17" s="12" t="s">
        <v>511</v>
      </c>
      <c r="N17" s="12" t="s">
        <v>511</v>
      </c>
    </row>
    <row r="18" spans="2:24" outlineLevel="1">
      <c r="B18" s="12"/>
      <c r="C18" s="26" t="s">
        <v>512</v>
      </c>
      <c r="N18" s="12"/>
      <c r="O18" s="26" t="s">
        <v>512</v>
      </c>
    </row>
    <row r="19" spans="2:24" outlineLevel="1">
      <c r="B19" s="2"/>
      <c r="C19" s="5" t="s">
        <v>432</v>
      </c>
      <c r="D19" s="5"/>
      <c r="E19" s="5" t="s">
        <v>433</v>
      </c>
      <c r="F19" s="5"/>
      <c r="G19" s="5" t="s">
        <v>434</v>
      </c>
      <c r="H19" s="5"/>
      <c r="I19" s="5" t="s">
        <v>435</v>
      </c>
      <c r="J19" s="5"/>
      <c r="K19" s="5" t="s">
        <v>436</v>
      </c>
      <c r="L19" s="5"/>
      <c r="N19" s="2"/>
      <c r="O19" s="5" t="s">
        <v>432</v>
      </c>
      <c r="P19" s="5"/>
      <c r="Q19" s="5" t="s">
        <v>433</v>
      </c>
      <c r="R19" s="5"/>
      <c r="S19" s="5" t="s">
        <v>434</v>
      </c>
      <c r="T19" s="5"/>
      <c r="U19" s="5" t="s">
        <v>435</v>
      </c>
      <c r="V19" s="5"/>
      <c r="W19" s="5" t="s">
        <v>436</v>
      </c>
      <c r="X19" s="5"/>
    </row>
    <row r="20" spans="2:24" outlineLevel="1">
      <c r="B20" s="2"/>
      <c r="C20" s="5" t="s">
        <v>437</v>
      </c>
      <c r="D20" s="5" t="s">
        <v>438</v>
      </c>
      <c r="E20" s="5" t="s">
        <v>437</v>
      </c>
      <c r="F20" s="5" t="s">
        <v>438</v>
      </c>
      <c r="G20" s="5" t="s">
        <v>437</v>
      </c>
      <c r="H20" s="5" t="s">
        <v>438</v>
      </c>
      <c r="I20" s="5" t="s">
        <v>437</v>
      </c>
      <c r="J20" s="5" t="s">
        <v>438</v>
      </c>
      <c r="K20" s="5" t="s">
        <v>437</v>
      </c>
      <c r="L20" s="5" t="s">
        <v>438</v>
      </c>
      <c r="N20" s="2"/>
      <c r="O20" s="5" t="s">
        <v>437</v>
      </c>
      <c r="P20" s="5" t="s">
        <v>438</v>
      </c>
      <c r="Q20" s="5" t="s">
        <v>437</v>
      </c>
      <c r="R20" s="5" t="s">
        <v>438</v>
      </c>
      <c r="S20" s="5" t="s">
        <v>437</v>
      </c>
      <c r="T20" s="5" t="s">
        <v>438</v>
      </c>
      <c r="U20" s="5" t="s">
        <v>437</v>
      </c>
      <c r="V20" s="5" t="s">
        <v>438</v>
      </c>
      <c r="W20" s="5" t="s">
        <v>437</v>
      </c>
      <c r="X20" s="5" t="s">
        <v>438</v>
      </c>
    </row>
    <row r="21" spans="2:24" outlineLevel="1">
      <c r="B21" s="3" t="s">
        <v>28</v>
      </c>
      <c r="C21" s="9">
        <f>IFERROR('Inputs - adjustments'!N$21*(C11/SUM(C$11:C$15)), 0)</f>
        <v>0</v>
      </c>
      <c r="D21" s="9">
        <f>IFERROR('Inputs - adjustments'!O$21*(D11/SUM(D$11:D$15)), 0)</f>
        <v>0</v>
      </c>
      <c r="E21" s="31">
        <f>IFERROR('Inputs - adjustments'!P$21*(E11/SUM(E$11:E$15)), 0)</f>
        <v>-0.56395303677241548</v>
      </c>
      <c r="F21" s="9">
        <f>IFERROR('Inputs - adjustments'!Q$21*(F11/SUM(F$11:F$15)), 0)</f>
        <v>0</v>
      </c>
      <c r="G21" s="9">
        <f>IFERROR('Inputs - adjustments'!R$21*(G11/SUM(G$11:G$15)), 0)</f>
        <v>0</v>
      </c>
      <c r="H21" s="9">
        <f>IFERROR('Inputs - adjustments'!S$21*(H11/SUM(H$11:H$15)), 0)</f>
        <v>0</v>
      </c>
      <c r="I21" s="9">
        <f>IFERROR('Inputs - adjustments'!T$21*(I11/SUM(I$11:I$15)), 0)</f>
        <v>0</v>
      </c>
      <c r="J21" s="9">
        <f>IFERROR('Inputs - adjustments'!U$21*(J11/SUM(J$11:J$15)), 0)</f>
        <v>0</v>
      </c>
      <c r="K21" s="9">
        <f>IFERROR('Inputs - adjustments'!V$21*(K11/SUM(K$11:K$15)), 0)</f>
        <v>0</v>
      </c>
      <c r="L21" s="9">
        <f>IFERROR('Inputs - adjustments'!W$21*(L11/SUM(L$11:L$15)), 0)</f>
        <v>0</v>
      </c>
      <c r="M21" s="26"/>
      <c r="N21" s="3" t="s">
        <v>28</v>
      </c>
      <c r="O21" s="31">
        <f>IFERROR('Inputs - adjustments'!B$21*O11/SUM(O$11:O$15), 0)</f>
        <v>0</v>
      </c>
      <c r="P21" s="31">
        <f>IFERROR('Inputs - adjustments'!C$21*P11/SUM(P$11:P$15), 0)</f>
        <v>0</v>
      </c>
      <c r="Q21" s="31">
        <f>IFERROR('Inputs - adjustments'!D$21*Q11/SUM(Q$11:Q$15), 0)</f>
        <v>0</v>
      </c>
      <c r="R21" s="31">
        <f>IFERROR('Inputs - adjustments'!E$21*R11/SUM(R$11:R$15), 0)</f>
        <v>0</v>
      </c>
      <c r="S21" s="31">
        <f>IFERROR('Inputs - adjustments'!F$21*S11/SUM(S$11:S$15), 0)</f>
        <v>0</v>
      </c>
      <c r="T21" s="31">
        <f>IFERROR('Inputs - adjustments'!G$21*T11/SUM(T$11:T$15), 0)</f>
        <v>0</v>
      </c>
      <c r="U21" s="31">
        <f>IFERROR('Inputs - adjustments'!H$21*U11/SUM(U$11:U$15), 0)</f>
        <v>0</v>
      </c>
      <c r="V21" s="31">
        <f>IFERROR('Inputs - adjustments'!I$21*V11/SUM(V$11:V$15), 0)</f>
        <v>0</v>
      </c>
      <c r="W21" s="31">
        <f>IFERROR('Inputs - adjustments'!J$21*W11/SUM(W$11:W$15), 0)</f>
        <v>0</v>
      </c>
      <c r="X21" s="31">
        <f>IFERROR('Inputs - adjustments'!K$21*X11/SUM(X$11:X$15), 0)</f>
        <v>0</v>
      </c>
    </row>
    <row r="22" spans="2:24" outlineLevel="1">
      <c r="B22" s="3" t="s">
        <v>29</v>
      </c>
      <c r="C22" s="9">
        <f>IFERROR('Inputs - adjustments'!N$21*(C12/SUM(C$11:C$15)), 0)</f>
        <v>0</v>
      </c>
      <c r="D22" s="9">
        <f>IFERROR('Inputs - adjustments'!O$21*(D12/SUM(D$11:D$15)), 0)</f>
        <v>0</v>
      </c>
      <c r="E22" s="31">
        <f>IFERROR('Inputs - adjustments'!P$21*(E12/SUM(E$11:E$15)), 0)</f>
        <v>-0.55163641843997879</v>
      </c>
      <c r="F22" s="9">
        <f>IFERROR('Inputs - adjustments'!Q$21*(F12/SUM(F$11:F$15)), 0)</f>
        <v>0</v>
      </c>
      <c r="G22" s="9">
        <f>IFERROR('Inputs - adjustments'!R$21*(G12/SUM(G$11:G$15)), 0)</f>
        <v>0</v>
      </c>
      <c r="H22" s="9">
        <f>IFERROR('Inputs - adjustments'!S$21*(H12/SUM(H$11:H$15)), 0)</f>
        <v>0</v>
      </c>
      <c r="I22" s="9">
        <f>IFERROR('Inputs - adjustments'!T$21*(I12/SUM(I$11:I$15)), 0)</f>
        <v>0</v>
      </c>
      <c r="J22" s="9">
        <f>IFERROR('Inputs - adjustments'!U$21*(J12/SUM(J$11:J$15)), 0)</f>
        <v>0</v>
      </c>
      <c r="K22" s="9">
        <f>IFERROR('Inputs - adjustments'!V$21*(K12/SUM(K$11:K$15)), 0)</f>
        <v>0</v>
      </c>
      <c r="L22" s="9">
        <f>IFERROR('Inputs - adjustments'!W$21*(L12/SUM(L$11:L$15)), 0)</f>
        <v>0</v>
      </c>
      <c r="N22" s="3" t="s">
        <v>29</v>
      </c>
      <c r="O22" s="31">
        <f>IFERROR('Inputs - adjustments'!B$21*O12/SUM(O$11:O$15), 0)</f>
        <v>0</v>
      </c>
      <c r="P22" s="31">
        <f>IFERROR('Inputs - adjustments'!C$21*P12/SUM(P$11:P$15), 0)</f>
        <v>0</v>
      </c>
      <c r="Q22" s="31">
        <f>IFERROR('Inputs - adjustments'!D$21*Q12/SUM(Q$11:Q$15), 0)</f>
        <v>0</v>
      </c>
      <c r="R22" s="31">
        <f>IFERROR('Inputs - adjustments'!E$21*R12/SUM(R$11:R$15), 0)</f>
        <v>0</v>
      </c>
      <c r="S22" s="31">
        <f>IFERROR('Inputs - adjustments'!F$21*S12/SUM(S$11:S$15), 0)</f>
        <v>0</v>
      </c>
      <c r="T22" s="31">
        <f>IFERROR('Inputs - adjustments'!G$21*T12/SUM(T$11:T$15), 0)</f>
        <v>0</v>
      </c>
      <c r="U22" s="31">
        <f>IFERROR('Inputs - adjustments'!H$21*U12/SUM(U$11:U$15), 0)</f>
        <v>0</v>
      </c>
      <c r="V22" s="31">
        <f>IFERROR('Inputs - adjustments'!I$21*V12/SUM(V$11:V$15), 0)</f>
        <v>0</v>
      </c>
      <c r="W22" s="31">
        <f>IFERROR('Inputs - adjustments'!J$21*W12/SUM(W$11:W$15), 0)</f>
        <v>0</v>
      </c>
      <c r="X22" s="31">
        <f>IFERROR('Inputs - adjustments'!K$21*X12/SUM(X$11:X$15), 0)</f>
        <v>0</v>
      </c>
    </row>
    <row r="23" spans="2:24" outlineLevel="1">
      <c r="B23" s="3" t="s">
        <v>30</v>
      </c>
      <c r="C23" s="9">
        <f>IFERROR('Inputs - adjustments'!N$21*(C13/SUM(C$11:C$15)), 0)</f>
        <v>0</v>
      </c>
      <c r="D23" s="9">
        <f>IFERROR('Inputs - adjustments'!O$21*(D13/SUM(D$11:D$15)), 0)</f>
        <v>0</v>
      </c>
      <c r="E23" s="31">
        <f>IFERROR('Inputs - adjustments'!P$21*(E13/SUM(E$11:E$15)), 0)</f>
        <v>-0.52168083724016345</v>
      </c>
      <c r="F23" s="9">
        <f>IFERROR('Inputs - adjustments'!Q$21*(F13/SUM(F$11:F$15)), 0)</f>
        <v>0</v>
      </c>
      <c r="G23" s="9">
        <f>IFERROR('Inputs - adjustments'!R$21*(G13/SUM(G$11:G$15)), 0)</f>
        <v>0</v>
      </c>
      <c r="H23" s="9">
        <f>IFERROR('Inputs - adjustments'!S$21*(H13/SUM(H$11:H$15)), 0)</f>
        <v>0</v>
      </c>
      <c r="I23" s="9">
        <f>IFERROR('Inputs - adjustments'!T$21*(I13/SUM(I$11:I$15)), 0)</f>
        <v>0</v>
      </c>
      <c r="J23" s="9">
        <f>IFERROR('Inputs - adjustments'!U$21*(J13/SUM(J$11:J$15)), 0)</f>
        <v>0</v>
      </c>
      <c r="K23" s="9">
        <f>IFERROR('Inputs - adjustments'!V$21*(K13/SUM(K$11:K$15)), 0)</f>
        <v>0</v>
      </c>
      <c r="L23" s="9">
        <f>IFERROR('Inputs - adjustments'!W$21*(L13/SUM(L$11:L$15)), 0)</f>
        <v>0</v>
      </c>
      <c r="N23" s="3" t="s">
        <v>30</v>
      </c>
      <c r="O23" s="31">
        <f>IFERROR('Inputs - adjustments'!B$21*O13/SUM(O$11:O$15), 0)</f>
        <v>0</v>
      </c>
      <c r="P23" s="31">
        <f>IFERROR('Inputs - adjustments'!C$21*P13/SUM(P$11:P$15), 0)</f>
        <v>0</v>
      </c>
      <c r="Q23" s="31">
        <f>IFERROR('Inputs - adjustments'!D$21*Q13/SUM(Q$11:Q$15), 0)</f>
        <v>0</v>
      </c>
      <c r="R23" s="31">
        <f>IFERROR('Inputs - adjustments'!E$21*R13/SUM(R$11:R$15), 0)</f>
        <v>0</v>
      </c>
      <c r="S23" s="31">
        <f>IFERROR('Inputs - adjustments'!F$21*S13/SUM(S$11:S$15), 0)</f>
        <v>0</v>
      </c>
      <c r="T23" s="31">
        <f>IFERROR('Inputs - adjustments'!G$21*T13/SUM(T$11:T$15), 0)</f>
        <v>0</v>
      </c>
      <c r="U23" s="31">
        <f>IFERROR('Inputs - adjustments'!H$21*U13/SUM(U$11:U$15), 0)</f>
        <v>0</v>
      </c>
      <c r="V23" s="31">
        <f>IFERROR('Inputs - adjustments'!I$21*V13/SUM(V$11:V$15), 0)</f>
        <v>0</v>
      </c>
      <c r="W23" s="31">
        <f>IFERROR('Inputs - adjustments'!J$21*W13/SUM(W$11:W$15), 0)</f>
        <v>0</v>
      </c>
      <c r="X23" s="31">
        <f>IFERROR('Inputs - adjustments'!K$21*X13/SUM(X$11:X$15), 0)</f>
        <v>0</v>
      </c>
    </row>
    <row r="24" spans="2:24" outlineLevel="1">
      <c r="B24" s="3" t="s">
        <v>31</v>
      </c>
      <c r="C24" s="9">
        <f>IFERROR('Inputs - adjustments'!N$21*(C14/SUM(C$11:C$15)), 0)</f>
        <v>0</v>
      </c>
      <c r="D24" s="9">
        <f>IFERROR('Inputs - adjustments'!O$21*(D14/SUM(D$11:D$15)), 0)</f>
        <v>0</v>
      </c>
      <c r="E24" s="31">
        <f>IFERROR('Inputs - adjustments'!P$21*(E14/SUM(E$11:E$15)), 0)</f>
        <v>-0.49367451054116812</v>
      </c>
      <c r="F24" s="9">
        <f>IFERROR('Inputs - adjustments'!Q$21*(F14/SUM(F$11:F$15)), 0)</f>
        <v>0</v>
      </c>
      <c r="G24" s="9">
        <f>IFERROR('Inputs - adjustments'!R$21*(G14/SUM(G$11:G$15)), 0)</f>
        <v>0</v>
      </c>
      <c r="H24" s="9">
        <f>IFERROR('Inputs - adjustments'!S$21*(H14/SUM(H$11:H$15)), 0)</f>
        <v>0</v>
      </c>
      <c r="I24" s="9">
        <f>IFERROR('Inputs - adjustments'!T$21*(I14/SUM(I$11:I$15)), 0)</f>
        <v>0</v>
      </c>
      <c r="J24" s="9">
        <f>IFERROR('Inputs - adjustments'!U$21*(J14/SUM(J$11:J$15)), 0)</f>
        <v>0</v>
      </c>
      <c r="K24" s="9">
        <f>IFERROR('Inputs - adjustments'!V$21*(K14/SUM(K$11:K$15)), 0)</f>
        <v>0</v>
      </c>
      <c r="L24" s="9">
        <f>IFERROR('Inputs - adjustments'!W$21*(L14/SUM(L$11:L$15)), 0)</f>
        <v>0</v>
      </c>
      <c r="N24" s="3" t="s">
        <v>31</v>
      </c>
      <c r="O24" s="31">
        <f>IFERROR('Inputs - adjustments'!B$21*O14/SUM(O$11:O$15), 0)</f>
        <v>0</v>
      </c>
      <c r="P24" s="31">
        <f>IFERROR('Inputs - adjustments'!C$21*P14/SUM(P$11:P$15), 0)</f>
        <v>0</v>
      </c>
      <c r="Q24" s="31">
        <f>IFERROR('Inputs - adjustments'!D$21*Q14/SUM(Q$11:Q$15), 0)</f>
        <v>0</v>
      </c>
      <c r="R24" s="31">
        <f>IFERROR('Inputs - adjustments'!E$21*R14/SUM(R$11:R$15), 0)</f>
        <v>0</v>
      </c>
      <c r="S24" s="31">
        <f>IFERROR('Inputs - adjustments'!F$21*S14/SUM(S$11:S$15), 0)</f>
        <v>0</v>
      </c>
      <c r="T24" s="31">
        <f>IFERROR('Inputs - adjustments'!G$21*T14/SUM(T$11:T$15), 0)</f>
        <v>0</v>
      </c>
      <c r="U24" s="31">
        <f>IFERROR('Inputs - adjustments'!H$21*U14/SUM(U$11:U$15), 0)</f>
        <v>0</v>
      </c>
      <c r="V24" s="31">
        <f>IFERROR('Inputs - adjustments'!I$21*V14/SUM(V$11:V$15), 0)</f>
        <v>0</v>
      </c>
      <c r="W24" s="31">
        <f>IFERROR('Inputs - adjustments'!J$21*W14/SUM(W$11:W$15), 0)</f>
        <v>0</v>
      </c>
      <c r="X24" s="31">
        <f>IFERROR('Inputs - adjustments'!K$21*X14/SUM(X$11:X$15), 0)</f>
        <v>0</v>
      </c>
    </row>
    <row r="25" spans="2:24" outlineLevel="1">
      <c r="B25" s="3" t="s">
        <v>32</v>
      </c>
      <c r="C25" s="9">
        <f>IFERROR('Inputs - adjustments'!N$21*(C15/SUM(C$11:C$15)), 0)</f>
        <v>0</v>
      </c>
      <c r="D25" s="9">
        <f>IFERROR('Inputs - adjustments'!O$21*(D15/SUM(D$11:D$15)), 0)</f>
        <v>0</v>
      </c>
      <c r="E25" s="31">
        <f>IFERROR('Inputs - adjustments'!P$21*(E15/SUM(E$11:E$15)), 0)</f>
        <v>-0.49387775818788571</v>
      </c>
      <c r="F25" s="9">
        <f>IFERROR('Inputs - adjustments'!Q$21*(F15/SUM(F$11:F$15)), 0)</f>
        <v>0</v>
      </c>
      <c r="G25" s="9">
        <f>IFERROR('Inputs - adjustments'!R$21*(G15/SUM(G$11:G$15)), 0)</f>
        <v>0</v>
      </c>
      <c r="H25" s="9">
        <f>IFERROR('Inputs - adjustments'!S$21*(H15/SUM(H$11:H$15)), 0)</f>
        <v>0</v>
      </c>
      <c r="I25" s="9">
        <f>IFERROR('Inputs - adjustments'!T$21*(I15/SUM(I$11:I$15)), 0)</f>
        <v>0</v>
      </c>
      <c r="J25" s="9">
        <f>IFERROR('Inputs - adjustments'!U$21*(J15/SUM(J$11:J$15)), 0)</f>
        <v>0</v>
      </c>
      <c r="K25" s="9">
        <f>IFERROR('Inputs - adjustments'!V$21*(K15/SUM(K$11:K$15)), 0)</f>
        <v>0</v>
      </c>
      <c r="L25" s="9">
        <f>IFERROR('Inputs - adjustments'!W$21*(L15/SUM(L$11:L$15)), 0)</f>
        <v>0</v>
      </c>
      <c r="N25" s="3" t="s">
        <v>32</v>
      </c>
      <c r="O25" s="31">
        <f>IFERROR('Inputs - adjustments'!B$21*O15/SUM(O$11:O$15), 0)</f>
        <v>0</v>
      </c>
      <c r="P25" s="31">
        <f>IFERROR('Inputs - adjustments'!C$21*P15/SUM(P$11:P$15), 0)</f>
        <v>0</v>
      </c>
      <c r="Q25" s="31">
        <f>IFERROR('Inputs - adjustments'!D$21*Q15/SUM(Q$11:Q$15), 0)</f>
        <v>0</v>
      </c>
      <c r="R25" s="31">
        <f>IFERROR('Inputs - adjustments'!E$21*R15/SUM(R$11:R$15), 0)</f>
        <v>0</v>
      </c>
      <c r="S25" s="31">
        <f>IFERROR('Inputs - adjustments'!F$21*S15/SUM(S$11:S$15), 0)</f>
        <v>0</v>
      </c>
      <c r="T25" s="31">
        <f>IFERROR('Inputs - adjustments'!G$21*T15/SUM(T$11:T$15), 0)</f>
        <v>0</v>
      </c>
      <c r="U25" s="31">
        <f>IFERROR('Inputs - adjustments'!H$21*U15/SUM(U$11:U$15), 0)</f>
        <v>0</v>
      </c>
      <c r="V25" s="31">
        <f>IFERROR('Inputs - adjustments'!I$21*V15/SUM(V$11:V$15), 0)</f>
        <v>0</v>
      </c>
      <c r="W25" s="31">
        <f>IFERROR('Inputs - adjustments'!J$21*W15/SUM(W$11:W$15), 0)</f>
        <v>0</v>
      </c>
      <c r="X25" s="31">
        <f>IFERROR('Inputs - adjustments'!K$21*X15/SUM(X$11:X$15), 0)</f>
        <v>0</v>
      </c>
    </row>
    <row r="26" spans="2:24" outlineLevel="1"/>
    <row r="27" spans="2:24" outlineLevel="1"/>
    <row r="28" spans="2:24" outlineLevel="1">
      <c r="B28" s="12" t="s">
        <v>513</v>
      </c>
      <c r="N28" s="12" t="s">
        <v>513</v>
      </c>
    </row>
    <row r="29" spans="2:24" outlineLevel="1">
      <c r="C29" s="5" t="s">
        <v>432</v>
      </c>
      <c r="D29" s="5"/>
      <c r="E29" s="5" t="s">
        <v>433</v>
      </c>
      <c r="F29" s="5"/>
      <c r="G29" s="5" t="s">
        <v>434</v>
      </c>
      <c r="H29" s="5"/>
      <c r="I29" s="5" t="s">
        <v>435</v>
      </c>
      <c r="J29" s="5"/>
      <c r="K29" s="5" t="s">
        <v>436</v>
      </c>
      <c r="L29" s="5"/>
      <c r="O29" s="5" t="s">
        <v>432</v>
      </c>
      <c r="P29" s="5"/>
      <c r="Q29" s="5" t="s">
        <v>433</v>
      </c>
      <c r="R29" s="5"/>
      <c r="S29" s="5" t="s">
        <v>434</v>
      </c>
      <c r="T29" s="5"/>
      <c r="U29" s="5" t="s">
        <v>435</v>
      </c>
      <c r="V29" s="5"/>
      <c r="W29" s="5" t="s">
        <v>436</v>
      </c>
      <c r="X29" s="5"/>
    </row>
    <row r="30" spans="2:24" outlineLevel="1">
      <c r="C30" s="5" t="s">
        <v>437</v>
      </c>
      <c r="D30" s="5" t="s">
        <v>438</v>
      </c>
      <c r="E30" s="5" t="s">
        <v>437</v>
      </c>
      <c r="F30" s="5" t="s">
        <v>438</v>
      </c>
      <c r="G30" s="5" t="s">
        <v>437</v>
      </c>
      <c r="H30" s="5" t="s">
        <v>438</v>
      </c>
      <c r="I30" s="5" t="s">
        <v>437</v>
      </c>
      <c r="J30" s="5" t="s">
        <v>438</v>
      </c>
      <c r="K30" s="5" t="s">
        <v>437</v>
      </c>
      <c r="L30" s="5" t="s">
        <v>438</v>
      </c>
      <c r="O30" s="5" t="s">
        <v>437</v>
      </c>
      <c r="P30" s="5" t="s">
        <v>438</v>
      </c>
      <c r="Q30" s="5" t="s">
        <v>437</v>
      </c>
      <c r="R30" s="5" t="s">
        <v>438</v>
      </c>
      <c r="S30" s="5" t="s">
        <v>437</v>
      </c>
      <c r="T30" s="5" t="s">
        <v>438</v>
      </c>
      <c r="U30" s="5" t="s">
        <v>437</v>
      </c>
      <c r="V30" s="5" t="s">
        <v>438</v>
      </c>
      <c r="W30" s="5" t="s">
        <v>437</v>
      </c>
      <c r="X30" s="5" t="s">
        <v>438</v>
      </c>
    </row>
    <row r="31" spans="2:24" outlineLevel="1">
      <c r="B31" s="3" t="s">
        <v>28</v>
      </c>
      <c r="C31" s="32">
        <f xml:space="preserve"> C11 + C21</f>
        <v>6.7361206576827968</v>
      </c>
      <c r="D31" s="32">
        <f t="shared" ref="D31:L31" si="0" xml:space="preserve"> D11 + D21</f>
        <v>1.28735879298814</v>
      </c>
      <c r="E31" s="32">
        <f t="shared" si="0"/>
        <v>58.598468734143687</v>
      </c>
      <c r="F31" s="32">
        <f t="shared" si="0"/>
        <v>20.87520989752236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2">
        <f t="shared" si="0"/>
        <v>0</v>
      </c>
      <c r="K31" s="32">
        <f t="shared" si="0"/>
        <v>0</v>
      </c>
      <c r="L31" s="32">
        <f t="shared" si="0"/>
        <v>0</v>
      </c>
      <c r="N31" s="3" t="s">
        <v>28</v>
      </c>
      <c r="O31" s="32">
        <f xml:space="preserve"> O11 + O21</f>
        <v>0.209697525206233</v>
      </c>
      <c r="P31" s="32">
        <f t="shared" ref="P31:X31" si="1" xml:space="preserve"> P11 + P21</f>
        <v>4.6210537431000001</v>
      </c>
      <c r="Q31" s="32">
        <f t="shared" si="1"/>
        <v>1.1416865261228231</v>
      </c>
      <c r="R31" s="32">
        <f t="shared" si="1"/>
        <v>26.774839250100001</v>
      </c>
      <c r="S31" s="32">
        <f t="shared" si="1"/>
        <v>0</v>
      </c>
      <c r="T31" s="32">
        <f t="shared" si="1"/>
        <v>0</v>
      </c>
      <c r="U31" s="32">
        <f t="shared" si="1"/>
        <v>0</v>
      </c>
      <c r="V31" s="32">
        <f t="shared" si="1"/>
        <v>0</v>
      </c>
      <c r="W31" s="32">
        <f t="shared" si="1"/>
        <v>0</v>
      </c>
      <c r="X31" s="32">
        <f t="shared" si="1"/>
        <v>0</v>
      </c>
    </row>
    <row r="32" spans="2:24" outlineLevel="1">
      <c r="B32" s="3" t="s">
        <v>29</v>
      </c>
      <c r="C32" s="32">
        <f t="shared" ref="C32:L32" si="2" xml:space="preserve"> C12 + C22</f>
        <v>6.7384307639986165</v>
      </c>
      <c r="D32" s="32">
        <f t="shared" si="2"/>
        <v>2.3589704997205501</v>
      </c>
      <c r="E32" s="32">
        <f t="shared" si="2"/>
        <v>57.318690229191816</v>
      </c>
      <c r="F32" s="32">
        <f t="shared" si="2"/>
        <v>25.203364695352718</v>
      </c>
      <c r="G32" s="32">
        <f t="shared" si="2"/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N32" s="3" t="s">
        <v>29</v>
      </c>
      <c r="O32" s="32">
        <f t="shared" ref="O32:X35" si="3" xml:space="preserve"> O12 + O22</f>
        <v>0.209697525206233</v>
      </c>
      <c r="P32" s="32">
        <f t="shared" si="3"/>
        <v>1.7472691647</v>
      </c>
      <c r="Q32" s="32">
        <f t="shared" si="3"/>
        <v>1.1183868010999078</v>
      </c>
      <c r="R32" s="32">
        <f t="shared" si="3"/>
        <v>28.814167966500001</v>
      </c>
      <c r="S32" s="32">
        <f t="shared" si="3"/>
        <v>0</v>
      </c>
      <c r="T32" s="32">
        <f t="shared" si="3"/>
        <v>0</v>
      </c>
      <c r="U32" s="32">
        <f t="shared" si="3"/>
        <v>0</v>
      </c>
      <c r="V32" s="32">
        <f t="shared" si="3"/>
        <v>0</v>
      </c>
      <c r="W32" s="32">
        <f t="shared" si="3"/>
        <v>0</v>
      </c>
      <c r="X32" s="32">
        <f t="shared" si="3"/>
        <v>0</v>
      </c>
    </row>
    <row r="33" spans="2:26" outlineLevel="1">
      <c r="B33" s="3" t="s">
        <v>30</v>
      </c>
      <c r="C33" s="32">
        <f t="shared" ref="C33:L33" si="4" xml:space="preserve"> C13 + C23</f>
        <v>7.0820648888412165</v>
      </c>
      <c r="D33" s="32">
        <f t="shared" si="4"/>
        <v>1.5061589040493599</v>
      </c>
      <c r="E33" s="32">
        <f t="shared" si="4"/>
        <v>54.206106248091878</v>
      </c>
      <c r="F33" s="32">
        <f t="shared" si="4"/>
        <v>26.807163088262271</v>
      </c>
      <c r="G33" s="32">
        <f t="shared" si="4"/>
        <v>0</v>
      </c>
      <c r="H33" s="32">
        <f t="shared" si="4"/>
        <v>0</v>
      </c>
      <c r="I33" s="32">
        <f t="shared" si="4"/>
        <v>0</v>
      </c>
      <c r="J33" s="32">
        <f t="shared" si="4"/>
        <v>0</v>
      </c>
      <c r="K33" s="32">
        <f t="shared" si="4"/>
        <v>0</v>
      </c>
      <c r="L33" s="32">
        <f t="shared" si="4"/>
        <v>0</v>
      </c>
      <c r="N33" s="3" t="s">
        <v>30</v>
      </c>
      <c r="O33" s="32">
        <f t="shared" si="3"/>
        <v>0.209697525206233</v>
      </c>
      <c r="P33" s="32">
        <f t="shared" si="3"/>
        <v>1.7533749393</v>
      </c>
      <c r="Q33" s="32">
        <f t="shared" si="3"/>
        <v>2.1743873929708379</v>
      </c>
      <c r="R33" s="32">
        <f t="shared" si="3"/>
        <v>30.328400067300002</v>
      </c>
      <c r="S33" s="32">
        <f t="shared" si="3"/>
        <v>0</v>
      </c>
      <c r="T33" s="32">
        <f t="shared" si="3"/>
        <v>0</v>
      </c>
      <c r="U33" s="32">
        <f t="shared" si="3"/>
        <v>0</v>
      </c>
      <c r="V33" s="32">
        <f t="shared" si="3"/>
        <v>0</v>
      </c>
      <c r="W33" s="32">
        <f t="shared" si="3"/>
        <v>0</v>
      </c>
      <c r="X33" s="32">
        <f t="shared" si="3"/>
        <v>0</v>
      </c>
    </row>
    <row r="34" spans="2:26" outlineLevel="1">
      <c r="B34" s="3" t="s">
        <v>31</v>
      </c>
      <c r="C34" s="32">
        <f t="shared" ref="C34:L34" si="5" xml:space="preserve"> C14 + C24</f>
        <v>7.0804079476946367</v>
      </c>
      <c r="D34" s="32">
        <f t="shared" si="5"/>
        <v>1.8847339799320399</v>
      </c>
      <c r="E34" s="32">
        <f t="shared" si="5"/>
        <v>51.296062765000272</v>
      </c>
      <c r="F34" s="32">
        <f t="shared" si="5"/>
        <v>23.5292974197598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  <c r="K34" s="32">
        <f t="shared" si="5"/>
        <v>0</v>
      </c>
      <c r="L34" s="32">
        <f t="shared" si="5"/>
        <v>0</v>
      </c>
      <c r="N34" s="3" t="s">
        <v>31</v>
      </c>
      <c r="O34" s="32">
        <f t="shared" si="3"/>
        <v>0.209697525206233</v>
      </c>
      <c r="P34" s="32">
        <f t="shared" si="3"/>
        <v>1.4562272421</v>
      </c>
      <c r="Q34" s="32">
        <f t="shared" si="3"/>
        <v>2.1161380804135481</v>
      </c>
      <c r="R34" s="32">
        <f t="shared" si="3"/>
        <v>8.8523555408999997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</row>
    <row r="35" spans="2:26" outlineLevel="1">
      <c r="B35" s="3" t="s">
        <v>32</v>
      </c>
      <c r="C35" s="32">
        <f t="shared" ref="C35:L35" si="6" xml:space="preserve"> C15 + C25</f>
        <v>7.0807252033805064</v>
      </c>
      <c r="D35" s="32">
        <f t="shared" si="6"/>
        <v>2.57268223610594</v>
      </c>
      <c r="E35" s="32">
        <f t="shared" si="6"/>
        <v>51.317181546343534</v>
      </c>
      <c r="F35" s="32">
        <f t="shared" si="6"/>
        <v>21.685269428860771</v>
      </c>
      <c r="G35" s="32">
        <f t="shared" si="6"/>
        <v>0</v>
      </c>
      <c r="H35" s="32">
        <f t="shared" si="6"/>
        <v>0</v>
      </c>
      <c r="I35" s="32">
        <f t="shared" si="6"/>
        <v>0</v>
      </c>
      <c r="J35" s="32">
        <f t="shared" si="6"/>
        <v>0</v>
      </c>
      <c r="K35" s="32">
        <f t="shared" si="6"/>
        <v>0</v>
      </c>
      <c r="L35" s="32">
        <f t="shared" si="6"/>
        <v>0</v>
      </c>
      <c r="N35" s="3" t="s">
        <v>32</v>
      </c>
      <c r="O35" s="32">
        <f t="shared" si="3"/>
        <v>0.209697525206233</v>
      </c>
      <c r="P35" s="32">
        <f t="shared" si="3"/>
        <v>1.2354017274</v>
      </c>
      <c r="Q35" s="32">
        <f t="shared" si="3"/>
        <v>2.0578887678562632</v>
      </c>
      <c r="R35" s="32">
        <f t="shared" si="3"/>
        <v>13.298377078800002</v>
      </c>
      <c r="S35" s="32">
        <f t="shared" si="3"/>
        <v>0</v>
      </c>
      <c r="T35" s="32">
        <f t="shared" si="3"/>
        <v>0</v>
      </c>
      <c r="U35" s="32">
        <f t="shared" si="3"/>
        <v>0</v>
      </c>
      <c r="V35" s="32">
        <f t="shared" si="3"/>
        <v>0</v>
      </c>
      <c r="W35" s="32">
        <f t="shared" si="3"/>
        <v>0</v>
      </c>
      <c r="X35" s="32">
        <f t="shared" si="3"/>
        <v>0</v>
      </c>
      <c r="Z35" t="s">
        <v>510</v>
      </c>
    </row>
    <row r="36" spans="2:26" outlineLevel="1">
      <c r="Z36" s="40">
        <f>SUM(C31:X35)</f>
        <v>563.70290984161761</v>
      </c>
    </row>
    <row r="37" spans="2:26" outlineLevel="1"/>
    <row r="38" spans="2:26" outlineLevel="1">
      <c r="B38" s="12" t="s">
        <v>514</v>
      </c>
      <c r="N38" s="12" t="s">
        <v>514</v>
      </c>
    </row>
    <row r="39" spans="2:26" outlineLevel="1">
      <c r="B39" s="12"/>
      <c r="C39" s="26" t="s">
        <v>515</v>
      </c>
      <c r="N39" s="12"/>
      <c r="O39" s="26" t="s">
        <v>515</v>
      </c>
    </row>
    <row r="40" spans="2:26" outlineLevel="1">
      <c r="C40" s="5" t="s">
        <v>432</v>
      </c>
      <c r="D40" s="5"/>
      <c r="E40" s="5" t="s">
        <v>433</v>
      </c>
      <c r="F40" s="5"/>
      <c r="G40" s="5" t="s">
        <v>434</v>
      </c>
      <c r="H40" s="5"/>
      <c r="I40" s="5" t="s">
        <v>435</v>
      </c>
      <c r="J40" s="5"/>
      <c r="K40" s="5" t="s">
        <v>436</v>
      </c>
      <c r="L40" s="5"/>
      <c r="O40" s="5" t="s">
        <v>432</v>
      </c>
      <c r="P40" s="5"/>
      <c r="Q40" s="5" t="s">
        <v>433</v>
      </c>
      <c r="R40" s="5"/>
      <c r="S40" s="5" t="s">
        <v>434</v>
      </c>
      <c r="T40" s="5"/>
      <c r="U40" s="5" t="s">
        <v>435</v>
      </c>
      <c r="V40" s="5"/>
      <c r="W40" s="5" t="s">
        <v>436</v>
      </c>
      <c r="X40" s="5"/>
    </row>
    <row r="41" spans="2:26" outlineLevel="1">
      <c r="C41" s="5" t="s">
        <v>437</v>
      </c>
      <c r="D41" s="5" t="s">
        <v>438</v>
      </c>
      <c r="E41" s="5" t="s">
        <v>437</v>
      </c>
      <c r="F41" s="5" t="s">
        <v>438</v>
      </c>
      <c r="G41" s="5" t="s">
        <v>437</v>
      </c>
      <c r="H41" s="5" t="s">
        <v>438</v>
      </c>
      <c r="I41" s="5" t="s">
        <v>437</v>
      </c>
      <c r="J41" s="5" t="s">
        <v>438</v>
      </c>
      <c r="K41" s="5" t="s">
        <v>437</v>
      </c>
      <c r="L41" s="5" t="s">
        <v>438</v>
      </c>
      <c r="O41" s="5" t="s">
        <v>437</v>
      </c>
      <c r="P41" s="5" t="s">
        <v>438</v>
      </c>
      <c r="Q41" s="5" t="s">
        <v>437</v>
      </c>
      <c r="R41" s="5" t="s">
        <v>438</v>
      </c>
      <c r="S41" s="5" t="s">
        <v>437</v>
      </c>
      <c r="T41" s="5" t="s">
        <v>438</v>
      </c>
      <c r="U41" s="5" t="s">
        <v>437</v>
      </c>
      <c r="V41" s="5" t="s">
        <v>438</v>
      </c>
      <c r="W41" s="5" t="s">
        <v>437</v>
      </c>
      <c r="X41" s="5" t="s">
        <v>438</v>
      </c>
    </row>
    <row r="42" spans="2:26" outlineLevel="1">
      <c r="B42" s="3" t="s">
        <v>28</v>
      </c>
      <c r="C42" s="11">
        <f>IFERROR(C31/SUM($C$31:$D$35), 0)</f>
        <v>0.15196203879343967</v>
      </c>
      <c r="D42" s="11">
        <f>IFERROR(D31/SUM($C$31:$D$35), 0)</f>
        <v>2.9041888763975225E-2</v>
      </c>
      <c r="E42" s="11">
        <f>IFERROR(E31/SUM($E$31:$F$35), 0)</f>
        <v>0.14993078089687825</v>
      </c>
      <c r="F42" s="11">
        <f>IFERROR(F31/SUM($E$31:$F$35), 0)</f>
        <v>5.3411575232820051E-2</v>
      </c>
      <c r="G42" s="11">
        <f>IFERROR(G31/SUM($G$31:$H$35), 0)</f>
        <v>0</v>
      </c>
      <c r="H42" s="11">
        <f>IFERROR(H31/SUM($G$31:$H$35), 0)</f>
        <v>0</v>
      </c>
      <c r="I42" s="11">
        <f>IFERROR(I31/SUM($I$31:$J$35), 0)</f>
        <v>0</v>
      </c>
      <c r="J42" s="11">
        <f>IFERROR(J31/SUM($I$31:$J$35), 0)</f>
        <v>0</v>
      </c>
      <c r="K42" s="11">
        <f>IFERROR(K31/SUM($K$31:$L$35), 0)</f>
        <v>0</v>
      </c>
      <c r="L42" s="11">
        <f>IFERROR(L31/SUM($K$31:$L$35), 0)</f>
        <v>0</v>
      </c>
      <c r="N42" s="3" t="s">
        <v>28</v>
      </c>
      <c r="O42" s="11">
        <f>IFERROR(O31/SUM($O$31:$P$35),0)</f>
        <v>1.7678368366021945E-2</v>
      </c>
      <c r="P42" s="11">
        <f>IFERROR(P31/SUM($O$31:$P$35),0)</f>
        <v>0.38957393621771808</v>
      </c>
      <c r="Q42" s="11">
        <f>IFERROR(Q31/SUM($Q$31:$R$35), 0)</f>
        <v>9.7850490784556158E-3</v>
      </c>
      <c r="R42" s="11">
        <f>IFERROR(R31/SUM($Q$31:$R$35), 0)</f>
        <v>0.22947902960694394</v>
      </c>
      <c r="S42" s="11">
        <f>IFERROR(S31/SUM($S$31:$T$35), 0)</f>
        <v>0</v>
      </c>
      <c r="T42" s="11">
        <f>IFERROR(T31/SUM($S$31:$T$35), 0)</f>
        <v>0</v>
      </c>
      <c r="U42" s="11">
        <f>IFERROR(U31/SUM($U$31:$V$35), 0)</f>
        <v>0</v>
      </c>
      <c r="V42" s="11">
        <f>IFERROR(V31/SUM($U$31:$V$35), 0)</f>
        <v>0</v>
      </c>
      <c r="W42" s="11">
        <f>IFERROR(W31/SUM($W$31:$X$35), 0)</f>
        <v>0</v>
      </c>
      <c r="X42" s="11">
        <f>IFERROR(X31/SUM($W$31:$X$35), 0)</f>
        <v>0</v>
      </c>
    </row>
    <row r="43" spans="2:26" outlineLevel="1">
      <c r="B43" s="3" t="s">
        <v>29</v>
      </c>
      <c r="C43" s="11">
        <f t="shared" ref="C43:D46" si="7">IFERROR(C32/SUM($C$31:$D$35), 0)</f>
        <v>0.15201415313096733</v>
      </c>
      <c r="D43" s="11">
        <f t="shared" si="7"/>
        <v>5.321667838331564E-2</v>
      </c>
      <c r="E43" s="11">
        <f t="shared" ref="E43:F46" si="8">IFERROR(E32/SUM($E$31:$F$35), 0)</f>
        <v>0.14665632347900598</v>
      </c>
      <c r="F43" s="11">
        <f t="shared" si="8"/>
        <v>6.4485646666757809E-2</v>
      </c>
      <c r="G43" s="11">
        <f t="shared" ref="G43:H46" si="9">IFERROR(G32/SUM($G$31:$H$35), 0)</f>
        <v>0</v>
      </c>
      <c r="H43" s="11">
        <f t="shared" si="9"/>
        <v>0</v>
      </c>
      <c r="I43" s="11">
        <f t="shared" ref="I43:J46" si="10">IFERROR(I32/SUM($I$31:$J$35), 0)</f>
        <v>0</v>
      </c>
      <c r="J43" s="11">
        <f t="shared" si="10"/>
        <v>0</v>
      </c>
      <c r="K43" s="11">
        <f t="shared" ref="K43:L46" si="11">IFERROR(K32/SUM($K$31:$L$35), 0)</f>
        <v>0</v>
      </c>
      <c r="L43" s="11">
        <f t="shared" si="11"/>
        <v>0</v>
      </c>
      <c r="N43" s="3" t="s">
        <v>29</v>
      </c>
      <c r="O43" s="11">
        <f t="shared" ref="O43:P46" si="12">IFERROR(O32/SUM($O$31:$P$35),0)</f>
        <v>1.7678368366021945E-2</v>
      </c>
      <c r="P43" s="11">
        <f t="shared" si="12"/>
        <v>0.14730201464122922</v>
      </c>
      <c r="Q43" s="11">
        <f t="shared" ref="Q43:R46" si="13">IFERROR(Q32/SUM($Q$31:$R$35), 0)</f>
        <v>9.5853541993034565E-3</v>
      </c>
      <c r="R43" s="11">
        <f t="shared" si="13"/>
        <v>0.24695749775077411</v>
      </c>
      <c r="S43" s="11">
        <f t="shared" ref="S43:T46" si="14">IFERROR(S32/SUM($S$31:$T$35), 0)</f>
        <v>0</v>
      </c>
      <c r="T43" s="11">
        <f t="shared" si="14"/>
        <v>0</v>
      </c>
      <c r="U43" s="11">
        <f t="shared" ref="U43:V46" si="15">IFERROR(U32/SUM($U$31:$V$35), 0)</f>
        <v>0</v>
      </c>
      <c r="V43" s="11">
        <f t="shared" si="15"/>
        <v>0</v>
      </c>
      <c r="W43" s="11">
        <f t="shared" ref="W43:X46" si="16">IFERROR(W32/SUM($W$31:$X$35), 0)</f>
        <v>0</v>
      </c>
      <c r="X43" s="11">
        <f t="shared" si="16"/>
        <v>0</v>
      </c>
    </row>
    <row r="44" spans="2:26" outlineLevel="1">
      <c r="B44" s="3" t="s">
        <v>30</v>
      </c>
      <c r="C44" s="11">
        <f t="shared" si="7"/>
        <v>0.15976629191585132</v>
      </c>
      <c r="D44" s="11">
        <f t="shared" si="7"/>
        <v>3.3977861953109229E-2</v>
      </c>
      <c r="E44" s="11">
        <f t="shared" si="8"/>
        <v>0.13869242686234384</v>
      </c>
      <c r="F44" s="11">
        <f t="shared" si="8"/>
        <v>6.858914545511402E-2</v>
      </c>
      <c r="G44" s="11">
        <f t="shared" si="9"/>
        <v>0</v>
      </c>
      <c r="H44" s="11">
        <f t="shared" si="9"/>
        <v>0</v>
      </c>
      <c r="I44" s="11">
        <f t="shared" si="10"/>
        <v>0</v>
      </c>
      <c r="J44" s="11">
        <f t="shared" si="10"/>
        <v>0</v>
      </c>
      <c r="K44" s="11">
        <f t="shared" si="11"/>
        <v>0</v>
      </c>
      <c r="L44" s="11">
        <f t="shared" si="11"/>
        <v>0</v>
      </c>
      <c r="N44" s="3" t="s">
        <v>30</v>
      </c>
      <c r="O44" s="11">
        <f t="shared" si="12"/>
        <v>1.7678368366021945E-2</v>
      </c>
      <c r="P44" s="11">
        <f t="shared" si="12"/>
        <v>0.14781675668423874</v>
      </c>
      <c r="Q44" s="11">
        <f t="shared" si="13"/>
        <v>1.8636015113579325E-2</v>
      </c>
      <c r="R44" s="11">
        <f t="shared" si="13"/>
        <v>0.25993552200128273</v>
      </c>
      <c r="S44" s="11">
        <f t="shared" si="14"/>
        <v>0</v>
      </c>
      <c r="T44" s="11">
        <f t="shared" si="14"/>
        <v>0</v>
      </c>
      <c r="U44" s="11">
        <f t="shared" si="15"/>
        <v>0</v>
      </c>
      <c r="V44" s="11">
        <f t="shared" si="15"/>
        <v>0</v>
      </c>
      <c r="W44" s="11">
        <f t="shared" si="16"/>
        <v>0</v>
      </c>
      <c r="X44" s="11">
        <f t="shared" si="16"/>
        <v>0</v>
      </c>
    </row>
    <row r="45" spans="2:26" outlineLevel="1">
      <c r="B45" s="3" t="s">
        <v>31</v>
      </c>
      <c r="C45" s="11">
        <f t="shared" si="7"/>
        <v>0.15972891251491855</v>
      </c>
      <c r="D45" s="11">
        <f t="shared" si="7"/>
        <v>4.2518243471052972E-2</v>
      </c>
      <c r="E45" s="11">
        <f t="shared" si="8"/>
        <v>0.13124675291746185</v>
      </c>
      <c r="F45" s="11">
        <f t="shared" si="8"/>
        <v>6.0202357029236819E-2</v>
      </c>
      <c r="G45" s="11">
        <f t="shared" si="9"/>
        <v>0</v>
      </c>
      <c r="H45" s="11">
        <f t="shared" si="9"/>
        <v>0</v>
      </c>
      <c r="I45" s="11">
        <f t="shared" si="10"/>
        <v>0</v>
      </c>
      <c r="J45" s="11">
        <f t="shared" si="10"/>
        <v>0</v>
      </c>
      <c r="K45" s="11">
        <f t="shared" si="11"/>
        <v>0</v>
      </c>
      <c r="L45" s="11">
        <f t="shared" si="11"/>
        <v>0</v>
      </c>
      <c r="N45" s="3" t="s">
        <v>31</v>
      </c>
      <c r="O45" s="11">
        <f t="shared" si="12"/>
        <v>1.7678368366021945E-2</v>
      </c>
      <c r="P45" s="11">
        <f t="shared" si="12"/>
        <v>0.12276597725777462</v>
      </c>
      <c r="Q45" s="11">
        <f t="shared" si="13"/>
        <v>1.8136777915698912E-2</v>
      </c>
      <c r="R45" s="11">
        <f t="shared" si="13"/>
        <v>7.5870855480628066E-2</v>
      </c>
      <c r="S45" s="11">
        <f t="shared" si="14"/>
        <v>0</v>
      </c>
      <c r="T45" s="11">
        <f t="shared" si="14"/>
        <v>0</v>
      </c>
      <c r="U45" s="11">
        <f t="shared" si="15"/>
        <v>0</v>
      </c>
      <c r="V45" s="11">
        <f t="shared" si="15"/>
        <v>0</v>
      </c>
      <c r="W45" s="11">
        <f t="shared" si="16"/>
        <v>0</v>
      </c>
      <c r="X45" s="11">
        <f t="shared" si="16"/>
        <v>0</v>
      </c>
    </row>
    <row r="46" spans="2:26" outlineLevel="1">
      <c r="B46" s="3" t="s">
        <v>32</v>
      </c>
      <c r="C46" s="11">
        <f t="shared" si="7"/>
        <v>0.15973606957508618</v>
      </c>
      <c r="D46" s="11">
        <f t="shared" si="7"/>
        <v>5.8037861498284014E-2</v>
      </c>
      <c r="E46" s="11">
        <f t="shared" si="8"/>
        <v>0.13130078769766662</v>
      </c>
      <c r="F46" s="11">
        <f t="shared" si="8"/>
        <v>5.5484203762714721E-2</v>
      </c>
      <c r="G46" s="11">
        <f t="shared" si="9"/>
        <v>0</v>
      </c>
      <c r="H46" s="11">
        <f t="shared" si="9"/>
        <v>0</v>
      </c>
      <c r="I46" s="11">
        <f t="shared" si="10"/>
        <v>0</v>
      </c>
      <c r="J46" s="11">
        <f t="shared" si="10"/>
        <v>0</v>
      </c>
      <c r="K46" s="11">
        <f t="shared" si="11"/>
        <v>0</v>
      </c>
      <c r="L46" s="11">
        <f t="shared" si="11"/>
        <v>0</v>
      </c>
      <c r="N46" s="3" t="s">
        <v>32</v>
      </c>
      <c r="O46" s="11">
        <f t="shared" si="12"/>
        <v>1.7678368366021945E-2</v>
      </c>
      <c r="P46" s="11">
        <f t="shared" si="12"/>
        <v>0.10414947336892968</v>
      </c>
      <c r="Q46" s="11">
        <f t="shared" si="13"/>
        <v>1.7637540717818541E-2</v>
      </c>
      <c r="R46" s="11">
        <f t="shared" si="13"/>
        <v>0.11397635813551532</v>
      </c>
      <c r="S46" s="11">
        <f t="shared" si="14"/>
        <v>0</v>
      </c>
      <c r="T46" s="11">
        <f t="shared" si="14"/>
        <v>0</v>
      </c>
      <c r="U46" s="11">
        <f t="shared" si="15"/>
        <v>0</v>
      </c>
      <c r="V46" s="11">
        <f t="shared" si="15"/>
        <v>0</v>
      </c>
      <c r="W46" s="11">
        <f t="shared" si="16"/>
        <v>0</v>
      </c>
      <c r="X46" s="11">
        <f t="shared" si="16"/>
        <v>0</v>
      </c>
    </row>
    <row r="47" spans="2:26" outlineLevel="1">
      <c r="B47" s="19"/>
      <c r="C47" s="20"/>
      <c r="D47" s="21"/>
      <c r="E47" s="20"/>
      <c r="F47" s="21"/>
      <c r="G47" s="20"/>
      <c r="H47" s="21"/>
      <c r="I47" s="20"/>
      <c r="J47" s="21"/>
      <c r="K47" s="20"/>
      <c r="L47" s="21"/>
    </row>
    <row r="48" spans="2:26" outlineLevel="1"/>
    <row r="50" spans="1:19" s="23" customFormat="1">
      <c r="A50" s="22" t="s">
        <v>516</v>
      </c>
    </row>
    <row r="51" spans="1:19" outlineLevel="1">
      <c r="B51" s="28" t="s">
        <v>517</v>
      </c>
      <c r="N51" s="28" t="s">
        <v>518</v>
      </c>
    </row>
    <row r="52" spans="1:19" outlineLevel="1">
      <c r="B52" s="28"/>
      <c r="C52" s="8" t="s">
        <v>519</v>
      </c>
      <c r="D52" s="8" t="s">
        <v>520</v>
      </c>
      <c r="E52" s="8" t="s">
        <v>521</v>
      </c>
      <c r="F52" s="8" t="s">
        <v>522</v>
      </c>
      <c r="G52" s="8" t="s">
        <v>523</v>
      </c>
      <c r="N52" s="28"/>
      <c r="O52" s="8" t="s">
        <v>524</v>
      </c>
      <c r="P52" s="8" t="s">
        <v>525</v>
      </c>
      <c r="Q52" s="8" t="s">
        <v>526</v>
      </c>
      <c r="R52" s="8" t="s">
        <v>527</v>
      </c>
      <c r="S52" s="8" t="s">
        <v>528</v>
      </c>
    </row>
    <row r="53" spans="1:19" outlineLevel="1">
      <c r="C53" s="5" t="s">
        <v>432</v>
      </c>
      <c r="D53" s="5" t="s">
        <v>433</v>
      </c>
      <c r="E53" s="5" t="s">
        <v>434</v>
      </c>
      <c r="F53" s="5" t="s">
        <v>435</v>
      </c>
      <c r="G53" s="5" t="s">
        <v>436</v>
      </c>
      <c r="O53" s="5" t="s">
        <v>432</v>
      </c>
      <c r="P53" s="5" t="s">
        <v>433</v>
      </c>
      <c r="Q53" s="5" t="s">
        <v>434</v>
      </c>
      <c r="R53" s="5" t="s">
        <v>435</v>
      </c>
      <c r="S53" s="5" t="s">
        <v>436</v>
      </c>
    </row>
    <row r="54" spans="1:19" outlineLevel="1">
      <c r="B54" s="3" t="s">
        <v>367</v>
      </c>
      <c r="C54" s="32">
        <f>SUMIFS('Inputs - allowances'!$L$4:$L$1000,'Inputs - allowances'!$M$4:$M$1000,C$52, 'Inputs - allowances'!$C$4:$C$1000, $C$1)</f>
        <v>41.684606920384603</v>
      </c>
      <c r="D54" s="32">
        <f>SUMIFS('Inputs - allowances'!$L$4:$L$1000,'Inputs - allowances'!$M$4:$M$1000,D$52, 'Inputs - allowances'!$C$4:$C$1000, $C$1)</f>
        <v>400.10972363530101</v>
      </c>
      <c r="E54" s="32">
        <f>SUMIFS('Inputs - allowances'!$L$4:$L$1000,'Inputs - allowances'!$M$4:$M$1000,E$52, 'Inputs - allowances'!$C$4:$C$1000, $C$1)</f>
        <v>0</v>
      </c>
      <c r="F54" s="32">
        <f>SUMIFS('Inputs - allowances'!$L$4:$L$1000,'Inputs - allowances'!$M$4:$M$1000,F$52, 'Inputs - allowances'!$C$4:$C$1000, $C$1)</f>
        <v>0</v>
      </c>
      <c r="G54" s="32">
        <f>SUMIFS('Inputs - allowances'!$L$4:$L$1000,'Inputs - allowances'!$M$4:$M$1000,G$52, 'Inputs - allowances'!$C$4:$C$1000, $C$1)</f>
        <v>0</v>
      </c>
      <c r="N54" s="3" t="s">
        <v>367</v>
      </c>
      <c r="O54" s="16">
        <f>SUMIFS('Inputs - allowances'!$L$4:$L$1000,'Inputs - allowances'!$M$4:$M$1000,O$52, 'Inputs - allowances'!$C$4:$C$1000, $C$1)</f>
        <v>11.1119070381719</v>
      </c>
      <c r="P54" s="16">
        <f>SUMIFS('Inputs - allowances'!$L$4:$L$1000,'Inputs - allowances'!$M$4:$M$1000,P$52, 'Inputs - allowances'!$C$4:$C$1000, $C$1)</f>
        <v>100.49952686331901</v>
      </c>
      <c r="Q54" s="16">
        <f>SUMIFS('Inputs - allowances'!$L$4:$L$1000,'Inputs - allowances'!$M$4:$M$1000,Q$52, 'Inputs - allowances'!$C$4:$C$1000, $C$1)</f>
        <v>0</v>
      </c>
      <c r="R54" s="16">
        <f>SUMIFS('Inputs - allowances'!$L$4:$L$1000,'Inputs - allowances'!$M$4:$M$1000,R$52, 'Inputs - allowances'!$C$4:$C$1000, $C$1)</f>
        <v>0</v>
      </c>
      <c r="S54" s="16">
        <f>SUMIFS('Inputs - allowances'!$L$4:$L$1000,'Inputs - allowances'!$M$4:$M$1000,S$52, 'Inputs - allowances'!$C$4:$C$1000, $C$1)</f>
        <v>0</v>
      </c>
    </row>
    <row r="55" spans="1:19" outlineLevel="1">
      <c r="B55" s="19"/>
      <c r="C55" s="33"/>
      <c r="D55" s="33"/>
      <c r="E55" s="33"/>
      <c r="F55" s="33"/>
      <c r="G55" s="33"/>
      <c r="N55" s="19"/>
      <c r="O55" s="33"/>
      <c r="P55" s="33"/>
      <c r="Q55" s="33"/>
      <c r="R55" s="33"/>
      <c r="S55" s="33"/>
    </row>
    <row r="56" spans="1:19" outlineLevel="1">
      <c r="B56" s="12" t="s">
        <v>529</v>
      </c>
      <c r="N56" s="12" t="s">
        <v>529</v>
      </c>
    </row>
    <row r="57" spans="1:19" outlineLevel="1">
      <c r="B57" s="12"/>
      <c r="C57" s="26" t="s">
        <v>530</v>
      </c>
      <c r="N57" s="12"/>
      <c r="O57" s="26" t="s">
        <v>531</v>
      </c>
    </row>
    <row r="58" spans="1:19" outlineLevel="1">
      <c r="C58" s="5" t="s">
        <v>432</v>
      </c>
      <c r="D58" s="5" t="s">
        <v>433</v>
      </c>
      <c r="E58" s="5" t="s">
        <v>434</v>
      </c>
      <c r="F58" s="5" t="s">
        <v>435</v>
      </c>
      <c r="G58" s="5" t="s">
        <v>436</v>
      </c>
      <c r="O58" s="5" t="s">
        <v>432</v>
      </c>
      <c r="P58" s="5" t="s">
        <v>433</v>
      </c>
      <c r="Q58" s="5" t="s">
        <v>434</v>
      </c>
      <c r="R58" s="5" t="s">
        <v>435</v>
      </c>
      <c r="S58" s="5" t="s">
        <v>436</v>
      </c>
    </row>
    <row r="59" spans="1:19" outlineLevel="1">
      <c r="B59" s="3" t="s">
        <v>367</v>
      </c>
      <c r="C59" s="9"/>
      <c r="D59" s="9"/>
      <c r="E59" s="9"/>
      <c r="F59" s="9"/>
      <c r="G59" s="9"/>
      <c r="N59" s="3" t="s">
        <v>367</v>
      </c>
      <c r="O59" s="9"/>
      <c r="P59" s="9"/>
      <c r="Q59" s="9"/>
      <c r="R59" s="9"/>
      <c r="S59" s="9"/>
    </row>
    <row r="60" spans="1:19" outlineLevel="1">
      <c r="B60" s="19"/>
      <c r="C60" s="33"/>
      <c r="D60" s="33"/>
      <c r="E60" s="33"/>
      <c r="F60" s="33"/>
      <c r="G60" s="33"/>
      <c r="N60" s="19"/>
      <c r="O60" s="33"/>
      <c r="P60" s="33"/>
      <c r="Q60" s="33"/>
      <c r="R60" s="33"/>
      <c r="S60" s="33"/>
    </row>
    <row r="61" spans="1:19" outlineLevel="1">
      <c r="B61" s="12" t="s">
        <v>532</v>
      </c>
      <c r="N61" s="12" t="s">
        <v>533</v>
      </c>
    </row>
    <row r="62" spans="1:19" outlineLevel="1">
      <c r="B62" s="12"/>
      <c r="C62" s="26"/>
      <c r="N62" s="12"/>
      <c r="O62" s="26"/>
    </row>
    <row r="63" spans="1:19" outlineLevel="1">
      <c r="C63" s="5" t="s">
        <v>432</v>
      </c>
      <c r="D63" s="5" t="s">
        <v>433</v>
      </c>
      <c r="E63" s="5" t="s">
        <v>434</v>
      </c>
      <c r="F63" s="5" t="s">
        <v>435</v>
      </c>
      <c r="G63" s="5" t="s">
        <v>436</v>
      </c>
      <c r="O63" s="5" t="s">
        <v>432</v>
      </c>
      <c r="P63" s="5" t="s">
        <v>433</v>
      </c>
      <c r="Q63" s="5" t="s">
        <v>434</v>
      </c>
      <c r="R63" s="5" t="s">
        <v>435</v>
      </c>
      <c r="S63" s="5" t="s">
        <v>436</v>
      </c>
    </row>
    <row r="64" spans="1:19" outlineLevel="1">
      <c r="B64" s="3" t="s">
        <v>367</v>
      </c>
      <c r="C64" s="37">
        <f>C54+C59</f>
        <v>41.684606920384603</v>
      </c>
      <c r="D64" s="37">
        <f t="shared" ref="D64:G64" si="17">D54+D59</f>
        <v>400.10972363530101</v>
      </c>
      <c r="E64" s="37">
        <f t="shared" si="17"/>
        <v>0</v>
      </c>
      <c r="F64" s="37">
        <f t="shared" si="17"/>
        <v>0</v>
      </c>
      <c r="G64" s="37">
        <f t="shared" si="17"/>
        <v>0</v>
      </c>
      <c r="H64" s="34"/>
      <c r="I64" s="34"/>
      <c r="J64" s="34"/>
      <c r="K64" s="34"/>
      <c r="L64" s="34"/>
      <c r="M64" s="34"/>
      <c r="N64" s="35" t="s">
        <v>367</v>
      </c>
      <c r="O64" s="38">
        <f>O54+O59</f>
        <v>11.1119070381719</v>
      </c>
      <c r="P64" s="38">
        <f t="shared" ref="P64:S64" si="18">P54+P59</f>
        <v>100.49952686331901</v>
      </c>
      <c r="Q64" s="38">
        <f t="shared" si="18"/>
        <v>0</v>
      </c>
      <c r="R64" s="38">
        <f t="shared" si="18"/>
        <v>0</v>
      </c>
      <c r="S64" s="38">
        <f t="shared" si="18"/>
        <v>0</v>
      </c>
    </row>
    <row r="65" spans="1:24" outlineLevel="1">
      <c r="B65" s="19"/>
      <c r="C65" s="36"/>
      <c r="D65" s="36"/>
      <c r="E65" s="36"/>
      <c r="F65" s="36"/>
      <c r="G65" s="36"/>
      <c r="H65" s="34"/>
      <c r="I65" s="34"/>
      <c r="J65" s="34"/>
      <c r="K65" s="34"/>
      <c r="L65" s="34"/>
      <c r="M65" s="34"/>
      <c r="N65" s="10"/>
      <c r="O65" s="36"/>
      <c r="P65" s="36"/>
      <c r="Q65" s="36"/>
      <c r="R65" s="36"/>
      <c r="S65" s="36"/>
    </row>
    <row r="66" spans="1:24" s="23" customFormat="1">
      <c r="A66" s="22" t="s">
        <v>534</v>
      </c>
    </row>
    <row r="67" spans="1:24" outlineLevel="1">
      <c r="B67" s="12" t="s">
        <v>535</v>
      </c>
      <c r="N67" s="12" t="s">
        <v>536</v>
      </c>
    </row>
    <row r="68" spans="1:24" outlineLevel="1">
      <c r="B68" s="27" t="s">
        <v>537</v>
      </c>
      <c r="N68" s="27" t="s">
        <v>537</v>
      </c>
    </row>
    <row r="69" spans="1:24" outlineLevel="1">
      <c r="C69" s="5" t="s">
        <v>432</v>
      </c>
      <c r="D69" s="5"/>
      <c r="E69" s="5" t="s">
        <v>433</v>
      </c>
      <c r="F69" s="5"/>
      <c r="G69" s="5" t="s">
        <v>434</v>
      </c>
      <c r="H69" s="5"/>
      <c r="I69" s="5" t="s">
        <v>435</v>
      </c>
      <c r="J69" s="5"/>
      <c r="K69" s="5" t="s">
        <v>436</v>
      </c>
      <c r="L69" s="5"/>
      <c r="O69" s="5" t="s">
        <v>432</v>
      </c>
      <c r="P69" s="5"/>
      <c r="Q69" s="5" t="s">
        <v>433</v>
      </c>
      <c r="R69" s="5"/>
      <c r="S69" s="5" t="s">
        <v>434</v>
      </c>
      <c r="T69" s="5"/>
      <c r="U69" s="5" t="s">
        <v>435</v>
      </c>
      <c r="V69" s="5"/>
      <c r="W69" s="5" t="s">
        <v>436</v>
      </c>
      <c r="X69" s="5"/>
    </row>
    <row r="70" spans="1:24" outlineLevel="1">
      <c r="C70" s="14" t="s">
        <v>437</v>
      </c>
      <c r="D70" s="14" t="s">
        <v>438</v>
      </c>
      <c r="E70" s="14" t="s">
        <v>437</v>
      </c>
      <c r="F70" s="14" t="s">
        <v>438</v>
      </c>
      <c r="G70" s="14" t="s">
        <v>437</v>
      </c>
      <c r="H70" s="14" t="s">
        <v>438</v>
      </c>
      <c r="I70" s="14" t="s">
        <v>437</v>
      </c>
      <c r="J70" s="14" t="s">
        <v>438</v>
      </c>
      <c r="K70" s="14" t="s">
        <v>437</v>
      </c>
      <c r="L70" s="14" t="s">
        <v>438</v>
      </c>
      <c r="O70" s="14" t="s">
        <v>437</v>
      </c>
      <c r="P70" s="14" t="s">
        <v>438</v>
      </c>
      <c r="Q70" s="14" t="s">
        <v>437</v>
      </c>
      <c r="R70" s="14" t="s">
        <v>438</v>
      </c>
      <c r="S70" s="14" t="s">
        <v>437</v>
      </c>
      <c r="T70" s="14" t="s">
        <v>438</v>
      </c>
      <c r="U70" s="14" t="s">
        <v>437</v>
      </c>
      <c r="V70" s="14" t="s">
        <v>438</v>
      </c>
      <c r="W70" s="14" t="s">
        <v>437</v>
      </c>
      <c r="X70" s="14" t="s">
        <v>438</v>
      </c>
    </row>
    <row r="71" spans="1:24" outlineLevel="1">
      <c r="B71" s="4" t="str">
        <f t="shared" ref="B71:L71" si="19" xml:space="preserve"> B42</f>
        <v>2020-21</v>
      </c>
      <c r="C71" s="11">
        <f t="shared" si="19"/>
        <v>0.15196203879343967</v>
      </c>
      <c r="D71" s="11">
        <f t="shared" si="19"/>
        <v>2.9041888763975225E-2</v>
      </c>
      <c r="E71" s="11">
        <f t="shared" si="19"/>
        <v>0.14993078089687825</v>
      </c>
      <c r="F71" s="11">
        <f t="shared" si="19"/>
        <v>5.3411575232820051E-2</v>
      </c>
      <c r="G71" s="11">
        <f t="shared" si="19"/>
        <v>0</v>
      </c>
      <c r="H71" s="11">
        <f t="shared" si="19"/>
        <v>0</v>
      </c>
      <c r="I71" s="11">
        <f t="shared" si="19"/>
        <v>0</v>
      </c>
      <c r="J71" s="11">
        <f t="shared" si="19"/>
        <v>0</v>
      </c>
      <c r="K71" s="11">
        <f t="shared" si="19"/>
        <v>0</v>
      </c>
      <c r="L71" s="11">
        <f t="shared" si="19"/>
        <v>0</v>
      </c>
      <c r="N71" s="4" t="str">
        <f t="shared" ref="N71:X71" si="20" xml:space="preserve"> N42</f>
        <v>2020-21</v>
      </c>
      <c r="O71" s="11">
        <f t="shared" si="20"/>
        <v>1.7678368366021945E-2</v>
      </c>
      <c r="P71" s="11">
        <f t="shared" si="20"/>
        <v>0.38957393621771808</v>
      </c>
      <c r="Q71" s="11">
        <f t="shared" si="20"/>
        <v>9.7850490784556158E-3</v>
      </c>
      <c r="R71" s="11">
        <f t="shared" si="20"/>
        <v>0.22947902960694394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</row>
    <row r="72" spans="1:24" outlineLevel="1">
      <c r="B72" s="4" t="str">
        <f t="shared" ref="B72:L72" si="21" xml:space="preserve"> B43</f>
        <v>2021-22</v>
      </c>
      <c r="C72" s="11">
        <f t="shared" si="21"/>
        <v>0.15201415313096733</v>
      </c>
      <c r="D72" s="11">
        <f t="shared" si="21"/>
        <v>5.321667838331564E-2</v>
      </c>
      <c r="E72" s="11">
        <f t="shared" si="21"/>
        <v>0.14665632347900598</v>
      </c>
      <c r="F72" s="11">
        <f t="shared" si="21"/>
        <v>6.4485646666757809E-2</v>
      </c>
      <c r="G72" s="11">
        <f t="shared" si="21"/>
        <v>0</v>
      </c>
      <c r="H72" s="11">
        <f t="shared" si="21"/>
        <v>0</v>
      </c>
      <c r="I72" s="11">
        <f t="shared" si="21"/>
        <v>0</v>
      </c>
      <c r="J72" s="11">
        <f t="shared" si="21"/>
        <v>0</v>
      </c>
      <c r="K72" s="11">
        <f t="shared" si="21"/>
        <v>0</v>
      </c>
      <c r="L72" s="11">
        <f t="shared" si="21"/>
        <v>0</v>
      </c>
      <c r="N72" s="4" t="str">
        <f t="shared" ref="N72:X72" si="22" xml:space="preserve"> N43</f>
        <v>2021-22</v>
      </c>
      <c r="O72" s="11">
        <f t="shared" si="22"/>
        <v>1.7678368366021945E-2</v>
      </c>
      <c r="P72" s="11">
        <f t="shared" si="22"/>
        <v>0.14730201464122922</v>
      </c>
      <c r="Q72" s="11">
        <f t="shared" si="22"/>
        <v>9.5853541993034565E-3</v>
      </c>
      <c r="R72" s="11">
        <f t="shared" si="22"/>
        <v>0.24695749775077411</v>
      </c>
      <c r="S72" s="11">
        <f t="shared" si="22"/>
        <v>0</v>
      </c>
      <c r="T72" s="11">
        <f t="shared" si="22"/>
        <v>0</v>
      </c>
      <c r="U72" s="11">
        <f t="shared" si="22"/>
        <v>0</v>
      </c>
      <c r="V72" s="11">
        <f t="shared" si="22"/>
        <v>0</v>
      </c>
      <c r="W72" s="11">
        <f t="shared" si="22"/>
        <v>0</v>
      </c>
      <c r="X72" s="11">
        <f t="shared" si="22"/>
        <v>0</v>
      </c>
    </row>
    <row r="73" spans="1:24" outlineLevel="1">
      <c r="B73" s="4" t="str">
        <f t="shared" ref="B73:L73" si="23" xml:space="preserve"> B44</f>
        <v>2022-23</v>
      </c>
      <c r="C73" s="11">
        <f t="shared" si="23"/>
        <v>0.15976629191585132</v>
      </c>
      <c r="D73" s="11">
        <f t="shared" si="23"/>
        <v>3.3977861953109229E-2</v>
      </c>
      <c r="E73" s="11">
        <f t="shared" si="23"/>
        <v>0.13869242686234384</v>
      </c>
      <c r="F73" s="11">
        <f t="shared" si="23"/>
        <v>6.858914545511402E-2</v>
      </c>
      <c r="G73" s="11">
        <f t="shared" si="23"/>
        <v>0</v>
      </c>
      <c r="H73" s="11">
        <f t="shared" si="23"/>
        <v>0</v>
      </c>
      <c r="I73" s="11">
        <f t="shared" si="23"/>
        <v>0</v>
      </c>
      <c r="J73" s="11">
        <f t="shared" si="23"/>
        <v>0</v>
      </c>
      <c r="K73" s="11">
        <f t="shared" si="23"/>
        <v>0</v>
      </c>
      <c r="L73" s="11">
        <f t="shared" si="23"/>
        <v>0</v>
      </c>
      <c r="N73" s="4" t="str">
        <f t="shared" ref="N73:X73" si="24" xml:space="preserve"> N44</f>
        <v>2022-23</v>
      </c>
      <c r="O73" s="11">
        <f t="shared" si="24"/>
        <v>1.7678368366021945E-2</v>
      </c>
      <c r="P73" s="11">
        <f t="shared" si="24"/>
        <v>0.14781675668423874</v>
      </c>
      <c r="Q73" s="11">
        <f t="shared" si="24"/>
        <v>1.8636015113579325E-2</v>
      </c>
      <c r="R73" s="11">
        <f t="shared" si="24"/>
        <v>0.25993552200128273</v>
      </c>
      <c r="S73" s="11">
        <f t="shared" si="24"/>
        <v>0</v>
      </c>
      <c r="T73" s="11">
        <f t="shared" si="24"/>
        <v>0</v>
      </c>
      <c r="U73" s="11">
        <f t="shared" si="24"/>
        <v>0</v>
      </c>
      <c r="V73" s="11">
        <f t="shared" si="24"/>
        <v>0</v>
      </c>
      <c r="W73" s="11">
        <f t="shared" si="24"/>
        <v>0</v>
      </c>
      <c r="X73" s="11">
        <f t="shared" si="24"/>
        <v>0</v>
      </c>
    </row>
    <row r="74" spans="1:24" outlineLevel="1">
      <c r="B74" s="4" t="str">
        <f t="shared" ref="B74:L74" si="25" xml:space="preserve"> B45</f>
        <v>2023-24</v>
      </c>
      <c r="C74" s="11">
        <f t="shared" si="25"/>
        <v>0.15972891251491855</v>
      </c>
      <c r="D74" s="11">
        <f t="shared" si="25"/>
        <v>4.2518243471052972E-2</v>
      </c>
      <c r="E74" s="11">
        <f t="shared" si="25"/>
        <v>0.13124675291746185</v>
      </c>
      <c r="F74" s="11">
        <f t="shared" si="25"/>
        <v>6.0202357029236819E-2</v>
      </c>
      <c r="G74" s="11">
        <f t="shared" si="25"/>
        <v>0</v>
      </c>
      <c r="H74" s="11">
        <f t="shared" si="25"/>
        <v>0</v>
      </c>
      <c r="I74" s="11">
        <f t="shared" si="25"/>
        <v>0</v>
      </c>
      <c r="J74" s="11">
        <f t="shared" si="25"/>
        <v>0</v>
      </c>
      <c r="K74" s="11">
        <f t="shared" si="25"/>
        <v>0</v>
      </c>
      <c r="L74" s="11">
        <f t="shared" si="25"/>
        <v>0</v>
      </c>
      <c r="N74" s="4" t="str">
        <f t="shared" ref="N74:X74" si="26" xml:space="preserve"> N45</f>
        <v>2023-24</v>
      </c>
      <c r="O74" s="11">
        <f t="shared" si="26"/>
        <v>1.7678368366021945E-2</v>
      </c>
      <c r="P74" s="11">
        <f t="shared" si="26"/>
        <v>0.12276597725777462</v>
      </c>
      <c r="Q74" s="11">
        <f t="shared" si="26"/>
        <v>1.8136777915698912E-2</v>
      </c>
      <c r="R74" s="11">
        <f t="shared" si="26"/>
        <v>7.5870855480628066E-2</v>
      </c>
      <c r="S74" s="11">
        <f t="shared" si="26"/>
        <v>0</v>
      </c>
      <c r="T74" s="11">
        <f t="shared" si="26"/>
        <v>0</v>
      </c>
      <c r="U74" s="11">
        <f t="shared" si="26"/>
        <v>0</v>
      </c>
      <c r="V74" s="11">
        <f t="shared" si="26"/>
        <v>0</v>
      </c>
      <c r="W74" s="11">
        <f t="shared" si="26"/>
        <v>0</v>
      </c>
      <c r="X74" s="11">
        <f t="shared" si="26"/>
        <v>0</v>
      </c>
    </row>
    <row r="75" spans="1:24" outlineLevel="1">
      <c r="B75" s="4" t="str">
        <f t="shared" ref="B75:L75" si="27" xml:space="preserve"> B46</f>
        <v>2024-25</v>
      </c>
      <c r="C75" s="11">
        <f t="shared" si="27"/>
        <v>0.15973606957508618</v>
      </c>
      <c r="D75" s="11">
        <f t="shared" si="27"/>
        <v>5.8037861498284014E-2</v>
      </c>
      <c r="E75" s="11">
        <f t="shared" si="27"/>
        <v>0.13130078769766662</v>
      </c>
      <c r="F75" s="11">
        <f t="shared" si="27"/>
        <v>5.5484203762714721E-2</v>
      </c>
      <c r="G75" s="11">
        <f t="shared" si="27"/>
        <v>0</v>
      </c>
      <c r="H75" s="11">
        <f t="shared" si="27"/>
        <v>0</v>
      </c>
      <c r="I75" s="11">
        <f t="shared" si="27"/>
        <v>0</v>
      </c>
      <c r="J75" s="11">
        <f t="shared" si="27"/>
        <v>0</v>
      </c>
      <c r="K75" s="11">
        <f t="shared" si="27"/>
        <v>0</v>
      </c>
      <c r="L75" s="11">
        <f t="shared" si="27"/>
        <v>0</v>
      </c>
      <c r="N75" s="4" t="str">
        <f t="shared" ref="N75:X75" si="28" xml:space="preserve"> N46</f>
        <v>2024-25</v>
      </c>
      <c r="O75" s="11">
        <f t="shared" si="28"/>
        <v>1.7678368366021945E-2</v>
      </c>
      <c r="P75" s="11">
        <f t="shared" si="28"/>
        <v>0.10414947336892968</v>
      </c>
      <c r="Q75" s="11">
        <f t="shared" si="28"/>
        <v>1.7637540717818541E-2</v>
      </c>
      <c r="R75" s="11">
        <f t="shared" si="28"/>
        <v>0.11397635813551532</v>
      </c>
      <c r="S75" s="11">
        <f t="shared" si="28"/>
        <v>0</v>
      </c>
      <c r="T75" s="11">
        <f t="shared" si="28"/>
        <v>0</v>
      </c>
      <c r="U75" s="11">
        <f t="shared" si="28"/>
        <v>0</v>
      </c>
      <c r="V75" s="11">
        <f t="shared" si="28"/>
        <v>0</v>
      </c>
      <c r="W75" s="11">
        <f t="shared" si="28"/>
        <v>0</v>
      </c>
      <c r="X75" s="11">
        <f t="shared" si="28"/>
        <v>0</v>
      </c>
    </row>
    <row r="76" spans="1:24" outlineLevel="1"/>
    <row r="77" spans="1:24" outlineLevel="1">
      <c r="B77" s="12" t="s">
        <v>532</v>
      </c>
      <c r="N77" s="12" t="s">
        <v>533</v>
      </c>
    </row>
    <row r="78" spans="1:24" outlineLevel="1">
      <c r="B78" s="27" t="s">
        <v>537</v>
      </c>
      <c r="C78" s="26"/>
      <c r="N78" s="27" t="s">
        <v>537</v>
      </c>
      <c r="O78" s="26"/>
    </row>
    <row r="79" spans="1:24" outlineLevel="1">
      <c r="C79" s="5" t="s">
        <v>432</v>
      </c>
      <c r="D79" s="5" t="s">
        <v>433</v>
      </c>
      <c r="E79" s="5" t="s">
        <v>434</v>
      </c>
      <c r="F79" s="5" t="s">
        <v>435</v>
      </c>
      <c r="G79" s="5" t="s">
        <v>436</v>
      </c>
      <c r="O79" s="5" t="s">
        <v>432</v>
      </c>
      <c r="P79" s="5" t="s">
        <v>433</v>
      </c>
      <c r="Q79" s="5" t="s">
        <v>434</v>
      </c>
      <c r="R79" s="5" t="s">
        <v>435</v>
      </c>
      <c r="S79" s="5" t="s">
        <v>436</v>
      </c>
    </row>
    <row r="80" spans="1:24" outlineLevel="1">
      <c r="B80" s="3" t="s">
        <v>367</v>
      </c>
      <c r="C80" s="37">
        <f>C64</f>
        <v>41.684606920384603</v>
      </c>
      <c r="D80" s="37">
        <f t="shared" ref="D80:G80" si="29">D64</f>
        <v>400.10972363530101</v>
      </c>
      <c r="E80" s="37">
        <f t="shared" si="29"/>
        <v>0</v>
      </c>
      <c r="F80" s="37">
        <f t="shared" si="29"/>
        <v>0</v>
      </c>
      <c r="G80" s="37">
        <f t="shared" si="29"/>
        <v>0</v>
      </c>
      <c r="H80" s="34"/>
      <c r="I80" s="34"/>
      <c r="J80" s="34"/>
      <c r="K80" s="34"/>
      <c r="L80" s="34"/>
      <c r="M80" s="34"/>
      <c r="N80" s="35" t="s">
        <v>367</v>
      </c>
      <c r="O80" s="38">
        <f>O64</f>
        <v>11.1119070381719</v>
      </c>
      <c r="P80" s="38">
        <f t="shared" ref="P80:S80" si="30">P64</f>
        <v>100.49952686331901</v>
      </c>
      <c r="Q80" s="38">
        <f t="shared" si="30"/>
        <v>0</v>
      </c>
      <c r="R80" s="38">
        <f t="shared" si="30"/>
        <v>0</v>
      </c>
      <c r="S80" s="38">
        <f t="shared" si="30"/>
        <v>0</v>
      </c>
    </row>
    <row r="81" spans="2:26" outlineLevel="1">
      <c r="C81" s="24"/>
      <c r="O81" s="24"/>
    </row>
    <row r="82" spans="2:26" outlineLevel="1">
      <c r="B82" s="13" t="s">
        <v>538</v>
      </c>
      <c r="N82" s="13" t="s">
        <v>539</v>
      </c>
    </row>
    <row r="83" spans="2:26" outlineLevel="1">
      <c r="C83" s="5" t="s">
        <v>432</v>
      </c>
      <c r="D83" s="5"/>
      <c r="E83" s="5" t="s">
        <v>433</v>
      </c>
      <c r="F83" s="5"/>
      <c r="G83" s="5" t="s">
        <v>434</v>
      </c>
      <c r="H83" s="5"/>
      <c r="I83" s="5" t="s">
        <v>435</v>
      </c>
      <c r="J83" s="5"/>
      <c r="K83" s="5" t="s">
        <v>436</v>
      </c>
      <c r="L83" s="5"/>
      <c r="O83" s="5" t="s">
        <v>432</v>
      </c>
      <c r="P83" s="5"/>
      <c r="Q83" s="5" t="s">
        <v>433</v>
      </c>
      <c r="R83" s="5"/>
      <c r="S83" s="5" t="s">
        <v>434</v>
      </c>
      <c r="T83" s="5"/>
      <c r="U83" s="5" t="s">
        <v>435</v>
      </c>
      <c r="V83" s="5"/>
      <c r="W83" s="5" t="s">
        <v>436</v>
      </c>
      <c r="X83" s="5"/>
    </row>
    <row r="84" spans="2:26" outlineLevel="1">
      <c r="C84" s="14" t="s">
        <v>437</v>
      </c>
      <c r="D84" s="14" t="s">
        <v>438</v>
      </c>
      <c r="E84" s="14" t="s">
        <v>437</v>
      </c>
      <c r="F84" s="14" t="s">
        <v>438</v>
      </c>
      <c r="G84" s="14" t="s">
        <v>437</v>
      </c>
      <c r="H84" s="14" t="s">
        <v>438</v>
      </c>
      <c r="I84" s="14" t="s">
        <v>437</v>
      </c>
      <c r="J84" s="14" t="s">
        <v>438</v>
      </c>
      <c r="K84" s="14" t="s">
        <v>437</v>
      </c>
      <c r="L84" s="14" t="s">
        <v>438</v>
      </c>
      <c r="O84" s="14" t="s">
        <v>437</v>
      </c>
      <c r="P84" s="14" t="s">
        <v>438</v>
      </c>
      <c r="Q84" s="14" t="s">
        <v>437</v>
      </c>
      <c r="R84" s="14" t="s">
        <v>438</v>
      </c>
      <c r="S84" s="14" t="s">
        <v>437</v>
      </c>
      <c r="T84" s="14" t="s">
        <v>438</v>
      </c>
      <c r="U84" s="14" t="s">
        <v>437</v>
      </c>
      <c r="V84" s="14" t="s">
        <v>438</v>
      </c>
      <c r="W84" s="14" t="s">
        <v>437</v>
      </c>
      <c r="X84" s="14" t="s">
        <v>438</v>
      </c>
    </row>
    <row r="85" spans="2:26" outlineLevel="1">
      <c r="B85" s="3" t="s">
        <v>28</v>
      </c>
      <c r="C85" s="32">
        <f>$C$80*C71</f>
        <v>6.3344778539247688</v>
      </c>
      <c r="D85" s="32">
        <f>$C$80*D71</f>
        <v>1.2105997173518415</v>
      </c>
      <c r="E85" s="32">
        <f>$D$80*E71</f>
        <v>59.988763309074827</v>
      </c>
      <c r="F85" s="32">
        <f>$D$80*F71</f>
        <v>21.370490605329717</v>
      </c>
      <c r="G85" s="32">
        <f>$E$80*G71</f>
        <v>0</v>
      </c>
      <c r="H85" s="32">
        <f>$E$80*H71</f>
        <v>0</v>
      </c>
      <c r="I85" s="32">
        <f>$F$80*I71</f>
        <v>0</v>
      </c>
      <c r="J85" s="32">
        <f>$F$80*J71</f>
        <v>0</v>
      </c>
      <c r="K85" s="16">
        <f>$G$80*K71</f>
        <v>0</v>
      </c>
      <c r="L85" s="16">
        <f>$G$80*L71</f>
        <v>0</v>
      </c>
      <c r="N85" s="3" t="s">
        <v>28</v>
      </c>
      <c r="O85" s="32">
        <f>$O$80*O71</f>
        <v>0.19644038586979473</v>
      </c>
      <c r="P85" s="32">
        <f>$O$80*P71</f>
        <v>4.3289093637459919</v>
      </c>
      <c r="Q85" s="32">
        <f>$P$80*Q71</f>
        <v>0.98339280271914509</v>
      </c>
      <c r="R85" s="32">
        <f>$P$80*R71</f>
        <v>23.06253390055144</v>
      </c>
      <c r="S85" s="32">
        <f>$Q$80*S71</f>
        <v>0</v>
      </c>
      <c r="T85" s="32">
        <f>$Q$80*T71</f>
        <v>0</v>
      </c>
      <c r="U85" s="32">
        <f>$R$80*U71</f>
        <v>0</v>
      </c>
      <c r="V85" s="32">
        <f>$R$80*V71</f>
        <v>0</v>
      </c>
      <c r="W85" s="16">
        <f>$S$80*W71</f>
        <v>0</v>
      </c>
      <c r="X85" s="16">
        <f>$S$80*X71</f>
        <v>0</v>
      </c>
    </row>
    <row r="86" spans="2:26" outlineLevel="1">
      <c r="B86" s="3" t="s">
        <v>29</v>
      </c>
      <c r="C86" s="32">
        <f t="shared" ref="C86:D89" si="31">$C$80*C72</f>
        <v>6.3366502195995258</v>
      </c>
      <c r="D86" s="32">
        <f t="shared" si="31"/>
        <v>2.2183163200170406</v>
      </c>
      <c r="E86" s="32">
        <f t="shared" ref="E86:F89" si="32">$D$80*E72</f>
        <v>58.678621056554391</v>
      </c>
      <c r="F86" s="32">
        <f t="shared" si="32"/>
        <v>25.801334266280136</v>
      </c>
      <c r="G86" s="32">
        <f t="shared" ref="G86:H89" si="33">$E$80*G72</f>
        <v>0</v>
      </c>
      <c r="H86" s="32">
        <f t="shared" si="33"/>
        <v>0</v>
      </c>
      <c r="I86" s="32">
        <f t="shared" ref="I86:J89" si="34">$F$80*I72</f>
        <v>0</v>
      </c>
      <c r="J86" s="32">
        <f t="shared" si="34"/>
        <v>0</v>
      </c>
      <c r="K86" s="16">
        <f t="shared" ref="K86:L89" si="35">$G$80*K72</f>
        <v>0</v>
      </c>
      <c r="L86" s="16">
        <f t="shared" si="35"/>
        <v>0</v>
      </c>
      <c r="N86" s="3" t="s">
        <v>29</v>
      </c>
      <c r="O86" s="32">
        <f t="shared" ref="O86:P89" si="36">$O$80*O72</f>
        <v>0.19644038586979473</v>
      </c>
      <c r="P86" s="32">
        <f t="shared" si="36"/>
        <v>1.6368062932287752</v>
      </c>
      <c r="Q86" s="32">
        <f t="shared" ref="Q86:R89" si="37">$P$80*Q72</f>
        <v>0.96332356184732537</v>
      </c>
      <c r="R86" s="32">
        <f t="shared" si="37"/>
        <v>24.819111679301965</v>
      </c>
      <c r="S86" s="32">
        <f t="shared" ref="S86:T89" si="38">$Q$80*S72</f>
        <v>0</v>
      </c>
      <c r="T86" s="32">
        <f t="shared" si="38"/>
        <v>0</v>
      </c>
      <c r="U86" s="32">
        <f t="shared" ref="U86:V89" si="39">$R$80*U72</f>
        <v>0</v>
      </c>
      <c r="V86" s="32">
        <f t="shared" si="39"/>
        <v>0</v>
      </c>
      <c r="W86" s="16">
        <f t="shared" ref="W86:X89" si="40">$S$80*W72</f>
        <v>0</v>
      </c>
      <c r="X86" s="16">
        <f t="shared" si="40"/>
        <v>0</v>
      </c>
    </row>
    <row r="87" spans="2:26" outlineLevel="1">
      <c r="B87" s="3" t="s">
        <v>30</v>
      </c>
      <c r="C87" s="32">
        <f t="shared" si="31"/>
        <v>6.6597950776396821</v>
      </c>
      <c r="D87" s="32">
        <f t="shared" si="31"/>
        <v>1.4163538195104497</v>
      </c>
      <c r="E87" s="32">
        <f t="shared" si="32"/>
        <v>55.492188582201592</v>
      </c>
      <c r="F87" s="32">
        <f t="shared" si="32"/>
        <v>27.443184032427133</v>
      </c>
      <c r="G87" s="32">
        <f t="shared" si="33"/>
        <v>0</v>
      </c>
      <c r="H87" s="32">
        <f t="shared" si="33"/>
        <v>0</v>
      </c>
      <c r="I87" s="32">
        <f t="shared" si="34"/>
        <v>0</v>
      </c>
      <c r="J87" s="32">
        <f t="shared" si="34"/>
        <v>0</v>
      </c>
      <c r="K87" s="16">
        <f t="shared" si="35"/>
        <v>0</v>
      </c>
      <c r="L87" s="16">
        <f t="shared" si="35"/>
        <v>0</v>
      </c>
      <c r="N87" s="3" t="s">
        <v>30</v>
      </c>
      <c r="O87" s="32">
        <f t="shared" si="36"/>
        <v>0.19644038586979473</v>
      </c>
      <c r="P87" s="32">
        <f t="shared" si="36"/>
        <v>1.6425260589593358</v>
      </c>
      <c r="Q87" s="32">
        <f t="shared" si="37"/>
        <v>1.8729107015323845</v>
      </c>
      <c r="R87" s="32">
        <f t="shared" si="37"/>
        <v>26.123396976098761</v>
      </c>
      <c r="S87" s="32">
        <f t="shared" si="38"/>
        <v>0</v>
      </c>
      <c r="T87" s="32">
        <f t="shared" si="38"/>
        <v>0</v>
      </c>
      <c r="U87" s="32">
        <f t="shared" si="39"/>
        <v>0</v>
      </c>
      <c r="V87" s="32">
        <f t="shared" si="39"/>
        <v>0</v>
      </c>
      <c r="W87" s="16">
        <f t="shared" si="40"/>
        <v>0</v>
      </c>
      <c r="X87" s="16">
        <f t="shared" si="40"/>
        <v>0</v>
      </c>
    </row>
    <row r="88" spans="2:26" outlineLevel="1">
      <c r="B88" s="3" t="s">
        <v>31</v>
      </c>
      <c r="C88" s="32">
        <f t="shared" si="31"/>
        <v>6.6582369320048809</v>
      </c>
      <c r="D88" s="32">
        <f t="shared" si="31"/>
        <v>1.7723562660360521</v>
      </c>
      <c r="E88" s="32">
        <f t="shared" si="32"/>
        <v>52.513102037836298</v>
      </c>
      <c r="F88" s="32">
        <f t="shared" si="32"/>
        <v>24.087548433161665</v>
      </c>
      <c r="G88" s="32">
        <f t="shared" si="33"/>
        <v>0</v>
      </c>
      <c r="H88" s="32">
        <f t="shared" si="33"/>
        <v>0</v>
      </c>
      <c r="I88" s="32">
        <f t="shared" si="34"/>
        <v>0</v>
      </c>
      <c r="J88" s="32">
        <f t="shared" si="34"/>
        <v>0</v>
      </c>
      <c r="K88" s="16">
        <f t="shared" si="35"/>
        <v>0</v>
      </c>
      <c r="L88" s="16">
        <f t="shared" si="35"/>
        <v>0</v>
      </c>
      <c r="N88" s="3" t="s">
        <v>31</v>
      </c>
      <c r="O88" s="32">
        <f t="shared" si="36"/>
        <v>0.19644038586979473</v>
      </c>
      <c r="P88" s="32">
        <f t="shared" si="36"/>
        <v>1.3641641267387172</v>
      </c>
      <c r="Q88" s="32">
        <f t="shared" si="37"/>
        <v>1.8227375993528336</v>
      </c>
      <c r="R88" s="32">
        <f t="shared" si="37"/>
        <v>7.6249850785183746</v>
      </c>
      <c r="S88" s="32">
        <f t="shared" si="38"/>
        <v>0</v>
      </c>
      <c r="T88" s="32">
        <f t="shared" si="38"/>
        <v>0</v>
      </c>
      <c r="U88" s="32">
        <f t="shared" si="39"/>
        <v>0</v>
      </c>
      <c r="V88" s="32">
        <f t="shared" si="39"/>
        <v>0</v>
      </c>
      <c r="W88" s="16">
        <f t="shared" si="40"/>
        <v>0</v>
      </c>
      <c r="X88" s="16">
        <f t="shared" si="40"/>
        <v>0</v>
      </c>
    </row>
    <row r="89" spans="2:26" outlineLevel="1">
      <c r="B89" s="3" t="s">
        <v>32</v>
      </c>
      <c r="C89" s="32">
        <f t="shared" si="31"/>
        <v>6.6585352712446735</v>
      </c>
      <c r="D89" s="32">
        <f t="shared" si="31"/>
        <v>2.4192854430556929</v>
      </c>
      <c r="E89" s="32">
        <f t="shared" si="32"/>
        <v>52.534721878810721</v>
      </c>
      <c r="F89" s="32">
        <f t="shared" si="32"/>
        <v>22.199769433624514</v>
      </c>
      <c r="G89" s="32">
        <f t="shared" si="33"/>
        <v>0</v>
      </c>
      <c r="H89" s="32">
        <f t="shared" si="33"/>
        <v>0</v>
      </c>
      <c r="I89" s="32">
        <f t="shared" si="34"/>
        <v>0</v>
      </c>
      <c r="J89" s="32">
        <f t="shared" si="34"/>
        <v>0</v>
      </c>
      <c r="K89" s="16">
        <f t="shared" si="35"/>
        <v>0</v>
      </c>
      <c r="L89" s="16">
        <f t="shared" si="35"/>
        <v>0</v>
      </c>
      <c r="N89" s="3" t="s">
        <v>32</v>
      </c>
      <c r="O89" s="32">
        <f t="shared" si="36"/>
        <v>0.19644038586979473</v>
      </c>
      <c r="P89" s="32">
        <f t="shared" si="36"/>
        <v>1.1572992661501067</v>
      </c>
      <c r="Q89" s="32">
        <f t="shared" si="37"/>
        <v>1.7725644971732872</v>
      </c>
      <c r="R89" s="32">
        <f t="shared" si="37"/>
        <v>11.454570066223489</v>
      </c>
      <c r="S89" s="32">
        <f t="shared" si="38"/>
        <v>0</v>
      </c>
      <c r="T89" s="32">
        <f t="shared" si="38"/>
        <v>0</v>
      </c>
      <c r="U89" s="32">
        <f t="shared" si="39"/>
        <v>0</v>
      </c>
      <c r="V89" s="32">
        <f t="shared" si="39"/>
        <v>0</v>
      </c>
      <c r="W89" s="16">
        <f t="shared" si="40"/>
        <v>0</v>
      </c>
      <c r="X89" s="16">
        <f t="shared" si="40"/>
        <v>0</v>
      </c>
      <c r="Z89" t="s">
        <v>510</v>
      </c>
    </row>
    <row r="90" spans="2:26" outlineLevel="1">
      <c r="Z90" s="40">
        <f>SUM(C85:X89)</f>
        <v>553.40576445717636</v>
      </c>
    </row>
    <row r="91" spans="2:26" outlineLevel="1"/>
    <row r="92" spans="2:26" outlineLevel="1">
      <c r="B92" s="13" t="s">
        <v>540</v>
      </c>
      <c r="N92" s="13" t="s">
        <v>540</v>
      </c>
    </row>
    <row r="93" spans="2:26" outlineLevel="1">
      <c r="B93" s="13"/>
      <c r="C93" s="26" t="s">
        <v>541</v>
      </c>
      <c r="N93" s="13"/>
      <c r="O93" s="26" t="s">
        <v>541</v>
      </c>
    </row>
    <row r="94" spans="2:26" outlineLevel="1">
      <c r="C94" s="5" t="s">
        <v>432</v>
      </c>
      <c r="D94" s="5"/>
      <c r="E94" s="5" t="s">
        <v>433</v>
      </c>
      <c r="F94" s="5"/>
      <c r="G94" s="5" t="s">
        <v>434</v>
      </c>
      <c r="H94" s="5"/>
      <c r="I94" s="5" t="s">
        <v>435</v>
      </c>
      <c r="J94" s="5"/>
      <c r="K94" s="5" t="s">
        <v>436</v>
      </c>
      <c r="L94" s="5"/>
      <c r="O94" s="5" t="s">
        <v>432</v>
      </c>
      <c r="P94" s="5"/>
      <c r="Q94" s="5" t="s">
        <v>433</v>
      </c>
      <c r="R94" s="5"/>
      <c r="S94" s="5" t="s">
        <v>434</v>
      </c>
      <c r="T94" s="5"/>
      <c r="U94" s="5" t="s">
        <v>435</v>
      </c>
      <c r="V94" s="5"/>
      <c r="W94" s="5" t="s">
        <v>436</v>
      </c>
      <c r="X94" s="5"/>
    </row>
    <row r="95" spans="2:26" outlineLevel="1">
      <c r="C95" s="14" t="s">
        <v>437</v>
      </c>
      <c r="D95" s="14" t="s">
        <v>438</v>
      </c>
      <c r="E95" s="14" t="s">
        <v>437</v>
      </c>
      <c r="F95" s="14" t="s">
        <v>438</v>
      </c>
      <c r="G95" s="14" t="s">
        <v>437</v>
      </c>
      <c r="H95" s="14" t="s">
        <v>438</v>
      </c>
      <c r="I95" s="14" t="s">
        <v>437</v>
      </c>
      <c r="J95" s="14" t="s">
        <v>438</v>
      </c>
      <c r="K95" s="14" t="s">
        <v>437</v>
      </c>
      <c r="L95" s="14" t="s">
        <v>438</v>
      </c>
      <c r="O95" s="14" t="s">
        <v>437</v>
      </c>
      <c r="P95" s="14" t="s">
        <v>438</v>
      </c>
      <c r="Q95" s="14" t="s">
        <v>437</v>
      </c>
      <c r="R95" s="14" t="s">
        <v>438</v>
      </c>
      <c r="S95" s="14" t="s">
        <v>437</v>
      </c>
      <c r="T95" s="14" t="s">
        <v>438</v>
      </c>
      <c r="U95" s="14" t="s">
        <v>437</v>
      </c>
      <c r="V95" s="14" t="s">
        <v>438</v>
      </c>
      <c r="W95" s="14" t="s">
        <v>437</v>
      </c>
      <c r="X95" s="14" t="s">
        <v>438</v>
      </c>
    </row>
    <row r="96" spans="2:26" outlineLevel="1">
      <c r="B96" s="3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N96" s="3" t="s">
        <v>28</v>
      </c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2:26" outlineLevel="1">
      <c r="B97" s="3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N97" s="3" t="s">
        <v>29</v>
      </c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2:26" outlineLevel="1">
      <c r="B98" s="3" t="s">
        <v>30</v>
      </c>
      <c r="C98" s="9"/>
      <c r="D98" s="9"/>
      <c r="E98" s="9"/>
      <c r="F98" s="9"/>
      <c r="G98" s="9"/>
      <c r="H98" s="9"/>
      <c r="I98" s="9"/>
      <c r="J98" s="9"/>
      <c r="K98" s="9"/>
      <c r="L98" s="9"/>
      <c r="N98" s="3" t="s">
        <v>30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2:26" outlineLevel="1">
      <c r="B99" s="3" t="s">
        <v>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N99" s="3" t="s">
        <v>31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2:26" outlineLevel="1">
      <c r="B100" s="3" t="s">
        <v>32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3" t="s">
        <v>32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2:26" outlineLevel="1"/>
    <row r="102" spans="2:26" outlineLevel="1">
      <c r="B102" s="12" t="s">
        <v>542</v>
      </c>
      <c r="N102" s="12" t="s">
        <v>543</v>
      </c>
    </row>
    <row r="103" spans="2:26" outlineLevel="1">
      <c r="C103" s="5" t="s">
        <v>432</v>
      </c>
      <c r="D103" s="5"/>
      <c r="E103" s="5" t="s">
        <v>433</v>
      </c>
      <c r="F103" s="5"/>
      <c r="G103" s="5" t="s">
        <v>434</v>
      </c>
      <c r="H103" s="5"/>
      <c r="I103" s="5" t="s">
        <v>435</v>
      </c>
      <c r="J103" s="5"/>
      <c r="K103" s="5" t="s">
        <v>436</v>
      </c>
      <c r="L103" s="5"/>
      <c r="O103" s="5" t="s">
        <v>432</v>
      </c>
      <c r="P103" s="5"/>
      <c r="Q103" s="5" t="s">
        <v>433</v>
      </c>
      <c r="R103" s="5"/>
      <c r="S103" s="5" t="s">
        <v>434</v>
      </c>
      <c r="T103" s="5"/>
      <c r="U103" s="5" t="s">
        <v>435</v>
      </c>
      <c r="V103" s="5"/>
      <c r="W103" s="5" t="s">
        <v>436</v>
      </c>
      <c r="X103" s="5"/>
    </row>
    <row r="104" spans="2:26" outlineLevel="1">
      <c r="C104" s="14" t="s">
        <v>437</v>
      </c>
      <c r="D104" s="14" t="s">
        <v>438</v>
      </c>
      <c r="E104" s="14" t="s">
        <v>437</v>
      </c>
      <c r="F104" s="14" t="s">
        <v>438</v>
      </c>
      <c r="G104" s="14" t="s">
        <v>437</v>
      </c>
      <c r="H104" s="14" t="s">
        <v>438</v>
      </c>
      <c r="I104" s="14" t="s">
        <v>437</v>
      </c>
      <c r="J104" s="14" t="s">
        <v>438</v>
      </c>
      <c r="K104" s="14" t="s">
        <v>437</v>
      </c>
      <c r="L104" s="14" t="s">
        <v>438</v>
      </c>
      <c r="O104" s="14" t="s">
        <v>437</v>
      </c>
      <c r="P104" s="14" t="s">
        <v>438</v>
      </c>
      <c r="Q104" s="14" t="s">
        <v>437</v>
      </c>
      <c r="R104" s="14" t="s">
        <v>438</v>
      </c>
      <c r="S104" s="14" t="s">
        <v>437</v>
      </c>
      <c r="T104" s="14" t="s">
        <v>438</v>
      </c>
      <c r="U104" s="14" t="s">
        <v>437</v>
      </c>
      <c r="V104" s="14" t="s">
        <v>438</v>
      </c>
      <c r="W104" s="14" t="s">
        <v>437</v>
      </c>
      <c r="X104" s="14" t="s">
        <v>438</v>
      </c>
    </row>
    <row r="105" spans="2:26" outlineLevel="1">
      <c r="B105" s="3" t="s">
        <v>28</v>
      </c>
      <c r="C105" s="32">
        <f>C85+C96</f>
        <v>6.3344778539247688</v>
      </c>
      <c r="D105" s="32">
        <f t="shared" ref="D105:L105" si="41">D85+D96</f>
        <v>1.2105997173518415</v>
      </c>
      <c r="E105" s="32">
        <f t="shared" si="41"/>
        <v>59.988763309074827</v>
      </c>
      <c r="F105" s="32">
        <f t="shared" si="41"/>
        <v>21.370490605329717</v>
      </c>
      <c r="G105" s="32">
        <f t="shared" si="41"/>
        <v>0</v>
      </c>
      <c r="H105" s="32">
        <f t="shared" si="41"/>
        <v>0</v>
      </c>
      <c r="I105" s="32">
        <f t="shared" si="41"/>
        <v>0</v>
      </c>
      <c r="J105" s="32">
        <f t="shared" si="41"/>
        <v>0</v>
      </c>
      <c r="K105" s="32">
        <f t="shared" si="41"/>
        <v>0</v>
      </c>
      <c r="L105" s="32">
        <f t="shared" si="41"/>
        <v>0</v>
      </c>
      <c r="N105" s="3" t="s">
        <v>28</v>
      </c>
      <c r="O105" s="32">
        <f>O85+O96</f>
        <v>0.19644038586979473</v>
      </c>
      <c r="P105" s="32">
        <f t="shared" ref="P105:X105" si="42">P85+P96</f>
        <v>4.3289093637459919</v>
      </c>
      <c r="Q105" s="32">
        <f t="shared" si="42"/>
        <v>0.98339280271914509</v>
      </c>
      <c r="R105" s="32">
        <f t="shared" si="42"/>
        <v>23.06253390055144</v>
      </c>
      <c r="S105" s="32">
        <f t="shared" si="42"/>
        <v>0</v>
      </c>
      <c r="T105" s="32">
        <f t="shared" si="42"/>
        <v>0</v>
      </c>
      <c r="U105" s="32">
        <f t="shared" si="42"/>
        <v>0</v>
      </c>
      <c r="V105" s="32">
        <f t="shared" si="42"/>
        <v>0</v>
      </c>
      <c r="W105" s="32">
        <f t="shared" si="42"/>
        <v>0</v>
      </c>
      <c r="X105" s="32">
        <f t="shared" si="42"/>
        <v>0</v>
      </c>
    </row>
    <row r="106" spans="2:26" outlineLevel="1">
      <c r="B106" s="3" t="s">
        <v>29</v>
      </c>
      <c r="C106" s="32">
        <f t="shared" ref="C106:L109" si="43">C86+C97</f>
        <v>6.3366502195995258</v>
      </c>
      <c r="D106" s="32">
        <f t="shared" si="43"/>
        <v>2.2183163200170406</v>
      </c>
      <c r="E106" s="32">
        <f t="shared" si="43"/>
        <v>58.678621056554391</v>
      </c>
      <c r="F106" s="32">
        <f t="shared" si="43"/>
        <v>25.801334266280136</v>
      </c>
      <c r="G106" s="32">
        <f t="shared" si="43"/>
        <v>0</v>
      </c>
      <c r="H106" s="32">
        <f t="shared" si="43"/>
        <v>0</v>
      </c>
      <c r="I106" s="32">
        <f t="shared" si="43"/>
        <v>0</v>
      </c>
      <c r="J106" s="32">
        <f t="shared" si="43"/>
        <v>0</v>
      </c>
      <c r="K106" s="32">
        <f t="shared" si="43"/>
        <v>0</v>
      </c>
      <c r="L106" s="32">
        <f t="shared" si="43"/>
        <v>0</v>
      </c>
      <c r="N106" s="3" t="s">
        <v>29</v>
      </c>
      <c r="O106" s="32">
        <f t="shared" ref="O106:X109" si="44">O86+O97</f>
        <v>0.19644038586979473</v>
      </c>
      <c r="P106" s="32">
        <f t="shared" si="44"/>
        <v>1.6368062932287752</v>
      </c>
      <c r="Q106" s="32">
        <f t="shared" si="44"/>
        <v>0.96332356184732537</v>
      </c>
      <c r="R106" s="32">
        <f t="shared" si="44"/>
        <v>24.819111679301965</v>
      </c>
      <c r="S106" s="32">
        <f t="shared" si="44"/>
        <v>0</v>
      </c>
      <c r="T106" s="32">
        <f t="shared" si="44"/>
        <v>0</v>
      </c>
      <c r="U106" s="32">
        <f t="shared" si="44"/>
        <v>0</v>
      </c>
      <c r="V106" s="32">
        <f t="shared" si="44"/>
        <v>0</v>
      </c>
      <c r="W106" s="32">
        <f t="shared" si="44"/>
        <v>0</v>
      </c>
      <c r="X106" s="32">
        <f t="shared" si="44"/>
        <v>0</v>
      </c>
    </row>
    <row r="107" spans="2:26" outlineLevel="1">
      <c r="B107" s="3" t="s">
        <v>30</v>
      </c>
      <c r="C107" s="32">
        <f t="shared" si="43"/>
        <v>6.6597950776396821</v>
      </c>
      <c r="D107" s="32">
        <f t="shared" si="43"/>
        <v>1.4163538195104497</v>
      </c>
      <c r="E107" s="32">
        <f t="shared" si="43"/>
        <v>55.492188582201592</v>
      </c>
      <c r="F107" s="32">
        <f t="shared" si="43"/>
        <v>27.443184032427133</v>
      </c>
      <c r="G107" s="32">
        <f t="shared" si="43"/>
        <v>0</v>
      </c>
      <c r="H107" s="32">
        <f t="shared" si="43"/>
        <v>0</v>
      </c>
      <c r="I107" s="32">
        <f t="shared" si="43"/>
        <v>0</v>
      </c>
      <c r="J107" s="32">
        <f t="shared" si="43"/>
        <v>0</v>
      </c>
      <c r="K107" s="32">
        <f t="shared" si="43"/>
        <v>0</v>
      </c>
      <c r="L107" s="32">
        <f t="shared" si="43"/>
        <v>0</v>
      </c>
      <c r="N107" s="3" t="s">
        <v>30</v>
      </c>
      <c r="O107" s="32">
        <f t="shared" si="44"/>
        <v>0.19644038586979473</v>
      </c>
      <c r="P107" s="32">
        <f t="shared" si="44"/>
        <v>1.6425260589593358</v>
      </c>
      <c r="Q107" s="32">
        <f t="shared" si="44"/>
        <v>1.8729107015323845</v>
      </c>
      <c r="R107" s="32">
        <f t="shared" si="44"/>
        <v>26.123396976098761</v>
      </c>
      <c r="S107" s="32">
        <f t="shared" si="44"/>
        <v>0</v>
      </c>
      <c r="T107" s="32">
        <f t="shared" si="44"/>
        <v>0</v>
      </c>
      <c r="U107" s="32">
        <f t="shared" si="44"/>
        <v>0</v>
      </c>
      <c r="V107" s="32">
        <f t="shared" si="44"/>
        <v>0</v>
      </c>
      <c r="W107" s="32">
        <f t="shared" si="44"/>
        <v>0</v>
      </c>
      <c r="X107" s="32">
        <f t="shared" si="44"/>
        <v>0</v>
      </c>
    </row>
    <row r="108" spans="2:26" outlineLevel="1">
      <c r="B108" s="3" t="s">
        <v>31</v>
      </c>
      <c r="C108" s="32">
        <f t="shared" si="43"/>
        <v>6.6582369320048809</v>
      </c>
      <c r="D108" s="32">
        <f t="shared" si="43"/>
        <v>1.7723562660360521</v>
      </c>
      <c r="E108" s="32">
        <f t="shared" si="43"/>
        <v>52.513102037836298</v>
      </c>
      <c r="F108" s="32">
        <f t="shared" si="43"/>
        <v>24.087548433161665</v>
      </c>
      <c r="G108" s="32">
        <f t="shared" si="43"/>
        <v>0</v>
      </c>
      <c r="H108" s="32">
        <f t="shared" si="43"/>
        <v>0</v>
      </c>
      <c r="I108" s="32">
        <f t="shared" si="43"/>
        <v>0</v>
      </c>
      <c r="J108" s="32">
        <f t="shared" si="43"/>
        <v>0</v>
      </c>
      <c r="K108" s="32">
        <f t="shared" si="43"/>
        <v>0</v>
      </c>
      <c r="L108" s="32">
        <f t="shared" si="43"/>
        <v>0</v>
      </c>
      <c r="N108" s="3" t="s">
        <v>31</v>
      </c>
      <c r="O108" s="32">
        <f t="shared" si="44"/>
        <v>0.19644038586979473</v>
      </c>
      <c r="P108" s="32">
        <f t="shared" si="44"/>
        <v>1.3641641267387172</v>
      </c>
      <c r="Q108" s="32">
        <f t="shared" si="44"/>
        <v>1.8227375993528336</v>
      </c>
      <c r="R108" s="32">
        <f t="shared" si="44"/>
        <v>7.6249850785183746</v>
      </c>
      <c r="S108" s="32">
        <f t="shared" si="44"/>
        <v>0</v>
      </c>
      <c r="T108" s="32">
        <f t="shared" si="44"/>
        <v>0</v>
      </c>
      <c r="U108" s="32">
        <f t="shared" si="44"/>
        <v>0</v>
      </c>
      <c r="V108" s="32">
        <f t="shared" si="44"/>
        <v>0</v>
      </c>
      <c r="W108" s="32">
        <f t="shared" si="44"/>
        <v>0</v>
      </c>
      <c r="X108" s="32">
        <f t="shared" si="44"/>
        <v>0</v>
      </c>
    </row>
    <row r="109" spans="2:26" outlineLevel="1">
      <c r="B109" s="3" t="s">
        <v>32</v>
      </c>
      <c r="C109" s="32">
        <f t="shared" si="43"/>
        <v>6.6585352712446735</v>
      </c>
      <c r="D109" s="32">
        <f t="shared" si="43"/>
        <v>2.4192854430556929</v>
      </c>
      <c r="E109" s="32">
        <f t="shared" si="43"/>
        <v>52.534721878810721</v>
      </c>
      <c r="F109" s="32">
        <f t="shared" si="43"/>
        <v>22.199769433624514</v>
      </c>
      <c r="G109" s="32">
        <f t="shared" si="43"/>
        <v>0</v>
      </c>
      <c r="H109" s="32">
        <f t="shared" si="43"/>
        <v>0</v>
      </c>
      <c r="I109" s="32">
        <f t="shared" si="43"/>
        <v>0</v>
      </c>
      <c r="J109" s="32">
        <f t="shared" si="43"/>
        <v>0</v>
      </c>
      <c r="K109" s="32">
        <f t="shared" si="43"/>
        <v>0</v>
      </c>
      <c r="L109" s="32">
        <f t="shared" si="43"/>
        <v>0</v>
      </c>
      <c r="N109" s="3" t="s">
        <v>32</v>
      </c>
      <c r="O109" s="32">
        <f t="shared" si="44"/>
        <v>0.19644038586979473</v>
      </c>
      <c r="P109" s="32">
        <f t="shared" si="44"/>
        <v>1.1572992661501067</v>
      </c>
      <c r="Q109" s="32">
        <f t="shared" si="44"/>
        <v>1.7725644971732872</v>
      </c>
      <c r="R109" s="32">
        <f t="shared" si="44"/>
        <v>11.454570066223489</v>
      </c>
      <c r="S109" s="32">
        <f t="shared" si="44"/>
        <v>0</v>
      </c>
      <c r="T109" s="32">
        <f t="shared" si="44"/>
        <v>0</v>
      </c>
      <c r="U109" s="32">
        <f t="shared" si="44"/>
        <v>0</v>
      </c>
      <c r="V109" s="32">
        <f t="shared" si="44"/>
        <v>0</v>
      </c>
      <c r="W109" s="32">
        <f t="shared" si="44"/>
        <v>0</v>
      </c>
      <c r="X109" s="32">
        <f t="shared" si="44"/>
        <v>0</v>
      </c>
      <c r="Z109" t="s">
        <v>510</v>
      </c>
    </row>
    <row r="110" spans="2:26" outlineLevel="1">
      <c r="Z110" s="40">
        <f>SUM(C105:X109)</f>
        <v>553.40576445717636</v>
      </c>
    </row>
    <row r="111" spans="2:26" outlineLevel="1">
      <c r="B111" s="13" t="s">
        <v>544</v>
      </c>
      <c r="N111" s="13" t="s">
        <v>544</v>
      </c>
    </row>
    <row r="112" spans="2:26" outlineLevel="1">
      <c r="C112" s="26" t="s">
        <v>545</v>
      </c>
      <c r="O112" s="26" t="s">
        <v>545</v>
      </c>
    </row>
    <row r="113" spans="1:24" outlineLevel="1">
      <c r="C113" s="5" t="s">
        <v>432</v>
      </c>
      <c r="D113" s="5"/>
      <c r="E113" s="5" t="s">
        <v>433</v>
      </c>
      <c r="F113" s="5"/>
      <c r="G113" s="5" t="s">
        <v>434</v>
      </c>
      <c r="H113" s="5"/>
      <c r="I113" s="5" t="s">
        <v>435</v>
      </c>
      <c r="J113" s="5"/>
      <c r="K113" s="5" t="s">
        <v>436</v>
      </c>
      <c r="L113" s="5"/>
      <c r="O113" s="5" t="s">
        <v>432</v>
      </c>
      <c r="P113" s="5"/>
      <c r="Q113" s="5" t="s">
        <v>433</v>
      </c>
      <c r="R113" s="5"/>
      <c r="S113" s="5" t="s">
        <v>434</v>
      </c>
      <c r="T113" s="5"/>
      <c r="U113" s="5" t="s">
        <v>435</v>
      </c>
      <c r="V113" s="5"/>
      <c r="W113" s="5" t="s">
        <v>436</v>
      </c>
      <c r="X113" s="5"/>
    </row>
    <row r="114" spans="1:24" outlineLevel="1">
      <c r="C114" s="14" t="s">
        <v>437</v>
      </c>
      <c r="D114" s="14" t="s">
        <v>438</v>
      </c>
      <c r="E114" s="14" t="s">
        <v>437</v>
      </c>
      <c r="F114" s="14" t="s">
        <v>438</v>
      </c>
      <c r="G114" s="14" t="s">
        <v>437</v>
      </c>
      <c r="H114" s="14" t="s">
        <v>438</v>
      </c>
      <c r="I114" s="14" t="s">
        <v>437</v>
      </c>
      <c r="J114" s="14" t="s">
        <v>438</v>
      </c>
      <c r="K114" s="14" t="s">
        <v>437</v>
      </c>
      <c r="L114" s="14" t="s">
        <v>438</v>
      </c>
      <c r="O114" s="14" t="s">
        <v>437</v>
      </c>
      <c r="P114" s="14" t="s">
        <v>438</v>
      </c>
      <c r="Q114" s="14" t="s">
        <v>437</v>
      </c>
      <c r="R114" s="14" t="s">
        <v>438</v>
      </c>
      <c r="S114" s="14" t="s">
        <v>437</v>
      </c>
      <c r="T114" s="14" t="s">
        <v>438</v>
      </c>
      <c r="U114" s="14" t="s">
        <v>437</v>
      </c>
      <c r="V114" s="14" t="s">
        <v>438</v>
      </c>
      <c r="W114" s="14" t="s">
        <v>437</v>
      </c>
      <c r="X114" s="14" t="s">
        <v>438</v>
      </c>
    </row>
    <row r="115" spans="1:24" outlineLevel="1">
      <c r="B115" s="30" t="s">
        <v>28</v>
      </c>
      <c r="C115" s="18">
        <f>IFERROR(C105/SUM($C$105:$D$109), 0)</f>
        <v>0.15196203879343967</v>
      </c>
      <c r="D115" s="18">
        <f>IFERROR(D105/SUM($C$105:$D$109), 0)</f>
        <v>2.9041888763975225E-2</v>
      </c>
      <c r="E115" s="18">
        <f>IFERROR(E105/SUM($E$105:$F$109), 0)</f>
        <v>0.14993078089687825</v>
      </c>
      <c r="F115" s="18">
        <f>IFERROR(F105/SUM($E$105:$F$109), 0)</f>
        <v>5.3411575232820044E-2</v>
      </c>
      <c r="G115" s="18">
        <f>IFERROR(G105/SUM($G$105:$H$109), 0)</f>
        <v>0</v>
      </c>
      <c r="H115" s="18">
        <f>IFERROR(H105/SUM($G$105:$H$109), 0)</f>
        <v>0</v>
      </c>
      <c r="I115" s="18">
        <f xml:space="preserve"> IFERROR(I105 / SUM($I$105:$J$109), 0)</f>
        <v>0</v>
      </c>
      <c r="J115" s="18">
        <f xml:space="preserve"> IFERROR(J105 / SUM($I$105:$J$109), 0)</f>
        <v>0</v>
      </c>
      <c r="K115" s="18">
        <f xml:space="preserve"> IFERROR(K105 / SUM($K$105:$L$109), 0)</f>
        <v>0</v>
      </c>
      <c r="L115" s="18">
        <f xml:space="preserve"> IFERROR(L105 / SUM($K$105:$L$109), 0)</f>
        <v>0</v>
      </c>
      <c r="N115" s="30" t="s">
        <v>28</v>
      </c>
      <c r="O115" s="17">
        <f xml:space="preserve"> IFERROR(O105 / SUM($O$105:$P$109), 0)</f>
        <v>1.7678368366021942E-2</v>
      </c>
      <c r="P115" s="17">
        <f xml:space="preserve"> IFERROR(P105 / SUM($O$105:$P$109), 0)</f>
        <v>0.38957393621771796</v>
      </c>
      <c r="Q115" s="17">
        <f xml:space="preserve"> IFERROR(Q105 / SUM($Q$105:$R$109), 0)</f>
        <v>9.7850490784556158E-3</v>
      </c>
      <c r="R115" s="17">
        <f xml:space="preserve"> IFERROR(R105 / SUM($Q$105:$R$109), 0)</f>
        <v>0.22947902960694394</v>
      </c>
      <c r="S115" s="17">
        <f xml:space="preserve"> IFERROR(S105 / SUM($S$105:$T$109), 0)</f>
        <v>0</v>
      </c>
      <c r="T115" s="17">
        <f xml:space="preserve"> IFERROR(T105 / SUM($S$105:$T$109), 0)</f>
        <v>0</v>
      </c>
      <c r="U115" s="17">
        <f xml:space="preserve"> IFERROR(U105 / SUM($U$105:$V$109), 0)</f>
        <v>0</v>
      </c>
      <c r="V115" s="17">
        <f xml:space="preserve"> IFERROR(V105 / SUM($U$105:$V$109), 0)</f>
        <v>0</v>
      </c>
      <c r="W115" s="17">
        <f xml:space="preserve"> IFERROR(W105 / SUM($W$105:$X$109), 0)</f>
        <v>0</v>
      </c>
      <c r="X115" s="17">
        <f xml:space="preserve"> IFERROR(X105 / SUM($W$105:$X$109), 0)</f>
        <v>0</v>
      </c>
    </row>
    <row r="116" spans="1:24" outlineLevel="1">
      <c r="B116" s="30" t="s">
        <v>29</v>
      </c>
      <c r="C116" s="18">
        <f t="shared" ref="C116:D119" si="45">IFERROR(C106/SUM($C$105:$D$109), 0)</f>
        <v>0.15201415313096733</v>
      </c>
      <c r="D116" s="18">
        <f t="shared" si="45"/>
        <v>5.3216678383315633E-2</v>
      </c>
      <c r="E116" s="18">
        <f t="shared" ref="E116:F119" si="46">IFERROR(E106/SUM($E$105:$F$109), 0)</f>
        <v>0.14665632347900598</v>
      </c>
      <c r="F116" s="18">
        <f t="shared" si="46"/>
        <v>6.4485646666757809E-2</v>
      </c>
      <c r="G116" s="18">
        <f t="shared" ref="G116:H119" si="47">IFERROR(G106/SUM($G$105:$H$109), 0)</f>
        <v>0</v>
      </c>
      <c r="H116" s="18">
        <f t="shared" si="47"/>
        <v>0</v>
      </c>
      <c r="I116" s="18">
        <f t="shared" ref="I116:J119" si="48" xml:space="preserve"> IFERROR(I106 / SUM($I$105:$J$109), 0)</f>
        <v>0</v>
      </c>
      <c r="J116" s="18">
        <f t="shared" si="48"/>
        <v>0</v>
      </c>
      <c r="K116" s="18">
        <f t="shared" ref="K116:L119" si="49" xml:space="preserve"> IFERROR(K106 / SUM($K$105:$L$109), 0)</f>
        <v>0</v>
      </c>
      <c r="L116" s="18">
        <f t="shared" si="49"/>
        <v>0</v>
      </c>
      <c r="N116" s="30" t="s">
        <v>29</v>
      </c>
      <c r="O116" s="17">
        <f t="shared" ref="O116:P119" si="50" xml:space="preserve"> IFERROR(O106 / SUM($O$105:$P$109), 0)</f>
        <v>1.7678368366021942E-2</v>
      </c>
      <c r="P116" s="17">
        <f t="shared" si="50"/>
        <v>0.14730201464122919</v>
      </c>
      <c r="Q116" s="17">
        <f t="shared" ref="Q116:R119" si="51" xml:space="preserve"> IFERROR(Q106 / SUM($Q$105:$R$109), 0)</f>
        <v>9.5853541993034565E-3</v>
      </c>
      <c r="R116" s="17">
        <f t="shared" si="51"/>
        <v>0.24695749775077411</v>
      </c>
      <c r="S116" s="17">
        <f t="shared" ref="S116:T119" si="52" xml:space="preserve"> IFERROR(S106 / SUM($S$105:$T$109), 0)</f>
        <v>0</v>
      </c>
      <c r="T116" s="17">
        <f t="shared" si="52"/>
        <v>0</v>
      </c>
      <c r="U116" s="17">
        <f t="shared" ref="U116:V119" si="53" xml:space="preserve"> IFERROR(U106 / SUM($U$105:$V$109), 0)</f>
        <v>0</v>
      </c>
      <c r="V116" s="17">
        <f t="shared" si="53"/>
        <v>0</v>
      </c>
      <c r="W116" s="17">
        <f t="shared" ref="W116:X119" si="54" xml:space="preserve"> IFERROR(W106 / SUM($W$105:$X$109), 0)</f>
        <v>0</v>
      </c>
      <c r="X116" s="17">
        <f t="shared" si="54"/>
        <v>0</v>
      </c>
    </row>
    <row r="117" spans="1:24" outlineLevel="1">
      <c r="B117" s="30" t="s">
        <v>30</v>
      </c>
      <c r="C117" s="18">
        <f t="shared" si="45"/>
        <v>0.15976629191585132</v>
      </c>
      <c r="D117" s="18">
        <f t="shared" si="45"/>
        <v>3.3977861953109229E-2</v>
      </c>
      <c r="E117" s="18">
        <f t="shared" si="46"/>
        <v>0.13869242686234384</v>
      </c>
      <c r="F117" s="18">
        <f t="shared" si="46"/>
        <v>6.858914545511402E-2</v>
      </c>
      <c r="G117" s="18">
        <f t="shared" si="47"/>
        <v>0</v>
      </c>
      <c r="H117" s="18">
        <f t="shared" si="47"/>
        <v>0</v>
      </c>
      <c r="I117" s="18">
        <f t="shared" si="48"/>
        <v>0</v>
      </c>
      <c r="J117" s="18">
        <f t="shared" si="48"/>
        <v>0</v>
      </c>
      <c r="K117" s="18">
        <f t="shared" si="49"/>
        <v>0</v>
      </c>
      <c r="L117" s="18">
        <f t="shared" si="49"/>
        <v>0</v>
      </c>
      <c r="N117" s="30" t="s">
        <v>30</v>
      </c>
      <c r="O117" s="17">
        <f t="shared" si="50"/>
        <v>1.7678368366021942E-2</v>
      </c>
      <c r="P117" s="17">
        <f t="shared" si="50"/>
        <v>0.14781675668423871</v>
      </c>
      <c r="Q117" s="17">
        <f t="shared" si="51"/>
        <v>1.8636015113579325E-2</v>
      </c>
      <c r="R117" s="17">
        <f t="shared" si="51"/>
        <v>0.25993552200128273</v>
      </c>
      <c r="S117" s="17">
        <f t="shared" si="52"/>
        <v>0</v>
      </c>
      <c r="T117" s="17">
        <f t="shared" si="52"/>
        <v>0</v>
      </c>
      <c r="U117" s="17">
        <f t="shared" si="53"/>
        <v>0</v>
      </c>
      <c r="V117" s="17">
        <f t="shared" si="53"/>
        <v>0</v>
      </c>
      <c r="W117" s="17">
        <f t="shared" si="54"/>
        <v>0</v>
      </c>
      <c r="X117" s="17">
        <f t="shared" si="54"/>
        <v>0</v>
      </c>
    </row>
    <row r="118" spans="1:24" outlineLevel="1">
      <c r="B118" s="30" t="s">
        <v>31</v>
      </c>
      <c r="C118" s="18">
        <f t="shared" si="45"/>
        <v>0.15972891251491855</v>
      </c>
      <c r="D118" s="18">
        <f t="shared" si="45"/>
        <v>4.2518243471052972E-2</v>
      </c>
      <c r="E118" s="18">
        <f t="shared" si="46"/>
        <v>0.13124675291746185</v>
      </c>
      <c r="F118" s="18">
        <f t="shared" si="46"/>
        <v>6.0202357029236819E-2</v>
      </c>
      <c r="G118" s="18">
        <f t="shared" si="47"/>
        <v>0</v>
      </c>
      <c r="H118" s="18">
        <f t="shared" si="47"/>
        <v>0</v>
      </c>
      <c r="I118" s="18">
        <f t="shared" si="48"/>
        <v>0</v>
      </c>
      <c r="J118" s="18">
        <f t="shared" si="48"/>
        <v>0</v>
      </c>
      <c r="K118" s="18">
        <f t="shared" si="49"/>
        <v>0</v>
      </c>
      <c r="L118" s="18">
        <f t="shared" si="49"/>
        <v>0</v>
      </c>
      <c r="N118" s="30" t="s">
        <v>31</v>
      </c>
      <c r="O118" s="17">
        <f t="shared" si="50"/>
        <v>1.7678368366021942E-2</v>
      </c>
      <c r="P118" s="17">
        <f t="shared" si="50"/>
        <v>0.12276597725777461</v>
      </c>
      <c r="Q118" s="17">
        <f t="shared" si="51"/>
        <v>1.8136777915698912E-2</v>
      </c>
      <c r="R118" s="17">
        <f t="shared" si="51"/>
        <v>7.5870855480628066E-2</v>
      </c>
      <c r="S118" s="17">
        <f t="shared" si="52"/>
        <v>0</v>
      </c>
      <c r="T118" s="17">
        <f t="shared" si="52"/>
        <v>0</v>
      </c>
      <c r="U118" s="17">
        <f t="shared" si="53"/>
        <v>0</v>
      </c>
      <c r="V118" s="17">
        <f t="shared" si="53"/>
        <v>0</v>
      </c>
      <c r="W118" s="17">
        <f t="shared" si="54"/>
        <v>0</v>
      </c>
      <c r="X118" s="17">
        <f t="shared" si="54"/>
        <v>0</v>
      </c>
    </row>
    <row r="119" spans="1:24" outlineLevel="1">
      <c r="B119" s="30" t="s">
        <v>32</v>
      </c>
      <c r="C119" s="18">
        <f t="shared" si="45"/>
        <v>0.15973606957508618</v>
      </c>
      <c r="D119" s="18">
        <f t="shared" si="45"/>
        <v>5.8037861498284014E-2</v>
      </c>
      <c r="E119" s="18">
        <f t="shared" si="46"/>
        <v>0.13130078769766662</v>
      </c>
      <c r="F119" s="18">
        <f t="shared" si="46"/>
        <v>5.5484203762714721E-2</v>
      </c>
      <c r="G119" s="18">
        <f t="shared" si="47"/>
        <v>0</v>
      </c>
      <c r="H119" s="18">
        <f t="shared" si="47"/>
        <v>0</v>
      </c>
      <c r="I119" s="18">
        <f t="shared" si="48"/>
        <v>0</v>
      </c>
      <c r="J119" s="18">
        <f t="shared" si="48"/>
        <v>0</v>
      </c>
      <c r="K119" s="18">
        <f t="shared" si="49"/>
        <v>0</v>
      </c>
      <c r="L119" s="18">
        <f t="shared" si="49"/>
        <v>0</v>
      </c>
      <c r="N119" s="30" t="s">
        <v>32</v>
      </c>
      <c r="O119" s="17">
        <f t="shared" si="50"/>
        <v>1.7678368366021942E-2</v>
      </c>
      <c r="P119" s="17">
        <f t="shared" si="50"/>
        <v>0.10414947336892967</v>
      </c>
      <c r="Q119" s="17">
        <f t="shared" si="51"/>
        <v>1.7637540717818541E-2</v>
      </c>
      <c r="R119" s="17">
        <f t="shared" si="51"/>
        <v>0.11397635813551532</v>
      </c>
      <c r="S119" s="17">
        <f t="shared" si="52"/>
        <v>0</v>
      </c>
      <c r="T119" s="17">
        <f t="shared" si="52"/>
        <v>0</v>
      </c>
      <c r="U119" s="17">
        <f t="shared" si="53"/>
        <v>0</v>
      </c>
      <c r="V119" s="17">
        <f t="shared" si="53"/>
        <v>0</v>
      </c>
      <c r="W119" s="17">
        <f t="shared" si="54"/>
        <v>0</v>
      </c>
      <c r="X119" s="17">
        <f t="shared" si="54"/>
        <v>0</v>
      </c>
    </row>
    <row r="120" spans="1:24" outlineLevel="1"/>
    <row r="121" spans="1:24" s="23" customFormat="1">
      <c r="A121" s="22" t="s">
        <v>546</v>
      </c>
    </row>
    <row r="122" spans="1:24" outlineLevel="1">
      <c r="B122" s="12" t="s">
        <v>547</v>
      </c>
    </row>
    <row r="123" spans="1:24" outlineLevel="1">
      <c r="B123" s="27" t="s">
        <v>537</v>
      </c>
    </row>
    <row r="124" spans="1:24" outlineLevel="1">
      <c r="C124" s="5" t="s">
        <v>432</v>
      </c>
      <c r="D124" s="5"/>
      <c r="E124" s="5" t="s">
        <v>433</v>
      </c>
      <c r="F124" s="5"/>
      <c r="G124" s="5" t="s">
        <v>434</v>
      </c>
      <c r="H124" s="5"/>
      <c r="I124" s="5" t="s">
        <v>435</v>
      </c>
      <c r="J124" s="5"/>
      <c r="K124" s="5" t="s">
        <v>436</v>
      </c>
      <c r="L124" s="5"/>
    </row>
    <row r="125" spans="1:24" outlineLevel="1">
      <c r="C125" s="14" t="s">
        <v>437</v>
      </c>
      <c r="D125" s="14" t="s">
        <v>438</v>
      </c>
      <c r="E125" s="14" t="s">
        <v>437</v>
      </c>
      <c r="F125" s="14" t="s">
        <v>438</v>
      </c>
      <c r="G125" s="14" t="s">
        <v>437</v>
      </c>
      <c r="H125" s="14" t="s">
        <v>438</v>
      </c>
      <c r="I125" s="14" t="s">
        <v>437</v>
      </c>
      <c r="J125" s="14" t="s">
        <v>438</v>
      </c>
      <c r="K125" s="14" t="s">
        <v>437</v>
      </c>
      <c r="L125" s="14" t="s">
        <v>438</v>
      </c>
    </row>
    <row r="126" spans="1:24" outlineLevel="1">
      <c r="B126" s="3" t="s">
        <v>28</v>
      </c>
      <c r="C126" s="39">
        <f t="shared" ref="C126:L130" si="55">C105+O105</f>
        <v>6.5309182397945635</v>
      </c>
      <c r="D126" s="39">
        <f t="shared" si="55"/>
        <v>5.5395090810978331</v>
      </c>
      <c r="E126" s="39">
        <f t="shared" si="55"/>
        <v>60.972156111793971</v>
      </c>
      <c r="F126" s="39">
        <f t="shared" si="55"/>
        <v>44.433024505881157</v>
      </c>
      <c r="G126" s="39">
        <f t="shared" si="55"/>
        <v>0</v>
      </c>
      <c r="H126" s="39">
        <f t="shared" si="55"/>
        <v>0</v>
      </c>
      <c r="I126" s="39">
        <f t="shared" si="55"/>
        <v>0</v>
      </c>
      <c r="J126" s="39">
        <f t="shared" si="55"/>
        <v>0</v>
      </c>
      <c r="K126" s="39">
        <f t="shared" si="55"/>
        <v>0</v>
      </c>
      <c r="L126" s="39">
        <f t="shared" si="55"/>
        <v>0</v>
      </c>
      <c r="O126" s="41"/>
      <c r="P126" s="41"/>
    </row>
    <row r="127" spans="1:24" outlineLevel="1">
      <c r="B127" s="3" t="s">
        <v>29</v>
      </c>
      <c r="C127" s="39">
        <f t="shared" si="55"/>
        <v>6.5330906054693205</v>
      </c>
      <c r="D127" s="39">
        <f t="shared" si="55"/>
        <v>3.8551226132458156</v>
      </c>
      <c r="E127" s="39">
        <f t="shared" si="55"/>
        <v>59.641944618401716</v>
      </c>
      <c r="F127" s="39">
        <f t="shared" si="55"/>
        <v>50.620445945582105</v>
      </c>
      <c r="G127" s="39">
        <f t="shared" si="55"/>
        <v>0</v>
      </c>
      <c r="H127" s="39">
        <f t="shared" si="55"/>
        <v>0</v>
      </c>
      <c r="I127" s="39">
        <f t="shared" si="55"/>
        <v>0</v>
      </c>
      <c r="J127" s="39">
        <f t="shared" si="55"/>
        <v>0</v>
      </c>
      <c r="K127" s="39">
        <f t="shared" si="55"/>
        <v>0</v>
      </c>
      <c r="L127" s="39">
        <f t="shared" si="55"/>
        <v>0</v>
      </c>
      <c r="O127" s="41"/>
      <c r="P127" s="41"/>
    </row>
    <row r="128" spans="1:24" outlineLevel="1">
      <c r="B128" s="3" t="s">
        <v>30</v>
      </c>
      <c r="C128" s="39">
        <f t="shared" si="55"/>
        <v>6.8562354635094769</v>
      </c>
      <c r="D128" s="39">
        <f t="shared" si="55"/>
        <v>3.0588798784697855</v>
      </c>
      <c r="E128" s="39">
        <f t="shared" si="55"/>
        <v>57.365099283733976</v>
      </c>
      <c r="F128" s="39">
        <f t="shared" si="55"/>
        <v>53.566581008525894</v>
      </c>
      <c r="G128" s="39">
        <f t="shared" si="55"/>
        <v>0</v>
      </c>
      <c r="H128" s="39">
        <f t="shared" si="55"/>
        <v>0</v>
      </c>
      <c r="I128" s="39">
        <f t="shared" si="55"/>
        <v>0</v>
      </c>
      <c r="J128" s="39">
        <f t="shared" si="55"/>
        <v>0</v>
      </c>
      <c r="K128" s="39">
        <f t="shared" si="55"/>
        <v>0</v>
      </c>
      <c r="L128" s="39">
        <f t="shared" si="55"/>
        <v>0</v>
      </c>
      <c r="O128" s="41"/>
      <c r="P128" s="41"/>
    </row>
    <row r="129" spans="2:26" outlineLevel="1">
      <c r="B129" s="3" t="s">
        <v>31</v>
      </c>
      <c r="C129" s="39">
        <f t="shared" si="55"/>
        <v>6.8546773178746756</v>
      </c>
      <c r="D129" s="39">
        <f t="shared" si="55"/>
        <v>3.1365203927747691</v>
      </c>
      <c r="E129" s="39">
        <f t="shared" si="55"/>
        <v>54.335839637189132</v>
      </c>
      <c r="F129" s="39">
        <f t="shared" si="55"/>
        <v>31.712533511680039</v>
      </c>
      <c r="G129" s="39">
        <f t="shared" si="55"/>
        <v>0</v>
      </c>
      <c r="H129" s="39">
        <f t="shared" si="55"/>
        <v>0</v>
      </c>
      <c r="I129" s="39">
        <f t="shared" si="55"/>
        <v>0</v>
      </c>
      <c r="J129" s="39">
        <f t="shared" si="55"/>
        <v>0</v>
      </c>
      <c r="K129" s="39">
        <f t="shared" si="55"/>
        <v>0</v>
      </c>
      <c r="L129" s="39">
        <f t="shared" si="55"/>
        <v>0</v>
      </c>
      <c r="O129" s="41"/>
      <c r="P129" s="41"/>
    </row>
    <row r="130" spans="2:26" outlineLevel="1">
      <c r="B130" s="3" t="s">
        <v>32</v>
      </c>
      <c r="C130" s="39">
        <f t="shared" si="55"/>
        <v>6.8549756571144682</v>
      </c>
      <c r="D130" s="39">
        <f t="shared" si="55"/>
        <v>3.5765847092057994</v>
      </c>
      <c r="E130" s="39">
        <f t="shared" si="55"/>
        <v>54.307286375984006</v>
      </c>
      <c r="F130" s="39">
        <f t="shared" si="55"/>
        <v>33.654339499848007</v>
      </c>
      <c r="G130" s="39">
        <f t="shared" si="55"/>
        <v>0</v>
      </c>
      <c r="H130" s="39">
        <f t="shared" si="55"/>
        <v>0</v>
      </c>
      <c r="I130" s="39">
        <f t="shared" si="55"/>
        <v>0</v>
      </c>
      <c r="J130" s="39">
        <f t="shared" si="55"/>
        <v>0</v>
      </c>
      <c r="K130" s="39">
        <f t="shared" si="55"/>
        <v>0</v>
      </c>
      <c r="L130" s="39">
        <f t="shared" si="55"/>
        <v>0</v>
      </c>
      <c r="O130" s="41"/>
      <c r="P130" s="41"/>
      <c r="Z130" t="s">
        <v>510</v>
      </c>
    </row>
    <row r="131" spans="2:26" outlineLevel="1">
      <c r="O131" s="41"/>
      <c r="P131" s="41"/>
      <c r="Z131" s="40">
        <f>SUM(C126:L130)</f>
        <v>553.40576445717647</v>
      </c>
    </row>
    <row r="132" spans="2:26" outlineLevel="1">
      <c r="B132" s="13" t="s">
        <v>548</v>
      </c>
    </row>
    <row r="133" spans="2:26" outlineLevel="1">
      <c r="B133" s="13"/>
      <c r="C133" s="8" t="s">
        <v>549</v>
      </c>
      <c r="D133" s="8" t="s">
        <v>550</v>
      </c>
      <c r="E133" s="8" t="s">
        <v>551</v>
      </c>
      <c r="F133" s="8" t="s">
        <v>552</v>
      </c>
      <c r="G133" s="8" t="s">
        <v>553</v>
      </c>
      <c r="H133" s="8" t="s">
        <v>554</v>
      </c>
      <c r="I133" s="8" t="s">
        <v>555</v>
      </c>
      <c r="J133" s="8" t="s">
        <v>556</v>
      </c>
      <c r="K133" s="8" t="s">
        <v>557</v>
      </c>
      <c r="L133" s="8" t="s">
        <v>558</v>
      </c>
    </row>
    <row r="134" spans="2:26" outlineLevel="1">
      <c r="C134" s="5" t="s">
        <v>432</v>
      </c>
      <c r="D134" s="5"/>
      <c r="E134" s="5" t="s">
        <v>433</v>
      </c>
      <c r="F134" s="5"/>
      <c r="G134" s="5" t="s">
        <v>434</v>
      </c>
      <c r="H134" s="5"/>
      <c r="I134" s="5" t="s">
        <v>435</v>
      </c>
      <c r="J134" s="5"/>
      <c r="K134" s="5" t="s">
        <v>436</v>
      </c>
      <c r="L134" s="5"/>
    </row>
    <row r="135" spans="2:26" outlineLevel="1">
      <c r="C135" s="14" t="s">
        <v>437</v>
      </c>
      <c r="D135" s="14" t="s">
        <v>438</v>
      </c>
      <c r="E135" s="14" t="s">
        <v>437</v>
      </c>
      <c r="F135" s="14" t="s">
        <v>438</v>
      </c>
      <c r="G135" s="14" t="s">
        <v>437</v>
      </c>
      <c r="H135" s="14" t="s">
        <v>438</v>
      </c>
      <c r="I135" s="14" t="s">
        <v>437</v>
      </c>
      <c r="J135" s="14" t="s">
        <v>438</v>
      </c>
      <c r="K135" s="14" t="s">
        <v>437</v>
      </c>
      <c r="L135" s="14" t="s">
        <v>438</v>
      </c>
    </row>
    <row r="136" spans="2:26" outlineLevel="1">
      <c r="B136" s="3" t="s">
        <v>28</v>
      </c>
      <c r="C136" s="31">
        <f>SUMIFS('Inputs - Reps'!$G$4:$G$5000,'Inputs - Reps'!$M$4:$M$5000,C$133, 'Inputs - Reps'!$C$4:$C$5000, $C$1)</f>
        <v>6.2710698512684097E-3</v>
      </c>
      <c r="D136" s="31">
        <f>SUMIFS('Inputs - Reps'!$G$4:$G$5000,'Inputs - Reps'!$M$4:$M$5000,D$133, 'Inputs - Reps'!$C$4:$C$5000, $C$1)</f>
        <v>0</v>
      </c>
      <c r="E136" s="31">
        <f>SUMIFS('Inputs - Reps'!$G$4:$G$5000,'Inputs - Reps'!$M$4:$M$5000,E$133, 'Inputs - Reps'!$C$4:$C$5000, $C$1)</f>
        <v>1.3972333985017038</v>
      </c>
      <c r="F136" s="31">
        <f>SUMIFS('Inputs - Reps'!$G$4:$G$5000,'Inputs - Reps'!$M$4:$M$5000,F$133, 'Inputs - Reps'!$C$4:$C$5000, $C$1)</f>
        <v>0</v>
      </c>
      <c r="G136" s="31">
        <f>SUMIFS('Inputs - Reps'!$G$4:$G$5000,'Inputs - Reps'!$M$4:$M$5000,G$133, 'Inputs - Reps'!$C$4:$C$5000, $C$1)</f>
        <v>0</v>
      </c>
      <c r="H136" s="31">
        <f>SUMIFS('Inputs - Reps'!$G$4:$G$5000,'Inputs - Reps'!$M$4:$M$5000,H$133, 'Inputs - Reps'!$C$4:$C$5000, $C$1)</f>
        <v>0</v>
      </c>
      <c r="I136" s="31">
        <f>SUMIFS('Inputs - Reps'!$G$4:$G$5000,'Inputs - Reps'!$M$4:$M$5000,I$133, 'Inputs - Reps'!$C$4:$C$5000, $C$1)</f>
        <v>0</v>
      </c>
      <c r="J136" s="31">
        <f>SUMIFS('Inputs - Reps'!$G$4:$G$5000,'Inputs - Reps'!$M$4:$M$5000,J$133, 'Inputs - Reps'!$C$4:$C$5000, $C$1)</f>
        <v>0</v>
      </c>
      <c r="K136" s="31">
        <f>SUMIFS('Inputs - Reps'!$G$4:$G$5000,'Inputs - Reps'!$M$4:$M$5000,K$133, 'Inputs - Reps'!$C$4:$C$5000, $C$1)</f>
        <v>0</v>
      </c>
      <c r="L136" s="31">
        <f>SUMIFS('Inputs - Reps'!$G$4:$G$5000,'Inputs - Reps'!$M$4:$M$5000,L$133, 'Inputs - Reps'!$C$4:$C$5000, $C$1)</f>
        <v>0</v>
      </c>
    </row>
    <row r="137" spans="2:26" outlineLevel="1">
      <c r="B137" s="3" t="s">
        <v>29</v>
      </c>
      <c r="C137" s="50">
        <f>SUMIFS('Inputs - Reps'!$H$4:$H$5000,'Inputs - Reps'!$M$4:$M$5000,C$133, 'Inputs - Reps'!$C$4:$C$5000, $C$1)</f>
        <v>6.2710698512684097E-3</v>
      </c>
      <c r="D137" s="50">
        <f>SUMIFS('Inputs - Reps'!$H$4:$H$5000,'Inputs - Reps'!$M$4:$M$5000,D$133, 'Inputs - Reps'!$C$4:$C$5000, $C$1)</f>
        <v>0</v>
      </c>
      <c r="E137" s="50">
        <f>SUMIFS('Inputs - Reps'!$H$4:$H$5000,'Inputs - Reps'!$M$4:$M$5000,E$133, 'Inputs - Reps'!$C$4:$C$5000, $C$1)</f>
        <v>1.3972333985017038</v>
      </c>
      <c r="F137" s="50">
        <f>SUMIFS('Inputs - Reps'!$H$4:$H$5000,'Inputs - Reps'!$M$4:$M$5000,F$133, 'Inputs - Reps'!$C$4:$C$5000, $C$1)</f>
        <v>0</v>
      </c>
      <c r="G137" s="50">
        <f>SUMIFS('Inputs - Reps'!$H$4:$H$5000,'Inputs - Reps'!$M$4:$M$5000,G$133, 'Inputs - Reps'!$C$4:$C$5000, $C$1)</f>
        <v>0</v>
      </c>
      <c r="H137" s="50">
        <f>SUMIFS('Inputs - Reps'!$H$4:$H$5000,'Inputs - Reps'!$M$4:$M$5000,H$133, 'Inputs - Reps'!$C$4:$C$5000, $C$1)</f>
        <v>0</v>
      </c>
      <c r="I137" s="50">
        <f>SUMIFS('Inputs - Reps'!$H$4:$H$5000,'Inputs - Reps'!$M$4:$M$5000,I$133, 'Inputs - Reps'!$C$4:$C$5000, $C$1)</f>
        <v>0</v>
      </c>
      <c r="J137" s="50">
        <f>SUMIFS('Inputs - Reps'!$H$4:$H$5000,'Inputs - Reps'!$M$4:$M$5000,J$133, 'Inputs - Reps'!$C$4:$C$5000, $C$1)</f>
        <v>0</v>
      </c>
      <c r="K137" s="50">
        <f>SUMIFS('Inputs - Reps'!$H$4:$H$5000,'Inputs - Reps'!$M$4:$M$5000,K$133, 'Inputs - Reps'!$C$4:$C$5000, $C$1)</f>
        <v>0</v>
      </c>
      <c r="L137" s="50">
        <f>SUMIFS('Inputs - Reps'!$H$4:$H$5000,'Inputs - Reps'!$M$4:$M$5000,L$133, 'Inputs - Reps'!$C$4:$C$5000, $C$1)</f>
        <v>0</v>
      </c>
    </row>
    <row r="138" spans="2:26" outlineLevel="1">
      <c r="B138" s="3" t="s">
        <v>30</v>
      </c>
      <c r="C138" s="50">
        <f>SUMIFS('Inputs - Reps'!$I$4:$I$5000,'Inputs - Reps'!$M$4:$M$5000,C$133, 'Inputs - Reps'!$C$4:$C$5000, $C$1)</f>
        <v>6.2710698512684097E-3</v>
      </c>
      <c r="D138" s="50">
        <f>SUMIFS('Inputs - Reps'!$I$4:$I$5000,'Inputs - Reps'!$M$4:$M$5000,D$133, 'Inputs - Reps'!$C$4:$C$5000, $C$1)</f>
        <v>0</v>
      </c>
      <c r="E138" s="50">
        <f>SUMIFS('Inputs - Reps'!$I$4:$I$5000,'Inputs - Reps'!$M$4:$M$5000,E$133, 'Inputs - Reps'!$C$4:$C$5000, $C$1)</f>
        <v>1.3972333985017038</v>
      </c>
      <c r="F138" s="50">
        <f>SUMIFS('Inputs - Reps'!$I$4:$I$5000,'Inputs - Reps'!$M$4:$M$5000,F$133, 'Inputs - Reps'!$C$4:$C$5000, $C$1)</f>
        <v>0</v>
      </c>
      <c r="G138" s="50">
        <f>SUMIFS('Inputs - Reps'!$I$4:$I$5000,'Inputs - Reps'!$M$4:$M$5000,G$133, 'Inputs - Reps'!$C$4:$C$5000, $C$1)</f>
        <v>0</v>
      </c>
      <c r="H138" s="50">
        <f>SUMIFS('Inputs - Reps'!$I$4:$I$5000,'Inputs - Reps'!$M$4:$M$5000,H$133, 'Inputs - Reps'!$C$4:$C$5000, $C$1)</f>
        <v>0</v>
      </c>
      <c r="I138" s="50">
        <f>SUMIFS('Inputs - Reps'!$I$4:$I$5000,'Inputs - Reps'!$M$4:$M$5000,I$133, 'Inputs - Reps'!$C$4:$C$5000, $C$1)</f>
        <v>0</v>
      </c>
      <c r="J138" s="50">
        <f>SUMIFS('Inputs - Reps'!$I$4:$I$5000,'Inputs - Reps'!$M$4:$M$5000,J$133, 'Inputs - Reps'!$C$4:$C$5000, $C$1)</f>
        <v>0</v>
      </c>
      <c r="K138" s="50">
        <f>SUMIFS('Inputs - Reps'!$I$4:$I$5000,'Inputs - Reps'!$M$4:$M$5000,K$133, 'Inputs - Reps'!$C$4:$C$5000, $C$1)</f>
        <v>0</v>
      </c>
      <c r="L138" s="50">
        <f>SUMIFS('Inputs - Reps'!$I$4:$I$5000,'Inputs - Reps'!$M$4:$M$5000,L$133, 'Inputs - Reps'!$C$4:$C$5000, $C$1)</f>
        <v>0</v>
      </c>
    </row>
    <row r="139" spans="2:26" outlineLevel="1">
      <c r="B139" s="3" t="s">
        <v>31</v>
      </c>
      <c r="C139" s="50">
        <f>SUMIFS('Inputs - Reps'!$J$4:$J$5000,'Inputs - Reps'!$M$4:$M$5000,C$133, 'Inputs - Reps'!$C$4:$C$5000, $C$1)</f>
        <v>6.2710698512684097E-3</v>
      </c>
      <c r="D139" s="50">
        <f>SUMIFS('Inputs - Reps'!$J$4:$J$5000,'Inputs - Reps'!$M$4:$M$5000,D$133, 'Inputs - Reps'!$C$4:$C$5000, $C$1)</f>
        <v>0</v>
      </c>
      <c r="E139" s="50">
        <f>SUMIFS('Inputs - Reps'!$J$4:$J$5000,'Inputs - Reps'!$M$4:$M$5000,E$133, 'Inputs - Reps'!$C$4:$C$5000, $C$1)</f>
        <v>1.3972333985017038</v>
      </c>
      <c r="F139" s="50">
        <f>SUMIFS('Inputs - Reps'!$J$4:$J$5000,'Inputs - Reps'!$M$4:$M$5000,F$133, 'Inputs - Reps'!$C$4:$C$5000, $C$1)</f>
        <v>0</v>
      </c>
      <c r="G139" s="50">
        <f>SUMIFS('Inputs - Reps'!$J$4:$J$5000,'Inputs - Reps'!$M$4:$M$5000,G$133, 'Inputs - Reps'!$C$4:$C$5000, $C$1)</f>
        <v>0</v>
      </c>
      <c r="H139" s="50">
        <f>SUMIFS('Inputs - Reps'!$J$4:$J$5000,'Inputs - Reps'!$M$4:$M$5000,H$133, 'Inputs - Reps'!$C$4:$C$5000, $C$1)</f>
        <v>0</v>
      </c>
      <c r="I139" s="50">
        <f>SUMIFS('Inputs - Reps'!$J$4:$J$5000,'Inputs - Reps'!$M$4:$M$5000,I$133, 'Inputs - Reps'!$C$4:$C$5000, $C$1)</f>
        <v>0</v>
      </c>
      <c r="J139" s="50">
        <f>SUMIFS('Inputs - Reps'!$J$4:$J$5000,'Inputs - Reps'!$M$4:$M$5000,J$133, 'Inputs - Reps'!$C$4:$C$5000, $C$1)</f>
        <v>0</v>
      </c>
      <c r="K139" s="50">
        <f>SUMIFS('Inputs - Reps'!$J$4:$J$5000,'Inputs - Reps'!$M$4:$M$5000,K$133, 'Inputs - Reps'!$C$4:$C$5000, $C$1)</f>
        <v>0</v>
      </c>
      <c r="L139" s="50">
        <f>SUMIFS('Inputs - Reps'!$J$4:$J$5000,'Inputs - Reps'!$M$4:$M$5000,L$133, 'Inputs - Reps'!$C$4:$C$5000, $C$1)</f>
        <v>0</v>
      </c>
    </row>
    <row r="140" spans="2:26" outlineLevel="1">
      <c r="B140" s="3" t="s">
        <v>32</v>
      </c>
      <c r="C140" s="50">
        <f>SUMIFS('Inputs - Reps'!$K$4:$K$5000,'Inputs - Reps'!$M$4:$M$5000,C$133, 'Inputs - Reps'!$C$4:$C$5000, $C$1)</f>
        <v>6.2710698512684097E-3</v>
      </c>
      <c r="D140" s="50">
        <f>SUMIFS('Inputs - Reps'!$K$4:$K$5000,'Inputs - Reps'!$M$4:$M$5000,D$133, 'Inputs - Reps'!$C$4:$C$5000, $C$1)</f>
        <v>0</v>
      </c>
      <c r="E140" s="50">
        <f>SUMIFS('Inputs - Reps'!$K$4:$K$5000,'Inputs - Reps'!$M$4:$M$5000,E$133, 'Inputs - Reps'!$C$4:$C$5000, $C$1)</f>
        <v>1.3972333985017038</v>
      </c>
      <c r="F140" s="50">
        <f>SUMIFS('Inputs - Reps'!$K$4:$K$5000,'Inputs - Reps'!$M$4:$M$5000,F$133, 'Inputs - Reps'!$C$4:$C$5000, $C$1)</f>
        <v>0</v>
      </c>
      <c r="G140" s="50">
        <f>SUMIFS('Inputs - Reps'!$K$4:$K$5000,'Inputs - Reps'!$M$4:$M$5000,G$133, 'Inputs - Reps'!$C$4:$C$5000, $C$1)</f>
        <v>0</v>
      </c>
      <c r="H140" s="50">
        <f>SUMIFS('Inputs - Reps'!$K$4:$K$5000,'Inputs - Reps'!$M$4:$M$5000,H$133, 'Inputs - Reps'!$C$4:$C$5000, $C$1)</f>
        <v>0</v>
      </c>
      <c r="I140" s="50">
        <f>SUMIFS('Inputs - Reps'!$K$4:$K$5000,'Inputs - Reps'!$M$4:$M$5000,I$133, 'Inputs - Reps'!$C$4:$C$5000, $C$1)</f>
        <v>0</v>
      </c>
      <c r="J140" s="50">
        <f>SUMIFS('Inputs - Reps'!$K$4:$K$5000,'Inputs - Reps'!$M$4:$M$5000,J$133, 'Inputs - Reps'!$C$4:$C$5000, $C$1)</f>
        <v>0</v>
      </c>
      <c r="K140" s="50">
        <f>SUMIFS('Inputs - Reps'!$K$4:$K$5000,'Inputs - Reps'!$M$4:$M$5000,K$133, 'Inputs - Reps'!$C$4:$C$5000, $C$1)</f>
        <v>0</v>
      </c>
      <c r="L140" s="50">
        <f>SUMIFS('Inputs - Reps'!$K$4:$K$5000,'Inputs - Reps'!$M$4:$M$5000,L$133, 'Inputs - Reps'!$C$4:$C$5000, $C$1)</f>
        <v>0</v>
      </c>
      <c r="Z140" t="s">
        <v>510</v>
      </c>
    </row>
    <row r="141" spans="2:26" outlineLevel="1">
      <c r="B141" s="19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Z141" s="40">
        <f>SUM(C136:L140)</f>
        <v>7.0175223417648613</v>
      </c>
    </row>
    <row r="142" spans="2:26" outlineLevel="1">
      <c r="B142" s="13" t="s">
        <v>559</v>
      </c>
    </row>
    <row r="143" spans="2:26" outlineLevel="1">
      <c r="B143" s="13"/>
      <c r="C143" s="8" t="s">
        <v>560</v>
      </c>
      <c r="E143" s="8" t="s">
        <v>561</v>
      </c>
      <c r="G143" s="8" t="s">
        <v>562</v>
      </c>
      <c r="I143" s="8" t="s">
        <v>563</v>
      </c>
      <c r="K143" s="8" t="s">
        <v>564</v>
      </c>
    </row>
    <row r="144" spans="2:26" outlineLevel="1">
      <c r="C144" s="5" t="s">
        <v>432</v>
      </c>
      <c r="D144" s="5"/>
      <c r="E144" s="5" t="s">
        <v>433</v>
      </c>
      <c r="F144" s="5"/>
      <c r="G144" s="5" t="s">
        <v>434</v>
      </c>
      <c r="H144" s="5"/>
      <c r="I144" s="5" t="s">
        <v>435</v>
      </c>
      <c r="J144" s="5"/>
      <c r="K144" s="5" t="s">
        <v>436</v>
      </c>
      <c r="L144" s="5"/>
    </row>
    <row r="145" spans="2:26" outlineLevel="1">
      <c r="C145" s="14" t="s">
        <v>437</v>
      </c>
      <c r="D145" s="14" t="s">
        <v>438</v>
      </c>
      <c r="E145" s="14" t="s">
        <v>437</v>
      </c>
      <c r="F145" s="14" t="s">
        <v>438</v>
      </c>
      <c r="G145" s="14" t="s">
        <v>437</v>
      </c>
      <c r="H145" s="14" t="s">
        <v>438</v>
      </c>
      <c r="I145" s="14" t="s">
        <v>437</v>
      </c>
      <c r="J145" s="14" t="s">
        <v>438</v>
      </c>
      <c r="K145" s="14" t="s">
        <v>437</v>
      </c>
      <c r="L145" s="14" t="s">
        <v>438</v>
      </c>
    </row>
    <row r="146" spans="2:26" outlineLevel="1">
      <c r="B146" s="3" t="s">
        <v>28</v>
      </c>
      <c r="C146" s="31">
        <f>SUMIFS('Inputs - allowances'!$G$4:$G$1000,'Inputs - allowances'!$M$4:$M$1000,C$143, 'Inputs - allowances'!$C$4:$C$1000, $C$1)</f>
        <v>0</v>
      </c>
      <c r="D146" s="9"/>
      <c r="E146" s="31">
        <f>SUMIFS('Inputs - allowances'!$G$4:$G$1000,'Inputs - allowances'!$M$4:$M$1000,E$143, 'Inputs - allowances'!$C$4:$C$1000, $C$1)</f>
        <v>0</v>
      </c>
      <c r="F146" s="9"/>
      <c r="G146" s="31">
        <f>SUMIFS('Inputs - allowances'!$G$4:$G$1000,'Inputs - allowances'!$M$4:$M$1000,G$143, 'Inputs - allowances'!$C$4:$C$1000, $C$1)</f>
        <v>0</v>
      </c>
      <c r="H146" s="9"/>
      <c r="I146" s="31">
        <f>SUMIFS('Inputs - allowances'!$G$4:$G$1000,'Inputs - allowances'!$M$4:$M$1000,I$143, 'Inputs - allowances'!$C$4:$C$1000, $C$1)</f>
        <v>0</v>
      </c>
      <c r="J146" s="9"/>
      <c r="K146" s="31">
        <f>SUMIFS('Inputs - allowances'!$G$4:$G$1000,'Inputs - allowances'!$M$4:$M$1000,K$143, 'Inputs - allowances'!$C$4:$C$1000, $C$1)</f>
        <v>0</v>
      </c>
      <c r="L146" s="9"/>
    </row>
    <row r="147" spans="2:26" outlineLevel="1">
      <c r="B147" s="3" t="s">
        <v>29</v>
      </c>
      <c r="C147" s="31">
        <f>SUMIFS('Inputs - allowances'!$H$4:$H$1000,'Inputs - allowances'!$M$4:$M$1000,C$143, 'Inputs - allowances'!$C$4:$C$1000, $C$1)</f>
        <v>0</v>
      </c>
      <c r="D147" s="9"/>
      <c r="E147" s="31">
        <f>SUMIFS('Inputs - allowances'!$H$4:$H$1000,'Inputs - allowances'!$M$4:$M$1000,E$143, 'Inputs - allowances'!$C$4:$C$1000, $C$1)</f>
        <v>0</v>
      </c>
      <c r="F147" s="9"/>
      <c r="G147" s="31">
        <f>SUMIFS('Inputs - allowances'!$H$4:$H$1000,'Inputs - allowances'!$M$4:$M$1000,G$143, 'Inputs - allowances'!$C$4:$C$1000, $C$1)</f>
        <v>0</v>
      </c>
      <c r="H147" s="9"/>
      <c r="I147" s="31">
        <f>SUMIFS('Inputs - allowances'!$H$4:$H$1000,'Inputs - allowances'!$M$4:$M$1000,I$143, 'Inputs - allowances'!$C$4:$C$1000, $C$1)</f>
        <v>0</v>
      </c>
      <c r="J147" s="9"/>
      <c r="K147" s="31">
        <f>SUMIFS('Inputs - allowances'!$H$4:$H$1000,'Inputs - allowances'!$M$4:$M$1000,K$143, 'Inputs - allowances'!$C$4:$C$1000, $C$1)</f>
        <v>0</v>
      </c>
      <c r="L147" s="9"/>
    </row>
    <row r="148" spans="2:26" outlineLevel="1">
      <c r="B148" s="3" t="s">
        <v>30</v>
      </c>
      <c r="C148" s="31">
        <f>SUMIFS('Inputs - allowances'!$I$4:$I$1000,'Inputs - allowances'!$M$4:$M$1000,C$143, 'Inputs - allowances'!$C$4:$C$1000, $C$1)</f>
        <v>0</v>
      </c>
      <c r="D148" s="9"/>
      <c r="E148" s="31">
        <f>SUMIFS('Inputs - allowances'!$I$4:$I$1000,'Inputs - allowances'!$M$4:$M$1000,E$143, 'Inputs - allowances'!$C$4:$C$1000, $C$1)</f>
        <v>0</v>
      </c>
      <c r="F148" s="9"/>
      <c r="G148" s="31">
        <f>SUMIFS('Inputs - allowances'!$I$4:$I$1000,'Inputs - allowances'!$M$4:$M$1000,G$143, 'Inputs - allowances'!$C$4:$C$1000, $C$1)</f>
        <v>0</v>
      </c>
      <c r="H148" s="9"/>
      <c r="I148" s="31">
        <f>SUMIFS('Inputs - allowances'!$I$4:$I$1000,'Inputs - allowances'!$M$4:$M$1000,I$143, 'Inputs - allowances'!$C$4:$C$1000, $C$1)</f>
        <v>0</v>
      </c>
      <c r="J148" s="9"/>
      <c r="K148" s="31">
        <f>SUMIFS('Inputs - allowances'!$I$4:$I$1000,'Inputs - allowances'!$M$4:$M$1000,K$143, 'Inputs - allowances'!$C$4:$C$1000, $C$1)</f>
        <v>0</v>
      </c>
      <c r="L148" s="9"/>
    </row>
    <row r="149" spans="2:26" outlineLevel="1">
      <c r="B149" s="3" t="s">
        <v>31</v>
      </c>
      <c r="C149" s="31">
        <f>SUMIFS('Inputs - allowances'!$J$4:$J$1000,'Inputs - allowances'!$M$4:$M$1000,C$143, 'Inputs - allowances'!$C$4:$C$1000, $C$1)</f>
        <v>0</v>
      </c>
      <c r="D149" s="9"/>
      <c r="E149" s="31">
        <f>SUMIFS('Inputs - allowances'!$J$4:$J$1000,'Inputs - allowances'!$M$4:$M$1000,E$143, 'Inputs - allowances'!$C$4:$C$1000, $C$1)</f>
        <v>0</v>
      </c>
      <c r="F149" s="9"/>
      <c r="G149" s="31">
        <f>SUMIFS('Inputs - allowances'!$J$4:$J$1000,'Inputs - allowances'!$M$4:$M$1000,G$143, 'Inputs - allowances'!$C$4:$C$1000, $C$1)</f>
        <v>0</v>
      </c>
      <c r="H149" s="9"/>
      <c r="I149" s="31">
        <f>SUMIFS('Inputs - allowances'!$J$4:$J$1000,'Inputs - allowances'!$M$4:$M$1000,I$143, 'Inputs - allowances'!$C$4:$C$1000, $C$1)</f>
        <v>0</v>
      </c>
      <c r="J149" s="9"/>
      <c r="K149" s="31">
        <f>SUMIFS('Inputs - allowances'!$J$4:$J$1000,'Inputs - allowances'!$M$4:$M$1000,K$143, 'Inputs - allowances'!$C$4:$C$1000, $C$1)</f>
        <v>0</v>
      </c>
      <c r="L149" s="9"/>
    </row>
    <row r="150" spans="2:26" outlineLevel="1">
      <c r="B150" s="3" t="s">
        <v>32</v>
      </c>
      <c r="C150" s="31">
        <f>SUMIFS('Inputs - allowances'!$K$4:$K$1000,'Inputs - allowances'!$M$4:$M$1000,C$143, 'Inputs - allowances'!$C$4:$C$1000, $C$1)</f>
        <v>0</v>
      </c>
      <c r="D150" s="9"/>
      <c r="E150" s="31">
        <f>SUMIFS('Inputs - allowances'!$K$4:$K$1000,'Inputs - allowances'!$M$4:$M$1000,E$143, 'Inputs - allowances'!$C$4:$C$1000, $C$1)</f>
        <v>0</v>
      </c>
      <c r="F150" s="9"/>
      <c r="G150" s="31">
        <f>SUMIFS('Inputs - allowances'!$K$4:$K$1000,'Inputs - allowances'!$M$4:$M$1000,G$143, 'Inputs - allowances'!$C$4:$C$1000, $C$1)</f>
        <v>0</v>
      </c>
      <c r="H150" s="9"/>
      <c r="I150" s="31">
        <f>SUMIFS('Inputs - allowances'!$K$4:$K$1000,'Inputs - allowances'!$M$4:$M$1000,I$143, 'Inputs - allowances'!$C$4:$C$1000, $C$1)</f>
        <v>0</v>
      </c>
      <c r="J150" s="9"/>
      <c r="K150" s="31">
        <f>SUMIFS('Inputs - allowances'!$K$4:$K$1000,'Inputs - allowances'!$M$4:$M$1000,K$143, 'Inputs - allowances'!$C$4:$C$1000, $C$1)</f>
        <v>0</v>
      </c>
      <c r="L150" s="9"/>
      <c r="Z150" t="s">
        <v>510</v>
      </c>
    </row>
    <row r="151" spans="2:26" outlineLevel="1">
      <c r="B151" s="19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Z151" s="40">
        <f>SUM(C146:L150)</f>
        <v>0</v>
      </c>
    </row>
    <row r="152" spans="2:26" outlineLevel="1">
      <c r="B152" s="13" t="s">
        <v>439</v>
      </c>
    </row>
    <row r="153" spans="2:26" outlineLevel="1">
      <c r="B153" s="13"/>
      <c r="C153" s="8" t="s">
        <v>565</v>
      </c>
      <c r="D153" s="8" t="s">
        <v>565</v>
      </c>
      <c r="E153" s="8" t="s">
        <v>566</v>
      </c>
      <c r="F153" s="8" t="s">
        <v>566</v>
      </c>
    </row>
    <row r="154" spans="2:26" outlineLevel="1">
      <c r="C154" s="5" t="s">
        <v>432</v>
      </c>
      <c r="D154" s="5"/>
      <c r="E154" s="5" t="s">
        <v>433</v>
      </c>
      <c r="F154" s="5"/>
      <c r="G154" s="5" t="s">
        <v>434</v>
      </c>
      <c r="H154" s="5"/>
      <c r="I154" s="5" t="s">
        <v>435</v>
      </c>
      <c r="J154" s="5"/>
      <c r="K154" s="5" t="s">
        <v>436</v>
      </c>
      <c r="L154" s="5"/>
    </row>
    <row r="155" spans="2:26" outlineLevel="1">
      <c r="C155" s="14" t="s">
        <v>437</v>
      </c>
      <c r="D155" s="14" t="s">
        <v>438</v>
      </c>
      <c r="E155" s="14" t="s">
        <v>437</v>
      </c>
      <c r="F155" s="14" t="s">
        <v>438</v>
      </c>
      <c r="G155" s="14" t="s">
        <v>437</v>
      </c>
      <c r="H155" s="14" t="s">
        <v>438</v>
      </c>
      <c r="I155" s="14" t="s">
        <v>437</v>
      </c>
      <c r="J155" s="14" t="s">
        <v>438</v>
      </c>
      <c r="K155" s="14" t="s">
        <v>437</v>
      </c>
      <c r="L155" s="14" t="s">
        <v>438</v>
      </c>
    </row>
    <row r="156" spans="2:26" outlineLevel="1">
      <c r="B156" s="3" t="s">
        <v>28</v>
      </c>
      <c r="C156" s="50">
        <f>IFERROR(SUMIFS('Inputs - allowances'!$L$4:$L$1000,'Inputs - allowances'!$M$4:$M$1000,C$153,'Inputs - allowances'!$C$4:$C$1000,$C$1)*('Inputs - adjustments'!B$42/('Inputs - adjustments'!$B$42+'Inputs - adjustments'!$C$42))*'SRWRDS allowance profile'!$B4, 0)</f>
        <v>0</v>
      </c>
      <c r="D156" s="50">
        <f>IFERROR(SUMIFS('Inputs - allowances'!$L$4:$L$1000,'Inputs - allowances'!$M$4:$M$1000,D$153,'Inputs - allowances'!$C$4:$C$1000,$C$1)*('Inputs - adjustments'!C$42/('Inputs - adjustments'!$B$42+'Inputs - adjustments'!$C$42))*'SRWRDS allowance profile'!$B4, 0)</f>
        <v>0</v>
      </c>
      <c r="E156" s="50">
        <f>IFERROR(SUMIFS('Inputs - allowances'!$L$4:$L$1000,'Inputs - allowances'!$M$4:$M$1000,E$153,'Inputs - allowances'!$C$4:$C$1000,$C$1)*('Inputs - adjustments'!D$42/('Inputs - adjustments'!$D$42+'Inputs - adjustments'!$E$42))*'SRWRDS allowance profile'!$B4, 0)</f>
        <v>0</v>
      </c>
      <c r="F156" s="50">
        <f>IFERROR(SUMIFS('Inputs - allowances'!$L$4:$L$1000,'Inputs - allowances'!$M$4:$M$1000,F$153,'Inputs - allowances'!$C$4:$C$1000,$C$1)*('Inputs - adjustments'!E$42/('Inputs - adjustments'!$D$42+'Inputs - adjustments'!$E$42))*'SRWRDS allowance profile'!$B4, 0)</f>
        <v>0</v>
      </c>
      <c r="G156" s="9"/>
      <c r="H156" s="9"/>
      <c r="I156" s="9"/>
      <c r="J156" s="9"/>
      <c r="K156" s="9"/>
      <c r="L156" s="9"/>
    </row>
    <row r="157" spans="2:26" outlineLevel="1">
      <c r="B157" s="3" t="s">
        <v>29</v>
      </c>
      <c r="C157" s="50">
        <f>IFERROR(SUMIFS('Inputs - allowances'!$L$4:$L$1000,'Inputs - allowances'!$M$4:$M$1000,C$153,'Inputs - allowances'!$C$4:$C$1000,$C$1)*('Inputs - adjustments'!B$42/('Inputs - adjustments'!$B$42+'Inputs - adjustments'!$C$42))*'SRWRDS allowance profile'!$B5, 0)</f>
        <v>0</v>
      </c>
      <c r="D157" s="50">
        <f>IFERROR(SUMIFS('Inputs - allowances'!$L$4:$L$1000,'Inputs - allowances'!$M$4:$M$1000,D$153,'Inputs - allowances'!$C$4:$C$1000,$C$1)*('Inputs - adjustments'!C$42/('Inputs - adjustments'!$B$42+'Inputs - adjustments'!$C$42))*'SRWRDS allowance profile'!$B5, 0)</f>
        <v>0</v>
      </c>
      <c r="E157" s="50">
        <f>IFERROR(SUMIFS('Inputs - allowances'!$L$4:$L$1000,'Inputs - allowances'!$M$4:$M$1000,E$153,'Inputs - allowances'!$C$4:$C$1000,$C$1)*('Inputs - adjustments'!D$42/('Inputs - adjustments'!$D$42+'Inputs - adjustments'!$E$42))*'SRWRDS allowance profile'!$B5, 0)</f>
        <v>0</v>
      </c>
      <c r="F157" s="50">
        <f>IFERROR(SUMIFS('Inputs - allowances'!$L$4:$L$1000,'Inputs - allowances'!$M$4:$M$1000,F$153,'Inputs - allowances'!$C$4:$C$1000,$C$1)*('Inputs - adjustments'!E$42/('Inputs - adjustments'!$D$42+'Inputs - adjustments'!$E$42))*'SRWRDS allowance profile'!$B5, 0)</f>
        <v>0</v>
      </c>
      <c r="G157" s="9"/>
      <c r="H157" s="9"/>
      <c r="I157" s="9"/>
      <c r="J157" s="9"/>
      <c r="K157" s="9"/>
      <c r="L157" s="9"/>
    </row>
    <row r="158" spans="2:26" outlineLevel="1">
      <c r="B158" s="3" t="s">
        <v>30</v>
      </c>
      <c r="C158" s="50">
        <f>IFERROR(SUMIFS('Inputs - allowances'!$L$4:$L$1000,'Inputs - allowances'!$M$4:$M$1000,C$153,'Inputs - allowances'!$C$4:$C$1000,$C$1)*('Inputs - adjustments'!B$42/('Inputs - adjustments'!$B$42+'Inputs - adjustments'!$C$42))*'SRWRDS allowance profile'!$B6, 0)</f>
        <v>0</v>
      </c>
      <c r="D158" s="50">
        <f>IFERROR(SUMIFS('Inputs - allowances'!$L$4:$L$1000,'Inputs - allowances'!$M$4:$M$1000,D$153,'Inputs - allowances'!$C$4:$C$1000,$C$1)*('Inputs - adjustments'!C$42/('Inputs - adjustments'!$B$42+'Inputs - adjustments'!$C$42))*'SRWRDS allowance profile'!$B6, 0)</f>
        <v>0</v>
      </c>
      <c r="E158" s="50">
        <f>IFERROR(SUMIFS('Inputs - allowances'!$L$4:$L$1000,'Inputs - allowances'!$M$4:$M$1000,E$153,'Inputs - allowances'!$C$4:$C$1000,$C$1)*('Inputs - adjustments'!D$42/('Inputs - adjustments'!$D$42+'Inputs - adjustments'!$E$42))*'SRWRDS allowance profile'!$B6, 0)</f>
        <v>0</v>
      </c>
      <c r="F158" s="50">
        <f>IFERROR(SUMIFS('Inputs - allowances'!$L$4:$L$1000,'Inputs - allowances'!$M$4:$M$1000,F$153,'Inputs - allowances'!$C$4:$C$1000,$C$1)*('Inputs - adjustments'!E$42/('Inputs - adjustments'!$D$42+'Inputs - adjustments'!$E$42))*'SRWRDS allowance profile'!$B6, 0)</f>
        <v>0</v>
      </c>
      <c r="G158" s="9"/>
      <c r="H158" s="9"/>
      <c r="I158" s="9"/>
      <c r="J158" s="9"/>
      <c r="K158" s="9"/>
      <c r="L158" s="9"/>
    </row>
    <row r="159" spans="2:26" outlineLevel="1">
      <c r="B159" s="3" t="s">
        <v>31</v>
      </c>
      <c r="C159" s="50">
        <f>IFERROR(SUMIFS('Inputs - allowances'!$L$4:$L$1000,'Inputs - allowances'!$M$4:$M$1000,C$153,'Inputs - allowances'!$C$4:$C$1000,$C$1)*('Inputs - adjustments'!B$42/('Inputs - adjustments'!$B$42+'Inputs - adjustments'!$C$42))*'SRWRDS allowance profile'!$B7, 0)</f>
        <v>0</v>
      </c>
      <c r="D159" s="50">
        <f>IFERROR(SUMIFS('Inputs - allowances'!$L$4:$L$1000,'Inputs - allowances'!$M$4:$M$1000,D$153,'Inputs - allowances'!$C$4:$C$1000,$C$1)*('Inputs - adjustments'!C$42/('Inputs - adjustments'!$B$42+'Inputs - adjustments'!$C$42))*'SRWRDS allowance profile'!$B7, 0)</f>
        <v>0</v>
      </c>
      <c r="E159" s="50">
        <f>IFERROR(SUMIFS('Inputs - allowances'!$L$4:$L$1000,'Inputs - allowances'!$M$4:$M$1000,E$153,'Inputs - allowances'!$C$4:$C$1000,$C$1)*('Inputs - adjustments'!D$42/('Inputs - adjustments'!$D$42+'Inputs - adjustments'!$E$42))*'SRWRDS allowance profile'!$B7, 0)</f>
        <v>0</v>
      </c>
      <c r="F159" s="50">
        <f>IFERROR(SUMIFS('Inputs - allowances'!$L$4:$L$1000,'Inputs - allowances'!$M$4:$M$1000,F$153,'Inputs - allowances'!$C$4:$C$1000,$C$1)*('Inputs - adjustments'!E$42/('Inputs - adjustments'!$D$42+'Inputs - adjustments'!$E$42))*'SRWRDS allowance profile'!$B7, 0)</f>
        <v>0</v>
      </c>
      <c r="G159" s="9"/>
      <c r="H159" s="9"/>
      <c r="I159" s="9"/>
      <c r="J159" s="9"/>
      <c r="K159" s="9"/>
      <c r="L159" s="9"/>
    </row>
    <row r="160" spans="2:26" outlineLevel="1">
      <c r="B160" s="3" t="s">
        <v>32</v>
      </c>
      <c r="C160" s="50">
        <f>IFERROR(SUMIFS('Inputs - allowances'!$L$4:$L$1000,'Inputs - allowances'!$M$4:$M$1000,C$153,'Inputs - allowances'!$C$4:$C$1000,$C$1)*('Inputs - adjustments'!B$42/('Inputs - adjustments'!$B$42+'Inputs - adjustments'!$C$42))*'SRWRDS allowance profile'!$B8, 0)</f>
        <v>0</v>
      </c>
      <c r="D160" s="50">
        <f>IFERROR(SUMIFS('Inputs - allowances'!$L$4:$L$1000,'Inputs - allowances'!$M$4:$M$1000,D$153,'Inputs - allowances'!$C$4:$C$1000,$C$1)*('Inputs - adjustments'!C$42/('Inputs - adjustments'!$B$42+'Inputs - adjustments'!$C$42))*'SRWRDS allowance profile'!$B8, 0)</f>
        <v>0</v>
      </c>
      <c r="E160" s="50">
        <f>IFERROR(SUMIFS('Inputs - allowances'!$L$4:$L$1000,'Inputs - allowances'!$M$4:$M$1000,E$153,'Inputs - allowances'!$C$4:$C$1000,$C$1)*('Inputs - adjustments'!D$42/('Inputs - adjustments'!$D$42+'Inputs - adjustments'!$E$42))*'SRWRDS allowance profile'!$B8, 0)</f>
        <v>0</v>
      </c>
      <c r="F160" s="50">
        <f>IFERROR(SUMIFS('Inputs - allowances'!$L$4:$L$1000,'Inputs - allowances'!$M$4:$M$1000,F$153,'Inputs - allowances'!$C$4:$C$1000,$C$1)*('Inputs - adjustments'!E$42/('Inputs - adjustments'!$D$42+'Inputs - adjustments'!$E$42))*'SRWRDS allowance profile'!$B8, 0)</f>
        <v>0</v>
      </c>
      <c r="G160" s="9"/>
      <c r="H160" s="9"/>
      <c r="I160" s="9"/>
      <c r="J160" s="9"/>
      <c r="K160" s="9"/>
      <c r="L160" s="9"/>
      <c r="Z160" t="s">
        <v>510</v>
      </c>
    </row>
    <row r="161" spans="2:26" outlineLevel="1">
      <c r="B161" s="19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Z161" s="40">
        <f>SUM(C156:L160)</f>
        <v>0</v>
      </c>
    </row>
    <row r="162" spans="2:26" outlineLevel="1">
      <c r="B162" s="13" t="s">
        <v>567</v>
      </c>
    </row>
    <row r="163" spans="2:26" outlineLevel="1">
      <c r="B163" s="13"/>
      <c r="C163" s="8" t="s">
        <v>568</v>
      </c>
      <c r="E163" s="8" t="s">
        <v>569</v>
      </c>
    </row>
    <row r="164" spans="2:26" outlineLevel="1">
      <c r="C164" s="5" t="s">
        <v>432</v>
      </c>
      <c r="D164" s="5"/>
      <c r="E164" s="5" t="s">
        <v>433</v>
      </c>
      <c r="F164" s="5"/>
      <c r="G164" s="5" t="s">
        <v>434</v>
      </c>
      <c r="H164" s="5"/>
      <c r="I164" s="5" t="s">
        <v>435</v>
      </c>
      <c r="J164" s="5"/>
      <c r="K164" s="5" t="s">
        <v>436</v>
      </c>
      <c r="L164" s="5"/>
    </row>
    <row r="165" spans="2:26" outlineLevel="1">
      <c r="C165" s="14" t="s">
        <v>437</v>
      </c>
      <c r="D165" s="14" t="s">
        <v>438</v>
      </c>
      <c r="E165" s="14" t="s">
        <v>437</v>
      </c>
      <c r="F165" s="14" t="s">
        <v>438</v>
      </c>
      <c r="G165" s="14" t="s">
        <v>437</v>
      </c>
      <c r="H165" s="14" t="s">
        <v>438</v>
      </c>
      <c r="I165" s="14" t="s">
        <v>437</v>
      </c>
      <c r="J165" s="14" t="s">
        <v>438</v>
      </c>
      <c r="K165" s="14" t="s">
        <v>437</v>
      </c>
      <c r="L165" s="14" t="s">
        <v>438</v>
      </c>
    </row>
    <row r="166" spans="2:26" outlineLevel="1">
      <c r="B166" s="3" t="s">
        <v>28</v>
      </c>
      <c r="C166" s="31">
        <f>SUMIFS('Inputs - allowances'!$L$4:$L$1000,'Inputs - allowances'!$M$4:$M$1000,C$163, 'Inputs - allowances'!$C$4:$C$1000, $C$1)/5</f>
        <v>0</v>
      </c>
      <c r="D166" s="9"/>
      <c r="E166" s="31">
        <f>SUMIFS('Inputs - allowances'!$L$4:$L$1000,'Inputs - allowances'!$M$4:$M$1000,E$163, 'Inputs - allowances'!$C$4:$C$1000, $C$1)/5</f>
        <v>0</v>
      </c>
      <c r="F166" s="9"/>
      <c r="G166" s="9"/>
      <c r="H166" s="9"/>
      <c r="I166" s="9"/>
      <c r="J166" s="9"/>
      <c r="K166" s="9"/>
      <c r="L166" s="9"/>
    </row>
    <row r="167" spans="2:26" outlineLevel="1">
      <c r="B167" s="3" t="s">
        <v>29</v>
      </c>
      <c r="C167" s="31">
        <f>SUMIFS('Inputs - allowances'!$L$4:$L$1000,'Inputs - allowances'!$M$4:$M$1000,C$163, 'Inputs - allowances'!$C$4:$C$1000, $C$1)/5</f>
        <v>0</v>
      </c>
      <c r="D167" s="9"/>
      <c r="E167" s="31">
        <f>SUMIFS('Inputs - allowances'!$L$4:$L$1000,'Inputs - allowances'!$M$4:$M$1000,E$163, 'Inputs - allowances'!$C$4:$C$1000, $C$1)/5</f>
        <v>0</v>
      </c>
      <c r="F167" s="9"/>
      <c r="G167" s="9"/>
      <c r="H167" s="9"/>
      <c r="I167" s="9"/>
      <c r="J167" s="9"/>
      <c r="K167" s="9"/>
      <c r="L167" s="9"/>
    </row>
    <row r="168" spans="2:26" outlineLevel="1">
      <c r="B168" s="3" t="s">
        <v>30</v>
      </c>
      <c r="C168" s="31">
        <f>SUMIFS('Inputs - allowances'!$L$4:$L$1000,'Inputs - allowances'!$M$4:$M$1000,C$163, 'Inputs - allowances'!$C$4:$C$1000, $C$1)/5</f>
        <v>0</v>
      </c>
      <c r="D168" s="9"/>
      <c r="E168" s="31">
        <f>SUMIFS('Inputs - allowances'!$L$4:$L$1000,'Inputs - allowances'!$M$4:$M$1000,E$163, 'Inputs - allowances'!$C$4:$C$1000, $C$1)/5</f>
        <v>0</v>
      </c>
      <c r="F168" s="9"/>
      <c r="G168" s="9"/>
      <c r="H168" s="9"/>
      <c r="I168" s="9"/>
      <c r="J168" s="9"/>
      <c r="K168" s="9"/>
      <c r="L168" s="9"/>
    </row>
    <row r="169" spans="2:26" outlineLevel="1">
      <c r="B169" s="3" t="s">
        <v>31</v>
      </c>
      <c r="C169" s="31">
        <f>SUMIFS('Inputs - allowances'!$L$4:$L$1000,'Inputs - allowances'!$M$4:$M$1000,C$163, 'Inputs - allowances'!$C$4:$C$1000, $C$1)/5</f>
        <v>0</v>
      </c>
      <c r="D169" s="9"/>
      <c r="E169" s="31">
        <f>SUMIFS('Inputs - allowances'!$L$4:$L$1000,'Inputs - allowances'!$M$4:$M$1000,E$163, 'Inputs - allowances'!$C$4:$C$1000, $C$1)/5</f>
        <v>0</v>
      </c>
      <c r="F169" s="9"/>
      <c r="G169" s="9"/>
      <c r="H169" s="9"/>
      <c r="I169" s="9"/>
      <c r="J169" s="9"/>
      <c r="K169" s="9"/>
      <c r="L169" s="9"/>
    </row>
    <row r="170" spans="2:26" outlineLevel="1">
      <c r="B170" s="3" t="s">
        <v>32</v>
      </c>
      <c r="C170" s="31">
        <f>SUMIFS('Inputs - allowances'!$L$4:$L$1000,'Inputs - allowances'!$M$4:$M$1000,C$163, 'Inputs - allowances'!$C$4:$C$1000, $C$1)/5</f>
        <v>0</v>
      </c>
      <c r="D170" s="9"/>
      <c r="E170" s="31">
        <f>SUMIFS('Inputs - allowances'!$L$4:$L$1000,'Inputs - allowances'!$M$4:$M$1000,E$163, 'Inputs - allowances'!$C$4:$C$1000, $C$1)/5</f>
        <v>0</v>
      </c>
      <c r="F170" s="9"/>
      <c r="G170" s="9"/>
      <c r="H170" s="9"/>
      <c r="I170" s="9"/>
      <c r="J170" s="9"/>
      <c r="K170" s="9"/>
      <c r="L170" s="9"/>
      <c r="Z170" t="s">
        <v>510</v>
      </c>
    </row>
    <row r="171" spans="2:26" outlineLevel="1">
      <c r="B171" s="19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Z171" s="40">
        <f>SUM(C166:L170)</f>
        <v>0</v>
      </c>
    </row>
    <row r="172" spans="2:26" outlineLevel="1">
      <c r="B172" s="13" t="s">
        <v>570</v>
      </c>
    </row>
    <row r="173" spans="2:26" outlineLevel="1">
      <c r="B173" s="13"/>
      <c r="C173" s="8"/>
      <c r="E173" s="8" t="s">
        <v>571</v>
      </c>
      <c r="G173" s="8" t="s">
        <v>572</v>
      </c>
    </row>
    <row r="174" spans="2:26" outlineLevel="1">
      <c r="C174" s="5" t="s">
        <v>432</v>
      </c>
      <c r="D174" s="5"/>
      <c r="E174" s="5" t="s">
        <v>433</v>
      </c>
      <c r="F174" s="5"/>
      <c r="G174" s="5" t="s">
        <v>434</v>
      </c>
      <c r="H174" s="5"/>
      <c r="I174" s="5" t="s">
        <v>435</v>
      </c>
      <c r="J174" s="5"/>
      <c r="K174" s="5" t="s">
        <v>436</v>
      </c>
      <c r="L174" s="5"/>
    </row>
    <row r="175" spans="2:26" outlineLevel="1">
      <c r="C175" s="14" t="s">
        <v>437</v>
      </c>
      <c r="D175" s="14" t="s">
        <v>438</v>
      </c>
      <c r="E175" s="14" t="s">
        <v>437</v>
      </c>
      <c r="F175" s="14" t="s">
        <v>438</v>
      </c>
      <c r="G175" s="14" t="s">
        <v>437</v>
      </c>
      <c r="H175" s="14" t="s">
        <v>438</v>
      </c>
      <c r="I175" s="14" t="s">
        <v>437</v>
      </c>
      <c r="J175" s="14" t="s">
        <v>438</v>
      </c>
      <c r="K175" s="14" t="s">
        <v>437</v>
      </c>
      <c r="L175" s="14" t="s">
        <v>438</v>
      </c>
    </row>
    <row r="176" spans="2:26" outlineLevel="1">
      <c r="B176" s="3" t="s">
        <v>28</v>
      </c>
      <c r="C176" s="31"/>
      <c r="D176" s="9"/>
      <c r="E176" s="31">
        <f>SUMIFS('Inputs - allowances'!$L$4:$L$1000,'Inputs - allowances'!$M$4:$M$1000,E$173, 'Inputs - allowances'!$C$4:$C$1000, $C$1)*'Non-s185 diversions profile'!R11</f>
        <v>0.49439210013739004</v>
      </c>
      <c r="F176" s="31"/>
      <c r="G176" s="31"/>
      <c r="H176" s="9"/>
      <c r="I176" s="9"/>
      <c r="J176" s="9"/>
      <c r="K176" s="9"/>
      <c r="L176" s="9"/>
    </row>
    <row r="177" spans="2:26" outlineLevel="1">
      <c r="B177" s="3" t="s">
        <v>29</v>
      </c>
      <c r="C177" s="31"/>
      <c r="D177" s="9"/>
      <c r="E177" s="31">
        <f>SUMIFS('Inputs - allowances'!$L$4:$L$1000,'Inputs - allowances'!$M$4:$M$1000,E$173, 'Inputs - allowances'!$C$4:$C$1000, $C$1)*'Non-s185 diversions profile'!R12</f>
        <v>0.49439210013739004</v>
      </c>
      <c r="F177" s="31"/>
      <c r="G177" s="31"/>
      <c r="H177" s="9"/>
      <c r="I177" s="9"/>
      <c r="J177" s="9"/>
      <c r="K177" s="9"/>
      <c r="L177" s="9"/>
    </row>
    <row r="178" spans="2:26" outlineLevel="1">
      <c r="B178" s="3" t="s">
        <v>30</v>
      </c>
      <c r="C178" s="31"/>
      <c r="D178" s="9"/>
      <c r="E178" s="31">
        <f>SUMIFS('Inputs - allowances'!$L$4:$L$1000,'Inputs - allowances'!$M$4:$M$1000,E$173, 'Inputs - allowances'!$C$4:$C$1000, $C$1)*'Non-s185 diversions profile'!R13</f>
        <v>0.50523711431517848</v>
      </c>
      <c r="F178" s="31"/>
      <c r="G178" s="31"/>
      <c r="H178" s="9"/>
      <c r="I178" s="9"/>
      <c r="J178" s="9"/>
      <c r="K178" s="9"/>
      <c r="L178" s="9"/>
    </row>
    <row r="179" spans="2:26" outlineLevel="1">
      <c r="B179" s="3" t="s">
        <v>31</v>
      </c>
      <c r="C179" s="31"/>
      <c r="D179" s="9"/>
      <c r="E179" s="31">
        <f>SUMIFS('Inputs - allowances'!$L$4:$L$1000,'Inputs - allowances'!$M$4:$M$1000,E$173, 'Inputs - allowances'!$C$4:$C$1000, $C$1)*'Non-s185 diversions profile'!R14</f>
        <v>0.53078339145635556</v>
      </c>
      <c r="F179" s="31"/>
      <c r="G179" s="31"/>
      <c r="H179" s="9"/>
      <c r="I179" s="9"/>
      <c r="J179" s="9"/>
      <c r="K179" s="9"/>
      <c r="L179" s="9"/>
    </row>
    <row r="180" spans="2:26" outlineLevel="1">
      <c r="B180" s="3" t="s">
        <v>32</v>
      </c>
      <c r="C180" s="31"/>
      <c r="D180" s="9"/>
      <c r="E180" s="31">
        <f>SUMIFS('Inputs - allowances'!$L$4:$L$1000,'Inputs - allowances'!$M$4:$M$1000,E$173, 'Inputs - allowances'!$C$4:$C$1000, $C$1)*'Non-s185 diversions profile'!R15</f>
        <v>0.53078339145635556</v>
      </c>
      <c r="F180" s="31"/>
      <c r="G180" s="31"/>
      <c r="H180" s="9"/>
      <c r="I180" s="9"/>
      <c r="J180" s="9"/>
      <c r="K180" s="9"/>
      <c r="L180" s="9"/>
      <c r="Z180" t="s">
        <v>510</v>
      </c>
    </row>
    <row r="181" spans="2:26" outlineLevel="1">
      <c r="B181" s="19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Z181" s="40">
        <f>SUM(C176:L180)</f>
        <v>2.5555880975026701</v>
      </c>
    </row>
    <row r="182" spans="2:26" outlineLevel="1">
      <c r="B182" s="13" t="s">
        <v>573</v>
      </c>
    </row>
    <row r="183" spans="2:26" outlineLevel="1">
      <c r="C183" s="5" t="s">
        <v>432</v>
      </c>
      <c r="D183" s="5"/>
      <c r="E183" s="5" t="s">
        <v>433</v>
      </c>
      <c r="F183" s="5"/>
      <c r="G183" s="5" t="s">
        <v>434</v>
      </c>
      <c r="H183" s="5"/>
      <c r="I183" s="5" t="s">
        <v>435</v>
      </c>
      <c r="J183" s="5"/>
      <c r="K183" s="5" t="s">
        <v>436</v>
      </c>
      <c r="L183" s="5"/>
    </row>
    <row r="184" spans="2:26" outlineLevel="1">
      <c r="C184" s="14" t="s">
        <v>437</v>
      </c>
      <c r="D184" s="14" t="s">
        <v>438</v>
      </c>
      <c r="E184" s="14" t="s">
        <v>437</v>
      </c>
      <c r="F184" s="14" t="s">
        <v>438</v>
      </c>
      <c r="G184" s="14" t="s">
        <v>437</v>
      </c>
      <c r="H184" s="14" t="s">
        <v>438</v>
      </c>
      <c r="I184" s="14" t="s">
        <v>437</v>
      </c>
      <c r="J184" s="14" t="s">
        <v>438</v>
      </c>
      <c r="K184" s="14" t="s">
        <v>437</v>
      </c>
      <c r="L184" s="14" t="s">
        <v>438</v>
      </c>
    </row>
    <row r="185" spans="2:26" outlineLevel="1">
      <c r="B185" s="3" t="s">
        <v>28</v>
      </c>
      <c r="C185" s="16">
        <f>C126+C136+C146+C156+C166+C176</f>
        <v>6.5371893096458322</v>
      </c>
      <c r="D185" s="16">
        <f t="shared" ref="D185:L185" si="56">D126+D136+D146+D156+D166+D176</f>
        <v>5.5395090810978331</v>
      </c>
      <c r="E185" s="16">
        <f t="shared" si="56"/>
        <v>62.863781610433065</v>
      </c>
      <c r="F185" s="16">
        <f t="shared" si="56"/>
        <v>44.433024505881157</v>
      </c>
      <c r="G185" s="16">
        <f t="shared" si="56"/>
        <v>0</v>
      </c>
      <c r="H185" s="16">
        <f t="shared" si="56"/>
        <v>0</v>
      </c>
      <c r="I185" s="16">
        <f t="shared" si="56"/>
        <v>0</v>
      </c>
      <c r="J185" s="16">
        <f t="shared" si="56"/>
        <v>0</v>
      </c>
      <c r="K185" s="16">
        <f t="shared" si="56"/>
        <v>0</v>
      </c>
      <c r="L185" s="16">
        <f t="shared" si="56"/>
        <v>0</v>
      </c>
    </row>
    <row r="186" spans="2:26" outlineLevel="1">
      <c r="B186" s="3" t="s">
        <v>29</v>
      </c>
      <c r="C186" s="16">
        <f t="shared" ref="C186:L186" si="57">C127+C137+C147+C157+C167+C177</f>
        <v>6.5393616753205892</v>
      </c>
      <c r="D186" s="16">
        <f t="shared" si="57"/>
        <v>3.8551226132458156</v>
      </c>
      <c r="E186" s="16">
        <f t="shared" si="57"/>
        <v>61.53357011704081</v>
      </c>
      <c r="F186" s="16">
        <f t="shared" si="57"/>
        <v>50.620445945582105</v>
      </c>
      <c r="G186" s="16">
        <f t="shared" si="57"/>
        <v>0</v>
      </c>
      <c r="H186" s="16">
        <f t="shared" si="57"/>
        <v>0</v>
      </c>
      <c r="I186" s="16">
        <f t="shared" si="57"/>
        <v>0</v>
      </c>
      <c r="J186" s="16">
        <f t="shared" si="57"/>
        <v>0</v>
      </c>
      <c r="K186" s="16">
        <f t="shared" si="57"/>
        <v>0</v>
      </c>
      <c r="L186" s="16">
        <f t="shared" si="57"/>
        <v>0</v>
      </c>
    </row>
    <row r="187" spans="2:26" outlineLevel="1">
      <c r="B187" s="3" t="s">
        <v>30</v>
      </c>
      <c r="C187" s="16">
        <f t="shared" ref="C187:L187" si="58">C128+C138+C148+C158+C168+C178</f>
        <v>6.8625065333607456</v>
      </c>
      <c r="D187" s="16">
        <f t="shared" si="58"/>
        <v>3.0588798784697855</v>
      </c>
      <c r="E187" s="16">
        <f t="shared" si="58"/>
        <v>59.267569796550859</v>
      </c>
      <c r="F187" s="16">
        <f t="shared" si="58"/>
        <v>53.566581008525894</v>
      </c>
      <c r="G187" s="16">
        <f t="shared" si="58"/>
        <v>0</v>
      </c>
      <c r="H187" s="16">
        <f t="shared" si="58"/>
        <v>0</v>
      </c>
      <c r="I187" s="16">
        <f t="shared" si="58"/>
        <v>0</v>
      </c>
      <c r="J187" s="16">
        <f t="shared" si="58"/>
        <v>0</v>
      </c>
      <c r="K187" s="16">
        <f t="shared" si="58"/>
        <v>0</v>
      </c>
      <c r="L187" s="16">
        <f t="shared" si="58"/>
        <v>0</v>
      </c>
    </row>
    <row r="188" spans="2:26" outlineLevel="1">
      <c r="B188" s="3" t="s">
        <v>31</v>
      </c>
      <c r="C188" s="16">
        <f t="shared" ref="C188:L188" si="59">C129+C139+C149+C159+C169+C179</f>
        <v>6.8609483877259443</v>
      </c>
      <c r="D188" s="16">
        <f t="shared" si="59"/>
        <v>3.1365203927747691</v>
      </c>
      <c r="E188" s="16">
        <f t="shared" si="59"/>
        <v>56.263856427147189</v>
      </c>
      <c r="F188" s="16">
        <f t="shared" si="59"/>
        <v>31.712533511680039</v>
      </c>
      <c r="G188" s="16">
        <f t="shared" si="59"/>
        <v>0</v>
      </c>
      <c r="H188" s="16">
        <f t="shared" si="59"/>
        <v>0</v>
      </c>
      <c r="I188" s="16">
        <f t="shared" si="59"/>
        <v>0</v>
      </c>
      <c r="J188" s="16">
        <f t="shared" si="59"/>
        <v>0</v>
      </c>
      <c r="K188" s="16">
        <f t="shared" si="59"/>
        <v>0</v>
      </c>
      <c r="L188" s="16">
        <f t="shared" si="59"/>
        <v>0</v>
      </c>
    </row>
    <row r="189" spans="2:26" outlineLevel="1">
      <c r="B189" s="3" t="s">
        <v>32</v>
      </c>
      <c r="C189" s="16">
        <f t="shared" ref="C189:L189" si="60">C130+C140+C150+C160+C170+C180</f>
        <v>6.8612467269657369</v>
      </c>
      <c r="D189" s="16">
        <f t="shared" si="60"/>
        <v>3.5765847092057994</v>
      </c>
      <c r="E189" s="16">
        <f t="shared" si="60"/>
        <v>56.235303165942064</v>
      </c>
      <c r="F189" s="16">
        <f t="shared" si="60"/>
        <v>33.654339499848007</v>
      </c>
      <c r="G189" s="16">
        <f t="shared" si="60"/>
        <v>0</v>
      </c>
      <c r="H189" s="16">
        <f t="shared" si="60"/>
        <v>0</v>
      </c>
      <c r="I189" s="16">
        <f t="shared" si="60"/>
        <v>0</v>
      </c>
      <c r="J189" s="16">
        <f t="shared" si="60"/>
        <v>0</v>
      </c>
      <c r="K189" s="16">
        <f t="shared" si="60"/>
        <v>0</v>
      </c>
      <c r="L189" s="16">
        <f t="shared" si="60"/>
        <v>0</v>
      </c>
      <c r="Z189" t="s">
        <v>510</v>
      </c>
    </row>
    <row r="190" spans="2:26" outlineLevel="1">
      <c r="Z190" s="40">
        <f>SUM(C185:L189)</f>
        <v>562.97887489644393</v>
      </c>
    </row>
    <row r="191" spans="2:26" outlineLevel="1">
      <c r="B191" s="13" t="s">
        <v>544</v>
      </c>
    </row>
    <row r="192" spans="2:26" outlineLevel="1">
      <c r="C192" s="26"/>
    </row>
    <row r="193" spans="1:12" outlineLevel="1">
      <c r="C193" s="5" t="s">
        <v>432</v>
      </c>
      <c r="D193" s="5"/>
      <c r="E193" s="5" t="s">
        <v>433</v>
      </c>
      <c r="F193" s="5"/>
      <c r="G193" s="5" t="s">
        <v>434</v>
      </c>
      <c r="H193" s="5"/>
      <c r="I193" s="5" t="s">
        <v>435</v>
      </c>
      <c r="J193" s="5"/>
      <c r="K193" s="5" t="s">
        <v>436</v>
      </c>
      <c r="L193" s="5"/>
    </row>
    <row r="194" spans="1:12" outlineLevel="1">
      <c r="C194" s="14" t="s">
        <v>437</v>
      </c>
      <c r="D194" s="14" t="s">
        <v>438</v>
      </c>
      <c r="E194" s="14" t="s">
        <v>437</v>
      </c>
      <c r="F194" s="14" t="s">
        <v>438</v>
      </c>
      <c r="G194" s="14" t="s">
        <v>437</v>
      </c>
      <c r="H194" s="14" t="s">
        <v>438</v>
      </c>
      <c r="I194" s="14" t="s">
        <v>437</v>
      </c>
      <c r="J194" s="14" t="s">
        <v>438</v>
      </c>
      <c r="K194" s="14" t="s">
        <v>437</v>
      </c>
      <c r="L194" s="14" t="s">
        <v>438</v>
      </c>
    </row>
    <row r="195" spans="1:12" outlineLevel="1">
      <c r="B195" s="30" t="s">
        <v>28</v>
      </c>
      <c r="C195" s="18">
        <f xml:space="preserve"> IFERROR(C185 / SUM($C$185:$D$189), 0)</f>
        <v>0.12374508749454771</v>
      </c>
      <c r="D195" s="18">
        <f xml:space="preserve"> IFERROR(D185 / SUM($C$185:$D$189), 0)</f>
        <v>0.10485959690747136</v>
      </c>
      <c r="E195" s="18">
        <f xml:space="preserve"> IFERROR(E185 / SUM($E$185:$F$189), 0)</f>
        <v>0.12322583102212747</v>
      </c>
      <c r="F195" s="18">
        <f xml:space="preserve"> IFERROR(F185 / SUM($E$185:$F$189), 0)</f>
        <v>8.7097788731422154E-2</v>
      </c>
      <c r="G195" s="18">
        <f xml:space="preserve"> IFERROR(G185 / SUM($G$185:$H$189), 0)</f>
        <v>0</v>
      </c>
      <c r="H195" s="18">
        <f xml:space="preserve"> IFERROR(H185 / SUM($G$185:$H$189), 0)</f>
        <v>0</v>
      </c>
      <c r="I195" s="18">
        <f xml:space="preserve"> IFERROR(I185 / SUM($I$185:$J$189), 0)</f>
        <v>0</v>
      </c>
      <c r="J195" s="18">
        <f xml:space="preserve"> IFERROR(J185 / SUM($I$185:$J$189), 0)</f>
        <v>0</v>
      </c>
      <c r="K195" s="18">
        <f xml:space="preserve"> IFERROR(K185 / SUM($K$185:$L$189), 0)</f>
        <v>0</v>
      </c>
      <c r="L195" s="18">
        <f xml:space="preserve"> IFERROR(L185 / SUM($K$185:$L$189), 0)</f>
        <v>0</v>
      </c>
    </row>
    <row r="196" spans="1:12" outlineLevel="1">
      <c r="B196" s="30" t="s">
        <v>29</v>
      </c>
      <c r="C196" s="18">
        <f t="shared" ref="C196:D199" si="61" xml:space="preserve"> IFERROR(C186 / SUM($C$185:$D$189), 0)</f>
        <v>0.12378620907872706</v>
      </c>
      <c r="D196" s="18">
        <f t="shared" si="61"/>
        <v>7.2975167534831312E-2</v>
      </c>
      <c r="E196" s="18">
        <f t="shared" ref="E196:F199" si="62" xml:space="preserve"> IFERROR(E186 / SUM($E$185:$F$189), 0)</f>
        <v>0.12061834524081963</v>
      </c>
      <c r="F196" s="18">
        <f t="shared" si="62"/>
        <v>9.922639648073292E-2</v>
      </c>
      <c r="G196" s="18">
        <f t="shared" ref="G196:H199" si="63" xml:space="preserve"> IFERROR(G186 / SUM($G$185:$H$189), 0)</f>
        <v>0</v>
      </c>
      <c r="H196" s="18">
        <f t="shared" si="63"/>
        <v>0</v>
      </c>
      <c r="I196" s="18">
        <f t="shared" ref="I196:J199" si="64" xml:space="preserve"> IFERROR(I186 / SUM($I$185:$J$189), 0)</f>
        <v>0</v>
      </c>
      <c r="J196" s="18">
        <f t="shared" si="64"/>
        <v>0</v>
      </c>
      <c r="K196" s="18">
        <f t="shared" ref="K196:L199" si="65" xml:space="preserve"> IFERROR(K186 / SUM($K$185:$L$189), 0)</f>
        <v>0</v>
      </c>
      <c r="L196" s="18">
        <f t="shared" si="65"/>
        <v>0</v>
      </c>
    </row>
    <row r="197" spans="1:12" outlineLevel="1">
      <c r="B197" s="30" t="s">
        <v>30</v>
      </c>
      <c r="C197" s="18">
        <f t="shared" si="61"/>
        <v>0.12990314815414736</v>
      </c>
      <c r="D197" s="18">
        <f t="shared" si="61"/>
        <v>5.7902768340827256E-2</v>
      </c>
      <c r="E197" s="18">
        <f t="shared" si="62"/>
        <v>0.11617652253407938</v>
      </c>
      <c r="F197" s="18">
        <f t="shared" si="62"/>
        <v>0.10500142197449712</v>
      </c>
      <c r="G197" s="18">
        <f t="shared" si="63"/>
        <v>0</v>
      </c>
      <c r="H197" s="18">
        <f t="shared" si="63"/>
        <v>0</v>
      </c>
      <c r="I197" s="18">
        <f t="shared" si="64"/>
        <v>0</v>
      </c>
      <c r="J197" s="18">
        <f t="shared" si="64"/>
        <v>0</v>
      </c>
      <c r="K197" s="18">
        <f t="shared" si="65"/>
        <v>0</v>
      </c>
      <c r="L197" s="18">
        <f t="shared" si="65"/>
        <v>0</v>
      </c>
    </row>
    <row r="198" spans="1:12" outlineLevel="1">
      <c r="B198" s="30" t="s">
        <v>31</v>
      </c>
      <c r="C198" s="18">
        <f t="shared" si="61"/>
        <v>0.12987365338831225</v>
      </c>
      <c r="D198" s="18">
        <f t="shared" si="61"/>
        <v>5.9372456884436584E-2</v>
      </c>
      <c r="E198" s="18">
        <f t="shared" si="62"/>
        <v>0.11028863181839242</v>
      </c>
      <c r="F198" s="18">
        <f t="shared" si="62"/>
        <v>6.2163032443872071E-2</v>
      </c>
      <c r="G198" s="18">
        <f t="shared" si="63"/>
        <v>0</v>
      </c>
      <c r="H198" s="18">
        <f t="shared" si="63"/>
        <v>0</v>
      </c>
      <c r="I198" s="18">
        <f t="shared" si="64"/>
        <v>0</v>
      </c>
      <c r="J198" s="18">
        <f t="shared" si="64"/>
        <v>0</v>
      </c>
      <c r="K198" s="18">
        <f t="shared" si="65"/>
        <v>0</v>
      </c>
      <c r="L198" s="18">
        <f t="shared" si="65"/>
        <v>0</v>
      </c>
    </row>
    <row r="199" spans="1:12" outlineLevel="1">
      <c r="B199" s="30" t="s">
        <v>32</v>
      </c>
      <c r="C199" s="18">
        <f t="shared" si="61"/>
        <v>0.12987930077185622</v>
      </c>
      <c r="D199" s="18">
        <f t="shared" si="61"/>
        <v>6.7702611444842978E-2</v>
      </c>
      <c r="E199" s="18">
        <f t="shared" si="62"/>
        <v>0.11023266160390234</v>
      </c>
      <c r="F199" s="18">
        <f t="shared" si="62"/>
        <v>6.5969368150154653E-2</v>
      </c>
      <c r="G199" s="18">
        <f t="shared" si="63"/>
        <v>0</v>
      </c>
      <c r="H199" s="18">
        <f t="shared" si="63"/>
        <v>0</v>
      </c>
      <c r="I199" s="18">
        <f t="shared" si="64"/>
        <v>0</v>
      </c>
      <c r="J199" s="18">
        <f t="shared" si="64"/>
        <v>0</v>
      </c>
      <c r="K199" s="18">
        <f t="shared" si="65"/>
        <v>0</v>
      </c>
      <c r="L199" s="18">
        <f t="shared" si="65"/>
        <v>0</v>
      </c>
    </row>
    <row r="201" spans="1:12" s="23" customFormat="1">
      <c r="A201" s="22" t="s">
        <v>574</v>
      </c>
    </row>
    <row r="202" spans="1:12" outlineLevel="1">
      <c r="C202" s="41"/>
      <c r="D202" s="41"/>
    </row>
    <row r="203" spans="1:12" outlineLevel="1">
      <c r="B203" s="13" t="s">
        <v>575</v>
      </c>
    </row>
    <row r="204" spans="1:12" outlineLevel="1">
      <c r="B204" s="13"/>
    </row>
    <row r="205" spans="1:12" outlineLevel="1">
      <c r="C205" s="5" t="s">
        <v>432</v>
      </c>
      <c r="D205" s="5"/>
      <c r="E205" s="5" t="s">
        <v>433</v>
      </c>
      <c r="F205" s="5"/>
      <c r="G205" s="5" t="s">
        <v>434</v>
      </c>
      <c r="H205" s="5"/>
      <c r="I205" s="5" t="s">
        <v>435</v>
      </c>
      <c r="J205" s="5"/>
      <c r="K205" s="5" t="s">
        <v>436</v>
      </c>
      <c r="L205" s="5"/>
    </row>
    <row r="206" spans="1:12" outlineLevel="1">
      <c r="C206" s="14" t="s">
        <v>437</v>
      </c>
      <c r="D206" s="14" t="s">
        <v>438</v>
      </c>
      <c r="E206" s="14" t="s">
        <v>437</v>
      </c>
      <c r="F206" s="14" t="s">
        <v>438</v>
      </c>
      <c r="G206" s="14" t="s">
        <v>437</v>
      </c>
      <c r="H206" s="14" t="s">
        <v>438</v>
      </c>
      <c r="I206" s="14" t="s">
        <v>437</v>
      </c>
      <c r="J206" s="14" t="s">
        <v>438</v>
      </c>
      <c r="K206" s="14" t="s">
        <v>437</v>
      </c>
      <c r="L206" s="14" t="s">
        <v>438</v>
      </c>
    </row>
    <row r="207" spans="1:12" outlineLevel="1">
      <c r="B207" s="3" t="s">
        <v>28</v>
      </c>
      <c r="C207" s="16">
        <f>C185</f>
        <v>6.5371893096458322</v>
      </c>
      <c r="D207" s="16">
        <f t="shared" ref="D207:L207" si="66">D185</f>
        <v>5.5395090810978331</v>
      </c>
      <c r="E207" s="16">
        <f t="shared" si="66"/>
        <v>62.863781610433065</v>
      </c>
      <c r="F207" s="16">
        <f t="shared" si="66"/>
        <v>44.433024505881157</v>
      </c>
      <c r="G207" s="16">
        <f t="shared" si="66"/>
        <v>0</v>
      </c>
      <c r="H207" s="16">
        <f t="shared" si="66"/>
        <v>0</v>
      </c>
      <c r="I207" s="16">
        <f t="shared" si="66"/>
        <v>0</v>
      </c>
      <c r="J207" s="16">
        <f t="shared" si="66"/>
        <v>0</v>
      </c>
      <c r="K207" s="16">
        <f t="shared" si="66"/>
        <v>0</v>
      </c>
      <c r="L207" s="16">
        <f t="shared" si="66"/>
        <v>0</v>
      </c>
    </row>
    <row r="208" spans="1:12" outlineLevel="1">
      <c r="B208" s="3" t="s">
        <v>29</v>
      </c>
      <c r="C208" s="16">
        <f t="shared" ref="C208:L211" si="67">C186</f>
        <v>6.5393616753205892</v>
      </c>
      <c r="D208" s="16">
        <f t="shared" si="67"/>
        <v>3.8551226132458156</v>
      </c>
      <c r="E208" s="16">
        <f t="shared" si="67"/>
        <v>61.53357011704081</v>
      </c>
      <c r="F208" s="16">
        <f t="shared" si="67"/>
        <v>50.620445945582105</v>
      </c>
      <c r="G208" s="16">
        <f t="shared" si="67"/>
        <v>0</v>
      </c>
      <c r="H208" s="16">
        <f t="shared" si="67"/>
        <v>0</v>
      </c>
      <c r="I208" s="16">
        <f t="shared" si="67"/>
        <v>0</v>
      </c>
      <c r="J208" s="16">
        <f t="shared" si="67"/>
        <v>0</v>
      </c>
      <c r="K208" s="16">
        <f t="shared" si="67"/>
        <v>0</v>
      </c>
      <c r="L208" s="16">
        <f t="shared" si="67"/>
        <v>0</v>
      </c>
    </row>
    <row r="209" spans="2:12" outlineLevel="1">
      <c r="B209" s="3" t="s">
        <v>30</v>
      </c>
      <c r="C209" s="16">
        <f t="shared" si="67"/>
        <v>6.8625065333607456</v>
      </c>
      <c r="D209" s="16">
        <f t="shared" si="67"/>
        <v>3.0588798784697855</v>
      </c>
      <c r="E209" s="16">
        <f t="shared" si="67"/>
        <v>59.267569796550859</v>
      </c>
      <c r="F209" s="16">
        <f t="shared" si="67"/>
        <v>53.566581008525894</v>
      </c>
      <c r="G209" s="16">
        <f t="shared" si="67"/>
        <v>0</v>
      </c>
      <c r="H209" s="16">
        <f t="shared" si="67"/>
        <v>0</v>
      </c>
      <c r="I209" s="16">
        <f t="shared" si="67"/>
        <v>0</v>
      </c>
      <c r="J209" s="16">
        <f t="shared" si="67"/>
        <v>0</v>
      </c>
      <c r="K209" s="16">
        <f t="shared" si="67"/>
        <v>0</v>
      </c>
      <c r="L209" s="16">
        <f t="shared" si="67"/>
        <v>0</v>
      </c>
    </row>
    <row r="210" spans="2:12" outlineLevel="1">
      <c r="B210" s="3" t="s">
        <v>31</v>
      </c>
      <c r="C210" s="16">
        <f t="shared" si="67"/>
        <v>6.8609483877259443</v>
      </c>
      <c r="D210" s="16">
        <f t="shared" si="67"/>
        <v>3.1365203927747691</v>
      </c>
      <c r="E210" s="16">
        <f t="shared" si="67"/>
        <v>56.263856427147189</v>
      </c>
      <c r="F210" s="16">
        <f t="shared" si="67"/>
        <v>31.712533511680039</v>
      </c>
      <c r="G210" s="16">
        <f t="shared" si="67"/>
        <v>0</v>
      </c>
      <c r="H210" s="16">
        <f t="shared" si="67"/>
        <v>0</v>
      </c>
      <c r="I210" s="16">
        <f t="shared" si="67"/>
        <v>0</v>
      </c>
      <c r="J210" s="16">
        <f t="shared" si="67"/>
        <v>0</v>
      </c>
      <c r="K210" s="16">
        <f t="shared" si="67"/>
        <v>0</v>
      </c>
      <c r="L210" s="16">
        <f t="shared" si="67"/>
        <v>0</v>
      </c>
    </row>
    <row r="211" spans="2:12" outlineLevel="1">
      <c r="B211" s="3" t="s">
        <v>32</v>
      </c>
      <c r="C211" s="16">
        <f t="shared" si="67"/>
        <v>6.8612467269657369</v>
      </c>
      <c r="D211" s="16">
        <f t="shared" si="67"/>
        <v>3.5765847092057994</v>
      </c>
      <c r="E211" s="16">
        <f t="shared" si="67"/>
        <v>56.235303165942064</v>
      </c>
      <c r="F211" s="16">
        <f t="shared" si="67"/>
        <v>33.654339499848007</v>
      </c>
      <c r="G211" s="16">
        <f t="shared" si="67"/>
        <v>0</v>
      </c>
      <c r="H211" s="16">
        <f t="shared" si="67"/>
        <v>0</v>
      </c>
      <c r="I211" s="16">
        <f t="shared" si="67"/>
        <v>0</v>
      </c>
      <c r="J211" s="16">
        <f t="shared" si="67"/>
        <v>0</v>
      </c>
      <c r="K211" s="16">
        <f t="shared" si="67"/>
        <v>0</v>
      </c>
      <c r="L211" s="16">
        <f t="shared" si="67"/>
        <v>0</v>
      </c>
    </row>
    <row r="212" spans="2:12" outlineLevel="1"/>
    <row r="213" spans="2:12" outlineLevel="1">
      <c r="B213" s="13" t="s">
        <v>576</v>
      </c>
    </row>
    <row r="214" spans="2:12" outlineLevel="1">
      <c r="B214" s="13"/>
      <c r="C214" s="8" t="s">
        <v>577</v>
      </c>
      <c r="E214" s="8" t="s">
        <v>578</v>
      </c>
      <c r="G214" s="8" t="s">
        <v>579</v>
      </c>
      <c r="I214" s="8" t="s">
        <v>580</v>
      </c>
    </row>
    <row r="215" spans="2:12" outlineLevel="1">
      <c r="C215" s="5" t="s">
        <v>432</v>
      </c>
      <c r="D215" s="5"/>
      <c r="E215" s="5" t="s">
        <v>433</v>
      </c>
      <c r="F215" s="5"/>
      <c r="G215" s="5" t="s">
        <v>434</v>
      </c>
      <c r="H215" s="5"/>
      <c r="I215" s="5" t="s">
        <v>435</v>
      </c>
      <c r="J215" s="5"/>
      <c r="K215" s="5" t="s">
        <v>436</v>
      </c>
      <c r="L215" s="5"/>
    </row>
    <row r="216" spans="2:12" outlineLevel="1">
      <c r="C216" s="14" t="s">
        <v>437</v>
      </c>
      <c r="D216" s="14" t="s">
        <v>438</v>
      </c>
      <c r="E216" s="14" t="s">
        <v>437</v>
      </c>
      <c r="F216" s="14" t="s">
        <v>438</v>
      </c>
      <c r="G216" s="14" t="s">
        <v>437</v>
      </c>
      <c r="H216" s="14" t="s">
        <v>438</v>
      </c>
      <c r="I216" s="14" t="s">
        <v>437</v>
      </c>
      <c r="J216" s="14" t="s">
        <v>438</v>
      </c>
      <c r="K216" s="14" t="s">
        <v>437</v>
      </c>
      <c r="L216" s="14" t="s">
        <v>438</v>
      </c>
    </row>
    <row r="217" spans="2:12" outlineLevel="1">
      <c r="B217" s="3" t="s">
        <v>28</v>
      </c>
      <c r="C217" s="31">
        <f>SUMIFS('Inputs - allowances'!$G$4:$G$1000,'Inputs - allowances'!$M$4:$M$1000,C$214, 'Inputs - allowances'!$C$4:$C$1000, $C$1)</f>
        <v>0.16534680258318901</v>
      </c>
      <c r="D217" s="9"/>
      <c r="E217" s="31">
        <f>SUMIFS('Inputs - allowances'!$G$4:$G$1000,'Inputs - allowances'!$M$4:$M$1000,E$214, 'Inputs - allowances'!$C$4:$C$1000, $C$1)</f>
        <v>1.77306823356205</v>
      </c>
      <c r="F217" s="9"/>
      <c r="G217" s="31">
        <f>SUMIFS('Inputs - allowances'!$G$4:$G$1000,'Inputs - allowances'!$M$4:$M$1000,G$214, 'Inputs - allowances'!$C$4:$C$1000, $C$1)</f>
        <v>0</v>
      </c>
      <c r="H217" s="9"/>
      <c r="I217" s="31">
        <f>SUMIFS('Inputs - allowances'!$G$4:$G$1000,'Inputs - allowances'!$M$4:$M$1000,I$214, 'Inputs - allowances'!$C$4:$C$1000, $C$1)</f>
        <v>0</v>
      </c>
      <c r="J217" s="9"/>
      <c r="K217" s="31">
        <f>SUMIFS('Inputs - allowances'!$G$4:$G$1000,'Inputs - allowances'!$M$4:$M$1000,K$214, 'Inputs - allowances'!$C$4:$C$1000, $C$1)</f>
        <v>0</v>
      </c>
      <c r="L217" s="9"/>
    </row>
    <row r="218" spans="2:12" outlineLevel="1">
      <c r="B218" s="3" t="s">
        <v>29</v>
      </c>
      <c r="C218" s="31">
        <f>SUMIFS('Inputs - allowances'!$H$4:$H$1000,'Inputs - allowances'!$M$4:$M$1000,C$214, 'Inputs - allowances'!$C$4:$C$1000, $C$1)</f>
        <v>0.16534680258318901</v>
      </c>
      <c r="D218" s="9"/>
      <c r="E218" s="31">
        <f>SUMIFS('Inputs - allowances'!$H$4:$H$1000,'Inputs - allowances'!$M$4:$M$1000,E$214, 'Inputs - allowances'!$C$4:$C$1000, $C$1)</f>
        <v>1.77306823356205</v>
      </c>
      <c r="F218" s="9"/>
      <c r="G218" s="31">
        <f>SUMIFS('Inputs - allowances'!$H$4:$H$1000,'Inputs - allowances'!$M$4:$M$1000,G$214, 'Inputs - allowances'!$C$4:$C$1000, $C$1)</f>
        <v>0</v>
      </c>
      <c r="H218" s="9"/>
      <c r="I218" s="31">
        <f>SUMIFS('Inputs - allowances'!$H$4:$H$1000,'Inputs - allowances'!$M$4:$M$1000,I$214, 'Inputs - allowances'!$C$4:$C$1000, $C$1)</f>
        <v>0</v>
      </c>
      <c r="J218" s="9"/>
      <c r="K218" s="31">
        <f>SUMIFS('Inputs - allowances'!$H$4:$H$1000,'Inputs - allowances'!$M$4:$M$1000,K$214, 'Inputs - allowances'!$C$4:$C$1000, $C$1)</f>
        <v>0</v>
      </c>
      <c r="L218" s="9"/>
    </row>
    <row r="219" spans="2:12" outlineLevel="1">
      <c r="B219" s="3" t="s">
        <v>30</v>
      </c>
      <c r="C219" s="31">
        <f>SUMIFS('Inputs - allowances'!$I$4:$I$1000,'Inputs - allowances'!$M$4:$M$1000,C$214, 'Inputs - allowances'!$C$4:$C$1000, $C$1)</f>
        <v>0.16534680258318901</v>
      </c>
      <c r="D219" s="9"/>
      <c r="E219" s="31">
        <f>SUMIFS('Inputs - allowances'!$I$4:$I$1000,'Inputs - allowances'!$M$4:$M$1000,E$214, 'Inputs - allowances'!$C$4:$C$1000, $C$1)</f>
        <v>1.77306823356205</v>
      </c>
      <c r="F219" s="9"/>
      <c r="G219" s="31">
        <f>SUMIFS('Inputs - allowances'!$I$4:$I$1000,'Inputs - allowances'!$M$4:$M$1000,G$214, 'Inputs - allowances'!$C$4:$C$1000, $C$1)</f>
        <v>0</v>
      </c>
      <c r="H219" s="9"/>
      <c r="I219" s="31">
        <f>SUMIFS('Inputs - allowances'!$I$4:$I$1000,'Inputs - allowances'!$M$4:$M$1000,I$214, 'Inputs - allowances'!$C$4:$C$1000, $C$1)</f>
        <v>0</v>
      </c>
      <c r="J219" s="9"/>
      <c r="K219" s="31">
        <f>SUMIFS('Inputs - allowances'!$I$4:$I$1000,'Inputs - allowances'!$M$4:$M$1000,K$214, 'Inputs - allowances'!$C$4:$C$1000, $C$1)</f>
        <v>0</v>
      </c>
      <c r="L219" s="9"/>
    </row>
    <row r="220" spans="2:12" outlineLevel="1">
      <c r="B220" s="3" t="s">
        <v>31</v>
      </c>
      <c r="C220" s="31">
        <f>SUMIFS('Inputs - allowances'!$J$4:$J$1000,'Inputs - allowances'!$M$4:$M$1000,C$214, 'Inputs - allowances'!$C$4:$C$1000, $C$1)</f>
        <v>0.16534680258318901</v>
      </c>
      <c r="D220" s="9"/>
      <c r="E220" s="31">
        <f>SUMIFS('Inputs - allowances'!$J$4:$J$1000,'Inputs - allowances'!$M$4:$M$1000,E$214, 'Inputs - allowances'!$C$4:$C$1000, $C$1)</f>
        <v>1.77306823356205</v>
      </c>
      <c r="F220" s="9"/>
      <c r="G220" s="31">
        <f>SUMIFS('Inputs - allowances'!$J$4:$J$1000,'Inputs - allowances'!$M$4:$M$1000,G$214, 'Inputs - allowances'!$C$4:$C$1000, $C$1)</f>
        <v>0</v>
      </c>
      <c r="H220" s="9"/>
      <c r="I220" s="31">
        <f>SUMIFS('Inputs - allowances'!$J$4:$J$1000,'Inputs - allowances'!$M$4:$M$1000,I$214, 'Inputs - allowances'!$C$4:$C$1000, $C$1)</f>
        <v>0</v>
      </c>
      <c r="J220" s="9"/>
      <c r="K220" s="31">
        <f>SUMIFS('Inputs - allowances'!$J$4:$J$1000,'Inputs - allowances'!$M$4:$M$1000,K$214, 'Inputs - allowances'!$C$4:$C$1000, $C$1)</f>
        <v>0</v>
      </c>
      <c r="L220" s="9"/>
    </row>
    <row r="221" spans="2:12" outlineLevel="1">
      <c r="B221" s="3" t="s">
        <v>32</v>
      </c>
      <c r="C221" s="31">
        <f>SUMIFS('Inputs - allowances'!$K$4:$K$1000,'Inputs - allowances'!$M$4:$M$1000,C$214, 'Inputs - allowances'!$C$4:$C$1000, $C$1)</f>
        <v>0.16534680258318901</v>
      </c>
      <c r="D221" s="9"/>
      <c r="E221" s="31">
        <f>SUMIFS('Inputs - allowances'!$K$4:$K$1000,'Inputs - allowances'!$M$4:$M$1000,E$214, 'Inputs - allowances'!$C$4:$C$1000, $C$1)</f>
        <v>1.77306823356205</v>
      </c>
      <c r="F221" s="9"/>
      <c r="G221" s="31">
        <f>SUMIFS('Inputs - allowances'!$K$4:$K$1000,'Inputs - allowances'!$M$4:$M$1000,G$214, 'Inputs - allowances'!$C$4:$C$1000, $C$1)</f>
        <v>0</v>
      </c>
      <c r="H221" s="9"/>
      <c r="I221" s="31">
        <f>SUMIFS('Inputs - allowances'!$K$4:$K$1000,'Inputs - allowances'!$M$4:$M$1000,I$214, 'Inputs - allowances'!$C$4:$C$1000, $C$1)</f>
        <v>0</v>
      </c>
      <c r="J221" s="9"/>
      <c r="K221" s="31">
        <f>SUMIFS('Inputs - allowances'!$K$4:$K$1000,'Inputs - allowances'!$M$4:$M$1000,K$214, 'Inputs - allowances'!$C$4:$C$1000, $C$1)</f>
        <v>0</v>
      </c>
      <c r="L221" s="9"/>
    </row>
    <row r="222" spans="2:12" outlineLevel="1"/>
    <row r="223" spans="2:12" outlineLevel="1">
      <c r="B223" s="13" t="s">
        <v>581</v>
      </c>
    </row>
    <row r="224" spans="2:12" outlineLevel="1">
      <c r="B224" s="13"/>
    </row>
    <row r="225" spans="2:12" outlineLevel="1">
      <c r="C225" s="5" t="s">
        <v>432</v>
      </c>
      <c r="D225" s="5"/>
      <c r="E225" s="5" t="s">
        <v>433</v>
      </c>
      <c r="F225" s="5"/>
      <c r="G225" s="5" t="s">
        <v>434</v>
      </c>
      <c r="H225" s="5"/>
      <c r="I225" s="5" t="s">
        <v>435</v>
      </c>
      <c r="J225" s="5"/>
      <c r="K225" s="5" t="s">
        <v>436</v>
      </c>
      <c r="L225" s="5"/>
    </row>
    <row r="226" spans="2:12" outlineLevel="1">
      <c r="C226" s="14" t="s">
        <v>437</v>
      </c>
      <c r="D226" s="14" t="s">
        <v>438</v>
      </c>
      <c r="E226" s="14" t="s">
        <v>437</v>
      </c>
      <c r="F226" s="14" t="s">
        <v>438</v>
      </c>
      <c r="G226" s="14" t="s">
        <v>437</v>
      </c>
      <c r="H226" s="14" t="s">
        <v>438</v>
      </c>
      <c r="I226" s="14" t="s">
        <v>437</v>
      </c>
      <c r="J226" s="14" t="s">
        <v>438</v>
      </c>
      <c r="K226" s="14" t="s">
        <v>437</v>
      </c>
      <c r="L226" s="14" t="s">
        <v>438</v>
      </c>
    </row>
    <row r="227" spans="2:12" outlineLevel="1">
      <c r="B227" s="3" t="s">
        <v>28</v>
      </c>
      <c r="C227" s="16">
        <f>C207+C217</f>
        <v>6.702536112229021</v>
      </c>
      <c r="D227" s="16">
        <f t="shared" ref="D227:L227" si="68">D207+D217</f>
        <v>5.5395090810978331</v>
      </c>
      <c r="E227" s="16">
        <f t="shared" si="68"/>
        <v>64.636849843995122</v>
      </c>
      <c r="F227" s="16">
        <f t="shared" si="68"/>
        <v>44.433024505881157</v>
      </c>
      <c r="G227" s="16">
        <f t="shared" si="68"/>
        <v>0</v>
      </c>
      <c r="H227" s="16">
        <f t="shared" si="68"/>
        <v>0</v>
      </c>
      <c r="I227" s="16">
        <f t="shared" si="68"/>
        <v>0</v>
      </c>
      <c r="J227" s="16">
        <f t="shared" si="68"/>
        <v>0</v>
      </c>
      <c r="K227" s="16">
        <f t="shared" si="68"/>
        <v>0</v>
      </c>
      <c r="L227" s="16">
        <f t="shared" si="68"/>
        <v>0</v>
      </c>
    </row>
    <row r="228" spans="2:12" outlineLevel="1">
      <c r="B228" s="3" t="s">
        <v>29</v>
      </c>
      <c r="C228" s="16">
        <f t="shared" ref="C228:L231" si="69">C208+C218</f>
        <v>6.704708477903778</v>
      </c>
      <c r="D228" s="16">
        <f t="shared" si="69"/>
        <v>3.8551226132458156</v>
      </c>
      <c r="E228" s="16">
        <f t="shared" si="69"/>
        <v>63.30663835060286</v>
      </c>
      <c r="F228" s="16">
        <f t="shared" si="69"/>
        <v>50.620445945582105</v>
      </c>
      <c r="G228" s="16">
        <f t="shared" si="69"/>
        <v>0</v>
      </c>
      <c r="H228" s="16">
        <f t="shared" si="69"/>
        <v>0</v>
      </c>
      <c r="I228" s="16">
        <f t="shared" si="69"/>
        <v>0</v>
      </c>
      <c r="J228" s="16">
        <f t="shared" si="69"/>
        <v>0</v>
      </c>
      <c r="K228" s="16">
        <f t="shared" si="69"/>
        <v>0</v>
      </c>
      <c r="L228" s="16">
        <f t="shared" si="69"/>
        <v>0</v>
      </c>
    </row>
    <row r="229" spans="2:12" outlineLevel="1">
      <c r="B229" s="3" t="s">
        <v>30</v>
      </c>
      <c r="C229" s="16">
        <f t="shared" si="69"/>
        <v>7.0278533359439344</v>
      </c>
      <c r="D229" s="16">
        <f t="shared" si="69"/>
        <v>3.0588798784697855</v>
      </c>
      <c r="E229" s="16">
        <f t="shared" si="69"/>
        <v>61.040638030112909</v>
      </c>
      <c r="F229" s="16">
        <f t="shared" si="69"/>
        <v>53.566581008525894</v>
      </c>
      <c r="G229" s="16">
        <f t="shared" si="69"/>
        <v>0</v>
      </c>
      <c r="H229" s="16">
        <f t="shared" si="69"/>
        <v>0</v>
      </c>
      <c r="I229" s="16">
        <f t="shared" si="69"/>
        <v>0</v>
      </c>
      <c r="J229" s="16">
        <f t="shared" si="69"/>
        <v>0</v>
      </c>
      <c r="K229" s="16">
        <f t="shared" si="69"/>
        <v>0</v>
      </c>
      <c r="L229" s="16">
        <f t="shared" si="69"/>
        <v>0</v>
      </c>
    </row>
    <row r="230" spans="2:12" outlineLevel="1">
      <c r="B230" s="3" t="s">
        <v>31</v>
      </c>
      <c r="C230" s="16">
        <f t="shared" si="69"/>
        <v>7.0262951903091331</v>
      </c>
      <c r="D230" s="16">
        <f t="shared" si="69"/>
        <v>3.1365203927747691</v>
      </c>
      <c r="E230" s="16">
        <f t="shared" si="69"/>
        <v>58.036924660709239</v>
      </c>
      <c r="F230" s="16">
        <f t="shared" si="69"/>
        <v>31.712533511680039</v>
      </c>
      <c r="G230" s="16">
        <f t="shared" si="69"/>
        <v>0</v>
      </c>
      <c r="H230" s="16">
        <f t="shared" si="69"/>
        <v>0</v>
      </c>
      <c r="I230" s="16">
        <f t="shared" si="69"/>
        <v>0</v>
      </c>
      <c r="J230" s="16">
        <f t="shared" si="69"/>
        <v>0</v>
      </c>
      <c r="K230" s="16">
        <f t="shared" si="69"/>
        <v>0</v>
      </c>
      <c r="L230" s="16">
        <f t="shared" si="69"/>
        <v>0</v>
      </c>
    </row>
    <row r="231" spans="2:12" outlineLevel="1">
      <c r="B231" s="3" t="s">
        <v>32</v>
      </c>
      <c r="C231" s="16">
        <f t="shared" si="69"/>
        <v>7.0265935295489257</v>
      </c>
      <c r="D231" s="16">
        <f t="shared" si="69"/>
        <v>3.5765847092057994</v>
      </c>
      <c r="E231" s="16">
        <f t="shared" si="69"/>
        <v>58.008371399504114</v>
      </c>
      <c r="F231" s="16">
        <f t="shared" si="69"/>
        <v>33.654339499848007</v>
      </c>
      <c r="G231" s="16">
        <f t="shared" si="69"/>
        <v>0</v>
      </c>
      <c r="H231" s="16">
        <f t="shared" si="69"/>
        <v>0</v>
      </c>
      <c r="I231" s="16">
        <f t="shared" si="69"/>
        <v>0</v>
      </c>
      <c r="J231" s="16">
        <f t="shared" si="69"/>
        <v>0</v>
      </c>
      <c r="K231" s="16">
        <f t="shared" si="69"/>
        <v>0</v>
      </c>
      <c r="L231" s="16">
        <f t="shared" si="69"/>
        <v>0</v>
      </c>
    </row>
    <row r="232" spans="2:12" outlineLevel="1"/>
    <row r="233" spans="2:12" outlineLevel="1">
      <c r="B233" s="13" t="s">
        <v>544</v>
      </c>
    </row>
    <row r="234" spans="2:12" outlineLevel="1">
      <c r="C234" s="26"/>
    </row>
    <row r="235" spans="2:12" outlineLevel="1">
      <c r="C235" s="5" t="s">
        <v>432</v>
      </c>
      <c r="D235" s="5"/>
      <c r="E235" s="5" t="s">
        <v>433</v>
      </c>
      <c r="F235" s="5"/>
      <c r="G235" s="5" t="s">
        <v>434</v>
      </c>
      <c r="H235" s="5"/>
      <c r="I235" s="5" t="s">
        <v>435</v>
      </c>
      <c r="J235" s="5"/>
      <c r="K235" s="5" t="s">
        <v>436</v>
      </c>
      <c r="L235" s="5"/>
    </row>
    <row r="236" spans="2:12" outlineLevel="1">
      <c r="C236" s="14" t="s">
        <v>437</v>
      </c>
      <c r="D236" s="14" t="s">
        <v>438</v>
      </c>
      <c r="E236" s="14" t="s">
        <v>437</v>
      </c>
      <c r="F236" s="14" t="s">
        <v>438</v>
      </c>
      <c r="G236" s="14" t="s">
        <v>437</v>
      </c>
      <c r="H236" s="14" t="s">
        <v>438</v>
      </c>
      <c r="I236" s="14" t="s">
        <v>437</v>
      </c>
      <c r="J236" s="14" t="s">
        <v>438</v>
      </c>
      <c r="K236" s="14" t="s">
        <v>437</v>
      </c>
      <c r="L236" s="14" t="s">
        <v>438</v>
      </c>
    </row>
    <row r="237" spans="2:12" outlineLevel="1">
      <c r="B237" s="30" t="s">
        <v>28</v>
      </c>
      <c r="C237" s="18">
        <f xml:space="preserve"> IFERROR(C227 / SUM($C$227:$D$231), 0)</f>
        <v>0.1249200571321637</v>
      </c>
      <c r="D237" s="18">
        <f xml:space="preserve"> IFERROR(D227 / SUM($C$227:$D$231), 0)</f>
        <v>0.10324387355889204</v>
      </c>
      <c r="E237" s="18">
        <f xml:space="preserve"> IFERROR(E227 / SUM($E$227:$F$231), 0)</f>
        <v>0.1245372139970906</v>
      </c>
      <c r="F237" s="18">
        <f xml:space="preserve"> IFERROR(F227 / SUM($E$227:$F$231), 0)</f>
        <v>8.5610067550978747E-2</v>
      </c>
      <c r="G237" s="18">
        <f xml:space="preserve"> IFERROR(G227 / SUM($G$227:$H$231), 0)</f>
        <v>0</v>
      </c>
      <c r="H237" s="18">
        <f xml:space="preserve"> IFERROR(H227 / SUM($G$227:$H$231), 0)</f>
        <v>0</v>
      </c>
      <c r="I237" s="18">
        <f xml:space="preserve"> IFERROR(I227 / SUM($I$227:$J$231), 0)</f>
        <v>0</v>
      </c>
      <c r="J237" s="18">
        <f xml:space="preserve"> IFERROR(J227 / SUM($I$227:$J$231), 0)</f>
        <v>0</v>
      </c>
      <c r="K237" s="18">
        <f xml:space="preserve"> IFERROR(K227 / SUM($K$227:$L$231), 0)</f>
        <v>0</v>
      </c>
      <c r="L237" s="18">
        <f xml:space="preserve"> IFERROR(L227 / SUM($K$227:$L$231), 0)</f>
        <v>0</v>
      </c>
    </row>
    <row r="238" spans="2:12" outlineLevel="1">
      <c r="B238" s="30" t="s">
        <v>29</v>
      </c>
      <c r="C238" s="18">
        <f t="shared" ref="C238:D241" si="70" xml:space="preserve"> IFERROR(C228 / SUM($C$227:$D$231), 0)</f>
        <v>0.12496054509666828</v>
      </c>
      <c r="D238" s="18">
        <f t="shared" si="70"/>
        <v>7.1850733667738004E-2</v>
      </c>
      <c r="E238" s="18">
        <f t="shared" ref="E238:F241" si="71" xml:space="preserve"> IFERROR(E228 / SUM($E$227:$F$231), 0)</f>
        <v>0.12197426679570603</v>
      </c>
      <c r="F238" s="18">
        <f t="shared" si="71"/>
        <v>9.753150601504415E-2</v>
      </c>
      <c r="G238" s="18">
        <f t="shared" ref="G238:H241" si="72" xml:space="preserve"> IFERROR(G228 / SUM($G$227:$H$231), 0)</f>
        <v>0</v>
      </c>
      <c r="H238" s="18">
        <f t="shared" si="72"/>
        <v>0</v>
      </c>
      <c r="I238" s="18">
        <f t="shared" ref="I238:J241" si="73" xml:space="preserve"> IFERROR(I228 / SUM($I$227:$J$231), 0)</f>
        <v>0</v>
      </c>
      <c r="J238" s="18">
        <f t="shared" si="73"/>
        <v>0</v>
      </c>
      <c r="K238" s="18">
        <f t="shared" ref="K238:L241" si="74" xml:space="preserve"> IFERROR(K228 / SUM($K$227:$L$231), 0)</f>
        <v>0</v>
      </c>
      <c r="L238" s="18">
        <f t="shared" si="74"/>
        <v>0</v>
      </c>
    </row>
    <row r="239" spans="2:12" outlineLevel="1">
      <c r="B239" s="30" t="s">
        <v>30</v>
      </c>
      <c r="C239" s="18">
        <f t="shared" si="70"/>
        <v>0.13098323165179024</v>
      </c>
      <c r="D239" s="18">
        <f t="shared" si="70"/>
        <v>5.7010576710163186E-2</v>
      </c>
      <c r="E239" s="18">
        <f t="shared" si="71"/>
        <v>0.11760831505901957</v>
      </c>
      <c r="F239" s="18">
        <f t="shared" si="71"/>
        <v>0.10320788804300043</v>
      </c>
      <c r="G239" s="18">
        <f t="shared" si="72"/>
        <v>0</v>
      </c>
      <c r="H239" s="18">
        <f t="shared" si="72"/>
        <v>0</v>
      </c>
      <c r="I239" s="18">
        <f t="shared" si="73"/>
        <v>0</v>
      </c>
      <c r="J239" s="18">
        <f t="shared" si="73"/>
        <v>0</v>
      </c>
      <c r="K239" s="18">
        <f t="shared" si="74"/>
        <v>0</v>
      </c>
      <c r="L239" s="18">
        <f t="shared" si="74"/>
        <v>0</v>
      </c>
    </row>
    <row r="240" spans="2:12" outlineLevel="1">
      <c r="B240" s="30" t="s">
        <v>31</v>
      </c>
      <c r="C240" s="18">
        <f t="shared" si="70"/>
        <v>0.13095419135443706</v>
      </c>
      <c r="D240" s="18">
        <f t="shared" si="70"/>
        <v>5.8457619638444203E-2</v>
      </c>
      <c r="E240" s="18">
        <f t="shared" si="71"/>
        <v>0.11182099566498664</v>
      </c>
      <c r="F240" s="18">
        <f t="shared" si="71"/>
        <v>6.1101222938093253E-2</v>
      </c>
      <c r="G240" s="18">
        <f t="shared" si="72"/>
        <v>0</v>
      </c>
      <c r="H240" s="18">
        <f t="shared" si="72"/>
        <v>0</v>
      </c>
      <c r="I240" s="18">
        <f t="shared" si="73"/>
        <v>0</v>
      </c>
      <c r="J240" s="18">
        <f t="shared" si="73"/>
        <v>0</v>
      </c>
      <c r="K240" s="18">
        <f t="shared" si="74"/>
        <v>0</v>
      </c>
      <c r="L240" s="18">
        <f t="shared" si="74"/>
        <v>0</v>
      </c>
    </row>
    <row r="241" spans="2:12" outlineLevel="1">
      <c r="B241" s="30" t="s">
        <v>32</v>
      </c>
      <c r="C241" s="18">
        <f t="shared" si="70"/>
        <v>0.13095975172058141</v>
      </c>
      <c r="D241" s="18">
        <f t="shared" si="70"/>
        <v>6.6659419469121864E-2</v>
      </c>
      <c r="E241" s="18">
        <f t="shared" si="71"/>
        <v>0.11176598148020506</v>
      </c>
      <c r="F241" s="18">
        <f t="shared" si="71"/>
        <v>6.4842542455875604E-2</v>
      </c>
      <c r="G241" s="18">
        <f t="shared" si="72"/>
        <v>0</v>
      </c>
      <c r="H241" s="18">
        <f t="shared" si="72"/>
        <v>0</v>
      </c>
      <c r="I241" s="18">
        <f t="shared" si="73"/>
        <v>0</v>
      </c>
      <c r="J241" s="18">
        <f t="shared" si="73"/>
        <v>0</v>
      </c>
      <c r="K241" s="18">
        <f t="shared" si="74"/>
        <v>0</v>
      </c>
      <c r="L241" s="18">
        <f t="shared" si="74"/>
        <v>0</v>
      </c>
    </row>
    <row r="242" spans="2:12" outlineLevel="1"/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tabColor theme="4" tint="0.59999389629810485"/>
  </sheetPr>
  <dimension ref="C2:M21"/>
  <sheetViews>
    <sheetView topLeftCell="A7" workbookViewId="0"/>
  </sheetViews>
  <sheetFormatPr defaultRowHeight="14.45"/>
  <cols>
    <col min="4" max="5" width="9.5703125" bestFit="1" customWidth="1"/>
  </cols>
  <sheetData>
    <row r="2" spans="3:13">
      <c r="C2" s="43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3:13">
      <c r="C3" s="36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3:13">
      <c r="C4" s="36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3:13"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3:13"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3:13"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3:13">
      <c r="C8" s="47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3:13"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3:13">
      <c r="C10" s="47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3:13">
      <c r="C11" s="47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3:13"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3:13"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3:13"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3:13"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3:13"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3:13"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</row>
    <row r="18" spans="3:13"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 spans="3:13"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3:13"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3:13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CC"/>
  </sheetPr>
  <dimension ref="A1:K2247"/>
  <sheetViews>
    <sheetView workbookViewId="0">
      <pane ySplit="3" topLeftCell="A4" activePane="bottomLeft" state="frozen"/>
      <selection pane="bottomLeft"/>
    </sheetView>
  </sheetViews>
  <sheetFormatPr defaultRowHeight="14.45"/>
  <cols>
    <col min="1" max="1" width="4.5703125" customWidth="1"/>
    <col min="2" max="2" width="19.42578125" bestFit="1" customWidth="1"/>
    <col min="3" max="3" width="117.85546875" bestFit="1" customWidth="1"/>
    <col min="4" max="4" width="3.5703125" customWidth="1"/>
    <col min="5" max="5" width="15.85546875" customWidth="1"/>
    <col min="6" max="10" width="7.5703125" customWidth="1"/>
  </cols>
  <sheetData>
    <row r="1" spans="1:10">
      <c r="C1" t="s">
        <v>22</v>
      </c>
    </row>
    <row r="2" spans="1:10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</row>
    <row r="4" spans="1:10">
      <c r="A4" t="str">
        <f>'F_Inputs - Reps'!A4</f>
        <v>ANH</v>
      </c>
      <c r="B4" t="str">
        <f>'F_Inputs - Reps'!B4</f>
        <v>WS1009WR</v>
      </c>
      <c r="C4" t="str">
        <f>'F_Inputs - Reps'!C4</f>
        <v>Operating expenditure (excluding Atypical expenditure) - Total operating expenditure excluding third party services - Water resources</v>
      </c>
      <c r="D4" t="str">
        <f>'F_Inputs - Reps'!D4</f>
        <v>£m</v>
      </c>
      <c r="E4" t="str">
        <f>'F_Inputs - Reps'!E4</f>
        <v>Price Review 2019</v>
      </c>
      <c r="F4" s="7"/>
      <c r="G4" s="7"/>
      <c r="H4" s="7"/>
      <c r="I4" s="7"/>
      <c r="J4" s="7"/>
    </row>
    <row r="5" spans="1:10">
      <c r="A5" t="str">
        <f>'F_Inputs - Reps'!A5</f>
        <v>ANH</v>
      </c>
      <c r="B5" t="str">
        <f>'F_Inputs - Reps'!B5</f>
        <v>WS1009WT</v>
      </c>
      <c r="C5" t="str">
        <f>'F_Inputs - Reps'!C5</f>
        <v>Total operating expenditure (excluding third party services) - Water treatment</v>
      </c>
      <c r="D5" t="str">
        <f>'F_Inputs - Reps'!D5</f>
        <v>£m</v>
      </c>
      <c r="E5" t="str">
        <f>'F_Inputs - Reps'!E5</f>
        <v>Price Review 2019</v>
      </c>
      <c r="F5" s="7"/>
      <c r="G5" s="7"/>
      <c r="H5" s="7"/>
      <c r="I5" s="7"/>
      <c r="J5" s="7"/>
    </row>
    <row r="6" spans="1:10">
      <c r="A6" t="str">
        <f>'F_Inputs - Reps'!A6</f>
        <v>ANH</v>
      </c>
      <c r="B6" t="str">
        <f>'F_Inputs - Reps'!B6</f>
        <v>WS1009TWD</v>
      </c>
      <c r="C6" t="str">
        <f>'F_Inputs - Reps'!C6</f>
        <v>Total operating expenditure (excluding third party services) - Treated water distribution</v>
      </c>
      <c r="D6" t="str">
        <f>'F_Inputs - Reps'!D6</f>
        <v>£m</v>
      </c>
      <c r="E6" t="str">
        <f>'F_Inputs - Reps'!E6</f>
        <v>Price Review 2019</v>
      </c>
      <c r="F6" s="7"/>
      <c r="G6" s="7"/>
      <c r="H6" s="7"/>
      <c r="I6" s="7"/>
      <c r="J6" s="7"/>
    </row>
    <row r="7" spans="1:10">
      <c r="A7" t="str">
        <f>'F_Inputs - Reps'!A7</f>
        <v>ANH</v>
      </c>
      <c r="B7" t="str">
        <f>'F_Inputs - Reps'!B7</f>
        <v>WS1009RWD</v>
      </c>
      <c r="C7" t="str">
        <f>'F_Inputs - Reps'!C7</f>
        <v>Operating expenditure (excluding Atypical expenditure) - Total operating expenditure excluding third party services - Raw water distribution</v>
      </c>
      <c r="D7" t="str">
        <f>'F_Inputs - Reps'!D7</f>
        <v>£m</v>
      </c>
      <c r="E7" t="str">
        <f>'F_Inputs - Reps'!E7</f>
        <v>Price Review 2019</v>
      </c>
      <c r="F7" s="7"/>
      <c r="G7" s="7"/>
      <c r="H7" s="7"/>
      <c r="I7" s="7"/>
      <c r="J7" s="7"/>
    </row>
    <row r="8" spans="1:10">
      <c r="A8" t="str">
        <f>'F_Inputs - Reps'!A8</f>
        <v>ANH</v>
      </c>
      <c r="B8" t="str">
        <f>'F_Inputs - Reps'!B8</f>
        <v>WS2047WR</v>
      </c>
      <c r="C8" t="str">
        <f>'F_Inputs - Reps'!C8</f>
        <v>Enhancement expenditure by purpose ~ operating - Total water enhancement operating expenditure  - Water resources</v>
      </c>
      <c r="D8" t="str">
        <f>'F_Inputs - Reps'!D8</f>
        <v>£m</v>
      </c>
      <c r="E8" t="str">
        <f>'F_Inputs - Reps'!E8</f>
        <v>Price Review 2019</v>
      </c>
      <c r="F8" s="7"/>
      <c r="G8" s="7"/>
      <c r="H8" s="7"/>
      <c r="I8" s="7"/>
      <c r="J8" s="7"/>
    </row>
    <row r="9" spans="1:10">
      <c r="A9" t="str">
        <f>'F_Inputs - Reps'!A9</f>
        <v>ANH</v>
      </c>
      <c r="B9" t="str">
        <f>'F_Inputs - Reps'!B9</f>
        <v>WS2047RWD</v>
      </c>
      <c r="C9" t="str">
        <f>'F_Inputs - Reps'!C9</f>
        <v>Enhancement expenditure by purpose ~ operating - Total water enhancement operating expenditure  - Raw water distribution</v>
      </c>
      <c r="D9" t="str">
        <f>'F_Inputs - Reps'!D9</f>
        <v>£m</v>
      </c>
      <c r="E9" t="str">
        <f>'F_Inputs - Reps'!E9</f>
        <v>Price Review 2019</v>
      </c>
      <c r="F9" s="7"/>
      <c r="G9" s="7"/>
      <c r="H9" s="7"/>
      <c r="I9" s="7"/>
      <c r="J9" s="7"/>
    </row>
    <row r="10" spans="1:10">
      <c r="A10" t="str">
        <f>'F_Inputs - Reps'!A10</f>
        <v>ANH</v>
      </c>
      <c r="B10" t="str">
        <f>'F_Inputs - Reps'!B10</f>
        <v>WS2047WT</v>
      </c>
      <c r="C10" t="str">
        <f>'F_Inputs - Reps'!C10</f>
        <v>Enhancement expenditure by purpose ~ operating - Total water enhancement operating expenditure  - Water treatment</v>
      </c>
      <c r="D10" t="str">
        <f>'F_Inputs - Reps'!D10</f>
        <v>£m</v>
      </c>
      <c r="E10" t="str">
        <f>'F_Inputs - Reps'!E10</f>
        <v>Price Review 2019</v>
      </c>
      <c r="F10" s="7"/>
      <c r="G10" s="7"/>
      <c r="H10" s="7"/>
      <c r="I10" s="7"/>
      <c r="J10" s="7"/>
    </row>
    <row r="11" spans="1:10">
      <c r="A11" t="str">
        <f>'F_Inputs - Reps'!A11</f>
        <v>ANH</v>
      </c>
      <c r="B11" t="str">
        <f>'F_Inputs - Reps'!B11</f>
        <v>WS2047TWD</v>
      </c>
      <c r="C11" t="str">
        <f>'F_Inputs - Reps'!C11</f>
        <v>Enhancement expenditure by purpose ~ operating - Total water enhancement operating expenditure  - Treated water distribution</v>
      </c>
      <c r="D11" t="str">
        <f>'F_Inputs - Reps'!D11</f>
        <v>£m</v>
      </c>
      <c r="E11" t="str">
        <f>'F_Inputs - Reps'!E11</f>
        <v>Price Review 2019</v>
      </c>
      <c r="F11" s="7"/>
      <c r="G11" s="7"/>
      <c r="H11" s="7"/>
      <c r="I11" s="7"/>
      <c r="J11" s="7"/>
    </row>
    <row r="12" spans="1:10">
      <c r="A12" t="str">
        <f>'F_Inputs - Reps'!A12</f>
        <v>ANH</v>
      </c>
      <c r="B12" t="str">
        <f>'F_Inputs - Reps'!B12</f>
        <v>WS2012WR</v>
      </c>
      <c r="C12" t="str">
        <f>'F_Inputs - Reps'!C12</f>
        <v>Enhancement expenditure by purpose ~ operating - Addressing low pressure - Water resources</v>
      </c>
      <c r="D12" t="str">
        <f>'F_Inputs - Reps'!D12</f>
        <v>£m</v>
      </c>
      <c r="E12" t="str">
        <f>'F_Inputs - Reps'!E12</f>
        <v>Price Review 2019</v>
      </c>
      <c r="F12" s="7"/>
      <c r="G12" s="7"/>
      <c r="H12" s="7"/>
      <c r="I12" s="7"/>
      <c r="J12" s="7"/>
    </row>
    <row r="13" spans="1:10">
      <c r="A13" t="str">
        <f>'F_Inputs - Reps'!A13</f>
        <v>ANH</v>
      </c>
      <c r="B13" t="str">
        <f>'F_Inputs - Reps'!B13</f>
        <v>WS2012RWD</v>
      </c>
      <c r="C13" t="str">
        <f>'F_Inputs - Reps'!C13</f>
        <v>Enhancement expenditure by purpose ~ operating - Addressing low pressure - Raw water distribution</v>
      </c>
      <c r="D13" t="str">
        <f>'F_Inputs - Reps'!D13</f>
        <v>£m</v>
      </c>
      <c r="E13" t="str">
        <f>'F_Inputs - Reps'!E13</f>
        <v>Price Review 2019</v>
      </c>
      <c r="F13" s="7"/>
      <c r="G13" s="7"/>
      <c r="H13" s="7"/>
      <c r="I13" s="7"/>
      <c r="J13" s="7"/>
    </row>
    <row r="14" spans="1:10">
      <c r="A14" t="str">
        <f>'F_Inputs - Reps'!A14</f>
        <v>ANH</v>
      </c>
      <c r="B14" t="str">
        <f>'F_Inputs - Reps'!B14</f>
        <v>WS2012WT</v>
      </c>
      <c r="C14" t="str">
        <f>'F_Inputs - Reps'!C14</f>
        <v>Enhancement expenditure by purpose ~ operating - Addressing low pressure - Water treatment</v>
      </c>
      <c r="D14" t="str">
        <f>'F_Inputs - Reps'!D14</f>
        <v>£m</v>
      </c>
      <c r="E14" t="str">
        <f>'F_Inputs - Reps'!E14</f>
        <v>Price Review 2019</v>
      </c>
      <c r="F14" s="7"/>
      <c r="G14" s="7"/>
      <c r="H14" s="7"/>
      <c r="I14" s="7"/>
      <c r="J14" s="7"/>
    </row>
    <row r="15" spans="1:10">
      <c r="A15" t="str">
        <f>'F_Inputs - Reps'!A15</f>
        <v>ANH</v>
      </c>
      <c r="B15" t="str">
        <f>'F_Inputs - Reps'!B15</f>
        <v>WS2012TWD</v>
      </c>
      <c r="C15" t="str">
        <f>'F_Inputs - Reps'!C15</f>
        <v>Enhancement expenditure by purpose ~ operating - Addressing low pressure - Treated water distribution</v>
      </c>
      <c r="D15" t="str">
        <f>'F_Inputs - Reps'!D15</f>
        <v>£m</v>
      </c>
      <c r="E15" t="str">
        <f>'F_Inputs - Reps'!E15</f>
        <v>Price Review 2019</v>
      </c>
      <c r="F15" s="7"/>
      <c r="G15" s="7"/>
      <c r="H15" s="7"/>
      <c r="I15" s="7"/>
      <c r="J15" s="7"/>
    </row>
    <row r="16" spans="1:10">
      <c r="A16" t="str">
        <f>'F_Inputs - Reps'!A16</f>
        <v>ANH</v>
      </c>
      <c r="B16" t="str">
        <f>'F_Inputs - Reps'!B16</f>
        <v>WS2019WR</v>
      </c>
      <c r="C16" t="str">
        <f>'F_Inputs - Reps'!C16</f>
        <v>Enhancement expenditure by purpose ~ operating - New developments - Water resources</v>
      </c>
      <c r="D16" t="str">
        <f>'F_Inputs - Reps'!D16</f>
        <v>£m</v>
      </c>
      <c r="E16" t="str">
        <f>'F_Inputs - Reps'!E16</f>
        <v>Price Review 2019</v>
      </c>
      <c r="F16" s="7"/>
      <c r="G16" s="7"/>
      <c r="H16" s="7"/>
      <c r="I16" s="7"/>
      <c r="J16" s="7"/>
    </row>
    <row r="17" spans="1:10">
      <c r="A17" t="str">
        <f>'F_Inputs - Reps'!A17</f>
        <v>ANH</v>
      </c>
      <c r="B17" t="str">
        <f>'F_Inputs - Reps'!B17</f>
        <v>WS2019RWD</v>
      </c>
      <c r="C17" t="str">
        <f>'F_Inputs - Reps'!C17</f>
        <v>Enhancement expenditure by purpose ~ operating - New developments - Raw water distribution</v>
      </c>
      <c r="D17" t="str">
        <f>'F_Inputs - Reps'!D17</f>
        <v>£m</v>
      </c>
      <c r="E17" t="str">
        <f>'F_Inputs - Reps'!E17</f>
        <v>Price Review 2019</v>
      </c>
      <c r="F17" s="7"/>
      <c r="G17" s="7"/>
      <c r="H17" s="7"/>
      <c r="I17" s="7"/>
      <c r="J17" s="7"/>
    </row>
    <row r="18" spans="1:10">
      <c r="A18" t="str">
        <f>'F_Inputs - Reps'!A18</f>
        <v>ANH</v>
      </c>
      <c r="B18" t="str">
        <f>'F_Inputs - Reps'!B18</f>
        <v>WS2019WT</v>
      </c>
      <c r="C18" t="str">
        <f>'F_Inputs - Reps'!C18</f>
        <v>Enhancement expenditure by purpose ~ operating - New developments - Water treatment</v>
      </c>
      <c r="D18" t="str">
        <f>'F_Inputs - Reps'!D18</f>
        <v>£m</v>
      </c>
      <c r="E18" t="str">
        <f>'F_Inputs - Reps'!E18</f>
        <v>Price Review 2019</v>
      </c>
      <c r="F18" s="7"/>
      <c r="G18" s="7"/>
      <c r="H18" s="7"/>
      <c r="I18" s="7"/>
      <c r="J18" s="7"/>
    </row>
    <row r="19" spans="1:10">
      <c r="A19" t="str">
        <f>'F_Inputs - Reps'!A19</f>
        <v>ANH</v>
      </c>
      <c r="B19" t="str">
        <f>'F_Inputs - Reps'!B19</f>
        <v>WS2019TWD</v>
      </c>
      <c r="C19" t="str">
        <f>'F_Inputs - Reps'!C19</f>
        <v>Enhancement expenditure by purpose ~ operating - New developments - Treated water distribution</v>
      </c>
      <c r="D19" t="str">
        <f>'F_Inputs - Reps'!D19</f>
        <v>£m</v>
      </c>
      <c r="E19" t="str">
        <f>'F_Inputs - Reps'!E19</f>
        <v>Price Review 2019</v>
      </c>
      <c r="F19" s="7"/>
      <c r="G19" s="7"/>
      <c r="H19" s="7"/>
      <c r="I19" s="7"/>
      <c r="J19" s="7"/>
    </row>
    <row r="20" spans="1:10">
      <c r="A20" t="str">
        <f>'F_Inputs - Reps'!A20</f>
        <v>ANH</v>
      </c>
      <c r="B20" t="str">
        <f>'F_Inputs - Reps'!B20</f>
        <v>WS2020WR</v>
      </c>
      <c r="C20" t="str">
        <f>'F_Inputs - Reps'!C20</f>
        <v>Enhancement expenditure by purpose ~ operating - New connections element of new development (CPs, meters) - Water resources</v>
      </c>
      <c r="D20" t="str">
        <f>'F_Inputs - Reps'!D20</f>
        <v>£m</v>
      </c>
      <c r="E20" t="str">
        <f>'F_Inputs - Reps'!E20</f>
        <v>Price Review 2019</v>
      </c>
      <c r="F20" s="7"/>
      <c r="G20" s="7"/>
      <c r="H20" s="7"/>
      <c r="I20" s="7"/>
      <c r="J20" s="7"/>
    </row>
    <row r="21" spans="1:10">
      <c r="A21" t="str">
        <f>'F_Inputs - Reps'!A21</f>
        <v>ANH</v>
      </c>
      <c r="B21" t="str">
        <f>'F_Inputs - Reps'!B21</f>
        <v>WS2020RWD</v>
      </c>
      <c r="C21" t="str">
        <f>'F_Inputs - Reps'!C21</f>
        <v>Enhancement expenditure by purpose ~ operating - New connections element of new development (CPs, meters) - Raw water distribution</v>
      </c>
      <c r="D21" t="str">
        <f>'F_Inputs - Reps'!D21</f>
        <v>£m</v>
      </c>
      <c r="E21" t="str">
        <f>'F_Inputs - Reps'!E21</f>
        <v>Price Review 2019</v>
      </c>
      <c r="F21" s="7"/>
      <c r="G21" s="7"/>
      <c r="H21" s="7"/>
      <c r="I21" s="7"/>
      <c r="J21" s="7"/>
    </row>
    <row r="22" spans="1:10">
      <c r="A22" t="str">
        <f>'F_Inputs - Reps'!A22</f>
        <v>ANH</v>
      </c>
      <c r="B22" t="str">
        <f>'F_Inputs - Reps'!B22</f>
        <v>WS2020WT</v>
      </c>
      <c r="C22" t="str">
        <f>'F_Inputs - Reps'!C22</f>
        <v>Enhancement expenditure by purpose ~ operating - New connections element of new development (CPs, meters) - Water treatment</v>
      </c>
      <c r="D22" t="str">
        <f>'F_Inputs - Reps'!D22</f>
        <v>£m</v>
      </c>
      <c r="E22" t="str">
        <f>'F_Inputs - Reps'!E22</f>
        <v>Price Review 2019</v>
      </c>
      <c r="F22" s="7"/>
      <c r="G22" s="7"/>
      <c r="H22" s="7"/>
      <c r="I22" s="7"/>
      <c r="J22" s="7"/>
    </row>
    <row r="23" spans="1:10">
      <c r="A23" t="str">
        <f>'F_Inputs - Reps'!A23</f>
        <v>ANH</v>
      </c>
      <c r="B23" t="str">
        <f>'F_Inputs - Reps'!B23</f>
        <v>WS2020TWD</v>
      </c>
      <c r="C23" t="str">
        <f>'F_Inputs - Reps'!C23</f>
        <v>Enhancement expenditure by purpose ~ operating - New connections element of new development (CPs, meters) - Treated water distribution</v>
      </c>
      <c r="D23" t="str">
        <f>'F_Inputs - Reps'!D23</f>
        <v>£m</v>
      </c>
      <c r="E23" t="str">
        <f>'F_Inputs - Reps'!E23</f>
        <v>Price Review 2019</v>
      </c>
      <c r="F23" s="7"/>
      <c r="G23" s="7"/>
      <c r="H23" s="7"/>
      <c r="I23" s="7"/>
      <c r="J23" s="7"/>
    </row>
    <row r="24" spans="1:10">
      <c r="A24" t="str">
        <f>'F_Inputs - Reps'!A24</f>
        <v>ANH</v>
      </c>
      <c r="B24" t="str">
        <f>'F_Inputs - Reps'!B24</f>
        <v>WS1012WR</v>
      </c>
      <c r="C24" t="str">
        <f>'F_Inputs - Reps'!C24</f>
        <v>Capital Expenditure (excluding Atypical expenditure) - Maintaining the long term capability of the assets ~ infra - Water resources</v>
      </c>
      <c r="D24" t="str">
        <f>'F_Inputs - Reps'!D24</f>
        <v>£m</v>
      </c>
      <c r="E24" t="str">
        <f>'F_Inputs - Reps'!E24</f>
        <v>Price Review 2019</v>
      </c>
      <c r="F24" s="7"/>
      <c r="G24" s="7"/>
      <c r="H24" s="7"/>
      <c r="I24" s="7"/>
      <c r="J24" s="7"/>
    </row>
    <row r="25" spans="1:10">
      <c r="A25" t="str">
        <f>'F_Inputs - Reps'!A25</f>
        <v>ANH</v>
      </c>
      <c r="B25" t="str">
        <f>'F_Inputs - Reps'!B25</f>
        <v>WS1012WT</v>
      </c>
      <c r="C25" t="str">
        <f>'F_Inputs - Reps'!C25</f>
        <v>Maintaining the long term capability of the assets - infra - Water treatment</v>
      </c>
      <c r="D25" t="str">
        <f>'F_Inputs - Reps'!D25</f>
        <v>£m</v>
      </c>
      <c r="E25" t="str">
        <f>'F_Inputs - Reps'!E25</f>
        <v>Price Review 2019</v>
      </c>
      <c r="F25" s="7"/>
      <c r="G25" s="7"/>
      <c r="H25" s="7"/>
      <c r="I25" s="7"/>
      <c r="J25" s="7"/>
    </row>
    <row r="26" spans="1:10">
      <c r="A26" t="str">
        <f>'F_Inputs - Reps'!A26</f>
        <v>ANH</v>
      </c>
      <c r="B26" t="str">
        <f>'F_Inputs - Reps'!B26</f>
        <v>WS1012TWD</v>
      </c>
      <c r="C26" t="str">
        <f>'F_Inputs - Reps'!C26</f>
        <v>Maintaining the long term capability of the assets - infra - Treated water distribution</v>
      </c>
      <c r="D26" t="str">
        <f>'F_Inputs - Reps'!D26</f>
        <v>£m</v>
      </c>
      <c r="E26" t="str">
        <f>'F_Inputs - Reps'!E26</f>
        <v>Price Review 2019</v>
      </c>
      <c r="F26" s="7"/>
      <c r="G26" s="7"/>
      <c r="H26" s="7"/>
      <c r="I26" s="7"/>
      <c r="J26" s="7"/>
    </row>
    <row r="27" spans="1:10">
      <c r="A27" t="str">
        <f>'F_Inputs - Reps'!A27</f>
        <v>ANH</v>
      </c>
      <c r="B27" t="str">
        <f>'F_Inputs - Reps'!B27</f>
        <v>WS1012RWD</v>
      </c>
      <c r="C27" t="str">
        <f>'F_Inputs - Reps'!C27</f>
        <v>Capital Expenditure (excluding Atypical expenditure) - Maintaining the long term capability of the assets ~ infra - Raw water distribution</v>
      </c>
      <c r="D27" t="str">
        <f>'F_Inputs - Reps'!D27</f>
        <v>£m</v>
      </c>
      <c r="E27" t="str">
        <f>'F_Inputs - Reps'!E27</f>
        <v>Price Review 2019</v>
      </c>
      <c r="F27" s="7"/>
      <c r="G27" s="7"/>
      <c r="H27" s="7"/>
      <c r="I27" s="7"/>
      <c r="J27" s="7"/>
    </row>
    <row r="28" spans="1:10">
      <c r="A28" t="str">
        <f>'F_Inputs - Reps'!A28</f>
        <v>ANH</v>
      </c>
      <c r="B28" t="str">
        <f>'F_Inputs - Reps'!B28</f>
        <v>WS1013WR</v>
      </c>
      <c r="C28" t="str">
        <f>'F_Inputs - Reps'!C28</f>
        <v>Capital Expenditure (excluding Atypical expenditure) - Maintaining the long term capability of the assets ~ non-infra - Water resources</v>
      </c>
      <c r="D28" t="str">
        <f>'F_Inputs - Reps'!D28</f>
        <v>£m</v>
      </c>
      <c r="E28" t="str">
        <f>'F_Inputs - Reps'!E28</f>
        <v>Price Review 2019</v>
      </c>
      <c r="F28" s="7"/>
      <c r="G28" s="7"/>
      <c r="H28" s="7"/>
      <c r="I28" s="7"/>
      <c r="J28" s="7"/>
    </row>
    <row r="29" spans="1:10">
      <c r="A29" t="str">
        <f>'F_Inputs - Reps'!A29</f>
        <v>ANH</v>
      </c>
      <c r="B29" t="str">
        <f>'F_Inputs - Reps'!B29</f>
        <v>WS1013WT</v>
      </c>
      <c r="C29" t="str">
        <f>'F_Inputs - Reps'!C29</f>
        <v>Maintaining the long term capability of the assets - non-infra - Water treatment</v>
      </c>
      <c r="D29" t="str">
        <f>'F_Inputs - Reps'!D29</f>
        <v>£m</v>
      </c>
      <c r="E29" t="str">
        <f>'F_Inputs - Reps'!E29</f>
        <v>Price Review 2019</v>
      </c>
      <c r="F29" s="7"/>
      <c r="G29" s="7"/>
      <c r="H29" s="7"/>
      <c r="I29" s="7"/>
      <c r="J29" s="7"/>
    </row>
    <row r="30" spans="1:10">
      <c r="A30" t="str">
        <f>'F_Inputs - Reps'!A30</f>
        <v>ANH</v>
      </c>
      <c r="B30" t="str">
        <f>'F_Inputs - Reps'!B30</f>
        <v>WS1013TWD</v>
      </c>
      <c r="C30" t="str">
        <f>'F_Inputs - Reps'!C30</f>
        <v>Maintaining the long term capability of the assets - non-infra - Treated water distribution</v>
      </c>
      <c r="D30" t="str">
        <f>'F_Inputs - Reps'!D30</f>
        <v>£m</v>
      </c>
      <c r="E30" t="str">
        <f>'F_Inputs - Reps'!E30</f>
        <v>Price Review 2019</v>
      </c>
      <c r="F30" s="7"/>
      <c r="G30" s="7"/>
      <c r="H30" s="7"/>
      <c r="I30" s="7"/>
      <c r="J30" s="7"/>
    </row>
    <row r="31" spans="1:10">
      <c r="A31" t="str">
        <f>'F_Inputs - Reps'!A31</f>
        <v>ANH</v>
      </c>
      <c r="B31" t="str">
        <f>'F_Inputs - Reps'!B31</f>
        <v>WS1013RWD</v>
      </c>
      <c r="C31" t="str">
        <f>'F_Inputs - Reps'!C31</f>
        <v>Capital Expenditure (excluding Atypical expenditure) - Maintaining the long term capability of the assets ~ non-infra - Raw water distribution</v>
      </c>
      <c r="D31" t="str">
        <f>'F_Inputs - Reps'!D31</f>
        <v>£m</v>
      </c>
      <c r="E31" t="str">
        <f>'F_Inputs - Reps'!E31</f>
        <v>Price Review 2019</v>
      </c>
      <c r="F31" s="7"/>
      <c r="G31" s="7"/>
      <c r="H31" s="7"/>
      <c r="I31" s="7"/>
      <c r="J31" s="7"/>
    </row>
    <row r="32" spans="1:10">
      <c r="A32" t="str">
        <f>'F_Inputs - Reps'!A32</f>
        <v>ANH</v>
      </c>
      <c r="B32" t="str">
        <f>'F_Inputs - Reps'!B32</f>
        <v>W3002WR</v>
      </c>
      <c r="C32" t="str">
        <f>'F_Inputs - Reps'!C32</f>
        <v>Addressing low pressure - Water resources</v>
      </c>
      <c r="D32" t="str">
        <f>'F_Inputs - Reps'!D32</f>
        <v>£m</v>
      </c>
      <c r="E32" t="str">
        <f>'F_Inputs - Reps'!E32</f>
        <v>Price Review 2019</v>
      </c>
      <c r="F32" s="7"/>
      <c r="G32" s="7"/>
      <c r="H32" s="7"/>
      <c r="I32" s="7"/>
      <c r="J32" s="7"/>
    </row>
    <row r="33" spans="1:10">
      <c r="A33" t="str">
        <f>'F_Inputs - Reps'!A33</f>
        <v>ANH</v>
      </c>
      <c r="B33" t="str">
        <f>'F_Inputs - Reps'!B33</f>
        <v>W3002RWD</v>
      </c>
      <c r="C33" t="str">
        <f>'F_Inputs - Reps'!C33</f>
        <v>Addressing low pressure - Raw water distribution</v>
      </c>
      <c r="D33" t="str">
        <f>'F_Inputs - Reps'!D33</f>
        <v>£m</v>
      </c>
      <c r="E33" t="str">
        <f>'F_Inputs - Reps'!E33</f>
        <v>Price Review 2019</v>
      </c>
      <c r="F33" s="7"/>
      <c r="G33" s="7"/>
      <c r="H33" s="7"/>
      <c r="I33" s="7"/>
      <c r="J33" s="7"/>
    </row>
    <row r="34" spans="1:10">
      <c r="A34" t="str">
        <f>'F_Inputs - Reps'!A34</f>
        <v>ANH</v>
      </c>
      <c r="B34" t="str">
        <f>'F_Inputs - Reps'!B34</f>
        <v>W3002WT</v>
      </c>
      <c r="C34" t="str">
        <f>'F_Inputs - Reps'!C34</f>
        <v>Addressing low pressure - Water treatment</v>
      </c>
      <c r="D34" t="str">
        <f>'F_Inputs - Reps'!D34</f>
        <v>£m</v>
      </c>
      <c r="E34" t="str">
        <f>'F_Inputs - Reps'!E34</f>
        <v>Price Review 2019</v>
      </c>
      <c r="F34" s="7"/>
      <c r="G34" s="7"/>
      <c r="H34" s="7"/>
      <c r="I34" s="7"/>
      <c r="J34" s="7"/>
    </row>
    <row r="35" spans="1:10">
      <c r="A35" t="str">
        <f>'F_Inputs - Reps'!A35</f>
        <v>ANH</v>
      </c>
      <c r="B35" t="str">
        <f>'F_Inputs - Reps'!B35</f>
        <v>W3002TWD</v>
      </c>
      <c r="C35" t="str">
        <f>'F_Inputs - Reps'!C35</f>
        <v>Addressing low pressure - Treated water distribution</v>
      </c>
      <c r="D35" t="str">
        <f>'F_Inputs - Reps'!D35</f>
        <v>£m</v>
      </c>
      <c r="E35" t="str">
        <f>'F_Inputs - Reps'!E35</f>
        <v>Price Review 2019</v>
      </c>
      <c r="F35" s="7"/>
      <c r="G35" s="7"/>
      <c r="H35" s="7"/>
      <c r="I35" s="7"/>
      <c r="J35" s="7"/>
    </row>
    <row r="36" spans="1:10">
      <c r="A36" t="str">
        <f>'F_Inputs - Reps'!A36</f>
        <v>ANH</v>
      </c>
      <c r="B36" t="str">
        <f>'F_Inputs - Reps'!B36</f>
        <v>W3009WR</v>
      </c>
      <c r="C36" t="str">
        <f>'F_Inputs - Reps'!C36</f>
        <v>New developments - Water resources</v>
      </c>
      <c r="D36" t="str">
        <f>'F_Inputs - Reps'!D36</f>
        <v>£m</v>
      </c>
      <c r="E36" t="str">
        <f>'F_Inputs - Reps'!E36</f>
        <v>Price Review 2019</v>
      </c>
      <c r="F36" s="7"/>
      <c r="G36" s="7"/>
      <c r="H36" s="7"/>
      <c r="I36" s="7"/>
      <c r="J36" s="7"/>
    </row>
    <row r="37" spans="1:10">
      <c r="A37" t="str">
        <f>'F_Inputs - Reps'!A37</f>
        <v>ANH</v>
      </c>
      <c r="B37" t="str">
        <f>'F_Inputs - Reps'!B37</f>
        <v>W3009RWD</v>
      </c>
      <c r="C37" t="str">
        <f>'F_Inputs - Reps'!C37</f>
        <v>New developments - Raw water distribution</v>
      </c>
      <c r="D37" t="str">
        <f>'F_Inputs - Reps'!D37</f>
        <v>£m</v>
      </c>
      <c r="E37" t="str">
        <f>'F_Inputs - Reps'!E37</f>
        <v>Price Review 2019</v>
      </c>
      <c r="F37" s="7"/>
      <c r="G37" s="7"/>
      <c r="H37" s="7"/>
      <c r="I37" s="7"/>
      <c r="J37" s="7"/>
    </row>
    <row r="38" spans="1:10">
      <c r="A38" t="str">
        <f>'F_Inputs - Reps'!A38</f>
        <v>ANH</v>
      </c>
      <c r="B38" t="str">
        <f>'F_Inputs - Reps'!B38</f>
        <v>W3009WT</v>
      </c>
      <c r="C38" t="str">
        <f>'F_Inputs - Reps'!C38</f>
        <v>New developments - Water treatment</v>
      </c>
      <c r="D38" t="str">
        <f>'F_Inputs - Reps'!D38</f>
        <v>£m</v>
      </c>
      <c r="E38" t="str">
        <f>'F_Inputs - Reps'!E38</f>
        <v>Price Review 2019</v>
      </c>
      <c r="F38" s="7"/>
      <c r="G38" s="7"/>
      <c r="H38" s="7"/>
      <c r="I38" s="7"/>
      <c r="J38" s="7"/>
    </row>
    <row r="39" spans="1:10">
      <c r="A39" t="str">
        <f>'F_Inputs - Reps'!A39</f>
        <v>ANH</v>
      </c>
      <c r="B39" t="str">
        <f>'F_Inputs - Reps'!B39</f>
        <v>W3009TWD</v>
      </c>
      <c r="C39" t="str">
        <f>'F_Inputs - Reps'!C39</f>
        <v>New developments - Treated water distribution</v>
      </c>
      <c r="D39" t="str">
        <f>'F_Inputs - Reps'!D39</f>
        <v>£m</v>
      </c>
      <c r="E39" t="str">
        <f>'F_Inputs - Reps'!E39</f>
        <v>Price Review 2019</v>
      </c>
      <c r="F39" s="7"/>
      <c r="G39" s="7"/>
      <c r="H39" s="7"/>
      <c r="I39" s="7"/>
      <c r="J39" s="7"/>
    </row>
    <row r="40" spans="1:10">
      <c r="A40" t="str">
        <f>'F_Inputs - Reps'!A40</f>
        <v>ANH</v>
      </c>
      <c r="B40" t="str">
        <f>'F_Inputs - Reps'!B40</f>
        <v>WS2004WR</v>
      </c>
      <c r="C40" t="str">
        <f>'F_Inputs - Reps'!C40</f>
        <v>New connections element of new development (CPs, meters) - Abstraction licences</v>
      </c>
      <c r="D40" t="str">
        <f>'F_Inputs - Reps'!D40</f>
        <v>£m</v>
      </c>
      <c r="E40" t="str">
        <f>'F_Inputs - Reps'!E40</f>
        <v>Price Review 2019</v>
      </c>
      <c r="F40" s="7"/>
      <c r="G40" s="7"/>
      <c r="H40" s="7"/>
      <c r="I40" s="7"/>
      <c r="J40" s="7"/>
    </row>
    <row r="41" spans="1:10">
      <c r="A41" t="str">
        <f>'F_Inputs - Reps'!A41</f>
        <v>ANH</v>
      </c>
      <c r="B41" t="str">
        <f>'F_Inputs - Reps'!B41</f>
        <v>WS2004WT</v>
      </c>
      <c r="C41" t="str">
        <f>'F_Inputs - Reps'!C41</f>
        <v>New connections element of new development (CPs, meters) - Water treatment</v>
      </c>
      <c r="D41" t="str">
        <f>'F_Inputs - Reps'!D41</f>
        <v>£m</v>
      </c>
      <c r="E41" t="str">
        <f>'F_Inputs - Reps'!E41</f>
        <v>Price Review 2019</v>
      </c>
      <c r="F41" s="7"/>
      <c r="G41" s="7"/>
      <c r="H41" s="7"/>
      <c r="I41" s="7"/>
      <c r="J41" s="7"/>
    </row>
    <row r="42" spans="1:10">
      <c r="A42" t="str">
        <f>'F_Inputs - Reps'!A42</f>
        <v>ANH</v>
      </c>
      <c r="B42" t="str">
        <f>'F_Inputs - Reps'!B42</f>
        <v>WS2004TWD</v>
      </c>
      <c r="C42" t="str">
        <f>'F_Inputs - Reps'!C42</f>
        <v>New connections element of new development (CPs, meters) - Treated water distribution</v>
      </c>
      <c r="D42" t="str">
        <f>'F_Inputs - Reps'!D42</f>
        <v>£m</v>
      </c>
      <c r="E42" t="str">
        <f>'F_Inputs - Reps'!E42</f>
        <v>Price Review 2019</v>
      </c>
      <c r="F42" s="7"/>
      <c r="G42" s="7"/>
      <c r="H42" s="7"/>
      <c r="I42" s="7"/>
      <c r="J42" s="7"/>
    </row>
    <row r="43" spans="1:10">
      <c r="A43" t="str">
        <f>'F_Inputs - Reps'!A43</f>
        <v>ANH</v>
      </c>
      <c r="B43" t="str">
        <f>'F_Inputs - Reps'!B43</f>
        <v>WS2004RWD</v>
      </c>
      <c r="C43" t="str">
        <f>'F_Inputs - Reps'!C43</f>
        <v>Enhancement expenditure by purpose ~ capital - New connections element of new development (CPs, meters) - Raw water distribution</v>
      </c>
      <c r="D43" t="str">
        <f>'F_Inputs - Reps'!D43</f>
        <v>£m</v>
      </c>
      <c r="E43" t="str">
        <f>'F_Inputs - Reps'!E43</f>
        <v>Price Review 2019</v>
      </c>
      <c r="F43" s="7"/>
      <c r="G43" s="7"/>
      <c r="H43" s="7"/>
      <c r="I43" s="7"/>
      <c r="J43" s="7"/>
    </row>
    <row r="44" spans="1:10">
      <c r="A44" t="str">
        <f>'F_Inputs - Reps'!A44</f>
        <v>ANH</v>
      </c>
      <c r="B44" t="str">
        <f>'F_Inputs - Reps'!B44</f>
        <v>BA2070WR</v>
      </c>
      <c r="C44" t="str">
        <f>'F_Inputs - Reps'!C44</f>
        <v>Total enhancement capital expenditure  - Water resources</v>
      </c>
      <c r="D44" t="str">
        <f>'F_Inputs - Reps'!D44</f>
        <v>£m</v>
      </c>
      <c r="E44" t="str">
        <f>'F_Inputs - Reps'!E44</f>
        <v>Price Review 2019</v>
      </c>
      <c r="F44" s="7"/>
      <c r="G44" s="7"/>
      <c r="H44" s="7"/>
      <c r="I44" s="7"/>
      <c r="J44" s="7"/>
    </row>
    <row r="45" spans="1:10">
      <c r="A45" t="str">
        <f>'F_Inputs - Reps'!A45</f>
        <v>ANH</v>
      </c>
      <c r="B45" t="str">
        <f>'F_Inputs - Reps'!B45</f>
        <v>BA2070RWD</v>
      </c>
      <c r="C45" t="str">
        <f>'F_Inputs - Reps'!C45</f>
        <v>Total enhancement capital expenditure  - Raw water distribution</v>
      </c>
      <c r="D45" t="str">
        <f>'F_Inputs - Reps'!D45</f>
        <v>£m</v>
      </c>
      <c r="E45" t="str">
        <f>'F_Inputs - Reps'!E45</f>
        <v>Price Review 2019</v>
      </c>
      <c r="F45" s="7"/>
      <c r="G45" s="7"/>
      <c r="H45" s="7"/>
      <c r="I45" s="7"/>
      <c r="J45" s="7"/>
    </row>
    <row r="46" spans="1:10">
      <c r="A46" t="str">
        <f>'F_Inputs - Reps'!A46</f>
        <v>ANH</v>
      </c>
      <c r="B46" t="str">
        <f>'F_Inputs - Reps'!B46</f>
        <v>BA2070WT</v>
      </c>
      <c r="C46" t="str">
        <f>'F_Inputs - Reps'!C46</f>
        <v>Total enhancement capital expenditure  - Water treatment</v>
      </c>
      <c r="D46" t="str">
        <f>'F_Inputs - Reps'!D46</f>
        <v>£m</v>
      </c>
      <c r="E46" t="str">
        <f>'F_Inputs - Reps'!E46</f>
        <v>Price Review 2019</v>
      </c>
      <c r="F46" s="7"/>
      <c r="G46" s="7"/>
      <c r="H46" s="7"/>
      <c r="I46" s="7"/>
      <c r="J46" s="7"/>
    </row>
    <row r="47" spans="1:10">
      <c r="A47" t="str">
        <f>'F_Inputs - Reps'!A47</f>
        <v>ANH</v>
      </c>
      <c r="B47" t="str">
        <f>'F_Inputs - Reps'!B47</f>
        <v>BA2070TWD</v>
      </c>
      <c r="C47" t="str">
        <f>'F_Inputs - Reps'!C47</f>
        <v>Total enhancement capital expenditure  - Treated water distribution</v>
      </c>
      <c r="D47" t="str">
        <f>'F_Inputs - Reps'!D47</f>
        <v>£m</v>
      </c>
      <c r="E47" t="str">
        <f>'F_Inputs - Reps'!E47</f>
        <v>Price Review 2019</v>
      </c>
      <c r="F47" s="7"/>
      <c r="G47" s="7"/>
      <c r="H47" s="7"/>
      <c r="I47" s="7"/>
      <c r="J47" s="7"/>
    </row>
    <row r="48" spans="1:10">
      <c r="A48" t="str">
        <f>'F_Inputs - Reps'!A48</f>
        <v>ANH</v>
      </c>
      <c r="B48" t="str">
        <f>'F_Inputs - Reps'!B48</f>
        <v>WWS1009SC</v>
      </c>
      <c r="C48" t="str">
        <f>'F_Inputs - Reps'!C48</f>
        <v>Operating expenditure - Total operating expenditure (excluding third party services) - Sewage collection</v>
      </c>
      <c r="D48" t="str">
        <f>'F_Inputs - Reps'!D48</f>
        <v>£m</v>
      </c>
      <c r="E48" t="str">
        <f>'F_Inputs - Reps'!E48</f>
        <v>Price Review 2019</v>
      </c>
      <c r="F48" s="7"/>
      <c r="G48" s="7"/>
      <c r="H48" s="7"/>
      <c r="I48" s="7"/>
      <c r="J48" s="7"/>
    </row>
    <row r="49" spans="1:10">
      <c r="A49" t="str">
        <f>'F_Inputs - Reps'!A49</f>
        <v>ANH</v>
      </c>
      <c r="B49" t="str">
        <f>'F_Inputs - Reps'!B49</f>
        <v>WWS1009ST</v>
      </c>
      <c r="C49" t="str">
        <f>'F_Inputs - Reps'!C49</f>
        <v>Operating expenditure - Total operating expenditure (excluding third party services) - Sewage treatment</v>
      </c>
      <c r="D49" t="str">
        <f>'F_Inputs - Reps'!D49</f>
        <v>£m</v>
      </c>
      <c r="E49" t="str">
        <f>'F_Inputs - Reps'!E49</f>
        <v>Price Review 2019</v>
      </c>
      <c r="F49" s="7"/>
      <c r="G49" s="7"/>
      <c r="H49" s="7"/>
      <c r="I49" s="7"/>
      <c r="J49" s="7"/>
    </row>
    <row r="50" spans="1:10">
      <c r="A50" t="str">
        <f>'F_Inputs - Reps'!A50</f>
        <v>ANH</v>
      </c>
      <c r="B50" t="str">
        <f>'F_Inputs - Reps'!B50</f>
        <v>WWS1009STP</v>
      </c>
      <c r="C50" t="str">
        <f>'F_Inputs - Reps'!C50</f>
        <v>Operating expenditure - Total operating expenditure (excluding third party services) - Sludge transport</v>
      </c>
      <c r="D50" t="str">
        <f>'F_Inputs - Reps'!D50</f>
        <v>£m</v>
      </c>
      <c r="E50" t="str">
        <f>'F_Inputs - Reps'!E50</f>
        <v>Price Review 2019</v>
      </c>
      <c r="F50" s="7"/>
      <c r="G50" s="7"/>
      <c r="H50" s="7"/>
      <c r="I50" s="7"/>
      <c r="J50" s="7"/>
    </row>
    <row r="51" spans="1:10">
      <c r="A51" t="str">
        <f>'F_Inputs - Reps'!A51</f>
        <v>ANH</v>
      </c>
      <c r="B51" t="str">
        <f>'F_Inputs - Reps'!B51</f>
        <v>WWS1009SDT</v>
      </c>
      <c r="C51" t="str">
        <f>'F_Inputs - Reps'!C51</f>
        <v>Operating expenditure - Total operating expenditure (excluding third party services) - Sludge treatment</v>
      </c>
      <c r="D51" t="str">
        <f>'F_Inputs - Reps'!D51</f>
        <v>£m</v>
      </c>
      <c r="E51" t="str">
        <f>'F_Inputs - Reps'!E51</f>
        <v>Price Review 2019</v>
      </c>
      <c r="F51" s="7"/>
      <c r="G51" s="7"/>
      <c r="H51" s="7"/>
      <c r="I51" s="7"/>
      <c r="J51" s="7"/>
    </row>
    <row r="52" spans="1:10">
      <c r="A52" t="str">
        <f>'F_Inputs - Reps'!A52</f>
        <v>ANH</v>
      </c>
      <c r="B52" t="str">
        <f>'F_Inputs - Reps'!B52</f>
        <v>WWS1009SDD</v>
      </c>
      <c r="C52" t="str">
        <f>'F_Inputs - Reps'!C52</f>
        <v>Operating expenditure - Total operating expenditure (excluding third party services) - Sludge disposal</v>
      </c>
      <c r="D52" t="str">
        <f>'F_Inputs - Reps'!D52</f>
        <v>£m</v>
      </c>
      <c r="E52" t="str">
        <f>'F_Inputs - Reps'!E52</f>
        <v>Price Review 2019</v>
      </c>
      <c r="F52" s="7"/>
      <c r="G52" s="7"/>
      <c r="H52" s="7"/>
      <c r="I52" s="7"/>
      <c r="J52" s="7"/>
    </row>
    <row r="53" spans="1:10">
      <c r="A53" t="str">
        <f>'F_Inputs - Reps'!A53</f>
        <v>ANH</v>
      </c>
      <c r="B53" t="str">
        <f>'F_Inputs - Reps'!B53</f>
        <v>WWS2054SC</v>
      </c>
      <c r="C53" t="str">
        <f>'F_Inputs - Reps'!C53</f>
        <v>Enhancement expenditure by purpose - operating - Total wastewater enhancement operating expenditure  - Sewage collection</v>
      </c>
      <c r="D53" t="str">
        <f>'F_Inputs - Reps'!D53</f>
        <v>£m</v>
      </c>
      <c r="E53" t="str">
        <f>'F_Inputs - Reps'!E53</f>
        <v>Price Review 2019</v>
      </c>
      <c r="F53" s="7"/>
      <c r="G53" s="7"/>
      <c r="H53" s="7"/>
      <c r="I53" s="7"/>
      <c r="J53" s="7"/>
    </row>
    <row r="54" spans="1:10">
      <c r="A54" t="str">
        <f>'F_Inputs - Reps'!A54</f>
        <v>ANH</v>
      </c>
      <c r="B54" t="str">
        <f>'F_Inputs - Reps'!B54</f>
        <v>WWS2054ST</v>
      </c>
      <c r="C54" t="str">
        <f>'F_Inputs - Reps'!C54</f>
        <v>Enhancement expenditure by purpose - operating - Total wastewater enhancement operating expenditure  - Sewage treatment</v>
      </c>
      <c r="D54" t="str">
        <f>'F_Inputs - Reps'!D54</f>
        <v>£m</v>
      </c>
      <c r="E54" t="str">
        <f>'F_Inputs - Reps'!E54</f>
        <v>Price Review 2019</v>
      </c>
      <c r="F54" s="7"/>
      <c r="G54" s="7"/>
      <c r="H54" s="7"/>
      <c r="I54" s="7"/>
      <c r="J54" s="7"/>
    </row>
    <row r="55" spans="1:10">
      <c r="A55" t="str">
        <f>'F_Inputs - Reps'!A55</f>
        <v>ANH</v>
      </c>
      <c r="B55" t="str">
        <f>'F_Inputs - Reps'!B55</f>
        <v>WWS2054STP</v>
      </c>
      <c r="C55" t="str">
        <f>'F_Inputs - Reps'!C55</f>
        <v>Enhancement expenditure by purpose - operating - Total wastewater enhancement operating expenditure  - Sludge transport</v>
      </c>
      <c r="D55" t="str">
        <f>'F_Inputs - Reps'!D55</f>
        <v>£m</v>
      </c>
      <c r="E55" t="str">
        <f>'F_Inputs - Reps'!E55</f>
        <v>Price Review 2019</v>
      </c>
      <c r="F55" s="7"/>
      <c r="G55" s="7"/>
      <c r="H55" s="7"/>
      <c r="I55" s="7"/>
      <c r="J55" s="7"/>
    </row>
    <row r="56" spans="1:10">
      <c r="A56" t="str">
        <f>'F_Inputs - Reps'!A56</f>
        <v>ANH</v>
      </c>
      <c r="B56" t="str">
        <f>'F_Inputs - Reps'!B56</f>
        <v>WWS2054SDT</v>
      </c>
      <c r="C56" t="str">
        <f>'F_Inputs - Reps'!C56</f>
        <v>Enhancement expenditure by purpose - operating - Total wastewater enhancement operating expenditure  - Sludge treatment</v>
      </c>
      <c r="D56" t="str">
        <f>'F_Inputs - Reps'!D56</f>
        <v>£m</v>
      </c>
      <c r="E56" t="str">
        <f>'F_Inputs - Reps'!E56</f>
        <v>Price Review 2019</v>
      </c>
      <c r="F56" s="7"/>
      <c r="G56" s="7"/>
      <c r="H56" s="7"/>
      <c r="I56" s="7"/>
      <c r="J56" s="7"/>
    </row>
    <row r="57" spans="1:10">
      <c r="A57" t="str">
        <f>'F_Inputs - Reps'!A57</f>
        <v>ANH</v>
      </c>
      <c r="B57" t="str">
        <f>'F_Inputs - Reps'!B57</f>
        <v>WWS2054SDD</v>
      </c>
      <c r="C57" t="str">
        <f>'F_Inputs - Reps'!C57</f>
        <v>Enhancement expenditure by purpose - operating - Total wastewater enhancement operating expenditure  - Sludge disposal</v>
      </c>
      <c r="D57" t="str">
        <f>'F_Inputs - Reps'!D57</f>
        <v>£m</v>
      </c>
      <c r="E57" t="str">
        <f>'F_Inputs - Reps'!E57</f>
        <v>Price Review 2019</v>
      </c>
      <c r="F57" s="7"/>
      <c r="G57" s="7"/>
      <c r="H57" s="7"/>
      <c r="I57" s="7"/>
      <c r="J57" s="7"/>
    </row>
    <row r="58" spans="1:10">
      <c r="A58" t="str">
        <f>'F_Inputs - Reps'!A58</f>
        <v>ANH</v>
      </c>
      <c r="B58" t="str">
        <f>'F_Inputs - Reps'!B58</f>
        <v>WWS2033SC</v>
      </c>
      <c r="C58" t="str">
        <f>'F_Inputs - Reps'!C58</f>
        <v>Enhancement expenditure by purpose - operating - New development and growth - Sewage collection</v>
      </c>
      <c r="D58" t="str">
        <f>'F_Inputs - Reps'!D58</f>
        <v>£m</v>
      </c>
      <c r="E58" t="str">
        <f>'F_Inputs - Reps'!E58</f>
        <v>Price Review 2019</v>
      </c>
      <c r="F58" s="7"/>
      <c r="G58" s="7"/>
      <c r="H58" s="7"/>
      <c r="I58" s="7"/>
      <c r="J58" s="7"/>
    </row>
    <row r="59" spans="1:10">
      <c r="A59" t="str">
        <f>'F_Inputs - Reps'!A59</f>
        <v>ANH</v>
      </c>
      <c r="B59" t="str">
        <f>'F_Inputs - Reps'!B59</f>
        <v>WWS2033ST</v>
      </c>
      <c r="C59" t="str">
        <f>'F_Inputs - Reps'!C59</f>
        <v>Enhancement expenditure by purpose - operating - New development and growth - Sewage treatment</v>
      </c>
      <c r="D59" t="str">
        <f>'F_Inputs - Reps'!D59</f>
        <v>£m</v>
      </c>
      <c r="E59" t="str">
        <f>'F_Inputs - Reps'!E59</f>
        <v>Price Review 2019</v>
      </c>
      <c r="F59" s="7"/>
      <c r="G59" s="7"/>
      <c r="H59" s="7"/>
      <c r="I59" s="7"/>
      <c r="J59" s="7"/>
    </row>
    <row r="60" spans="1:10">
      <c r="A60" t="str">
        <f>'F_Inputs - Reps'!A60</f>
        <v>ANH</v>
      </c>
      <c r="B60" t="str">
        <f>'F_Inputs - Reps'!B60</f>
        <v>WWS2033STP</v>
      </c>
      <c r="C60" t="str">
        <f>'F_Inputs - Reps'!C60</f>
        <v>Enhancement expenditure by purpose - operating - New development and growth - Sludge transport</v>
      </c>
      <c r="D60" t="str">
        <f>'F_Inputs - Reps'!D60</f>
        <v>£m</v>
      </c>
      <c r="E60" t="str">
        <f>'F_Inputs - Reps'!E60</f>
        <v>Price Review 2019</v>
      </c>
      <c r="F60" s="7"/>
      <c r="G60" s="7"/>
      <c r="H60" s="7"/>
      <c r="I60" s="7"/>
      <c r="J60" s="7"/>
    </row>
    <row r="61" spans="1:10">
      <c r="A61" t="str">
        <f>'F_Inputs - Reps'!A61</f>
        <v>ANH</v>
      </c>
      <c r="B61" t="str">
        <f>'F_Inputs - Reps'!B61</f>
        <v>WWS2033SDT</v>
      </c>
      <c r="C61" t="str">
        <f>'F_Inputs - Reps'!C61</f>
        <v>Enhancement expenditure by purpose - operating - New development and growth - Sludge treatment</v>
      </c>
      <c r="D61" t="str">
        <f>'F_Inputs - Reps'!D61</f>
        <v>£m</v>
      </c>
      <c r="E61" t="str">
        <f>'F_Inputs - Reps'!E61</f>
        <v>Price Review 2019</v>
      </c>
      <c r="F61" s="7"/>
      <c r="G61" s="7"/>
      <c r="H61" s="7"/>
      <c r="I61" s="7"/>
      <c r="J61" s="7"/>
    </row>
    <row r="62" spans="1:10">
      <c r="A62" t="str">
        <f>'F_Inputs - Reps'!A62</f>
        <v>ANH</v>
      </c>
      <c r="B62" t="str">
        <f>'F_Inputs - Reps'!B62</f>
        <v>WWS2033SDD</v>
      </c>
      <c r="C62" t="str">
        <f>'F_Inputs - Reps'!C62</f>
        <v>Enhancement expenditure by purpose - operating - New development and growth - Sludge disposal</v>
      </c>
      <c r="D62" t="str">
        <f>'F_Inputs - Reps'!D62</f>
        <v>£m</v>
      </c>
      <c r="E62" t="str">
        <f>'F_Inputs - Reps'!E62</f>
        <v>Price Review 2019</v>
      </c>
      <c r="F62" s="7"/>
      <c r="G62" s="7"/>
      <c r="H62" s="7"/>
      <c r="I62" s="7"/>
      <c r="J62" s="7"/>
    </row>
    <row r="63" spans="1:10">
      <c r="A63" t="str">
        <f>'F_Inputs - Reps'!A63</f>
        <v>ANH</v>
      </c>
      <c r="B63" t="str">
        <f>'F_Inputs - Reps'!B63</f>
        <v>WWS2034SC</v>
      </c>
      <c r="C63" t="str">
        <f>'F_Inputs - Reps'!C63</f>
        <v>Enhancement expenditure by purpose - operating - Growth at sewage treatment works (excluding sludge treatment) - Sewage collection</v>
      </c>
      <c r="D63" t="str">
        <f>'F_Inputs - Reps'!D63</f>
        <v>£m</v>
      </c>
      <c r="E63" t="str">
        <f>'F_Inputs - Reps'!E63</f>
        <v>Price Review 2019</v>
      </c>
      <c r="F63" s="7"/>
      <c r="G63" s="7"/>
      <c r="H63" s="7"/>
      <c r="I63" s="7"/>
      <c r="J63" s="7"/>
    </row>
    <row r="64" spans="1:10">
      <c r="A64" t="str">
        <f>'F_Inputs - Reps'!A64</f>
        <v>ANH</v>
      </c>
      <c r="B64" t="str">
        <f>'F_Inputs - Reps'!B64</f>
        <v>WWS2034ST</v>
      </c>
      <c r="C64" t="str">
        <f>'F_Inputs - Reps'!C64</f>
        <v>Enhancement expenditure by purpose - operating - Growth at sewage treatment works (excluding sludge treatment) - Sewage treatment</v>
      </c>
      <c r="D64" t="str">
        <f>'F_Inputs - Reps'!D64</f>
        <v>£m</v>
      </c>
      <c r="E64" t="str">
        <f>'F_Inputs - Reps'!E64</f>
        <v>Price Review 2019</v>
      </c>
      <c r="F64" s="7"/>
      <c r="G64" s="7"/>
      <c r="H64" s="7"/>
      <c r="I64" s="7"/>
      <c r="J64" s="7"/>
    </row>
    <row r="65" spans="1:10">
      <c r="A65" t="str">
        <f>'F_Inputs - Reps'!A65</f>
        <v>ANH</v>
      </c>
      <c r="B65" t="str">
        <f>'F_Inputs - Reps'!B65</f>
        <v>WWS2034STP</v>
      </c>
      <c r="C65" t="str">
        <f>'F_Inputs - Reps'!C65</f>
        <v>Enhancement expenditure by purpose - operating - Growth at sewage treatment works (excluding sludge treatment) - Sludge transport</v>
      </c>
      <c r="D65" t="str">
        <f>'F_Inputs - Reps'!D65</f>
        <v>£m</v>
      </c>
      <c r="E65" t="str">
        <f>'F_Inputs - Reps'!E65</f>
        <v>Price Review 2019</v>
      </c>
      <c r="F65" s="7"/>
      <c r="G65" s="7"/>
      <c r="H65" s="7"/>
      <c r="I65" s="7"/>
      <c r="J65" s="7"/>
    </row>
    <row r="66" spans="1:10">
      <c r="A66" t="str">
        <f>'F_Inputs - Reps'!A66</f>
        <v>ANH</v>
      </c>
      <c r="B66" t="str">
        <f>'F_Inputs - Reps'!B66</f>
        <v>WWS2034SDT</v>
      </c>
      <c r="C66" t="str">
        <f>'F_Inputs - Reps'!C66</f>
        <v>Enhancement expenditure by purpose - operating - Growth at sewage treatment works (excluding sludge treatment) - Sludge treatment</v>
      </c>
      <c r="D66" t="str">
        <f>'F_Inputs - Reps'!D66</f>
        <v>£m</v>
      </c>
      <c r="E66" t="str">
        <f>'F_Inputs - Reps'!E66</f>
        <v>Price Review 2019</v>
      </c>
      <c r="F66" s="7"/>
      <c r="G66" s="7"/>
      <c r="H66" s="7"/>
      <c r="I66" s="7"/>
      <c r="J66" s="7"/>
    </row>
    <row r="67" spans="1:10">
      <c r="A67" t="str">
        <f>'F_Inputs - Reps'!A67</f>
        <v>ANH</v>
      </c>
      <c r="B67" t="str">
        <f>'F_Inputs - Reps'!B67</f>
        <v>WWS2034SDD</v>
      </c>
      <c r="C67" t="str">
        <f>'F_Inputs - Reps'!C67</f>
        <v>Enhancement expenditure by purpose - operating - Growth at sewage treatment works (excluding sludge treatment) - Sludge disposal</v>
      </c>
      <c r="D67" t="str">
        <f>'F_Inputs - Reps'!D67</f>
        <v>£m</v>
      </c>
      <c r="E67" t="str">
        <f>'F_Inputs - Reps'!E67</f>
        <v>Price Review 2019</v>
      </c>
      <c r="F67" s="7"/>
      <c r="G67" s="7"/>
      <c r="H67" s="7"/>
      <c r="I67" s="7"/>
      <c r="J67" s="7"/>
    </row>
    <row r="68" spans="1:10">
      <c r="A68" t="str">
        <f>'F_Inputs - Reps'!A68</f>
        <v>ANH</v>
      </c>
      <c r="B68" t="str">
        <f>'F_Inputs - Reps'!B68</f>
        <v>WWS2038SC</v>
      </c>
      <c r="C68" t="str">
        <f>'F_Inputs - Reps'!C68</f>
        <v>Enhancement expenditure by purpose - operating - Reduce flooding risk for properties - Sewage collection</v>
      </c>
      <c r="D68" t="str">
        <f>'F_Inputs - Reps'!D68</f>
        <v>£m</v>
      </c>
      <c r="E68" t="str">
        <f>'F_Inputs - Reps'!E68</f>
        <v>Price Review 2019</v>
      </c>
      <c r="F68" s="7"/>
      <c r="G68" s="7"/>
      <c r="H68" s="7"/>
      <c r="I68" s="7"/>
      <c r="J68" s="7"/>
    </row>
    <row r="69" spans="1:10">
      <c r="A69" t="str">
        <f>'F_Inputs - Reps'!A69</f>
        <v>ANH</v>
      </c>
      <c r="B69" t="str">
        <f>'F_Inputs - Reps'!B69</f>
        <v>WWS2038ST</v>
      </c>
      <c r="C69" t="str">
        <f>'F_Inputs - Reps'!C69</f>
        <v>Enhancement expenditure by purpose - operating - Reduce flooding risk for properties - Sewage treatment</v>
      </c>
      <c r="D69" t="str">
        <f>'F_Inputs - Reps'!D69</f>
        <v>£m</v>
      </c>
      <c r="E69" t="str">
        <f>'F_Inputs - Reps'!E69</f>
        <v>Price Review 2019</v>
      </c>
      <c r="F69" s="7"/>
      <c r="G69" s="7"/>
      <c r="H69" s="7"/>
      <c r="I69" s="7"/>
      <c r="J69" s="7"/>
    </row>
    <row r="70" spans="1:10">
      <c r="A70" t="str">
        <f>'F_Inputs - Reps'!A70</f>
        <v>ANH</v>
      </c>
      <c r="B70" t="str">
        <f>'F_Inputs - Reps'!B70</f>
        <v>WWS2038STP</v>
      </c>
      <c r="C70" t="str">
        <f>'F_Inputs - Reps'!C70</f>
        <v>Enhancement expenditure by purpose - operating - Reduce flooding risk for properties - Sludge transport</v>
      </c>
      <c r="D70" t="str">
        <f>'F_Inputs - Reps'!D70</f>
        <v>£m</v>
      </c>
      <c r="E70" t="str">
        <f>'F_Inputs - Reps'!E70</f>
        <v>Price Review 2019</v>
      </c>
      <c r="F70" s="7"/>
      <c r="G70" s="7"/>
      <c r="H70" s="7"/>
      <c r="I70" s="7"/>
      <c r="J70" s="7"/>
    </row>
    <row r="71" spans="1:10">
      <c r="A71" t="str">
        <f>'F_Inputs - Reps'!A71</f>
        <v>ANH</v>
      </c>
      <c r="B71" t="str">
        <f>'F_Inputs - Reps'!B71</f>
        <v>WWS2038SDT</v>
      </c>
      <c r="C71" t="str">
        <f>'F_Inputs - Reps'!C71</f>
        <v>Enhancement expenditure by purpose - operating - Reduce flooding risk for properties - Sludge treatment</v>
      </c>
      <c r="D71" t="str">
        <f>'F_Inputs - Reps'!D71</f>
        <v>£m</v>
      </c>
      <c r="E71" t="str">
        <f>'F_Inputs - Reps'!E71</f>
        <v>Price Review 2019</v>
      </c>
      <c r="F71" s="7"/>
      <c r="G71" s="7"/>
      <c r="H71" s="7"/>
      <c r="I71" s="7"/>
      <c r="J71" s="7"/>
    </row>
    <row r="72" spans="1:10">
      <c r="A72" t="str">
        <f>'F_Inputs - Reps'!A72</f>
        <v>ANH</v>
      </c>
      <c r="B72" t="str">
        <f>'F_Inputs - Reps'!B72</f>
        <v>WWS2038SDD</v>
      </c>
      <c r="C72" t="str">
        <f>'F_Inputs - Reps'!C72</f>
        <v>Enhancement expenditure by purpose - operating - Reduce flooding risk for properties - Sludge disposal</v>
      </c>
      <c r="D72" t="str">
        <f>'F_Inputs - Reps'!D72</f>
        <v>£m</v>
      </c>
      <c r="E72" t="str">
        <f>'F_Inputs - Reps'!E72</f>
        <v>Price Review 2019</v>
      </c>
      <c r="F72" s="7"/>
      <c r="G72" s="7"/>
      <c r="H72" s="7"/>
      <c r="I72" s="7"/>
      <c r="J72" s="7"/>
    </row>
    <row r="73" spans="1:10">
      <c r="A73" t="str">
        <f>'F_Inputs - Reps'!A73</f>
        <v>ANH</v>
      </c>
      <c r="B73" t="str">
        <f>'F_Inputs - Reps'!B73</f>
        <v>WWS2055SC</v>
      </c>
      <c r="C73" t="str">
        <f>'F_Inputs - Reps'!C73</f>
        <v>Enhancement expenditure by purpose - operating - Transferred private sewers and pumping stations - Sewage collection</v>
      </c>
      <c r="D73" t="str">
        <f>'F_Inputs - Reps'!D73</f>
        <v>£m</v>
      </c>
      <c r="E73" t="str">
        <f>'F_Inputs - Reps'!E73</f>
        <v>Price Review 2019</v>
      </c>
      <c r="F73" s="7"/>
      <c r="G73" s="7"/>
      <c r="H73" s="7"/>
      <c r="I73" s="7"/>
      <c r="J73" s="7"/>
    </row>
    <row r="74" spans="1:10">
      <c r="A74" t="str">
        <f>'F_Inputs - Reps'!A74</f>
        <v>ANH</v>
      </c>
      <c r="B74" t="str">
        <f>'F_Inputs - Reps'!B74</f>
        <v>WWS2055ST</v>
      </c>
      <c r="C74" t="str">
        <f>'F_Inputs - Reps'!C74</f>
        <v>Enhancement expenditure by purpose - operating - Transferred private sewers and pumping stations - Sewage treatment</v>
      </c>
      <c r="D74" t="str">
        <f>'F_Inputs - Reps'!D74</f>
        <v>£m</v>
      </c>
      <c r="E74" t="str">
        <f>'F_Inputs - Reps'!E74</f>
        <v>Price Review 2019</v>
      </c>
      <c r="F74" s="7"/>
      <c r="G74" s="7"/>
      <c r="H74" s="7"/>
      <c r="I74" s="7"/>
      <c r="J74" s="7"/>
    </row>
    <row r="75" spans="1:10">
      <c r="A75" t="str">
        <f>'F_Inputs - Reps'!A75</f>
        <v>ANH</v>
      </c>
      <c r="B75" t="str">
        <f>'F_Inputs - Reps'!B75</f>
        <v>WWS2055STP</v>
      </c>
      <c r="C75" t="str">
        <f>'F_Inputs - Reps'!C75</f>
        <v>Enhancement expenditure by purpose - operating - Transferred private sewers and pumping stations - Sludge transport</v>
      </c>
      <c r="D75" t="str">
        <f>'F_Inputs - Reps'!D75</f>
        <v>£m</v>
      </c>
      <c r="E75" t="str">
        <f>'F_Inputs - Reps'!E75</f>
        <v>Price Review 2019</v>
      </c>
      <c r="F75" s="7"/>
      <c r="G75" s="7"/>
      <c r="H75" s="7"/>
      <c r="I75" s="7"/>
      <c r="J75" s="7"/>
    </row>
    <row r="76" spans="1:10">
      <c r="A76" t="str">
        <f>'F_Inputs - Reps'!A76</f>
        <v>ANH</v>
      </c>
      <c r="B76" t="str">
        <f>'F_Inputs - Reps'!B76</f>
        <v>WWS2055SDT</v>
      </c>
      <c r="C76" t="str">
        <f>'F_Inputs - Reps'!C76</f>
        <v>Enhancement expenditure by purpose - operating - Transferred private sewers and pumping stations - Sludge treatment</v>
      </c>
      <c r="D76" t="str">
        <f>'F_Inputs - Reps'!D76</f>
        <v>£m</v>
      </c>
      <c r="E76" t="str">
        <f>'F_Inputs - Reps'!E76</f>
        <v>Price Review 2019</v>
      </c>
      <c r="F76" s="7"/>
      <c r="G76" s="7"/>
      <c r="H76" s="7"/>
      <c r="I76" s="7"/>
      <c r="J76" s="7"/>
    </row>
    <row r="77" spans="1:10">
      <c r="A77" t="str">
        <f>'F_Inputs - Reps'!A77</f>
        <v>ANH</v>
      </c>
      <c r="B77" t="str">
        <f>'F_Inputs - Reps'!B77</f>
        <v>WWS2055SDD</v>
      </c>
      <c r="C77" t="str">
        <f>'F_Inputs - Reps'!C77</f>
        <v>Enhancement expenditure by purpose - operating - Transferred private sewers and pumping stations - Sludge disposal</v>
      </c>
      <c r="D77" t="str">
        <f>'F_Inputs - Reps'!D77</f>
        <v>£m</v>
      </c>
      <c r="E77" t="str">
        <f>'F_Inputs - Reps'!E77</f>
        <v>Price Review 2019</v>
      </c>
      <c r="F77" s="7"/>
      <c r="G77" s="7"/>
      <c r="H77" s="7"/>
      <c r="I77" s="7"/>
      <c r="J77" s="7"/>
    </row>
    <row r="78" spans="1:10">
      <c r="A78" t="str">
        <f>'F_Inputs - Reps'!A78</f>
        <v>ANH</v>
      </c>
      <c r="B78" t="str">
        <f>'F_Inputs - Reps'!B78</f>
        <v>WWS1012SC</v>
      </c>
      <c r="C78" t="str">
        <f>'F_Inputs - Reps'!C78</f>
        <v>Capital expenditure - Maintaining the long term capability of the assets ~ infra - Sewage collection</v>
      </c>
      <c r="D78" t="str">
        <f>'F_Inputs - Reps'!D78</f>
        <v>£m</v>
      </c>
      <c r="E78" t="str">
        <f>'F_Inputs - Reps'!E78</f>
        <v>Price Review 2019</v>
      </c>
      <c r="F78" s="7"/>
      <c r="G78" s="7"/>
      <c r="H78" s="7"/>
      <c r="I78" s="7"/>
      <c r="J78" s="7"/>
    </row>
    <row r="79" spans="1:10">
      <c r="A79" t="str">
        <f>'F_Inputs - Reps'!A79</f>
        <v>ANH</v>
      </c>
      <c r="B79" t="str">
        <f>'F_Inputs - Reps'!B79</f>
        <v>WWS1012ST</v>
      </c>
      <c r="C79" t="str">
        <f>'F_Inputs - Reps'!C79</f>
        <v>Capital expenditure - Maintaining the long term capability of the assets ~ infra - Sewage treatment</v>
      </c>
      <c r="D79" t="str">
        <f>'F_Inputs - Reps'!D79</f>
        <v>£m</v>
      </c>
      <c r="E79" t="str">
        <f>'F_Inputs - Reps'!E79</f>
        <v>Price Review 2019</v>
      </c>
      <c r="F79" s="7"/>
      <c r="G79" s="7"/>
      <c r="H79" s="7"/>
      <c r="I79" s="7"/>
      <c r="J79" s="7"/>
    </row>
    <row r="80" spans="1:10">
      <c r="A80" t="str">
        <f>'F_Inputs - Reps'!A80</f>
        <v>ANH</v>
      </c>
      <c r="B80" t="str">
        <f>'F_Inputs - Reps'!B80</f>
        <v>WWS1012STP</v>
      </c>
      <c r="C80" t="str">
        <f>'F_Inputs - Reps'!C80</f>
        <v>Capital expenditure - Maintaining the long term capability of the assets ~ infra - Sludge transport</v>
      </c>
      <c r="D80" t="str">
        <f>'F_Inputs - Reps'!D80</f>
        <v>£m</v>
      </c>
      <c r="E80" t="str">
        <f>'F_Inputs - Reps'!E80</f>
        <v>Price Review 2019</v>
      </c>
      <c r="F80" s="7"/>
      <c r="G80" s="7"/>
      <c r="H80" s="7"/>
      <c r="I80" s="7"/>
      <c r="J80" s="7"/>
    </row>
    <row r="81" spans="1:10">
      <c r="A81" t="str">
        <f>'F_Inputs - Reps'!A81</f>
        <v>ANH</v>
      </c>
      <c r="B81" t="str">
        <f>'F_Inputs - Reps'!B81</f>
        <v>WWS1012SDT</v>
      </c>
      <c r="C81" t="str">
        <f>'F_Inputs - Reps'!C81</f>
        <v>Capital expenditure - Maintaining the long term capability of the assets ~ infra - Sludge treatment</v>
      </c>
      <c r="D81" t="str">
        <f>'F_Inputs - Reps'!D81</f>
        <v>£m</v>
      </c>
      <c r="E81" t="str">
        <f>'F_Inputs - Reps'!E81</f>
        <v>Price Review 2019</v>
      </c>
      <c r="F81" s="7"/>
      <c r="G81" s="7"/>
      <c r="H81" s="7"/>
      <c r="I81" s="7"/>
      <c r="J81" s="7"/>
    </row>
    <row r="82" spans="1:10">
      <c r="A82" t="str">
        <f>'F_Inputs - Reps'!A82</f>
        <v>ANH</v>
      </c>
      <c r="B82" t="str">
        <f>'F_Inputs - Reps'!B82</f>
        <v>WWS1012SDD</v>
      </c>
      <c r="C82" t="str">
        <f>'F_Inputs - Reps'!C82</f>
        <v>Capital expenditure - Maintaining the long term capability of the assets ~ infra - Sludge disposal</v>
      </c>
      <c r="D82" t="str">
        <f>'F_Inputs - Reps'!D82</f>
        <v>£m</v>
      </c>
      <c r="E82" t="str">
        <f>'F_Inputs - Reps'!E82</f>
        <v>Price Review 2019</v>
      </c>
      <c r="F82" s="7"/>
      <c r="G82" s="7"/>
      <c r="H82" s="7"/>
      <c r="I82" s="7"/>
      <c r="J82" s="7"/>
    </row>
    <row r="83" spans="1:10">
      <c r="A83" t="str">
        <f>'F_Inputs - Reps'!A83</f>
        <v>ANH</v>
      </c>
      <c r="B83" t="str">
        <f>'F_Inputs - Reps'!B83</f>
        <v>WWS1013SC</v>
      </c>
      <c r="C83" t="str">
        <f>'F_Inputs - Reps'!C83</f>
        <v>Capital expenditure - Maintaining the long term capability of the assets ~ non~infra - Sewage collection</v>
      </c>
      <c r="D83" t="str">
        <f>'F_Inputs - Reps'!D83</f>
        <v>£m</v>
      </c>
      <c r="E83" t="str">
        <f>'F_Inputs - Reps'!E83</f>
        <v>Price Review 2019</v>
      </c>
      <c r="F83" s="7"/>
      <c r="G83" s="7"/>
      <c r="H83" s="7"/>
      <c r="I83" s="7"/>
      <c r="J83" s="7"/>
    </row>
    <row r="84" spans="1:10">
      <c r="A84" t="str">
        <f>'F_Inputs - Reps'!A84</f>
        <v>ANH</v>
      </c>
      <c r="B84" t="str">
        <f>'F_Inputs - Reps'!B84</f>
        <v>WWS1013ST</v>
      </c>
      <c r="C84" t="str">
        <f>'F_Inputs - Reps'!C84</f>
        <v>Capital expenditure - Maintaining the long term capability of the assets ~ non~infra - Sewage treatment</v>
      </c>
      <c r="D84" t="str">
        <f>'F_Inputs - Reps'!D84</f>
        <v>£m</v>
      </c>
      <c r="E84" t="str">
        <f>'F_Inputs - Reps'!E84</f>
        <v>Price Review 2019</v>
      </c>
      <c r="F84" s="7"/>
      <c r="G84" s="7"/>
      <c r="H84" s="7"/>
      <c r="I84" s="7"/>
      <c r="J84" s="7"/>
    </row>
    <row r="85" spans="1:10">
      <c r="A85" t="str">
        <f>'F_Inputs - Reps'!A85</f>
        <v>ANH</v>
      </c>
      <c r="B85" t="str">
        <f>'F_Inputs - Reps'!B85</f>
        <v>WWS1013STP</v>
      </c>
      <c r="C85" t="str">
        <f>'F_Inputs - Reps'!C85</f>
        <v>Capital expenditure - Maintaining the long term capability of the assets ~ non~infra - Sludge transport</v>
      </c>
      <c r="D85" t="str">
        <f>'F_Inputs - Reps'!D85</f>
        <v>£m</v>
      </c>
      <c r="E85" t="str">
        <f>'F_Inputs - Reps'!E85</f>
        <v>Price Review 2019</v>
      </c>
      <c r="F85" s="7"/>
      <c r="G85" s="7"/>
      <c r="H85" s="7"/>
      <c r="I85" s="7"/>
      <c r="J85" s="7"/>
    </row>
    <row r="86" spans="1:10">
      <c r="A86" t="str">
        <f>'F_Inputs - Reps'!A86</f>
        <v>ANH</v>
      </c>
      <c r="B86" t="str">
        <f>'F_Inputs - Reps'!B86</f>
        <v>WWS1013SDT</v>
      </c>
      <c r="C86" t="str">
        <f>'F_Inputs - Reps'!C86</f>
        <v>Capital expenditure - Maintaining the long term capability of the assets ~ non~infra - Sludge treatment</v>
      </c>
      <c r="D86" t="str">
        <f>'F_Inputs - Reps'!D86</f>
        <v>£m</v>
      </c>
      <c r="E86" t="str">
        <f>'F_Inputs - Reps'!E86</f>
        <v>Price Review 2019</v>
      </c>
      <c r="F86" s="7"/>
      <c r="G86" s="7"/>
      <c r="H86" s="7"/>
      <c r="I86" s="7"/>
      <c r="J86" s="7"/>
    </row>
    <row r="87" spans="1:10">
      <c r="A87" t="str">
        <f>'F_Inputs - Reps'!A87</f>
        <v>ANH</v>
      </c>
      <c r="B87" t="str">
        <f>'F_Inputs - Reps'!B87</f>
        <v>WWS1013SDD</v>
      </c>
      <c r="C87" t="str">
        <f>'F_Inputs - Reps'!C87</f>
        <v>Capital expenditure - Maintaining the long term capability of the assets ~ non~infra - Sludge disposal</v>
      </c>
      <c r="D87" t="str">
        <f>'F_Inputs - Reps'!D87</f>
        <v>£m</v>
      </c>
      <c r="E87" t="str">
        <f>'F_Inputs - Reps'!E87</f>
        <v>Price Review 2019</v>
      </c>
      <c r="F87" s="7"/>
      <c r="G87" s="7"/>
      <c r="H87" s="7"/>
      <c r="I87" s="7"/>
      <c r="J87" s="7"/>
    </row>
    <row r="88" spans="1:10">
      <c r="A88" t="str">
        <f>'F_Inputs - Reps'!A88</f>
        <v>ANH</v>
      </c>
      <c r="B88" t="str">
        <f>'F_Inputs - Reps'!B88</f>
        <v>S3020SC</v>
      </c>
      <c r="C88" t="str">
        <f>'F_Inputs - Reps'!C88</f>
        <v>New development and growth - Sewage collection</v>
      </c>
      <c r="D88" t="str">
        <f>'F_Inputs - Reps'!D88</f>
        <v>£m</v>
      </c>
      <c r="E88" t="str">
        <f>'F_Inputs - Reps'!E88</f>
        <v>Price Review 2019</v>
      </c>
      <c r="F88" s="7"/>
      <c r="G88" s="7"/>
      <c r="H88" s="7"/>
      <c r="I88" s="7"/>
      <c r="J88" s="7"/>
    </row>
    <row r="89" spans="1:10">
      <c r="A89" t="str">
        <f>'F_Inputs - Reps'!A89</f>
        <v>ANH</v>
      </c>
      <c r="B89" t="str">
        <f>'F_Inputs - Reps'!B89</f>
        <v>S3020ST</v>
      </c>
      <c r="C89" t="str">
        <f>'F_Inputs - Reps'!C89</f>
        <v>New development and growth - Sewage treatment</v>
      </c>
      <c r="D89" t="str">
        <f>'F_Inputs - Reps'!D89</f>
        <v>£m</v>
      </c>
      <c r="E89" t="str">
        <f>'F_Inputs - Reps'!E89</f>
        <v>Price Review 2019</v>
      </c>
      <c r="F89" s="7"/>
      <c r="G89" s="7"/>
      <c r="H89" s="7"/>
      <c r="I89" s="7"/>
      <c r="J89" s="7"/>
    </row>
    <row r="90" spans="1:10">
      <c r="A90" t="str">
        <f>'F_Inputs - Reps'!A90</f>
        <v>ANH</v>
      </c>
      <c r="B90" t="str">
        <f>'F_Inputs - Reps'!B90</f>
        <v>S3020STP</v>
      </c>
      <c r="C90" t="str">
        <f>'F_Inputs - Reps'!C90</f>
        <v>New development and growth - Sludge transport</v>
      </c>
      <c r="D90" t="str">
        <f>'F_Inputs - Reps'!D90</f>
        <v>£m</v>
      </c>
      <c r="E90" t="str">
        <f>'F_Inputs - Reps'!E90</f>
        <v>Price Review 2019</v>
      </c>
      <c r="F90" s="7"/>
      <c r="G90" s="7"/>
      <c r="H90" s="7"/>
      <c r="I90" s="7"/>
      <c r="J90" s="7"/>
    </row>
    <row r="91" spans="1:10">
      <c r="A91" t="str">
        <f>'F_Inputs - Reps'!A91</f>
        <v>ANH</v>
      </c>
      <c r="B91" t="str">
        <f>'F_Inputs - Reps'!B91</f>
        <v>S3020SDT</v>
      </c>
      <c r="C91" t="str">
        <f>'F_Inputs - Reps'!C91</f>
        <v>New development and growth - Sludge treatment</v>
      </c>
      <c r="D91" t="str">
        <f>'F_Inputs - Reps'!D91</f>
        <v>£m</v>
      </c>
      <c r="E91" t="str">
        <f>'F_Inputs - Reps'!E91</f>
        <v>Price Review 2019</v>
      </c>
      <c r="F91" s="7"/>
      <c r="G91" s="7"/>
      <c r="H91" s="7"/>
      <c r="I91" s="7"/>
      <c r="J91" s="7"/>
    </row>
    <row r="92" spans="1:10">
      <c r="A92" t="str">
        <f>'F_Inputs - Reps'!A92</f>
        <v>ANH</v>
      </c>
      <c r="B92" t="str">
        <f>'F_Inputs - Reps'!B92</f>
        <v>S3020SDD</v>
      </c>
      <c r="C92" t="str">
        <f>'F_Inputs - Reps'!C92</f>
        <v>New development and growth - Sludge disposal</v>
      </c>
      <c r="D92" t="str">
        <f>'F_Inputs - Reps'!D92</f>
        <v>£m</v>
      </c>
      <c r="E92" t="str">
        <f>'F_Inputs - Reps'!E92</f>
        <v>Price Review 2019</v>
      </c>
      <c r="F92" s="7"/>
      <c r="G92" s="7"/>
      <c r="H92" s="7"/>
      <c r="I92" s="7"/>
      <c r="J92" s="7"/>
    </row>
    <row r="93" spans="1:10">
      <c r="A93" t="str">
        <f>'F_Inputs - Reps'!A93</f>
        <v>ANH</v>
      </c>
      <c r="B93" t="str">
        <f>'F_Inputs - Reps'!B93</f>
        <v>S3021SC</v>
      </c>
      <c r="C93" t="str">
        <f>'F_Inputs - Reps'!C93</f>
        <v>Growth at sewage treatment works (excluding sludge treatment) - Sewage collection</v>
      </c>
      <c r="D93" t="str">
        <f>'F_Inputs - Reps'!D93</f>
        <v>£m</v>
      </c>
      <c r="E93" t="str">
        <f>'F_Inputs - Reps'!E93</f>
        <v>Price Review 2019</v>
      </c>
      <c r="F93" s="7"/>
      <c r="G93" s="7"/>
      <c r="H93" s="7"/>
      <c r="I93" s="7"/>
      <c r="J93" s="7"/>
    </row>
    <row r="94" spans="1:10">
      <c r="A94" t="str">
        <f>'F_Inputs - Reps'!A94</f>
        <v>ANH</v>
      </c>
      <c r="B94" t="str">
        <f>'F_Inputs - Reps'!B94</f>
        <v>S3021ST</v>
      </c>
      <c r="C94" t="str">
        <f>'F_Inputs - Reps'!C94</f>
        <v>Growth at sewage treatment works (excluding sludge treatment) - Sewage treatment</v>
      </c>
      <c r="D94" t="str">
        <f>'F_Inputs - Reps'!D94</f>
        <v>£m</v>
      </c>
      <c r="E94" t="str">
        <f>'F_Inputs - Reps'!E94</f>
        <v>Price Review 2019</v>
      </c>
      <c r="F94" s="7"/>
      <c r="G94" s="7"/>
      <c r="H94" s="7"/>
      <c r="I94" s="7"/>
      <c r="J94" s="7"/>
    </row>
    <row r="95" spans="1:10">
      <c r="A95" t="str">
        <f>'F_Inputs - Reps'!A95</f>
        <v>ANH</v>
      </c>
      <c r="B95" t="str">
        <f>'F_Inputs - Reps'!B95</f>
        <v>S3021STP</v>
      </c>
      <c r="C95" t="str">
        <f>'F_Inputs - Reps'!C95</f>
        <v>Growth at sewage treatment works (excluding sludge treatment) - Sludge transport</v>
      </c>
      <c r="D95" t="str">
        <f>'F_Inputs - Reps'!D95</f>
        <v>£m</v>
      </c>
      <c r="E95" t="str">
        <f>'F_Inputs - Reps'!E95</f>
        <v>Price Review 2019</v>
      </c>
      <c r="F95" s="7"/>
      <c r="G95" s="7"/>
      <c r="H95" s="7"/>
      <c r="I95" s="7"/>
      <c r="J95" s="7"/>
    </row>
    <row r="96" spans="1:10">
      <c r="A96" t="str">
        <f>'F_Inputs - Reps'!A96</f>
        <v>ANH</v>
      </c>
      <c r="B96" t="str">
        <f>'F_Inputs - Reps'!B96</f>
        <v>S3021SDT</v>
      </c>
      <c r="C96" t="str">
        <f>'F_Inputs - Reps'!C96</f>
        <v>Growth at sewage treatment works (excluding sludge treatment) - Sludge treatment</v>
      </c>
      <c r="D96" t="str">
        <f>'F_Inputs - Reps'!D96</f>
        <v>£m</v>
      </c>
      <c r="E96" t="str">
        <f>'F_Inputs - Reps'!E96</f>
        <v>Price Review 2019</v>
      </c>
      <c r="F96" s="7"/>
      <c r="G96" s="7"/>
      <c r="H96" s="7"/>
      <c r="I96" s="7"/>
      <c r="J96" s="7"/>
    </row>
    <row r="97" spans="1:10">
      <c r="A97" t="str">
        <f>'F_Inputs - Reps'!A97</f>
        <v>ANH</v>
      </c>
      <c r="B97" t="str">
        <f>'F_Inputs - Reps'!B97</f>
        <v>S3021SDD</v>
      </c>
      <c r="C97" t="str">
        <f>'F_Inputs - Reps'!C97</f>
        <v>Growth at sewage treatment works (excluding sludge treatment) - Sludge disposal</v>
      </c>
      <c r="D97" t="str">
        <f>'F_Inputs - Reps'!D97</f>
        <v>£m</v>
      </c>
      <c r="E97" t="str">
        <f>'F_Inputs - Reps'!E97</f>
        <v>Price Review 2019</v>
      </c>
      <c r="F97" s="7"/>
      <c r="G97" s="7"/>
      <c r="H97" s="7"/>
      <c r="I97" s="7"/>
      <c r="J97" s="7"/>
    </row>
    <row r="98" spans="1:10">
      <c r="A98" t="str">
        <f>'F_Inputs - Reps'!A98</f>
        <v>ANH</v>
      </c>
      <c r="B98" t="str">
        <f>'F_Inputs - Reps'!B98</f>
        <v>S3023SC</v>
      </c>
      <c r="C98" t="str">
        <f>'F_Inputs - Reps'!C98</f>
        <v>Reduce flooding risk for properties - Sewage collection</v>
      </c>
      <c r="D98" t="str">
        <f>'F_Inputs - Reps'!D98</f>
        <v>£m</v>
      </c>
      <c r="E98" t="str">
        <f>'F_Inputs - Reps'!E98</f>
        <v>Price Review 2019</v>
      </c>
      <c r="F98" s="7"/>
      <c r="G98" s="7"/>
      <c r="H98" s="7"/>
      <c r="I98" s="7"/>
      <c r="J98" s="7"/>
    </row>
    <row r="99" spans="1:10">
      <c r="A99" t="str">
        <f>'F_Inputs - Reps'!A99</f>
        <v>ANH</v>
      </c>
      <c r="B99" t="str">
        <f>'F_Inputs - Reps'!B99</f>
        <v>S3023ST</v>
      </c>
      <c r="C99" t="str">
        <f>'F_Inputs - Reps'!C99</f>
        <v>Reduce flooding risk for properties - Sewage treatment</v>
      </c>
      <c r="D99" t="str">
        <f>'F_Inputs - Reps'!D99</f>
        <v>£m</v>
      </c>
      <c r="E99" t="str">
        <f>'F_Inputs - Reps'!E99</f>
        <v>Price Review 2019</v>
      </c>
      <c r="F99" s="7"/>
      <c r="G99" s="7"/>
      <c r="H99" s="7"/>
      <c r="I99" s="7"/>
      <c r="J99" s="7"/>
    </row>
    <row r="100" spans="1:10">
      <c r="A100" t="str">
        <f>'F_Inputs - Reps'!A100</f>
        <v>ANH</v>
      </c>
      <c r="B100" t="str">
        <f>'F_Inputs - Reps'!B100</f>
        <v>S3023STP</v>
      </c>
      <c r="C100" t="str">
        <f>'F_Inputs - Reps'!C100</f>
        <v>Reduce flooding risk for properties - Sludge transport</v>
      </c>
      <c r="D100" t="str">
        <f>'F_Inputs - Reps'!D100</f>
        <v>£m</v>
      </c>
      <c r="E100" t="str">
        <f>'F_Inputs - Reps'!E100</f>
        <v>Price Review 2019</v>
      </c>
      <c r="F100" s="7"/>
      <c r="G100" s="7"/>
      <c r="H100" s="7"/>
      <c r="I100" s="7"/>
      <c r="J100" s="7"/>
    </row>
    <row r="101" spans="1:10">
      <c r="A101" t="str">
        <f>'F_Inputs - Reps'!A101</f>
        <v>ANH</v>
      </c>
      <c r="B101" t="str">
        <f>'F_Inputs - Reps'!B101</f>
        <v>S3023SDT</v>
      </c>
      <c r="C101" t="str">
        <f>'F_Inputs - Reps'!C101</f>
        <v>Reduce flooding risk for properties - Sludge treatment</v>
      </c>
      <c r="D101" t="str">
        <f>'F_Inputs - Reps'!D101</f>
        <v>£m</v>
      </c>
      <c r="E101" t="str">
        <f>'F_Inputs - Reps'!E101</f>
        <v>Price Review 2019</v>
      </c>
      <c r="F101" s="7"/>
      <c r="G101" s="7"/>
      <c r="H101" s="7"/>
      <c r="I101" s="7"/>
      <c r="J101" s="7"/>
    </row>
    <row r="102" spans="1:10">
      <c r="A102" t="str">
        <f>'F_Inputs - Reps'!A102</f>
        <v>ANH</v>
      </c>
      <c r="B102" t="str">
        <f>'F_Inputs - Reps'!B102</f>
        <v>S3023SDD</v>
      </c>
      <c r="C102" t="str">
        <f>'F_Inputs - Reps'!C102</f>
        <v>Reduce flooding risk for properties - Sludge disposal</v>
      </c>
      <c r="D102" t="str">
        <f>'F_Inputs - Reps'!D102</f>
        <v>£m</v>
      </c>
      <c r="E102" t="str">
        <f>'F_Inputs - Reps'!E102</f>
        <v>Price Review 2019</v>
      </c>
      <c r="F102" s="7"/>
      <c r="G102" s="7"/>
      <c r="H102" s="7"/>
      <c r="I102" s="7"/>
      <c r="J102" s="7"/>
    </row>
    <row r="103" spans="1:10">
      <c r="A103" t="str">
        <f>'F_Inputs - Reps'!A103</f>
        <v>ANH</v>
      </c>
      <c r="B103" t="str">
        <f>'F_Inputs - Reps'!B103</f>
        <v>S3024SC</v>
      </c>
      <c r="C103" t="str">
        <f>'F_Inputs - Reps'!C103</f>
        <v>Transferred private sewers and pumping stations - Sewage collection</v>
      </c>
      <c r="D103" t="str">
        <f>'F_Inputs - Reps'!D103</f>
        <v>£m</v>
      </c>
      <c r="E103" t="str">
        <f>'F_Inputs - Reps'!E103</f>
        <v>Price Review 2019</v>
      </c>
      <c r="F103" s="7"/>
      <c r="G103" s="7"/>
      <c r="H103" s="7"/>
      <c r="I103" s="7"/>
      <c r="J103" s="7"/>
    </row>
    <row r="104" spans="1:10">
      <c r="A104" t="str">
        <f>'F_Inputs - Reps'!A104</f>
        <v>ANH</v>
      </c>
      <c r="B104" t="str">
        <f>'F_Inputs - Reps'!B104</f>
        <v>S3024ST</v>
      </c>
      <c r="C104" t="str">
        <f>'F_Inputs - Reps'!C104</f>
        <v>Transferred private sewers and pumping stations - Sewage treatment</v>
      </c>
      <c r="D104" t="str">
        <f>'F_Inputs - Reps'!D104</f>
        <v>£m</v>
      </c>
      <c r="E104" t="str">
        <f>'F_Inputs - Reps'!E104</f>
        <v>Price Review 2019</v>
      </c>
      <c r="F104" s="7"/>
      <c r="G104" s="7"/>
      <c r="H104" s="7"/>
      <c r="I104" s="7"/>
      <c r="J104" s="7"/>
    </row>
    <row r="105" spans="1:10">
      <c r="A105" t="str">
        <f>'F_Inputs - Reps'!A105</f>
        <v>ANH</v>
      </c>
      <c r="B105" t="str">
        <f>'F_Inputs - Reps'!B105</f>
        <v>S3024STP</v>
      </c>
      <c r="C105" t="str">
        <f>'F_Inputs - Reps'!C105</f>
        <v>Transferred private sewers and pumping stations - Sludge transport</v>
      </c>
      <c r="D105" t="str">
        <f>'F_Inputs - Reps'!D105</f>
        <v>£m</v>
      </c>
      <c r="E105" t="str">
        <f>'F_Inputs - Reps'!E105</f>
        <v>Price Review 2019</v>
      </c>
      <c r="F105" s="7"/>
      <c r="G105" s="7"/>
      <c r="H105" s="7"/>
      <c r="I105" s="7"/>
      <c r="J105" s="7"/>
    </row>
    <row r="106" spans="1:10">
      <c r="A106" t="str">
        <f>'F_Inputs - Reps'!A106</f>
        <v>ANH</v>
      </c>
      <c r="B106" t="str">
        <f>'F_Inputs - Reps'!B106</f>
        <v>S3024SDT</v>
      </c>
      <c r="C106" t="str">
        <f>'F_Inputs - Reps'!C106</f>
        <v>Transferred private sewers and pumping stations - Sludge treatment</v>
      </c>
      <c r="D106" t="str">
        <f>'F_Inputs - Reps'!D106</f>
        <v>£m</v>
      </c>
      <c r="E106" t="str">
        <f>'F_Inputs - Reps'!E106</f>
        <v>Price Review 2019</v>
      </c>
      <c r="F106" s="7"/>
      <c r="G106" s="7"/>
      <c r="H106" s="7"/>
      <c r="I106" s="7"/>
      <c r="J106" s="7"/>
    </row>
    <row r="107" spans="1:10">
      <c r="A107" t="str">
        <f>'F_Inputs - Reps'!A107</f>
        <v>ANH</v>
      </c>
      <c r="B107" t="str">
        <f>'F_Inputs - Reps'!B107</f>
        <v>S3024SDD</v>
      </c>
      <c r="C107" t="str">
        <f>'F_Inputs - Reps'!C107</f>
        <v>Transferred private sewers and pumping stations - Sludge disposal</v>
      </c>
      <c r="D107" t="str">
        <f>'F_Inputs - Reps'!D107</f>
        <v>£m</v>
      </c>
      <c r="E107" t="str">
        <f>'F_Inputs - Reps'!E107</f>
        <v>Price Review 2019</v>
      </c>
      <c r="F107" s="7"/>
      <c r="G107" s="7"/>
      <c r="H107" s="7"/>
      <c r="I107" s="7"/>
      <c r="J107" s="7"/>
    </row>
    <row r="108" spans="1:10">
      <c r="A108" t="str">
        <f>'F_Inputs - Reps'!A108</f>
        <v>ANH</v>
      </c>
      <c r="B108" t="str">
        <f>'F_Inputs - Reps'!B108</f>
        <v>S3025ENHSC</v>
      </c>
      <c r="C108" t="str">
        <f>'F_Inputs - Reps'!C108</f>
        <v>Total enhancement capital expenditure  - Sewage collection</v>
      </c>
      <c r="D108" t="str">
        <f>'F_Inputs - Reps'!D108</f>
        <v>£m</v>
      </c>
      <c r="E108" t="str">
        <f>'F_Inputs - Reps'!E108</f>
        <v>Price Review 2019</v>
      </c>
      <c r="F108" s="7"/>
      <c r="G108" s="7"/>
      <c r="H108" s="7"/>
      <c r="I108" s="7"/>
      <c r="J108" s="7"/>
    </row>
    <row r="109" spans="1:10">
      <c r="A109" t="str">
        <f>'F_Inputs - Reps'!A109</f>
        <v>ANH</v>
      </c>
      <c r="B109" t="str">
        <f>'F_Inputs - Reps'!B109</f>
        <v>S3025ENHST</v>
      </c>
      <c r="C109" t="str">
        <f>'F_Inputs - Reps'!C109</f>
        <v>Total enhancement capital expenditure  - Sewage treatment</v>
      </c>
      <c r="D109" t="str">
        <f>'F_Inputs - Reps'!D109</f>
        <v>£m</v>
      </c>
      <c r="E109" t="str">
        <f>'F_Inputs - Reps'!E109</f>
        <v>Price Review 2019</v>
      </c>
      <c r="F109" s="7"/>
      <c r="G109" s="7"/>
      <c r="H109" s="7"/>
      <c r="I109" s="7"/>
      <c r="J109" s="7"/>
    </row>
    <row r="110" spans="1:10">
      <c r="A110" t="str">
        <f>'F_Inputs - Reps'!A110</f>
        <v>ANH</v>
      </c>
      <c r="B110" t="str">
        <f>'F_Inputs - Reps'!B110</f>
        <v>S3025ENHSTP</v>
      </c>
      <c r="C110" t="str">
        <f>'F_Inputs - Reps'!C110</f>
        <v>Total enhancement capital expenditure  - Sludge transport</v>
      </c>
      <c r="D110" t="str">
        <f>'F_Inputs - Reps'!D110</f>
        <v>£m</v>
      </c>
      <c r="E110" t="str">
        <f>'F_Inputs - Reps'!E110</f>
        <v>Price Review 2019</v>
      </c>
      <c r="F110" s="7"/>
      <c r="G110" s="7"/>
      <c r="H110" s="7"/>
      <c r="I110" s="7"/>
      <c r="J110" s="7"/>
    </row>
    <row r="111" spans="1:10">
      <c r="A111" t="str">
        <f>'F_Inputs - Reps'!A111</f>
        <v>ANH</v>
      </c>
      <c r="B111" t="str">
        <f>'F_Inputs - Reps'!B111</f>
        <v>S3025ENHSDT</v>
      </c>
      <c r="C111" t="str">
        <f>'F_Inputs - Reps'!C111</f>
        <v>Total enhancement capital expenditure  - Sludge treatment</v>
      </c>
      <c r="D111" t="str">
        <f>'F_Inputs - Reps'!D111</f>
        <v>£m</v>
      </c>
      <c r="E111" t="str">
        <f>'F_Inputs - Reps'!E111</f>
        <v>Price Review 2019</v>
      </c>
      <c r="F111" s="7"/>
      <c r="G111" s="7"/>
      <c r="H111" s="7"/>
      <c r="I111" s="7"/>
      <c r="J111" s="7"/>
    </row>
    <row r="112" spans="1:10">
      <c r="A112" t="str">
        <f>'F_Inputs - Reps'!A112</f>
        <v>ANH</v>
      </c>
      <c r="B112" t="str">
        <f>'F_Inputs - Reps'!B112</f>
        <v>S3025ENHSDD</v>
      </c>
      <c r="C112" t="str">
        <f>'F_Inputs - Reps'!C112</f>
        <v>Total enhancement capital expenditure  - Sludge disposal</v>
      </c>
      <c r="D112" t="str">
        <f>'F_Inputs - Reps'!D112</f>
        <v>£m</v>
      </c>
      <c r="E112" t="str">
        <f>'F_Inputs - Reps'!E112</f>
        <v>Price Review 2019</v>
      </c>
      <c r="F112" s="7"/>
      <c r="G112" s="7"/>
      <c r="H112" s="7"/>
      <c r="I112" s="7"/>
      <c r="J112" s="7"/>
    </row>
    <row r="113" spans="1:10">
      <c r="A113" t="str">
        <f>'F_Inputs - Reps'!A113</f>
        <v>ANH</v>
      </c>
      <c r="B113" t="str">
        <f>'F_Inputs - Reps'!B113</f>
        <v>BM844CAS_DMMY</v>
      </c>
      <c r="C113" t="str">
        <f>'F_Inputs - Reps'!C113</f>
        <v>Operating expenditure - Other operating expenditure - Total operating expenditure (excluding third party services)</v>
      </c>
      <c r="D113" t="str">
        <f>'F_Inputs - Reps'!D113</f>
        <v>£m</v>
      </c>
      <c r="E113" t="str">
        <f>'F_Inputs - Reps'!E113</f>
        <v>Price Review 2019</v>
      </c>
      <c r="F113" s="7"/>
      <c r="G113" s="7"/>
      <c r="H113" s="7"/>
      <c r="I113" s="7"/>
      <c r="J113" s="7"/>
    </row>
    <row r="114" spans="1:10">
      <c r="A114" t="str">
        <f>'F_Inputs - Reps'!A114</f>
        <v>ANH</v>
      </c>
      <c r="B114" t="str">
        <f>'F_Inputs - Reps'!B114</f>
        <v>BC30944CAS_DMMY</v>
      </c>
      <c r="C114" t="str">
        <f>'F_Inputs - Reps'!C114</f>
        <v>Capital expenditure - Other capital expenditure ~ infra</v>
      </c>
      <c r="D114" t="str">
        <f>'F_Inputs - Reps'!D114</f>
        <v>£m</v>
      </c>
      <c r="E114" t="str">
        <f>'F_Inputs - Reps'!E114</f>
        <v>Price Review 2019</v>
      </c>
      <c r="F114" s="7"/>
      <c r="G114" s="7"/>
      <c r="H114" s="7"/>
      <c r="I114" s="7"/>
      <c r="J114" s="7"/>
    </row>
    <row r="115" spans="1:10">
      <c r="A115" t="str">
        <f>'F_Inputs - Reps'!A115</f>
        <v>ANH</v>
      </c>
      <c r="B115" t="str">
        <f>'F_Inputs - Reps'!B115</f>
        <v>CS00037CAS_DMMY</v>
      </c>
      <c r="C115" t="str">
        <f>'F_Inputs - Reps'!C115</f>
        <v>Capital expenditure - Other capital expenditure ~ non~infra</v>
      </c>
      <c r="D115" t="str">
        <f>'F_Inputs - Reps'!D115</f>
        <v>£m</v>
      </c>
      <c r="E115" t="str">
        <f>'F_Inputs - Reps'!E115</f>
        <v>Price Review 2019</v>
      </c>
      <c r="F115" s="7"/>
      <c r="G115" s="7"/>
      <c r="H115" s="7"/>
      <c r="I115" s="7"/>
      <c r="J115" s="7"/>
    </row>
    <row r="116" spans="1:10">
      <c r="A116" t="str">
        <f>'F_Inputs - Reps'!A116</f>
        <v>ANH</v>
      </c>
      <c r="B116" t="str">
        <f>'F_Inputs - Reps'!B116</f>
        <v>BC30947CAS_DMMY</v>
      </c>
      <c r="C116" t="str">
        <f>'F_Inputs - Reps'!C116</f>
        <v>Capital expenditure - Infrastructure network reinforcement</v>
      </c>
      <c r="D116" t="str">
        <f>'F_Inputs - Reps'!D116</f>
        <v>£m</v>
      </c>
      <c r="E116" t="str">
        <f>'F_Inputs - Reps'!E116</f>
        <v>Price Review 2019</v>
      </c>
      <c r="F116" s="7"/>
      <c r="G116" s="7"/>
      <c r="H116" s="7"/>
      <c r="I116" s="7"/>
      <c r="J116" s="7"/>
    </row>
    <row r="117" spans="1:10">
      <c r="A117" t="str">
        <f>'F_Inputs - Reps'!A117</f>
        <v>ANH</v>
      </c>
      <c r="B117" t="str">
        <f>'F_Inputs - Reps'!B117</f>
        <v>BA2123CAS_DMMY</v>
      </c>
      <c r="C117" t="str">
        <f>'F_Inputs - Reps'!C117</f>
        <v>Grants and contributions - capital expenditure - Dummy</v>
      </c>
      <c r="D117" t="str">
        <f>'F_Inputs - Reps'!D117</f>
        <v>£m</v>
      </c>
      <c r="E117" t="str">
        <f>'F_Inputs - Reps'!E117</f>
        <v>Price Review 2019</v>
      </c>
      <c r="F117" s="7"/>
      <c r="G117" s="7"/>
      <c r="H117" s="7"/>
      <c r="I117" s="7"/>
      <c r="J117" s="7"/>
    </row>
    <row r="118" spans="1:10">
      <c r="A118" t="str">
        <f>'F_Inputs - Reps'!A118</f>
        <v>ANH</v>
      </c>
      <c r="B118" t="str">
        <f>'F_Inputs - Reps'!B118</f>
        <v>WS1010WR</v>
      </c>
      <c r="C118" t="str">
        <f>'F_Inputs - Reps'!C118</f>
        <v>Operating expenditure (excluding Atypical expenditure) - Third party services - Water resources</v>
      </c>
      <c r="D118" t="str">
        <f>'F_Inputs - Reps'!D118</f>
        <v>£m</v>
      </c>
      <c r="E118" t="str">
        <f>'F_Inputs - Reps'!E118</f>
        <v>Price Review 2019</v>
      </c>
      <c r="F118" s="7"/>
      <c r="G118" s="7"/>
      <c r="H118" s="7"/>
      <c r="I118" s="7"/>
      <c r="J118" s="7"/>
    </row>
    <row r="119" spans="1:10">
      <c r="A119" t="str">
        <f>'F_Inputs - Reps'!A119</f>
        <v>ANH</v>
      </c>
      <c r="B119" t="str">
        <f>'F_Inputs - Reps'!B119</f>
        <v>WS1010RWD</v>
      </c>
      <c r="C119" t="str">
        <f>'F_Inputs - Reps'!C119</f>
        <v>Operating expenditure (excluding Atypical expenditure) - Third party services - Raw water distribution</v>
      </c>
      <c r="D119" t="str">
        <f>'F_Inputs - Reps'!D119</f>
        <v>£m</v>
      </c>
      <c r="E119" t="str">
        <f>'F_Inputs - Reps'!E119</f>
        <v>Price Review 2019</v>
      </c>
      <c r="F119" s="7"/>
      <c r="G119" s="7"/>
      <c r="H119" s="7"/>
      <c r="I119" s="7"/>
      <c r="J119" s="7"/>
    </row>
    <row r="120" spans="1:10">
      <c r="A120" t="str">
        <f>'F_Inputs - Reps'!A120</f>
        <v>ANH</v>
      </c>
      <c r="B120" t="str">
        <f>'F_Inputs - Reps'!B120</f>
        <v>WS1010WT</v>
      </c>
      <c r="C120" t="str">
        <f>'F_Inputs - Reps'!C120</f>
        <v>Third party services - Water treatment</v>
      </c>
      <c r="D120" t="str">
        <f>'F_Inputs - Reps'!D120</f>
        <v>£m</v>
      </c>
      <c r="E120" t="str">
        <f>'F_Inputs - Reps'!E120</f>
        <v>Price Review 2019</v>
      </c>
      <c r="F120" s="7"/>
      <c r="G120" s="7"/>
      <c r="H120" s="7"/>
      <c r="I120" s="7"/>
      <c r="J120" s="7"/>
    </row>
    <row r="121" spans="1:10">
      <c r="A121" t="str">
        <f>'F_Inputs - Reps'!A121</f>
        <v>ANH</v>
      </c>
      <c r="B121" t="str">
        <f>'F_Inputs - Reps'!B121</f>
        <v>WS1010TWD</v>
      </c>
      <c r="C121" t="str">
        <f>'F_Inputs - Reps'!C121</f>
        <v>Third party services - Treated water distribution</v>
      </c>
      <c r="D121" t="str">
        <f>'F_Inputs - Reps'!D121</f>
        <v>£m</v>
      </c>
      <c r="E121" t="str">
        <f>'F_Inputs - Reps'!E121</f>
        <v>Price Review 2019</v>
      </c>
      <c r="F121" s="7"/>
      <c r="G121" s="7"/>
      <c r="H121" s="7"/>
      <c r="I121" s="7"/>
      <c r="J121" s="7"/>
    </row>
    <row r="122" spans="1:10">
      <c r="A122" t="str">
        <f>'F_Inputs - Reps'!A122</f>
        <v>ANH</v>
      </c>
      <c r="B122" t="str">
        <f>'F_Inputs - Reps'!B122</f>
        <v>WWS1010SC</v>
      </c>
      <c r="C122" t="str">
        <f>'F_Inputs - Reps'!C122</f>
        <v>Operating expenditure - Third party services - Sewage collection</v>
      </c>
      <c r="D122" t="str">
        <f>'F_Inputs - Reps'!D122</f>
        <v>£m</v>
      </c>
      <c r="E122" t="str">
        <f>'F_Inputs - Reps'!E122</f>
        <v>Price Review 2019</v>
      </c>
      <c r="F122" s="7"/>
      <c r="G122" s="7"/>
      <c r="H122" s="7"/>
      <c r="I122" s="7"/>
      <c r="J122" s="7"/>
    </row>
    <row r="123" spans="1:10">
      <c r="A123" t="str">
        <f>'F_Inputs - Reps'!A123</f>
        <v>ANH</v>
      </c>
      <c r="B123" t="str">
        <f>'F_Inputs - Reps'!B123</f>
        <v>WWS1010ST</v>
      </c>
      <c r="C123" t="str">
        <f>'F_Inputs - Reps'!C123</f>
        <v>Operating expenditure - Third party services - Sewage treatment</v>
      </c>
      <c r="D123" t="str">
        <f>'F_Inputs - Reps'!D123</f>
        <v>£m</v>
      </c>
      <c r="E123" t="str">
        <f>'F_Inputs - Reps'!E123</f>
        <v>Price Review 2019</v>
      </c>
      <c r="F123" s="7"/>
      <c r="G123" s="7"/>
      <c r="H123" s="7"/>
      <c r="I123" s="7"/>
      <c r="J123" s="7"/>
    </row>
    <row r="124" spans="1:10">
      <c r="A124" t="str">
        <f>'F_Inputs - Reps'!A124</f>
        <v>ANH</v>
      </c>
      <c r="B124" t="str">
        <f>'F_Inputs - Reps'!B124</f>
        <v>WWS1010STP</v>
      </c>
      <c r="C124" t="str">
        <f>'F_Inputs - Reps'!C124</f>
        <v>Operating expenditure - Third party services - Sludge transport</v>
      </c>
      <c r="D124" t="str">
        <f>'F_Inputs - Reps'!D124</f>
        <v>£m</v>
      </c>
      <c r="E124" t="str">
        <f>'F_Inputs - Reps'!E124</f>
        <v>Price Review 2019</v>
      </c>
      <c r="F124" s="7"/>
      <c r="G124" s="7"/>
      <c r="H124" s="7"/>
      <c r="I124" s="7"/>
      <c r="J124" s="7"/>
    </row>
    <row r="125" spans="1:10">
      <c r="A125" t="str">
        <f>'F_Inputs - Reps'!A125</f>
        <v>ANH</v>
      </c>
      <c r="B125" t="str">
        <f>'F_Inputs - Reps'!B125</f>
        <v>WWS1010SDT</v>
      </c>
      <c r="C125" t="str">
        <f>'F_Inputs - Reps'!C125</f>
        <v>Operating expenditure - Third party services - Sludge treatment</v>
      </c>
      <c r="D125" t="str">
        <f>'F_Inputs - Reps'!D125</f>
        <v>£m</v>
      </c>
      <c r="E125" t="str">
        <f>'F_Inputs - Reps'!E125</f>
        <v>Price Review 2019</v>
      </c>
      <c r="F125" s="7"/>
      <c r="G125" s="7"/>
      <c r="H125" s="7"/>
      <c r="I125" s="7"/>
      <c r="J125" s="7"/>
    </row>
    <row r="126" spans="1:10">
      <c r="A126" t="str">
        <f>'F_Inputs - Reps'!A126</f>
        <v>ANH</v>
      </c>
      <c r="B126" t="str">
        <f>'F_Inputs - Reps'!B126</f>
        <v>WWS1010SDD</v>
      </c>
      <c r="C126" t="str">
        <f>'F_Inputs - Reps'!C126</f>
        <v>Operating expenditure - Third party services - Sludge disposal</v>
      </c>
      <c r="D126" t="str">
        <f>'F_Inputs - Reps'!D126</f>
        <v>£m</v>
      </c>
      <c r="E126" t="str">
        <f>'F_Inputs - Reps'!E126</f>
        <v>Price Review 2019</v>
      </c>
      <c r="F126" s="7"/>
      <c r="G126" s="7"/>
      <c r="H126" s="7"/>
      <c r="I126" s="7"/>
      <c r="J126" s="7"/>
    </row>
    <row r="127" spans="1:10">
      <c r="A127" t="str">
        <f>'F_Inputs - Reps'!A127</f>
        <v>ANH</v>
      </c>
      <c r="B127" t="str">
        <f>'F_Inputs - Reps'!B127</f>
        <v>WS1018WR</v>
      </c>
      <c r="C127" t="str">
        <f>'F_Inputs - Reps'!C127</f>
        <v>Capital Expenditure (excluding Atypical expenditure) - Third party services - Water resources</v>
      </c>
      <c r="D127" t="str">
        <f>'F_Inputs - Reps'!D127</f>
        <v>£m</v>
      </c>
      <c r="E127" t="str">
        <f>'F_Inputs - Reps'!E127</f>
        <v>Price Review 2019</v>
      </c>
      <c r="F127" s="7"/>
      <c r="G127" s="7"/>
      <c r="H127" s="7"/>
      <c r="I127" s="7"/>
      <c r="J127" s="7"/>
    </row>
    <row r="128" spans="1:10">
      <c r="A128" t="str">
        <f>'F_Inputs - Reps'!A128</f>
        <v>ANH</v>
      </c>
      <c r="B128" t="str">
        <f>'F_Inputs - Reps'!B128</f>
        <v>WS1018RWD</v>
      </c>
      <c r="C128" t="str">
        <f>'F_Inputs - Reps'!C128</f>
        <v>Capital Expenditure (excluding Atypical expenditure) - Third party services - Raw water distribution</v>
      </c>
      <c r="D128" t="str">
        <f>'F_Inputs - Reps'!D128</f>
        <v>£m</v>
      </c>
      <c r="E128" t="str">
        <f>'F_Inputs - Reps'!E128</f>
        <v>Price Review 2019</v>
      </c>
      <c r="F128" s="7"/>
      <c r="G128" s="7"/>
      <c r="H128" s="7"/>
      <c r="I128" s="7"/>
      <c r="J128" s="7"/>
    </row>
    <row r="129" spans="1:10">
      <c r="A129" t="str">
        <f>'F_Inputs - Reps'!A129</f>
        <v>ANH</v>
      </c>
      <c r="B129" t="str">
        <f>'F_Inputs - Reps'!B129</f>
        <v>WS1018WT</v>
      </c>
      <c r="C129" t="str">
        <f>'F_Inputs - Reps'!C129</f>
        <v>Third party services - Water treatment</v>
      </c>
      <c r="D129" t="str">
        <f>'F_Inputs - Reps'!D129</f>
        <v>£m</v>
      </c>
      <c r="E129" t="str">
        <f>'F_Inputs - Reps'!E129</f>
        <v>Price Review 2019</v>
      </c>
      <c r="F129" s="7"/>
      <c r="G129" s="7"/>
      <c r="H129" s="7"/>
      <c r="I129" s="7"/>
      <c r="J129" s="7"/>
    </row>
    <row r="130" spans="1:10">
      <c r="A130" t="str">
        <f>'F_Inputs - Reps'!A130</f>
        <v>ANH</v>
      </c>
      <c r="B130" t="str">
        <f>'F_Inputs - Reps'!B130</f>
        <v>WS1018TWD</v>
      </c>
      <c r="C130" t="str">
        <f>'F_Inputs - Reps'!C130</f>
        <v>Third party services - Treated water distribution</v>
      </c>
      <c r="D130" t="str">
        <f>'F_Inputs - Reps'!D130</f>
        <v>£m</v>
      </c>
      <c r="E130" t="str">
        <f>'F_Inputs - Reps'!E130</f>
        <v>Price Review 2019</v>
      </c>
      <c r="F130" s="7"/>
      <c r="G130" s="7"/>
      <c r="H130" s="7"/>
      <c r="I130" s="7"/>
      <c r="J130" s="7"/>
    </row>
    <row r="131" spans="1:10">
      <c r="A131" t="str">
        <f>'F_Inputs - Reps'!A131</f>
        <v>ANH</v>
      </c>
      <c r="B131" t="str">
        <f>'F_Inputs - Reps'!B131</f>
        <v>WWS1018SC</v>
      </c>
      <c r="C131" t="str">
        <f>'F_Inputs - Reps'!C131</f>
        <v>Capital expenditure - Third party services - Sewage collection</v>
      </c>
      <c r="D131" t="str">
        <f>'F_Inputs - Reps'!D131</f>
        <v>£m</v>
      </c>
      <c r="E131" t="str">
        <f>'F_Inputs - Reps'!E131</f>
        <v>Price Review 2019</v>
      </c>
      <c r="F131" s="7"/>
      <c r="G131" s="7"/>
      <c r="H131" s="7"/>
      <c r="I131" s="7"/>
      <c r="J131" s="7"/>
    </row>
    <row r="132" spans="1:10">
      <c r="A132" t="str">
        <f>'F_Inputs - Reps'!A132</f>
        <v>ANH</v>
      </c>
      <c r="B132" t="str">
        <f>'F_Inputs - Reps'!B132</f>
        <v>WWS1018ST</v>
      </c>
      <c r="C132" t="str">
        <f>'F_Inputs - Reps'!C132</f>
        <v>Capital expenditure - Third party services - Sewage treatment</v>
      </c>
      <c r="D132" t="str">
        <f>'F_Inputs - Reps'!D132</f>
        <v>£m</v>
      </c>
      <c r="E132" t="str">
        <f>'F_Inputs - Reps'!E132</f>
        <v>Price Review 2019</v>
      </c>
      <c r="F132" s="7"/>
      <c r="G132" s="7"/>
      <c r="H132" s="7"/>
      <c r="I132" s="7"/>
      <c r="J132" s="7"/>
    </row>
    <row r="133" spans="1:10">
      <c r="A133" t="str">
        <f>'F_Inputs - Reps'!A133</f>
        <v>ANH</v>
      </c>
      <c r="B133" t="str">
        <f>'F_Inputs - Reps'!B133</f>
        <v>WWS1018STP</v>
      </c>
      <c r="C133" t="str">
        <f>'F_Inputs - Reps'!C133</f>
        <v>Capital expenditure - Third party services - Sludge transport</v>
      </c>
      <c r="D133" t="str">
        <f>'F_Inputs - Reps'!D133</f>
        <v>£m</v>
      </c>
      <c r="E133" t="str">
        <f>'F_Inputs - Reps'!E133</f>
        <v>Price Review 2019</v>
      </c>
      <c r="F133" s="7"/>
      <c r="G133" s="7"/>
      <c r="H133" s="7"/>
      <c r="I133" s="7"/>
      <c r="J133" s="7"/>
    </row>
    <row r="134" spans="1:10">
      <c r="A134" t="str">
        <f>'F_Inputs - Reps'!A134</f>
        <v>ANH</v>
      </c>
      <c r="B134" t="str">
        <f>'F_Inputs - Reps'!B134</f>
        <v>WWS1018SDT</v>
      </c>
      <c r="C134" t="str">
        <f>'F_Inputs - Reps'!C134</f>
        <v>Capital expenditure - Third party services - Sludge treatment</v>
      </c>
      <c r="D134" t="str">
        <f>'F_Inputs - Reps'!D134</f>
        <v>£m</v>
      </c>
      <c r="E134" t="str">
        <f>'F_Inputs - Reps'!E134</f>
        <v>Price Review 2019</v>
      </c>
      <c r="F134" s="7"/>
      <c r="G134" s="7"/>
      <c r="H134" s="7"/>
      <c r="I134" s="7"/>
      <c r="J134" s="7"/>
    </row>
    <row r="135" spans="1:10">
      <c r="A135" t="str">
        <f>'F_Inputs - Reps'!A135</f>
        <v>ANH</v>
      </c>
      <c r="B135" t="str">
        <f>'F_Inputs - Reps'!B135</f>
        <v>WWS1018SDD</v>
      </c>
      <c r="C135" t="str">
        <f>'F_Inputs - Reps'!C135</f>
        <v>Capital expenditure - Third party services - Sludge disposal</v>
      </c>
      <c r="D135" t="str">
        <f>'F_Inputs - Reps'!D135</f>
        <v>£m</v>
      </c>
      <c r="E135" t="str">
        <f>'F_Inputs - Reps'!E135</f>
        <v>Price Review 2019</v>
      </c>
      <c r="F135" s="7"/>
      <c r="G135" s="7"/>
      <c r="H135" s="7"/>
      <c r="I135" s="7"/>
      <c r="J135" s="7"/>
    </row>
    <row r="136" spans="1:10">
      <c r="A136" t="str">
        <f>'F_Inputs - Reps'!A136</f>
        <v>HDD</v>
      </c>
      <c r="B136" t="str">
        <f>'F_Inputs - Reps'!B136</f>
        <v>WS1009WR</v>
      </c>
      <c r="C136" t="str">
        <f>'F_Inputs - Reps'!C136</f>
        <v>Operating expenditure (excluding Atypical expenditure) - Total operating expenditure excluding third party services - Water resources</v>
      </c>
      <c r="D136" t="str">
        <f>'F_Inputs - Reps'!D136</f>
        <v>£m</v>
      </c>
      <c r="E136" t="str">
        <f>'F_Inputs - Reps'!E136</f>
        <v>Price Review 2019</v>
      </c>
      <c r="F136" s="7"/>
      <c r="G136" s="7"/>
      <c r="H136" s="7"/>
      <c r="I136" s="7"/>
      <c r="J136" s="7"/>
    </row>
    <row r="137" spans="1:10">
      <c r="A137" t="str">
        <f>'F_Inputs - Reps'!A137</f>
        <v>HDD</v>
      </c>
      <c r="B137" t="str">
        <f>'F_Inputs - Reps'!B137</f>
        <v>WS1009WT</v>
      </c>
      <c r="C137" t="str">
        <f>'F_Inputs - Reps'!C137</f>
        <v>Total operating expenditure (excluding third party services) - Water treatment</v>
      </c>
      <c r="D137" t="str">
        <f>'F_Inputs - Reps'!D137</f>
        <v>£m</v>
      </c>
      <c r="E137" t="str">
        <f>'F_Inputs - Reps'!E137</f>
        <v>Price Review 2019</v>
      </c>
      <c r="F137" s="7"/>
      <c r="G137" s="7"/>
      <c r="H137" s="7"/>
      <c r="I137" s="7"/>
      <c r="J137" s="7"/>
    </row>
    <row r="138" spans="1:10">
      <c r="A138" t="str">
        <f>'F_Inputs - Reps'!A138</f>
        <v>HDD</v>
      </c>
      <c r="B138" t="str">
        <f>'F_Inputs - Reps'!B138</f>
        <v>WS1009TWD</v>
      </c>
      <c r="C138" t="str">
        <f>'F_Inputs - Reps'!C138</f>
        <v>Total operating expenditure (excluding third party services) - Treated water distribution</v>
      </c>
      <c r="D138" t="str">
        <f>'F_Inputs - Reps'!D138</f>
        <v>£m</v>
      </c>
      <c r="E138" t="str">
        <f>'F_Inputs - Reps'!E138</f>
        <v>Price Review 2019</v>
      </c>
      <c r="F138" s="7"/>
      <c r="G138" s="7"/>
      <c r="H138" s="7"/>
      <c r="I138" s="7"/>
      <c r="J138" s="7"/>
    </row>
    <row r="139" spans="1:10">
      <c r="A139" t="str">
        <f>'F_Inputs - Reps'!A139</f>
        <v>HDD</v>
      </c>
      <c r="B139" t="str">
        <f>'F_Inputs - Reps'!B139</f>
        <v>WS1009RWD</v>
      </c>
      <c r="C139" t="str">
        <f>'F_Inputs - Reps'!C139</f>
        <v>Operating expenditure (excluding Atypical expenditure) - Total operating expenditure excluding third party services - Raw water distribution</v>
      </c>
      <c r="D139" t="str">
        <f>'F_Inputs - Reps'!D139</f>
        <v>£m</v>
      </c>
      <c r="E139" t="str">
        <f>'F_Inputs - Reps'!E139</f>
        <v>Price Review 2019</v>
      </c>
      <c r="F139" s="7"/>
      <c r="G139" s="7"/>
      <c r="H139" s="7"/>
      <c r="I139" s="7"/>
      <c r="J139" s="7"/>
    </row>
    <row r="140" spans="1:10">
      <c r="A140" t="str">
        <f>'F_Inputs - Reps'!A140</f>
        <v>HDD</v>
      </c>
      <c r="B140" t="str">
        <f>'F_Inputs - Reps'!B140</f>
        <v>WS2047WR</v>
      </c>
      <c r="C140" t="str">
        <f>'F_Inputs - Reps'!C140</f>
        <v>Enhancement expenditure by purpose ~ operating - Total water enhancement operating expenditure  - Water resources</v>
      </c>
      <c r="D140" t="str">
        <f>'F_Inputs - Reps'!D140</f>
        <v>£m</v>
      </c>
      <c r="E140" t="str">
        <f>'F_Inputs - Reps'!E140</f>
        <v>Price Review 2019</v>
      </c>
      <c r="F140" s="7"/>
      <c r="G140" s="7"/>
      <c r="H140" s="7"/>
      <c r="I140" s="7"/>
      <c r="J140" s="7"/>
    </row>
    <row r="141" spans="1:10">
      <c r="A141" t="str">
        <f>'F_Inputs - Reps'!A141</f>
        <v>HDD</v>
      </c>
      <c r="B141" t="str">
        <f>'F_Inputs - Reps'!B141</f>
        <v>WS2047RWD</v>
      </c>
      <c r="C141" t="str">
        <f>'F_Inputs - Reps'!C141</f>
        <v>Enhancement expenditure by purpose ~ operating - Total water enhancement operating expenditure  - Raw water distribution</v>
      </c>
      <c r="D141" t="str">
        <f>'F_Inputs - Reps'!D141</f>
        <v>£m</v>
      </c>
      <c r="E141" t="str">
        <f>'F_Inputs - Reps'!E141</f>
        <v>Price Review 2019</v>
      </c>
      <c r="F141" s="7"/>
      <c r="G141" s="7"/>
      <c r="H141" s="7"/>
      <c r="I141" s="7"/>
      <c r="J141" s="7"/>
    </row>
    <row r="142" spans="1:10">
      <c r="A142" t="str">
        <f>'F_Inputs - Reps'!A142</f>
        <v>HDD</v>
      </c>
      <c r="B142" t="str">
        <f>'F_Inputs - Reps'!B142</f>
        <v>WS2047WT</v>
      </c>
      <c r="C142" t="str">
        <f>'F_Inputs - Reps'!C142</f>
        <v>Enhancement expenditure by purpose ~ operating - Total water enhancement operating expenditure  - Water treatment</v>
      </c>
      <c r="D142" t="str">
        <f>'F_Inputs - Reps'!D142</f>
        <v>£m</v>
      </c>
      <c r="E142" t="str">
        <f>'F_Inputs - Reps'!E142</f>
        <v>Price Review 2019</v>
      </c>
      <c r="F142" s="7"/>
      <c r="G142" s="7"/>
      <c r="H142" s="7"/>
      <c r="I142" s="7"/>
      <c r="J142" s="7"/>
    </row>
    <row r="143" spans="1:10">
      <c r="A143" t="str">
        <f>'F_Inputs - Reps'!A143</f>
        <v>HDD</v>
      </c>
      <c r="B143" t="str">
        <f>'F_Inputs - Reps'!B143</f>
        <v>WS2047TWD</v>
      </c>
      <c r="C143" t="str">
        <f>'F_Inputs - Reps'!C143</f>
        <v>Enhancement expenditure by purpose ~ operating - Total water enhancement operating expenditure  - Treated water distribution</v>
      </c>
      <c r="D143" t="str">
        <f>'F_Inputs - Reps'!D143</f>
        <v>£m</v>
      </c>
      <c r="E143" t="str">
        <f>'F_Inputs - Reps'!E143</f>
        <v>Price Review 2019</v>
      </c>
      <c r="F143" s="7"/>
      <c r="G143" s="7"/>
      <c r="H143" s="7"/>
      <c r="I143" s="7"/>
      <c r="J143" s="7"/>
    </row>
    <row r="144" spans="1:10">
      <c r="A144" t="str">
        <f>'F_Inputs - Reps'!A144</f>
        <v>HDD</v>
      </c>
      <c r="B144" t="str">
        <f>'F_Inputs - Reps'!B144</f>
        <v>WS2012WR</v>
      </c>
      <c r="C144" t="str">
        <f>'F_Inputs - Reps'!C144</f>
        <v>Enhancement expenditure by purpose ~ operating - Addressing low pressure - Water resources</v>
      </c>
      <c r="D144" t="str">
        <f>'F_Inputs - Reps'!D144</f>
        <v>£m</v>
      </c>
      <c r="E144" t="str">
        <f>'F_Inputs - Reps'!E144</f>
        <v>Price Review 2019</v>
      </c>
      <c r="F144" s="7"/>
      <c r="G144" s="7"/>
      <c r="H144" s="7"/>
      <c r="I144" s="7"/>
      <c r="J144" s="7"/>
    </row>
    <row r="145" spans="1:10">
      <c r="A145" t="str">
        <f>'F_Inputs - Reps'!A145</f>
        <v>HDD</v>
      </c>
      <c r="B145" t="str">
        <f>'F_Inputs - Reps'!B145</f>
        <v>WS2012RWD</v>
      </c>
      <c r="C145" t="str">
        <f>'F_Inputs - Reps'!C145</f>
        <v>Enhancement expenditure by purpose ~ operating - Addressing low pressure - Raw water distribution</v>
      </c>
      <c r="D145" t="str">
        <f>'F_Inputs - Reps'!D145</f>
        <v>£m</v>
      </c>
      <c r="E145" t="str">
        <f>'F_Inputs - Reps'!E145</f>
        <v>Price Review 2019</v>
      </c>
      <c r="F145" s="7"/>
      <c r="G145" s="7"/>
      <c r="H145" s="7"/>
      <c r="I145" s="7"/>
      <c r="J145" s="7"/>
    </row>
    <row r="146" spans="1:10">
      <c r="A146" t="str">
        <f>'F_Inputs - Reps'!A146</f>
        <v>HDD</v>
      </c>
      <c r="B146" t="str">
        <f>'F_Inputs - Reps'!B146</f>
        <v>WS2012WT</v>
      </c>
      <c r="C146" t="str">
        <f>'F_Inputs - Reps'!C146</f>
        <v>Enhancement expenditure by purpose ~ operating - Addressing low pressure - Water treatment</v>
      </c>
      <c r="D146" t="str">
        <f>'F_Inputs - Reps'!D146</f>
        <v>£m</v>
      </c>
      <c r="E146" t="str">
        <f>'F_Inputs - Reps'!E146</f>
        <v>Price Review 2019</v>
      </c>
      <c r="F146" s="7"/>
      <c r="G146" s="7"/>
      <c r="H146" s="7"/>
      <c r="I146" s="7"/>
      <c r="J146" s="7"/>
    </row>
    <row r="147" spans="1:10">
      <c r="A147" t="str">
        <f>'F_Inputs - Reps'!A147</f>
        <v>HDD</v>
      </c>
      <c r="B147" t="str">
        <f>'F_Inputs - Reps'!B147</f>
        <v>WS2012TWD</v>
      </c>
      <c r="C147" t="str">
        <f>'F_Inputs - Reps'!C147</f>
        <v>Enhancement expenditure by purpose ~ operating - Addressing low pressure - Treated water distribution</v>
      </c>
      <c r="D147" t="str">
        <f>'F_Inputs - Reps'!D147</f>
        <v>£m</v>
      </c>
      <c r="E147" t="str">
        <f>'F_Inputs - Reps'!E147</f>
        <v>Price Review 2019</v>
      </c>
      <c r="F147" s="7"/>
      <c r="G147" s="7"/>
      <c r="H147" s="7"/>
      <c r="I147" s="7"/>
      <c r="J147" s="7"/>
    </row>
    <row r="148" spans="1:10">
      <c r="A148" t="str">
        <f>'F_Inputs - Reps'!A148</f>
        <v>HDD</v>
      </c>
      <c r="B148" t="str">
        <f>'F_Inputs - Reps'!B148</f>
        <v>WS2019WR</v>
      </c>
      <c r="C148" t="str">
        <f>'F_Inputs - Reps'!C148</f>
        <v>Enhancement expenditure by purpose ~ operating - New developments - Water resources</v>
      </c>
      <c r="D148" t="str">
        <f>'F_Inputs - Reps'!D148</f>
        <v>£m</v>
      </c>
      <c r="E148" t="str">
        <f>'F_Inputs - Reps'!E148</f>
        <v>Price Review 2019</v>
      </c>
      <c r="F148" s="7"/>
      <c r="G148" s="7"/>
      <c r="H148" s="7"/>
      <c r="I148" s="7"/>
      <c r="J148" s="7"/>
    </row>
    <row r="149" spans="1:10">
      <c r="A149" t="str">
        <f>'F_Inputs - Reps'!A149</f>
        <v>HDD</v>
      </c>
      <c r="B149" t="str">
        <f>'F_Inputs - Reps'!B149</f>
        <v>WS2019RWD</v>
      </c>
      <c r="C149" t="str">
        <f>'F_Inputs - Reps'!C149</f>
        <v>Enhancement expenditure by purpose ~ operating - New developments - Raw water distribution</v>
      </c>
      <c r="D149" t="str">
        <f>'F_Inputs - Reps'!D149</f>
        <v>£m</v>
      </c>
      <c r="E149" t="str">
        <f>'F_Inputs - Reps'!E149</f>
        <v>Price Review 2019</v>
      </c>
      <c r="F149" s="7"/>
      <c r="G149" s="7"/>
      <c r="H149" s="7"/>
      <c r="I149" s="7"/>
      <c r="J149" s="7"/>
    </row>
    <row r="150" spans="1:10">
      <c r="A150" t="str">
        <f>'F_Inputs - Reps'!A150</f>
        <v>HDD</v>
      </c>
      <c r="B150" t="str">
        <f>'F_Inputs - Reps'!B150</f>
        <v>WS2019WT</v>
      </c>
      <c r="C150" t="str">
        <f>'F_Inputs - Reps'!C150</f>
        <v>Enhancement expenditure by purpose ~ operating - New developments - Water treatment</v>
      </c>
      <c r="D150" t="str">
        <f>'F_Inputs - Reps'!D150</f>
        <v>£m</v>
      </c>
      <c r="E150" t="str">
        <f>'F_Inputs - Reps'!E150</f>
        <v>Price Review 2019</v>
      </c>
      <c r="F150" s="7"/>
      <c r="G150" s="7"/>
      <c r="H150" s="7"/>
      <c r="I150" s="7"/>
      <c r="J150" s="7"/>
    </row>
    <row r="151" spans="1:10">
      <c r="A151" t="str">
        <f>'F_Inputs - Reps'!A151</f>
        <v>HDD</v>
      </c>
      <c r="B151" t="str">
        <f>'F_Inputs - Reps'!B151</f>
        <v>WS2019TWD</v>
      </c>
      <c r="C151" t="str">
        <f>'F_Inputs - Reps'!C151</f>
        <v>Enhancement expenditure by purpose ~ operating - New developments - Treated water distribution</v>
      </c>
      <c r="D151" t="str">
        <f>'F_Inputs - Reps'!D151</f>
        <v>£m</v>
      </c>
      <c r="E151" t="str">
        <f>'F_Inputs - Reps'!E151</f>
        <v>Price Review 2019</v>
      </c>
      <c r="F151" s="7"/>
      <c r="G151" s="7"/>
      <c r="H151" s="7"/>
      <c r="I151" s="7"/>
      <c r="J151" s="7"/>
    </row>
    <row r="152" spans="1:10">
      <c r="A152" t="str">
        <f>'F_Inputs - Reps'!A152</f>
        <v>HDD</v>
      </c>
      <c r="B152" t="str">
        <f>'F_Inputs - Reps'!B152</f>
        <v>WS2020WR</v>
      </c>
      <c r="C152" t="str">
        <f>'F_Inputs - Reps'!C152</f>
        <v>Enhancement expenditure by purpose ~ operating - New connections element of new development (CPs, meters) - Water resources</v>
      </c>
      <c r="D152" t="str">
        <f>'F_Inputs - Reps'!D152</f>
        <v>£m</v>
      </c>
      <c r="E152" t="str">
        <f>'F_Inputs - Reps'!E152</f>
        <v>Price Review 2019</v>
      </c>
      <c r="F152" s="7"/>
      <c r="G152" s="7"/>
      <c r="H152" s="7"/>
      <c r="I152" s="7"/>
      <c r="J152" s="7"/>
    </row>
    <row r="153" spans="1:10">
      <c r="A153" t="str">
        <f>'F_Inputs - Reps'!A153</f>
        <v>HDD</v>
      </c>
      <c r="B153" t="str">
        <f>'F_Inputs - Reps'!B153</f>
        <v>WS2020RWD</v>
      </c>
      <c r="C153" t="str">
        <f>'F_Inputs - Reps'!C153</f>
        <v>Enhancement expenditure by purpose ~ operating - New connections element of new development (CPs, meters) - Raw water distribution</v>
      </c>
      <c r="D153" t="str">
        <f>'F_Inputs - Reps'!D153</f>
        <v>£m</v>
      </c>
      <c r="E153" t="str">
        <f>'F_Inputs - Reps'!E153</f>
        <v>Price Review 2019</v>
      </c>
      <c r="F153" s="7"/>
      <c r="G153" s="7"/>
      <c r="H153" s="7"/>
      <c r="I153" s="7"/>
      <c r="J153" s="7"/>
    </row>
    <row r="154" spans="1:10">
      <c r="A154" t="str">
        <f>'F_Inputs - Reps'!A154</f>
        <v>HDD</v>
      </c>
      <c r="B154" t="str">
        <f>'F_Inputs - Reps'!B154</f>
        <v>WS2020WT</v>
      </c>
      <c r="C154" t="str">
        <f>'F_Inputs - Reps'!C154</f>
        <v>Enhancement expenditure by purpose ~ operating - New connections element of new development (CPs, meters) - Water treatment</v>
      </c>
      <c r="D154" t="str">
        <f>'F_Inputs - Reps'!D154</f>
        <v>£m</v>
      </c>
      <c r="E154" t="str">
        <f>'F_Inputs - Reps'!E154</f>
        <v>Price Review 2019</v>
      </c>
      <c r="F154" s="7"/>
      <c r="G154" s="7"/>
      <c r="H154" s="7"/>
      <c r="I154" s="7"/>
      <c r="J154" s="7"/>
    </row>
    <row r="155" spans="1:10">
      <c r="A155" t="str">
        <f>'F_Inputs - Reps'!A155</f>
        <v>HDD</v>
      </c>
      <c r="B155" t="str">
        <f>'F_Inputs - Reps'!B155</f>
        <v>WS2020TWD</v>
      </c>
      <c r="C155" t="str">
        <f>'F_Inputs - Reps'!C155</f>
        <v>Enhancement expenditure by purpose ~ operating - New connections element of new development (CPs, meters) - Treated water distribution</v>
      </c>
      <c r="D155" t="str">
        <f>'F_Inputs - Reps'!D155</f>
        <v>£m</v>
      </c>
      <c r="E155" t="str">
        <f>'F_Inputs - Reps'!E155</f>
        <v>Price Review 2019</v>
      </c>
      <c r="F155" s="7"/>
      <c r="G155" s="7"/>
      <c r="H155" s="7"/>
      <c r="I155" s="7"/>
      <c r="J155" s="7"/>
    </row>
    <row r="156" spans="1:10">
      <c r="A156" t="str">
        <f>'F_Inputs - Reps'!A156</f>
        <v>HDD</v>
      </c>
      <c r="B156" t="str">
        <f>'F_Inputs - Reps'!B156</f>
        <v>WS1012WR</v>
      </c>
      <c r="C156" t="str">
        <f>'F_Inputs - Reps'!C156</f>
        <v>Capital Expenditure (excluding Atypical expenditure) - Maintaining the long term capability of the assets ~ infra - Water resources</v>
      </c>
      <c r="D156" t="str">
        <f>'F_Inputs - Reps'!D156</f>
        <v>£m</v>
      </c>
      <c r="E156" t="str">
        <f>'F_Inputs - Reps'!E156</f>
        <v>Price Review 2019</v>
      </c>
      <c r="F156" s="7"/>
      <c r="G156" s="7"/>
      <c r="H156" s="7"/>
      <c r="I156" s="7"/>
      <c r="J156" s="7"/>
    </row>
    <row r="157" spans="1:10">
      <c r="A157" t="str">
        <f>'F_Inputs - Reps'!A157</f>
        <v>HDD</v>
      </c>
      <c r="B157" t="str">
        <f>'F_Inputs - Reps'!B157</f>
        <v>WS1012WT</v>
      </c>
      <c r="C157" t="str">
        <f>'F_Inputs - Reps'!C157</f>
        <v>Maintaining the long term capability of the assets - infra - Water treatment</v>
      </c>
      <c r="D157" t="str">
        <f>'F_Inputs - Reps'!D157</f>
        <v>£m</v>
      </c>
      <c r="E157" t="str">
        <f>'F_Inputs - Reps'!E157</f>
        <v>Price Review 2019</v>
      </c>
      <c r="F157" s="7"/>
      <c r="G157" s="7"/>
      <c r="H157" s="7"/>
      <c r="I157" s="7"/>
      <c r="J157" s="7"/>
    </row>
    <row r="158" spans="1:10">
      <c r="A158" t="str">
        <f>'F_Inputs - Reps'!A158</f>
        <v>HDD</v>
      </c>
      <c r="B158" t="str">
        <f>'F_Inputs - Reps'!B158</f>
        <v>WS1012TWD</v>
      </c>
      <c r="C158" t="str">
        <f>'F_Inputs - Reps'!C158</f>
        <v>Maintaining the long term capability of the assets - infra - Treated water distribution</v>
      </c>
      <c r="D158" t="str">
        <f>'F_Inputs - Reps'!D158</f>
        <v>£m</v>
      </c>
      <c r="E158" t="str">
        <f>'F_Inputs - Reps'!E158</f>
        <v>Price Review 2019</v>
      </c>
      <c r="F158" s="7"/>
      <c r="G158" s="7"/>
      <c r="H158" s="7"/>
      <c r="I158" s="7"/>
      <c r="J158" s="7"/>
    </row>
    <row r="159" spans="1:10">
      <c r="A159" t="str">
        <f>'F_Inputs - Reps'!A159</f>
        <v>HDD</v>
      </c>
      <c r="B159" t="str">
        <f>'F_Inputs - Reps'!B159</f>
        <v>WS1012RWD</v>
      </c>
      <c r="C159" t="str">
        <f>'F_Inputs - Reps'!C159</f>
        <v>Capital Expenditure (excluding Atypical expenditure) - Maintaining the long term capability of the assets ~ infra - Raw water distribution</v>
      </c>
      <c r="D159" t="str">
        <f>'F_Inputs - Reps'!D159</f>
        <v>£m</v>
      </c>
      <c r="E159" t="str">
        <f>'F_Inputs - Reps'!E159</f>
        <v>Price Review 2019</v>
      </c>
      <c r="F159" s="7"/>
      <c r="G159" s="7"/>
      <c r="H159" s="7"/>
      <c r="I159" s="7"/>
      <c r="J159" s="7"/>
    </row>
    <row r="160" spans="1:10">
      <c r="A160" t="str">
        <f>'F_Inputs - Reps'!A160</f>
        <v>HDD</v>
      </c>
      <c r="B160" t="str">
        <f>'F_Inputs - Reps'!B160</f>
        <v>WS1013WR</v>
      </c>
      <c r="C160" t="str">
        <f>'F_Inputs - Reps'!C160</f>
        <v>Capital Expenditure (excluding Atypical expenditure) - Maintaining the long term capability of the assets ~ non-infra - Water resources</v>
      </c>
      <c r="D160" t="str">
        <f>'F_Inputs - Reps'!D160</f>
        <v>£m</v>
      </c>
      <c r="E160" t="str">
        <f>'F_Inputs - Reps'!E160</f>
        <v>Price Review 2019</v>
      </c>
      <c r="F160" s="7"/>
      <c r="G160" s="7"/>
      <c r="H160" s="7"/>
      <c r="I160" s="7"/>
      <c r="J160" s="7"/>
    </row>
    <row r="161" spans="1:10">
      <c r="A161" t="str">
        <f>'F_Inputs - Reps'!A161</f>
        <v>HDD</v>
      </c>
      <c r="B161" t="str">
        <f>'F_Inputs - Reps'!B161</f>
        <v>WS1013WT</v>
      </c>
      <c r="C161" t="str">
        <f>'F_Inputs - Reps'!C161</f>
        <v>Maintaining the long term capability of the assets - non-infra - Water treatment</v>
      </c>
      <c r="D161" t="str">
        <f>'F_Inputs - Reps'!D161</f>
        <v>£m</v>
      </c>
      <c r="E161" t="str">
        <f>'F_Inputs - Reps'!E161</f>
        <v>Price Review 2019</v>
      </c>
      <c r="F161" s="7"/>
      <c r="G161" s="7"/>
      <c r="H161" s="7"/>
      <c r="I161" s="7"/>
      <c r="J161" s="7"/>
    </row>
    <row r="162" spans="1:10">
      <c r="A162" t="str">
        <f>'F_Inputs - Reps'!A162</f>
        <v>HDD</v>
      </c>
      <c r="B162" t="str">
        <f>'F_Inputs - Reps'!B162</f>
        <v>WS1013TWD</v>
      </c>
      <c r="C162" t="str">
        <f>'F_Inputs - Reps'!C162</f>
        <v>Maintaining the long term capability of the assets - non-infra - Treated water distribution</v>
      </c>
      <c r="D162" t="str">
        <f>'F_Inputs - Reps'!D162</f>
        <v>£m</v>
      </c>
      <c r="E162" t="str">
        <f>'F_Inputs - Reps'!E162</f>
        <v>Price Review 2019</v>
      </c>
      <c r="F162" s="7"/>
      <c r="G162" s="7"/>
      <c r="H162" s="7"/>
      <c r="I162" s="7"/>
      <c r="J162" s="7"/>
    </row>
    <row r="163" spans="1:10">
      <c r="A163" t="str">
        <f>'F_Inputs - Reps'!A163</f>
        <v>HDD</v>
      </c>
      <c r="B163" t="str">
        <f>'F_Inputs - Reps'!B163</f>
        <v>WS1013RWD</v>
      </c>
      <c r="C163" t="str">
        <f>'F_Inputs - Reps'!C163</f>
        <v>Capital Expenditure (excluding Atypical expenditure) - Maintaining the long term capability of the assets ~ non-infra - Raw water distribution</v>
      </c>
      <c r="D163" t="str">
        <f>'F_Inputs - Reps'!D163</f>
        <v>£m</v>
      </c>
      <c r="E163" t="str">
        <f>'F_Inputs - Reps'!E163</f>
        <v>Price Review 2019</v>
      </c>
      <c r="F163" s="7"/>
      <c r="G163" s="7"/>
      <c r="H163" s="7"/>
      <c r="I163" s="7"/>
      <c r="J163" s="7"/>
    </row>
    <row r="164" spans="1:10">
      <c r="A164" t="str">
        <f>'F_Inputs - Reps'!A164</f>
        <v>HDD</v>
      </c>
      <c r="B164" t="str">
        <f>'F_Inputs - Reps'!B164</f>
        <v>W3002WR</v>
      </c>
      <c r="C164" t="str">
        <f>'F_Inputs - Reps'!C164</f>
        <v>Addressing low pressure - Water resources</v>
      </c>
      <c r="D164" t="str">
        <f>'F_Inputs - Reps'!D164</f>
        <v>£m</v>
      </c>
      <c r="E164" t="str">
        <f>'F_Inputs - Reps'!E164</f>
        <v>Price Review 2019</v>
      </c>
      <c r="F164" s="7"/>
      <c r="G164" s="7"/>
      <c r="H164" s="7"/>
      <c r="I164" s="7"/>
      <c r="J164" s="7"/>
    </row>
    <row r="165" spans="1:10">
      <c r="A165" t="str">
        <f>'F_Inputs - Reps'!A165</f>
        <v>HDD</v>
      </c>
      <c r="B165" t="str">
        <f>'F_Inputs - Reps'!B165</f>
        <v>W3002RWD</v>
      </c>
      <c r="C165" t="str">
        <f>'F_Inputs - Reps'!C165</f>
        <v>Addressing low pressure - Raw water distribution</v>
      </c>
      <c r="D165" t="str">
        <f>'F_Inputs - Reps'!D165</f>
        <v>£m</v>
      </c>
      <c r="E165" t="str">
        <f>'F_Inputs - Reps'!E165</f>
        <v>Price Review 2019</v>
      </c>
      <c r="F165" s="7"/>
      <c r="G165" s="7"/>
      <c r="H165" s="7"/>
      <c r="I165" s="7"/>
      <c r="J165" s="7"/>
    </row>
    <row r="166" spans="1:10">
      <c r="A166" t="str">
        <f>'F_Inputs - Reps'!A166</f>
        <v>HDD</v>
      </c>
      <c r="B166" t="str">
        <f>'F_Inputs - Reps'!B166</f>
        <v>W3002WT</v>
      </c>
      <c r="C166" t="str">
        <f>'F_Inputs - Reps'!C166</f>
        <v>Addressing low pressure - Water treatment</v>
      </c>
      <c r="D166" t="str">
        <f>'F_Inputs - Reps'!D166</f>
        <v>£m</v>
      </c>
      <c r="E166" t="str">
        <f>'F_Inputs - Reps'!E166</f>
        <v>Price Review 2019</v>
      </c>
      <c r="F166" s="7"/>
      <c r="G166" s="7"/>
      <c r="H166" s="7"/>
      <c r="I166" s="7"/>
      <c r="J166" s="7"/>
    </row>
    <row r="167" spans="1:10">
      <c r="A167" t="str">
        <f>'F_Inputs - Reps'!A167</f>
        <v>HDD</v>
      </c>
      <c r="B167" t="str">
        <f>'F_Inputs - Reps'!B167</f>
        <v>W3002TWD</v>
      </c>
      <c r="C167" t="str">
        <f>'F_Inputs - Reps'!C167</f>
        <v>Addressing low pressure - Treated water distribution</v>
      </c>
      <c r="D167" t="str">
        <f>'F_Inputs - Reps'!D167</f>
        <v>£m</v>
      </c>
      <c r="E167" t="str">
        <f>'F_Inputs - Reps'!E167</f>
        <v>Price Review 2019</v>
      </c>
      <c r="F167" s="7"/>
      <c r="G167" s="7"/>
      <c r="H167" s="7"/>
      <c r="I167" s="7"/>
      <c r="J167" s="7"/>
    </row>
    <row r="168" spans="1:10">
      <c r="A168" t="str">
        <f>'F_Inputs - Reps'!A168</f>
        <v>HDD</v>
      </c>
      <c r="B168" t="str">
        <f>'F_Inputs - Reps'!B168</f>
        <v>W3009WR</v>
      </c>
      <c r="C168" t="str">
        <f>'F_Inputs - Reps'!C168</f>
        <v>New developments - Water resources</v>
      </c>
      <c r="D168" t="str">
        <f>'F_Inputs - Reps'!D168</f>
        <v>£m</v>
      </c>
      <c r="E168" t="str">
        <f>'F_Inputs - Reps'!E168</f>
        <v>Price Review 2019</v>
      </c>
      <c r="F168" s="7"/>
      <c r="G168" s="7"/>
      <c r="H168" s="7"/>
      <c r="I168" s="7"/>
      <c r="J168" s="7"/>
    </row>
    <row r="169" spans="1:10">
      <c r="A169" t="str">
        <f>'F_Inputs - Reps'!A169</f>
        <v>HDD</v>
      </c>
      <c r="B169" t="str">
        <f>'F_Inputs - Reps'!B169</f>
        <v>W3009RWD</v>
      </c>
      <c r="C169" t="str">
        <f>'F_Inputs - Reps'!C169</f>
        <v>New developments - Raw water distribution</v>
      </c>
      <c r="D169" t="str">
        <f>'F_Inputs - Reps'!D169</f>
        <v>£m</v>
      </c>
      <c r="E169" t="str">
        <f>'F_Inputs - Reps'!E169</f>
        <v>Price Review 2019</v>
      </c>
      <c r="F169" s="7"/>
      <c r="G169" s="7"/>
      <c r="H169" s="7"/>
      <c r="I169" s="7"/>
      <c r="J169" s="7"/>
    </row>
    <row r="170" spans="1:10">
      <c r="A170" t="str">
        <f>'F_Inputs - Reps'!A170</f>
        <v>HDD</v>
      </c>
      <c r="B170" t="str">
        <f>'F_Inputs - Reps'!B170</f>
        <v>W3009WT</v>
      </c>
      <c r="C170" t="str">
        <f>'F_Inputs - Reps'!C170</f>
        <v>New developments - Water treatment</v>
      </c>
      <c r="D170" t="str">
        <f>'F_Inputs - Reps'!D170</f>
        <v>£m</v>
      </c>
      <c r="E170" t="str">
        <f>'F_Inputs - Reps'!E170</f>
        <v>Price Review 2019</v>
      </c>
      <c r="F170" s="7"/>
      <c r="G170" s="7"/>
      <c r="H170" s="7"/>
      <c r="I170" s="7"/>
      <c r="J170" s="7"/>
    </row>
    <row r="171" spans="1:10">
      <c r="A171" t="str">
        <f>'F_Inputs - Reps'!A171</f>
        <v>HDD</v>
      </c>
      <c r="B171" t="str">
        <f>'F_Inputs - Reps'!B171</f>
        <v>W3009TWD</v>
      </c>
      <c r="C171" t="str">
        <f>'F_Inputs - Reps'!C171</f>
        <v>New developments - Treated water distribution</v>
      </c>
      <c r="D171" t="str">
        <f>'F_Inputs - Reps'!D171</f>
        <v>£m</v>
      </c>
      <c r="E171" t="str">
        <f>'F_Inputs - Reps'!E171</f>
        <v>Price Review 2019</v>
      </c>
      <c r="F171" s="7"/>
      <c r="G171" s="7"/>
      <c r="H171" s="7"/>
      <c r="I171" s="7"/>
      <c r="J171" s="7"/>
    </row>
    <row r="172" spans="1:10">
      <c r="A172" t="str">
        <f>'F_Inputs - Reps'!A172</f>
        <v>HDD</v>
      </c>
      <c r="B172" t="str">
        <f>'F_Inputs - Reps'!B172</f>
        <v>WS2004WR</v>
      </c>
      <c r="C172" t="str">
        <f>'F_Inputs - Reps'!C172</f>
        <v>New connections element of new development (CPs, meters) - Abstraction licences</v>
      </c>
      <c r="D172" t="str">
        <f>'F_Inputs - Reps'!D172</f>
        <v>£m</v>
      </c>
      <c r="E172" t="str">
        <f>'F_Inputs - Reps'!E172</f>
        <v>Price Review 2019</v>
      </c>
      <c r="F172" s="7"/>
      <c r="G172" s="7"/>
      <c r="H172" s="7"/>
      <c r="I172" s="7"/>
      <c r="J172" s="7"/>
    </row>
    <row r="173" spans="1:10">
      <c r="A173" t="str">
        <f>'F_Inputs - Reps'!A173</f>
        <v>HDD</v>
      </c>
      <c r="B173" t="str">
        <f>'F_Inputs - Reps'!B173</f>
        <v>WS2004WT</v>
      </c>
      <c r="C173" t="str">
        <f>'F_Inputs - Reps'!C173</f>
        <v>New connections element of new development (CPs, meters) - Water treatment</v>
      </c>
      <c r="D173" t="str">
        <f>'F_Inputs - Reps'!D173</f>
        <v>£m</v>
      </c>
      <c r="E173" t="str">
        <f>'F_Inputs - Reps'!E173</f>
        <v>Price Review 2019</v>
      </c>
      <c r="F173" s="7"/>
      <c r="G173" s="7"/>
      <c r="H173" s="7"/>
      <c r="I173" s="7"/>
      <c r="J173" s="7"/>
    </row>
    <row r="174" spans="1:10">
      <c r="A174" t="str">
        <f>'F_Inputs - Reps'!A174</f>
        <v>HDD</v>
      </c>
      <c r="B174" t="str">
        <f>'F_Inputs - Reps'!B174</f>
        <v>WS2004TWD</v>
      </c>
      <c r="C174" t="str">
        <f>'F_Inputs - Reps'!C174</f>
        <v>New connections element of new development (CPs, meters) - Treated water distribution</v>
      </c>
      <c r="D174" t="str">
        <f>'F_Inputs - Reps'!D174</f>
        <v>£m</v>
      </c>
      <c r="E174" t="str">
        <f>'F_Inputs - Reps'!E174</f>
        <v>Price Review 2019</v>
      </c>
      <c r="F174" s="7"/>
      <c r="G174" s="7"/>
      <c r="H174" s="7"/>
      <c r="I174" s="7"/>
      <c r="J174" s="7"/>
    </row>
    <row r="175" spans="1:10">
      <c r="A175" t="str">
        <f>'F_Inputs - Reps'!A175</f>
        <v>HDD</v>
      </c>
      <c r="B175" t="str">
        <f>'F_Inputs - Reps'!B175</f>
        <v>WS2004RWD</v>
      </c>
      <c r="C175" t="str">
        <f>'F_Inputs - Reps'!C175</f>
        <v>Enhancement expenditure by purpose ~ capital - New connections element of new development (CPs, meters) - Raw water distribution</v>
      </c>
      <c r="D175" t="str">
        <f>'F_Inputs - Reps'!D175</f>
        <v>£m</v>
      </c>
      <c r="E175" t="str">
        <f>'F_Inputs - Reps'!E175</f>
        <v>Price Review 2019</v>
      </c>
      <c r="F175" s="7"/>
      <c r="G175" s="7"/>
      <c r="H175" s="7"/>
      <c r="I175" s="7"/>
      <c r="J175" s="7"/>
    </row>
    <row r="176" spans="1:10">
      <c r="A176" t="str">
        <f>'F_Inputs - Reps'!A176</f>
        <v>HDD</v>
      </c>
      <c r="B176" t="str">
        <f>'F_Inputs - Reps'!B176</f>
        <v>BA2070WR</v>
      </c>
      <c r="C176" t="str">
        <f>'F_Inputs - Reps'!C176</f>
        <v>Total enhancement capital expenditure  - Water resources</v>
      </c>
      <c r="D176" t="str">
        <f>'F_Inputs - Reps'!D176</f>
        <v>£m</v>
      </c>
      <c r="E176" t="str">
        <f>'F_Inputs - Reps'!E176</f>
        <v>Price Review 2019</v>
      </c>
      <c r="F176" s="7"/>
      <c r="G176" s="7"/>
      <c r="H176" s="7"/>
      <c r="I176" s="7"/>
      <c r="J176" s="7"/>
    </row>
    <row r="177" spans="1:10">
      <c r="A177" t="str">
        <f>'F_Inputs - Reps'!A177</f>
        <v>HDD</v>
      </c>
      <c r="B177" t="str">
        <f>'F_Inputs - Reps'!B177</f>
        <v>BA2070RWD</v>
      </c>
      <c r="C177" t="str">
        <f>'F_Inputs - Reps'!C177</f>
        <v>Total enhancement capital expenditure  - Raw water distribution</v>
      </c>
      <c r="D177" t="str">
        <f>'F_Inputs - Reps'!D177</f>
        <v>£m</v>
      </c>
      <c r="E177" t="str">
        <f>'F_Inputs - Reps'!E177</f>
        <v>Price Review 2019</v>
      </c>
      <c r="F177" s="7"/>
      <c r="G177" s="7"/>
      <c r="H177" s="7"/>
      <c r="I177" s="7"/>
      <c r="J177" s="7"/>
    </row>
    <row r="178" spans="1:10">
      <c r="A178" t="str">
        <f>'F_Inputs - Reps'!A178</f>
        <v>HDD</v>
      </c>
      <c r="B178" t="str">
        <f>'F_Inputs - Reps'!B178</f>
        <v>BA2070WT</v>
      </c>
      <c r="C178" t="str">
        <f>'F_Inputs - Reps'!C178</f>
        <v>Total enhancement capital expenditure  - Water treatment</v>
      </c>
      <c r="D178" t="str">
        <f>'F_Inputs - Reps'!D178</f>
        <v>£m</v>
      </c>
      <c r="E178" t="str">
        <f>'F_Inputs - Reps'!E178</f>
        <v>Price Review 2019</v>
      </c>
      <c r="F178" s="7"/>
      <c r="G178" s="7"/>
      <c r="H178" s="7"/>
      <c r="I178" s="7"/>
      <c r="J178" s="7"/>
    </row>
    <row r="179" spans="1:10">
      <c r="A179" t="str">
        <f>'F_Inputs - Reps'!A179</f>
        <v>HDD</v>
      </c>
      <c r="B179" t="str">
        <f>'F_Inputs - Reps'!B179</f>
        <v>BA2070TWD</v>
      </c>
      <c r="C179" t="str">
        <f>'F_Inputs - Reps'!C179</f>
        <v>Total enhancement capital expenditure  - Treated water distribution</v>
      </c>
      <c r="D179" t="str">
        <f>'F_Inputs - Reps'!D179</f>
        <v>£m</v>
      </c>
      <c r="E179" t="str">
        <f>'F_Inputs - Reps'!E179</f>
        <v>Price Review 2019</v>
      </c>
      <c r="F179" s="7"/>
      <c r="G179" s="7"/>
      <c r="H179" s="7"/>
      <c r="I179" s="7"/>
      <c r="J179" s="7"/>
    </row>
    <row r="180" spans="1:10">
      <c r="A180" t="str">
        <f>'F_Inputs - Reps'!A180</f>
        <v>HDD</v>
      </c>
      <c r="B180" t="str">
        <f>'F_Inputs - Reps'!B180</f>
        <v>WWS1009SC</v>
      </c>
      <c r="C180" t="str">
        <f>'F_Inputs - Reps'!C180</f>
        <v>Operating expenditure - Total operating expenditure (excluding third party services) - Sewage collection</v>
      </c>
      <c r="D180" t="str">
        <f>'F_Inputs - Reps'!D180</f>
        <v>£m</v>
      </c>
      <c r="E180" t="str">
        <f>'F_Inputs - Reps'!E180</f>
        <v>Price Review 2019</v>
      </c>
      <c r="F180" s="7"/>
      <c r="G180" s="7"/>
      <c r="H180" s="7"/>
      <c r="I180" s="7"/>
      <c r="J180" s="7"/>
    </row>
    <row r="181" spans="1:10">
      <c r="A181" t="str">
        <f>'F_Inputs - Reps'!A181</f>
        <v>HDD</v>
      </c>
      <c r="B181" t="str">
        <f>'F_Inputs - Reps'!B181</f>
        <v>WWS1009ST</v>
      </c>
      <c r="C181" t="str">
        <f>'F_Inputs - Reps'!C181</f>
        <v>Operating expenditure - Total operating expenditure (excluding third party services) - Sewage treatment</v>
      </c>
      <c r="D181" t="str">
        <f>'F_Inputs - Reps'!D181</f>
        <v>£m</v>
      </c>
      <c r="E181" t="str">
        <f>'F_Inputs - Reps'!E181</f>
        <v>Price Review 2019</v>
      </c>
      <c r="F181" s="7"/>
      <c r="G181" s="7"/>
      <c r="H181" s="7"/>
      <c r="I181" s="7"/>
      <c r="J181" s="7"/>
    </row>
    <row r="182" spans="1:10">
      <c r="A182" t="str">
        <f>'F_Inputs - Reps'!A182</f>
        <v>HDD</v>
      </c>
      <c r="B182" t="str">
        <f>'F_Inputs - Reps'!B182</f>
        <v>WWS1009STP</v>
      </c>
      <c r="C182" t="str">
        <f>'F_Inputs - Reps'!C182</f>
        <v>Operating expenditure - Total operating expenditure (excluding third party services) - Sludge transport</v>
      </c>
      <c r="D182" t="str">
        <f>'F_Inputs - Reps'!D182</f>
        <v>£m</v>
      </c>
      <c r="E182" t="str">
        <f>'F_Inputs - Reps'!E182</f>
        <v>Price Review 2019</v>
      </c>
      <c r="F182" s="7"/>
      <c r="G182" s="7"/>
      <c r="H182" s="7"/>
      <c r="I182" s="7"/>
      <c r="J182" s="7"/>
    </row>
    <row r="183" spans="1:10">
      <c r="A183" t="str">
        <f>'F_Inputs - Reps'!A183</f>
        <v>HDD</v>
      </c>
      <c r="B183" t="str">
        <f>'F_Inputs - Reps'!B183</f>
        <v>WWS1009SDT</v>
      </c>
      <c r="C183" t="str">
        <f>'F_Inputs - Reps'!C183</f>
        <v>Operating expenditure - Total operating expenditure (excluding third party services) - Sludge treatment</v>
      </c>
      <c r="D183" t="str">
        <f>'F_Inputs - Reps'!D183</f>
        <v>£m</v>
      </c>
      <c r="E183" t="str">
        <f>'F_Inputs - Reps'!E183</f>
        <v>Price Review 2019</v>
      </c>
      <c r="F183" s="7"/>
      <c r="G183" s="7"/>
      <c r="H183" s="7"/>
      <c r="I183" s="7"/>
      <c r="J183" s="7"/>
    </row>
    <row r="184" spans="1:10">
      <c r="A184" t="str">
        <f>'F_Inputs - Reps'!A184</f>
        <v>HDD</v>
      </c>
      <c r="B184" t="str">
        <f>'F_Inputs - Reps'!B184</f>
        <v>WWS1009SDD</v>
      </c>
      <c r="C184" t="str">
        <f>'F_Inputs - Reps'!C184</f>
        <v>Operating expenditure - Total operating expenditure (excluding third party services) - Sludge disposal</v>
      </c>
      <c r="D184" t="str">
        <f>'F_Inputs - Reps'!D184</f>
        <v>£m</v>
      </c>
      <c r="E184" t="str">
        <f>'F_Inputs - Reps'!E184</f>
        <v>Price Review 2019</v>
      </c>
      <c r="F184" s="7"/>
      <c r="G184" s="7"/>
      <c r="H184" s="7"/>
      <c r="I184" s="7"/>
      <c r="J184" s="7"/>
    </row>
    <row r="185" spans="1:10">
      <c r="A185" t="str">
        <f>'F_Inputs - Reps'!A185</f>
        <v>HDD</v>
      </c>
      <c r="B185" t="str">
        <f>'F_Inputs - Reps'!B185</f>
        <v>WWS2054SC</v>
      </c>
      <c r="C185" t="str">
        <f>'F_Inputs - Reps'!C185</f>
        <v>Enhancement expenditure by purpose - operating - Total wastewater enhancement operating expenditure  - Sewage collection</v>
      </c>
      <c r="D185" t="str">
        <f>'F_Inputs - Reps'!D185</f>
        <v>£m</v>
      </c>
      <c r="E185" t="str">
        <f>'F_Inputs - Reps'!E185</f>
        <v>Price Review 2019</v>
      </c>
      <c r="F185" s="7"/>
      <c r="G185" s="7"/>
      <c r="H185" s="7"/>
      <c r="I185" s="7"/>
      <c r="J185" s="7"/>
    </row>
    <row r="186" spans="1:10">
      <c r="A186" t="str">
        <f>'F_Inputs - Reps'!A186</f>
        <v>HDD</v>
      </c>
      <c r="B186" t="str">
        <f>'F_Inputs - Reps'!B186</f>
        <v>WWS2054ST</v>
      </c>
      <c r="C186" t="str">
        <f>'F_Inputs - Reps'!C186</f>
        <v>Enhancement expenditure by purpose - operating - Total wastewater enhancement operating expenditure  - Sewage treatment</v>
      </c>
      <c r="D186" t="str">
        <f>'F_Inputs - Reps'!D186</f>
        <v>£m</v>
      </c>
      <c r="E186" t="str">
        <f>'F_Inputs - Reps'!E186</f>
        <v>Price Review 2019</v>
      </c>
      <c r="F186" s="7"/>
      <c r="G186" s="7"/>
      <c r="H186" s="7"/>
      <c r="I186" s="7"/>
      <c r="J186" s="7"/>
    </row>
    <row r="187" spans="1:10">
      <c r="A187" t="str">
        <f>'F_Inputs - Reps'!A187</f>
        <v>HDD</v>
      </c>
      <c r="B187" t="str">
        <f>'F_Inputs - Reps'!B187</f>
        <v>WWS2054STP</v>
      </c>
      <c r="C187" t="str">
        <f>'F_Inputs - Reps'!C187</f>
        <v>Enhancement expenditure by purpose - operating - Total wastewater enhancement operating expenditure  - Sludge transport</v>
      </c>
      <c r="D187" t="str">
        <f>'F_Inputs - Reps'!D187</f>
        <v>£m</v>
      </c>
      <c r="E187" t="str">
        <f>'F_Inputs - Reps'!E187</f>
        <v>Price Review 2019</v>
      </c>
      <c r="F187" s="7"/>
      <c r="G187" s="7"/>
      <c r="H187" s="7"/>
      <c r="I187" s="7"/>
      <c r="J187" s="7"/>
    </row>
    <row r="188" spans="1:10">
      <c r="A188" t="str">
        <f>'F_Inputs - Reps'!A188</f>
        <v>HDD</v>
      </c>
      <c r="B188" t="str">
        <f>'F_Inputs - Reps'!B188</f>
        <v>WWS2054SDT</v>
      </c>
      <c r="C188" t="str">
        <f>'F_Inputs - Reps'!C188</f>
        <v>Enhancement expenditure by purpose - operating - Total wastewater enhancement operating expenditure  - Sludge treatment</v>
      </c>
      <c r="D188" t="str">
        <f>'F_Inputs - Reps'!D188</f>
        <v>£m</v>
      </c>
      <c r="E188" t="str">
        <f>'F_Inputs - Reps'!E188</f>
        <v>Price Review 2019</v>
      </c>
      <c r="F188" s="7"/>
      <c r="G188" s="7"/>
      <c r="H188" s="7"/>
      <c r="I188" s="7"/>
      <c r="J188" s="7"/>
    </row>
    <row r="189" spans="1:10">
      <c r="A189" t="str">
        <f>'F_Inputs - Reps'!A189</f>
        <v>HDD</v>
      </c>
      <c r="B189" t="str">
        <f>'F_Inputs - Reps'!B189</f>
        <v>WWS2054SDD</v>
      </c>
      <c r="C189" t="str">
        <f>'F_Inputs - Reps'!C189</f>
        <v>Enhancement expenditure by purpose - operating - Total wastewater enhancement operating expenditure  - Sludge disposal</v>
      </c>
      <c r="D189" t="str">
        <f>'F_Inputs - Reps'!D189</f>
        <v>£m</v>
      </c>
      <c r="E189" t="str">
        <f>'F_Inputs - Reps'!E189</f>
        <v>Price Review 2019</v>
      </c>
      <c r="F189" s="7"/>
      <c r="G189" s="7"/>
      <c r="H189" s="7"/>
      <c r="I189" s="7"/>
      <c r="J189" s="7"/>
    </row>
    <row r="190" spans="1:10">
      <c r="A190" t="str">
        <f>'F_Inputs - Reps'!A190</f>
        <v>HDD</v>
      </c>
      <c r="B190" t="str">
        <f>'F_Inputs - Reps'!B190</f>
        <v>WWS2033SC</v>
      </c>
      <c r="C190" t="str">
        <f>'F_Inputs - Reps'!C190</f>
        <v>Enhancement expenditure by purpose - operating - New development and growth - Sewage collection</v>
      </c>
      <c r="D190" t="str">
        <f>'F_Inputs - Reps'!D190</f>
        <v>£m</v>
      </c>
      <c r="E190" t="str">
        <f>'F_Inputs - Reps'!E190</f>
        <v>Price Review 2019</v>
      </c>
      <c r="F190" s="7"/>
      <c r="G190" s="7"/>
      <c r="H190" s="7"/>
      <c r="I190" s="7"/>
      <c r="J190" s="7"/>
    </row>
    <row r="191" spans="1:10">
      <c r="A191" t="str">
        <f>'F_Inputs - Reps'!A191</f>
        <v>HDD</v>
      </c>
      <c r="B191" t="str">
        <f>'F_Inputs - Reps'!B191</f>
        <v>WWS2033ST</v>
      </c>
      <c r="C191" t="str">
        <f>'F_Inputs - Reps'!C191</f>
        <v>Enhancement expenditure by purpose - operating - New development and growth - Sewage treatment</v>
      </c>
      <c r="D191" t="str">
        <f>'F_Inputs - Reps'!D191</f>
        <v>£m</v>
      </c>
      <c r="E191" t="str">
        <f>'F_Inputs - Reps'!E191</f>
        <v>Price Review 2019</v>
      </c>
      <c r="F191" s="7"/>
      <c r="G191" s="7"/>
      <c r="H191" s="7"/>
      <c r="I191" s="7"/>
      <c r="J191" s="7"/>
    </row>
    <row r="192" spans="1:10">
      <c r="A192" t="str">
        <f>'F_Inputs - Reps'!A192</f>
        <v>HDD</v>
      </c>
      <c r="B192" t="str">
        <f>'F_Inputs - Reps'!B192</f>
        <v>WWS2033STP</v>
      </c>
      <c r="C192" t="str">
        <f>'F_Inputs - Reps'!C192</f>
        <v>Enhancement expenditure by purpose - operating - New development and growth - Sludge transport</v>
      </c>
      <c r="D192" t="str">
        <f>'F_Inputs - Reps'!D192</f>
        <v>£m</v>
      </c>
      <c r="E192" t="str">
        <f>'F_Inputs - Reps'!E192</f>
        <v>Price Review 2019</v>
      </c>
      <c r="F192" s="7"/>
      <c r="G192" s="7"/>
      <c r="H192" s="7"/>
      <c r="I192" s="7"/>
      <c r="J192" s="7"/>
    </row>
    <row r="193" spans="1:10">
      <c r="A193" t="str">
        <f>'F_Inputs - Reps'!A193</f>
        <v>HDD</v>
      </c>
      <c r="B193" t="str">
        <f>'F_Inputs - Reps'!B193</f>
        <v>WWS2033SDT</v>
      </c>
      <c r="C193" t="str">
        <f>'F_Inputs - Reps'!C193</f>
        <v>Enhancement expenditure by purpose - operating - New development and growth - Sludge treatment</v>
      </c>
      <c r="D193" t="str">
        <f>'F_Inputs - Reps'!D193</f>
        <v>£m</v>
      </c>
      <c r="E193" t="str">
        <f>'F_Inputs - Reps'!E193</f>
        <v>Price Review 2019</v>
      </c>
      <c r="F193" s="7"/>
      <c r="G193" s="7"/>
      <c r="H193" s="7"/>
      <c r="I193" s="7"/>
      <c r="J193" s="7"/>
    </row>
    <row r="194" spans="1:10">
      <c r="A194" t="str">
        <f>'F_Inputs - Reps'!A194</f>
        <v>HDD</v>
      </c>
      <c r="B194" t="str">
        <f>'F_Inputs - Reps'!B194</f>
        <v>WWS2033SDD</v>
      </c>
      <c r="C194" t="str">
        <f>'F_Inputs - Reps'!C194</f>
        <v>Enhancement expenditure by purpose - operating - New development and growth - Sludge disposal</v>
      </c>
      <c r="D194" t="str">
        <f>'F_Inputs - Reps'!D194</f>
        <v>£m</v>
      </c>
      <c r="E194" t="str">
        <f>'F_Inputs - Reps'!E194</f>
        <v>Price Review 2019</v>
      </c>
      <c r="F194" s="7"/>
      <c r="G194" s="7"/>
      <c r="H194" s="7"/>
      <c r="I194" s="7"/>
      <c r="J194" s="7"/>
    </row>
    <row r="195" spans="1:10">
      <c r="A195" t="str">
        <f>'F_Inputs - Reps'!A195</f>
        <v>HDD</v>
      </c>
      <c r="B195" t="str">
        <f>'F_Inputs - Reps'!B195</f>
        <v>WWS2034SC</v>
      </c>
      <c r="C195" t="str">
        <f>'F_Inputs - Reps'!C195</f>
        <v>Enhancement expenditure by purpose - operating - Growth at sewage treatment works (excluding sludge treatment) - Sewage collection</v>
      </c>
      <c r="D195" t="str">
        <f>'F_Inputs - Reps'!D195</f>
        <v>£m</v>
      </c>
      <c r="E195" t="str">
        <f>'F_Inputs - Reps'!E195</f>
        <v>Price Review 2019</v>
      </c>
      <c r="F195" s="7"/>
      <c r="G195" s="7"/>
      <c r="H195" s="7"/>
      <c r="I195" s="7"/>
      <c r="J195" s="7"/>
    </row>
    <row r="196" spans="1:10">
      <c r="A196" t="str">
        <f>'F_Inputs - Reps'!A196</f>
        <v>HDD</v>
      </c>
      <c r="B196" t="str">
        <f>'F_Inputs - Reps'!B196</f>
        <v>WWS2034ST</v>
      </c>
      <c r="C196" t="str">
        <f>'F_Inputs - Reps'!C196</f>
        <v>Enhancement expenditure by purpose - operating - Growth at sewage treatment works (excluding sludge treatment) - Sewage treatment</v>
      </c>
      <c r="D196" t="str">
        <f>'F_Inputs - Reps'!D196</f>
        <v>£m</v>
      </c>
      <c r="E196" t="str">
        <f>'F_Inputs - Reps'!E196</f>
        <v>Price Review 2019</v>
      </c>
      <c r="F196" s="7"/>
      <c r="G196" s="7"/>
      <c r="H196" s="7"/>
      <c r="I196" s="7"/>
      <c r="J196" s="7"/>
    </row>
    <row r="197" spans="1:10">
      <c r="A197" t="str">
        <f>'F_Inputs - Reps'!A197</f>
        <v>HDD</v>
      </c>
      <c r="B197" t="str">
        <f>'F_Inputs - Reps'!B197</f>
        <v>WWS2034STP</v>
      </c>
      <c r="C197" t="str">
        <f>'F_Inputs - Reps'!C197</f>
        <v>Enhancement expenditure by purpose - operating - Growth at sewage treatment works (excluding sludge treatment) - Sludge transport</v>
      </c>
      <c r="D197" t="str">
        <f>'F_Inputs - Reps'!D197</f>
        <v>£m</v>
      </c>
      <c r="E197" t="str">
        <f>'F_Inputs - Reps'!E197</f>
        <v>Price Review 2019</v>
      </c>
      <c r="F197" s="7"/>
      <c r="G197" s="7"/>
      <c r="H197" s="7"/>
      <c r="I197" s="7"/>
      <c r="J197" s="7"/>
    </row>
    <row r="198" spans="1:10">
      <c r="A198" t="str">
        <f>'F_Inputs - Reps'!A198</f>
        <v>HDD</v>
      </c>
      <c r="B198" t="str">
        <f>'F_Inputs - Reps'!B198</f>
        <v>WWS2034SDT</v>
      </c>
      <c r="C198" t="str">
        <f>'F_Inputs - Reps'!C198</f>
        <v>Enhancement expenditure by purpose - operating - Growth at sewage treatment works (excluding sludge treatment) - Sludge treatment</v>
      </c>
      <c r="D198" t="str">
        <f>'F_Inputs - Reps'!D198</f>
        <v>£m</v>
      </c>
      <c r="E198" t="str">
        <f>'F_Inputs - Reps'!E198</f>
        <v>Price Review 2019</v>
      </c>
      <c r="F198" s="7"/>
      <c r="G198" s="7"/>
      <c r="H198" s="7"/>
      <c r="I198" s="7"/>
      <c r="J198" s="7"/>
    </row>
    <row r="199" spans="1:10">
      <c r="A199" t="str">
        <f>'F_Inputs - Reps'!A199</f>
        <v>HDD</v>
      </c>
      <c r="B199" t="str">
        <f>'F_Inputs - Reps'!B199</f>
        <v>WWS2034SDD</v>
      </c>
      <c r="C199" t="str">
        <f>'F_Inputs - Reps'!C199</f>
        <v>Enhancement expenditure by purpose - operating - Growth at sewage treatment works (excluding sludge treatment) - Sludge disposal</v>
      </c>
      <c r="D199" t="str">
        <f>'F_Inputs - Reps'!D199</f>
        <v>£m</v>
      </c>
      <c r="E199" t="str">
        <f>'F_Inputs - Reps'!E199</f>
        <v>Price Review 2019</v>
      </c>
      <c r="F199" s="7"/>
      <c r="G199" s="7"/>
      <c r="H199" s="7"/>
      <c r="I199" s="7"/>
      <c r="J199" s="7"/>
    </row>
    <row r="200" spans="1:10">
      <c r="A200" t="str">
        <f>'F_Inputs - Reps'!A200</f>
        <v>HDD</v>
      </c>
      <c r="B200" t="str">
        <f>'F_Inputs - Reps'!B200</f>
        <v>WWS2038SC</v>
      </c>
      <c r="C200" t="str">
        <f>'F_Inputs - Reps'!C200</f>
        <v>Enhancement expenditure by purpose - operating - Reduce flooding risk for properties - Sewage collection</v>
      </c>
      <c r="D200" t="str">
        <f>'F_Inputs - Reps'!D200</f>
        <v>£m</v>
      </c>
      <c r="E200" t="str">
        <f>'F_Inputs - Reps'!E200</f>
        <v>Price Review 2019</v>
      </c>
      <c r="F200" s="7"/>
      <c r="G200" s="7"/>
      <c r="H200" s="7"/>
      <c r="I200" s="7"/>
      <c r="J200" s="7"/>
    </row>
    <row r="201" spans="1:10">
      <c r="A201" t="str">
        <f>'F_Inputs - Reps'!A201</f>
        <v>HDD</v>
      </c>
      <c r="B201" t="str">
        <f>'F_Inputs - Reps'!B201</f>
        <v>WWS2038ST</v>
      </c>
      <c r="C201" t="str">
        <f>'F_Inputs - Reps'!C201</f>
        <v>Enhancement expenditure by purpose - operating - Reduce flooding risk for properties - Sewage treatment</v>
      </c>
      <c r="D201" t="str">
        <f>'F_Inputs - Reps'!D201</f>
        <v>£m</v>
      </c>
      <c r="E201" t="str">
        <f>'F_Inputs - Reps'!E201</f>
        <v>Price Review 2019</v>
      </c>
      <c r="F201" s="7"/>
      <c r="G201" s="7"/>
      <c r="H201" s="7"/>
      <c r="I201" s="7"/>
      <c r="J201" s="7"/>
    </row>
    <row r="202" spans="1:10">
      <c r="A202" t="str">
        <f>'F_Inputs - Reps'!A202</f>
        <v>HDD</v>
      </c>
      <c r="B202" t="str">
        <f>'F_Inputs - Reps'!B202</f>
        <v>WWS2038STP</v>
      </c>
      <c r="C202" t="str">
        <f>'F_Inputs - Reps'!C202</f>
        <v>Enhancement expenditure by purpose - operating - Reduce flooding risk for properties - Sludge transport</v>
      </c>
      <c r="D202" t="str">
        <f>'F_Inputs - Reps'!D202</f>
        <v>£m</v>
      </c>
      <c r="E202" t="str">
        <f>'F_Inputs - Reps'!E202</f>
        <v>Price Review 2019</v>
      </c>
      <c r="F202" s="7"/>
      <c r="G202" s="7"/>
      <c r="H202" s="7"/>
      <c r="I202" s="7"/>
      <c r="J202" s="7"/>
    </row>
    <row r="203" spans="1:10">
      <c r="A203" t="str">
        <f>'F_Inputs - Reps'!A203</f>
        <v>HDD</v>
      </c>
      <c r="B203" t="str">
        <f>'F_Inputs - Reps'!B203</f>
        <v>WWS2038SDT</v>
      </c>
      <c r="C203" t="str">
        <f>'F_Inputs - Reps'!C203</f>
        <v>Enhancement expenditure by purpose - operating - Reduce flooding risk for properties - Sludge treatment</v>
      </c>
      <c r="D203" t="str">
        <f>'F_Inputs - Reps'!D203</f>
        <v>£m</v>
      </c>
      <c r="E203" t="str">
        <f>'F_Inputs - Reps'!E203</f>
        <v>Price Review 2019</v>
      </c>
      <c r="F203" s="7"/>
      <c r="G203" s="7"/>
      <c r="H203" s="7"/>
      <c r="I203" s="7"/>
      <c r="J203" s="7"/>
    </row>
    <row r="204" spans="1:10">
      <c r="A204" t="str">
        <f>'F_Inputs - Reps'!A204</f>
        <v>HDD</v>
      </c>
      <c r="B204" t="str">
        <f>'F_Inputs - Reps'!B204</f>
        <v>WWS2038SDD</v>
      </c>
      <c r="C204" t="str">
        <f>'F_Inputs - Reps'!C204</f>
        <v>Enhancement expenditure by purpose - operating - Reduce flooding risk for properties - Sludge disposal</v>
      </c>
      <c r="D204" t="str">
        <f>'F_Inputs - Reps'!D204</f>
        <v>£m</v>
      </c>
      <c r="E204" t="str">
        <f>'F_Inputs - Reps'!E204</f>
        <v>Price Review 2019</v>
      </c>
      <c r="F204" s="7"/>
      <c r="G204" s="7"/>
      <c r="H204" s="7"/>
      <c r="I204" s="7"/>
      <c r="J204" s="7"/>
    </row>
    <row r="205" spans="1:10">
      <c r="A205" t="str">
        <f>'F_Inputs - Reps'!A205</f>
        <v>HDD</v>
      </c>
      <c r="B205" t="str">
        <f>'F_Inputs - Reps'!B205</f>
        <v>WWS2055SC</v>
      </c>
      <c r="C205" t="str">
        <f>'F_Inputs - Reps'!C205</f>
        <v>Enhancement expenditure by purpose - operating - Transferred private sewers and pumping stations - Sewage collection</v>
      </c>
      <c r="D205" t="str">
        <f>'F_Inputs - Reps'!D205</f>
        <v>£m</v>
      </c>
      <c r="E205" t="str">
        <f>'F_Inputs - Reps'!E205</f>
        <v>Price Review 2019</v>
      </c>
      <c r="F205" s="7"/>
      <c r="G205" s="7"/>
      <c r="H205" s="7"/>
      <c r="I205" s="7"/>
      <c r="J205" s="7"/>
    </row>
    <row r="206" spans="1:10">
      <c r="A206" t="str">
        <f>'F_Inputs - Reps'!A206</f>
        <v>HDD</v>
      </c>
      <c r="B206" t="str">
        <f>'F_Inputs - Reps'!B206</f>
        <v>WWS2055ST</v>
      </c>
      <c r="C206" t="str">
        <f>'F_Inputs - Reps'!C206</f>
        <v>Enhancement expenditure by purpose - operating - Transferred private sewers and pumping stations - Sewage treatment</v>
      </c>
      <c r="D206" t="str">
        <f>'F_Inputs - Reps'!D206</f>
        <v>£m</v>
      </c>
      <c r="E206" t="str">
        <f>'F_Inputs - Reps'!E206</f>
        <v>Price Review 2019</v>
      </c>
      <c r="F206" s="7"/>
      <c r="G206" s="7"/>
      <c r="H206" s="7"/>
      <c r="I206" s="7"/>
      <c r="J206" s="7"/>
    </row>
    <row r="207" spans="1:10">
      <c r="A207" t="str">
        <f>'F_Inputs - Reps'!A207</f>
        <v>HDD</v>
      </c>
      <c r="B207" t="str">
        <f>'F_Inputs - Reps'!B207</f>
        <v>WWS2055STP</v>
      </c>
      <c r="C207" t="str">
        <f>'F_Inputs - Reps'!C207</f>
        <v>Enhancement expenditure by purpose - operating - Transferred private sewers and pumping stations - Sludge transport</v>
      </c>
      <c r="D207" t="str">
        <f>'F_Inputs - Reps'!D207</f>
        <v>£m</v>
      </c>
      <c r="E207" t="str">
        <f>'F_Inputs - Reps'!E207</f>
        <v>Price Review 2019</v>
      </c>
      <c r="F207" s="7"/>
      <c r="G207" s="7"/>
      <c r="H207" s="7"/>
      <c r="I207" s="7"/>
      <c r="J207" s="7"/>
    </row>
    <row r="208" spans="1:10">
      <c r="A208" t="str">
        <f>'F_Inputs - Reps'!A208</f>
        <v>HDD</v>
      </c>
      <c r="B208" t="str">
        <f>'F_Inputs - Reps'!B208</f>
        <v>WWS2055SDT</v>
      </c>
      <c r="C208" t="str">
        <f>'F_Inputs - Reps'!C208</f>
        <v>Enhancement expenditure by purpose - operating - Transferred private sewers and pumping stations - Sludge treatment</v>
      </c>
      <c r="D208" t="str">
        <f>'F_Inputs - Reps'!D208</f>
        <v>£m</v>
      </c>
      <c r="E208" t="str">
        <f>'F_Inputs - Reps'!E208</f>
        <v>Price Review 2019</v>
      </c>
      <c r="F208" s="7"/>
      <c r="G208" s="7"/>
      <c r="H208" s="7"/>
      <c r="I208" s="7"/>
      <c r="J208" s="7"/>
    </row>
    <row r="209" spans="1:10">
      <c r="A209" t="str">
        <f>'F_Inputs - Reps'!A209</f>
        <v>HDD</v>
      </c>
      <c r="B209" t="str">
        <f>'F_Inputs - Reps'!B209</f>
        <v>WWS2055SDD</v>
      </c>
      <c r="C209" t="str">
        <f>'F_Inputs - Reps'!C209</f>
        <v>Enhancement expenditure by purpose - operating - Transferred private sewers and pumping stations - Sludge disposal</v>
      </c>
      <c r="D209" t="str">
        <f>'F_Inputs - Reps'!D209</f>
        <v>£m</v>
      </c>
      <c r="E209" t="str">
        <f>'F_Inputs - Reps'!E209</f>
        <v>Price Review 2019</v>
      </c>
      <c r="F209" s="7"/>
      <c r="G209" s="7"/>
      <c r="H209" s="7"/>
      <c r="I209" s="7"/>
      <c r="J209" s="7"/>
    </row>
    <row r="210" spans="1:10">
      <c r="A210" t="str">
        <f>'F_Inputs - Reps'!A210</f>
        <v>HDD</v>
      </c>
      <c r="B210" t="str">
        <f>'F_Inputs - Reps'!B210</f>
        <v>WWS1012SC</v>
      </c>
      <c r="C210" t="str">
        <f>'F_Inputs - Reps'!C210</f>
        <v>Capital expenditure - Maintaining the long term capability of the assets ~ infra - Sewage collection</v>
      </c>
      <c r="D210" t="str">
        <f>'F_Inputs - Reps'!D210</f>
        <v>£m</v>
      </c>
      <c r="E210" t="str">
        <f>'F_Inputs - Reps'!E210</f>
        <v>Price Review 2019</v>
      </c>
      <c r="F210" s="7"/>
      <c r="G210" s="7"/>
      <c r="H210" s="7"/>
      <c r="I210" s="7"/>
      <c r="J210" s="7"/>
    </row>
    <row r="211" spans="1:10">
      <c r="A211" t="str">
        <f>'F_Inputs - Reps'!A211</f>
        <v>HDD</v>
      </c>
      <c r="B211" t="str">
        <f>'F_Inputs - Reps'!B211</f>
        <v>WWS1012ST</v>
      </c>
      <c r="C211" t="str">
        <f>'F_Inputs - Reps'!C211</f>
        <v>Capital expenditure - Maintaining the long term capability of the assets ~ infra - Sewage treatment</v>
      </c>
      <c r="D211" t="str">
        <f>'F_Inputs - Reps'!D211</f>
        <v>£m</v>
      </c>
      <c r="E211" t="str">
        <f>'F_Inputs - Reps'!E211</f>
        <v>Price Review 2019</v>
      </c>
      <c r="F211" s="7"/>
      <c r="G211" s="7"/>
      <c r="H211" s="7"/>
      <c r="I211" s="7"/>
      <c r="J211" s="7"/>
    </row>
    <row r="212" spans="1:10">
      <c r="A212" t="str">
        <f>'F_Inputs - Reps'!A212</f>
        <v>HDD</v>
      </c>
      <c r="B212" t="str">
        <f>'F_Inputs - Reps'!B212</f>
        <v>WWS1012STP</v>
      </c>
      <c r="C212" t="str">
        <f>'F_Inputs - Reps'!C212</f>
        <v>Capital expenditure - Maintaining the long term capability of the assets ~ infra - Sludge transport</v>
      </c>
      <c r="D212" t="str">
        <f>'F_Inputs - Reps'!D212</f>
        <v>£m</v>
      </c>
      <c r="E212" t="str">
        <f>'F_Inputs - Reps'!E212</f>
        <v>Price Review 2019</v>
      </c>
      <c r="F212" s="7"/>
      <c r="G212" s="7"/>
      <c r="H212" s="7"/>
      <c r="I212" s="7"/>
      <c r="J212" s="7"/>
    </row>
    <row r="213" spans="1:10">
      <c r="A213" t="str">
        <f>'F_Inputs - Reps'!A213</f>
        <v>HDD</v>
      </c>
      <c r="B213" t="str">
        <f>'F_Inputs - Reps'!B213</f>
        <v>WWS1012SDT</v>
      </c>
      <c r="C213" t="str">
        <f>'F_Inputs - Reps'!C213</f>
        <v>Capital expenditure - Maintaining the long term capability of the assets ~ infra - Sludge treatment</v>
      </c>
      <c r="D213" t="str">
        <f>'F_Inputs - Reps'!D213</f>
        <v>£m</v>
      </c>
      <c r="E213" t="str">
        <f>'F_Inputs - Reps'!E213</f>
        <v>Price Review 2019</v>
      </c>
      <c r="F213" s="7"/>
      <c r="G213" s="7"/>
      <c r="H213" s="7"/>
      <c r="I213" s="7"/>
      <c r="J213" s="7"/>
    </row>
    <row r="214" spans="1:10">
      <c r="A214" t="str">
        <f>'F_Inputs - Reps'!A214</f>
        <v>HDD</v>
      </c>
      <c r="B214" t="str">
        <f>'F_Inputs - Reps'!B214</f>
        <v>WWS1012SDD</v>
      </c>
      <c r="C214" t="str">
        <f>'F_Inputs - Reps'!C214</f>
        <v>Capital expenditure - Maintaining the long term capability of the assets ~ infra - Sludge disposal</v>
      </c>
      <c r="D214" t="str">
        <f>'F_Inputs - Reps'!D214</f>
        <v>£m</v>
      </c>
      <c r="E214" t="str">
        <f>'F_Inputs - Reps'!E214</f>
        <v>Price Review 2019</v>
      </c>
      <c r="F214" s="7"/>
      <c r="G214" s="7"/>
      <c r="H214" s="7"/>
      <c r="I214" s="7"/>
      <c r="J214" s="7"/>
    </row>
    <row r="215" spans="1:10">
      <c r="A215" t="str">
        <f>'F_Inputs - Reps'!A215</f>
        <v>HDD</v>
      </c>
      <c r="B215" t="str">
        <f>'F_Inputs - Reps'!B215</f>
        <v>WWS1013SC</v>
      </c>
      <c r="C215" t="str">
        <f>'F_Inputs - Reps'!C215</f>
        <v>Capital expenditure - Maintaining the long term capability of the assets ~ non~infra - Sewage collection</v>
      </c>
      <c r="D215" t="str">
        <f>'F_Inputs - Reps'!D215</f>
        <v>£m</v>
      </c>
      <c r="E215" t="str">
        <f>'F_Inputs - Reps'!E215</f>
        <v>Price Review 2019</v>
      </c>
      <c r="F215" s="7"/>
      <c r="G215" s="7"/>
      <c r="H215" s="7"/>
      <c r="I215" s="7"/>
      <c r="J215" s="7"/>
    </row>
    <row r="216" spans="1:10">
      <c r="A216" t="str">
        <f>'F_Inputs - Reps'!A216</f>
        <v>HDD</v>
      </c>
      <c r="B216" t="str">
        <f>'F_Inputs - Reps'!B216</f>
        <v>WWS1013ST</v>
      </c>
      <c r="C216" t="str">
        <f>'F_Inputs - Reps'!C216</f>
        <v>Capital expenditure - Maintaining the long term capability of the assets ~ non~infra - Sewage treatment</v>
      </c>
      <c r="D216" t="str">
        <f>'F_Inputs - Reps'!D216</f>
        <v>£m</v>
      </c>
      <c r="E216" t="str">
        <f>'F_Inputs - Reps'!E216</f>
        <v>Price Review 2019</v>
      </c>
      <c r="F216" s="7"/>
      <c r="G216" s="7"/>
      <c r="H216" s="7"/>
      <c r="I216" s="7"/>
      <c r="J216" s="7"/>
    </row>
    <row r="217" spans="1:10">
      <c r="A217" t="str">
        <f>'F_Inputs - Reps'!A217</f>
        <v>HDD</v>
      </c>
      <c r="B217" t="str">
        <f>'F_Inputs - Reps'!B217</f>
        <v>WWS1013STP</v>
      </c>
      <c r="C217" t="str">
        <f>'F_Inputs - Reps'!C217</f>
        <v>Capital expenditure - Maintaining the long term capability of the assets ~ non~infra - Sludge transport</v>
      </c>
      <c r="D217" t="str">
        <f>'F_Inputs - Reps'!D217</f>
        <v>£m</v>
      </c>
      <c r="E217" t="str">
        <f>'F_Inputs - Reps'!E217</f>
        <v>Price Review 2019</v>
      </c>
      <c r="F217" s="7"/>
      <c r="G217" s="7"/>
      <c r="H217" s="7"/>
      <c r="I217" s="7"/>
      <c r="J217" s="7"/>
    </row>
    <row r="218" spans="1:10">
      <c r="A218" t="str">
        <f>'F_Inputs - Reps'!A218</f>
        <v>HDD</v>
      </c>
      <c r="B218" t="str">
        <f>'F_Inputs - Reps'!B218</f>
        <v>WWS1013SDT</v>
      </c>
      <c r="C218" t="str">
        <f>'F_Inputs - Reps'!C218</f>
        <v>Capital expenditure - Maintaining the long term capability of the assets ~ non~infra - Sludge treatment</v>
      </c>
      <c r="D218" t="str">
        <f>'F_Inputs - Reps'!D218</f>
        <v>£m</v>
      </c>
      <c r="E218" t="str">
        <f>'F_Inputs - Reps'!E218</f>
        <v>Price Review 2019</v>
      </c>
      <c r="F218" s="7"/>
      <c r="G218" s="7"/>
      <c r="H218" s="7"/>
      <c r="I218" s="7"/>
      <c r="J218" s="7"/>
    </row>
    <row r="219" spans="1:10">
      <c r="A219" t="str">
        <f>'F_Inputs - Reps'!A219</f>
        <v>HDD</v>
      </c>
      <c r="B219" t="str">
        <f>'F_Inputs - Reps'!B219</f>
        <v>WWS1013SDD</v>
      </c>
      <c r="C219" t="str">
        <f>'F_Inputs - Reps'!C219</f>
        <v>Capital expenditure - Maintaining the long term capability of the assets ~ non~infra - Sludge disposal</v>
      </c>
      <c r="D219" t="str">
        <f>'F_Inputs - Reps'!D219</f>
        <v>£m</v>
      </c>
      <c r="E219" t="str">
        <f>'F_Inputs - Reps'!E219</f>
        <v>Price Review 2019</v>
      </c>
      <c r="F219" s="7"/>
      <c r="G219" s="7"/>
      <c r="H219" s="7"/>
      <c r="I219" s="7"/>
      <c r="J219" s="7"/>
    </row>
    <row r="220" spans="1:10">
      <c r="A220" t="str">
        <f>'F_Inputs - Reps'!A220</f>
        <v>HDD</v>
      </c>
      <c r="B220" t="str">
        <f>'F_Inputs - Reps'!B220</f>
        <v>S3020SC</v>
      </c>
      <c r="C220" t="str">
        <f>'F_Inputs - Reps'!C220</f>
        <v>New development and growth - Sewage collection</v>
      </c>
      <c r="D220" t="str">
        <f>'F_Inputs - Reps'!D220</f>
        <v>£m</v>
      </c>
      <c r="E220" t="str">
        <f>'F_Inputs - Reps'!E220</f>
        <v>Price Review 2019</v>
      </c>
      <c r="F220" s="7"/>
      <c r="G220" s="7"/>
      <c r="H220" s="7"/>
      <c r="I220" s="7"/>
      <c r="J220" s="7"/>
    </row>
    <row r="221" spans="1:10">
      <c r="A221" t="str">
        <f>'F_Inputs - Reps'!A221</f>
        <v>HDD</v>
      </c>
      <c r="B221" t="str">
        <f>'F_Inputs - Reps'!B221</f>
        <v>S3020ST</v>
      </c>
      <c r="C221" t="str">
        <f>'F_Inputs - Reps'!C221</f>
        <v>New development and growth - Sewage treatment</v>
      </c>
      <c r="D221" t="str">
        <f>'F_Inputs - Reps'!D221</f>
        <v>£m</v>
      </c>
      <c r="E221" t="str">
        <f>'F_Inputs - Reps'!E221</f>
        <v>Price Review 2019</v>
      </c>
      <c r="F221" s="7"/>
      <c r="G221" s="7"/>
      <c r="H221" s="7"/>
      <c r="I221" s="7"/>
      <c r="J221" s="7"/>
    </row>
    <row r="222" spans="1:10">
      <c r="A222" t="str">
        <f>'F_Inputs - Reps'!A222</f>
        <v>HDD</v>
      </c>
      <c r="B222" t="str">
        <f>'F_Inputs - Reps'!B222</f>
        <v>S3020STP</v>
      </c>
      <c r="C222" t="str">
        <f>'F_Inputs - Reps'!C222</f>
        <v>New development and growth - Sludge transport</v>
      </c>
      <c r="D222" t="str">
        <f>'F_Inputs - Reps'!D222</f>
        <v>£m</v>
      </c>
      <c r="E222" t="str">
        <f>'F_Inputs - Reps'!E222</f>
        <v>Price Review 2019</v>
      </c>
      <c r="F222" s="7"/>
      <c r="G222" s="7"/>
      <c r="H222" s="7"/>
      <c r="I222" s="7"/>
      <c r="J222" s="7"/>
    </row>
    <row r="223" spans="1:10">
      <c r="A223" t="str">
        <f>'F_Inputs - Reps'!A223</f>
        <v>HDD</v>
      </c>
      <c r="B223" t="str">
        <f>'F_Inputs - Reps'!B223</f>
        <v>S3020SDT</v>
      </c>
      <c r="C223" t="str">
        <f>'F_Inputs - Reps'!C223</f>
        <v>New development and growth - Sludge treatment</v>
      </c>
      <c r="D223" t="str">
        <f>'F_Inputs - Reps'!D223</f>
        <v>£m</v>
      </c>
      <c r="E223" t="str">
        <f>'F_Inputs - Reps'!E223</f>
        <v>Price Review 2019</v>
      </c>
      <c r="F223" s="7"/>
      <c r="G223" s="7"/>
      <c r="H223" s="7"/>
      <c r="I223" s="7"/>
      <c r="J223" s="7"/>
    </row>
    <row r="224" spans="1:10">
      <c r="A224" t="str">
        <f>'F_Inputs - Reps'!A224</f>
        <v>HDD</v>
      </c>
      <c r="B224" t="str">
        <f>'F_Inputs - Reps'!B224</f>
        <v>S3020SDD</v>
      </c>
      <c r="C224" t="str">
        <f>'F_Inputs - Reps'!C224</f>
        <v>New development and growth - Sludge disposal</v>
      </c>
      <c r="D224" t="str">
        <f>'F_Inputs - Reps'!D224</f>
        <v>£m</v>
      </c>
      <c r="E224" t="str">
        <f>'F_Inputs - Reps'!E224</f>
        <v>Price Review 2019</v>
      </c>
      <c r="F224" s="7"/>
      <c r="G224" s="7"/>
      <c r="H224" s="7"/>
      <c r="I224" s="7"/>
      <c r="J224" s="7"/>
    </row>
    <row r="225" spans="1:10">
      <c r="A225" t="str">
        <f>'F_Inputs - Reps'!A225</f>
        <v>HDD</v>
      </c>
      <c r="B225" t="str">
        <f>'F_Inputs - Reps'!B225</f>
        <v>S3021SC</v>
      </c>
      <c r="C225" t="str">
        <f>'F_Inputs - Reps'!C225</f>
        <v>Growth at sewage treatment works (excluding sludge treatment) - Sewage collection</v>
      </c>
      <c r="D225" t="str">
        <f>'F_Inputs - Reps'!D225</f>
        <v>£m</v>
      </c>
      <c r="E225" t="str">
        <f>'F_Inputs - Reps'!E225</f>
        <v>Price Review 2019</v>
      </c>
      <c r="F225" s="7"/>
      <c r="G225" s="7"/>
      <c r="H225" s="7"/>
      <c r="I225" s="7"/>
      <c r="J225" s="7"/>
    </row>
    <row r="226" spans="1:10">
      <c r="A226" t="str">
        <f>'F_Inputs - Reps'!A226</f>
        <v>HDD</v>
      </c>
      <c r="B226" t="str">
        <f>'F_Inputs - Reps'!B226</f>
        <v>S3021ST</v>
      </c>
      <c r="C226" t="str">
        <f>'F_Inputs - Reps'!C226</f>
        <v>Growth at sewage treatment works (excluding sludge treatment) - Sewage treatment</v>
      </c>
      <c r="D226" t="str">
        <f>'F_Inputs - Reps'!D226</f>
        <v>£m</v>
      </c>
      <c r="E226" t="str">
        <f>'F_Inputs - Reps'!E226</f>
        <v>Price Review 2019</v>
      </c>
      <c r="F226" s="7"/>
      <c r="G226" s="7"/>
      <c r="H226" s="7"/>
      <c r="I226" s="7"/>
      <c r="J226" s="7"/>
    </row>
    <row r="227" spans="1:10">
      <c r="A227" t="str">
        <f>'F_Inputs - Reps'!A227</f>
        <v>HDD</v>
      </c>
      <c r="B227" t="str">
        <f>'F_Inputs - Reps'!B227</f>
        <v>S3021STP</v>
      </c>
      <c r="C227" t="str">
        <f>'F_Inputs - Reps'!C227</f>
        <v>Growth at sewage treatment works (excluding sludge treatment) - Sludge transport</v>
      </c>
      <c r="D227" t="str">
        <f>'F_Inputs - Reps'!D227</f>
        <v>£m</v>
      </c>
      <c r="E227" t="str">
        <f>'F_Inputs - Reps'!E227</f>
        <v>Price Review 2019</v>
      </c>
      <c r="F227" s="7"/>
      <c r="G227" s="7"/>
      <c r="H227" s="7"/>
      <c r="I227" s="7"/>
      <c r="J227" s="7"/>
    </row>
    <row r="228" spans="1:10">
      <c r="A228" t="str">
        <f>'F_Inputs - Reps'!A228</f>
        <v>HDD</v>
      </c>
      <c r="B228" t="str">
        <f>'F_Inputs - Reps'!B228</f>
        <v>S3021SDT</v>
      </c>
      <c r="C228" t="str">
        <f>'F_Inputs - Reps'!C228</f>
        <v>Growth at sewage treatment works (excluding sludge treatment) - Sludge treatment</v>
      </c>
      <c r="D228" t="str">
        <f>'F_Inputs - Reps'!D228</f>
        <v>£m</v>
      </c>
      <c r="E228" t="str">
        <f>'F_Inputs - Reps'!E228</f>
        <v>Price Review 2019</v>
      </c>
      <c r="F228" s="7"/>
      <c r="G228" s="7"/>
      <c r="H228" s="7"/>
      <c r="I228" s="7"/>
      <c r="J228" s="7"/>
    </row>
    <row r="229" spans="1:10">
      <c r="A229" t="str">
        <f>'F_Inputs - Reps'!A229</f>
        <v>HDD</v>
      </c>
      <c r="B229" t="str">
        <f>'F_Inputs - Reps'!B229</f>
        <v>S3021SDD</v>
      </c>
      <c r="C229" t="str">
        <f>'F_Inputs - Reps'!C229</f>
        <v>Growth at sewage treatment works (excluding sludge treatment) - Sludge disposal</v>
      </c>
      <c r="D229" t="str">
        <f>'F_Inputs - Reps'!D229</f>
        <v>£m</v>
      </c>
      <c r="E229" t="str">
        <f>'F_Inputs - Reps'!E229</f>
        <v>Price Review 2019</v>
      </c>
      <c r="F229" s="7"/>
      <c r="G229" s="7"/>
      <c r="H229" s="7"/>
      <c r="I229" s="7"/>
      <c r="J229" s="7"/>
    </row>
    <row r="230" spans="1:10">
      <c r="A230" t="str">
        <f>'F_Inputs - Reps'!A230</f>
        <v>HDD</v>
      </c>
      <c r="B230" t="str">
        <f>'F_Inputs - Reps'!B230</f>
        <v>S3023SC</v>
      </c>
      <c r="C230" t="str">
        <f>'F_Inputs - Reps'!C230</f>
        <v>Reduce flooding risk for properties - Sewage collection</v>
      </c>
      <c r="D230" t="str">
        <f>'F_Inputs - Reps'!D230</f>
        <v>£m</v>
      </c>
      <c r="E230" t="str">
        <f>'F_Inputs - Reps'!E230</f>
        <v>Price Review 2019</v>
      </c>
      <c r="F230" s="7"/>
      <c r="G230" s="7"/>
      <c r="H230" s="7"/>
      <c r="I230" s="7"/>
      <c r="J230" s="7"/>
    </row>
    <row r="231" spans="1:10">
      <c r="A231" t="str">
        <f>'F_Inputs - Reps'!A231</f>
        <v>HDD</v>
      </c>
      <c r="B231" t="str">
        <f>'F_Inputs - Reps'!B231</f>
        <v>S3023ST</v>
      </c>
      <c r="C231" t="str">
        <f>'F_Inputs - Reps'!C231</f>
        <v>Reduce flooding risk for properties - Sewage treatment</v>
      </c>
      <c r="D231" t="str">
        <f>'F_Inputs - Reps'!D231</f>
        <v>£m</v>
      </c>
      <c r="E231" t="str">
        <f>'F_Inputs - Reps'!E231</f>
        <v>Price Review 2019</v>
      </c>
      <c r="F231" s="7"/>
      <c r="G231" s="7"/>
      <c r="H231" s="7"/>
      <c r="I231" s="7"/>
      <c r="J231" s="7"/>
    </row>
    <row r="232" spans="1:10">
      <c r="A232" t="str">
        <f>'F_Inputs - Reps'!A232</f>
        <v>HDD</v>
      </c>
      <c r="B232" t="str">
        <f>'F_Inputs - Reps'!B232</f>
        <v>S3023STP</v>
      </c>
      <c r="C232" t="str">
        <f>'F_Inputs - Reps'!C232</f>
        <v>Reduce flooding risk for properties - Sludge transport</v>
      </c>
      <c r="D232" t="str">
        <f>'F_Inputs - Reps'!D232</f>
        <v>£m</v>
      </c>
      <c r="E232" t="str">
        <f>'F_Inputs - Reps'!E232</f>
        <v>Price Review 2019</v>
      </c>
      <c r="F232" s="7"/>
      <c r="G232" s="7"/>
      <c r="H232" s="7"/>
      <c r="I232" s="7"/>
      <c r="J232" s="7"/>
    </row>
    <row r="233" spans="1:10">
      <c r="A233" t="str">
        <f>'F_Inputs - Reps'!A233</f>
        <v>HDD</v>
      </c>
      <c r="B233" t="str">
        <f>'F_Inputs - Reps'!B233</f>
        <v>S3023SDT</v>
      </c>
      <c r="C233" t="str">
        <f>'F_Inputs - Reps'!C233</f>
        <v>Reduce flooding risk for properties - Sludge treatment</v>
      </c>
      <c r="D233" t="str">
        <f>'F_Inputs - Reps'!D233</f>
        <v>£m</v>
      </c>
      <c r="E233" t="str">
        <f>'F_Inputs - Reps'!E233</f>
        <v>Price Review 2019</v>
      </c>
      <c r="F233" s="7"/>
      <c r="G233" s="7"/>
      <c r="H233" s="7"/>
      <c r="I233" s="7"/>
      <c r="J233" s="7"/>
    </row>
    <row r="234" spans="1:10">
      <c r="A234" t="str">
        <f>'F_Inputs - Reps'!A234</f>
        <v>HDD</v>
      </c>
      <c r="B234" t="str">
        <f>'F_Inputs - Reps'!B234</f>
        <v>S3023SDD</v>
      </c>
      <c r="C234" t="str">
        <f>'F_Inputs - Reps'!C234</f>
        <v>Reduce flooding risk for properties - Sludge disposal</v>
      </c>
      <c r="D234" t="str">
        <f>'F_Inputs - Reps'!D234</f>
        <v>£m</v>
      </c>
      <c r="E234" t="str">
        <f>'F_Inputs - Reps'!E234</f>
        <v>Price Review 2019</v>
      </c>
      <c r="F234" s="7"/>
      <c r="G234" s="7"/>
      <c r="H234" s="7"/>
      <c r="I234" s="7"/>
      <c r="J234" s="7"/>
    </row>
    <row r="235" spans="1:10">
      <c r="A235" t="str">
        <f>'F_Inputs - Reps'!A235</f>
        <v>HDD</v>
      </c>
      <c r="B235" t="str">
        <f>'F_Inputs - Reps'!B235</f>
        <v>S3024SC</v>
      </c>
      <c r="C235" t="str">
        <f>'F_Inputs - Reps'!C235</f>
        <v>Transferred private sewers and pumping stations - Sewage collection</v>
      </c>
      <c r="D235" t="str">
        <f>'F_Inputs - Reps'!D235</f>
        <v>£m</v>
      </c>
      <c r="E235" t="str">
        <f>'F_Inputs - Reps'!E235</f>
        <v>Price Review 2019</v>
      </c>
      <c r="F235" s="7"/>
      <c r="G235" s="7"/>
      <c r="H235" s="7"/>
      <c r="I235" s="7"/>
      <c r="J235" s="7"/>
    </row>
    <row r="236" spans="1:10">
      <c r="A236" t="str">
        <f>'F_Inputs - Reps'!A236</f>
        <v>HDD</v>
      </c>
      <c r="B236" t="str">
        <f>'F_Inputs - Reps'!B236</f>
        <v>S3024ST</v>
      </c>
      <c r="C236" t="str">
        <f>'F_Inputs - Reps'!C236</f>
        <v>Transferred private sewers and pumping stations - Sewage treatment</v>
      </c>
      <c r="D236" t="str">
        <f>'F_Inputs - Reps'!D236</f>
        <v>£m</v>
      </c>
      <c r="E236" t="str">
        <f>'F_Inputs - Reps'!E236</f>
        <v>Price Review 2019</v>
      </c>
      <c r="F236" s="7"/>
      <c r="G236" s="7"/>
      <c r="H236" s="7"/>
      <c r="I236" s="7"/>
      <c r="J236" s="7"/>
    </row>
    <row r="237" spans="1:10">
      <c r="A237" t="str">
        <f>'F_Inputs - Reps'!A237</f>
        <v>HDD</v>
      </c>
      <c r="B237" t="str">
        <f>'F_Inputs - Reps'!B237</f>
        <v>S3024STP</v>
      </c>
      <c r="C237" t="str">
        <f>'F_Inputs - Reps'!C237</f>
        <v>Transferred private sewers and pumping stations - Sludge transport</v>
      </c>
      <c r="D237" t="str">
        <f>'F_Inputs - Reps'!D237</f>
        <v>£m</v>
      </c>
      <c r="E237" t="str">
        <f>'F_Inputs - Reps'!E237</f>
        <v>Price Review 2019</v>
      </c>
      <c r="F237" s="7"/>
      <c r="G237" s="7"/>
      <c r="H237" s="7"/>
      <c r="I237" s="7"/>
      <c r="J237" s="7"/>
    </row>
    <row r="238" spans="1:10">
      <c r="A238" t="str">
        <f>'F_Inputs - Reps'!A238</f>
        <v>HDD</v>
      </c>
      <c r="B238" t="str">
        <f>'F_Inputs - Reps'!B238</f>
        <v>S3024SDT</v>
      </c>
      <c r="C238" t="str">
        <f>'F_Inputs - Reps'!C238</f>
        <v>Transferred private sewers and pumping stations - Sludge treatment</v>
      </c>
      <c r="D238" t="str">
        <f>'F_Inputs - Reps'!D238</f>
        <v>£m</v>
      </c>
      <c r="E238" t="str">
        <f>'F_Inputs - Reps'!E238</f>
        <v>Price Review 2019</v>
      </c>
      <c r="F238" s="7"/>
      <c r="G238" s="7"/>
      <c r="H238" s="7"/>
      <c r="I238" s="7"/>
      <c r="J238" s="7"/>
    </row>
    <row r="239" spans="1:10">
      <c r="A239" t="str">
        <f>'F_Inputs - Reps'!A239</f>
        <v>HDD</v>
      </c>
      <c r="B239" t="str">
        <f>'F_Inputs - Reps'!B239</f>
        <v>S3024SDD</v>
      </c>
      <c r="C239" t="str">
        <f>'F_Inputs - Reps'!C239</f>
        <v>Transferred private sewers and pumping stations - Sludge disposal</v>
      </c>
      <c r="D239" t="str">
        <f>'F_Inputs - Reps'!D239</f>
        <v>£m</v>
      </c>
      <c r="E239" t="str">
        <f>'F_Inputs - Reps'!E239</f>
        <v>Price Review 2019</v>
      </c>
      <c r="F239" s="7"/>
      <c r="G239" s="7"/>
      <c r="H239" s="7"/>
      <c r="I239" s="7"/>
      <c r="J239" s="7"/>
    </row>
    <row r="240" spans="1:10">
      <c r="A240" t="str">
        <f>'F_Inputs - Reps'!A240</f>
        <v>HDD</v>
      </c>
      <c r="B240" t="str">
        <f>'F_Inputs - Reps'!B240</f>
        <v>S3025ENHSC</v>
      </c>
      <c r="C240" t="str">
        <f>'F_Inputs - Reps'!C240</f>
        <v>Total enhancement capital expenditure  - Sewage collection</v>
      </c>
      <c r="D240" t="str">
        <f>'F_Inputs - Reps'!D240</f>
        <v>£m</v>
      </c>
      <c r="E240" t="str">
        <f>'F_Inputs - Reps'!E240</f>
        <v>Price Review 2019</v>
      </c>
      <c r="F240" s="7"/>
      <c r="G240" s="7"/>
      <c r="H240" s="7"/>
      <c r="I240" s="7"/>
      <c r="J240" s="7"/>
    </row>
    <row r="241" spans="1:10">
      <c r="A241" t="str">
        <f>'F_Inputs - Reps'!A241</f>
        <v>HDD</v>
      </c>
      <c r="B241" t="str">
        <f>'F_Inputs - Reps'!B241</f>
        <v>S3025ENHST</v>
      </c>
      <c r="C241" t="str">
        <f>'F_Inputs - Reps'!C241</f>
        <v>Total enhancement capital expenditure  - Sewage treatment</v>
      </c>
      <c r="D241" t="str">
        <f>'F_Inputs - Reps'!D241</f>
        <v>£m</v>
      </c>
      <c r="E241" t="str">
        <f>'F_Inputs - Reps'!E241</f>
        <v>Price Review 2019</v>
      </c>
      <c r="F241" s="7"/>
      <c r="G241" s="7"/>
      <c r="H241" s="7"/>
      <c r="I241" s="7"/>
      <c r="J241" s="7"/>
    </row>
    <row r="242" spans="1:10">
      <c r="A242" t="str">
        <f>'F_Inputs - Reps'!A242</f>
        <v>HDD</v>
      </c>
      <c r="B242" t="str">
        <f>'F_Inputs - Reps'!B242</f>
        <v>S3025ENHSTP</v>
      </c>
      <c r="C242" t="str">
        <f>'F_Inputs - Reps'!C242</f>
        <v>Total enhancement capital expenditure  - Sludge transport</v>
      </c>
      <c r="D242" t="str">
        <f>'F_Inputs - Reps'!D242</f>
        <v>£m</v>
      </c>
      <c r="E242" t="str">
        <f>'F_Inputs - Reps'!E242</f>
        <v>Price Review 2019</v>
      </c>
      <c r="F242" s="7"/>
      <c r="G242" s="7"/>
      <c r="H242" s="7"/>
      <c r="I242" s="7"/>
      <c r="J242" s="7"/>
    </row>
    <row r="243" spans="1:10">
      <c r="A243" t="str">
        <f>'F_Inputs - Reps'!A243</f>
        <v>HDD</v>
      </c>
      <c r="B243" t="str">
        <f>'F_Inputs - Reps'!B243</f>
        <v>S3025ENHSDT</v>
      </c>
      <c r="C243" t="str">
        <f>'F_Inputs - Reps'!C243</f>
        <v>Total enhancement capital expenditure  - Sludge treatment</v>
      </c>
      <c r="D243" t="str">
        <f>'F_Inputs - Reps'!D243</f>
        <v>£m</v>
      </c>
      <c r="E243" t="str">
        <f>'F_Inputs - Reps'!E243</f>
        <v>Price Review 2019</v>
      </c>
      <c r="F243" s="7"/>
      <c r="G243" s="7"/>
      <c r="H243" s="7"/>
      <c r="I243" s="7"/>
      <c r="J243" s="7"/>
    </row>
    <row r="244" spans="1:10">
      <c r="A244" t="str">
        <f>'F_Inputs - Reps'!A244</f>
        <v>HDD</v>
      </c>
      <c r="B244" t="str">
        <f>'F_Inputs - Reps'!B244</f>
        <v>S3025ENHSDD</v>
      </c>
      <c r="C244" t="str">
        <f>'F_Inputs - Reps'!C244</f>
        <v>Total enhancement capital expenditure  - Sludge disposal</v>
      </c>
      <c r="D244" t="str">
        <f>'F_Inputs - Reps'!D244</f>
        <v>£m</v>
      </c>
      <c r="E244" t="str">
        <f>'F_Inputs - Reps'!E244</f>
        <v>Price Review 2019</v>
      </c>
      <c r="F244" s="7"/>
      <c r="G244" s="7"/>
      <c r="H244" s="7"/>
      <c r="I244" s="7"/>
      <c r="J244" s="7"/>
    </row>
    <row r="245" spans="1:10">
      <c r="A245" t="str">
        <f>'F_Inputs - Reps'!A245</f>
        <v>HDD</v>
      </c>
      <c r="B245" t="str">
        <f>'F_Inputs - Reps'!B245</f>
        <v>BM844CAS_DMMY</v>
      </c>
      <c r="C245" t="str">
        <f>'F_Inputs - Reps'!C245</f>
        <v>Operating expenditure - Other operating expenditure - Total operating expenditure (excluding third party services)</v>
      </c>
      <c r="D245" t="str">
        <f>'F_Inputs - Reps'!D245</f>
        <v>£m</v>
      </c>
      <c r="E245" t="str">
        <f>'F_Inputs - Reps'!E245</f>
        <v>Price Review 2019</v>
      </c>
      <c r="F245" s="7"/>
      <c r="G245" s="7"/>
      <c r="H245" s="7"/>
      <c r="I245" s="7"/>
      <c r="J245" s="7"/>
    </row>
    <row r="246" spans="1:10">
      <c r="A246" t="str">
        <f>'F_Inputs - Reps'!A246</f>
        <v>HDD</v>
      </c>
      <c r="B246" t="str">
        <f>'F_Inputs - Reps'!B246</f>
        <v>BC30944CAS_DMMY</v>
      </c>
      <c r="C246" t="str">
        <f>'F_Inputs - Reps'!C246</f>
        <v>Capital expenditure - Other capital expenditure ~ infra</v>
      </c>
      <c r="D246" t="str">
        <f>'F_Inputs - Reps'!D246</f>
        <v>£m</v>
      </c>
      <c r="E246" t="str">
        <f>'F_Inputs - Reps'!E246</f>
        <v>Price Review 2019</v>
      </c>
      <c r="F246" s="7"/>
      <c r="G246" s="7"/>
      <c r="H246" s="7"/>
      <c r="I246" s="7"/>
      <c r="J246" s="7"/>
    </row>
    <row r="247" spans="1:10">
      <c r="A247" t="str">
        <f>'F_Inputs - Reps'!A247</f>
        <v>HDD</v>
      </c>
      <c r="B247" t="str">
        <f>'F_Inputs - Reps'!B247</f>
        <v>CS00037CAS_DMMY</v>
      </c>
      <c r="C247" t="str">
        <f>'F_Inputs - Reps'!C247</f>
        <v>Capital expenditure - Other capital expenditure ~ non~infra</v>
      </c>
      <c r="D247" t="str">
        <f>'F_Inputs - Reps'!D247</f>
        <v>£m</v>
      </c>
      <c r="E247" t="str">
        <f>'F_Inputs - Reps'!E247</f>
        <v>Price Review 2019</v>
      </c>
      <c r="F247" s="7"/>
      <c r="G247" s="7"/>
      <c r="H247" s="7"/>
      <c r="I247" s="7"/>
      <c r="J247" s="7"/>
    </row>
    <row r="248" spans="1:10">
      <c r="A248" t="str">
        <f>'F_Inputs - Reps'!A248</f>
        <v>HDD</v>
      </c>
      <c r="B248" t="str">
        <f>'F_Inputs - Reps'!B248</f>
        <v>BC30947CAS_DMMY</v>
      </c>
      <c r="C248" t="str">
        <f>'F_Inputs - Reps'!C248</f>
        <v>Capital expenditure - Infrastructure network reinforcement</v>
      </c>
      <c r="D248" t="str">
        <f>'F_Inputs - Reps'!D248</f>
        <v>£m</v>
      </c>
      <c r="E248" t="str">
        <f>'F_Inputs - Reps'!E248</f>
        <v>Price Review 2019</v>
      </c>
      <c r="F248" s="7"/>
      <c r="G248" s="7"/>
      <c r="H248" s="7"/>
      <c r="I248" s="7"/>
      <c r="J248" s="7"/>
    </row>
    <row r="249" spans="1:10">
      <c r="A249" t="str">
        <f>'F_Inputs - Reps'!A249</f>
        <v>HDD</v>
      </c>
      <c r="B249" t="str">
        <f>'F_Inputs - Reps'!B249</f>
        <v>BA2123CAS_DMMY</v>
      </c>
      <c r="C249" t="str">
        <f>'F_Inputs - Reps'!C249</f>
        <v>Grants and contributions - capital expenditure - Dummy</v>
      </c>
      <c r="D249" t="str">
        <f>'F_Inputs - Reps'!D249</f>
        <v>£m</v>
      </c>
      <c r="E249" t="str">
        <f>'F_Inputs - Reps'!E249</f>
        <v>Price Review 2019</v>
      </c>
      <c r="F249" s="7"/>
      <c r="G249" s="7"/>
      <c r="H249" s="7"/>
      <c r="I249" s="7"/>
      <c r="J249" s="7"/>
    </row>
    <row r="250" spans="1:10">
      <c r="A250" t="str">
        <f>'F_Inputs - Reps'!A250</f>
        <v>HDD</v>
      </c>
      <c r="B250" t="str">
        <f>'F_Inputs - Reps'!B250</f>
        <v>WS1010WR</v>
      </c>
      <c r="C250" t="str">
        <f>'F_Inputs - Reps'!C250</f>
        <v>Operating expenditure (excluding Atypical expenditure) - Third party services - Water resources</v>
      </c>
      <c r="D250" t="str">
        <f>'F_Inputs - Reps'!D250</f>
        <v>£m</v>
      </c>
      <c r="E250" t="str">
        <f>'F_Inputs - Reps'!E250</f>
        <v>Price Review 2019</v>
      </c>
      <c r="F250" s="7"/>
      <c r="G250" s="7"/>
      <c r="H250" s="7"/>
      <c r="I250" s="7"/>
      <c r="J250" s="7"/>
    </row>
    <row r="251" spans="1:10">
      <c r="A251" t="str">
        <f>'F_Inputs - Reps'!A251</f>
        <v>HDD</v>
      </c>
      <c r="B251" t="str">
        <f>'F_Inputs - Reps'!B251</f>
        <v>WS1010RWD</v>
      </c>
      <c r="C251" t="str">
        <f>'F_Inputs - Reps'!C251</f>
        <v>Operating expenditure (excluding Atypical expenditure) - Third party services - Raw water distribution</v>
      </c>
      <c r="D251" t="str">
        <f>'F_Inputs - Reps'!D251</f>
        <v>£m</v>
      </c>
      <c r="E251" t="str">
        <f>'F_Inputs - Reps'!E251</f>
        <v>Price Review 2019</v>
      </c>
      <c r="F251" s="7"/>
      <c r="G251" s="7"/>
      <c r="H251" s="7"/>
      <c r="I251" s="7"/>
      <c r="J251" s="7"/>
    </row>
    <row r="252" spans="1:10">
      <c r="A252" t="str">
        <f>'F_Inputs - Reps'!A252</f>
        <v>HDD</v>
      </c>
      <c r="B252" t="str">
        <f>'F_Inputs - Reps'!B252</f>
        <v>WS1010WT</v>
      </c>
      <c r="C252" t="str">
        <f>'F_Inputs - Reps'!C252</f>
        <v>Third party services - Water treatment</v>
      </c>
      <c r="D252" t="str">
        <f>'F_Inputs - Reps'!D252</f>
        <v>£m</v>
      </c>
      <c r="E252" t="str">
        <f>'F_Inputs - Reps'!E252</f>
        <v>Price Review 2019</v>
      </c>
      <c r="F252" s="7"/>
      <c r="G252" s="7"/>
      <c r="H252" s="7"/>
      <c r="I252" s="7"/>
      <c r="J252" s="7"/>
    </row>
    <row r="253" spans="1:10">
      <c r="A253" t="str">
        <f>'F_Inputs - Reps'!A253</f>
        <v>HDD</v>
      </c>
      <c r="B253" t="str">
        <f>'F_Inputs - Reps'!B253</f>
        <v>WS1010TWD</v>
      </c>
      <c r="C253" t="str">
        <f>'F_Inputs - Reps'!C253</f>
        <v>Third party services - Treated water distribution</v>
      </c>
      <c r="D253" t="str">
        <f>'F_Inputs - Reps'!D253</f>
        <v>£m</v>
      </c>
      <c r="E253" t="str">
        <f>'F_Inputs - Reps'!E253</f>
        <v>Price Review 2019</v>
      </c>
      <c r="F253" s="7"/>
      <c r="G253" s="7"/>
      <c r="H253" s="7"/>
      <c r="I253" s="7"/>
      <c r="J253" s="7"/>
    </row>
    <row r="254" spans="1:10">
      <c r="A254" t="str">
        <f>'F_Inputs - Reps'!A254</f>
        <v>HDD</v>
      </c>
      <c r="B254" t="str">
        <f>'F_Inputs - Reps'!B254</f>
        <v>WWS1010SC</v>
      </c>
      <c r="C254" t="str">
        <f>'F_Inputs - Reps'!C254</f>
        <v>Operating expenditure - Third party services - Sewage collection</v>
      </c>
      <c r="D254" t="str">
        <f>'F_Inputs - Reps'!D254</f>
        <v>£m</v>
      </c>
      <c r="E254" t="str">
        <f>'F_Inputs - Reps'!E254</f>
        <v>Price Review 2019</v>
      </c>
      <c r="F254" s="7"/>
      <c r="G254" s="7"/>
      <c r="H254" s="7"/>
      <c r="I254" s="7"/>
      <c r="J254" s="7"/>
    </row>
    <row r="255" spans="1:10">
      <c r="A255" t="str">
        <f>'F_Inputs - Reps'!A255</f>
        <v>HDD</v>
      </c>
      <c r="B255" t="str">
        <f>'F_Inputs - Reps'!B255</f>
        <v>WWS1010ST</v>
      </c>
      <c r="C255" t="str">
        <f>'F_Inputs - Reps'!C255</f>
        <v>Operating expenditure - Third party services - Sewage treatment</v>
      </c>
      <c r="D255" t="str">
        <f>'F_Inputs - Reps'!D255</f>
        <v>£m</v>
      </c>
      <c r="E255" t="str">
        <f>'F_Inputs - Reps'!E255</f>
        <v>Price Review 2019</v>
      </c>
      <c r="F255" s="7"/>
      <c r="G255" s="7"/>
      <c r="H255" s="7"/>
      <c r="I255" s="7"/>
      <c r="J255" s="7"/>
    </row>
    <row r="256" spans="1:10">
      <c r="A256" t="str">
        <f>'F_Inputs - Reps'!A256</f>
        <v>HDD</v>
      </c>
      <c r="B256" t="str">
        <f>'F_Inputs - Reps'!B256</f>
        <v>WWS1010STP</v>
      </c>
      <c r="C256" t="str">
        <f>'F_Inputs - Reps'!C256</f>
        <v>Operating expenditure - Third party services - Sludge transport</v>
      </c>
      <c r="D256" t="str">
        <f>'F_Inputs - Reps'!D256</f>
        <v>£m</v>
      </c>
      <c r="E256" t="str">
        <f>'F_Inputs - Reps'!E256</f>
        <v>Price Review 2019</v>
      </c>
      <c r="F256" s="7"/>
      <c r="G256" s="7"/>
      <c r="H256" s="7"/>
      <c r="I256" s="7"/>
      <c r="J256" s="7"/>
    </row>
    <row r="257" spans="1:10">
      <c r="A257" t="str">
        <f>'F_Inputs - Reps'!A257</f>
        <v>HDD</v>
      </c>
      <c r="B257" t="str">
        <f>'F_Inputs - Reps'!B257</f>
        <v>WWS1010SDT</v>
      </c>
      <c r="C257" t="str">
        <f>'F_Inputs - Reps'!C257</f>
        <v>Operating expenditure - Third party services - Sludge treatment</v>
      </c>
      <c r="D257" t="str">
        <f>'F_Inputs - Reps'!D257</f>
        <v>£m</v>
      </c>
      <c r="E257" t="str">
        <f>'F_Inputs - Reps'!E257</f>
        <v>Price Review 2019</v>
      </c>
      <c r="F257" s="7"/>
      <c r="G257" s="7"/>
      <c r="H257" s="7"/>
      <c r="I257" s="7"/>
      <c r="J257" s="7"/>
    </row>
    <row r="258" spans="1:10">
      <c r="A258" t="str">
        <f>'F_Inputs - Reps'!A258</f>
        <v>HDD</v>
      </c>
      <c r="B258" t="str">
        <f>'F_Inputs - Reps'!B258</f>
        <v>WWS1010SDD</v>
      </c>
      <c r="C258" t="str">
        <f>'F_Inputs - Reps'!C258</f>
        <v>Operating expenditure - Third party services - Sludge disposal</v>
      </c>
      <c r="D258" t="str">
        <f>'F_Inputs - Reps'!D258</f>
        <v>£m</v>
      </c>
      <c r="E258" t="str">
        <f>'F_Inputs - Reps'!E258</f>
        <v>Price Review 2019</v>
      </c>
      <c r="F258" s="7"/>
      <c r="G258" s="7"/>
      <c r="H258" s="7"/>
      <c r="I258" s="7"/>
      <c r="J258" s="7"/>
    </row>
    <row r="259" spans="1:10">
      <c r="A259" t="str">
        <f>'F_Inputs - Reps'!A259</f>
        <v>HDD</v>
      </c>
      <c r="B259" t="str">
        <f>'F_Inputs - Reps'!B259</f>
        <v>WS1018WR</v>
      </c>
      <c r="C259" t="str">
        <f>'F_Inputs - Reps'!C259</f>
        <v>Capital Expenditure (excluding Atypical expenditure) - Third party services - Water resources</v>
      </c>
      <c r="D259" t="str">
        <f>'F_Inputs - Reps'!D259</f>
        <v>£m</v>
      </c>
      <c r="E259" t="str">
        <f>'F_Inputs - Reps'!E259</f>
        <v>Price Review 2019</v>
      </c>
      <c r="F259" s="7"/>
      <c r="G259" s="7"/>
      <c r="H259" s="7"/>
      <c r="I259" s="7"/>
      <c r="J259" s="7"/>
    </row>
    <row r="260" spans="1:10">
      <c r="A260" t="str">
        <f>'F_Inputs - Reps'!A260</f>
        <v>HDD</v>
      </c>
      <c r="B260" t="str">
        <f>'F_Inputs - Reps'!B260</f>
        <v>WS1018RWD</v>
      </c>
      <c r="C260" t="str">
        <f>'F_Inputs - Reps'!C260</f>
        <v>Capital Expenditure (excluding Atypical expenditure) - Third party services - Raw water distribution</v>
      </c>
      <c r="D260" t="str">
        <f>'F_Inputs - Reps'!D260</f>
        <v>£m</v>
      </c>
      <c r="E260" t="str">
        <f>'F_Inputs - Reps'!E260</f>
        <v>Price Review 2019</v>
      </c>
      <c r="F260" s="7"/>
      <c r="G260" s="7"/>
      <c r="H260" s="7"/>
      <c r="I260" s="7"/>
      <c r="J260" s="7"/>
    </row>
    <row r="261" spans="1:10">
      <c r="A261" t="str">
        <f>'F_Inputs - Reps'!A261</f>
        <v>HDD</v>
      </c>
      <c r="B261" t="str">
        <f>'F_Inputs - Reps'!B261</f>
        <v>WS1018WT</v>
      </c>
      <c r="C261" t="str">
        <f>'F_Inputs - Reps'!C261</f>
        <v>Third party services - Water treatment</v>
      </c>
      <c r="D261" t="str">
        <f>'F_Inputs - Reps'!D261</f>
        <v>£m</v>
      </c>
      <c r="E261" t="str">
        <f>'F_Inputs - Reps'!E261</f>
        <v>Price Review 2019</v>
      </c>
      <c r="F261" s="7"/>
      <c r="G261" s="7"/>
      <c r="H261" s="7"/>
      <c r="I261" s="7"/>
      <c r="J261" s="7"/>
    </row>
    <row r="262" spans="1:10">
      <c r="A262" t="str">
        <f>'F_Inputs - Reps'!A262</f>
        <v>HDD</v>
      </c>
      <c r="B262" t="str">
        <f>'F_Inputs - Reps'!B262</f>
        <v>WS1018TWD</v>
      </c>
      <c r="C262" t="str">
        <f>'F_Inputs - Reps'!C262</f>
        <v>Third party services - Treated water distribution</v>
      </c>
      <c r="D262" t="str">
        <f>'F_Inputs - Reps'!D262</f>
        <v>£m</v>
      </c>
      <c r="E262" t="str">
        <f>'F_Inputs - Reps'!E262</f>
        <v>Price Review 2019</v>
      </c>
      <c r="F262" s="7"/>
      <c r="G262" s="7"/>
      <c r="H262" s="7"/>
      <c r="I262" s="7"/>
      <c r="J262" s="7"/>
    </row>
    <row r="263" spans="1:10">
      <c r="A263" t="str">
        <f>'F_Inputs - Reps'!A263</f>
        <v>HDD</v>
      </c>
      <c r="B263" t="str">
        <f>'F_Inputs - Reps'!B263</f>
        <v>WWS1018SC</v>
      </c>
      <c r="C263" t="str">
        <f>'F_Inputs - Reps'!C263</f>
        <v>Capital expenditure - Third party services - Sewage collection</v>
      </c>
      <c r="D263" t="str">
        <f>'F_Inputs - Reps'!D263</f>
        <v>£m</v>
      </c>
      <c r="E263" t="str">
        <f>'F_Inputs - Reps'!E263</f>
        <v>Price Review 2019</v>
      </c>
      <c r="F263" s="7"/>
      <c r="G263" s="7"/>
      <c r="H263" s="7"/>
      <c r="I263" s="7"/>
      <c r="J263" s="7"/>
    </row>
    <row r="264" spans="1:10">
      <c r="A264" t="str">
        <f>'F_Inputs - Reps'!A264</f>
        <v>HDD</v>
      </c>
      <c r="B264" t="str">
        <f>'F_Inputs - Reps'!B264</f>
        <v>WWS1018ST</v>
      </c>
      <c r="C264" t="str">
        <f>'F_Inputs - Reps'!C264</f>
        <v>Capital expenditure - Third party services - Sewage treatment</v>
      </c>
      <c r="D264" t="str">
        <f>'F_Inputs - Reps'!D264</f>
        <v>£m</v>
      </c>
      <c r="E264" t="str">
        <f>'F_Inputs - Reps'!E264</f>
        <v>Price Review 2019</v>
      </c>
      <c r="F264" s="7"/>
      <c r="G264" s="7"/>
      <c r="H264" s="7"/>
      <c r="I264" s="7"/>
      <c r="J264" s="7"/>
    </row>
    <row r="265" spans="1:10">
      <c r="A265" t="str">
        <f>'F_Inputs - Reps'!A265</f>
        <v>HDD</v>
      </c>
      <c r="B265" t="str">
        <f>'F_Inputs - Reps'!B265</f>
        <v>WWS1018STP</v>
      </c>
      <c r="C265" t="str">
        <f>'F_Inputs - Reps'!C265</f>
        <v>Capital expenditure - Third party services - Sludge transport</v>
      </c>
      <c r="D265" t="str">
        <f>'F_Inputs - Reps'!D265</f>
        <v>£m</v>
      </c>
      <c r="E265" t="str">
        <f>'F_Inputs - Reps'!E265</f>
        <v>Price Review 2019</v>
      </c>
      <c r="F265" s="7"/>
      <c r="G265" s="7"/>
      <c r="H265" s="7"/>
      <c r="I265" s="7"/>
      <c r="J265" s="7"/>
    </row>
    <row r="266" spans="1:10">
      <c r="A266" t="str">
        <f>'F_Inputs - Reps'!A266</f>
        <v>HDD</v>
      </c>
      <c r="B266" t="str">
        <f>'F_Inputs - Reps'!B266</f>
        <v>WWS1018SDT</v>
      </c>
      <c r="C266" t="str">
        <f>'F_Inputs - Reps'!C266</f>
        <v>Capital expenditure - Third party services - Sludge treatment</v>
      </c>
      <c r="D266" t="str">
        <f>'F_Inputs - Reps'!D266</f>
        <v>£m</v>
      </c>
      <c r="E266" t="str">
        <f>'F_Inputs - Reps'!E266</f>
        <v>Price Review 2019</v>
      </c>
      <c r="F266" s="7"/>
      <c r="G266" s="7"/>
      <c r="H266" s="7"/>
      <c r="I266" s="7"/>
      <c r="J266" s="7"/>
    </row>
    <row r="267" spans="1:10">
      <c r="A267" t="str">
        <f>'F_Inputs - Reps'!A267</f>
        <v>HDD</v>
      </c>
      <c r="B267" t="str">
        <f>'F_Inputs - Reps'!B267</f>
        <v>WWS1018SDD</v>
      </c>
      <c r="C267" t="str">
        <f>'F_Inputs - Reps'!C267</f>
        <v>Capital expenditure - Third party services - Sludge disposal</v>
      </c>
      <c r="D267" t="str">
        <f>'F_Inputs - Reps'!D267</f>
        <v>£m</v>
      </c>
      <c r="E267" t="str">
        <f>'F_Inputs - Reps'!E267</f>
        <v>Price Review 2019</v>
      </c>
      <c r="F267" s="7"/>
      <c r="G267" s="7"/>
      <c r="H267" s="7"/>
      <c r="I267" s="7"/>
      <c r="J267" s="7"/>
    </row>
    <row r="268" spans="1:10">
      <c r="A268" t="str">
        <f>'F_Inputs - Reps'!A268</f>
        <v>NES</v>
      </c>
      <c r="B268" t="str">
        <f>'F_Inputs - Reps'!B268</f>
        <v>WS1009WR</v>
      </c>
      <c r="C268" t="str">
        <f>'F_Inputs - Reps'!C268</f>
        <v>Operating expenditure (excluding Atypical expenditure) - Total operating expenditure excluding third party services - Water resources</v>
      </c>
      <c r="D268" t="str">
        <f>'F_Inputs - Reps'!D268</f>
        <v>£m</v>
      </c>
      <c r="E268" t="str">
        <f>'F_Inputs - Reps'!E268</f>
        <v>Price Review 2019</v>
      </c>
      <c r="F268" s="7"/>
      <c r="G268" s="7"/>
      <c r="H268" s="7"/>
      <c r="I268" s="7"/>
      <c r="J268" s="7"/>
    </row>
    <row r="269" spans="1:10">
      <c r="A269" t="str">
        <f>'F_Inputs - Reps'!A269</f>
        <v>NES</v>
      </c>
      <c r="B269" t="str">
        <f>'F_Inputs - Reps'!B269</f>
        <v>WS1009WT</v>
      </c>
      <c r="C269" t="str">
        <f>'F_Inputs - Reps'!C269</f>
        <v>Total operating expenditure (excluding third party services) - Water treatment</v>
      </c>
      <c r="D269" t="str">
        <f>'F_Inputs - Reps'!D269</f>
        <v>£m</v>
      </c>
      <c r="E269" t="str">
        <f>'F_Inputs - Reps'!E269</f>
        <v>Price Review 2019</v>
      </c>
      <c r="F269" s="7"/>
      <c r="G269" s="7"/>
      <c r="H269" s="7"/>
      <c r="I269" s="7"/>
      <c r="J269" s="7"/>
    </row>
    <row r="270" spans="1:10">
      <c r="A270" t="str">
        <f>'F_Inputs - Reps'!A270</f>
        <v>NES</v>
      </c>
      <c r="B270" t="str">
        <f>'F_Inputs - Reps'!B270</f>
        <v>WS1009TWD</v>
      </c>
      <c r="C270" t="str">
        <f>'F_Inputs - Reps'!C270</f>
        <v>Total operating expenditure (excluding third party services) - Treated water distribution</v>
      </c>
      <c r="D270" t="str">
        <f>'F_Inputs - Reps'!D270</f>
        <v>£m</v>
      </c>
      <c r="E270" t="str">
        <f>'F_Inputs - Reps'!E270</f>
        <v>Price Review 2019</v>
      </c>
      <c r="F270" s="7"/>
      <c r="G270" s="7"/>
      <c r="H270" s="7"/>
      <c r="I270" s="7"/>
      <c r="J270" s="7"/>
    </row>
    <row r="271" spans="1:10">
      <c r="A271" t="str">
        <f>'F_Inputs - Reps'!A271</f>
        <v>NES</v>
      </c>
      <c r="B271" t="str">
        <f>'F_Inputs - Reps'!B271</f>
        <v>WS1009RWD</v>
      </c>
      <c r="C271" t="str">
        <f>'F_Inputs - Reps'!C271</f>
        <v>Operating expenditure (excluding Atypical expenditure) - Total operating expenditure excluding third party services - Raw water distribution</v>
      </c>
      <c r="D271" t="str">
        <f>'F_Inputs - Reps'!D271</f>
        <v>£m</v>
      </c>
      <c r="E271" t="str">
        <f>'F_Inputs - Reps'!E271</f>
        <v>Price Review 2019</v>
      </c>
      <c r="F271" s="7"/>
      <c r="G271" s="7"/>
      <c r="H271" s="7"/>
      <c r="I271" s="7"/>
      <c r="J271" s="7"/>
    </row>
    <row r="272" spans="1:10">
      <c r="A272" t="str">
        <f>'F_Inputs - Reps'!A272</f>
        <v>NES</v>
      </c>
      <c r="B272" t="str">
        <f>'F_Inputs - Reps'!B272</f>
        <v>WS2047WR</v>
      </c>
      <c r="C272" t="str">
        <f>'F_Inputs - Reps'!C272</f>
        <v>Enhancement expenditure by purpose ~ operating - Total water enhancement operating expenditure  - Water resources</v>
      </c>
      <c r="D272" t="str">
        <f>'F_Inputs - Reps'!D272</f>
        <v>£m</v>
      </c>
      <c r="E272" t="str">
        <f>'F_Inputs - Reps'!E272</f>
        <v>Price Review 2019</v>
      </c>
      <c r="F272" s="7"/>
      <c r="G272" s="7"/>
      <c r="H272" s="7"/>
      <c r="I272" s="7"/>
      <c r="J272" s="7"/>
    </row>
    <row r="273" spans="1:10">
      <c r="A273" t="str">
        <f>'F_Inputs - Reps'!A273</f>
        <v>NES</v>
      </c>
      <c r="B273" t="str">
        <f>'F_Inputs - Reps'!B273</f>
        <v>WS2047RWD</v>
      </c>
      <c r="C273" t="str">
        <f>'F_Inputs - Reps'!C273</f>
        <v>Enhancement expenditure by purpose ~ operating - Total water enhancement operating expenditure  - Raw water distribution</v>
      </c>
      <c r="D273" t="str">
        <f>'F_Inputs - Reps'!D273</f>
        <v>£m</v>
      </c>
      <c r="E273" t="str">
        <f>'F_Inputs - Reps'!E273</f>
        <v>Price Review 2019</v>
      </c>
      <c r="F273" s="7"/>
      <c r="G273" s="7"/>
      <c r="H273" s="7"/>
      <c r="I273" s="7"/>
      <c r="J273" s="7"/>
    </row>
    <row r="274" spans="1:10">
      <c r="A274" t="str">
        <f>'F_Inputs - Reps'!A274</f>
        <v>NES</v>
      </c>
      <c r="B274" t="str">
        <f>'F_Inputs - Reps'!B274</f>
        <v>WS2047WT</v>
      </c>
      <c r="C274" t="str">
        <f>'F_Inputs - Reps'!C274</f>
        <v>Enhancement expenditure by purpose ~ operating - Total water enhancement operating expenditure  - Water treatment</v>
      </c>
      <c r="D274" t="str">
        <f>'F_Inputs - Reps'!D274</f>
        <v>£m</v>
      </c>
      <c r="E274" t="str">
        <f>'F_Inputs - Reps'!E274</f>
        <v>Price Review 2019</v>
      </c>
      <c r="F274" s="7"/>
      <c r="G274" s="7"/>
      <c r="H274" s="7"/>
      <c r="I274" s="7"/>
      <c r="J274" s="7"/>
    </row>
    <row r="275" spans="1:10">
      <c r="A275" t="str">
        <f>'F_Inputs - Reps'!A275</f>
        <v>NES</v>
      </c>
      <c r="B275" t="str">
        <f>'F_Inputs - Reps'!B275</f>
        <v>WS2047TWD</v>
      </c>
      <c r="C275" t="str">
        <f>'F_Inputs - Reps'!C275</f>
        <v>Enhancement expenditure by purpose ~ operating - Total water enhancement operating expenditure  - Treated water distribution</v>
      </c>
      <c r="D275" t="str">
        <f>'F_Inputs - Reps'!D275</f>
        <v>£m</v>
      </c>
      <c r="E275" t="str">
        <f>'F_Inputs - Reps'!E275</f>
        <v>Price Review 2019</v>
      </c>
      <c r="F275" s="7"/>
      <c r="G275" s="7"/>
      <c r="H275" s="7"/>
      <c r="I275" s="7"/>
      <c r="J275" s="7"/>
    </row>
    <row r="276" spans="1:10">
      <c r="A276" t="str">
        <f>'F_Inputs - Reps'!A276</f>
        <v>NES</v>
      </c>
      <c r="B276" t="str">
        <f>'F_Inputs - Reps'!B276</f>
        <v>WS2012WR</v>
      </c>
      <c r="C276" t="str">
        <f>'F_Inputs - Reps'!C276</f>
        <v>Enhancement expenditure by purpose ~ operating - Addressing low pressure - Water resources</v>
      </c>
      <c r="D276" t="str">
        <f>'F_Inputs - Reps'!D276</f>
        <v>£m</v>
      </c>
      <c r="E276" t="str">
        <f>'F_Inputs - Reps'!E276</f>
        <v>Price Review 2019</v>
      </c>
      <c r="F276" s="7"/>
      <c r="G276" s="7"/>
      <c r="H276" s="7"/>
      <c r="I276" s="7"/>
      <c r="J276" s="7"/>
    </row>
    <row r="277" spans="1:10">
      <c r="A277" t="str">
        <f>'F_Inputs - Reps'!A277</f>
        <v>NES</v>
      </c>
      <c r="B277" t="str">
        <f>'F_Inputs - Reps'!B277</f>
        <v>WS2012RWD</v>
      </c>
      <c r="C277" t="str">
        <f>'F_Inputs - Reps'!C277</f>
        <v>Enhancement expenditure by purpose ~ operating - Addressing low pressure - Raw water distribution</v>
      </c>
      <c r="D277" t="str">
        <f>'F_Inputs - Reps'!D277</f>
        <v>£m</v>
      </c>
      <c r="E277" t="str">
        <f>'F_Inputs - Reps'!E277</f>
        <v>Price Review 2019</v>
      </c>
      <c r="F277" s="7"/>
      <c r="G277" s="7"/>
      <c r="H277" s="7"/>
      <c r="I277" s="7"/>
      <c r="J277" s="7"/>
    </row>
    <row r="278" spans="1:10">
      <c r="A278" t="str">
        <f>'F_Inputs - Reps'!A278</f>
        <v>NES</v>
      </c>
      <c r="B278" t="str">
        <f>'F_Inputs - Reps'!B278</f>
        <v>WS2012WT</v>
      </c>
      <c r="C278" t="str">
        <f>'F_Inputs - Reps'!C278</f>
        <v>Enhancement expenditure by purpose ~ operating - Addressing low pressure - Water treatment</v>
      </c>
      <c r="D278" t="str">
        <f>'F_Inputs - Reps'!D278</f>
        <v>£m</v>
      </c>
      <c r="E278" t="str">
        <f>'F_Inputs - Reps'!E278</f>
        <v>Price Review 2019</v>
      </c>
      <c r="F278" s="7"/>
      <c r="G278" s="7"/>
      <c r="H278" s="7"/>
      <c r="I278" s="7"/>
      <c r="J278" s="7"/>
    </row>
    <row r="279" spans="1:10">
      <c r="A279" t="str">
        <f>'F_Inputs - Reps'!A279</f>
        <v>NES</v>
      </c>
      <c r="B279" t="str">
        <f>'F_Inputs - Reps'!B279</f>
        <v>WS2012TWD</v>
      </c>
      <c r="C279" t="str">
        <f>'F_Inputs - Reps'!C279</f>
        <v>Enhancement expenditure by purpose ~ operating - Addressing low pressure - Treated water distribution</v>
      </c>
      <c r="D279" t="str">
        <f>'F_Inputs - Reps'!D279</f>
        <v>£m</v>
      </c>
      <c r="E279" t="str">
        <f>'F_Inputs - Reps'!E279</f>
        <v>Price Review 2019</v>
      </c>
      <c r="F279" s="7"/>
      <c r="G279" s="7"/>
      <c r="H279" s="7"/>
      <c r="I279" s="7"/>
      <c r="J279" s="7"/>
    </row>
    <row r="280" spans="1:10">
      <c r="A280" t="str">
        <f>'F_Inputs - Reps'!A280</f>
        <v>NES</v>
      </c>
      <c r="B280" t="str">
        <f>'F_Inputs - Reps'!B280</f>
        <v>WS2019WR</v>
      </c>
      <c r="C280" t="str">
        <f>'F_Inputs - Reps'!C280</f>
        <v>Enhancement expenditure by purpose ~ operating - New developments - Water resources</v>
      </c>
      <c r="D280" t="str">
        <f>'F_Inputs - Reps'!D280</f>
        <v>£m</v>
      </c>
      <c r="E280" t="str">
        <f>'F_Inputs - Reps'!E280</f>
        <v>Price Review 2019</v>
      </c>
      <c r="F280" s="7"/>
      <c r="G280" s="7"/>
      <c r="H280" s="7"/>
      <c r="I280" s="7"/>
      <c r="J280" s="7"/>
    </row>
    <row r="281" spans="1:10">
      <c r="A281" t="str">
        <f>'F_Inputs - Reps'!A281</f>
        <v>NES</v>
      </c>
      <c r="B281" t="str">
        <f>'F_Inputs - Reps'!B281</f>
        <v>WS2019RWD</v>
      </c>
      <c r="C281" t="str">
        <f>'F_Inputs - Reps'!C281</f>
        <v>Enhancement expenditure by purpose ~ operating - New developments - Raw water distribution</v>
      </c>
      <c r="D281" t="str">
        <f>'F_Inputs - Reps'!D281</f>
        <v>£m</v>
      </c>
      <c r="E281" t="str">
        <f>'F_Inputs - Reps'!E281</f>
        <v>Price Review 2019</v>
      </c>
      <c r="F281" s="7"/>
      <c r="G281" s="7"/>
      <c r="H281" s="7"/>
      <c r="I281" s="7"/>
      <c r="J281" s="7"/>
    </row>
    <row r="282" spans="1:10">
      <c r="A282" t="str">
        <f>'F_Inputs - Reps'!A282</f>
        <v>NES</v>
      </c>
      <c r="B282" t="str">
        <f>'F_Inputs - Reps'!B282</f>
        <v>WS2019WT</v>
      </c>
      <c r="C282" t="str">
        <f>'F_Inputs - Reps'!C282</f>
        <v>Enhancement expenditure by purpose ~ operating - New developments - Water treatment</v>
      </c>
      <c r="D282" t="str">
        <f>'F_Inputs - Reps'!D282</f>
        <v>£m</v>
      </c>
      <c r="E282" t="str">
        <f>'F_Inputs - Reps'!E282</f>
        <v>Price Review 2019</v>
      </c>
      <c r="F282" s="7"/>
      <c r="G282" s="7"/>
      <c r="H282" s="7"/>
      <c r="I282" s="7"/>
      <c r="J282" s="7"/>
    </row>
    <row r="283" spans="1:10">
      <c r="A283" t="str">
        <f>'F_Inputs - Reps'!A283</f>
        <v>NES</v>
      </c>
      <c r="B283" t="str">
        <f>'F_Inputs - Reps'!B283</f>
        <v>WS2019TWD</v>
      </c>
      <c r="C283" t="str">
        <f>'F_Inputs - Reps'!C283</f>
        <v>Enhancement expenditure by purpose ~ operating - New developments - Treated water distribution</v>
      </c>
      <c r="D283" t="str">
        <f>'F_Inputs - Reps'!D283</f>
        <v>£m</v>
      </c>
      <c r="E283" t="str">
        <f>'F_Inputs - Reps'!E283</f>
        <v>Price Review 2019</v>
      </c>
      <c r="F283" s="7"/>
      <c r="G283" s="7"/>
      <c r="H283" s="7"/>
      <c r="I283" s="7"/>
      <c r="J283" s="7"/>
    </row>
    <row r="284" spans="1:10">
      <c r="A284" t="str">
        <f>'F_Inputs - Reps'!A284</f>
        <v>NES</v>
      </c>
      <c r="B284" t="str">
        <f>'F_Inputs - Reps'!B284</f>
        <v>WS2020WR</v>
      </c>
      <c r="C284" t="str">
        <f>'F_Inputs - Reps'!C284</f>
        <v>Enhancement expenditure by purpose ~ operating - New connections element of new development (CPs, meters) - Water resources</v>
      </c>
      <c r="D284" t="str">
        <f>'F_Inputs - Reps'!D284</f>
        <v>£m</v>
      </c>
      <c r="E284" t="str">
        <f>'F_Inputs - Reps'!E284</f>
        <v>Price Review 2019</v>
      </c>
      <c r="F284" s="7"/>
      <c r="G284" s="7"/>
      <c r="H284" s="7"/>
      <c r="I284" s="7"/>
      <c r="J284" s="7"/>
    </row>
    <row r="285" spans="1:10">
      <c r="A285" t="str">
        <f>'F_Inputs - Reps'!A285</f>
        <v>NES</v>
      </c>
      <c r="B285" t="str">
        <f>'F_Inputs - Reps'!B285</f>
        <v>WS2020RWD</v>
      </c>
      <c r="C285" t="str">
        <f>'F_Inputs - Reps'!C285</f>
        <v>Enhancement expenditure by purpose ~ operating - New connections element of new development (CPs, meters) - Raw water distribution</v>
      </c>
      <c r="D285" t="str">
        <f>'F_Inputs - Reps'!D285</f>
        <v>£m</v>
      </c>
      <c r="E285" t="str">
        <f>'F_Inputs - Reps'!E285</f>
        <v>Price Review 2019</v>
      </c>
      <c r="F285" s="7"/>
      <c r="G285" s="7"/>
      <c r="H285" s="7"/>
      <c r="I285" s="7"/>
      <c r="J285" s="7"/>
    </row>
    <row r="286" spans="1:10">
      <c r="A286" t="str">
        <f>'F_Inputs - Reps'!A286</f>
        <v>NES</v>
      </c>
      <c r="B286" t="str">
        <f>'F_Inputs - Reps'!B286</f>
        <v>WS2020WT</v>
      </c>
      <c r="C286" t="str">
        <f>'F_Inputs - Reps'!C286</f>
        <v>Enhancement expenditure by purpose ~ operating - New connections element of new development (CPs, meters) - Water treatment</v>
      </c>
      <c r="D286" t="str">
        <f>'F_Inputs - Reps'!D286</f>
        <v>£m</v>
      </c>
      <c r="E286" t="str">
        <f>'F_Inputs - Reps'!E286</f>
        <v>Price Review 2019</v>
      </c>
      <c r="F286" s="7"/>
      <c r="G286" s="7"/>
      <c r="H286" s="7"/>
      <c r="I286" s="7"/>
      <c r="J286" s="7"/>
    </row>
    <row r="287" spans="1:10">
      <c r="A287" t="str">
        <f>'F_Inputs - Reps'!A287</f>
        <v>NES</v>
      </c>
      <c r="B287" t="str">
        <f>'F_Inputs - Reps'!B287</f>
        <v>WS2020TWD</v>
      </c>
      <c r="C287" t="str">
        <f>'F_Inputs - Reps'!C287</f>
        <v>Enhancement expenditure by purpose ~ operating - New connections element of new development (CPs, meters) - Treated water distribution</v>
      </c>
      <c r="D287" t="str">
        <f>'F_Inputs - Reps'!D287</f>
        <v>£m</v>
      </c>
      <c r="E287" t="str">
        <f>'F_Inputs - Reps'!E287</f>
        <v>Price Review 2019</v>
      </c>
      <c r="F287" s="7"/>
      <c r="G287" s="7"/>
      <c r="H287" s="7"/>
      <c r="I287" s="7"/>
      <c r="J287" s="7"/>
    </row>
    <row r="288" spans="1:10">
      <c r="A288" t="str">
        <f>'F_Inputs - Reps'!A288</f>
        <v>NES</v>
      </c>
      <c r="B288" t="str">
        <f>'F_Inputs - Reps'!B288</f>
        <v>WS1012WR</v>
      </c>
      <c r="C288" t="str">
        <f>'F_Inputs - Reps'!C288</f>
        <v>Capital Expenditure (excluding Atypical expenditure) - Maintaining the long term capability of the assets ~ infra - Water resources</v>
      </c>
      <c r="D288" t="str">
        <f>'F_Inputs - Reps'!D288</f>
        <v>£m</v>
      </c>
      <c r="E288" t="str">
        <f>'F_Inputs - Reps'!E288</f>
        <v>Price Review 2019</v>
      </c>
      <c r="F288" s="7"/>
      <c r="G288" s="7"/>
      <c r="H288" s="7"/>
      <c r="I288" s="7"/>
      <c r="J288" s="7"/>
    </row>
    <row r="289" spans="1:10">
      <c r="A289" t="str">
        <f>'F_Inputs - Reps'!A289</f>
        <v>NES</v>
      </c>
      <c r="B289" t="str">
        <f>'F_Inputs - Reps'!B289</f>
        <v>WS1012WT</v>
      </c>
      <c r="C289" t="str">
        <f>'F_Inputs - Reps'!C289</f>
        <v>Maintaining the long term capability of the assets - infra - Water treatment</v>
      </c>
      <c r="D289" t="str">
        <f>'F_Inputs - Reps'!D289</f>
        <v>£m</v>
      </c>
      <c r="E289" t="str">
        <f>'F_Inputs - Reps'!E289</f>
        <v>Price Review 2019</v>
      </c>
      <c r="F289" s="7"/>
      <c r="G289" s="7"/>
      <c r="H289" s="7"/>
      <c r="I289" s="7"/>
      <c r="J289" s="7"/>
    </row>
    <row r="290" spans="1:10">
      <c r="A290" t="str">
        <f>'F_Inputs - Reps'!A290</f>
        <v>NES</v>
      </c>
      <c r="B290" t="str">
        <f>'F_Inputs - Reps'!B290</f>
        <v>WS1012TWD</v>
      </c>
      <c r="C290" t="str">
        <f>'F_Inputs - Reps'!C290</f>
        <v>Maintaining the long term capability of the assets - infra - Treated water distribution</v>
      </c>
      <c r="D290" t="str">
        <f>'F_Inputs - Reps'!D290</f>
        <v>£m</v>
      </c>
      <c r="E290" t="str">
        <f>'F_Inputs - Reps'!E290</f>
        <v>Price Review 2019</v>
      </c>
      <c r="F290" s="7"/>
      <c r="G290" s="7"/>
      <c r="H290" s="7"/>
      <c r="I290" s="7"/>
      <c r="J290" s="7"/>
    </row>
    <row r="291" spans="1:10">
      <c r="A291" t="str">
        <f>'F_Inputs - Reps'!A291</f>
        <v>NES</v>
      </c>
      <c r="B291" t="str">
        <f>'F_Inputs - Reps'!B291</f>
        <v>WS1012RWD</v>
      </c>
      <c r="C291" t="str">
        <f>'F_Inputs - Reps'!C291</f>
        <v>Capital Expenditure (excluding Atypical expenditure) - Maintaining the long term capability of the assets ~ infra - Raw water distribution</v>
      </c>
      <c r="D291" t="str">
        <f>'F_Inputs - Reps'!D291</f>
        <v>£m</v>
      </c>
      <c r="E291" t="str">
        <f>'F_Inputs - Reps'!E291</f>
        <v>Price Review 2019</v>
      </c>
      <c r="F291" s="7"/>
      <c r="G291" s="7"/>
      <c r="H291" s="7"/>
      <c r="I291" s="7"/>
      <c r="J291" s="7"/>
    </row>
    <row r="292" spans="1:10">
      <c r="A292" t="str">
        <f>'F_Inputs - Reps'!A292</f>
        <v>NES</v>
      </c>
      <c r="B292" t="str">
        <f>'F_Inputs - Reps'!B292</f>
        <v>WS1013WR</v>
      </c>
      <c r="C292" t="str">
        <f>'F_Inputs - Reps'!C292</f>
        <v>Capital Expenditure (excluding Atypical expenditure) - Maintaining the long term capability of the assets ~ non-infra - Water resources</v>
      </c>
      <c r="D292" t="str">
        <f>'F_Inputs - Reps'!D292</f>
        <v>£m</v>
      </c>
      <c r="E292" t="str">
        <f>'F_Inputs - Reps'!E292</f>
        <v>Price Review 2019</v>
      </c>
      <c r="F292" s="7"/>
      <c r="G292" s="7"/>
      <c r="H292" s="7"/>
      <c r="I292" s="7"/>
      <c r="J292" s="7"/>
    </row>
    <row r="293" spans="1:10">
      <c r="A293" t="str">
        <f>'F_Inputs - Reps'!A293</f>
        <v>NES</v>
      </c>
      <c r="B293" t="str">
        <f>'F_Inputs - Reps'!B293</f>
        <v>WS1013WT</v>
      </c>
      <c r="C293" t="str">
        <f>'F_Inputs - Reps'!C293</f>
        <v>Maintaining the long term capability of the assets - non-infra - Water treatment</v>
      </c>
      <c r="D293" t="str">
        <f>'F_Inputs - Reps'!D293</f>
        <v>£m</v>
      </c>
      <c r="E293" t="str">
        <f>'F_Inputs - Reps'!E293</f>
        <v>Price Review 2019</v>
      </c>
      <c r="F293" s="7"/>
      <c r="G293" s="7"/>
      <c r="H293" s="7"/>
      <c r="I293" s="7"/>
      <c r="J293" s="7"/>
    </row>
    <row r="294" spans="1:10">
      <c r="A294" t="str">
        <f>'F_Inputs - Reps'!A294</f>
        <v>NES</v>
      </c>
      <c r="B294" t="str">
        <f>'F_Inputs - Reps'!B294</f>
        <v>WS1013TWD</v>
      </c>
      <c r="C294" t="str">
        <f>'F_Inputs - Reps'!C294</f>
        <v>Maintaining the long term capability of the assets - non-infra - Treated water distribution</v>
      </c>
      <c r="D294" t="str">
        <f>'F_Inputs - Reps'!D294</f>
        <v>£m</v>
      </c>
      <c r="E294" t="str">
        <f>'F_Inputs - Reps'!E294</f>
        <v>Price Review 2019</v>
      </c>
      <c r="F294" s="7"/>
      <c r="G294" s="7"/>
      <c r="H294" s="7"/>
      <c r="I294" s="7"/>
      <c r="J294" s="7"/>
    </row>
    <row r="295" spans="1:10">
      <c r="A295" t="str">
        <f>'F_Inputs - Reps'!A295</f>
        <v>NES</v>
      </c>
      <c r="B295" t="str">
        <f>'F_Inputs - Reps'!B295</f>
        <v>WS1013RWD</v>
      </c>
      <c r="C295" t="str">
        <f>'F_Inputs - Reps'!C295</f>
        <v>Capital Expenditure (excluding Atypical expenditure) - Maintaining the long term capability of the assets ~ non-infra - Raw water distribution</v>
      </c>
      <c r="D295" t="str">
        <f>'F_Inputs - Reps'!D295</f>
        <v>£m</v>
      </c>
      <c r="E295" t="str">
        <f>'F_Inputs - Reps'!E295</f>
        <v>Price Review 2019</v>
      </c>
      <c r="F295" s="7"/>
      <c r="G295" s="7"/>
      <c r="H295" s="7"/>
      <c r="I295" s="7"/>
      <c r="J295" s="7"/>
    </row>
    <row r="296" spans="1:10">
      <c r="A296" t="str">
        <f>'F_Inputs - Reps'!A296</f>
        <v>NES</v>
      </c>
      <c r="B296" t="str">
        <f>'F_Inputs - Reps'!B296</f>
        <v>W3002WR</v>
      </c>
      <c r="C296" t="str">
        <f>'F_Inputs - Reps'!C296</f>
        <v>Addressing low pressure - Water resources</v>
      </c>
      <c r="D296" t="str">
        <f>'F_Inputs - Reps'!D296</f>
        <v>£m</v>
      </c>
      <c r="E296" t="str">
        <f>'F_Inputs - Reps'!E296</f>
        <v>Price Review 2019</v>
      </c>
      <c r="F296" s="7"/>
      <c r="G296" s="7"/>
      <c r="H296" s="7"/>
      <c r="I296" s="7"/>
      <c r="J296" s="7"/>
    </row>
    <row r="297" spans="1:10">
      <c r="A297" t="str">
        <f>'F_Inputs - Reps'!A297</f>
        <v>NES</v>
      </c>
      <c r="B297" t="str">
        <f>'F_Inputs - Reps'!B297</f>
        <v>W3002RWD</v>
      </c>
      <c r="C297" t="str">
        <f>'F_Inputs - Reps'!C297</f>
        <v>Addressing low pressure - Raw water distribution</v>
      </c>
      <c r="D297" t="str">
        <f>'F_Inputs - Reps'!D297</f>
        <v>£m</v>
      </c>
      <c r="E297" t="str">
        <f>'F_Inputs - Reps'!E297</f>
        <v>Price Review 2019</v>
      </c>
      <c r="F297" s="7"/>
      <c r="G297" s="7"/>
      <c r="H297" s="7"/>
      <c r="I297" s="7"/>
      <c r="J297" s="7"/>
    </row>
    <row r="298" spans="1:10">
      <c r="A298" t="str">
        <f>'F_Inputs - Reps'!A298</f>
        <v>NES</v>
      </c>
      <c r="B298" t="str">
        <f>'F_Inputs - Reps'!B298</f>
        <v>W3002WT</v>
      </c>
      <c r="C298" t="str">
        <f>'F_Inputs - Reps'!C298</f>
        <v>Addressing low pressure - Water treatment</v>
      </c>
      <c r="D298" t="str">
        <f>'F_Inputs - Reps'!D298</f>
        <v>£m</v>
      </c>
      <c r="E298" t="str">
        <f>'F_Inputs - Reps'!E298</f>
        <v>Price Review 2019</v>
      </c>
      <c r="F298" s="7"/>
      <c r="G298" s="7"/>
      <c r="H298" s="7"/>
      <c r="I298" s="7"/>
      <c r="J298" s="7"/>
    </row>
    <row r="299" spans="1:10">
      <c r="A299" t="str">
        <f>'F_Inputs - Reps'!A299</f>
        <v>NES</v>
      </c>
      <c r="B299" t="str">
        <f>'F_Inputs - Reps'!B299</f>
        <v>W3002TWD</v>
      </c>
      <c r="C299" t="str">
        <f>'F_Inputs - Reps'!C299</f>
        <v>Addressing low pressure - Treated water distribution</v>
      </c>
      <c r="D299" t="str">
        <f>'F_Inputs - Reps'!D299</f>
        <v>£m</v>
      </c>
      <c r="E299" t="str">
        <f>'F_Inputs - Reps'!E299</f>
        <v>Price Review 2019</v>
      </c>
      <c r="F299" s="7"/>
      <c r="G299" s="7"/>
      <c r="H299" s="7"/>
      <c r="I299" s="7"/>
      <c r="J299" s="7"/>
    </row>
    <row r="300" spans="1:10">
      <c r="A300" t="str">
        <f>'F_Inputs - Reps'!A300</f>
        <v>NES</v>
      </c>
      <c r="B300" t="str">
        <f>'F_Inputs - Reps'!B300</f>
        <v>W3009WR</v>
      </c>
      <c r="C300" t="str">
        <f>'F_Inputs - Reps'!C300</f>
        <v>New developments - Water resources</v>
      </c>
      <c r="D300" t="str">
        <f>'F_Inputs - Reps'!D300</f>
        <v>£m</v>
      </c>
      <c r="E300" t="str">
        <f>'F_Inputs - Reps'!E300</f>
        <v>Price Review 2019</v>
      </c>
      <c r="F300" s="7"/>
      <c r="G300" s="7"/>
      <c r="H300" s="7"/>
      <c r="I300" s="7"/>
      <c r="J300" s="7"/>
    </row>
    <row r="301" spans="1:10">
      <c r="A301" t="str">
        <f>'F_Inputs - Reps'!A301</f>
        <v>NES</v>
      </c>
      <c r="B301" t="str">
        <f>'F_Inputs - Reps'!B301</f>
        <v>W3009RWD</v>
      </c>
      <c r="C301" t="str">
        <f>'F_Inputs - Reps'!C301</f>
        <v>New developments - Raw water distribution</v>
      </c>
      <c r="D301" t="str">
        <f>'F_Inputs - Reps'!D301</f>
        <v>£m</v>
      </c>
      <c r="E301" t="str">
        <f>'F_Inputs - Reps'!E301</f>
        <v>Price Review 2019</v>
      </c>
      <c r="F301" s="7"/>
      <c r="G301" s="7"/>
      <c r="H301" s="7"/>
      <c r="I301" s="7"/>
      <c r="J301" s="7"/>
    </row>
    <row r="302" spans="1:10">
      <c r="A302" t="str">
        <f>'F_Inputs - Reps'!A302</f>
        <v>NES</v>
      </c>
      <c r="B302" t="str">
        <f>'F_Inputs - Reps'!B302</f>
        <v>W3009WT</v>
      </c>
      <c r="C302" t="str">
        <f>'F_Inputs - Reps'!C302</f>
        <v>New developments - Water treatment</v>
      </c>
      <c r="D302" t="str">
        <f>'F_Inputs - Reps'!D302</f>
        <v>£m</v>
      </c>
      <c r="E302" t="str">
        <f>'F_Inputs - Reps'!E302</f>
        <v>Price Review 2019</v>
      </c>
      <c r="F302" s="7"/>
      <c r="G302" s="7"/>
      <c r="H302" s="7"/>
      <c r="I302" s="7"/>
      <c r="J302" s="7"/>
    </row>
    <row r="303" spans="1:10">
      <c r="A303" t="str">
        <f>'F_Inputs - Reps'!A303</f>
        <v>NES</v>
      </c>
      <c r="B303" t="str">
        <f>'F_Inputs - Reps'!B303</f>
        <v>W3009TWD</v>
      </c>
      <c r="C303" t="str">
        <f>'F_Inputs - Reps'!C303</f>
        <v>New developments - Treated water distribution</v>
      </c>
      <c r="D303" t="str">
        <f>'F_Inputs - Reps'!D303</f>
        <v>£m</v>
      </c>
      <c r="E303" t="str">
        <f>'F_Inputs - Reps'!E303</f>
        <v>Price Review 2019</v>
      </c>
      <c r="F303" s="7"/>
      <c r="G303" s="7"/>
      <c r="H303" s="7"/>
      <c r="I303" s="7"/>
      <c r="J303" s="7"/>
    </row>
    <row r="304" spans="1:10">
      <c r="A304" t="str">
        <f>'F_Inputs - Reps'!A304</f>
        <v>NES</v>
      </c>
      <c r="B304" t="str">
        <f>'F_Inputs - Reps'!B304</f>
        <v>WS2004WR</v>
      </c>
      <c r="C304" t="str">
        <f>'F_Inputs - Reps'!C304</f>
        <v>New connections element of new development (CPs, meters) - Abstraction licences</v>
      </c>
      <c r="D304" t="str">
        <f>'F_Inputs - Reps'!D304</f>
        <v>£m</v>
      </c>
      <c r="E304" t="str">
        <f>'F_Inputs - Reps'!E304</f>
        <v>Price Review 2019</v>
      </c>
      <c r="F304" s="7"/>
      <c r="G304" s="7"/>
      <c r="H304" s="7"/>
      <c r="I304" s="7"/>
      <c r="J304" s="7"/>
    </row>
    <row r="305" spans="1:10">
      <c r="A305" t="str">
        <f>'F_Inputs - Reps'!A305</f>
        <v>NES</v>
      </c>
      <c r="B305" t="str">
        <f>'F_Inputs - Reps'!B305</f>
        <v>WS2004WT</v>
      </c>
      <c r="C305" t="str">
        <f>'F_Inputs - Reps'!C305</f>
        <v>New connections element of new development (CPs, meters) - Water treatment</v>
      </c>
      <c r="D305" t="str">
        <f>'F_Inputs - Reps'!D305</f>
        <v>£m</v>
      </c>
      <c r="E305" t="str">
        <f>'F_Inputs - Reps'!E305</f>
        <v>Price Review 2019</v>
      </c>
      <c r="F305" s="7"/>
      <c r="G305" s="7"/>
      <c r="H305" s="7"/>
      <c r="I305" s="7"/>
      <c r="J305" s="7"/>
    </row>
    <row r="306" spans="1:10">
      <c r="A306" t="str">
        <f>'F_Inputs - Reps'!A306</f>
        <v>NES</v>
      </c>
      <c r="B306" t="str">
        <f>'F_Inputs - Reps'!B306</f>
        <v>WS2004TWD</v>
      </c>
      <c r="C306" t="str">
        <f>'F_Inputs - Reps'!C306</f>
        <v>New connections element of new development (CPs, meters) - Treated water distribution</v>
      </c>
      <c r="D306" t="str">
        <f>'F_Inputs - Reps'!D306</f>
        <v>£m</v>
      </c>
      <c r="E306" t="str">
        <f>'F_Inputs - Reps'!E306</f>
        <v>Price Review 2019</v>
      </c>
      <c r="F306" s="7"/>
      <c r="G306" s="7"/>
      <c r="H306" s="7"/>
      <c r="I306" s="7"/>
      <c r="J306" s="7"/>
    </row>
    <row r="307" spans="1:10">
      <c r="A307" t="str">
        <f>'F_Inputs - Reps'!A307</f>
        <v>NES</v>
      </c>
      <c r="B307" t="str">
        <f>'F_Inputs - Reps'!B307</f>
        <v>WS2004RWD</v>
      </c>
      <c r="C307" t="str">
        <f>'F_Inputs - Reps'!C307</f>
        <v>Enhancement expenditure by purpose ~ capital - New connections element of new development (CPs, meters) - Raw water distribution</v>
      </c>
      <c r="D307" t="str">
        <f>'F_Inputs - Reps'!D307</f>
        <v>£m</v>
      </c>
      <c r="E307" t="str">
        <f>'F_Inputs - Reps'!E307</f>
        <v>Price Review 2019</v>
      </c>
      <c r="F307" s="7"/>
      <c r="G307" s="7"/>
      <c r="H307" s="7"/>
      <c r="I307" s="7"/>
      <c r="J307" s="7"/>
    </row>
    <row r="308" spans="1:10">
      <c r="A308" t="str">
        <f>'F_Inputs - Reps'!A308</f>
        <v>NES</v>
      </c>
      <c r="B308" t="str">
        <f>'F_Inputs - Reps'!B308</f>
        <v>BA2070WR</v>
      </c>
      <c r="C308" t="str">
        <f>'F_Inputs - Reps'!C308</f>
        <v>Total enhancement capital expenditure  - Water resources</v>
      </c>
      <c r="D308" t="str">
        <f>'F_Inputs - Reps'!D308</f>
        <v>£m</v>
      </c>
      <c r="E308" t="str">
        <f>'F_Inputs - Reps'!E308</f>
        <v>Price Review 2019</v>
      </c>
      <c r="F308" s="7"/>
      <c r="G308" s="7"/>
      <c r="H308" s="7"/>
      <c r="I308" s="7"/>
      <c r="J308" s="7"/>
    </row>
    <row r="309" spans="1:10">
      <c r="A309" t="str">
        <f>'F_Inputs - Reps'!A309</f>
        <v>NES</v>
      </c>
      <c r="B309" t="str">
        <f>'F_Inputs - Reps'!B309</f>
        <v>BA2070RWD</v>
      </c>
      <c r="C309" t="str">
        <f>'F_Inputs - Reps'!C309</f>
        <v>Total enhancement capital expenditure  - Raw water distribution</v>
      </c>
      <c r="D309" t="str">
        <f>'F_Inputs - Reps'!D309</f>
        <v>£m</v>
      </c>
      <c r="E309" t="str">
        <f>'F_Inputs - Reps'!E309</f>
        <v>Price Review 2019</v>
      </c>
      <c r="F309" s="7"/>
      <c r="G309" s="7"/>
      <c r="H309" s="7"/>
      <c r="I309" s="7"/>
      <c r="J309" s="7"/>
    </row>
    <row r="310" spans="1:10">
      <c r="A310" t="str">
        <f>'F_Inputs - Reps'!A310</f>
        <v>NES</v>
      </c>
      <c r="B310" t="str">
        <f>'F_Inputs - Reps'!B310</f>
        <v>BA2070WT</v>
      </c>
      <c r="C310" t="str">
        <f>'F_Inputs - Reps'!C310</f>
        <v>Total enhancement capital expenditure  - Water treatment</v>
      </c>
      <c r="D310" t="str">
        <f>'F_Inputs - Reps'!D310</f>
        <v>£m</v>
      </c>
      <c r="E310" t="str">
        <f>'F_Inputs - Reps'!E310</f>
        <v>Price Review 2019</v>
      </c>
      <c r="F310" s="7"/>
      <c r="G310" s="7"/>
      <c r="H310" s="7"/>
      <c r="I310" s="7"/>
      <c r="J310" s="7"/>
    </row>
    <row r="311" spans="1:10">
      <c r="A311" t="str">
        <f>'F_Inputs - Reps'!A311</f>
        <v>NES</v>
      </c>
      <c r="B311" t="str">
        <f>'F_Inputs - Reps'!B311</f>
        <v>BA2070TWD</v>
      </c>
      <c r="C311" t="str">
        <f>'F_Inputs - Reps'!C311</f>
        <v>Total enhancement capital expenditure  - Treated water distribution</v>
      </c>
      <c r="D311" t="str">
        <f>'F_Inputs - Reps'!D311</f>
        <v>£m</v>
      </c>
      <c r="E311" t="str">
        <f>'F_Inputs - Reps'!E311</f>
        <v>Price Review 2019</v>
      </c>
      <c r="F311" s="7"/>
      <c r="G311" s="7"/>
      <c r="H311" s="7"/>
      <c r="I311" s="7"/>
      <c r="J311" s="7"/>
    </row>
    <row r="312" spans="1:10">
      <c r="A312" t="str">
        <f>'F_Inputs - Reps'!A312</f>
        <v>NES</v>
      </c>
      <c r="B312" t="str">
        <f>'F_Inputs - Reps'!B312</f>
        <v>WWS1009SC</v>
      </c>
      <c r="C312" t="str">
        <f>'F_Inputs - Reps'!C312</f>
        <v>Operating expenditure - Total operating expenditure (excluding third party services) - Sewage collection</v>
      </c>
      <c r="D312" t="str">
        <f>'F_Inputs - Reps'!D312</f>
        <v>£m</v>
      </c>
      <c r="E312" t="str">
        <f>'F_Inputs - Reps'!E312</f>
        <v>Price Review 2019</v>
      </c>
      <c r="F312" s="7"/>
      <c r="G312" s="7"/>
      <c r="H312" s="7"/>
      <c r="I312" s="7"/>
      <c r="J312" s="7"/>
    </row>
    <row r="313" spans="1:10">
      <c r="A313" t="str">
        <f>'F_Inputs - Reps'!A313</f>
        <v>NES</v>
      </c>
      <c r="B313" t="str">
        <f>'F_Inputs - Reps'!B313</f>
        <v>WWS1009ST</v>
      </c>
      <c r="C313" t="str">
        <f>'F_Inputs - Reps'!C313</f>
        <v>Operating expenditure - Total operating expenditure (excluding third party services) - Sewage treatment</v>
      </c>
      <c r="D313" t="str">
        <f>'F_Inputs - Reps'!D313</f>
        <v>£m</v>
      </c>
      <c r="E313" t="str">
        <f>'F_Inputs - Reps'!E313</f>
        <v>Price Review 2019</v>
      </c>
      <c r="F313" s="7"/>
      <c r="G313" s="7"/>
      <c r="H313" s="7"/>
      <c r="I313" s="7"/>
      <c r="J313" s="7"/>
    </row>
    <row r="314" spans="1:10">
      <c r="A314" t="str">
        <f>'F_Inputs - Reps'!A314</f>
        <v>NES</v>
      </c>
      <c r="B314" t="str">
        <f>'F_Inputs - Reps'!B314</f>
        <v>WWS1009STP</v>
      </c>
      <c r="C314" t="str">
        <f>'F_Inputs - Reps'!C314</f>
        <v>Operating expenditure - Total operating expenditure (excluding third party services) - Sludge transport</v>
      </c>
      <c r="D314" t="str">
        <f>'F_Inputs - Reps'!D314</f>
        <v>£m</v>
      </c>
      <c r="E314" t="str">
        <f>'F_Inputs - Reps'!E314</f>
        <v>Price Review 2019</v>
      </c>
      <c r="F314" s="7"/>
      <c r="G314" s="7"/>
      <c r="H314" s="7"/>
      <c r="I314" s="7"/>
      <c r="J314" s="7"/>
    </row>
    <row r="315" spans="1:10">
      <c r="A315" t="str">
        <f>'F_Inputs - Reps'!A315</f>
        <v>NES</v>
      </c>
      <c r="B315" t="str">
        <f>'F_Inputs - Reps'!B315</f>
        <v>WWS1009SDT</v>
      </c>
      <c r="C315" t="str">
        <f>'F_Inputs - Reps'!C315</f>
        <v>Operating expenditure - Total operating expenditure (excluding third party services) - Sludge treatment</v>
      </c>
      <c r="D315" t="str">
        <f>'F_Inputs - Reps'!D315</f>
        <v>£m</v>
      </c>
      <c r="E315" t="str">
        <f>'F_Inputs - Reps'!E315</f>
        <v>Price Review 2019</v>
      </c>
      <c r="F315" s="7"/>
      <c r="G315" s="7"/>
      <c r="H315" s="7"/>
      <c r="I315" s="7"/>
      <c r="J315" s="7"/>
    </row>
    <row r="316" spans="1:10">
      <c r="A316" t="str">
        <f>'F_Inputs - Reps'!A316</f>
        <v>NES</v>
      </c>
      <c r="B316" t="str">
        <f>'F_Inputs - Reps'!B316</f>
        <v>WWS1009SDD</v>
      </c>
      <c r="C316" t="str">
        <f>'F_Inputs - Reps'!C316</f>
        <v>Operating expenditure - Total operating expenditure (excluding third party services) - Sludge disposal</v>
      </c>
      <c r="D316" t="str">
        <f>'F_Inputs - Reps'!D316</f>
        <v>£m</v>
      </c>
      <c r="E316" t="str">
        <f>'F_Inputs - Reps'!E316</f>
        <v>Price Review 2019</v>
      </c>
      <c r="F316" s="7"/>
      <c r="G316" s="7"/>
      <c r="H316" s="7"/>
      <c r="I316" s="7"/>
      <c r="J316" s="7"/>
    </row>
    <row r="317" spans="1:10">
      <c r="A317" t="str">
        <f>'F_Inputs - Reps'!A317</f>
        <v>NES</v>
      </c>
      <c r="B317" t="str">
        <f>'F_Inputs - Reps'!B317</f>
        <v>WWS2054SC</v>
      </c>
      <c r="C317" t="str">
        <f>'F_Inputs - Reps'!C317</f>
        <v>Enhancement expenditure by purpose - operating - Total wastewater enhancement operating expenditure  - Sewage collection</v>
      </c>
      <c r="D317" t="str">
        <f>'F_Inputs - Reps'!D317</f>
        <v>£m</v>
      </c>
      <c r="E317" t="str">
        <f>'F_Inputs - Reps'!E317</f>
        <v>Price Review 2019</v>
      </c>
      <c r="F317" s="7"/>
      <c r="G317" s="7"/>
      <c r="H317" s="7"/>
      <c r="I317" s="7"/>
      <c r="J317" s="7"/>
    </row>
    <row r="318" spans="1:10">
      <c r="A318" t="str">
        <f>'F_Inputs - Reps'!A318</f>
        <v>NES</v>
      </c>
      <c r="B318" t="str">
        <f>'F_Inputs - Reps'!B318</f>
        <v>WWS2054ST</v>
      </c>
      <c r="C318" t="str">
        <f>'F_Inputs - Reps'!C318</f>
        <v>Enhancement expenditure by purpose - operating - Total wastewater enhancement operating expenditure  - Sewage treatment</v>
      </c>
      <c r="D318" t="str">
        <f>'F_Inputs - Reps'!D318</f>
        <v>£m</v>
      </c>
      <c r="E318" t="str">
        <f>'F_Inputs - Reps'!E318</f>
        <v>Price Review 2019</v>
      </c>
      <c r="F318" s="7"/>
      <c r="G318" s="7"/>
      <c r="H318" s="7"/>
      <c r="I318" s="7"/>
      <c r="J318" s="7"/>
    </row>
    <row r="319" spans="1:10">
      <c r="A319" t="str">
        <f>'F_Inputs - Reps'!A319</f>
        <v>NES</v>
      </c>
      <c r="B319" t="str">
        <f>'F_Inputs - Reps'!B319</f>
        <v>WWS2054STP</v>
      </c>
      <c r="C319" t="str">
        <f>'F_Inputs - Reps'!C319</f>
        <v>Enhancement expenditure by purpose - operating - Total wastewater enhancement operating expenditure  - Sludge transport</v>
      </c>
      <c r="D319" t="str">
        <f>'F_Inputs - Reps'!D319</f>
        <v>£m</v>
      </c>
      <c r="E319" t="str">
        <f>'F_Inputs - Reps'!E319</f>
        <v>Price Review 2019</v>
      </c>
      <c r="F319" s="7"/>
      <c r="G319" s="7"/>
      <c r="H319" s="7"/>
      <c r="I319" s="7"/>
      <c r="J319" s="7"/>
    </row>
    <row r="320" spans="1:10">
      <c r="A320" t="str">
        <f>'F_Inputs - Reps'!A320</f>
        <v>NES</v>
      </c>
      <c r="B320" t="str">
        <f>'F_Inputs - Reps'!B320</f>
        <v>WWS2054SDT</v>
      </c>
      <c r="C320" t="str">
        <f>'F_Inputs - Reps'!C320</f>
        <v>Enhancement expenditure by purpose - operating - Total wastewater enhancement operating expenditure  - Sludge treatment</v>
      </c>
      <c r="D320" t="str">
        <f>'F_Inputs - Reps'!D320</f>
        <v>£m</v>
      </c>
      <c r="E320" t="str">
        <f>'F_Inputs - Reps'!E320</f>
        <v>Price Review 2019</v>
      </c>
      <c r="F320" s="7"/>
      <c r="G320" s="7"/>
      <c r="H320" s="7"/>
      <c r="I320" s="7"/>
      <c r="J320" s="7"/>
    </row>
    <row r="321" spans="1:10">
      <c r="A321" t="str">
        <f>'F_Inputs - Reps'!A321</f>
        <v>NES</v>
      </c>
      <c r="B321" t="str">
        <f>'F_Inputs - Reps'!B321</f>
        <v>WWS2054SDD</v>
      </c>
      <c r="C321" t="str">
        <f>'F_Inputs - Reps'!C321</f>
        <v>Enhancement expenditure by purpose - operating - Total wastewater enhancement operating expenditure  - Sludge disposal</v>
      </c>
      <c r="D321" t="str">
        <f>'F_Inputs - Reps'!D321</f>
        <v>£m</v>
      </c>
      <c r="E321" t="str">
        <f>'F_Inputs - Reps'!E321</f>
        <v>Price Review 2019</v>
      </c>
      <c r="F321" s="7"/>
      <c r="G321" s="7"/>
      <c r="H321" s="7"/>
      <c r="I321" s="7"/>
      <c r="J321" s="7"/>
    </row>
    <row r="322" spans="1:10">
      <c r="A322" t="str">
        <f>'F_Inputs - Reps'!A322</f>
        <v>NES</v>
      </c>
      <c r="B322" t="str">
        <f>'F_Inputs - Reps'!B322</f>
        <v>WWS2033SC</v>
      </c>
      <c r="C322" t="str">
        <f>'F_Inputs - Reps'!C322</f>
        <v>Enhancement expenditure by purpose - operating - New development and growth - Sewage collection</v>
      </c>
      <c r="D322" t="str">
        <f>'F_Inputs - Reps'!D322</f>
        <v>£m</v>
      </c>
      <c r="E322" t="str">
        <f>'F_Inputs - Reps'!E322</f>
        <v>Price Review 2019</v>
      </c>
      <c r="F322" s="7"/>
      <c r="G322" s="7"/>
      <c r="H322" s="7"/>
      <c r="I322" s="7"/>
      <c r="J322" s="7"/>
    </row>
    <row r="323" spans="1:10">
      <c r="A323" t="str">
        <f>'F_Inputs - Reps'!A323</f>
        <v>NES</v>
      </c>
      <c r="B323" t="str">
        <f>'F_Inputs - Reps'!B323</f>
        <v>WWS2033ST</v>
      </c>
      <c r="C323" t="str">
        <f>'F_Inputs - Reps'!C323</f>
        <v>Enhancement expenditure by purpose - operating - New development and growth - Sewage treatment</v>
      </c>
      <c r="D323" t="str">
        <f>'F_Inputs - Reps'!D323</f>
        <v>£m</v>
      </c>
      <c r="E323" t="str">
        <f>'F_Inputs - Reps'!E323</f>
        <v>Price Review 2019</v>
      </c>
      <c r="F323" s="7"/>
      <c r="G323" s="7"/>
      <c r="H323" s="7"/>
      <c r="I323" s="7"/>
      <c r="J323" s="7"/>
    </row>
    <row r="324" spans="1:10">
      <c r="A324" t="str">
        <f>'F_Inputs - Reps'!A324</f>
        <v>NES</v>
      </c>
      <c r="B324" t="str">
        <f>'F_Inputs - Reps'!B324</f>
        <v>WWS2033STP</v>
      </c>
      <c r="C324" t="str">
        <f>'F_Inputs - Reps'!C324</f>
        <v>Enhancement expenditure by purpose - operating - New development and growth - Sludge transport</v>
      </c>
      <c r="D324" t="str">
        <f>'F_Inputs - Reps'!D324</f>
        <v>£m</v>
      </c>
      <c r="E324" t="str">
        <f>'F_Inputs - Reps'!E324</f>
        <v>Price Review 2019</v>
      </c>
      <c r="F324" s="7"/>
      <c r="G324" s="7"/>
      <c r="H324" s="7"/>
      <c r="I324" s="7"/>
      <c r="J324" s="7"/>
    </row>
    <row r="325" spans="1:10">
      <c r="A325" t="str">
        <f>'F_Inputs - Reps'!A325</f>
        <v>NES</v>
      </c>
      <c r="B325" t="str">
        <f>'F_Inputs - Reps'!B325</f>
        <v>WWS2033SDT</v>
      </c>
      <c r="C325" t="str">
        <f>'F_Inputs - Reps'!C325</f>
        <v>Enhancement expenditure by purpose - operating - New development and growth - Sludge treatment</v>
      </c>
      <c r="D325" t="str">
        <f>'F_Inputs - Reps'!D325</f>
        <v>£m</v>
      </c>
      <c r="E325" t="str">
        <f>'F_Inputs - Reps'!E325</f>
        <v>Price Review 2019</v>
      </c>
      <c r="F325" s="7"/>
      <c r="G325" s="7"/>
      <c r="H325" s="7"/>
      <c r="I325" s="7"/>
      <c r="J325" s="7"/>
    </row>
    <row r="326" spans="1:10">
      <c r="A326" t="str">
        <f>'F_Inputs - Reps'!A326</f>
        <v>NES</v>
      </c>
      <c r="B326" t="str">
        <f>'F_Inputs - Reps'!B326</f>
        <v>WWS2033SDD</v>
      </c>
      <c r="C326" t="str">
        <f>'F_Inputs - Reps'!C326</f>
        <v>Enhancement expenditure by purpose - operating - New development and growth - Sludge disposal</v>
      </c>
      <c r="D326" t="str">
        <f>'F_Inputs - Reps'!D326</f>
        <v>£m</v>
      </c>
      <c r="E326" t="str">
        <f>'F_Inputs - Reps'!E326</f>
        <v>Price Review 2019</v>
      </c>
      <c r="F326" s="7"/>
      <c r="G326" s="7"/>
      <c r="H326" s="7"/>
      <c r="I326" s="7"/>
      <c r="J326" s="7"/>
    </row>
    <row r="327" spans="1:10">
      <c r="A327" t="str">
        <f>'F_Inputs - Reps'!A327</f>
        <v>NES</v>
      </c>
      <c r="B327" t="str">
        <f>'F_Inputs - Reps'!B327</f>
        <v>WWS2034SC</v>
      </c>
      <c r="C327" t="str">
        <f>'F_Inputs - Reps'!C327</f>
        <v>Enhancement expenditure by purpose - operating - Growth at sewage treatment works (excluding sludge treatment) - Sewage collection</v>
      </c>
      <c r="D327" t="str">
        <f>'F_Inputs - Reps'!D327</f>
        <v>£m</v>
      </c>
      <c r="E327" t="str">
        <f>'F_Inputs - Reps'!E327</f>
        <v>Price Review 2019</v>
      </c>
      <c r="F327" s="7"/>
      <c r="G327" s="7"/>
      <c r="H327" s="7"/>
      <c r="I327" s="7"/>
      <c r="J327" s="7"/>
    </row>
    <row r="328" spans="1:10">
      <c r="A328" t="str">
        <f>'F_Inputs - Reps'!A328</f>
        <v>NES</v>
      </c>
      <c r="B328" t="str">
        <f>'F_Inputs - Reps'!B328</f>
        <v>WWS2034ST</v>
      </c>
      <c r="C328" t="str">
        <f>'F_Inputs - Reps'!C328</f>
        <v>Enhancement expenditure by purpose - operating - Growth at sewage treatment works (excluding sludge treatment) - Sewage treatment</v>
      </c>
      <c r="D328" t="str">
        <f>'F_Inputs - Reps'!D328</f>
        <v>£m</v>
      </c>
      <c r="E328" t="str">
        <f>'F_Inputs - Reps'!E328</f>
        <v>Price Review 2019</v>
      </c>
      <c r="F328" s="7"/>
      <c r="G328" s="7"/>
      <c r="H328" s="7"/>
      <c r="I328" s="7"/>
      <c r="J328" s="7"/>
    </row>
    <row r="329" spans="1:10">
      <c r="A329" t="str">
        <f>'F_Inputs - Reps'!A329</f>
        <v>NES</v>
      </c>
      <c r="B329" t="str">
        <f>'F_Inputs - Reps'!B329</f>
        <v>WWS2034STP</v>
      </c>
      <c r="C329" t="str">
        <f>'F_Inputs - Reps'!C329</f>
        <v>Enhancement expenditure by purpose - operating - Growth at sewage treatment works (excluding sludge treatment) - Sludge transport</v>
      </c>
      <c r="D329" t="str">
        <f>'F_Inputs - Reps'!D329</f>
        <v>£m</v>
      </c>
      <c r="E329" t="str">
        <f>'F_Inputs - Reps'!E329</f>
        <v>Price Review 2019</v>
      </c>
      <c r="F329" s="7"/>
      <c r="G329" s="7"/>
      <c r="H329" s="7"/>
      <c r="I329" s="7"/>
      <c r="J329" s="7"/>
    </row>
    <row r="330" spans="1:10">
      <c r="A330" t="str">
        <f>'F_Inputs - Reps'!A330</f>
        <v>NES</v>
      </c>
      <c r="B330" t="str">
        <f>'F_Inputs - Reps'!B330</f>
        <v>WWS2034SDT</v>
      </c>
      <c r="C330" t="str">
        <f>'F_Inputs - Reps'!C330</f>
        <v>Enhancement expenditure by purpose - operating - Growth at sewage treatment works (excluding sludge treatment) - Sludge treatment</v>
      </c>
      <c r="D330" t="str">
        <f>'F_Inputs - Reps'!D330</f>
        <v>£m</v>
      </c>
      <c r="E330" t="str">
        <f>'F_Inputs - Reps'!E330</f>
        <v>Price Review 2019</v>
      </c>
      <c r="F330" s="7"/>
      <c r="G330" s="7"/>
      <c r="H330" s="7"/>
      <c r="I330" s="7"/>
      <c r="J330" s="7"/>
    </row>
    <row r="331" spans="1:10">
      <c r="A331" t="str">
        <f>'F_Inputs - Reps'!A331</f>
        <v>NES</v>
      </c>
      <c r="B331" t="str">
        <f>'F_Inputs - Reps'!B331</f>
        <v>WWS2034SDD</v>
      </c>
      <c r="C331" t="str">
        <f>'F_Inputs - Reps'!C331</f>
        <v>Enhancement expenditure by purpose - operating - Growth at sewage treatment works (excluding sludge treatment) - Sludge disposal</v>
      </c>
      <c r="D331" t="str">
        <f>'F_Inputs - Reps'!D331</f>
        <v>£m</v>
      </c>
      <c r="E331" t="str">
        <f>'F_Inputs - Reps'!E331</f>
        <v>Price Review 2019</v>
      </c>
      <c r="F331" s="7"/>
      <c r="G331" s="7"/>
      <c r="H331" s="7"/>
      <c r="I331" s="7"/>
      <c r="J331" s="7"/>
    </row>
    <row r="332" spans="1:10">
      <c r="A332" t="str">
        <f>'F_Inputs - Reps'!A332</f>
        <v>NES</v>
      </c>
      <c r="B332" t="str">
        <f>'F_Inputs - Reps'!B332</f>
        <v>WWS2038SC</v>
      </c>
      <c r="C332" t="str">
        <f>'F_Inputs - Reps'!C332</f>
        <v>Enhancement expenditure by purpose - operating - Reduce flooding risk for properties - Sewage collection</v>
      </c>
      <c r="D332" t="str">
        <f>'F_Inputs - Reps'!D332</f>
        <v>£m</v>
      </c>
      <c r="E332" t="str">
        <f>'F_Inputs - Reps'!E332</f>
        <v>Price Review 2019</v>
      </c>
      <c r="F332" s="7"/>
      <c r="G332" s="7"/>
      <c r="H332" s="7"/>
      <c r="I332" s="7"/>
      <c r="J332" s="7"/>
    </row>
    <row r="333" spans="1:10">
      <c r="A333" t="str">
        <f>'F_Inputs - Reps'!A333</f>
        <v>NES</v>
      </c>
      <c r="B333" t="str">
        <f>'F_Inputs - Reps'!B333</f>
        <v>WWS2038ST</v>
      </c>
      <c r="C333" t="str">
        <f>'F_Inputs - Reps'!C333</f>
        <v>Enhancement expenditure by purpose - operating - Reduce flooding risk for properties - Sewage treatment</v>
      </c>
      <c r="D333" t="str">
        <f>'F_Inputs - Reps'!D333</f>
        <v>£m</v>
      </c>
      <c r="E333" t="str">
        <f>'F_Inputs - Reps'!E333</f>
        <v>Price Review 2019</v>
      </c>
      <c r="F333" s="7"/>
      <c r="G333" s="7"/>
      <c r="H333" s="7"/>
      <c r="I333" s="7"/>
      <c r="J333" s="7"/>
    </row>
    <row r="334" spans="1:10">
      <c r="A334" t="str">
        <f>'F_Inputs - Reps'!A334</f>
        <v>NES</v>
      </c>
      <c r="B334" t="str">
        <f>'F_Inputs - Reps'!B334</f>
        <v>WWS2038STP</v>
      </c>
      <c r="C334" t="str">
        <f>'F_Inputs - Reps'!C334</f>
        <v>Enhancement expenditure by purpose - operating - Reduce flooding risk for properties - Sludge transport</v>
      </c>
      <c r="D334" t="str">
        <f>'F_Inputs - Reps'!D334</f>
        <v>£m</v>
      </c>
      <c r="E334" t="str">
        <f>'F_Inputs - Reps'!E334</f>
        <v>Price Review 2019</v>
      </c>
      <c r="F334" s="7"/>
      <c r="G334" s="7"/>
      <c r="H334" s="7"/>
      <c r="I334" s="7"/>
      <c r="J334" s="7"/>
    </row>
    <row r="335" spans="1:10">
      <c r="A335" t="str">
        <f>'F_Inputs - Reps'!A335</f>
        <v>NES</v>
      </c>
      <c r="B335" t="str">
        <f>'F_Inputs - Reps'!B335</f>
        <v>WWS2038SDT</v>
      </c>
      <c r="C335" t="str">
        <f>'F_Inputs - Reps'!C335</f>
        <v>Enhancement expenditure by purpose - operating - Reduce flooding risk for properties - Sludge treatment</v>
      </c>
      <c r="D335" t="str">
        <f>'F_Inputs - Reps'!D335</f>
        <v>£m</v>
      </c>
      <c r="E335" t="str">
        <f>'F_Inputs - Reps'!E335</f>
        <v>Price Review 2019</v>
      </c>
      <c r="F335" s="7"/>
      <c r="G335" s="7"/>
      <c r="H335" s="7"/>
      <c r="I335" s="7"/>
      <c r="J335" s="7"/>
    </row>
    <row r="336" spans="1:10">
      <c r="A336" t="str">
        <f>'F_Inputs - Reps'!A336</f>
        <v>NES</v>
      </c>
      <c r="B336" t="str">
        <f>'F_Inputs - Reps'!B336</f>
        <v>WWS2038SDD</v>
      </c>
      <c r="C336" t="str">
        <f>'F_Inputs - Reps'!C336</f>
        <v>Enhancement expenditure by purpose - operating - Reduce flooding risk for properties - Sludge disposal</v>
      </c>
      <c r="D336" t="str">
        <f>'F_Inputs - Reps'!D336</f>
        <v>£m</v>
      </c>
      <c r="E336" t="str">
        <f>'F_Inputs - Reps'!E336</f>
        <v>Price Review 2019</v>
      </c>
      <c r="F336" s="7"/>
      <c r="G336" s="7"/>
      <c r="H336" s="7"/>
      <c r="I336" s="7"/>
      <c r="J336" s="7"/>
    </row>
    <row r="337" spans="1:10">
      <c r="A337" t="str">
        <f>'F_Inputs - Reps'!A337</f>
        <v>NES</v>
      </c>
      <c r="B337" t="str">
        <f>'F_Inputs - Reps'!B337</f>
        <v>WWS2055SC</v>
      </c>
      <c r="C337" t="str">
        <f>'F_Inputs - Reps'!C337</f>
        <v>Enhancement expenditure by purpose - operating - Transferred private sewers and pumping stations - Sewage collection</v>
      </c>
      <c r="D337" t="str">
        <f>'F_Inputs - Reps'!D337</f>
        <v>£m</v>
      </c>
      <c r="E337" t="str">
        <f>'F_Inputs - Reps'!E337</f>
        <v>Price Review 2019</v>
      </c>
      <c r="F337" s="7"/>
      <c r="G337" s="7"/>
      <c r="H337" s="7"/>
      <c r="I337" s="7"/>
      <c r="J337" s="7"/>
    </row>
    <row r="338" spans="1:10">
      <c r="A338" t="str">
        <f>'F_Inputs - Reps'!A338</f>
        <v>NES</v>
      </c>
      <c r="B338" t="str">
        <f>'F_Inputs - Reps'!B338</f>
        <v>WWS2055ST</v>
      </c>
      <c r="C338" t="str">
        <f>'F_Inputs - Reps'!C338</f>
        <v>Enhancement expenditure by purpose - operating - Transferred private sewers and pumping stations - Sewage treatment</v>
      </c>
      <c r="D338" t="str">
        <f>'F_Inputs - Reps'!D338</f>
        <v>£m</v>
      </c>
      <c r="E338" t="str">
        <f>'F_Inputs - Reps'!E338</f>
        <v>Price Review 2019</v>
      </c>
      <c r="F338" s="7"/>
      <c r="G338" s="7"/>
      <c r="H338" s="7"/>
      <c r="I338" s="7"/>
      <c r="J338" s="7"/>
    </row>
    <row r="339" spans="1:10">
      <c r="A339" t="str">
        <f>'F_Inputs - Reps'!A339</f>
        <v>NES</v>
      </c>
      <c r="B339" t="str">
        <f>'F_Inputs - Reps'!B339</f>
        <v>WWS2055STP</v>
      </c>
      <c r="C339" t="str">
        <f>'F_Inputs - Reps'!C339</f>
        <v>Enhancement expenditure by purpose - operating - Transferred private sewers and pumping stations - Sludge transport</v>
      </c>
      <c r="D339" t="str">
        <f>'F_Inputs - Reps'!D339</f>
        <v>£m</v>
      </c>
      <c r="E339" t="str">
        <f>'F_Inputs - Reps'!E339</f>
        <v>Price Review 2019</v>
      </c>
      <c r="F339" s="7"/>
      <c r="G339" s="7"/>
      <c r="H339" s="7"/>
      <c r="I339" s="7"/>
      <c r="J339" s="7"/>
    </row>
    <row r="340" spans="1:10">
      <c r="A340" t="str">
        <f>'F_Inputs - Reps'!A340</f>
        <v>NES</v>
      </c>
      <c r="B340" t="str">
        <f>'F_Inputs - Reps'!B340</f>
        <v>WWS2055SDT</v>
      </c>
      <c r="C340" t="str">
        <f>'F_Inputs - Reps'!C340</f>
        <v>Enhancement expenditure by purpose - operating - Transferred private sewers and pumping stations - Sludge treatment</v>
      </c>
      <c r="D340" t="str">
        <f>'F_Inputs - Reps'!D340</f>
        <v>£m</v>
      </c>
      <c r="E340" t="str">
        <f>'F_Inputs - Reps'!E340</f>
        <v>Price Review 2019</v>
      </c>
      <c r="F340" s="7"/>
      <c r="G340" s="7"/>
      <c r="H340" s="7"/>
      <c r="I340" s="7"/>
      <c r="J340" s="7"/>
    </row>
    <row r="341" spans="1:10">
      <c r="A341" t="str">
        <f>'F_Inputs - Reps'!A341</f>
        <v>NES</v>
      </c>
      <c r="B341" t="str">
        <f>'F_Inputs - Reps'!B341</f>
        <v>WWS2055SDD</v>
      </c>
      <c r="C341" t="str">
        <f>'F_Inputs - Reps'!C341</f>
        <v>Enhancement expenditure by purpose - operating - Transferred private sewers and pumping stations - Sludge disposal</v>
      </c>
      <c r="D341" t="str">
        <f>'F_Inputs - Reps'!D341</f>
        <v>£m</v>
      </c>
      <c r="E341" t="str">
        <f>'F_Inputs - Reps'!E341</f>
        <v>Price Review 2019</v>
      </c>
      <c r="F341" s="7"/>
      <c r="G341" s="7"/>
      <c r="H341" s="7"/>
      <c r="I341" s="7"/>
      <c r="J341" s="7"/>
    </row>
    <row r="342" spans="1:10">
      <c r="A342" t="str">
        <f>'F_Inputs - Reps'!A342</f>
        <v>NES</v>
      </c>
      <c r="B342" t="str">
        <f>'F_Inputs - Reps'!B342</f>
        <v>WWS1012SC</v>
      </c>
      <c r="C342" t="str">
        <f>'F_Inputs - Reps'!C342</f>
        <v>Capital expenditure - Maintaining the long term capability of the assets ~ infra - Sewage collection</v>
      </c>
      <c r="D342" t="str">
        <f>'F_Inputs - Reps'!D342</f>
        <v>£m</v>
      </c>
      <c r="E342" t="str">
        <f>'F_Inputs - Reps'!E342</f>
        <v>Price Review 2019</v>
      </c>
      <c r="F342" s="7"/>
      <c r="G342" s="7"/>
      <c r="H342" s="7"/>
      <c r="I342" s="7"/>
      <c r="J342" s="7"/>
    </row>
    <row r="343" spans="1:10">
      <c r="A343" t="str">
        <f>'F_Inputs - Reps'!A343</f>
        <v>NES</v>
      </c>
      <c r="B343" t="str">
        <f>'F_Inputs - Reps'!B343</f>
        <v>WWS1012ST</v>
      </c>
      <c r="C343" t="str">
        <f>'F_Inputs - Reps'!C343</f>
        <v>Capital expenditure - Maintaining the long term capability of the assets ~ infra - Sewage treatment</v>
      </c>
      <c r="D343" t="str">
        <f>'F_Inputs - Reps'!D343</f>
        <v>£m</v>
      </c>
      <c r="E343" t="str">
        <f>'F_Inputs - Reps'!E343</f>
        <v>Price Review 2019</v>
      </c>
      <c r="F343" s="7"/>
      <c r="G343" s="7"/>
      <c r="H343" s="7"/>
      <c r="I343" s="7"/>
      <c r="J343" s="7"/>
    </row>
    <row r="344" spans="1:10">
      <c r="A344" t="str">
        <f>'F_Inputs - Reps'!A344</f>
        <v>NES</v>
      </c>
      <c r="B344" t="str">
        <f>'F_Inputs - Reps'!B344</f>
        <v>WWS1012STP</v>
      </c>
      <c r="C344" t="str">
        <f>'F_Inputs - Reps'!C344</f>
        <v>Capital expenditure - Maintaining the long term capability of the assets ~ infra - Sludge transport</v>
      </c>
      <c r="D344" t="str">
        <f>'F_Inputs - Reps'!D344</f>
        <v>£m</v>
      </c>
      <c r="E344" t="str">
        <f>'F_Inputs - Reps'!E344</f>
        <v>Price Review 2019</v>
      </c>
      <c r="F344" s="7"/>
      <c r="G344" s="7"/>
      <c r="H344" s="7"/>
      <c r="I344" s="7"/>
      <c r="J344" s="7"/>
    </row>
    <row r="345" spans="1:10">
      <c r="A345" t="str">
        <f>'F_Inputs - Reps'!A345</f>
        <v>NES</v>
      </c>
      <c r="B345" t="str">
        <f>'F_Inputs - Reps'!B345</f>
        <v>WWS1012SDT</v>
      </c>
      <c r="C345" t="str">
        <f>'F_Inputs - Reps'!C345</f>
        <v>Capital expenditure - Maintaining the long term capability of the assets ~ infra - Sludge treatment</v>
      </c>
      <c r="D345" t="str">
        <f>'F_Inputs - Reps'!D345</f>
        <v>£m</v>
      </c>
      <c r="E345" t="str">
        <f>'F_Inputs - Reps'!E345</f>
        <v>Price Review 2019</v>
      </c>
      <c r="F345" s="7"/>
      <c r="G345" s="7"/>
      <c r="H345" s="7"/>
      <c r="I345" s="7"/>
      <c r="J345" s="7"/>
    </row>
    <row r="346" spans="1:10">
      <c r="A346" t="str">
        <f>'F_Inputs - Reps'!A346</f>
        <v>NES</v>
      </c>
      <c r="B346" t="str">
        <f>'F_Inputs - Reps'!B346</f>
        <v>WWS1012SDD</v>
      </c>
      <c r="C346" t="str">
        <f>'F_Inputs - Reps'!C346</f>
        <v>Capital expenditure - Maintaining the long term capability of the assets ~ infra - Sludge disposal</v>
      </c>
      <c r="D346" t="str">
        <f>'F_Inputs - Reps'!D346</f>
        <v>£m</v>
      </c>
      <c r="E346" t="str">
        <f>'F_Inputs - Reps'!E346</f>
        <v>Price Review 2019</v>
      </c>
      <c r="F346" s="7"/>
      <c r="G346" s="7"/>
      <c r="H346" s="7"/>
      <c r="I346" s="7"/>
      <c r="J346" s="7"/>
    </row>
    <row r="347" spans="1:10">
      <c r="A347" t="str">
        <f>'F_Inputs - Reps'!A347</f>
        <v>NES</v>
      </c>
      <c r="B347" t="str">
        <f>'F_Inputs - Reps'!B347</f>
        <v>WWS1013SC</v>
      </c>
      <c r="C347" t="str">
        <f>'F_Inputs - Reps'!C347</f>
        <v>Capital expenditure - Maintaining the long term capability of the assets ~ non~infra - Sewage collection</v>
      </c>
      <c r="D347" t="str">
        <f>'F_Inputs - Reps'!D347</f>
        <v>£m</v>
      </c>
      <c r="E347" t="str">
        <f>'F_Inputs - Reps'!E347</f>
        <v>Price Review 2019</v>
      </c>
      <c r="F347" s="7"/>
      <c r="G347" s="7"/>
      <c r="H347" s="7"/>
      <c r="I347" s="7"/>
      <c r="J347" s="7"/>
    </row>
    <row r="348" spans="1:10">
      <c r="A348" t="str">
        <f>'F_Inputs - Reps'!A348</f>
        <v>NES</v>
      </c>
      <c r="B348" t="str">
        <f>'F_Inputs - Reps'!B348</f>
        <v>WWS1013ST</v>
      </c>
      <c r="C348" t="str">
        <f>'F_Inputs - Reps'!C348</f>
        <v>Capital expenditure - Maintaining the long term capability of the assets ~ non~infra - Sewage treatment</v>
      </c>
      <c r="D348" t="str">
        <f>'F_Inputs - Reps'!D348</f>
        <v>£m</v>
      </c>
      <c r="E348" t="str">
        <f>'F_Inputs - Reps'!E348</f>
        <v>Price Review 2019</v>
      </c>
      <c r="F348" s="7"/>
      <c r="G348" s="7"/>
      <c r="H348" s="7"/>
      <c r="I348" s="7"/>
      <c r="J348" s="7"/>
    </row>
    <row r="349" spans="1:10">
      <c r="A349" t="str">
        <f>'F_Inputs - Reps'!A349</f>
        <v>NES</v>
      </c>
      <c r="B349" t="str">
        <f>'F_Inputs - Reps'!B349</f>
        <v>WWS1013STP</v>
      </c>
      <c r="C349" t="str">
        <f>'F_Inputs - Reps'!C349</f>
        <v>Capital expenditure - Maintaining the long term capability of the assets ~ non~infra - Sludge transport</v>
      </c>
      <c r="D349" t="str">
        <f>'F_Inputs - Reps'!D349</f>
        <v>£m</v>
      </c>
      <c r="E349" t="str">
        <f>'F_Inputs - Reps'!E349</f>
        <v>Price Review 2019</v>
      </c>
      <c r="F349" s="7"/>
      <c r="G349" s="7"/>
      <c r="H349" s="7"/>
      <c r="I349" s="7"/>
      <c r="J349" s="7"/>
    </row>
    <row r="350" spans="1:10">
      <c r="A350" t="str">
        <f>'F_Inputs - Reps'!A350</f>
        <v>NES</v>
      </c>
      <c r="B350" t="str">
        <f>'F_Inputs - Reps'!B350</f>
        <v>WWS1013SDT</v>
      </c>
      <c r="C350" t="str">
        <f>'F_Inputs - Reps'!C350</f>
        <v>Capital expenditure - Maintaining the long term capability of the assets ~ non~infra - Sludge treatment</v>
      </c>
      <c r="D350" t="str">
        <f>'F_Inputs - Reps'!D350</f>
        <v>£m</v>
      </c>
      <c r="E350" t="str">
        <f>'F_Inputs - Reps'!E350</f>
        <v>Price Review 2019</v>
      </c>
      <c r="F350" s="7"/>
      <c r="G350" s="7"/>
      <c r="H350" s="7"/>
      <c r="I350" s="7"/>
      <c r="J350" s="7"/>
    </row>
    <row r="351" spans="1:10">
      <c r="A351" t="str">
        <f>'F_Inputs - Reps'!A351</f>
        <v>NES</v>
      </c>
      <c r="B351" t="str">
        <f>'F_Inputs - Reps'!B351</f>
        <v>WWS1013SDD</v>
      </c>
      <c r="C351" t="str">
        <f>'F_Inputs - Reps'!C351</f>
        <v>Capital expenditure - Maintaining the long term capability of the assets ~ non~infra - Sludge disposal</v>
      </c>
      <c r="D351" t="str">
        <f>'F_Inputs - Reps'!D351</f>
        <v>£m</v>
      </c>
      <c r="E351" t="str">
        <f>'F_Inputs - Reps'!E351</f>
        <v>Price Review 2019</v>
      </c>
      <c r="F351" s="7"/>
      <c r="G351" s="7"/>
      <c r="H351" s="7"/>
      <c r="I351" s="7"/>
      <c r="J351" s="7"/>
    </row>
    <row r="352" spans="1:10">
      <c r="A352" t="str">
        <f>'F_Inputs - Reps'!A352</f>
        <v>NES</v>
      </c>
      <c r="B352" t="str">
        <f>'F_Inputs - Reps'!B352</f>
        <v>S3020SC</v>
      </c>
      <c r="C352" t="str">
        <f>'F_Inputs - Reps'!C352</f>
        <v>New development and growth - Sewage collection</v>
      </c>
      <c r="D352" t="str">
        <f>'F_Inputs - Reps'!D352</f>
        <v>£m</v>
      </c>
      <c r="E352" t="str">
        <f>'F_Inputs - Reps'!E352</f>
        <v>Price Review 2019</v>
      </c>
      <c r="F352" s="7"/>
      <c r="G352" s="7"/>
      <c r="H352" s="7"/>
      <c r="I352" s="7"/>
      <c r="J352" s="7"/>
    </row>
    <row r="353" spans="1:10">
      <c r="A353" t="str">
        <f>'F_Inputs - Reps'!A353</f>
        <v>NES</v>
      </c>
      <c r="B353" t="str">
        <f>'F_Inputs - Reps'!B353</f>
        <v>S3020ST</v>
      </c>
      <c r="C353" t="str">
        <f>'F_Inputs - Reps'!C353</f>
        <v>New development and growth - Sewage treatment</v>
      </c>
      <c r="D353" t="str">
        <f>'F_Inputs - Reps'!D353</f>
        <v>£m</v>
      </c>
      <c r="E353" t="str">
        <f>'F_Inputs - Reps'!E353</f>
        <v>Price Review 2019</v>
      </c>
      <c r="F353" s="7"/>
      <c r="G353" s="7"/>
      <c r="H353" s="7"/>
      <c r="I353" s="7"/>
      <c r="J353" s="7"/>
    </row>
    <row r="354" spans="1:10">
      <c r="A354" t="str">
        <f>'F_Inputs - Reps'!A354</f>
        <v>NES</v>
      </c>
      <c r="B354" t="str">
        <f>'F_Inputs - Reps'!B354</f>
        <v>S3020STP</v>
      </c>
      <c r="C354" t="str">
        <f>'F_Inputs - Reps'!C354</f>
        <v>New development and growth - Sludge transport</v>
      </c>
      <c r="D354" t="str">
        <f>'F_Inputs - Reps'!D354</f>
        <v>£m</v>
      </c>
      <c r="E354" t="str">
        <f>'F_Inputs - Reps'!E354</f>
        <v>Price Review 2019</v>
      </c>
      <c r="F354" s="7"/>
      <c r="G354" s="7"/>
      <c r="H354" s="7"/>
      <c r="I354" s="7"/>
      <c r="J354" s="7"/>
    </row>
    <row r="355" spans="1:10">
      <c r="A355" t="str">
        <f>'F_Inputs - Reps'!A355</f>
        <v>NES</v>
      </c>
      <c r="B355" t="str">
        <f>'F_Inputs - Reps'!B355</f>
        <v>S3020SDT</v>
      </c>
      <c r="C355" t="str">
        <f>'F_Inputs - Reps'!C355</f>
        <v>New development and growth - Sludge treatment</v>
      </c>
      <c r="D355" t="str">
        <f>'F_Inputs - Reps'!D355</f>
        <v>£m</v>
      </c>
      <c r="E355" t="str">
        <f>'F_Inputs - Reps'!E355</f>
        <v>Price Review 2019</v>
      </c>
      <c r="F355" s="7"/>
      <c r="G355" s="7"/>
      <c r="H355" s="7"/>
      <c r="I355" s="7"/>
      <c r="J355" s="7"/>
    </row>
    <row r="356" spans="1:10">
      <c r="A356" t="str">
        <f>'F_Inputs - Reps'!A356</f>
        <v>NES</v>
      </c>
      <c r="B356" t="str">
        <f>'F_Inputs - Reps'!B356</f>
        <v>S3020SDD</v>
      </c>
      <c r="C356" t="str">
        <f>'F_Inputs - Reps'!C356</f>
        <v>New development and growth - Sludge disposal</v>
      </c>
      <c r="D356" t="str">
        <f>'F_Inputs - Reps'!D356</f>
        <v>£m</v>
      </c>
      <c r="E356" t="str">
        <f>'F_Inputs - Reps'!E356</f>
        <v>Price Review 2019</v>
      </c>
      <c r="F356" s="7"/>
      <c r="G356" s="7"/>
      <c r="H356" s="7"/>
      <c r="I356" s="7"/>
      <c r="J356" s="7"/>
    </row>
    <row r="357" spans="1:10">
      <c r="A357" t="str">
        <f>'F_Inputs - Reps'!A357</f>
        <v>NES</v>
      </c>
      <c r="B357" t="str">
        <f>'F_Inputs - Reps'!B357</f>
        <v>S3021SC</v>
      </c>
      <c r="C357" t="str">
        <f>'F_Inputs - Reps'!C357</f>
        <v>Growth at sewage treatment works (excluding sludge treatment) - Sewage collection</v>
      </c>
      <c r="D357" t="str">
        <f>'F_Inputs - Reps'!D357</f>
        <v>£m</v>
      </c>
      <c r="E357" t="str">
        <f>'F_Inputs - Reps'!E357</f>
        <v>Price Review 2019</v>
      </c>
      <c r="F357" s="7"/>
      <c r="G357" s="7"/>
      <c r="H357" s="7"/>
      <c r="I357" s="7"/>
      <c r="J357" s="7"/>
    </row>
    <row r="358" spans="1:10">
      <c r="A358" t="str">
        <f>'F_Inputs - Reps'!A358</f>
        <v>NES</v>
      </c>
      <c r="B358" t="str">
        <f>'F_Inputs - Reps'!B358</f>
        <v>S3021ST</v>
      </c>
      <c r="C358" t="str">
        <f>'F_Inputs - Reps'!C358</f>
        <v>Growth at sewage treatment works (excluding sludge treatment) - Sewage treatment</v>
      </c>
      <c r="D358" t="str">
        <f>'F_Inputs - Reps'!D358</f>
        <v>£m</v>
      </c>
      <c r="E358" t="str">
        <f>'F_Inputs - Reps'!E358</f>
        <v>Price Review 2019</v>
      </c>
      <c r="F358" s="7"/>
      <c r="G358" s="7"/>
      <c r="H358" s="7"/>
      <c r="I358" s="7"/>
      <c r="J358" s="7"/>
    </row>
    <row r="359" spans="1:10">
      <c r="A359" t="str">
        <f>'F_Inputs - Reps'!A359</f>
        <v>NES</v>
      </c>
      <c r="B359" t="str">
        <f>'F_Inputs - Reps'!B359</f>
        <v>S3021STP</v>
      </c>
      <c r="C359" t="str">
        <f>'F_Inputs - Reps'!C359</f>
        <v>Growth at sewage treatment works (excluding sludge treatment) - Sludge transport</v>
      </c>
      <c r="D359" t="str">
        <f>'F_Inputs - Reps'!D359</f>
        <v>£m</v>
      </c>
      <c r="E359" t="str">
        <f>'F_Inputs - Reps'!E359</f>
        <v>Price Review 2019</v>
      </c>
      <c r="F359" s="7"/>
      <c r="G359" s="7"/>
      <c r="H359" s="7"/>
      <c r="I359" s="7"/>
      <c r="J359" s="7"/>
    </row>
    <row r="360" spans="1:10">
      <c r="A360" t="str">
        <f>'F_Inputs - Reps'!A360</f>
        <v>NES</v>
      </c>
      <c r="B360" t="str">
        <f>'F_Inputs - Reps'!B360</f>
        <v>S3021SDT</v>
      </c>
      <c r="C360" t="str">
        <f>'F_Inputs - Reps'!C360</f>
        <v>Growth at sewage treatment works (excluding sludge treatment) - Sludge treatment</v>
      </c>
      <c r="D360" t="str">
        <f>'F_Inputs - Reps'!D360</f>
        <v>£m</v>
      </c>
      <c r="E360" t="str">
        <f>'F_Inputs - Reps'!E360</f>
        <v>Price Review 2019</v>
      </c>
      <c r="F360" s="7"/>
      <c r="G360" s="7"/>
      <c r="H360" s="7"/>
      <c r="I360" s="7"/>
      <c r="J360" s="7"/>
    </row>
    <row r="361" spans="1:10">
      <c r="A361" t="str">
        <f>'F_Inputs - Reps'!A361</f>
        <v>NES</v>
      </c>
      <c r="B361" t="str">
        <f>'F_Inputs - Reps'!B361</f>
        <v>S3021SDD</v>
      </c>
      <c r="C361" t="str">
        <f>'F_Inputs - Reps'!C361</f>
        <v>Growth at sewage treatment works (excluding sludge treatment) - Sludge disposal</v>
      </c>
      <c r="D361" t="str">
        <f>'F_Inputs - Reps'!D361</f>
        <v>£m</v>
      </c>
      <c r="E361" t="str">
        <f>'F_Inputs - Reps'!E361</f>
        <v>Price Review 2019</v>
      </c>
      <c r="F361" s="7"/>
      <c r="G361" s="7"/>
      <c r="H361" s="7"/>
      <c r="I361" s="7"/>
      <c r="J361" s="7"/>
    </row>
    <row r="362" spans="1:10">
      <c r="A362" t="str">
        <f>'F_Inputs - Reps'!A362</f>
        <v>NES</v>
      </c>
      <c r="B362" t="str">
        <f>'F_Inputs - Reps'!B362</f>
        <v>S3023SC</v>
      </c>
      <c r="C362" t="str">
        <f>'F_Inputs - Reps'!C362</f>
        <v>Reduce flooding risk for properties - Sewage collection</v>
      </c>
      <c r="D362" t="str">
        <f>'F_Inputs - Reps'!D362</f>
        <v>£m</v>
      </c>
      <c r="E362" t="str">
        <f>'F_Inputs - Reps'!E362</f>
        <v>Price Review 2019</v>
      </c>
      <c r="F362" s="7"/>
      <c r="G362" s="7"/>
      <c r="H362" s="7"/>
      <c r="I362" s="7"/>
      <c r="J362" s="7"/>
    </row>
    <row r="363" spans="1:10">
      <c r="A363" t="str">
        <f>'F_Inputs - Reps'!A363</f>
        <v>NES</v>
      </c>
      <c r="B363" t="str">
        <f>'F_Inputs - Reps'!B363</f>
        <v>S3023ST</v>
      </c>
      <c r="C363" t="str">
        <f>'F_Inputs - Reps'!C363</f>
        <v>Reduce flooding risk for properties - Sewage treatment</v>
      </c>
      <c r="D363" t="str">
        <f>'F_Inputs - Reps'!D363</f>
        <v>£m</v>
      </c>
      <c r="E363" t="str">
        <f>'F_Inputs - Reps'!E363</f>
        <v>Price Review 2019</v>
      </c>
      <c r="F363" s="7"/>
      <c r="G363" s="7"/>
      <c r="H363" s="7"/>
      <c r="I363" s="7"/>
      <c r="J363" s="7"/>
    </row>
    <row r="364" spans="1:10">
      <c r="A364" t="str">
        <f>'F_Inputs - Reps'!A364</f>
        <v>NES</v>
      </c>
      <c r="B364" t="str">
        <f>'F_Inputs - Reps'!B364</f>
        <v>S3023STP</v>
      </c>
      <c r="C364" t="str">
        <f>'F_Inputs - Reps'!C364</f>
        <v>Reduce flooding risk for properties - Sludge transport</v>
      </c>
      <c r="D364" t="str">
        <f>'F_Inputs - Reps'!D364</f>
        <v>£m</v>
      </c>
      <c r="E364" t="str">
        <f>'F_Inputs - Reps'!E364</f>
        <v>Price Review 2019</v>
      </c>
      <c r="F364" s="7"/>
      <c r="G364" s="7"/>
      <c r="H364" s="7"/>
      <c r="I364" s="7"/>
      <c r="J364" s="7"/>
    </row>
    <row r="365" spans="1:10">
      <c r="A365" t="str">
        <f>'F_Inputs - Reps'!A365</f>
        <v>NES</v>
      </c>
      <c r="B365" t="str">
        <f>'F_Inputs - Reps'!B365</f>
        <v>S3023SDT</v>
      </c>
      <c r="C365" t="str">
        <f>'F_Inputs - Reps'!C365</f>
        <v>Reduce flooding risk for properties - Sludge treatment</v>
      </c>
      <c r="D365" t="str">
        <f>'F_Inputs - Reps'!D365</f>
        <v>£m</v>
      </c>
      <c r="E365" t="str">
        <f>'F_Inputs - Reps'!E365</f>
        <v>Price Review 2019</v>
      </c>
      <c r="F365" s="7"/>
      <c r="G365" s="7"/>
      <c r="H365" s="7"/>
      <c r="I365" s="7"/>
      <c r="J365" s="7"/>
    </row>
    <row r="366" spans="1:10">
      <c r="A366" t="str">
        <f>'F_Inputs - Reps'!A366</f>
        <v>NES</v>
      </c>
      <c r="B366" t="str">
        <f>'F_Inputs - Reps'!B366</f>
        <v>S3023SDD</v>
      </c>
      <c r="C366" t="str">
        <f>'F_Inputs - Reps'!C366</f>
        <v>Reduce flooding risk for properties - Sludge disposal</v>
      </c>
      <c r="D366" t="str">
        <f>'F_Inputs - Reps'!D366</f>
        <v>£m</v>
      </c>
      <c r="E366" t="str">
        <f>'F_Inputs - Reps'!E366</f>
        <v>Price Review 2019</v>
      </c>
      <c r="F366" s="7"/>
      <c r="G366" s="7"/>
      <c r="H366" s="7"/>
      <c r="I366" s="7"/>
      <c r="J366" s="7"/>
    </row>
    <row r="367" spans="1:10">
      <c r="A367" t="str">
        <f>'F_Inputs - Reps'!A367</f>
        <v>NES</v>
      </c>
      <c r="B367" t="str">
        <f>'F_Inputs - Reps'!B367</f>
        <v>S3024SC</v>
      </c>
      <c r="C367" t="str">
        <f>'F_Inputs - Reps'!C367</f>
        <v>Transferred private sewers and pumping stations - Sewage collection</v>
      </c>
      <c r="D367" t="str">
        <f>'F_Inputs - Reps'!D367</f>
        <v>£m</v>
      </c>
      <c r="E367" t="str">
        <f>'F_Inputs - Reps'!E367</f>
        <v>Price Review 2019</v>
      </c>
      <c r="F367" s="7"/>
      <c r="G367" s="7"/>
      <c r="H367" s="7"/>
      <c r="I367" s="7"/>
      <c r="J367" s="7"/>
    </row>
    <row r="368" spans="1:10">
      <c r="A368" t="str">
        <f>'F_Inputs - Reps'!A368</f>
        <v>NES</v>
      </c>
      <c r="B368" t="str">
        <f>'F_Inputs - Reps'!B368</f>
        <v>S3024ST</v>
      </c>
      <c r="C368" t="str">
        <f>'F_Inputs - Reps'!C368</f>
        <v>Transferred private sewers and pumping stations - Sewage treatment</v>
      </c>
      <c r="D368" t="str">
        <f>'F_Inputs - Reps'!D368</f>
        <v>£m</v>
      </c>
      <c r="E368" t="str">
        <f>'F_Inputs - Reps'!E368</f>
        <v>Price Review 2019</v>
      </c>
      <c r="F368" s="7"/>
      <c r="G368" s="7"/>
      <c r="H368" s="7"/>
      <c r="I368" s="7"/>
      <c r="J368" s="7"/>
    </row>
    <row r="369" spans="1:10">
      <c r="A369" t="str">
        <f>'F_Inputs - Reps'!A369</f>
        <v>NES</v>
      </c>
      <c r="B369" t="str">
        <f>'F_Inputs - Reps'!B369</f>
        <v>S3024STP</v>
      </c>
      <c r="C369" t="str">
        <f>'F_Inputs - Reps'!C369</f>
        <v>Transferred private sewers and pumping stations - Sludge transport</v>
      </c>
      <c r="D369" t="str">
        <f>'F_Inputs - Reps'!D369</f>
        <v>£m</v>
      </c>
      <c r="E369" t="str">
        <f>'F_Inputs - Reps'!E369</f>
        <v>Price Review 2019</v>
      </c>
      <c r="F369" s="7"/>
      <c r="G369" s="7"/>
      <c r="H369" s="7"/>
      <c r="I369" s="7"/>
      <c r="J369" s="7"/>
    </row>
    <row r="370" spans="1:10">
      <c r="A370" t="str">
        <f>'F_Inputs - Reps'!A370</f>
        <v>NES</v>
      </c>
      <c r="B370" t="str">
        <f>'F_Inputs - Reps'!B370</f>
        <v>S3024SDT</v>
      </c>
      <c r="C370" t="str">
        <f>'F_Inputs - Reps'!C370</f>
        <v>Transferred private sewers and pumping stations - Sludge treatment</v>
      </c>
      <c r="D370" t="str">
        <f>'F_Inputs - Reps'!D370</f>
        <v>£m</v>
      </c>
      <c r="E370" t="str">
        <f>'F_Inputs - Reps'!E370</f>
        <v>Price Review 2019</v>
      </c>
      <c r="F370" s="7"/>
      <c r="G370" s="7"/>
      <c r="H370" s="7"/>
      <c r="I370" s="7"/>
      <c r="J370" s="7"/>
    </row>
    <row r="371" spans="1:10">
      <c r="A371" t="str">
        <f>'F_Inputs - Reps'!A371</f>
        <v>NES</v>
      </c>
      <c r="B371" t="str">
        <f>'F_Inputs - Reps'!B371</f>
        <v>S3024SDD</v>
      </c>
      <c r="C371" t="str">
        <f>'F_Inputs - Reps'!C371</f>
        <v>Transferred private sewers and pumping stations - Sludge disposal</v>
      </c>
      <c r="D371" t="str">
        <f>'F_Inputs - Reps'!D371</f>
        <v>£m</v>
      </c>
      <c r="E371" t="str">
        <f>'F_Inputs - Reps'!E371</f>
        <v>Price Review 2019</v>
      </c>
      <c r="F371" s="7"/>
      <c r="G371" s="7"/>
      <c r="H371" s="7"/>
      <c r="I371" s="7"/>
      <c r="J371" s="7"/>
    </row>
    <row r="372" spans="1:10">
      <c r="A372" t="str">
        <f>'F_Inputs - Reps'!A372</f>
        <v>NES</v>
      </c>
      <c r="B372" t="str">
        <f>'F_Inputs - Reps'!B372</f>
        <v>S3025ENHSC</v>
      </c>
      <c r="C372" t="str">
        <f>'F_Inputs - Reps'!C372</f>
        <v>Total enhancement capital expenditure  - Sewage collection</v>
      </c>
      <c r="D372" t="str">
        <f>'F_Inputs - Reps'!D372</f>
        <v>£m</v>
      </c>
      <c r="E372" t="str">
        <f>'F_Inputs - Reps'!E372</f>
        <v>Price Review 2019</v>
      </c>
      <c r="F372" s="7"/>
      <c r="G372" s="7"/>
      <c r="H372" s="7"/>
      <c r="I372" s="7"/>
      <c r="J372" s="7"/>
    </row>
    <row r="373" spans="1:10">
      <c r="A373" t="str">
        <f>'F_Inputs - Reps'!A373</f>
        <v>NES</v>
      </c>
      <c r="B373" t="str">
        <f>'F_Inputs - Reps'!B373</f>
        <v>S3025ENHST</v>
      </c>
      <c r="C373" t="str">
        <f>'F_Inputs - Reps'!C373</f>
        <v>Total enhancement capital expenditure  - Sewage treatment</v>
      </c>
      <c r="D373" t="str">
        <f>'F_Inputs - Reps'!D373</f>
        <v>£m</v>
      </c>
      <c r="E373" t="str">
        <f>'F_Inputs - Reps'!E373</f>
        <v>Price Review 2019</v>
      </c>
      <c r="F373" s="7"/>
      <c r="G373" s="7"/>
      <c r="H373" s="7"/>
      <c r="I373" s="7"/>
      <c r="J373" s="7"/>
    </row>
    <row r="374" spans="1:10">
      <c r="A374" t="str">
        <f>'F_Inputs - Reps'!A374</f>
        <v>NES</v>
      </c>
      <c r="B374" t="str">
        <f>'F_Inputs - Reps'!B374</f>
        <v>S3025ENHSTP</v>
      </c>
      <c r="C374" t="str">
        <f>'F_Inputs - Reps'!C374</f>
        <v>Total enhancement capital expenditure  - Sludge transport</v>
      </c>
      <c r="D374" t="str">
        <f>'F_Inputs - Reps'!D374</f>
        <v>£m</v>
      </c>
      <c r="E374" t="str">
        <f>'F_Inputs - Reps'!E374</f>
        <v>Price Review 2019</v>
      </c>
      <c r="F374" s="7"/>
      <c r="G374" s="7"/>
      <c r="H374" s="7"/>
      <c r="I374" s="7"/>
      <c r="J374" s="7"/>
    </row>
    <row r="375" spans="1:10">
      <c r="A375" t="str">
        <f>'F_Inputs - Reps'!A375</f>
        <v>NES</v>
      </c>
      <c r="B375" t="str">
        <f>'F_Inputs - Reps'!B375</f>
        <v>S3025ENHSDT</v>
      </c>
      <c r="C375" t="str">
        <f>'F_Inputs - Reps'!C375</f>
        <v>Total enhancement capital expenditure  - Sludge treatment</v>
      </c>
      <c r="D375" t="str">
        <f>'F_Inputs - Reps'!D375</f>
        <v>£m</v>
      </c>
      <c r="E375" t="str">
        <f>'F_Inputs - Reps'!E375</f>
        <v>Price Review 2019</v>
      </c>
      <c r="F375" s="7"/>
      <c r="G375" s="7"/>
      <c r="H375" s="7"/>
      <c r="I375" s="7"/>
      <c r="J375" s="7"/>
    </row>
    <row r="376" spans="1:10">
      <c r="A376" t="str">
        <f>'F_Inputs - Reps'!A376</f>
        <v>NES</v>
      </c>
      <c r="B376" t="str">
        <f>'F_Inputs - Reps'!B376</f>
        <v>S3025ENHSDD</v>
      </c>
      <c r="C376" t="str">
        <f>'F_Inputs - Reps'!C376</f>
        <v>Total enhancement capital expenditure  - Sludge disposal</v>
      </c>
      <c r="D376" t="str">
        <f>'F_Inputs - Reps'!D376</f>
        <v>£m</v>
      </c>
      <c r="E376" t="str">
        <f>'F_Inputs - Reps'!E376</f>
        <v>Price Review 2019</v>
      </c>
      <c r="F376" s="7"/>
      <c r="G376" s="7"/>
      <c r="H376" s="7"/>
      <c r="I376" s="7"/>
      <c r="J376" s="7"/>
    </row>
    <row r="377" spans="1:10">
      <c r="A377" t="str">
        <f>'F_Inputs - Reps'!A377</f>
        <v>NES</v>
      </c>
      <c r="B377" t="str">
        <f>'F_Inputs - Reps'!B377</f>
        <v>BM844CAS_DMMY</v>
      </c>
      <c r="C377" t="str">
        <f>'F_Inputs - Reps'!C377</f>
        <v>Operating expenditure - Other operating expenditure - Total operating expenditure (excluding third party services)</v>
      </c>
      <c r="D377" t="str">
        <f>'F_Inputs - Reps'!D377</f>
        <v>£m</v>
      </c>
      <c r="E377" t="str">
        <f>'F_Inputs - Reps'!E377</f>
        <v>Price Review 2019</v>
      </c>
      <c r="F377" s="7"/>
      <c r="G377" s="7"/>
      <c r="H377" s="7"/>
      <c r="I377" s="7"/>
      <c r="J377" s="7"/>
    </row>
    <row r="378" spans="1:10">
      <c r="A378" t="str">
        <f>'F_Inputs - Reps'!A378</f>
        <v>NES</v>
      </c>
      <c r="B378" t="str">
        <f>'F_Inputs - Reps'!B378</f>
        <v>BC30944CAS_DMMY</v>
      </c>
      <c r="C378" t="str">
        <f>'F_Inputs - Reps'!C378</f>
        <v>Capital expenditure - Other capital expenditure ~ infra</v>
      </c>
      <c r="D378" t="str">
        <f>'F_Inputs - Reps'!D378</f>
        <v>£m</v>
      </c>
      <c r="E378" t="str">
        <f>'F_Inputs - Reps'!E378</f>
        <v>Price Review 2019</v>
      </c>
      <c r="F378" s="7"/>
      <c r="G378" s="7"/>
      <c r="H378" s="7"/>
      <c r="I378" s="7"/>
      <c r="J378" s="7"/>
    </row>
    <row r="379" spans="1:10">
      <c r="A379" t="str">
        <f>'F_Inputs - Reps'!A379</f>
        <v>NES</v>
      </c>
      <c r="B379" t="str">
        <f>'F_Inputs - Reps'!B379</f>
        <v>CS00037CAS_DMMY</v>
      </c>
      <c r="C379" t="str">
        <f>'F_Inputs - Reps'!C379</f>
        <v>Capital expenditure - Other capital expenditure ~ non~infra</v>
      </c>
      <c r="D379" t="str">
        <f>'F_Inputs - Reps'!D379</f>
        <v>£m</v>
      </c>
      <c r="E379" t="str">
        <f>'F_Inputs - Reps'!E379</f>
        <v>Price Review 2019</v>
      </c>
      <c r="F379" s="7"/>
      <c r="G379" s="7"/>
      <c r="H379" s="7"/>
      <c r="I379" s="7"/>
      <c r="J379" s="7"/>
    </row>
    <row r="380" spans="1:10">
      <c r="A380" t="str">
        <f>'F_Inputs - Reps'!A380</f>
        <v>NES</v>
      </c>
      <c r="B380" t="str">
        <f>'F_Inputs - Reps'!B380</f>
        <v>BC30947CAS_DMMY</v>
      </c>
      <c r="C380" t="str">
        <f>'F_Inputs - Reps'!C380</f>
        <v>Capital expenditure - Infrastructure network reinforcement</v>
      </c>
      <c r="D380" t="str">
        <f>'F_Inputs - Reps'!D380</f>
        <v>£m</v>
      </c>
      <c r="E380" t="str">
        <f>'F_Inputs - Reps'!E380</f>
        <v>Price Review 2019</v>
      </c>
      <c r="F380" s="7"/>
      <c r="G380" s="7"/>
      <c r="H380" s="7"/>
      <c r="I380" s="7"/>
      <c r="J380" s="7"/>
    </row>
    <row r="381" spans="1:10">
      <c r="A381" t="str">
        <f>'F_Inputs - Reps'!A381</f>
        <v>NES</v>
      </c>
      <c r="B381" t="str">
        <f>'F_Inputs - Reps'!B381</f>
        <v>BA2123CAS_DMMY</v>
      </c>
      <c r="C381" t="str">
        <f>'F_Inputs - Reps'!C381</f>
        <v>Grants and contributions - capital expenditure - Dummy</v>
      </c>
      <c r="D381" t="str">
        <f>'F_Inputs - Reps'!D381</f>
        <v>£m</v>
      </c>
      <c r="E381" t="str">
        <f>'F_Inputs - Reps'!E381</f>
        <v>Price Review 2019</v>
      </c>
      <c r="F381" s="7"/>
      <c r="G381" s="7"/>
      <c r="H381" s="7"/>
      <c r="I381" s="7"/>
      <c r="J381" s="7"/>
    </row>
    <row r="382" spans="1:10">
      <c r="A382" t="str">
        <f>'F_Inputs - Reps'!A382</f>
        <v>NES</v>
      </c>
      <c r="B382" t="str">
        <f>'F_Inputs - Reps'!B382</f>
        <v>WS1010WR</v>
      </c>
      <c r="C382" t="str">
        <f>'F_Inputs - Reps'!C382</f>
        <v>Operating expenditure (excluding Atypical expenditure) - Third party services - Water resources</v>
      </c>
      <c r="D382" t="str">
        <f>'F_Inputs - Reps'!D382</f>
        <v>£m</v>
      </c>
      <c r="E382" t="str">
        <f>'F_Inputs - Reps'!E382</f>
        <v>Price Review 2019</v>
      </c>
      <c r="F382" s="7"/>
      <c r="G382" s="7"/>
      <c r="H382" s="7"/>
      <c r="I382" s="7"/>
      <c r="J382" s="7"/>
    </row>
    <row r="383" spans="1:10">
      <c r="A383" t="str">
        <f>'F_Inputs - Reps'!A383</f>
        <v>NES</v>
      </c>
      <c r="B383" t="str">
        <f>'F_Inputs - Reps'!B383</f>
        <v>WS1010RWD</v>
      </c>
      <c r="C383" t="str">
        <f>'F_Inputs - Reps'!C383</f>
        <v>Operating expenditure (excluding Atypical expenditure) - Third party services - Raw water distribution</v>
      </c>
      <c r="D383" t="str">
        <f>'F_Inputs - Reps'!D383</f>
        <v>£m</v>
      </c>
      <c r="E383" t="str">
        <f>'F_Inputs - Reps'!E383</f>
        <v>Price Review 2019</v>
      </c>
      <c r="F383" s="7"/>
      <c r="G383" s="7"/>
      <c r="H383" s="7"/>
      <c r="I383" s="7"/>
      <c r="J383" s="7"/>
    </row>
    <row r="384" spans="1:10">
      <c r="A384" t="str">
        <f>'F_Inputs - Reps'!A384</f>
        <v>NES</v>
      </c>
      <c r="B384" t="str">
        <f>'F_Inputs - Reps'!B384</f>
        <v>WS1010WT</v>
      </c>
      <c r="C384" t="str">
        <f>'F_Inputs - Reps'!C384</f>
        <v>Third party services - Water treatment</v>
      </c>
      <c r="D384" t="str">
        <f>'F_Inputs - Reps'!D384</f>
        <v>£m</v>
      </c>
      <c r="E384" t="str">
        <f>'F_Inputs - Reps'!E384</f>
        <v>Price Review 2019</v>
      </c>
      <c r="F384" s="7"/>
      <c r="G384" s="7"/>
      <c r="H384" s="7"/>
      <c r="I384" s="7"/>
      <c r="J384" s="7"/>
    </row>
    <row r="385" spans="1:10">
      <c r="A385" t="str">
        <f>'F_Inputs - Reps'!A385</f>
        <v>NES</v>
      </c>
      <c r="B385" t="str">
        <f>'F_Inputs - Reps'!B385</f>
        <v>WS1010TWD</v>
      </c>
      <c r="C385" t="str">
        <f>'F_Inputs - Reps'!C385</f>
        <v>Third party services - Treated water distribution</v>
      </c>
      <c r="D385" t="str">
        <f>'F_Inputs - Reps'!D385</f>
        <v>£m</v>
      </c>
      <c r="E385" t="str">
        <f>'F_Inputs - Reps'!E385</f>
        <v>Price Review 2019</v>
      </c>
      <c r="F385" s="7"/>
      <c r="G385" s="7"/>
      <c r="H385" s="7"/>
      <c r="I385" s="7"/>
      <c r="J385" s="7"/>
    </row>
    <row r="386" spans="1:10">
      <c r="A386" t="str">
        <f>'F_Inputs - Reps'!A386</f>
        <v>NES</v>
      </c>
      <c r="B386" t="str">
        <f>'F_Inputs - Reps'!B386</f>
        <v>WWS1010SC</v>
      </c>
      <c r="C386" t="str">
        <f>'F_Inputs - Reps'!C386</f>
        <v>Operating expenditure - Third party services - Sewage collection</v>
      </c>
      <c r="D386" t="str">
        <f>'F_Inputs - Reps'!D386</f>
        <v>£m</v>
      </c>
      <c r="E386" t="str">
        <f>'F_Inputs - Reps'!E386</f>
        <v>Price Review 2019</v>
      </c>
      <c r="F386" s="7"/>
      <c r="G386" s="7"/>
      <c r="H386" s="7"/>
      <c r="I386" s="7"/>
      <c r="J386" s="7"/>
    </row>
    <row r="387" spans="1:10">
      <c r="A387" t="str">
        <f>'F_Inputs - Reps'!A387</f>
        <v>NES</v>
      </c>
      <c r="B387" t="str">
        <f>'F_Inputs - Reps'!B387</f>
        <v>WWS1010ST</v>
      </c>
      <c r="C387" t="str">
        <f>'F_Inputs - Reps'!C387</f>
        <v>Operating expenditure - Third party services - Sewage treatment</v>
      </c>
      <c r="D387" t="str">
        <f>'F_Inputs - Reps'!D387</f>
        <v>£m</v>
      </c>
      <c r="E387" t="str">
        <f>'F_Inputs - Reps'!E387</f>
        <v>Price Review 2019</v>
      </c>
      <c r="F387" s="7"/>
      <c r="G387" s="7"/>
      <c r="H387" s="7"/>
      <c r="I387" s="7"/>
      <c r="J387" s="7"/>
    </row>
    <row r="388" spans="1:10">
      <c r="A388" t="str">
        <f>'F_Inputs - Reps'!A388</f>
        <v>NES</v>
      </c>
      <c r="B388" t="str">
        <f>'F_Inputs - Reps'!B388</f>
        <v>WWS1010STP</v>
      </c>
      <c r="C388" t="str">
        <f>'F_Inputs - Reps'!C388</f>
        <v>Operating expenditure - Third party services - Sludge transport</v>
      </c>
      <c r="D388" t="str">
        <f>'F_Inputs - Reps'!D388</f>
        <v>£m</v>
      </c>
      <c r="E388" t="str">
        <f>'F_Inputs - Reps'!E388</f>
        <v>Price Review 2019</v>
      </c>
      <c r="F388" s="7"/>
      <c r="G388" s="7"/>
      <c r="H388" s="7"/>
      <c r="I388" s="7"/>
      <c r="J388" s="7"/>
    </row>
    <row r="389" spans="1:10">
      <c r="A389" t="str">
        <f>'F_Inputs - Reps'!A389</f>
        <v>NES</v>
      </c>
      <c r="B389" t="str">
        <f>'F_Inputs - Reps'!B389</f>
        <v>WWS1010SDT</v>
      </c>
      <c r="C389" t="str">
        <f>'F_Inputs - Reps'!C389</f>
        <v>Operating expenditure - Third party services - Sludge treatment</v>
      </c>
      <c r="D389" t="str">
        <f>'F_Inputs - Reps'!D389</f>
        <v>£m</v>
      </c>
      <c r="E389" t="str">
        <f>'F_Inputs - Reps'!E389</f>
        <v>Price Review 2019</v>
      </c>
      <c r="F389" s="7"/>
      <c r="G389" s="7"/>
      <c r="H389" s="7"/>
      <c r="I389" s="7"/>
      <c r="J389" s="7"/>
    </row>
    <row r="390" spans="1:10">
      <c r="A390" t="str">
        <f>'F_Inputs - Reps'!A390</f>
        <v>NES</v>
      </c>
      <c r="B390" t="str">
        <f>'F_Inputs - Reps'!B390</f>
        <v>WWS1010SDD</v>
      </c>
      <c r="C390" t="str">
        <f>'F_Inputs - Reps'!C390</f>
        <v>Operating expenditure - Third party services - Sludge disposal</v>
      </c>
      <c r="D390" t="str">
        <f>'F_Inputs - Reps'!D390</f>
        <v>£m</v>
      </c>
      <c r="E390" t="str">
        <f>'F_Inputs - Reps'!E390</f>
        <v>Price Review 2019</v>
      </c>
      <c r="F390" s="7"/>
      <c r="G390" s="7"/>
      <c r="H390" s="7"/>
      <c r="I390" s="7"/>
      <c r="J390" s="7"/>
    </row>
    <row r="391" spans="1:10">
      <c r="A391" t="str">
        <f>'F_Inputs - Reps'!A391</f>
        <v>NES</v>
      </c>
      <c r="B391" t="str">
        <f>'F_Inputs - Reps'!B391</f>
        <v>WS1018WR</v>
      </c>
      <c r="C391" t="str">
        <f>'F_Inputs - Reps'!C391</f>
        <v>Capital Expenditure (excluding Atypical expenditure) - Third party services - Water resources</v>
      </c>
      <c r="D391" t="str">
        <f>'F_Inputs - Reps'!D391</f>
        <v>£m</v>
      </c>
      <c r="E391" t="str">
        <f>'F_Inputs - Reps'!E391</f>
        <v>Price Review 2019</v>
      </c>
      <c r="F391" s="7"/>
      <c r="G391" s="7"/>
      <c r="H391" s="7"/>
      <c r="I391" s="7"/>
      <c r="J391" s="7"/>
    </row>
    <row r="392" spans="1:10">
      <c r="A392" t="str">
        <f>'F_Inputs - Reps'!A392</f>
        <v>NES</v>
      </c>
      <c r="B392" t="str">
        <f>'F_Inputs - Reps'!B392</f>
        <v>WS1018RWD</v>
      </c>
      <c r="C392" t="str">
        <f>'F_Inputs - Reps'!C392</f>
        <v>Capital Expenditure (excluding Atypical expenditure) - Third party services - Raw water distribution</v>
      </c>
      <c r="D392" t="str">
        <f>'F_Inputs - Reps'!D392</f>
        <v>£m</v>
      </c>
      <c r="E392" t="str">
        <f>'F_Inputs - Reps'!E392</f>
        <v>Price Review 2019</v>
      </c>
      <c r="F392" s="7"/>
      <c r="G392" s="7"/>
      <c r="H392" s="7"/>
      <c r="I392" s="7"/>
      <c r="J392" s="7"/>
    </row>
    <row r="393" spans="1:10">
      <c r="A393" t="str">
        <f>'F_Inputs - Reps'!A393</f>
        <v>NES</v>
      </c>
      <c r="B393" t="str">
        <f>'F_Inputs - Reps'!B393</f>
        <v>WS1018WT</v>
      </c>
      <c r="C393" t="str">
        <f>'F_Inputs - Reps'!C393</f>
        <v>Third party services - Water treatment</v>
      </c>
      <c r="D393" t="str">
        <f>'F_Inputs - Reps'!D393</f>
        <v>£m</v>
      </c>
      <c r="E393" t="str">
        <f>'F_Inputs - Reps'!E393</f>
        <v>Price Review 2019</v>
      </c>
      <c r="F393" s="7"/>
      <c r="G393" s="7"/>
      <c r="H393" s="7"/>
      <c r="I393" s="7"/>
      <c r="J393" s="7"/>
    </row>
    <row r="394" spans="1:10">
      <c r="A394" t="str">
        <f>'F_Inputs - Reps'!A394</f>
        <v>NES</v>
      </c>
      <c r="B394" t="str">
        <f>'F_Inputs - Reps'!B394</f>
        <v>WS1018TWD</v>
      </c>
      <c r="C394" t="str">
        <f>'F_Inputs - Reps'!C394</f>
        <v>Third party services - Treated water distribution</v>
      </c>
      <c r="D394" t="str">
        <f>'F_Inputs - Reps'!D394</f>
        <v>£m</v>
      </c>
      <c r="E394" t="str">
        <f>'F_Inputs - Reps'!E394</f>
        <v>Price Review 2019</v>
      </c>
      <c r="F394" s="7"/>
      <c r="G394" s="7"/>
      <c r="H394" s="7"/>
      <c r="I394" s="7"/>
      <c r="J394" s="7"/>
    </row>
    <row r="395" spans="1:10">
      <c r="A395" t="str">
        <f>'F_Inputs - Reps'!A395</f>
        <v>NES</v>
      </c>
      <c r="B395" t="str">
        <f>'F_Inputs - Reps'!B395</f>
        <v>WWS1018SC</v>
      </c>
      <c r="C395" t="str">
        <f>'F_Inputs - Reps'!C395</f>
        <v>Capital expenditure - Third party services - Sewage collection</v>
      </c>
      <c r="D395" t="str">
        <f>'F_Inputs - Reps'!D395</f>
        <v>£m</v>
      </c>
      <c r="E395" t="str">
        <f>'F_Inputs - Reps'!E395</f>
        <v>Price Review 2019</v>
      </c>
      <c r="F395" s="7"/>
      <c r="G395" s="7"/>
      <c r="H395" s="7"/>
      <c r="I395" s="7"/>
      <c r="J395" s="7"/>
    </row>
    <row r="396" spans="1:10">
      <c r="A396" t="str">
        <f>'F_Inputs - Reps'!A396</f>
        <v>NES</v>
      </c>
      <c r="B396" t="str">
        <f>'F_Inputs - Reps'!B396</f>
        <v>WWS1018ST</v>
      </c>
      <c r="C396" t="str">
        <f>'F_Inputs - Reps'!C396</f>
        <v>Capital expenditure - Third party services - Sewage treatment</v>
      </c>
      <c r="D396" t="str">
        <f>'F_Inputs - Reps'!D396</f>
        <v>£m</v>
      </c>
      <c r="E396" t="str">
        <f>'F_Inputs - Reps'!E396</f>
        <v>Price Review 2019</v>
      </c>
      <c r="F396" s="7"/>
      <c r="G396" s="7"/>
      <c r="H396" s="7"/>
      <c r="I396" s="7"/>
      <c r="J396" s="7"/>
    </row>
    <row r="397" spans="1:10">
      <c r="A397" t="str">
        <f>'F_Inputs - Reps'!A397</f>
        <v>NES</v>
      </c>
      <c r="B397" t="str">
        <f>'F_Inputs - Reps'!B397</f>
        <v>WWS1018STP</v>
      </c>
      <c r="C397" t="str">
        <f>'F_Inputs - Reps'!C397</f>
        <v>Capital expenditure - Third party services - Sludge transport</v>
      </c>
      <c r="D397" t="str">
        <f>'F_Inputs - Reps'!D397</f>
        <v>£m</v>
      </c>
      <c r="E397" t="str">
        <f>'F_Inputs - Reps'!E397</f>
        <v>Price Review 2019</v>
      </c>
      <c r="F397" s="7"/>
      <c r="G397" s="7"/>
      <c r="H397" s="7"/>
      <c r="I397" s="7"/>
      <c r="J397" s="7"/>
    </row>
    <row r="398" spans="1:10">
      <c r="A398" t="str">
        <f>'F_Inputs - Reps'!A398</f>
        <v>NES</v>
      </c>
      <c r="B398" t="str">
        <f>'F_Inputs - Reps'!B398</f>
        <v>WWS1018SDT</v>
      </c>
      <c r="C398" t="str">
        <f>'F_Inputs - Reps'!C398</f>
        <v>Capital expenditure - Third party services - Sludge treatment</v>
      </c>
      <c r="D398" t="str">
        <f>'F_Inputs - Reps'!D398</f>
        <v>£m</v>
      </c>
      <c r="E398" t="str">
        <f>'F_Inputs - Reps'!E398</f>
        <v>Price Review 2019</v>
      </c>
      <c r="F398" s="7"/>
      <c r="G398" s="7"/>
      <c r="H398" s="7"/>
      <c r="I398" s="7"/>
      <c r="J398" s="7"/>
    </row>
    <row r="399" spans="1:10">
      <c r="A399" t="str">
        <f>'F_Inputs - Reps'!A399</f>
        <v>NES</v>
      </c>
      <c r="B399" t="str">
        <f>'F_Inputs - Reps'!B399</f>
        <v>WWS1018SDD</v>
      </c>
      <c r="C399" t="str">
        <f>'F_Inputs - Reps'!C399</f>
        <v>Capital expenditure - Third party services - Sludge disposal</v>
      </c>
      <c r="D399" t="str">
        <f>'F_Inputs - Reps'!D399</f>
        <v>£m</v>
      </c>
      <c r="E399" t="str">
        <f>'F_Inputs - Reps'!E399</f>
        <v>Price Review 2019</v>
      </c>
      <c r="F399" s="7"/>
      <c r="G399" s="7"/>
      <c r="H399" s="7"/>
      <c r="I399" s="7"/>
      <c r="J399" s="7"/>
    </row>
    <row r="400" spans="1:10">
      <c r="A400" t="str">
        <f>'F_Inputs - Reps'!A400</f>
        <v>SRN</v>
      </c>
      <c r="B400" t="str">
        <f>'F_Inputs - Reps'!B400</f>
        <v>WS1009WR</v>
      </c>
      <c r="C400" t="str">
        <f>'F_Inputs - Reps'!C400</f>
        <v>Operating expenditure (excluding Atypical expenditure) - Total operating expenditure excluding third party services - Water resources</v>
      </c>
      <c r="D400" t="str">
        <f>'F_Inputs - Reps'!D400</f>
        <v>£m</v>
      </c>
      <c r="E400" t="str">
        <f>'F_Inputs - Reps'!E400</f>
        <v>Price Review 2019</v>
      </c>
      <c r="F400" s="7"/>
      <c r="G400" s="7"/>
      <c r="H400" s="7"/>
      <c r="I400" s="7"/>
      <c r="J400" s="7"/>
    </row>
    <row r="401" spans="1:10">
      <c r="A401" t="str">
        <f>'F_Inputs - Reps'!A401</f>
        <v>SRN</v>
      </c>
      <c r="B401" t="str">
        <f>'F_Inputs - Reps'!B401</f>
        <v>WS1009WT</v>
      </c>
      <c r="C401" t="str">
        <f>'F_Inputs - Reps'!C401</f>
        <v>Total operating expenditure (excluding third party services) - Water treatment</v>
      </c>
      <c r="D401" t="str">
        <f>'F_Inputs - Reps'!D401</f>
        <v>£m</v>
      </c>
      <c r="E401" t="str">
        <f>'F_Inputs - Reps'!E401</f>
        <v>Price Review 2019</v>
      </c>
      <c r="F401" s="7"/>
      <c r="G401" s="7"/>
      <c r="H401" s="7"/>
      <c r="I401" s="7"/>
      <c r="J401" s="7"/>
    </row>
    <row r="402" spans="1:10">
      <c r="A402" t="str">
        <f>'F_Inputs - Reps'!A402</f>
        <v>SRN</v>
      </c>
      <c r="B402" t="str">
        <f>'F_Inputs - Reps'!B402</f>
        <v>WS1009TWD</v>
      </c>
      <c r="C402" t="str">
        <f>'F_Inputs - Reps'!C402</f>
        <v>Total operating expenditure (excluding third party services) - Treated water distribution</v>
      </c>
      <c r="D402" t="str">
        <f>'F_Inputs - Reps'!D402</f>
        <v>£m</v>
      </c>
      <c r="E402" t="str">
        <f>'F_Inputs - Reps'!E402</f>
        <v>Price Review 2019</v>
      </c>
      <c r="F402" s="7"/>
      <c r="G402" s="7"/>
      <c r="H402" s="7"/>
      <c r="I402" s="7"/>
      <c r="J402" s="7"/>
    </row>
    <row r="403" spans="1:10">
      <c r="A403" t="str">
        <f>'F_Inputs - Reps'!A403</f>
        <v>SRN</v>
      </c>
      <c r="B403" t="str">
        <f>'F_Inputs - Reps'!B403</f>
        <v>WS1009RWD</v>
      </c>
      <c r="C403" t="str">
        <f>'F_Inputs - Reps'!C403</f>
        <v>Operating expenditure (excluding Atypical expenditure) - Total operating expenditure excluding third party services - Raw water distribution</v>
      </c>
      <c r="D403" t="str">
        <f>'F_Inputs - Reps'!D403</f>
        <v>£m</v>
      </c>
      <c r="E403" t="str">
        <f>'F_Inputs - Reps'!E403</f>
        <v>Price Review 2019</v>
      </c>
      <c r="F403" s="7"/>
      <c r="G403" s="7"/>
      <c r="H403" s="7"/>
      <c r="I403" s="7"/>
      <c r="J403" s="7"/>
    </row>
    <row r="404" spans="1:10">
      <c r="A404" t="str">
        <f>'F_Inputs - Reps'!A404</f>
        <v>SRN</v>
      </c>
      <c r="B404" t="str">
        <f>'F_Inputs - Reps'!B404</f>
        <v>WS2047WR</v>
      </c>
      <c r="C404" t="str">
        <f>'F_Inputs - Reps'!C404</f>
        <v>Enhancement expenditure by purpose ~ operating - Total water enhancement operating expenditure  - Water resources</v>
      </c>
      <c r="D404" t="str">
        <f>'F_Inputs - Reps'!D404</f>
        <v>£m</v>
      </c>
      <c r="E404" t="str">
        <f>'F_Inputs - Reps'!E404</f>
        <v>Price Review 2019</v>
      </c>
      <c r="F404" s="7"/>
      <c r="G404" s="7"/>
      <c r="H404" s="7"/>
      <c r="I404" s="7"/>
      <c r="J404" s="7"/>
    </row>
    <row r="405" spans="1:10">
      <c r="A405" t="str">
        <f>'F_Inputs - Reps'!A405</f>
        <v>SRN</v>
      </c>
      <c r="B405" t="str">
        <f>'F_Inputs - Reps'!B405</f>
        <v>WS2047RWD</v>
      </c>
      <c r="C405" t="str">
        <f>'F_Inputs - Reps'!C405</f>
        <v>Enhancement expenditure by purpose ~ operating - Total water enhancement operating expenditure  - Raw water distribution</v>
      </c>
      <c r="D405" t="str">
        <f>'F_Inputs - Reps'!D405</f>
        <v>£m</v>
      </c>
      <c r="E405" t="str">
        <f>'F_Inputs - Reps'!E405</f>
        <v>Price Review 2019</v>
      </c>
      <c r="F405" s="7"/>
      <c r="G405" s="7"/>
      <c r="H405" s="7"/>
      <c r="I405" s="7"/>
      <c r="J405" s="7"/>
    </row>
    <row r="406" spans="1:10">
      <c r="A406" t="str">
        <f>'F_Inputs - Reps'!A406</f>
        <v>SRN</v>
      </c>
      <c r="B406" t="str">
        <f>'F_Inputs - Reps'!B406</f>
        <v>WS2047WT</v>
      </c>
      <c r="C406" t="str">
        <f>'F_Inputs - Reps'!C406</f>
        <v>Enhancement expenditure by purpose ~ operating - Total water enhancement operating expenditure  - Water treatment</v>
      </c>
      <c r="D406" t="str">
        <f>'F_Inputs - Reps'!D406</f>
        <v>£m</v>
      </c>
      <c r="E406" t="str">
        <f>'F_Inputs - Reps'!E406</f>
        <v>Price Review 2019</v>
      </c>
      <c r="F406" s="7"/>
      <c r="G406" s="7"/>
      <c r="H406" s="7"/>
      <c r="I406" s="7"/>
      <c r="J406" s="7"/>
    </row>
    <row r="407" spans="1:10">
      <c r="A407" t="str">
        <f>'F_Inputs - Reps'!A407</f>
        <v>SRN</v>
      </c>
      <c r="B407" t="str">
        <f>'F_Inputs - Reps'!B407</f>
        <v>WS2047TWD</v>
      </c>
      <c r="C407" t="str">
        <f>'F_Inputs - Reps'!C407</f>
        <v>Enhancement expenditure by purpose ~ operating - Total water enhancement operating expenditure  - Treated water distribution</v>
      </c>
      <c r="D407" t="str">
        <f>'F_Inputs - Reps'!D407</f>
        <v>£m</v>
      </c>
      <c r="E407" t="str">
        <f>'F_Inputs - Reps'!E407</f>
        <v>Price Review 2019</v>
      </c>
      <c r="F407" s="7"/>
      <c r="G407" s="7"/>
      <c r="H407" s="7"/>
      <c r="I407" s="7"/>
      <c r="J407" s="7"/>
    </row>
    <row r="408" spans="1:10">
      <c r="A408" t="str">
        <f>'F_Inputs - Reps'!A408</f>
        <v>SRN</v>
      </c>
      <c r="B408" t="str">
        <f>'F_Inputs - Reps'!B408</f>
        <v>WS2012WR</v>
      </c>
      <c r="C408" t="str">
        <f>'F_Inputs - Reps'!C408</f>
        <v>Enhancement expenditure by purpose ~ operating - Addressing low pressure - Water resources</v>
      </c>
      <c r="D408" t="str">
        <f>'F_Inputs - Reps'!D408</f>
        <v>£m</v>
      </c>
      <c r="E408" t="str">
        <f>'F_Inputs - Reps'!E408</f>
        <v>Price Review 2019</v>
      </c>
      <c r="F408" s="7"/>
      <c r="G408" s="7"/>
      <c r="H408" s="7"/>
      <c r="I408" s="7"/>
      <c r="J408" s="7"/>
    </row>
    <row r="409" spans="1:10">
      <c r="A409" t="str">
        <f>'F_Inputs - Reps'!A409</f>
        <v>SRN</v>
      </c>
      <c r="B409" t="str">
        <f>'F_Inputs - Reps'!B409</f>
        <v>WS2012RWD</v>
      </c>
      <c r="C409" t="str">
        <f>'F_Inputs - Reps'!C409</f>
        <v>Enhancement expenditure by purpose ~ operating - Addressing low pressure - Raw water distribution</v>
      </c>
      <c r="D409" t="str">
        <f>'F_Inputs - Reps'!D409</f>
        <v>£m</v>
      </c>
      <c r="E409" t="str">
        <f>'F_Inputs - Reps'!E409</f>
        <v>Price Review 2019</v>
      </c>
      <c r="F409" s="7"/>
      <c r="G409" s="7"/>
      <c r="H409" s="7"/>
      <c r="I409" s="7"/>
      <c r="J409" s="7"/>
    </row>
    <row r="410" spans="1:10">
      <c r="A410" t="str">
        <f>'F_Inputs - Reps'!A410</f>
        <v>SRN</v>
      </c>
      <c r="B410" t="str">
        <f>'F_Inputs - Reps'!B410</f>
        <v>WS2012WT</v>
      </c>
      <c r="C410" t="str">
        <f>'F_Inputs - Reps'!C410</f>
        <v>Enhancement expenditure by purpose ~ operating - Addressing low pressure - Water treatment</v>
      </c>
      <c r="D410" t="str">
        <f>'F_Inputs - Reps'!D410</f>
        <v>£m</v>
      </c>
      <c r="E410" t="str">
        <f>'F_Inputs - Reps'!E410</f>
        <v>Price Review 2019</v>
      </c>
      <c r="F410" s="7"/>
      <c r="G410" s="7"/>
      <c r="H410" s="7"/>
      <c r="I410" s="7"/>
      <c r="J410" s="7"/>
    </row>
    <row r="411" spans="1:10">
      <c r="A411" t="str">
        <f>'F_Inputs - Reps'!A411</f>
        <v>SRN</v>
      </c>
      <c r="B411" t="str">
        <f>'F_Inputs - Reps'!B411</f>
        <v>WS2012TWD</v>
      </c>
      <c r="C411" t="str">
        <f>'F_Inputs - Reps'!C411</f>
        <v>Enhancement expenditure by purpose ~ operating - Addressing low pressure - Treated water distribution</v>
      </c>
      <c r="D411" t="str">
        <f>'F_Inputs - Reps'!D411</f>
        <v>£m</v>
      </c>
      <c r="E411" t="str">
        <f>'F_Inputs - Reps'!E411</f>
        <v>Price Review 2019</v>
      </c>
      <c r="F411" s="7"/>
      <c r="G411" s="7"/>
      <c r="H411" s="7"/>
      <c r="I411" s="7"/>
      <c r="J411" s="7"/>
    </row>
    <row r="412" spans="1:10">
      <c r="A412" t="str">
        <f>'F_Inputs - Reps'!A412</f>
        <v>SRN</v>
      </c>
      <c r="B412" t="str">
        <f>'F_Inputs - Reps'!B412</f>
        <v>WS2019WR</v>
      </c>
      <c r="C412" t="str">
        <f>'F_Inputs - Reps'!C412</f>
        <v>Enhancement expenditure by purpose ~ operating - New developments - Water resources</v>
      </c>
      <c r="D412" t="str">
        <f>'F_Inputs - Reps'!D412</f>
        <v>£m</v>
      </c>
      <c r="E412" t="str">
        <f>'F_Inputs - Reps'!E412</f>
        <v>Price Review 2019</v>
      </c>
      <c r="F412" s="7"/>
      <c r="G412" s="7"/>
      <c r="H412" s="7"/>
      <c r="I412" s="7"/>
      <c r="J412" s="7"/>
    </row>
    <row r="413" spans="1:10">
      <c r="A413" t="str">
        <f>'F_Inputs - Reps'!A413</f>
        <v>SRN</v>
      </c>
      <c r="B413" t="str">
        <f>'F_Inputs - Reps'!B413</f>
        <v>WS2019RWD</v>
      </c>
      <c r="C413" t="str">
        <f>'F_Inputs - Reps'!C413</f>
        <v>Enhancement expenditure by purpose ~ operating - New developments - Raw water distribution</v>
      </c>
      <c r="D413" t="str">
        <f>'F_Inputs - Reps'!D413</f>
        <v>£m</v>
      </c>
      <c r="E413" t="str">
        <f>'F_Inputs - Reps'!E413</f>
        <v>Price Review 2019</v>
      </c>
      <c r="F413" s="7"/>
      <c r="G413" s="7"/>
      <c r="H413" s="7"/>
      <c r="I413" s="7"/>
      <c r="J413" s="7"/>
    </row>
    <row r="414" spans="1:10">
      <c r="A414" t="str">
        <f>'F_Inputs - Reps'!A414</f>
        <v>SRN</v>
      </c>
      <c r="B414" t="str">
        <f>'F_Inputs - Reps'!B414</f>
        <v>WS2019WT</v>
      </c>
      <c r="C414" t="str">
        <f>'F_Inputs - Reps'!C414</f>
        <v>Enhancement expenditure by purpose ~ operating - New developments - Water treatment</v>
      </c>
      <c r="D414" t="str">
        <f>'F_Inputs - Reps'!D414</f>
        <v>£m</v>
      </c>
      <c r="E414" t="str">
        <f>'F_Inputs - Reps'!E414</f>
        <v>Price Review 2019</v>
      </c>
      <c r="F414" s="7"/>
      <c r="G414" s="7"/>
      <c r="H414" s="7"/>
      <c r="I414" s="7"/>
      <c r="J414" s="7"/>
    </row>
    <row r="415" spans="1:10">
      <c r="A415" t="str">
        <f>'F_Inputs - Reps'!A415</f>
        <v>SRN</v>
      </c>
      <c r="B415" t="str">
        <f>'F_Inputs - Reps'!B415</f>
        <v>WS2019TWD</v>
      </c>
      <c r="C415" t="str">
        <f>'F_Inputs - Reps'!C415</f>
        <v>Enhancement expenditure by purpose ~ operating - New developments - Treated water distribution</v>
      </c>
      <c r="D415" t="str">
        <f>'F_Inputs - Reps'!D415</f>
        <v>£m</v>
      </c>
      <c r="E415" t="str">
        <f>'F_Inputs - Reps'!E415</f>
        <v>Price Review 2019</v>
      </c>
      <c r="F415" s="7"/>
      <c r="G415" s="7"/>
      <c r="H415" s="7"/>
      <c r="I415" s="7"/>
      <c r="J415" s="7"/>
    </row>
    <row r="416" spans="1:10">
      <c r="A416" t="str">
        <f>'F_Inputs - Reps'!A416</f>
        <v>SRN</v>
      </c>
      <c r="B416" t="str">
        <f>'F_Inputs - Reps'!B416</f>
        <v>WS2020WR</v>
      </c>
      <c r="C416" t="str">
        <f>'F_Inputs - Reps'!C416</f>
        <v>Enhancement expenditure by purpose ~ operating - New connections element of new development (CPs, meters) - Water resources</v>
      </c>
      <c r="D416" t="str">
        <f>'F_Inputs - Reps'!D416</f>
        <v>£m</v>
      </c>
      <c r="E416" t="str">
        <f>'F_Inputs - Reps'!E416</f>
        <v>Price Review 2019</v>
      </c>
      <c r="F416" s="7"/>
      <c r="G416" s="7"/>
      <c r="H416" s="7"/>
      <c r="I416" s="7"/>
      <c r="J416" s="7"/>
    </row>
    <row r="417" spans="1:10">
      <c r="A417" t="str">
        <f>'F_Inputs - Reps'!A417</f>
        <v>SRN</v>
      </c>
      <c r="B417" t="str">
        <f>'F_Inputs - Reps'!B417</f>
        <v>WS2020RWD</v>
      </c>
      <c r="C417" t="str">
        <f>'F_Inputs - Reps'!C417</f>
        <v>Enhancement expenditure by purpose ~ operating - New connections element of new development (CPs, meters) - Raw water distribution</v>
      </c>
      <c r="D417" t="str">
        <f>'F_Inputs - Reps'!D417</f>
        <v>£m</v>
      </c>
      <c r="E417" t="str">
        <f>'F_Inputs - Reps'!E417</f>
        <v>Price Review 2019</v>
      </c>
      <c r="F417" s="7"/>
      <c r="G417" s="7"/>
      <c r="H417" s="7"/>
      <c r="I417" s="7"/>
      <c r="J417" s="7"/>
    </row>
    <row r="418" spans="1:10">
      <c r="A418" t="str">
        <f>'F_Inputs - Reps'!A418</f>
        <v>SRN</v>
      </c>
      <c r="B418" t="str">
        <f>'F_Inputs - Reps'!B418</f>
        <v>WS2020WT</v>
      </c>
      <c r="C418" t="str">
        <f>'F_Inputs - Reps'!C418</f>
        <v>Enhancement expenditure by purpose ~ operating - New connections element of new development (CPs, meters) - Water treatment</v>
      </c>
      <c r="D418" t="str">
        <f>'F_Inputs - Reps'!D418</f>
        <v>£m</v>
      </c>
      <c r="E418" t="str">
        <f>'F_Inputs - Reps'!E418</f>
        <v>Price Review 2019</v>
      </c>
      <c r="F418" s="7"/>
      <c r="G418" s="7"/>
      <c r="H418" s="7"/>
      <c r="I418" s="7"/>
      <c r="J418" s="7"/>
    </row>
    <row r="419" spans="1:10">
      <c r="A419" t="str">
        <f>'F_Inputs - Reps'!A419</f>
        <v>SRN</v>
      </c>
      <c r="B419" t="str">
        <f>'F_Inputs - Reps'!B419</f>
        <v>WS2020TWD</v>
      </c>
      <c r="C419" t="str">
        <f>'F_Inputs - Reps'!C419</f>
        <v>Enhancement expenditure by purpose ~ operating - New connections element of new development (CPs, meters) - Treated water distribution</v>
      </c>
      <c r="D419" t="str">
        <f>'F_Inputs - Reps'!D419</f>
        <v>£m</v>
      </c>
      <c r="E419" t="str">
        <f>'F_Inputs - Reps'!E419</f>
        <v>Price Review 2019</v>
      </c>
      <c r="F419" s="7"/>
      <c r="G419" s="7"/>
      <c r="H419" s="7"/>
      <c r="I419" s="7"/>
      <c r="J419" s="7"/>
    </row>
    <row r="420" spans="1:10">
      <c r="A420" t="str">
        <f>'F_Inputs - Reps'!A420</f>
        <v>SRN</v>
      </c>
      <c r="B420" t="str">
        <f>'F_Inputs - Reps'!B420</f>
        <v>WS1012WR</v>
      </c>
      <c r="C420" t="str">
        <f>'F_Inputs - Reps'!C420</f>
        <v>Capital Expenditure (excluding Atypical expenditure) - Maintaining the long term capability of the assets ~ infra - Water resources</v>
      </c>
      <c r="D420" t="str">
        <f>'F_Inputs - Reps'!D420</f>
        <v>£m</v>
      </c>
      <c r="E420" t="str">
        <f>'F_Inputs - Reps'!E420</f>
        <v>Price Review 2019</v>
      </c>
      <c r="F420" s="7"/>
      <c r="G420" s="7"/>
      <c r="H420" s="7"/>
      <c r="I420" s="7"/>
      <c r="J420" s="7"/>
    </row>
    <row r="421" spans="1:10">
      <c r="A421" t="str">
        <f>'F_Inputs - Reps'!A421</f>
        <v>SRN</v>
      </c>
      <c r="B421" t="str">
        <f>'F_Inputs - Reps'!B421</f>
        <v>WS1012WT</v>
      </c>
      <c r="C421" t="str">
        <f>'F_Inputs - Reps'!C421</f>
        <v>Maintaining the long term capability of the assets - infra - Water treatment</v>
      </c>
      <c r="D421" t="str">
        <f>'F_Inputs - Reps'!D421</f>
        <v>£m</v>
      </c>
      <c r="E421" t="str">
        <f>'F_Inputs - Reps'!E421</f>
        <v>Price Review 2019</v>
      </c>
      <c r="F421" s="7"/>
      <c r="G421" s="7"/>
      <c r="H421" s="7"/>
      <c r="I421" s="7"/>
      <c r="J421" s="7"/>
    </row>
    <row r="422" spans="1:10">
      <c r="A422" t="str">
        <f>'F_Inputs - Reps'!A422</f>
        <v>SRN</v>
      </c>
      <c r="B422" t="str">
        <f>'F_Inputs - Reps'!B422</f>
        <v>WS1012TWD</v>
      </c>
      <c r="C422" t="str">
        <f>'F_Inputs - Reps'!C422</f>
        <v>Maintaining the long term capability of the assets - infra - Treated water distribution</v>
      </c>
      <c r="D422" t="str">
        <f>'F_Inputs - Reps'!D422</f>
        <v>£m</v>
      </c>
      <c r="E422" t="str">
        <f>'F_Inputs - Reps'!E422</f>
        <v>Price Review 2019</v>
      </c>
      <c r="F422" s="7"/>
      <c r="G422" s="7"/>
      <c r="H422" s="7"/>
      <c r="I422" s="7"/>
      <c r="J422" s="7"/>
    </row>
    <row r="423" spans="1:10">
      <c r="A423" t="str">
        <f>'F_Inputs - Reps'!A423</f>
        <v>SRN</v>
      </c>
      <c r="B423" t="str">
        <f>'F_Inputs - Reps'!B423</f>
        <v>WS1012RWD</v>
      </c>
      <c r="C423" t="str">
        <f>'F_Inputs - Reps'!C423</f>
        <v>Capital Expenditure (excluding Atypical expenditure) - Maintaining the long term capability of the assets ~ infra - Raw water distribution</v>
      </c>
      <c r="D423" t="str">
        <f>'F_Inputs - Reps'!D423</f>
        <v>£m</v>
      </c>
      <c r="E423" t="str">
        <f>'F_Inputs - Reps'!E423</f>
        <v>Price Review 2019</v>
      </c>
      <c r="F423" s="7"/>
      <c r="G423" s="7"/>
      <c r="H423" s="7"/>
      <c r="I423" s="7"/>
      <c r="J423" s="7"/>
    </row>
    <row r="424" spans="1:10">
      <c r="A424" t="str">
        <f>'F_Inputs - Reps'!A424</f>
        <v>SRN</v>
      </c>
      <c r="B424" t="str">
        <f>'F_Inputs - Reps'!B424</f>
        <v>WS1013WR</v>
      </c>
      <c r="C424" t="str">
        <f>'F_Inputs - Reps'!C424</f>
        <v>Capital Expenditure (excluding Atypical expenditure) - Maintaining the long term capability of the assets ~ non-infra - Water resources</v>
      </c>
      <c r="D424" t="str">
        <f>'F_Inputs - Reps'!D424</f>
        <v>£m</v>
      </c>
      <c r="E424" t="str">
        <f>'F_Inputs - Reps'!E424</f>
        <v>Price Review 2019</v>
      </c>
      <c r="F424" s="7"/>
      <c r="G424" s="7"/>
      <c r="H424" s="7"/>
      <c r="I424" s="7"/>
      <c r="J424" s="7"/>
    </row>
    <row r="425" spans="1:10">
      <c r="A425" t="str">
        <f>'F_Inputs - Reps'!A425</f>
        <v>SRN</v>
      </c>
      <c r="B425" t="str">
        <f>'F_Inputs - Reps'!B425</f>
        <v>WS1013WT</v>
      </c>
      <c r="C425" t="str">
        <f>'F_Inputs - Reps'!C425</f>
        <v>Maintaining the long term capability of the assets - non-infra - Water treatment</v>
      </c>
      <c r="D425" t="str">
        <f>'F_Inputs - Reps'!D425</f>
        <v>£m</v>
      </c>
      <c r="E425" t="str">
        <f>'F_Inputs - Reps'!E425</f>
        <v>Price Review 2019</v>
      </c>
      <c r="F425" s="7"/>
      <c r="G425" s="7"/>
      <c r="H425" s="7"/>
      <c r="I425" s="7"/>
      <c r="J425" s="7"/>
    </row>
    <row r="426" spans="1:10">
      <c r="A426" t="str">
        <f>'F_Inputs - Reps'!A426</f>
        <v>SRN</v>
      </c>
      <c r="B426" t="str">
        <f>'F_Inputs - Reps'!B426</f>
        <v>WS1013TWD</v>
      </c>
      <c r="C426" t="str">
        <f>'F_Inputs - Reps'!C426</f>
        <v>Maintaining the long term capability of the assets - non-infra - Treated water distribution</v>
      </c>
      <c r="D426" t="str">
        <f>'F_Inputs - Reps'!D426</f>
        <v>£m</v>
      </c>
      <c r="E426" t="str">
        <f>'F_Inputs - Reps'!E426</f>
        <v>Price Review 2019</v>
      </c>
      <c r="F426" s="7"/>
      <c r="G426" s="7"/>
      <c r="H426" s="7"/>
      <c r="I426" s="7"/>
      <c r="J426" s="7"/>
    </row>
    <row r="427" spans="1:10">
      <c r="A427" t="str">
        <f>'F_Inputs - Reps'!A427</f>
        <v>SRN</v>
      </c>
      <c r="B427" t="str">
        <f>'F_Inputs - Reps'!B427</f>
        <v>WS1013RWD</v>
      </c>
      <c r="C427" t="str">
        <f>'F_Inputs - Reps'!C427</f>
        <v>Capital Expenditure (excluding Atypical expenditure) - Maintaining the long term capability of the assets ~ non-infra - Raw water distribution</v>
      </c>
      <c r="D427" t="str">
        <f>'F_Inputs - Reps'!D427</f>
        <v>£m</v>
      </c>
      <c r="E427" t="str">
        <f>'F_Inputs - Reps'!E427</f>
        <v>Price Review 2019</v>
      </c>
      <c r="F427" s="7"/>
      <c r="G427" s="7"/>
      <c r="H427" s="7"/>
      <c r="I427" s="7"/>
      <c r="J427" s="7"/>
    </row>
    <row r="428" spans="1:10">
      <c r="A428" t="str">
        <f>'F_Inputs - Reps'!A428</f>
        <v>SRN</v>
      </c>
      <c r="B428" t="str">
        <f>'F_Inputs - Reps'!B428</f>
        <v>W3002WR</v>
      </c>
      <c r="C428" t="str">
        <f>'F_Inputs - Reps'!C428</f>
        <v>Addressing low pressure - Water resources</v>
      </c>
      <c r="D428" t="str">
        <f>'F_Inputs - Reps'!D428</f>
        <v>£m</v>
      </c>
      <c r="E428" t="str">
        <f>'F_Inputs - Reps'!E428</f>
        <v>Price Review 2019</v>
      </c>
      <c r="F428" s="7"/>
      <c r="G428" s="7"/>
      <c r="H428" s="7"/>
      <c r="I428" s="7"/>
      <c r="J428" s="7"/>
    </row>
    <row r="429" spans="1:10">
      <c r="A429" t="str">
        <f>'F_Inputs - Reps'!A429</f>
        <v>SRN</v>
      </c>
      <c r="B429" t="str">
        <f>'F_Inputs - Reps'!B429</f>
        <v>W3002RWD</v>
      </c>
      <c r="C429" t="str">
        <f>'F_Inputs - Reps'!C429</f>
        <v>Addressing low pressure - Raw water distribution</v>
      </c>
      <c r="D429" t="str">
        <f>'F_Inputs - Reps'!D429</f>
        <v>£m</v>
      </c>
      <c r="E429" t="str">
        <f>'F_Inputs - Reps'!E429</f>
        <v>Price Review 2019</v>
      </c>
      <c r="F429" s="7"/>
      <c r="G429" s="7"/>
      <c r="H429" s="7"/>
      <c r="I429" s="7"/>
      <c r="J429" s="7"/>
    </row>
    <row r="430" spans="1:10">
      <c r="A430" t="str">
        <f>'F_Inputs - Reps'!A430</f>
        <v>SRN</v>
      </c>
      <c r="B430" t="str">
        <f>'F_Inputs - Reps'!B430</f>
        <v>W3002WT</v>
      </c>
      <c r="C430" t="str">
        <f>'F_Inputs - Reps'!C430</f>
        <v>Addressing low pressure - Water treatment</v>
      </c>
      <c r="D430" t="str">
        <f>'F_Inputs - Reps'!D430</f>
        <v>£m</v>
      </c>
      <c r="E430" t="str">
        <f>'F_Inputs - Reps'!E430</f>
        <v>Price Review 2019</v>
      </c>
      <c r="F430" s="7"/>
      <c r="G430" s="7"/>
      <c r="H430" s="7"/>
      <c r="I430" s="7"/>
      <c r="J430" s="7"/>
    </row>
    <row r="431" spans="1:10">
      <c r="A431" t="str">
        <f>'F_Inputs - Reps'!A431</f>
        <v>SRN</v>
      </c>
      <c r="B431" t="str">
        <f>'F_Inputs - Reps'!B431</f>
        <v>W3002TWD</v>
      </c>
      <c r="C431" t="str">
        <f>'F_Inputs - Reps'!C431</f>
        <v>Addressing low pressure - Treated water distribution</v>
      </c>
      <c r="D431" t="str">
        <f>'F_Inputs - Reps'!D431</f>
        <v>£m</v>
      </c>
      <c r="E431" t="str">
        <f>'F_Inputs - Reps'!E431</f>
        <v>Price Review 2019</v>
      </c>
      <c r="F431" s="7"/>
      <c r="G431" s="7"/>
      <c r="H431" s="7"/>
      <c r="I431" s="7"/>
      <c r="J431" s="7"/>
    </row>
    <row r="432" spans="1:10">
      <c r="A432" t="str">
        <f>'F_Inputs - Reps'!A432</f>
        <v>SRN</v>
      </c>
      <c r="B432" t="str">
        <f>'F_Inputs - Reps'!B432</f>
        <v>W3009WR</v>
      </c>
      <c r="C432" t="str">
        <f>'F_Inputs - Reps'!C432</f>
        <v>New developments - Water resources</v>
      </c>
      <c r="D432" t="str">
        <f>'F_Inputs - Reps'!D432</f>
        <v>£m</v>
      </c>
      <c r="E432" t="str">
        <f>'F_Inputs - Reps'!E432</f>
        <v>Price Review 2019</v>
      </c>
      <c r="F432" s="7"/>
      <c r="G432" s="7"/>
      <c r="H432" s="7"/>
      <c r="I432" s="7"/>
      <c r="J432" s="7"/>
    </row>
    <row r="433" spans="1:10">
      <c r="A433" t="str">
        <f>'F_Inputs - Reps'!A433</f>
        <v>SRN</v>
      </c>
      <c r="B433" t="str">
        <f>'F_Inputs - Reps'!B433</f>
        <v>W3009RWD</v>
      </c>
      <c r="C433" t="str">
        <f>'F_Inputs - Reps'!C433</f>
        <v>New developments - Raw water distribution</v>
      </c>
      <c r="D433" t="str">
        <f>'F_Inputs - Reps'!D433</f>
        <v>£m</v>
      </c>
      <c r="E433" t="str">
        <f>'F_Inputs - Reps'!E433</f>
        <v>Price Review 2019</v>
      </c>
      <c r="F433" s="7"/>
      <c r="G433" s="7"/>
      <c r="H433" s="7"/>
      <c r="I433" s="7"/>
      <c r="J433" s="7"/>
    </row>
    <row r="434" spans="1:10">
      <c r="A434" t="str">
        <f>'F_Inputs - Reps'!A434</f>
        <v>SRN</v>
      </c>
      <c r="B434" t="str">
        <f>'F_Inputs - Reps'!B434</f>
        <v>W3009WT</v>
      </c>
      <c r="C434" t="str">
        <f>'F_Inputs - Reps'!C434</f>
        <v>New developments - Water treatment</v>
      </c>
      <c r="D434" t="str">
        <f>'F_Inputs - Reps'!D434</f>
        <v>£m</v>
      </c>
      <c r="E434" t="str">
        <f>'F_Inputs - Reps'!E434</f>
        <v>Price Review 2019</v>
      </c>
      <c r="F434" s="7"/>
      <c r="G434" s="7"/>
      <c r="H434" s="7"/>
      <c r="I434" s="7"/>
      <c r="J434" s="7"/>
    </row>
    <row r="435" spans="1:10">
      <c r="A435" t="str">
        <f>'F_Inputs - Reps'!A435</f>
        <v>SRN</v>
      </c>
      <c r="B435" t="str">
        <f>'F_Inputs - Reps'!B435</f>
        <v>W3009TWD</v>
      </c>
      <c r="C435" t="str">
        <f>'F_Inputs - Reps'!C435</f>
        <v>New developments - Treated water distribution</v>
      </c>
      <c r="D435" t="str">
        <f>'F_Inputs - Reps'!D435</f>
        <v>£m</v>
      </c>
      <c r="E435" t="str">
        <f>'F_Inputs - Reps'!E435</f>
        <v>Price Review 2019</v>
      </c>
      <c r="F435" s="7"/>
      <c r="G435" s="7"/>
      <c r="H435" s="7"/>
      <c r="I435" s="7"/>
      <c r="J435" s="7"/>
    </row>
    <row r="436" spans="1:10">
      <c r="A436" t="str">
        <f>'F_Inputs - Reps'!A436</f>
        <v>SRN</v>
      </c>
      <c r="B436" t="str">
        <f>'F_Inputs - Reps'!B436</f>
        <v>WS2004WR</v>
      </c>
      <c r="C436" t="str">
        <f>'F_Inputs - Reps'!C436</f>
        <v>New connections element of new development (CPs, meters) - Abstraction licences</v>
      </c>
      <c r="D436" t="str">
        <f>'F_Inputs - Reps'!D436</f>
        <v>£m</v>
      </c>
      <c r="E436" t="str">
        <f>'F_Inputs - Reps'!E436</f>
        <v>Price Review 2019</v>
      </c>
      <c r="F436" s="7"/>
      <c r="G436" s="7"/>
      <c r="H436" s="7"/>
      <c r="I436" s="7"/>
      <c r="J436" s="7"/>
    </row>
    <row r="437" spans="1:10">
      <c r="A437" t="str">
        <f>'F_Inputs - Reps'!A437</f>
        <v>SRN</v>
      </c>
      <c r="B437" t="str">
        <f>'F_Inputs - Reps'!B437</f>
        <v>WS2004WT</v>
      </c>
      <c r="C437" t="str">
        <f>'F_Inputs - Reps'!C437</f>
        <v>New connections element of new development (CPs, meters) - Water treatment</v>
      </c>
      <c r="D437" t="str">
        <f>'F_Inputs - Reps'!D437</f>
        <v>£m</v>
      </c>
      <c r="E437" t="str">
        <f>'F_Inputs - Reps'!E437</f>
        <v>Price Review 2019</v>
      </c>
      <c r="F437" s="7"/>
      <c r="G437" s="7"/>
      <c r="H437" s="7"/>
      <c r="I437" s="7"/>
      <c r="J437" s="7"/>
    </row>
    <row r="438" spans="1:10">
      <c r="A438" t="str">
        <f>'F_Inputs - Reps'!A438</f>
        <v>SRN</v>
      </c>
      <c r="B438" t="str">
        <f>'F_Inputs - Reps'!B438</f>
        <v>WS2004TWD</v>
      </c>
      <c r="C438" t="str">
        <f>'F_Inputs - Reps'!C438</f>
        <v>New connections element of new development (CPs, meters) - Treated water distribution</v>
      </c>
      <c r="D438" t="str">
        <f>'F_Inputs - Reps'!D438</f>
        <v>£m</v>
      </c>
      <c r="E438" t="str">
        <f>'F_Inputs - Reps'!E438</f>
        <v>Price Review 2019</v>
      </c>
      <c r="F438" s="7"/>
      <c r="G438" s="7"/>
      <c r="H438" s="7"/>
      <c r="I438" s="7"/>
      <c r="J438" s="7"/>
    </row>
    <row r="439" spans="1:10">
      <c r="A439" t="str">
        <f>'F_Inputs - Reps'!A439</f>
        <v>SRN</v>
      </c>
      <c r="B439" t="str">
        <f>'F_Inputs - Reps'!B439</f>
        <v>WS2004RWD</v>
      </c>
      <c r="C439" t="str">
        <f>'F_Inputs - Reps'!C439</f>
        <v>Enhancement expenditure by purpose ~ capital - New connections element of new development (CPs, meters) - Raw water distribution</v>
      </c>
      <c r="D439" t="str">
        <f>'F_Inputs - Reps'!D439</f>
        <v>£m</v>
      </c>
      <c r="E439" t="str">
        <f>'F_Inputs - Reps'!E439</f>
        <v>Price Review 2019</v>
      </c>
      <c r="F439" s="7"/>
      <c r="G439" s="7"/>
      <c r="H439" s="7"/>
      <c r="I439" s="7"/>
      <c r="J439" s="7"/>
    </row>
    <row r="440" spans="1:10">
      <c r="A440" t="str">
        <f>'F_Inputs - Reps'!A440</f>
        <v>SRN</v>
      </c>
      <c r="B440" t="str">
        <f>'F_Inputs - Reps'!B440</f>
        <v>BA2070WR</v>
      </c>
      <c r="C440" t="str">
        <f>'F_Inputs - Reps'!C440</f>
        <v>Total enhancement capital expenditure  - Water resources</v>
      </c>
      <c r="D440" t="str">
        <f>'F_Inputs - Reps'!D440</f>
        <v>£m</v>
      </c>
      <c r="E440" t="str">
        <f>'F_Inputs - Reps'!E440</f>
        <v>Price Review 2019</v>
      </c>
      <c r="F440" s="7"/>
      <c r="G440" s="7"/>
      <c r="H440" s="7"/>
      <c r="I440" s="7"/>
      <c r="J440" s="7"/>
    </row>
    <row r="441" spans="1:10">
      <c r="A441" t="str">
        <f>'F_Inputs - Reps'!A441</f>
        <v>SRN</v>
      </c>
      <c r="B441" t="str">
        <f>'F_Inputs - Reps'!B441</f>
        <v>BA2070RWD</v>
      </c>
      <c r="C441" t="str">
        <f>'F_Inputs - Reps'!C441</f>
        <v>Total enhancement capital expenditure  - Raw water distribution</v>
      </c>
      <c r="D441" t="str">
        <f>'F_Inputs - Reps'!D441</f>
        <v>£m</v>
      </c>
      <c r="E441" t="str">
        <f>'F_Inputs - Reps'!E441</f>
        <v>Price Review 2019</v>
      </c>
      <c r="F441" s="7"/>
      <c r="G441" s="7"/>
      <c r="H441" s="7"/>
      <c r="I441" s="7"/>
      <c r="J441" s="7"/>
    </row>
    <row r="442" spans="1:10">
      <c r="A442" t="str">
        <f>'F_Inputs - Reps'!A442</f>
        <v>SRN</v>
      </c>
      <c r="B442" t="str">
        <f>'F_Inputs - Reps'!B442</f>
        <v>BA2070WT</v>
      </c>
      <c r="C442" t="str">
        <f>'F_Inputs - Reps'!C442</f>
        <v>Total enhancement capital expenditure  - Water treatment</v>
      </c>
      <c r="D442" t="str">
        <f>'F_Inputs - Reps'!D442</f>
        <v>£m</v>
      </c>
      <c r="E442" t="str">
        <f>'F_Inputs - Reps'!E442</f>
        <v>Price Review 2019</v>
      </c>
      <c r="F442" s="7"/>
      <c r="G442" s="7"/>
      <c r="H442" s="7"/>
      <c r="I442" s="7"/>
      <c r="J442" s="7"/>
    </row>
    <row r="443" spans="1:10">
      <c r="A443" t="str">
        <f>'F_Inputs - Reps'!A443</f>
        <v>SRN</v>
      </c>
      <c r="B443" t="str">
        <f>'F_Inputs - Reps'!B443</f>
        <v>BA2070TWD</v>
      </c>
      <c r="C443" t="str">
        <f>'F_Inputs - Reps'!C443</f>
        <v>Total enhancement capital expenditure  - Treated water distribution</v>
      </c>
      <c r="D443" t="str">
        <f>'F_Inputs - Reps'!D443</f>
        <v>£m</v>
      </c>
      <c r="E443" t="str">
        <f>'F_Inputs - Reps'!E443</f>
        <v>Price Review 2019</v>
      </c>
      <c r="F443" s="7"/>
      <c r="G443" s="7"/>
      <c r="H443" s="7"/>
      <c r="I443" s="7"/>
      <c r="J443" s="7"/>
    </row>
    <row r="444" spans="1:10">
      <c r="A444" t="str">
        <f>'F_Inputs - Reps'!A444</f>
        <v>SRN</v>
      </c>
      <c r="B444" t="str">
        <f>'F_Inputs - Reps'!B444</f>
        <v>WWS1009SC</v>
      </c>
      <c r="C444" t="str">
        <f>'F_Inputs - Reps'!C444</f>
        <v>Operating expenditure - Total operating expenditure (excluding third party services) - Sewage collection</v>
      </c>
      <c r="D444" t="str">
        <f>'F_Inputs - Reps'!D444</f>
        <v>£m</v>
      </c>
      <c r="E444" t="str">
        <f>'F_Inputs - Reps'!E444</f>
        <v>Price Review 2019</v>
      </c>
      <c r="F444" s="7"/>
      <c r="G444" s="7"/>
      <c r="H444" s="7"/>
      <c r="I444" s="7"/>
      <c r="J444" s="7"/>
    </row>
    <row r="445" spans="1:10">
      <c r="A445" t="str">
        <f>'F_Inputs - Reps'!A445</f>
        <v>SRN</v>
      </c>
      <c r="B445" t="str">
        <f>'F_Inputs - Reps'!B445</f>
        <v>WWS1009ST</v>
      </c>
      <c r="C445" t="str">
        <f>'F_Inputs - Reps'!C445</f>
        <v>Operating expenditure - Total operating expenditure (excluding third party services) - Sewage treatment</v>
      </c>
      <c r="D445" t="str">
        <f>'F_Inputs - Reps'!D445</f>
        <v>£m</v>
      </c>
      <c r="E445" t="str">
        <f>'F_Inputs - Reps'!E445</f>
        <v>Price Review 2019</v>
      </c>
      <c r="F445" s="7"/>
      <c r="G445" s="7"/>
      <c r="H445" s="7"/>
      <c r="I445" s="7"/>
      <c r="J445" s="7"/>
    </row>
    <row r="446" spans="1:10">
      <c r="A446" t="str">
        <f>'F_Inputs - Reps'!A446</f>
        <v>SRN</v>
      </c>
      <c r="B446" t="str">
        <f>'F_Inputs - Reps'!B446</f>
        <v>WWS1009STP</v>
      </c>
      <c r="C446" t="str">
        <f>'F_Inputs - Reps'!C446</f>
        <v>Operating expenditure - Total operating expenditure (excluding third party services) - Sludge transport</v>
      </c>
      <c r="D446" t="str">
        <f>'F_Inputs - Reps'!D446</f>
        <v>£m</v>
      </c>
      <c r="E446" t="str">
        <f>'F_Inputs - Reps'!E446</f>
        <v>Price Review 2019</v>
      </c>
      <c r="F446" s="7"/>
      <c r="G446" s="7"/>
      <c r="H446" s="7"/>
      <c r="I446" s="7"/>
      <c r="J446" s="7"/>
    </row>
    <row r="447" spans="1:10">
      <c r="A447" t="str">
        <f>'F_Inputs - Reps'!A447</f>
        <v>SRN</v>
      </c>
      <c r="B447" t="str">
        <f>'F_Inputs - Reps'!B447</f>
        <v>WWS1009SDT</v>
      </c>
      <c r="C447" t="str">
        <f>'F_Inputs - Reps'!C447</f>
        <v>Operating expenditure - Total operating expenditure (excluding third party services) - Sludge treatment</v>
      </c>
      <c r="D447" t="str">
        <f>'F_Inputs - Reps'!D447</f>
        <v>£m</v>
      </c>
      <c r="E447" t="str">
        <f>'F_Inputs - Reps'!E447</f>
        <v>Price Review 2019</v>
      </c>
      <c r="F447" s="7"/>
      <c r="G447" s="7"/>
      <c r="H447" s="7"/>
      <c r="I447" s="7"/>
      <c r="J447" s="7"/>
    </row>
    <row r="448" spans="1:10">
      <c r="A448" t="str">
        <f>'F_Inputs - Reps'!A448</f>
        <v>SRN</v>
      </c>
      <c r="B448" t="str">
        <f>'F_Inputs - Reps'!B448</f>
        <v>WWS1009SDD</v>
      </c>
      <c r="C448" t="str">
        <f>'F_Inputs - Reps'!C448</f>
        <v>Operating expenditure - Total operating expenditure (excluding third party services) - Sludge disposal</v>
      </c>
      <c r="D448" t="str">
        <f>'F_Inputs - Reps'!D448</f>
        <v>£m</v>
      </c>
      <c r="E448" t="str">
        <f>'F_Inputs - Reps'!E448</f>
        <v>Price Review 2019</v>
      </c>
      <c r="F448" s="7"/>
      <c r="G448" s="7"/>
      <c r="H448" s="7"/>
      <c r="I448" s="7"/>
      <c r="J448" s="7"/>
    </row>
    <row r="449" spans="1:10">
      <c r="A449" t="str">
        <f>'F_Inputs - Reps'!A449</f>
        <v>SRN</v>
      </c>
      <c r="B449" t="str">
        <f>'F_Inputs - Reps'!B449</f>
        <v>WWS2054SC</v>
      </c>
      <c r="C449" t="str">
        <f>'F_Inputs - Reps'!C449</f>
        <v>Enhancement expenditure by purpose - operating - Total wastewater enhancement operating expenditure  - Sewage collection</v>
      </c>
      <c r="D449" t="str">
        <f>'F_Inputs - Reps'!D449</f>
        <v>£m</v>
      </c>
      <c r="E449" t="str">
        <f>'F_Inputs - Reps'!E449</f>
        <v>Price Review 2019</v>
      </c>
      <c r="F449" s="7"/>
      <c r="G449" s="7"/>
      <c r="H449" s="7"/>
      <c r="I449" s="7"/>
      <c r="J449" s="7"/>
    </row>
    <row r="450" spans="1:10">
      <c r="A450" t="str">
        <f>'F_Inputs - Reps'!A450</f>
        <v>SRN</v>
      </c>
      <c r="B450" t="str">
        <f>'F_Inputs - Reps'!B450</f>
        <v>WWS2054ST</v>
      </c>
      <c r="C450" t="str">
        <f>'F_Inputs - Reps'!C450</f>
        <v>Enhancement expenditure by purpose - operating - Total wastewater enhancement operating expenditure  - Sewage treatment</v>
      </c>
      <c r="D450" t="str">
        <f>'F_Inputs - Reps'!D450</f>
        <v>£m</v>
      </c>
      <c r="E450" t="str">
        <f>'F_Inputs - Reps'!E450</f>
        <v>Price Review 2019</v>
      </c>
      <c r="F450" s="7"/>
      <c r="G450" s="7"/>
      <c r="H450" s="7"/>
      <c r="I450" s="7"/>
      <c r="J450" s="7"/>
    </row>
    <row r="451" spans="1:10">
      <c r="A451" t="str">
        <f>'F_Inputs - Reps'!A451</f>
        <v>SRN</v>
      </c>
      <c r="B451" t="str">
        <f>'F_Inputs - Reps'!B451</f>
        <v>WWS2054STP</v>
      </c>
      <c r="C451" t="str">
        <f>'F_Inputs - Reps'!C451</f>
        <v>Enhancement expenditure by purpose - operating - Total wastewater enhancement operating expenditure  - Sludge transport</v>
      </c>
      <c r="D451" t="str">
        <f>'F_Inputs - Reps'!D451</f>
        <v>£m</v>
      </c>
      <c r="E451" t="str">
        <f>'F_Inputs - Reps'!E451</f>
        <v>Price Review 2019</v>
      </c>
      <c r="F451" s="7"/>
      <c r="G451" s="7"/>
      <c r="H451" s="7"/>
      <c r="I451" s="7"/>
      <c r="J451" s="7"/>
    </row>
    <row r="452" spans="1:10">
      <c r="A452" t="str">
        <f>'F_Inputs - Reps'!A452</f>
        <v>SRN</v>
      </c>
      <c r="B452" t="str">
        <f>'F_Inputs - Reps'!B452</f>
        <v>WWS2054SDT</v>
      </c>
      <c r="C452" t="str">
        <f>'F_Inputs - Reps'!C452</f>
        <v>Enhancement expenditure by purpose - operating - Total wastewater enhancement operating expenditure  - Sludge treatment</v>
      </c>
      <c r="D452" t="str">
        <f>'F_Inputs - Reps'!D452</f>
        <v>£m</v>
      </c>
      <c r="E452" t="str">
        <f>'F_Inputs - Reps'!E452</f>
        <v>Price Review 2019</v>
      </c>
      <c r="F452" s="7"/>
      <c r="G452" s="7"/>
      <c r="H452" s="7"/>
      <c r="I452" s="7"/>
      <c r="J452" s="7"/>
    </row>
    <row r="453" spans="1:10">
      <c r="A453" t="str">
        <f>'F_Inputs - Reps'!A453</f>
        <v>SRN</v>
      </c>
      <c r="B453" t="str">
        <f>'F_Inputs - Reps'!B453</f>
        <v>WWS2054SDD</v>
      </c>
      <c r="C453" t="str">
        <f>'F_Inputs - Reps'!C453</f>
        <v>Enhancement expenditure by purpose - operating - Total wastewater enhancement operating expenditure  - Sludge disposal</v>
      </c>
      <c r="D453" t="str">
        <f>'F_Inputs - Reps'!D453</f>
        <v>£m</v>
      </c>
      <c r="E453" t="str">
        <f>'F_Inputs - Reps'!E453</f>
        <v>Price Review 2019</v>
      </c>
      <c r="F453" s="7"/>
      <c r="G453" s="7"/>
      <c r="H453" s="7"/>
      <c r="I453" s="7"/>
      <c r="J453" s="7"/>
    </row>
    <row r="454" spans="1:10">
      <c r="A454" t="str">
        <f>'F_Inputs - Reps'!A454</f>
        <v>SRN</v>
      </c>
      <c r="B454" t="str">
        <f>'F_Inputs - Reps'!B454</f>
        <v>WWS2033SC</v>
      </c>
      <c r="C454" t="str">
        <f>'F_Inputs - Reps'!C454</f>
        <v>Enhancement expenditure by purpose - operating - New development and growth - Sewage collection</v>
      </c>
      <c r="D454" t="str">
        <f>'F_Inputs - Reps'!D454</f>
        <v>£m</v>
      </c>
      <c r="E454" t="str">
        <f>'F_Inputs - Reps'!E454</f>
        <v>Price Review 2019</v>
      </c>
      <c r="F454" s="7"/>
      <c r="G454" s="7"/>
      <c r="H454" s="7"/>
      <c r="I454" s="7"/>
      <c r="J454" s="7"/>
    </row>
    <row r="455" spans="1:10">
      <c r="A455" t="str">
        <f>'F_Inputs - Reps'!A455</f>
        <v>SRN</v>
      </c>
      <c r="B455" t="str">
        <f>'F_Inputs - Reps'!B455</f>
        <v>WWS2033ST</v>
      </c>
      <c r="C455" t="str">
        <f>'F_Inputs - Reps'!C455</f>
        <v>Enhancement expenditure by purpose - operating - New development and growth - Sewage treatment</v>
      </c>
      <c r="D455" t="str">
        <f>'F_Inputs - Reps'!D455</f>
        <v>£m</v>
      </c>
      <c r="E455" t="str">
        <f>'F_Inputs - Reps'!E455</f>
        <v>Price Review 2019</v>
      </c>
      <c r="F455" s="7"/>
      <c r="G455" s="7"/>
      <c r="H455" s="7"/>
      <c r="I455" s="7"/>
      <c r="J455" s="7"/>
    </row>
    <row r="456" spans="1:10">
      <c r="A456" t="str">
        <f>'F_Inputs - Reps'!A456</f>
        <v>SRN</v>
      </c>
      <c r="B456" t="str">
        <f>'F_Inputs - Reps'!B456</f>
        <v>WWS2033STP</v>
      </c>
      <c r="C456" t="str">
        <f>'F_Inputs - Reps'!C456</f>
        <v>Enhancement expenditure by purpose - operating - New development and growth - Sludge transport</v>
      </c>
      <c r="D456" t="str">
        <f>'F_Inputs - Reps'!D456</f>
        <v>£m</v>
      </c>
      <c r="E456" t="str">
        <f>'F_Inputs - Reps'!E456</f>
        <v>Price Review 2019</v>
      </c>
      <c r="F456" s="7"/>
      <c r="G456" s="7"/>
      <c r="H456" s="7"/>
      <c r="I456" s="7"/>
      <c r="J456" s="7"/>
    </row>
    <row r="457" spans="1:10">
      <c r="A457" t="str">
        <f>'F_Inputs - Reps'!A457</f>
        <v>SRN</v>
      </c>
      <c r="B457" t="str">
        <f>'F_Inputs - Reps'!B457</f>
        <v>WWS2033SDT</v>
      </c>
      <c r="C457" t="str">
        <f>'F_Inputs - Reps'!C457</f>
        <v>Enhancement expenditure by purpose - operating - New development and growth - Sludge treatment</v>
      </c>
      <c r="D457" t="str">
        <f>'F_Inputs - Reps'!D457</f>
        <v>£m</v>
      </c>
      <c r="E457" t="str">
        <f>'F_Inputs - Reps'!E457</f>
        <v>Price Review 2019</v>
      </c>
      <c r="F457" s="7"/>
      <c r="G457" s="7"/>
      <c r="H457" s="7"/>
      <c r="I457" s="7"/>
      <c r="J457" s="7"/>
    </row>
    <row r="458" spans="1:10">
      <c r="A458" t="str">
        <f>'F_Inputs - Reps'!A458</f>
        <v>SRN</v>
      </c>
      <c r="B458" t="str">
        <f>'F_Inputs - Reps'!B458</f>
        <v>WWS2033SDD</v>
      </c>
      <c r="C458" t="str">
        <f>'F_Inputs - Reps'!C458</f>
        <v>Enhancement expenditure by purpose - operating - New development and growth - Sludge disposal</v>
      </c>
      <c r="D458" t="str">
        <f>'F_Inputs - Reps'!D458</f>
        <v>£m</v>
      </c>
      <c r="E458" t="str">
        <f>'F_Inputs - Reps'!E458</f>
        <v>Price Review 2019</v>
      </c>
      <c r="F458" s="7"/>
      <c r="G458" s="7"/>
      <c r="H458" s="7"/>
      <c r="I458" s="7"/>
      <c r="J458" s="7"/>
    </row>
    <row r="459" spans="1:10">
      <c r="A459" t="str">
        <f>'F_Inputs - Reps'!A459</f>
        <v>SRN</v>
      </c>
      <c r="B459" t="str">
        <f>'F_Inputs - Reps'!B459</f>
        <v>WWS2034SC</v>
      </c>
      <c r="C459" t="str">
        <f>'F_Inputs - Reps'!C459</f>
        <v>Enhancement expenditure by purpose - operating - Growth at sewage treatment works (excluding sludge treatment) - Sewage collection</v>
      </c>
      <c r="D459" t="str">
        <f>'F_Inputs - Reps'!D459</f>
        <v>£m</v>
      </c>
      <c r="E459" t="str">
        <f>'F_Inputs - Reps'!E459</f>
        <v>Price Review 2019</v>
      </c>
      <c r="F459" s="7"/>
      <c r="G459" s="7"/>
      <c r="H459" s="7"/>
      <c r="I459" s="7"/>
      <c r="J459" s="7"/>
    </row>
    <row r="460" spans="1:10">
      <c r="A460" t="str">
        <f>'F_Inputs - Reps'!A460</f>
        <v>SRN</v>
      </c>
      <c r="B460" t="str">
        <f>'F_Inputs - Reps'!B460</f>
        <v>WWS2034ST</v>
      </c>
      <c r="C460" t="str">
        <f>'F_Inputs - Reps'!C460</f>
        <v>Enhancement expenditure by purpose - operating - Growth at sewage treatment works (excluding sludge treatment) - Sewage treatment</v>
      </c>
      <c r="D460" t="str">
        <f>'F_Inputs - Reps'!D460</f>
        <v>£m</v>
      </c>
      <c r="E460" t="str">
        <f>'F_Inputs - Reps'!E460</f>
        <v>Price Review 2019</v>
      </c>
      <c r="F460" s="7"/>
      <c r="G460" s="7"/>
      <c r="H460" s="7"/>
      <c r="I460" s="7"/>
      <c r="J460" s="7"/>
    </row>
    <row r="461" spans="1:10">
      <c r="A461" t="str">
        <f>'F_Inputs - Reps'!A461</f>
        <v>SRN</v>
      </c>
      <c r="B461" t="str">
        <f>'F_Inputs - Reps'!B461</f>
        <v>WWS2034STP</v>
      </c>
      <c r="C461" t="str">
        <f>'F_Inputs - Reps'!C461</f>
        <v>Enhancement expenditure by purpose - operating - Growth at sewage treatment works (excluding sludge treatment) - Sludge transport</v>
      </c>
      <c r="D461" t="str">
        <f>'F_Inputs - Reps'!D461</f>
        <v>£m</v>
      </c>
      <c r="E461" t="str">
        <f>'F_Inputs - Reps'!E461</f>
        <v>Price Review 2019</v>
      </c>
      <c r="F461" s="7"/>
      <c r="G461" s="7"/>
      <c r="H461" s="7"/>
      <c r="I461" s="7"/>
      <c r="J461" s="7"/>
    </row>
    <row r="462" spans="1:10">
      <c r="A462" t="str">
        <f>'F_Inputs - Reps'!A462</f>
        <v>SRN</v>
      </c>
      <c r="B462" t="str">
        <f>'F_Inputs - Reps'!B462</f>
        <v>WWS2034SDT</v>
      </c>
      <c r="C462" t="str">
        <f>'F_Inputs - Reps'!C462</f>
        <v>Enhancement expenditure by purpose - operating - Growth at sewage treatment works (excluding sludge treatment) - Sludge treatment</v>
      </c>
      <c r="D462" t="str">
        <f>'F_Inputs - Reps'!D462</f>
        <v>£m</v>
      </c>
      <c r="E462" t="str">
        <f>'F_Inputs - Reps'!E462</f>
        <v>Price Review 2019</v>
      </c>
      <c r="F462" s="7"/>
      <c r="G462" s="7"/>
      <c r="H462" s="7"/>
      <c r="I462" s="7"/>
      <c r="J462" s="7"/>
    </row>
    <row r="463" spans="1:10">
      <c r="A463" t="str">
        <f>'F_Inputs - Reps'!A463</f>
        <v>SRN</v>
      </c>
      <c r="B463" t="str">
        <f>'F_Inputs - Reps'!B463</f>
        <v>WWS2034SDD</v>
      </c>
      <c r="C463" t="str">
        <f>'F_Inputs - Reps'!C463</f>
        <v>Enhancement expenditure by purpose - operating - Growth at sewage treatment works (excluding sludge treatment) - Sludge disposal</v>
      </c>
      <c r="D463" t="str">
        <f>'F_Inputs - Reps'!D463</f>
        <v>£m</v>
      </c>
      <c r="E463" t="str">
        <f>'F_Inputs - Reps'!E463</f>
        <v>Price Review 2019</v>
      </c>
      <c r="F463" s="7"/>
      <c r="G463" s="7"/>
      <c r="H463" s="7"/>
      <c r="I463" s="7"/>
      <c r="J463" s="7"/>
    </row>
    <row r="464" spans="1:10">
      <c r="A464" t="str">
        <f>'F_Inputs - Reps'!A464</f>
        <v>SRN</v>
      </c>
      <c r="B464" t="str">
        <f>'F_Inputs - Reps'!B464</f>
        <v>WWS2038SC</v>
      </c>
      <c r="C464" t="str">
        <f>'F_Inputs - Reps'!C464</f>
        <v>Enhancement expenditure by purpose - operating - Reduce flooding risk for properties - Sewage collection</v>
      </c>
      <c r="D464" t="str">
        <f>'F_Inputs - Reps'!D464</f>
        <v>£m</v>
      </c>
      <c r="E464" t="str">
        <f>'F_Inputs - Reps'!E464</f>
        <v>Price Review 2019</v>
      </c>
      <c r="F464" s="7"/>
      <c r="G464" s="7"/>
      <c r="H464" s="7"/>
      <c r="I464" s="7"/>
      <c r="J464" s="7"/>
    </row>
    <row r="465" spans="1:10">
      <c r="A465" t="str">
        <f>'F_Inputs - Reps'!A465</f>
        <v>SRN</v>
      </c>
      <c r="B465" t="str">
        <f>'F_Inputs - Reps'!B465</f>
        <v>WWS2038ST</v>
      </c>
      <c r="C465" t="str">
        <f>'F_Inputs - Reps'!C465</f>
        <v>Enhancement expenditure by purpose - operating - Reduce flooding risk for properties - Sewage treatment</v>
      </c>
      <c r="D465" t="str">
        <f>'F_Inputs - Reps'!D465</f>
        <v>£m</v>
      </c>
      <c r="E465" t="str">
        <f>'F_Inputs - Reps'!E465</f>
        <v>Price Review 2019</v>
      </c>
      <c r="F465" s="7"/>
      <c r="G465" s="7"/>
      <c r="H465" s="7"/>
      <c r="I465" s="7"/>
      <c r="J465" s="7"/>
    </row>
    <row r="466" spans="1:10">
      <c r="A466" t="str">
        <f>'F_Inputs - Reps'!A466</f>
        <v>SRN</v>
      </c>
      <c r="B466" t="str">
        <f>'F_Inputs - Reps'!B466</f>
        <v>WWS2038STP</v>
      </c>
      <c r="C466" t="str">
        <f>'F_Inputs - Reps'!C466</f>
        <v>Enhancement expenditure by purpose - operating - Reduce flooding risk for properties - Sludge transport</v>
      </c>
      <c r="D466" t="str">
        <f>'F_Inputs - Reps'!D466</f>
        <v>£m</v>
      </c>
      <c r="E466" t="str">
        <f>'F_Inputs - Reps'!E466</f>
        <v>Price Review 2019</v>
      </c>
      <c r="F466" s="7"/>
      <c r="G466" s="7"/>
      <c r="H466" s="7"/>
      <c r="I466" s="7"/>
      <c r="J466" s="7"/>
    </row>
    <row r="467" spans="1:10">
      <c r="A467" t="str">
        <f>'F_Inputs - Reps'!A467</f>
        <v>SRN</v>
      </c>
      <c r="B467" t="str">
        <f>'F_Inputs - Reps'!B467</f>
        <v>WWS2038SDT</v>
      </c>
      <c r="C467" t="str">
        <f>'F_Inputs - Reps'!C467</f>
        <v>Enhancement expenditure by purpose - operating - Reduce flooding risk for properties - Sludge treatment</v>
      </c>
      <c r="D467" t="str">
        <f>'F_Inputs - Reps'!D467</f>
        <v>£m</v>
      </c>
      <c r="E467" t="str">
        <f>'F_Inputs - Reps'!E467</f>
        <v>Price Review 2019</v>
      </c>
      <c r="F467" s="7"/>
      <c r="G467" s="7"/>
      <c r="H467" s="7"/>
      <c r="I467" s="7"/>
      <c r="J467" s="7"/>
    </row>
    <row r="468" spans="1:10">
      <c r="A468" t="str">
        <f>'F_Inputs - Reps'!A468</f>
        <v>SRN</v>
      </c>
      <c r="B468" t="str">
        <f>'F_Inputs - Reps'!B468</f>
        <v>WWS2038SDD</v>
      </c>
      <c r="C468" t="str">
        <f>'F_Inputs - Reps'!C468</f>
        <v>Enhancement expenditure by purpose - operating - Reduce flooding risk for properties - Sludge disposal</v>
      </c>
      <c r="D468" t="str">
        <f>'F_Inputs - Reps'!D468</f>
        <v>£m</v>
      </c>
      <c r="E468" t="str">
        <f>'F_Inputs - Reps'!E468</f>
        <v>Price Review 2019</v>
      </c>
      <c r="F468" s="7"/>
      <c r="G468" s="7"/>
      <c r="H468" s="7"/>
      <c r="I468" s="7"/>
      <c r="J468" s="7"/>
    </row>
    <row r="469" spans="1:10">
      <c r="A469" t="str">
        <f>'F_Inputs - Reps'!A469</f>
        <v>SRN</v>
      </c>
      <c r="B469" t="str">
        <f>'F_Inputs - Reps'!B469</f>
        <v>WWS2055SC</v>
      </c>
      <c r="C469" t="str">
        <f>'F_Inputs - Reps'!C469</f>
        <v>Enhancement expenditure by purpose - operating - Transferred private sewers and pumping stations - Sewage collection</v>
      </c>
      <c r="D469" t="str">
        <f>'F_Inputs - Reps'!D469</f>
        <v>£m</v>
      </c>
      <c r="E469" t="str">
        <f>'F_Inputs - Reps'!E469</f>
        <v>Price Review 2019</v>
      </c>
      <c r="F469" s="7"/>
      <c r="G469" s="7"/>
      <c r="H469" s="7"/>
      <c r="I469" s="7"/>
      <c r="J469" s="7"/>
    </row>
    <row r="470" spans="1:10">
      <c r="A470" t="str">
        <f>'F_Inputs - Reps'!A470</f>
        <v>SRN</v>
      </c>
      <c r="B470" t="str">
        <f>'F_Inputs - Reps'!B470</f>
        <v>WWS2055ST</v>
      </c>
      <c r="C470" t="str">
        <f>'F_Inputs - Reps'!C470</f>
        <v>Enhancement expenditure by purpose - operating - Transferred private sewers and pumping stations - Sewage treatment</v>
      </c>
      <c r="D470" t="str">
        <f>'F_Inputs - Reps'!D470</f>
        <v>£m</v>
      </c>
      <c r="E470" t="str">
        <f>'F_Inputs - Reps'!E470</f>
        <v>Price Review 2019</v>
      </c>
      <c r="F470" s="7"/>
      <c r="G470" s="7"/>
      <c r="H470" s="7"/>
      <c r="I470" s="7"/>
      <c r="J470" s="7"/>
    </row>
    <row r="471" spans="1:10">
      <c r="A471" t="str">
        <f>'F_Inputs - Reps'!A471</f>
        <v>SRN</v>
      </c>
      <c r="B471" t="str">
        <f>'F_Inputs - Reps'!B471</f>
        <v>WWS2055STP</v>
      </c>
      <c r="C471" t="str">
        <f>'F_Inputs - Reps'!C471</f>
        <v>Enhancement expenditure by purpose - operating - Transferred private sewers and pumping stations - Sludge transport</v>
      </c>
      <c r="D471" t="str">
        <f>'F_Inputs - Reps'!D471</f>
        <v>£m</v>
      </c>
      <c r="E471" t="str">
        <f>'F_Inputs - Reps'!E471</f>
        <v>Price Review 2019</v>
      </c>
      <c r="F471" s="7"/>
      <c r="G471" s="7"/>
      <c r="H471" s="7"/>
      <c r="I471" s="7"/>
      <c r="J471" s="7"/>
    </row>
    <row r="472" spans="1:10">
      <c r="A472" t="str">
        <f>'F_Inputs - Reps'!A472</f>
        <v>SRN</v>
      </c>
      <c r="B472" t="str">
        <f>'F_Inputs - Reps'!B472</f>
        <v>WWS2055SDT</v>
      </c>
      <c r="C472" t="str">
        <f>'F_Inputs - Reps'!C472</f>
        <v>Enhancement expenditure by purpose - operating - Transferred private sewers and pumping stations - Sludge treatment</v>
      </c>
      <c r="D472" t="str">
        <f>'F_Inputs - Reps'!D472</f>
        <v>£m</v>
      </c>
      <c r="E472" t="str">
        <f>'F_Inputs - Reps'!E472</f>
        <v>Price Review 2019</v>
      </c>
      <c r="F472" s="7"/>
      <c r="G472" s="7"/>
      <c r="H472" s="7"/>
      <c r="I472" s="7"/>
      <c r="J472" s="7"/>
    </row>
    <row r="473" spans="1:10">
      <c r="A473" t="str">
        <f>'F_Inputs - Reps'!A473</f>
        <v>SRN</v>
      </c>
      <c r="B473" t="str">
        <f>'F_Inputs - Reps'!B473</f>
        <v>WWS2055SDD</v>
      </c>
      <c r="C473" t="str">
        <f>'F_Inputs - Reps'!C473</f>
        <v>Enhancement expenditure by purpose - operating - Transferred private sewers and pumping stations - Sludge disposal</v>
      </c>
      <c r="D473" t="str">
        <f>'F_Inputs - Reps'!D473</f>
        <v>£m</v>
      </c>
      <c r="E473" t="str">
        <f>'F_Inputs - Reps'!E473</f>
        <v>Price Review 2019</v>
      </c>
      <c r="F473" s="7"/>
      <c r="G473" s="7"/>
      <c r="H473" s="7"/>
      <c r="I473" s="7"/>
      <c r="J473" s="7"/>
    </row>
    <row r="474" spans="1:10">
      <c r="A474" t="str">
        <f>'F_Inputs - Reps'!A474</f>
        <v>SRN</v>
      </c>
      <c r="B474" t="str">
        <f>'F_Inputs - Reps'!B474</f>
        <v>WWS1012SC</v>
      </c>
      <c r="C474" t="str">
        <f>'F_Inputs - Reps'!C474</f>
        <v>Capital expenditure - Maintaining the long term capability of the assets ~ infra - Sewage collection</v>
      </c>
      <c r="D474" t="str">
        <f>'F_Inputs - Reps'!D474</f>
        <v>£m</v>
      </c>
      <c r="E474" t="str">
        <f>'F_Inputs - Reps'!E474</f>
        <v>Price Review 2019</v>
      </c>
      <c r="F474" s="7"/>
      <c r="G474" s="7"/>
      <c r="H474" s="7"/>
      <c r="I474" s="7"/>
      <c r="J474" s="7"/>
    </row>
    <row r="475" spans="1:10">
      <c r="A475" t="str">
        <f>'F_Inputs - Reps'!A475</f>
        <v>SRN</v>
      </c>
      <c r="B475" t="str">
        <f>'F_Inputs - Reps'!B475</f>
        <v>WWS1012ST</v>
      </c>
      <c r="C475" t="str">
        <f>'F_Inputs - Reps'!C475</f>
        <v>Capital expenditure - Maintaining the long term capability of the assets ~ infra - Sewage treatment</v>
      </c>
      <c r="D475" t="str">
        <f>'F_Inputs - Reps'!D475</f>
        <v>£m</v>
      </c>
      <c r="E475" t="str">
        <f>'F_Inputs - Reps'!E475</f>
        <v>Price Review 2019</v>
      </c>
      <c r="F475" s="7"/>
      <c r="G475" s="7"/>
      <c r="H475" s="7"/>
      <c r="I475" s="7"/>
      <c r="J475" s="7"/>
    </row>
    <row r="476" spans="1:10">
      <c r="A476" t="str">
        <f>'F_Inputs - Reps'!A476</f>
        <v>SRN</v>
      </c>
      <c r="B476" t="str">
        <f>'F_Inputs - Reps'!B476</f>
        <v>WWS1012STP</v>
      </c>
      <c r="C476" t="str">
        <f>'F_Inputs - Reps'!C476</f>
        <v>Capital expenditure - Maintaining the long term capability of the assets ~ infra - Sludge transport</v>
      </c>
      <c r="D476" t="str">
        <f>'F_Inputs - Reps'!D476</f>
        <v>£m</v>
      </c>
      <c r="E476" t="str">
        <f>'F_Inputs - Reps'!E476</f>
        <v>Price Review 2019</v>
      </c>
      <c r="F476" s="7"/>
      <c r="G476" s="7"/>
      <c r="H476" s="7"/>
      <c r="I476" s="7"/>
      <c r="J476" s="7"/>
    </row>
    <row r="477" spans="1:10">
      <c r="A477" t="str">
        <f>'F_Inputs - Reps'!A477</f>
        <v>SRN</v>
      </c>
      <c r="B477" t="str">
        <f>'F_Inputs - Reps'!B477</f>
        <v>WWS1012SDT</v>
      </c>
      <c r="C477" t="str">
        <f>'F_Inputs - Reps'!C477</f>
        <v>Capital expenditure - Maintaining the long term capability of the assets ~ infra - Sludge treatment</v>
      </c>
      <c r="D477" t="str">
        <f>'F_Inputs - Reps'!D477</f>
        <v>£m</v>
      </c>
      <c r="E477" t="str">
        <f>'F_Inputs - Reps'!E477</f>
        <v>Price Review 2019</v>
      </c>
      <c r="F477" s="7"/>
      <c r="G477" s="7"/>
      <c r="H477" s="7"/>
      <c r="I477" s="7"/>
      <c r="J477" s="7"/>
    </row>
    <row r="478" spans="1:10">
      <c r="A478" t="str">
        <f>'F_Inputs - Reps'!A478</f>
        <v>SRN</v>
      </c>
      <c r="B478" t="str">
        <f>'F_Inputs - Reps'!B478</f>
        <v>WWS1012SDD</v>
      </c>
      <c r="C478" t="str">
        <f>'F_Inputs - Reps'!C478</f>
        <v>Capital expenditure - Maintaining the long term capability of the assets ~ infra - Sludge disposal</v>
      </c>
      <c r="D478" t="str">
        <f>'F_Inputs - Reps'!D478</f>
        <v>£m</v>
      </c>
      <c r="E478" t="str">
        <f>'F_Inputs - Reps'!E478</f>
        <v>Price Review 2019</v>
      </c>
      <c r="F478" s="7"/>
      <c r="G478" s="7"/>
      <c r="H478" s="7"/>
      <c r="I478" s="7"/>
      <c r="J478" s="7"/>
    </row>
    <row r="479" spans="1:10">
      <c r="A479" t="str">
        <f>'F_Inputs - Reps'!A479</f>
        <v>SRN</v>
      </c>
      <c r="B479" t="str">
        <f>'F_Inputs - Reps'!B479</f>
        <v>WWS1013SC</v>
      </c>
      <c r="C479" t="str">
        <f>'F_Inputs - Reps'!C479</f>
        <v>Capital expenditure - Maintaining the long term capability of the assets ~ non~infra - Sewage collection</v>
      </c>
      <c r="D479" t="str">
        <f>'F_Inputs - Reps'!D479</f>
        <v>£m</v>
      </c>
      <c r="E479" t="str">
        <f>'F_Inputs - Reps'!E479</f>
        <v>Price Review 2019</v>
      </c>
      <c r="F479" s="7"/>
      <c r="G479" s="7"/>
      <c r="H479" s="7"/>
      <c r="I479" s="7"/>
      <c r="J479" s="7"/>
    </row>
    <row r="480" spans="1:10">
      <c r="A480" t="str">
        <f>'F_Inputs - Reps'!A480</f>
        <v>SRN</v>
      </c>
      <c r="B480" t="str">
        <f>'F_Inputs - Reps'!B480</f>
        <v>WWS1013ST</v>
      </c>
      <c r="C480" t="str">
        <f>'F_Inputs - Reps'!C480</f>
        <v>Capital expenditure - Maintaining the long term capability of the assets ~ non~infra - Sewage treatment</v>
      </c>
      <c r="D480" t="str">
        <f>'F_Inputs - Reps'!D480</f>
        <v>£m</v>
      </c>
      <c r="E480" t="str">
        <f>'F_Inputs - Reps'!E480</f>
        <v>Price Review 2019</v>
      </c>
      <c r="F480" s="7"/>
      <c r="G480" s="7"/>
      <c r="H480" s="7"/>
      <c r="I480" s="7"/>
      <c r="J480" s="7"/>
    </row>
    <row r="481" spans="1:10">
      <c r="A481" t="str">
        <f>'F_Inputs - Reps'!A481</f>
        <v>SRN</v>
      </c>
      <c r="B481" t="str">
        <f>'F_Inputs - Reps'!B481</f>
        <v>WWS1013STP</v>
      </c>
      <c r="C481" t="str">
        <f>'F_Inputs - Reps'!C481</f>
        <v>Capital expenditure - Maintaining the long term capability of the assets ~ non~infra - Sludge transport</v>
      </c>
      <c r="D481" t="str">
        <f>'F_Inputs - Reps'!D481</f>
        <v>£m</v>
      </c>
      <c r="E481" t="str">
        <f>'F_Inputs - Reps'!E481</f>
        <v>Price Review 2019</v>
      </c>
      <c r="F481" s="7"/>
      <c r="G481" s="7"/>
      <c r="H481" s="7"/>
      <c r="I481" s="7"/>
      <c r="J481" s="7"/>
    </row>
    <row r="482" spans="1:10">
      <c r="A482" t="str">
        <f>'F_Inputs - Reps'!A482</f>
        <v>SRN</v>
      </c>
      <c r="B482" t="str">
        <f>'F_Inputs - Reps'!B482</f>
        <v>WWS1013SDT</v>
      </c>
      <c r="C482" t="str">
        <f>'F_Inputs - Reps'!C482</f>
        <v>Capital expenditure - Maintaining the long term capability of the assets ~ non~infra - Sludge treatment</v>
      </c>
      <c r="D482" t="str">
        <f>'F_Inputs - Reps'!D482</f>
        <v>£m</v>
      </c>
      <c r="E482" t="str">
        <f>'F_Inputs - Reps'!E482</f>
        <v>Price Review 2019</v>
      </c>
      <c r="F482" s="7"/>
      <c r="G482" s="7"/>
      <c r="H482" s="7"/>
      <c r="I482" s="7"/>
      <c r="J482" s="7"/>
    </row>
    <row r="483" spans="1:10">
      <c r="A483" t="str">
        <f>'F_Inputs - Reps'!A483</f>
        <v>SRN</v>
      </c>
      <c r="B483" t="str">
        <f>'F_Inputs - Reps'!B483</f>
        <v>WWS1013SDD</v>
      </c>
      <c r="C483" t="str">
        <f>'F_Inputs - Reps'!C483</f>
        <v>Capital expenditure - Maintaining the long term capability of the assets ~ non~infra - Sludge disposal</v>
      </c>
      <c r="D483" t="str">
        <f>'F_Inputs - Reps'!D483</f>
        <v>£m</v>
      </c>
      <c r="E483" t="str">
        <f>'F_Inputs - Reps'!E483</f>
        <v>Price Review 2019</v>
      </c>
      <c r="F483" s="7"/>
      <c r="G483" s="7"/>
      <c r="H483" s="7"/>
      <c r="I483" s="7"/>
      <c r="J483" s="7"/>
    </row>
    <row r="484" spans="1:10">
      <c r="A484" t="str">
        <f>'F_Inputs - Reps'!A484</f>
        <v>SRN</v>
      </c>
      <c r="B484" t="str">
        <f>'F_Inputs - Reps'!B484</f>
        <v>S3020SC</v>
      </c>
      <c r="C484" t="str">
        <f>'F_Inputs - Reps'!C484</f>
        <v>New development and growth - Sewage collection</v>
      </c>
      <c r="D484" t="str">
        <f>'F_Inputs - Reps'!D484</f>
        <v>£m</v>
      </c>
      <c r="E484" t="str">
        <f>'F_Inputs - Reps'!E484</f>
        <v>Price Review 2019</v>
      </c>
      <c r="F484" s="7"/>
      <c r="G484" s="7"/>
      <c r="H484" s="7"/>
      <c r="I484" s="7"/>
      <c r="J484" s="7"/>
    </row>
    <row r="485" spans="1:10">
      <c r="A485" t="str">
        <f>'F_Inputs - Reps'!A485</f>
        <v>SRN</v>
      </c>
      <c r="B485" t="str">
        <f>'F_Inputs - Reps'!B485</f>
        <v>S3020ST</v>
      </c>
      <c r="C485" t="str">
        <f>'F_Inputs - Reps'!C485</f>
        <v>New development and growth - Sewage treatment</v>
      </c>
      <c r="D485" t="str">
        <f>'F_Inputs - Reps'!D485</f>
        <v>£m</v>
      </c>
      <c r="E485" t="str">
        <f>'F_Inputs - Reps'!E485</f>
        <v>Price Review 2019</v>
      </c>
      <c r="F485" s="7"/>
      <c r="G485" s="7"/>
      <c r="H485" s="7"/>
      <c r="I485" s="7"/>
      <c r="J485" s="7"/>
    </row>
    <row r="486" spans="1:10">
      <c r="A486" t="str">
        <f>'F_Inputs - Reps'!A486</f>
        <v>SRN</v>
      </c>
      <c r="B486" t="str">
        <f>'F_Inputs - Reps'!B486</f>
        <v>S3020STP</v>
      </c>
      <c r="C486" t="str">
        <f>'F_Inputs - Reps'!C486</f>
        <v>New development and growth - Sludge transport</v>
      </c>
      <c r="D486" t="str">
        <f>'F_Inputs - Reps'!D486</f>
        <v>£m</v>
      </c>
      <c r="E486" t="str">
        <f>'F_Inputs - Reps'!E486</f>
        <v>Price Review 2019</v>
      </c>
      <c r="F486" s="7"/>
      <c r="G486" s="7"/>
      <c r="H486" s="7"/>
      <c r="I486" s="7"/>
      <c r="J486" s="7"/>
    </row>
    <row r="487" spans="1:10">
      <c r="A487" t="str">
        <f>'F_Inputs - Reps'!A487</f>
        <v>SRN</v>
      </c>
      <c r="B487" t="str">
        <f>'F_Inputs - Reps'!B487</f>
        <v>S3020SDT</v>
      </c>
      <c r="C487" t="str">
        <f>'F_Inputs - Reps'!C487</f>
        <v>New development and growth - Sludge treatment</v>
      </c>
      <c r="D487" t="str">
        <f>'F_Inputs - Reps'!D487</f>
        <v>£m</v>
      </c>
      <c r="E487" t="str">
        <f>'F_Inputs - Reps'!E487</f>
        <v>Price Review 2019</v>
      </c>
      <c r="F487" s="7"/>
      <c r="G487" s="7"/>
      <c r="H487" s="7"/>
      <c r="I487" s="7"/>
      <c r="J487" s="7"/>
    </row>
    <row r="488" spans="1:10">
      <c r="A488" t="str">
        <f>'F_Inputs - Reps'!A488</f>
        <v>SRN</v>
      </c>
      <c r="B488" t="str">
        <f>'F_Inputs - Reps'!B488</f>
        <v>S3020SDD</v>
      </c>
      <c r="C488" t="str">
        <f>'F_Inputs - Reps'!C488</f>
        <v>New development and growth - Sludge disposal</v>
      </c>
      <c r="D488" t="str">
        <f>'F_Inputs - Reps'!D488</f>
        <v>£m</v>
      </c>
      <c r="E488" t="str">
        <f>'F_Inputs - Reps'!E488</f>
        <v>Price Review 2019</v>
      </c>
      <c r="F488" s="7"/>
      <c r="G488" s="7"/>
      <c r="H488" s="7"/>
      <c r="I488" s="7"/>
      <c r="J488" s="7"/>
    </row>
    <row r="489" spans="1:10">
      <c r="A489" t="str">
        <f>'F_Inputs - Reps'!A489</f>
        <v>SRN</v>
      </c>
      <c r="B489" t="str">
        <f>'F_Inputs - Reps'!B489</f>
        <v>S3021SC</v>
      </c>
      <c r="C489" t="str">
        <f>'F_Inputs - Reps'!C489</f>
        <v>Growth at sewage treatment works (excluding sludge treatment) - Sewage collection</v>
      </c>
      <c r="D489" t="str">
        <f>'F_Inputs - Reps'!D489</f>
        <v>£m</v>
      </c>
      <c r="E489" t="str">
        <f>'F_Inputs - Reps'!E489</f>
        <v>Price Review 2019</v>
      </c>
      <c r="F489" s="7"/>
      <c r="G489" s="7"/>
      <c r="H489" s="7"/>
      <c r="I489" s="7"/>
      <c r="J489" s="7"/>
    </row>
    <row r="490" spans="1:10">
      <c r="A490" t="str">
        <f>'F_Inputs - Reps'!A490</f>
        <v>SRN</v>
      </c>
      <c r="B490" t="str">
        <f>'F_Inputs - Reps'!B490</f>
        <v>S3021ST</v>
      </c>
      <c r="C490" t="str">
        <f>'F_Inputs - Reps'!C490</f>
        <v>Growth at sewage treatment works (excluding sludge treatment) - Sewage treatment</v>
      </c>
      <c r="D490" t="str">
        <f>'F_Inputs - Reps'!D490</f>
        <v>£m</v>
      </c>
      <c r="E490" t="str">
        <f>'F_Inputs - Reps'!E490</f>
        <v>Price Review 2019</v>
      </c>
      <c r="F490" s="7"/>
      <c r="G490" s="7"/>
      <c r="H490" s="7"/>
      <c r="I490" s="7"/>
      <c r="J490" s="7"/>
    </row>
    <row r="491" spans="1:10">
      <c r="A491" t="str">
        <f>'F_Inputs - Reps'!A491</f>
        <v>SRN</v>
      </c>
      <c r="B491" t="str">
        <f>'F_Inputs - Reps'!B491</f>
        <v>S3021STP</v>
      </c>
      <c r="C491" t="str">
        <f>'F_Inputs - Reps'!C491</f>
        <v>Growth at sewage treatment works (excluding sludge treatment) - Sludge transport</v>
      </c>
      <c r="D491" t="str">
        <f>'F_Inputs - Reps'!D491</f>
        <v>£m</v>
      </c>
      <c r="E491" t="str">
        <f>'F_Inputs - Reps'!E491</f>
        <v>Price Review 2019</v>
      </c>
      <c r="F491" s="7"/>
      <c r="G491" s="7"/>
      <c r="H491" s="7"/>
      <c r="I491" s="7"/>
      <c r="J491" s="7"/>
    </row>
    <row r="492" spans="1:10">
      <c r="A492" t="str">
        <f>'F_Inputs - Reps'!A492</f>
        <v>SRN</v>
      </c>
      <c r="B492" t="str">
        <f>'F_Inputs - Reps'!B492</f>
        <v>S3021SDT</v>
      </c>
      <c r="C492" t="str">
        <f>'F_Inputs - Reps'!C492</f>
        <v>Growth at sewage treatment works (excluding sludge treatment) - Sludge treatment</v>
      </c>
      <c r="D492" t="str">
        <f>'F_Inputs - Reps'!D492</f>
        <v>£m</v>
      </c>
      <c r="E492" t="str">
        <f>'F_Inputs - Reps'!E492</f>
        <v>Price Review 2019</v>
      </c>
      <c r="F492" s="7"/>
      <c r="G492" s="7"/>
      <c r="H492" s="7"/>
      <c r="I492" s="7"/>
      <c r="J492" s="7"/>
    </row>
    <row r="493" spans="1:10">
      <c r="A493" t="str">
        <f>'F_Inputs - Reps'!A493</f>
        <v>SRN</v>
      </c>
      <c r="B493" t="str">
        <f>'F_Inputs - Reps'!B493</f>
        <v>S3021SDD</v>
      </c>
      <c r="C493" t="str">
        <f>'F_Inputs - Reps'!C493</f>
        <v>Growth at sewage treatment works (excluding sludge treatment) - Sludge disposal</v>
      </c>
      <c r="D493" t="str">
        <f>'F_Inputs - Reps'!D493</f>
        <v>£m</v>
      </c>
      <c r="E493" t="str">
        <f>'F_Inputs - Reps'!E493</f>
        <v>Price Review 2019</v>
      </c>
      <c r="F493" s="7"/>
      <c r="G493" s="7"/>
      <c r="H493" s="7"/>
      <c r="I493" s="7"/>
      <c r="J493" s="7"/>
    </row>
    <row r="494" spans="1:10">
      <c r="A494" t="str">
        <f>'F_Inputs - Reps'!A494</f>
        <v>SRN</v>
      </c>
      <c r="B494" t="str">
        <f>'F_Inputs - Reps'!B494</f>
        <v>S3023SC</v>
      </c>
      <c r="C494" t="str">
        <f>'F_Inputs - Reps'!C494</f>
        <v>Reduce flooding risk for properties - Sewage collection</v>
      </c>
      <c r="D494" t="str">
        <f>'F_Inputs - Reps'!D494</f>
        <v>£m</v>
      </c>
      <c r="E494" t="str">
        <f>'F_Inputs - Reps'!E494</f>
        <v>Price Review 2019</v>
      </c>
      <c r="F494" s="7"/>
      <c r="G494" s="7"/>
      <c r="H494" s="7"/>
      <c r="I494" s="7"/>
      <c r="J494" s="7"/>
    </row>
    <row r="495" spans="1:10">
      <c r="A495" t="str">
        <f>'F_Inputs - Reps'!A495</f>
        <v>SRN</v>
      </c>
      <c r="B495" t="str">
        <f>'F_Inputs - Reps'!B495</f>
        <v>S3023ST</v>
      </c>
      <c r="C495" t="str">
        <f>'F_Inputs - Reps'!C495</f>
        <v>Reduce flooding risk for properties - Sewage treatment</v>
      </c>
      <c r="D495" t="str">
        <f>'F_Inputs - Reps'!D495</f>
        <v>£m</v>
      </c>
      <c r="E495" t="str">
        <f>'F_Inputs - Reps'!E495</f>
        <v>Price Review 2019</v>
      </c>
      <c r="F495" s="7"/>
      <c r="G495" s="7"/>
      <c r="H495" s="7"/>
      <c r="I495" s="7"/>
      <c r="J495" s="7"/>
    </row>
    <row r="496" spans="1:10">
      <c r="A496" t="str">
        <f>'F_Inputs - Reps'!A496</f>
        <v>SRN</v>
      </c>
      <c r="B496" t="str">
        <f>'F_Inputs - Reps'!B496</f>
        <v>S3023STP</v>
      </c>
      <c r="C496" t="str">
        <f>'F_Inputs - Reps'!C496</f>
        <v>Reduce flooding risk for properties - Sludge transport</v>
      </c>
      <c r="D496" t="str">
        <f>'F_Inputs - Reps'!D496</f>
        <v>£m</v>
      </c>
      <c r="E496" t="str">
        <f>'F_Inputs - Reps'!E496</f>
        <v>Price Review 2019</v>
      </c>
      <c r="F496" s="7"/>
      <c r="G496" s="7"/>
      <c r="H496" s="7"/>
      <c r="I496" s="7"/>
      <c r="J496" s="7"/>
    </row>
    <row r="497" spans="1:10">
      <c r="A497" t="str">
        <f>'F_Inputs - Reps'!A497</f>
        <v>SRN</v>
      </c>
      <c r="B497" t="str">
        <f>'F_Inputs - Reps'!B497</f>
        <v>S3023SDT</v>
      </c>
      <c r="C497" t="str">
        <f>'F_Inputs - Reps'!C497</f>
        <v>Reduce flooding risk for properties - Sludge treatment</v>
      </c>
      <c r="D497" t="str">
        <f>'F_Inputs - Reps'!D497</f>
        <v>£m</v>
      </c>
      <c r="E497" t="str">
        <f>'F_Inputs - Reps'!E497</f>
        <v>Price Review 2019</v>
      </c>
      <c r="F497" s="7"/>
      <c r="G497" s="7"/>
      <c r="H497" s="7"/>
      <c r="I497" s="7"/>
      <c r="J497" s="7"/>
    </row>
    <row r="498" spans="1:10">
      <c r="A498" t="str">
        <f>'F_Inputs - Reps'!A498</f>
        <v>SRN</v>
      </c>
      <c r="B498" t="str">
        <f>'F_Inputs - Reps'!B498</f>
        <v>S3023SDD</v>
      </c>
      <c r="C498" t="str">
        <f>'F_Inputs - Reps'!C498</f>
        <v>Reduce flooding risk for properties - Sludge disposal</v>
      </c>
      <c r="D498" t="str">
        <f>'F_Inputs - Reps'!D498</f>
        <v>£m</v>
      </c>
      <c r="E498" t="str">
        <f>'F_Inputs - Reps'!E498</f>
        <v>Price Review 2019</v>
      </c>
      <c r="F498" s="7"/>
      <c r="G498" s="7"/>
      <c r="H498" s="7"/>
      <c r="I498" s="7"/>
      <c r="J498" s="7"/>
    </row>
    <row r="499" spans="1:10">
      <c r="A499" t="str">
        <f>'F_Inputs - Reps'!A499</f>
        <v>SRN</v>
      </c>
      <c r="B499" t="str">
        <f>'F_Inputs - Reps'!B499</f>
        <v>S3024SC</v>
      </c>
      <c r="C499" t="str">
        <f>'F_Inputs - Reps'!C499</f>
        <v>Transferred private sewers and pumping stations - Sewage collection</v>
      </c>
      <c r="D499" t="str">
        <f>'F_Inputs - Reps'!D499</f>
        <v>£m</v>
      </c>
      <c r="E499" t="str">
        <f>'F_Inputs - Reps'!E499</f>
        <v>Price Review 2019</v>
      </c>
      <c r="F499" s="7"/>
      <c r="G499" s="7"/>
      <c r="H499" s="7"/>
      <c r="I499" s="7"/>
      <c r="J499" s="7"/>
    </row>
    <row r="500" spans="1:10">
      <c r="A500" t="str">
        <f>'F_Inputs - Reps'!A500</f>
        <v>SRN</v>
      </c>
      <c r="B500" t="str">
        <f>'F_Inputs - Reps'!B500</f>
        <v>S3024ST</v>
      </c>
      <c r="C500" t="str">
        <f>'F_Inputs - Reps'!C500</f>
        <v>Transferred private sewers and pumping stations - Sewage treatment</v>
      </c>
      <c r="D500" t="str">
        <f>'F_Inputs - Reps'!D500</f>
        <v>£m</v>
      </c>
      <c r="E500" t="str">
        <f>'F_Inputs - Reps'!E500</f>
        <v>Price Review 2019</v>
      </c>
      <c r="F500" s="7"/>
      <c r="G500" s="7"/>
      <c r="H500" s="7"/>
      <c r="I500" s="7"/>
      <c r="J500" s="7"/>
    </row>
    <row r="501" spans="1:10">
      <c r="A501" t="str">
        <f>'F_Inputs - Reps'!A501</f>
        <v>SRN</v>
      </c>
      <c r="B501" t="str">
        <f>'F_Inputs - Reps'!B501</f>
        <v>S3024STP</v>
      </c>
      <c r="C501" t="str">
        <f>'F_Inputs - Reps'!C501</f>
        <v>Transferred private sewers and pumping stations - Sludge transport</v>
      </c>
      <c r="D501" t="str">
        <f>'F_Inputs - Reps'!D501</f>
        <v>£m</v>
      </c>
      <c r="E501" t="str">
        <f>'F_Inputs - Reps'!E501</f>
        <v>Price Review 2019</v>
      </c>
      <c r="F501" s="7"/>
      <c r="G501" s="7"/>
      <c r="H501" s="7"/>
      <c r="I501" s="7"/>
      <c r="J501" s="7"/>
    </row>
    <row r="502" spans="1:10">
      <c r="A502" t="str">
        <f>'F_Inputs - Reps'!A502</f>
        <v>SRN</v>
      </c>
      <c r="B502" t="str">
        <f>'F_Inputs - Reps'!B502</f>
        <v>S3024SDT</v>
      </c>
      <c r="C502" t="str">
        <f>'F_Inputs - Reps'!C502</f>
        <v>Transferred private sewers and pumping stations - Sludge treatment</v>
      </c>
      <c r="D502" t="str">
        <f>'F_Inputs - Reps'!D502</f>
        <v>£m</v>
      </c>
      <c r="E502" t="str">
        <f>'F_Inputs - Reps'!E502</f>
        <v>Price Review 2019</v>
      </c>
      <c r="F502" s="7"/>
      <c r="G502" s="7"/>
      <c r="H502" s="7"/>
      <c r="I502" s="7"/>
      <c r="J502" s="7"/>
    </row>
    <row r="503" spans="1:10">
      <c r="A503" t="str">
        <f>'F_Inputs - Reps'!A503</f>
        <v>SRN</v>
      </c>
      <c r="B503" t="str">
        <f>'F_Inputs - Reps'!B503</f>
        <v>S3024SDD</v>
      </c>
      <c r="C503" t="str">
        <f>'F_Inputs - Reps'!C503</f>
        <v>Transferred private sewers and pumping stations - Sludge disposal</v>
      </c>
      <c r="D503" t="str">
        <f>'F_Inputs - Reps'!D503</f>
        <v>£m</v>
      </c>
      <c r="E503" t="str">
        <f>'F_Inputs - Reps'!E503</f>
        <v>Price Review 2019</v>
      </c>
      <c r="F503" s="7"/>
      <c r="G503" s="7"/>
      <c r="H503" s="7"/>
      <c r="I503" s="7"/>
      <c r="J503" s="7"/>
    </row>
    <row r="504" spans="1:10">
      <c r="A504" t="str">
        <f>'F_Inputs - Reps'!A504</f>
        <v>SRN</v>
      </c>
      <c r="B504" t="str">
        <f>'F_Inputs - Reps'!B504</f>
        <v>S3025ENHSC</v>
      </c>
      <c r="C504" t="str">
        <f>'F_Inputs - Reps'!C504</f>
        <v>Total enhancement capital expenditure  - Sewage collection</v>
      </c>
      <c r="D504" t="str">
        <f>'F_Inputs - Reps'!D504</f>
        <v>£m</v>
      </c>
      <c r="E504" t="str">
        <f>'F_Inputs - Reps'!E504</f>
        <v>Price Review 2019</v>
      </c>
      <c r="F504" s="7"/>
      <c r="G504" s="7"/>
      <c r="H504" s="7"/>
      <c r="I504" s="7"/>
      <c r="J504" s="7"/>
    </row>
    <row r="505" spans="1:10">
      <c r="A505" t="str">
        <f>'F_Inputs - Reps'!A505</f>
        <v>SRN</v>
      </c>
      <c r="B505" t="str">
        <f>'F_Inputs - Reps'!B505</f>
        <v>S3025ENHST</v>
      </c>
      <c r="C505" t="str">
        <f>'F_Inputs - Reps'!C505</f>
        <v>Total enhancement capital expenditure  - Sewage treatment</v>
      </c>
      <c r="D505" t="str">
        <f>'F_Inputs - Reps'!D505</f>
        <v>£m</v>
      </c>
      <c r="E505" t="str">
        <f>'F_Inputs - Reps'!E505</f>
        <v>Price Review 2019</v>
      </c>
      <c r="F505" s="7"/>
      <c r="G505" s="7"/>
      <c r="H505" s="7"/>
      <c r="I505" s="7"/>
      <c r="J505" s="7"/>
    </row>
    <row r="506" spans="1:10">
      <c r="A506" t="str">
        <f>'F_Inputs - Reps'!A506</f>
        <v>SRN</v>
      </c>
      <c r="B506" t="str">
        <f>'F_Inputs - Reps'!B506</f>
        <v>S3025ENHSTP</v>
      </c>
      <c r="C506" t="str">
        <f>'F_Inputs - Reps'!C506</f>
        <v>Total enhancement capital expenditure  - Sludge transport</v>
      </c>
      <c r="D506" t="str">
        <f>'F_Inputs - Reps'!D506</f>
        <v>£m</v>
      </c>
      <c r="E506" t="str">
        <f>'F_Inputs - Reps'!E506</f>
        <v>Price Review 2019</v>
      </c>
      <c r="F506" s="7"/>
      <c r="G506" s="7"/>
      <c r="H506" s="7"/>
      <c r="I506" s="7"/>
      <c r="J506" s="7"/>
    </row>
    <row r="507" spans="1:10">
      <c r="A507" t="str">
        <f>'F_Inputs - Reps'!A507</f>
        <v>SRN</v>
      </c>
      <c r="B507" t="str">
        <f>'F_Inputs - Reps'!B507</f>
        <v>S3025ENHSDT</v>
      </c>
      <c r="C507" t="str">
        <f>'F_Inputs - Reps'!C507</f>
        <v>Total enhancement capital expenditure  - Sludge treatment</v>
      </c>
      <c r="D507" t="str">
        <f>'F_Inputs - Reps'!D507</f>
        <v>£m</v>
      </c>
      <c r="E507" t="str">
        <f>'F_Inputs - Reps'!E507</f>
        <v>Price Review 2019</v>
      </c>
      <c r="F507" s="7"/>
      <c r="G507" s="7"/>
      <c r="H507" s="7"/>
      <c r="I507" s="7"/>
      <c r="J507" s="7"/>
    </row>
    <row r="508" spans="1:10">
      <c r="A508" t="str">
        <f>'F_Inputs - Reps'!A508</f>
        <v>SRN</v>
      </c>
      <c r="B508" t="str">
        <f>'F_Inputs - Reps'!B508</f>
        <v>S3025ENHSDD</v>
      </c>
      <c r="C508" t="str">
        <f>'F_Inputs - Reps'!C508</f>
        <v>Total enhancement capital expenditure  - Sludge disposal</v>
      </c>
      <c r="D508" t="str">
        <f>'F_Inputs - Reps'!D508</f>
        <v>£m</v>
      </c>
      <c r="E508" t="str">
        <f>'F_Inputs - Reps'!E508</f>
        <v>Price Review 2019</v>
      </c>
      <c r="F508" s="7"/>
      <c r="G508" s="7"/>
      <c r="H508" s="7"/>
      <c r="I508" s="7"/>
      <c r="J508" s="7"/>
    </row>
    <row r="509" spans="1:10">
      <c r="A509" t="str">
        <f>'F_Inputs - Reps'!A509</f>
        <v>SRN</v>
      </c>
      <c r="B509" t="str">
        <f>'F_Inputs - Reps'!B509</f>
        <v>BM844CAS_DMMY</v>
      </c>
      <c r="C509" t="str">
        <f>'F_Inputs - Reps'!C509</f>
        <v>Operating expenditure - Other operating expenditure - Total operating expenditure (excluding third party services)</v>
      </c>
      <c r="D509" t="str">
        <f>'F_Inputs - Reps'!D509</f>
        <v>£m</v>
      </c>
      <c r="E509" t="str">
        <f>'F_Inputs - Reps'!E509</f>
        <v>Price Review 2019</v>
      </c>
      <c r="F509" s="7"/>
      <c r="G509" s="7"/>
      <c r="H509" s="7"/>
      <c r="I509" s="7"/>
      <c r="J509" s="7"/>
    </row>
    <row r="510" spans="1:10">
      <c r="A510" t="str">
        <f>'F_Inputs - Reps'!A510</f>
        <v>SRN</v>
      </c>
      <c r="B510" t="str">
        <f>'F_Inputs - Reps'!B510</f>
        <v>BC30944CAS_DMMY</v>
      </c>
      <c r="C510" t="str">
        <f>'F_Inputs - Reps'!C510</f>
        <v>Capital expenditure - Other capital expenditure ~ infra</v>
      </c>
      <c r="D510" t="str">
        <f>'F_Inputs - Reps'!D510</f>
        <v>£m</v>
      </c>
      <c r="E510" t="str">
        <f>'F_Inputs - Reps'!E510</f>
        <v>Price Review 2019</v>
      </c>
      <c r="F510" s="7"/>
      <c r="G510" s="7"/>
      <c r="H510" s="7"/>
      <c r="I510" s="7"/>
      <c r="J510" s="7"/>
    </row>
    <row r="511" spans="1:10">
      <c r="A511" t="str">
        <f>'F_Inputs - Reps'!A511</f>
        <v>SRN</v>
      </c>
      <c r="B511" t="str">
        <f>'F_Inputs - Reps'!B511</f>
        <v>CS00037CAS_DMMY</v>
      </c>
      <c r="C511" t="str">
        <f>'F_Inputs - Reps'!C511</f>
        <v>Capital expenditure - Other capital expenditure ~ non~infra</v>
      </c>
      <c r="D511" t="str">
        <f>'F_Inputs - Reps'!D511</f>
        <v>£m</v>
      </c>
      <c r="E511" t="str">
        <f>'F_Inputs - Reps'!E511</f>
        <v>Price Review 2019</v>
      </c>
      <c r="F511" s="7"/>
      <c r="G511" s="7"/>
      <c r="H511" s="7"/>
      <c r="I511" s="7"/>
      <c r="J511" s="7"/>
    </row>
    <row r="512" spans="1:10">
      <c r="A512" t="str">
        <f>'F_Inputs - Reps'!A512</f>
        <v>SRN</v>
      </c>
      <c r="B512" t="str">
        <f>'F_Inputs - Reps'!B512</f>
        <v>BC30947CAS_DMMY</v>
      </c>
      <c r="C512" t="str">
        <f>'F_Inputs - Reps'!C512</f>
        <v>Capital expenditure - Infrastructure network reinforcement</v>
      </c>
      <c r="D512" t="str">
        <f>'F_Inputs - Reps'!D512</f>
        <v>£m</v>
      </c>
      <c r="E512" t="str">
        <f>'F_Inputs - Reps'!E512</f>
        <v>Price Review 2019</v>
      </c>
      <c r="F512" s="7"/>
      <c r="G512" s="7"/>
      <c r="H512" s="7"/>
      <c r="I512" s="7"/>
      <c r="J512" s="7"/>
    </row>
    <row r="513" spans="1:10">
      <c r="A513" t="str">
        <f>'F_Inputs - Reps'!A513</f>
        <v>SRN</v>
      </c>
      <c r="B513" t="str">
        <f>'F_Inputs - Reps'!B513</f>
        <v>BA2123CAS_DMMY</v>
      </c>
      <c r="C513" t="str">
        <f>'F_Inputs - Reps'!C513</f>
        <v>Grants and contributions - capital expenditure - Dummy</v>
      </c>
      <c r="D513" t="str">
        <f>'F_Inputs - Reps'!D513</f>
        <v>£m</v>
      </c>
      <c r="E513" t="str">
        <f>'F_Inputs - Reps'!E513</f>
        <v>Price Review 2019</v>
      </c>
      <c r="F513" s="7"/>
      <c r="G513" s="7"/>
      <c r="H513" s="7"/>
      <c r="I513" s="7"/>
      <c r="J513" s="7"/>
    </row>
    <row r="514" spans="1:10">
      <c r="A514" t="str">
        <f>'F_Inputs - Reps'!A514</f>
        <v>SRN</v>
      </c>
      <c r="B514" t="str">
        <f>'F_Inputs - Reps'!B514</f>
        <v>WS1010WR</v>
      </c>
      <c r="C514" t="str">
        <f>'F_Inputs - Reps'!C514</f>
        <v>Operating expenditure (excluding Atypical expenditure) - Third party services - Water resources</v>
      </c>
      <c r="D514" t="str">
        <f>'F_Inputs - Reps'!D514</f>
        <v>£m</v>
      </c>
      <c r="E514" t="str">
        <f>'F_Inputs - Reps'!E514</f>
        <v>Price Review 2019</v>
      </c>
      <c r="F514" s="7"/>
      <c r="G514" s="7"/>
      <c r="H514" s="7"/>
      <c r="I514" s="7"/>
      <c r="J514" s="7"/>
    </row>
    <row r="515" spans="1:10">
      <c r="A515" t="str">
        <f>'F_Inputs - Reps'!A515</f>
        <v>SRN</v>
      </c>
      <c r="B515" t="str">
        <f>'F_Inputs - Reps'!B515</f>
        <v>WS1010RWD</v>
      </c>
      <c r="C515" t="str">
        <f>'F_Inputs - Reps'!C515</f>
        <v>Operating expenditure (excluding Atypical expenditure) - Third party services - Raw water distribution</v>
      </c>
      <c r="D515" t="str">
        <f>'F_Inputs - Reps'!D515</f>
        <v>£m</v>
      </c>
      <c r="E515" t="str">
        <f>'F_Inputs - Reps'!E515</f>
        <v>Price Review 2019</v>
      </c>
      <c r="F515" s="7"/>
      <c r="G515" s="7"/>
      <c r="H515" s="7"/>
      <c r="I515" s="7"/>
      <c r="J515" s="7"/>
    </row>
    <row r="516" spans="1:10">
      <c r="A516" t="str">
        <f>'F_Inputs - Reps'!A516</f>
        <v>SRN</v>
      </c>
      <c r="B516" t="str">
        <f>'F_Inputs - Reps'!B516</f>
        <v>WS1010WT</v>
      </c>
      <c r="C516" t="str">
        <f>'F_Inputs - Reps'!C516</f>
        <v>Third party services - Water treatment</v>
      </c>
      <c r="D516" t="str">
        <f>'F_Inputs - Reps'!D516</f>
        <v>£m</v>
      </c>
      <c r="E516" t="str">
        <f>'F_Inputs - Reps'!E516</f>
        <v>Price Review 2019</v>
      </c>
      <c r="F516" s="7"/>
      <c r="G516" s="7"/>
      <c r="H516" s="7"/>
      <c r="I516" s="7"/>
      <c r="J516" s="7"/>
    </row>
    <row r="517" spans="1:10">
      <c r="A517" t="str">
        <f>'F_Inputs - Reps'!A517</f>
        <v>SRN</v>
      </c>
      <c r="B517" t="str">
        <f>'F_Inputs - Reps'!B517</f>
        <v>WS1010TWD</v>
      </c>
      <c r="C517" t="str">
        <f>'F_Inputs - Reps'!C517</f>
        <v>Third party services - Treated water distribution</v>
      </c>
      <c r="D517" t="str">
        <f>'F_Inputs - Reps'!D517</f>
        <v>£m</v>
      </c>
      <c r="E517" t="str">
        <f>'F_Inputs - Reps'!E517</f>
        <v>Price Review 2019</v>
      </c>
      <c r="F517" s="7"/>
      <c r="G517" s="7"/>
      <c r="H517" s="7"/>
      <c r="I517" s="7"/>
      <c r="J517" s="7"/>
    </row>
    <row r="518" spans="1:10">
      <c r="A518" t="str">
        <f>'F_Inputs - Reps'!A518</f>
        <v>SRN</v>
      </c>
      <c r="B518" t="str">
        <f>'F_Inputs - Reps'!B518</f>
        <v>WWS1010SC</v>
      </c>
      <c r="C518" t="str">
        <f>'F_Inputs - Reps'!C518</f>
        <v>Operating expenditure - Third party services - Sewage collection</v>
      </c>
      <c r="D518" t="str">
        <f>'F_Inputs - Reps'!D518</f>
        <v>£m</v>
      </c>
      <c r="E518" t="str">
        <f>'F_Inputs - Reps'!E518</f>
        <v>Price Review 2019</v>
      </c>
      <c r="F518" s="7"/>
      <c r="G518" s="7"/>
      <c r="H518" s="7"/>
      <c r="I518" s="7"/>
      <c r="J518" s="7"/>
    </row>
    <row r="519" spans="1:10">
      <c r="A519" t="str">
        <f>'F_Inputs - Reps'!A519</f>
        <v>SRN</v>
      </c>
      <c r="B519" t="str">
        <f>'F_Inputs - Reps'!B519</f>
        <v>WWS1010ST</v>
      </c>
      <c r="C519" t="str">
        <f>'F_Inputs - Reps'!C519</f>
        <v>Operating expenditure - Third party services - Sewage treatment</v>
      </c>
      <c r="D519" t="str">
        <f>'F_Inputs - Reps'!D519</f>
        <v>£m</v>
      </c>
      <c r="E519" t="str">
        <f>'F_Inputs - Reps'!E519</f>
        <v>Price Review 2019</v>
      </c>
      <c r="F519" s="7"/>
      <c r="G519" s="7"/>
      <c r="H519" s="7"/>
      <c r="I519" s="7"/>
      <c r="J519" s="7"/>
    </row>
    <row r="520" spans="1:10">
      <c r="A520" t="str">
        <f>'F_Inputs - Reps'!A520</f>
        <v>SRN</v>
      </c>
      <c r="B520" t="str">
        <f>'F_Inputs - Reps'!B520</f>
        <v>WWS1010STP</v>
      </c>
      <c r="C520" t="str">
        <f>'F_Inputs - Reps'!C520</f>
        <v>Operating expenditure - Third party services - Sludge transport</v>
      </c>
      <c r="D520" t="str">
        <f>'F_Inputs - Reps'!D520</f>
        <v>£m</v>
      </c>
      <c r="E520" t="str">
        <f>'F_Inputs - Reps'!E520</f>
        <v>Price Review 2019</v>
      </c>
      <c r="F520" s="7"/>
      <c r="G520" s="7"/>
      <c r="H520" s="7"/>
      <c r="I520" s="7"/>
      <c r="J520" s="7"/>
    </row>
    <row r="521" spans="1:10">
      <c r="A521" t="str">
        <f>'F_Inputs - Reps'!A521</f>
        <v>SRN</v>
      </c>
      <c r="B521" t="str">
        <f>'F_Inputs - Reps'!B521</f>
        <v>WWS1010SDT</v>
      </c>
      <c r="C521" t="str">
        <f>'F_Inputs - Reps'!C521</f>
        <v>Operating expenditure - Third party services - Sludge treatment</v>
      </c>
      <c r="D521" t="str">
        <f>'F_Inputs - Reps'!D521</f>
        <v>£m</v>
      </c>
      <c r="E521" t="str">
        <f>'F_Inputs - Reps'!E521</f>
        <v>Price Review 2019</v>
      </c>
      <c r="F521" s="7"/>
      <c r="G521" s="7"/>
      <c r="H521" s="7"/>
      <c r="I521" s="7"/>
      <c r="J521" s="7"/>
    </row>
    <row r="522" spans="1:10">
      <c r="A522" t="str">
        <f>'F_Inputs - Reps'!A522</f>
        <v>SRN</v>
      </c>
      <c r="B522" t="str">
        <f>'F_Inputs - Reps'!B522</f>
        <v>WWS1010SDD</v>
      </c>
      <c r="C522" t="str">
        <f>'F_Inputs - Reps'!C522</f>
        <v>Operating expenditure - Third party services - Sludge disposal</v>
      </c>
      <c r="D522" t="str">
        <f>'F_Inputs - Reps'!D522</f>
        <v>£m</v>
      </c>
      <c r="E522" t="str">
        <f>'F_Inputs - Reps'!E522</f>
        <v>Price Review 2019</v>
      </c>
      <c r="F522" s="7"/>
      <c r="G522" s="7"/>
      <c r="H522" s="7"/>
      <c r="I522" s="7"/>
      <c r="J522" s="7"/>
    </row>
    <row r="523" spans="1:10">
      <c r="A523" t="str">
        <f>'F_Inputs - Reps'!A523</f>
        <v>SRN</v>
      </c>
      <c r="B523" t="str">
        <f>'F_Inputs - Reps'!B523</f>
        <v>WS1018WR</v>
      </c>
      <c r="C523" t="str">
        <f>'F_Inputs - Reps'!C523</f>
        <v>Capital Expenditure (excluding Atypical expenditure) - Third party services - Water resources</v>
      </c>
      <c r="D523" t="str">
        <f>'F_Inputs - Reps'!D523</f>
        <v>£m</v>
      </c>
      <c r="E523" t="str">
        <f>'F_Inputs - Reps'!E523</f>
        <v>Price Review 2019</v>
      </c>
      <c r="F523" s="7"/>
      <c r="G523" s="7"/>
      <c r="H523" s="7"/>
      <c r="I523" s="7"/>
      <c r="J523" s="7"/>
    </row>
    <row r="524" spans="1:10">
      <c r="A524" t="str">
        <f>'F_Inputs - Reps'!A524</f>
        <v>SRN</v>
      </c>
      <c r="B524" t="str">
        <f>'F_Inputs - Reps'!B524</f>
        <v>WS1018RWD</v>
      </c>
      <c r="C524" t="str">
        <f>'F_Inputs - Reps'!C524</f>
        <v>Capital Expenditure (excluding Atypical expenditure) - Third party services - Raw water distribution</v>
      </c>
      <c r="D524" t="str">
        <f>'F_Inputs - Reps'!D524</f>
        <v>£m</v>
      </c>
      <c r="E524" t="str">
        <f>'F_Inputs - Reps'!E524</f>
        <v>Price Review 2019</v>
      </c>
      <c r="F524" s="7"/>
      <c r="G524" s="7"/>
      <c r="H524" s="7"/>
      <c r="I524" s="7"/>
      <c r="J524" s="7"/>
    </row>
    <row r="525" spans="1:10">
      <c r="A525" t="str">
        <f>'F_Inputs - Reps'!A525</f>
        <v>SRN</v>
      </c>
      <c r="B525" t="str">
        <f>'F_Inputs - Reps'!B525</f>
        <v>WS1018WT</v>
      </c>
      <c r="C525" t="str">
        <f>'F_Inputs - Reps'!C525</f>
        <v>Third party services - Water treatment</v>
      </c>
      <c r="D525" t="str">
        <f>'F_Inputs - Reps'!D525</f>
        <v>£m</v>
      </c>
      <c r="E525" t="str">
        <f>'F_Inputs - Reps'!E525</f>
        <v>Price Review 2019</v>
      </c>
      <c r="F525" s="7"/>
      <c r="G525" s="7"/>
      <c r="H525" s="7"/>
      <c r="I525" s="7"/>
      <c r="J525" s="7"/>
    </row>
    <row r="526" spans="1:10">
      <c r="A526" t="str">
        <f>'F_Inputs - Reps'!A526</f>
        <v>SRN</v>
      </c>
      <c r="B526" t="str">
        <f>'F_Inputs - Reps'!B526</f>
        <v>WS1018TWD</v>
      </c>
      <c r="C526" t="str">
        <f>'F_Inputs - Reps'!C526</f>
        <v>Third party services - Treated water distribution</v>
      </c>
      <c r="D526" t="str">
        <f>'F_Inputs - Reps'!D526</f>
        <v>£m</v>
      </c>
      <c r="E526" t="str">
        <f>'F_Inputs - Reps'!E526</f>
        <v>Price Review 2019</v>
      </c>
      <c r="F526" s="7"/>
      <c r="G526" s="7"/>
      <c r="H526" s="7"/>
      <c r="I526" s="7"/>
      <c r="J526" s="7"/>
    </row>
    <row r="527" spans="1:10">
      <c r="A527" t="str">
        <f>'F_Inputs - Reps'!A527</f>
        <v>SRN</v>
      </c>
      <c r="B527" t="str">
        <f>'F_Inputs - Reps'!B527</f>
        <v>WWS1018SC</v>
      </c>
      <c r="C527" t="str">
        <f>'F_Inputs - Reps'!C527</f>
        <v>Capital expenditure - Third party services - Sewage collection</v>
      </c>
      <c r="D527" t="str">
        <f>'F_Inputs - Reps'!D527</f>
        <v>£m</v>
      </c>
      <c r="E527" t="str">
        <f>'F_Inputs - Reps'!E527</f>
        <v>Price Review 2019</v>
      </c>
      <c r="F527" s="7"/>
      <c r="G527" s="7"/>
      <c r="H527" s="7"/>
      <c r="I527" s="7"/>
      <c r="J527" s="7"/>
    </row>
    <row r="528" spans="1:10">
      <c r="A528" t="str">
        <f>'F_Inputs - Reps'!A528</f>
        <v>SRN</v>
      </c>
      <c r="B528" t="str">
        <f>'F_Inputs - Reps'!B528</f>
        <v>WWS1018ST</v>
      </c>
      <c r="C528" t="str">
        <f>'F_Inputs - Reps'!C528</f>
        <v>Capital expenditure - Third party services - Sewage treatment</v>
      </c>
      <c r="D528" t="str">
        <f>'F_Inputs - Reps'!D528</f>
        <v>£m</v>
      </c>
      <c r="E528" t="str">
        <f>'F_Inputs - Reps'!E528</f>
        <v>Price Review 2019</v>
      </c>
      <c r="F528" s="7"/>
      <c r="G528" s="7"/>
      <c r="H528" s="7"/>
      <c r="I528" s="7"/>
      <c r="J528" s="7"/>
    </row>
    <row r="529" spans="1:10">
      <c r="A529" t="str">
        <f>'F_Inputs - Reps'!A529</f>
        <v>SRN</v>
      </c>
      <c r="B529" t="str">
        <f>'F_Inputs - Reps'!B529</f>
        <v>WWS1018STP</v>
      </c>
      <c r="C529" t="str">
        <f>'F_Inputs - Reps'!C529</f>
        <v>Capital expenditure - Third party services - Sludge transport</v>
      </c>
      <c r="D529" t="str">
        <f>'F_Inputs - Reps'!D529</f>
        <v>£m</v>
      </c>
      <c r="E529" t="str">
        <f>'F_Inputs - Reps'!E529</f>
        <v>Price Review 2019</v>
      </c>
      <c r="F529" s="7"/>
      <c r="G529" s="7"/>
      <c r="H529" s="7"/>
      <c r="I529" s="7"/>
      <c r="J529" s="7"/>
    </row>
    <row r="530" spans="1:10">
      <c r="A530" t="str">
        <f>'F_Inputs - Reps'!A530</f>
        <v>SRN</v>
      </c>
      <c r="B530" t="str">
        <f>'F_Inputs - Reps'!B530</f>
        <v>WWS1018SDT</v>
      </c>
      <c r="C530" t="str">
        <f>'F_Inputs - Reps'!C530</f>
        <v>Capital expenditure - Third party services - Sludge treatment</v>
      </c>
      <c r="D530" t="str">
        <f>'F_Inputs - Reps'!D530</f>
        <v>£m</v>
      </c>
      <c r="E530" t="str">
        <f>'F_Inputs - Reps'!E530</f>
        <v>Price Review 2019</v>
      </c>
      <c r="F530" s="7"/>
      <c r="G530" s="7"/>
      <c r="H530" s="7"/>
      <c r="I530" s="7"/>
      <c r="J530" s="7"/>
    </row>
    <row r="531" spans="1:10">
      <c r="A531" t="str">
        <f>'F_Inputs - Reps'!A531</f>
        <v>SRN</v>
      </c>
      <c r="B531" t="str">
        <f>'F_Inputs - Reps'!B531</f>
        <v>WWS1018SDD</v>
      </c>
      <c r="C531" t="str">
        <f>'F_Inputs - Reps'!C531</f>
        <v>Capital expenditure - Third party services - Sludge disposal</v>
      </c>
      <c r="D531" t="str">
        <f>'F_Inputs - Reps'!D531</f>
        <v>£m</v>
      </c>
      <c r="E531" t="str">
        <f>'F_Inputs - Reps'!E531</f>
        <v>Price Review 2019</v>
      </c>
      <c r="F531" s="7"/>
      <c r="G531" s="7"/>
      <c r="H531" s="7"/>
      <c r="I531" s="7"/>
      <c r="J531" s="7"/>
    </row>
    <row r="532" spans="1:10">
      <c r="A532" t="str">
        <f>'F_Inputs - Reps'!A532</f>
        <v>TMS</v>
      </c>
      <c r="B532" t="str">
        <f>'F_Inputs - Reps'!B532</f>
        <v>WS1009WR</v>
      </c>
      <c r="C532" t="str">
        <f>'F_Inputs - Reps'!C532</f>
        <v>Operating expenditure (excluding Atypical expenditure) - Total operating expenditure excluding third party services - Water resources</v>
      </c>
      <c r="D532" t="str">
        <f>'F_Inputs - Reps'!D532</f>
        <v>£m</v>
      </c>
      <c r="E532" t="str">
        <f>'F_Inputs - Reps'!E532</f>
        <v>Price Review 2019</v>
      </c>
      <c r="F532" s="7"/>
      <c r="G532" s="7"/>
      <c r="H532" s="7"/>
      <c r="I532" s="7"/>
      <c r="J532" s="7"/>
    </row>
    <row r="533" spans="1:10">
      <c r="A533" t="str">
        <f>'F_Inputs - Reps'!A533</f>
        <v>TMS</v>
      </c>
      <c r="B533" t="str">
        <f>'F_Inputs - Reps'!B533</f>
        <v>WS1009WT</v>
      </c>
      <c r="C533" t="str">
        <f>'F_Inputs - Reps'!C533</f>
        <v>Total operating expenditure (excluding third party services) - Water treatment</v>
      </c>
      <c r="D533" t="str">
        <f>'F_Inputs - Reps'!D533</f>
        <v>£m</v>
      </c>
      <c r="E533" t="str">
        <f>'F_Inputs - Reps'!E533</f>
        <v>Price Review 2019</v>
      </c>
      <c r="F533" s="7"/>
      <c r="G533" s="7"/>
      <c r="H533" s="7"/>
      <c r="I533" s="7"/>
      <c r="J533" s="7"/>
    </row>
    <row r="534" spans="1:10">
      <c r="A534" t="str">
        <f>'F_Inputs - Reps'!A534</f>
        <v>TMS</v>
      </c>
      <c r="B534" t="str">
        <f>'F_Inputs - Reps'!B534</f>
        <v>WS1009TWD</v>
      </c>
      <c r="C534" t="str">
        <f>'F_Inputs - Reps'!C534</f>
        <v>Total operating expenditure (excluding third party services) - Treated water distribution</v>
      </c>
      <c r="D534" t="str">
        <f>'F_Inputs - Reps'!D534</f>
        <v>£m</v>
      </c>
      <c r="E534" t="str">
        <f>'F_Inputs - Reps'!E534</f>
        <v>Price Review 2019</v>
      </c>
      <c r="F534" s="7"/>
      <c r="G534" s="7"/>
      <c r="H534" s="7"/>
      <c r="I534" s="7"/>
      <c r="J534" s="7"/>
    </row>
    <row r="535" spans="1:10">
      <c r="A535" t="str">
        <f>'F_Inputs - Reps'!A535</f>
        <v>TMS</v>
      </c>
      <c r="B535" t="str">
        <f>'F_Inputs - Reps'!B535</f>
        <v>WS1009RWD</v>
      </c>
      <c r="C535" t="str">
        <f>'F_Inputs - Reps'!C535</f>
        <v>Operating expenditure (excluding Atypical expenditure) - Total operating expenditure excluding third party services - Raw water distribution</v>
      </c>
      <c r="D535" t="str">
        <f>'F_Inputs - Reps'!D535</f>
        <v>£m</v>
      </c>
      <c r="E535" t="str">
        <f>'F_Inputs - Reps'!E535</f>
        <v>Price Review 2019</v>
      </c>
      <c r="F535" s="7"/>
      <c r="G535" s="7"/>
      <c r="H535" s="7"/>
      <c r="I535" s="7"/>
      <c r="J535" s="7"/>
    </row>
    <row r="536" spans="1:10">
      <c r="A536" t="str">
        <f>'F_Inputs - Reps'!A536</f>
        <v>TMS</v>
      </c>
      <c r="B536" t="str">
        <f>'F_Inputs - Reps'!B536</f>
        <v>WS2047WR</v>
      </c>
      <c r="C536" t="str">
        <f>'F_Inputs - Reps'!C536</f>
        <v>Enhancement expenditure by purpose ~ operating - Total water enhancement operating expenditure  - Water resources</v>
      </c>
      <c r="D536" t="str">
        <f>'F_Inputs - Reps'!D536</f>
        <v>£m</v>
      </c>
      <c r="E536" t="str">
        <f>'F_Inputs - Reps'!E536</f>
        <v>Price Review 2019</v>
      </c>
      <c r="F536" s="7"/>
      <c r="G536" s="7"/>
      <c r="H536" s="7"/>
      <c r="I536" s="7"/>
      <c r="J536" s="7"/>
    </row>
    <row r="537" spans="1:10">
      <c r="A537" t="str">
        <f>'F_Inputs - Reps'!A537</f>
        <v>TMS</v>
      </c>
      <c r="B537" t="str">
        <f>'F_Inputs - Reps'!B537</f>
        <v>WS2047RWD</v>
      </c>
      <c r="C537" t="str">
        <f>'F_Inputs - Reps'!C537</f>
        <v>Enhancement expenditure by purpose ~ operating - Total water enhancement operating expenditure  - Raw water distribution</v>
      </c>
      <c r="D537" t="str">
        <f>'F_Inputs - Reps'!D537</f>
        <v>£m</v>
      </c>
      <c r="E537" t="str">
        <f>'F_Inputs - Reps'!E537</f>
        <v>Price Review 2019</v>
      </c>
      <c r="F537" s="7"/>
      <c r="G537" s="7"/>
      <c r="H537" s="7"/>
      <c r="I537" s="7"/>
      <c r="J537" s="7"/>
    </row>
    <row r="538" spans="1:10">
      <c r="A538" t="str">
        <f>'F_Inputs - Reps'!A538</f>
        <v>TMS</v>
      </c>
      <c r="B538" t="str">
        <f>'F_Inputs - Reps'!B538</f>
        <v>WS2047WT</v>
      </c>
      <c r="C538" t="str">
        <f>'F_Inputs - Reps'!C538</f>
        <v>Enhancement expenditure by purpose ~ operating - Total water enhancement operating expenditure  - Water treatment</v>
      </c>
      <c r="D538" t="str">
        <f>'F_Inputs - Reps'!D538</f>
        <v>£m</v>
      </c>
      <c r="E538" t="str">
        <f>'F_Inputs - Reps'!E538</f>
        <v>Price Review 2019</v>
      </c>
      <c r="F538" s="7"/>
      <c r="G538" s="7"/>
      <c r="H538" s="7"/>
      <c r="I538" s="7"/>
      <c r="J538" s="7"/>
    </row>
    <row r="539" spans="1:10">
      <c r="A539" t="str">
        <f>'F_Inputs - Reps'!A539</f>
        <v>TMS</v>
      </c>
      <c r="B539" t="str">
        <f>'F_Inputs - Reps'!B539</f>
        <v>WS2047TWD</v>
      </c>
      <c r="C539" t="str">
        <f>'F_Inputs - Reps'!C539</f>
        <v>Enhancement expenditure by purpose ~ operating - Total water enhancement operating expenditure  - Treated water distribution</v>
      </c>
      <c r="D539" t="str">
        <f>'F_Inputs - Reps'!D539</f>
        <v>£m</v>
      </c>
      <c r="E539" t="str">
        <f>'F_Inputs - Reps'!E539</f>
        <v>Price Review 2019</v>
      </c>
      <c r="F539" s="7"/>
      <c r="G539" s="7"/>
      <c r="H539" s="7"/>
      <c r="I539" s="7"/>
      <c r="J539" s="7"/>
    </row>
    <row r="540" spans="1:10">
      <c r="A540" t="str">
        <f>'F_Inputs - Reps'!A540</f>
        <v>TMS</v>
      </c>
      <c r="B540" t="str">
        <f>'F_Inputs - Reps'!B540</f>
        <v>WS2012WR</v>
      </c>
      <c r="C540" t="str">
        <f>'F_Inputs - Reps'!C540</f>
        <v>Enhancement expenditure by purpose ~ operating - Addressing low pressure - Water resources</v>
      </c>
      <c r="D540" t="str">
        <f>'F_Inputs - Reps'!D540</f>
        <v>£m</v>
      </c>
      <c r="E540" t="str">
        <f>'F_Inputs - Reps'!E540</f>
        <v>Price Review 2019</v>
      </c>
      <c r="F540" s="7"/>
      <c r="G540" s="7"/>
      <c r="H540" s="7"/>
      <c r="I540" s="7"/>
      <c r="J540" s="7"/>
    </row>
    <row r="541" spans="1:10">
      <c r="A541" t="str">
        <f>'F_Inputs - Reps'!A541</f>
        <v>TMS</v>
      </c>
      <c r="B541" t="str">
        <f>'F_Inputs - Reps'!B541</f>
        <v>WS2012RWD</v>
      </c>
      <c r="C541" t="str">
        <f>'F_Inputs - Reps'!C541</f>
        <v>Enhancement expenditure by purpose ~ operating - Addressing low pressure - Raw water distribution</v>
      </c>
      <c r="D541" t="str">
        <f>'F_Inputs - Reps'!D541</f>
        <v>£m</v>
      </c>
      <c r="E541" t="str">
        <f>'F_Inputs - Reps'!E541</f>
        <v>Price Review 2019</v>
      </c>
      <c r="F541" s="7"/>
      <c r="G541" s="7"/>
      <c r="H541" s="7"/>
      <c r="I541" s="7"/>
      <c r="J541" s="7"/>
    </row>
    <row r="542" spans="1:10">
      <c r="A542" t="str">
        <f>'F_Inputs - Reps'!A542</f>
        <v>TMS</v>
      </c>
      <c r="B542" t="str">
        <f>'F_Inputs - Reps'!B542</f>
        <v>WS2012WT</v>
      </c>
      <c r="C542" t="str">
        <f>'F_Inputs - Reps'!C542</f>
        <v>Enhancement expenditure by purpose ~ operating - Addressing low pressure - Water treatment</v>
      </c>
      <c r="D542" t="str">
        <f>'F_Inputs - Reps'!D542</f>
        <v>£m</v>
      </c>
      <c r="E542" t="str">
        <f>'F_Inputs - Reps'!E542</f>
        <v>Price Review 2019</v>
      </c>
      <c r="F542" s="7"/>
      <c r="G542" s="7"/>
      <c r="H542" s="7"/>
      <c r="I542" s="7"/>
      <c r="J542" s="7"/>
    </row>
    <row r="543" spans="1:10">
      <c r="A543" t="str">
        <f>'F_Inputs - Reps'!A543</f>
        <v>TMS</v>
      </c>
      <c r="B543" t="str">
        <f>'F_Inputs - Reps'!B543</f>
        <v>WS2012TWD</v>
      </c>
      <c r="C543" t="str">
        <f>'F_Inputs - Reps'!C543</f>
        <v>Enhancement expenditure by purpose ~ operating - Addressing low pressure - Treated water distribution</v>
      </c>
      <c r="D543" t="str">
        <f>'F_Inputs - Reps'!D543</f>
        <v>£m</v>
      </c>
      <c r="E543" t="str">
        <f>'F_Inputs - Reps'!E543</f>
        <v>Price Review 2019</v>
      </c>
      <c r="F543" s="7"/>
      <c r="G543" s="7"/>
      <c r="H543" s="7"/>
      <c r="I543" s="7"/>
      <c r="J543" s="7"/>
    </row>
    <row r="544" spans="1:10">
      <c r="A544" t="str">
        <f>'F_Inputs - Reps'!A544</f>
        <v>TMS</v>
      </c>
      <c r="B544" t="str">
        <f>'F_Inputs - Reps'!B544</f>
        <v>WS2019WR</v>
      </c>
      <c r="C544" t="str">
        <f>'F_Inputs - Reps'!C544</f>
        <v>Enhancement expenditure by purpose ~ operating - New developments - Water resources</v>
      </c>
      <c r="D544" t="str">
        <f>'F_Inputs - Reps'!D544</f>
        <v>£m</v>
      </c>
      <c r="E544" t="str">
        <f>'F_Inputs - Reps'!E544</f>
        <v>Price Review 2019</v>
      </c>
      <c r="F544" s="7"/>
      <c r="G544" s="7"/>
      <c r="H544" s="7"/>
      <c r="I544" s="7"/>
      <c r="J544" s="7"/>
    </row>
    <row r="545" spans="1:10">
      <c r="A545" t="str">
        <f>'F_Inputs - Reps'!A545</f>
        <v>TMS</v>
      </c>
      <c r="B545" t="str">
        <f>'F_Inputs - Reps'!B545</f>
        <v>WS2019RWD</v>
      </c>
      <c r="C545" t="str">
        <f>'F_Inputs - Reps'!C545</f>
        <v>Enhancement expenditure by purpose ~ operating - New developments - Raw water distribution</v>
      </c>
      <c r="D545" t="str">
        <f>'F_Inputs - Reps'!D545</f>
        <v>£m</v>
      </c>
      <c r="E545" t="str">
        <f>'F_Inputs - Reps'!E545</f>
        <v>Price Review 2019</v>
      </c>
      <c r="F545" s="7"/>
      <c r="G545" s="7"/>
      <c r="H545" s="7"/>
      <c r="I545" s="7"/>
      <c r="J545" s="7"/>
    </row>
    <row r="546" spans="1:10">
      <c r="A546" t="str">
        <f>'F_Inputs - Reps'!A546</f>
        <v>TMS</v>
      </c>
      <c r="B546" t="str">
        <f>'F_Inputs - Reps'!B546</f>
        <v>WS2019WT</v>
      </c>
      <c r="C546" t="str">
        <f>'F_Inputs - Reps'!C546</f>
        <v>Enhancement expenditure by purpose ~ operating - New developments - Water treatment</v>
      </c>
      <c r="D546" t="str">
        <f>'F_Inputs - Reps'!D546</f>
        <v>£m</v>
      </c>
      <c r="E546" t="str">
        <f>'F_Inputs - Reps'!E546</f>
        <v>Price Review 2019</v>
      </c>
      <c r="F546" s="7"/>
      <c r="G546" s="7"/>
      <c r="H546" s="7"/>
      <c r="I546" s="7"/>
      <c r="J546" s="7"/>
    </row>
    <row r="547" spans="1:10">
      <c r="A547" t="str">
        <f>'F_Inputs - Reps'!A547</f>
        <v>TMS</v>
      </c>
      <c r="B547" t="str">
        <f>'F_Inputs - Reps'!B547</f>
        <v>WS2019TWD</v>
      </c>
      <c r="C547" t="str">
        <f>'F_Inputs - Reps'!C547</f>
        <v>Enhancement expenditure by purpose ~ operating - New developments - Treated water distribution</v>
      </c>
      <c r="D547" t="str">
        <f>'F_Inputs - Reps'!D547</f>
        <v>£m</v>
      </c>
      <c r="E547" t="str">
        <f>'F_Inputs - Reps'!E547</f>
        <v>Price Review 2019</v>
      </c>
      <c r="F547" s="7"/>
      <c r="G547" s="7"/>
      <c r="H547" s="7"/>
      <c r="I547" s="7"/>
      <c r="J547" s="7"/>
    </row>
    <row r="548" spans="1:10">
      <c r="A548" t="str">
        <f>'F_Inputs - Reps'!A548</f>
        <v>TMS</v>
      </c>
      <c r="B548" t="str">
        <f>'F_Inputs - Reps'!B548</f>
        <v>WS2020WR</v>
      </c>
      <c r="C548" t="str">
        <f>'F_Inputs - Reps'!C548</f>
        <v>Enhancement expenditure by purpose ~ operating - New connections element of new development (CPs, meters) - Water resources</v>
      </c>
      <c r="D548" t="str">
        <f>'F_Inputs - Reps'!D548</f>
        <v>£m</v>
      </c>
      <c r="E548" t="str">
        <f>'F_Inputs - Reps'!E548</f>
        <v>Price Review 2019</v>
      </c>
      <c r="F548" s="7"/>
      <c r="G548" s="7"/>
      <c r="H548" s="7"/>
      <c r="I548" s="7"/>
      <c r="J548" s="7"/>
    </row>
    <row r="549" spans="1:10">
      <c r="A549" t="str">
        <f>'F_Inputs - Reps'!A549</f>
        <v>TMS</v>
      </c>
      <c r="B549" t="str">
        <f>'F_Inputs - Reps'!B549</f>
        <v>WS2020RWD</v>
      </c>
      <c r="C549" t="str">
        <f>'F_Inputs - Reps'!C549</f>
        <v>Enhancement expenditure by purpose ~ operating - New connections element of new development (CPs, meters) - Raw water distribution</v>
      </c>
      <c r="D549" t="str">
        <f>'F_Inputs - Reps'!D549</f>
        <v>£m</v>
      </c>
      <c r="E549" t="str">
        <f>'F_Inputs - Reps'!E549</f>
        <v>Price Review 2019</v>
      </c>
      <c r="F549" s="7"/>
      <c r="G549" s="7"/>
      <c r="H549" s="7"/>
      <c r="I549" s="7"/>
      <c r="J549" s="7"/>
    </row>
    <row r="550" spans="1:10">
      <c r="A550" t="str">
        <f>'F_Inputs - Reps'!A550</f>
        <v>TMS</v>
      </c>
      <c r="B550" t="str">
        <f>'F_Inputs - Reps'!B550</f>
        <v>WS2020WT</v>
      </c>
      <c r="C550" t="str">
        <f>'F_Inputs - Reps'!C550</f>
        <v>Enhancement expenditure by purpose ~ operating - New connections element of new development (CPs, meters) - Water treatment</v>
      </c>
      <c r="D550" t="str">
        <f>'F_Inputs - Reps'!D550</f>
        <v>£m</v>
      </c>
      <c r="E550" t="str">
        <f>'F_Inputs - Reps'!E550</f>
        <v>Price Review 2019</v>
      </c>
      <c r="F550" s="7"/>
      <c r="G550" s="7"/>
      <c r="H550" s="7"/>
      <c r="I550" s="7"/>
      <c r="J550" s="7"/>
    </row>
    <row r="551" spans="1:10">
      <c r="A551" t="str">
        <f>'F_Inputs - Reps'!A551</f>
        <v>TMS</v>
      </c>
      <c r="B551" t="str">
        <f>'F_Inputs - Reps'!B551</f>
        <v>WS2020TWD</v>
      </c>
      <c r="C551" t="str">
        <f>'F_Inputs - Reps'!C551</f>
        <v>Enhancement expenditure by purpose ~ operating - New connections element of new development (CPs, meters) - Treated water distribution</v>
      </c>
      <c r="D551" t="str">
        <f>'F_Inputs - Reps'!D551</f>
        <v>£m</v>
      </c>
      <c r="E551" t="str">
        <f>'F_Inputs - Reps'!E551</f>
        <v>Price Review 2019</v>
      </c>
      <c r="F551" s="7"/>
      <c r="G551" s="7"/>
      <c r="H551" s="7"/>
      <c r="I551" s="7"/>
      <c r="J551" s="7"/>
    </row>
    <row r="552" spans="1:10">
      <c r="A552" t="str">
        <f>'F_Inputs - Reps'!A552</f>
        <v>TMS</v>
      </c>
      <c r="B552" t="str">
        <f>'F_Inputs - Reps'!B552</f>
        <v>WS1012WR</v>
      </c>
      <c r="C552" t="str">
        <f>'F_Inputs - Reps'!C552</f>
        <v>Capital Expenditure (excluding Atypical expenditure) - Maintaining the long term capability of the assets ~ infra - Water resources</v>
      </c>
      <c r="D552" t="str">
        <f>'F_Inputs - Reps'!D552</f>
        <v>£m</v>
      </c>
      <c r="E552" t="str">
        <f>'F_Inputs - Reps'!E552</f>
        <v>Price Review 2019</v>
      </c>
      <c r="F552" s="7"/>
      <c r="G552" s="7"/>
      <c r="H552" s="7"/>
      <c r="I552" s="7"/>
      <c r="J552" s="7"/>
    </row>
    <row r="553" spans="1:10">
      <c r="A553" t="str">
        <f>'F_Inputs - Reps'!A553</f>
        <v>TMS</v>
      </c>
      <c r="B553" t="str">
        <f>'F_Inputs - Reps'!B553</f>
        <v>WS1012WT</v>
      </c>
      <c r="C553" t="str">
        <f>'F_Inputs - Reps'!C553</f>
        <v>Maintaining the long term capability of the assets - infra - Water treatment</v>
      </c>
      <c r="D553" t="str">
        <f>'F_Inputs - Reps'!D553</f>
        <v>£m</v>
      </c>
      <c r="E553" t="str">
        <f>'F_Inputs - Reps'!E553</f>
        <v>Price Review 2019</v>
      </c>
      <c r="F553" s="7"/>
      <c r="G553" s="7"/>
      <c r="H553" s="7"/>
      <c r="I553" s="7"/>
      <c r="J553" s="7"/>
    </row>
    <row r="554" spans="1:10">
      <c r="A554" t="str">
        <f>'F_Inputs - Reps'!A554</f>
        <v>TMS</v>
      </c>
      <c r="B554" t="str">
        <f>'F_Inputs - Reps'!B554</f>
        <v>WS1012TWD</v>
      </c>
      <c r="C554" t="str">
        <f>'F_Inputs - Reps'!C554</f>
        <v>Maintaining the long term capability of the assets - infra - Treated water distribution</v>
      </c>
      <c r="D554" t="str">
        <f>'F_Inputs - Reps'!D554</f>
        <v>£m</v>
      </c>
      <c r="E554" t="str">
        <f>'F_Inputs - Reps'!E554</f>
        <v>Price Review 2019</v>
      </c>
      <c r="F554" s="7"/>
      <c r="G554" s="7"/>
      <c r="H554" s="7"/>
      <c r="I554" s="7"/>
      <c r="J554" s="7"/>
    </row>
    <row r="555" spans="1:10">
      <c r="A555" t="str">
        <f>'F_Inputs - Reps'!A555</f>
        <v>TMS</v>
      </c>
      <c r="B555" t="str">
        <f>'F_Inputs - Reps'!B555</f>
        <v>WS1012RWD</v>
      </c>
      <c r="C555" t="str">
        <f>'F_Inputs - Reps'!C555</f>
        <v>Capital Expenditure (excluding Atypical expenditure) - Maintaining the long term capability of the assets ~ infra - Raw water distribution</v>
      </c>
      <c r="D555" t="str">
        <f>'F_Inputs - Reps'!D555</f>
        <v>£m</v>
      </c>
      <c r="E555" t="str">
        <f>'F_Inputs - Reps'!E555</f>
        <v>Price Review 2019</v>
      </c>
      <c r="F555" s="7"/>
      <c r="G555" s="7"/>
      <c r="H555" s="7"/>
      <c r="I555" s="7"/>
      <c r="J555" s="7"/>
    </row>
    <row r="556" spans="1:10">
      <c r="A556" t="str">
        <f>'F_Inputs - Reps'!A556</f>
        <v>TMS</v>
      </c>
      <c r="B556" t="str">
        <f>'F_Inputs - Reps'!B556</f>
        <v>WS1013WR</v>
      </c>
      <c r="C556" t="str">
        <f>'F_Inputs - Reps'!C556</f>
        <v>Capital Expenditure (excluding Atypical expenditure) - Maintaining the long term capability of the assets ~ non-infra - Water resources</v>
      </c>
      <c r="D556" t="str">
        <f>'F_Inputs - Reps'!D556</f>
        <v>£m</v>
      </c>
      <c r="E556" t="str">
        <f>'F_Inputs - Reps'!E556</f>
        <v>Price Review 2019</v>
      </c>
      <c r="F556" s="7"/>
      <c r="G556" s="7"/>
      <c r="H556" s="7"/>
      <c r="I556" s="7"/>
      <c r="J556" s="7"/>
    </row>
    <row r="557" spans="1:10">
      <c r="A557" t="str">
        <f>'F_Inputs - Reps'!A557</f>
        <v>TMS</v>
      </c>
      <c r="B557" t="str">
        <f>'F_Inputs - Reps'!B557</f>
        <v>WS1013WT</v>
      </c>
      <c r="C557" t="str">
        <f>'F_Inputs - Reps'!C557</f>
        <v>Maintaining the long term capability of the assets - non-infra - Water treatment</v>
      </c>
      <c r="D557" t="str">
        <f>'F_Inputs - Reps'!D557</f>
        <v>£m</v>
      </c>
      <c r="E557" t="str">
        <f>'F_Inputs - Reps'!E557</f>
        <v>Price Review 2019</v>
      </c>
      <c r="F557" s="7"/>
      <c r="G557" s="7"/>
      <c r="H557" s="7"/>
      <c r="I557" s="7"/>
      <c r="J557" s="7"/>
    </row>
    <row r="558" spans="1:10">
      <c r="A558" t="str">
        <f>'F_Inputs - Reps'!A558</f>
        <v>TMS</v>
      </c>
      <c r="B558" t="str">
        <f>'F_Inputs - Reps'!B558</f>
        <v>WS1013TWD</v>
      </c>
      <c r="C558" t="str">
        <f>'F_Inputs - Reps'!C558</f>
        <v>Maintaining the long term capability of the assets - non-infra - Treated water distribution</v>
      </c>
      <c r="D558" t="str">
        <f>'F_Inputs - Reps'!D558</f>
        <v>£m</v>
      </c>
      <c r="E558" t="str">
        <f>'F_Inputs - Reps'!E558</f>
        <v>Price Review 2019</v>
      </c>
      <c r="F558" s="7"/>
      <c r="G558" s="7"/>
      <c r="H558" s="7"/>
      <c r="I558" s="7"/>
      <c r="J558" s="7"/>
    </row>
    <row r="559" spans="1:10">
      <c r="A559" t="str">
        <f>'F_Inputs - Reps'!A559</f>
        <v>TMS</v>
      </c>
      <c r="B559" t="str">
        <f>'F_Inputs - Reps'!B559</f>
        <v>WS1013RWD</v>
      </c>
      <c r="C559" t="str">
        <f>'F_Inputs - Reps'!C559</f>
        <v>Capital Expenditure (excluding Atypical expenditure) - Maintaining the long term capability of the assets ~ non-infra - Raw water distribution</v>
      </c>
      <c r="D559" t="str">
        <f>'F_Inputs - Reps'!D559</f>
        <v>£m</v>
      </c>
      <c r="E559" t="str">
        <f>'F_Inputs - Reps'!E559</f>
        <v>Price Review 2019</v>
      </c>
      <c r="F559" s="7"/>
      <c r="G559" s="7"/>
      <c r="H559" s="7"/>
      <c r="I559" s="7"/>
      <c r="J559" s="7"/>
    </row>
    <row r="560" spans="1:10">
      <c r="A560" t="str">
        <f>'F_Inputs - Reps'!A560</f>
        <v>TMS</v>
      </c>
      <c r="B560" t="str">
        <f>'F_Inputs - Reps'!B560</f>
        <v>W3002WR</v>
      </c>
      <c r="C560" t="str">
        <f>'F_Inputs - Reps'!C560</f>
        <v>Addressing low pressure - Water resources</v>
      </c>
      <c r="D560" t="str">
        <f>'F_Inputs - Reps'!D560</f>
        <v>£m</v>
      </c>
      <c r="E560" t="str">
        <f>'F_Inputs - Reps'!E560</f>
        <v>Price Review 2019</v>
      </c>
      <c r="F560" s="7"/>
      <c r="G560" s="7"/>
      <c r="H560" s="7"/>
      <c r="I560" s="7"/>
      <c r="J560" s="7"/>
    </row>
    <row r="561" spans="1:10">
      <c r="A561" t="str">
        <f>'F_Inputs - Reps'!A561</f>
        <v>TMS</v>
      </c>
      <c r="B561" t="str">
        <f>'F_Inputs - Reps'!B561</f>
        <v>W3002RWD</v>
      </c>
      <c r="C561" t="str">
        <f>'F_Inputs - Reps'!C561</f>
        <v>Addressing low pressure - Raw water distribution</v>
      </c>
      <c r="D561" t="str">
        <f>'F_Inputs - Reps'!D561</f>
        <v>£m</v>
      </c>
      <c r="E561" t="str">
        <f>'F_Inputs - Reps'!E561</f>
        <v>Price Review 2019</v>
      </c>
      <c r="F561" s="7"/>
      <c r="G561" s="7"/>
      <c r="H561" s="7"/>
      <c r="I561" s="7"/>
      <c r="J561" s="7"/>
    </row>
    <row r="562" spans="1:10">
      <c r="A562" t="str">
        <f>'F_Inputs - Reps'!A562</f>
        <v>TMS</v>
      </c>
      <c r="B562" t="str">
        <f>'F_Inputs - Reps'!B562</f>
        <v>W3002WT</v>
      </c>
      <c r="C562" t="str">
        <f>'F_Inputs - Reps'!C562</f>
        <v>Addressing low pressure - Water treatment</v>
      </c>
      <c r="D562" t="str">
        <f>'F_Inputs - Reps'!D562</f>
        <v>£m</v>
      </c>
      <c r="E562" t="str">
        <f>'F_Inputs - Reps'!E562</f>
        <v>Price Review 2019</v>
      </c>
      <c r="F562" s="7"/>
      <c r="G562" s="7"/>
      <c r="H562" s="7"/>
      <c r="I562" s="7"/>
      <c r="J562" s="7"/>
    </row>
    <row r="563" spans="1:10">
      <c r="A563" t="str">
        <f>'F_Inputs - Reps'!A563</f>
        <v>TMS</v>
      </c>
      <c r="B563" t="str">
        <f>'F_Inputs - Reps'!B563</f>
        <v>W3002TWD</v>
      </c>
      <c r="C563" t="str">
        <f>'F_Inputs - Reps'!C563</f>
        <v>Addressing low pressure - Treated water distribution</v>
      </c>
      <c r="D563" t="str">
        <f>'F_Inputs - Reps'!D563</f>
        <v>£m</v>
      </c>
      <c r="E563" t="str">
        <f>'F_Inputs - Reps'!E563</f>
        <v>Price Review 2019</v>
      </c>
      <c r="F563" s="7"/>
      <c r="G563" s="7"/>
      <c r="H563" s="7"/>
      <c r="I563" s="7"/>
      <c r="J563" s="7"/>
    </row>
    <row r="564" spans="1:10">
      <c r="A564" t="str">
        <f>'F_Inputs - Reps'!A564</f>
        <v>TMS</v>
      </c>
      <c r="B564" t="str">
        <f>'F_Inputs - Reps'!B564</f>
        <v>W3009WR</v>
      </c>
      <c r="C564" t="str">
        <f>'F_Inputs - Reps'!C564</f>
        <v>New developments - Water resources</v>
      </c>
      <c r="D564" t="str">
        <f>'F_Inputs - Reps'!D564</f>
        <v>£m</v>
      </c>
      <c r="E564" t="str">
        <f>'F_Inputs - Reps'!E564</f>
        <v>Price Review 2019</v>
      </c>
      <c r="F564" s="7"/>
      <c r="G564" s="7"/>
      <c r="H564" s="7"/>
      <c r="I564" s="7"/>
      <c r="J564" s="7"/>
    </row>
    <row r="565" spans="1:10">
      <c r="A565" t="str">
        <f>'F_Inputs - Reps'!A565</f>
        <v>TMS</v>
      </c>
      <c r="B565" t="str">
        <f>'F_Inputs - Reps'!B565</f>
        <v>W3009RWD</v>
      </c>
      <c r="C565" t="str">
        <f>'F_Inputs - Reps'!C565</f>
        <v>New developments - Raw water distribution</v>
      </c>
      <c r="D565" t="str">
        <f>'F_Inputs - Reps'!D565</f>
        <v>£m</v>
      </c>
      <c r="E565" t="str">
        <f>'F_Inputs - Reps'!E565</f>
        <v>Price Review 2019</v>
      </c>
      <c r="F565" s="7"/>
      <c r="G565" s="7"/>
      <c r="H565" s="7"/>
      <c r="I565" s="7"/>
      <c r="J565" s="7"/>
    </row>
    <row r="566" spans="1:10">
      <c r="A566" t="str">
        <f>'F_Inputs - Reps'!A566</f>
        <v>TMS</v>
      </c>
      <c r="B566" t="str">
        <f>'F_Inputs - Reps'!B566</f>
        <v>W3009WT</v>
      </c>
      <c r="C566" t="str">
        <f>'F_Inputs - Reps'!C566</f>
        <v>New developments - Water treatment</v>
      </c>
      <c r="D566" t="str">
        <f>'F_Inputs - Reps'!D566</f>
        <v>£m</v>
      </c>
      <c r="E566" t="str">
        <f>'F_Inputs - Reps'!E566</f>
        <v>Price Review 2019</v>
      </c>
      <c r="F566" s="7"/>
      <c r="G566" s="7"/>
      <c r="H566" s="7"/>
      <c r="I566" s="7"/>
      <c r="J566" s="7"/>
    </row>
    <row r="567" spans="1:10">
      <c r="A567" t="str">
        <f>'F_Inputs - Reps'!A567</f>
        <v>TMS</v>
      </c>
      <c r="B567" t="str">
        <f>'F_Inputs - Reps'!B567</f>
        <v>W3009TWD</v>
      </c>
      <c r="C567" t="str">
        <f>'F_Inputs - Reps'!C567</f>
        <v>New developments - Treated water distribution</v>
      </c>
      <c r="D567" t="str">
        <f>'F_Inputs - Reps'!D567</f>
        <v>£m</v>
      </c>
      <c r="E567" t="str">
        <f>'F_Inputs - Reps'!E567</f>
        <v>Price Review 2019</v>
      </c>
      <c r="F567" s="7"/>
      <c r="G567" s="7"/>
      <c r="H567" s="7"/>
      <c r="I567" s="7"/>
      <c r="J567" s="7"/>
    </row>
    <row r="568" spans="1:10">
      <c r="A568" t="str">
        <f>'F_Inputs - Reps'!A568</f>
        <v>TMS</v>
      </c>
      <c r="B568" t="str">
        <f>'F_Inputs - Reps'!B568</f>
        <v>WS2004WR</v>
      </c>
      <c r="C568" t="str">
        <f>'F_Inputs - Reps'!C568</f>
        <v>New connections element of new development (CPs, meters) - Abstraction licences</v>
      </c>
      <c r="D568" t="str">
        <f>'F_Inputs - Reps'!D568</f>
        <v>£m</v>
      </c>
      <c r="E568" t="str">
        <f>'F_Inputs - Reps'!E568</f>
        <v>Price Review 2019</v>
      </c>
      <c r="F568" s="7"/>
      <c r="G568" s="7"/>
      <c r="H568" s="7"/>
      <c r="I568" s="7"/>
      <c r="J568" s="7"/>
    </row>
    <row r="569" spans="1:10">
      <c r="A569" t="str">
        <f>'F_Inputs - Reps'!A569</f>
        <v>TMS</v>
      </c>
      <c r="B569" t="str">
        <f>'F_Inputs - Reps'!B569</f>
        <v>WS2004WT</v>
      </c>
      <c r="C569" t="str">
        <f>'F_Inputs - Reps'!C569</f>
        <v>New connections element of new development (CPs, meters) - Water treatment</v>
      </c>
      <c r="D569" t="str">
        <f>'F_Inputs - Reps'!D569</f>
        <v>£m</v>
      </c>
      <c r="E569" t="str">
        <f>'F_Inputs - Reps'!E569</f>
        <v>Price Review 2019</v>
      </c>
      <c r="F569" s="7"/>
      <c r="G569" s="7"/>
      <c r="H569" s="7"/>
      <c r="I569" s="7"/>
      <c r="J569" s="7"/>
    </row>
    <row r="570" spans="1:10">
      <c r="A570" t="str">
        <f>'F_Inputs - Reps'!A570</f>
        <v>TMS</v>
      </c>
      <c r="B570" t="str">
        <f>'F_Inputs - Reps'!B570</f>
        <v>WS2004TWD</v>
      </c>
      <c r="C570" t="str">
        <f>'F_Inputs - Reps'!C570</f>
        <v>New connections element of new development (CPs, meters) - Treated water distribution</v>
      </c>
      <c r="D570" t="str">
        <f>'F_Inputs - Reps'!D570</f>
        <v>£m</v>
      </c>
      <c r="E570" t="str">
        <f>'F_Inputs - Reps'!E570</f>
        <v>Price Review 2019</v>
      </c>
      <c r="F570" s="7"/>
      <c r="G570" s="7"/>
      <c r="H570" s="7"/>
      <c r="I570" s="7"/>
      <c r="J570" s="7"/>
    </row>
    <row r="571" spans="1:10">
      <c r="A571" t="str">
        <f>'F_Inputs - Reps'!A571</f>
        <v>TMS</v>
      </c>
      <c r="B571" t="str">
        <f>'F_Inputs - Reps'!B571</f>
        <v>WS2004RWD</v>
      </c>
      <c r="C571" t="str">
        <f>'F_Inputs - Reps'!C571</f>
        <v>Enhancement expenditure by purpose ~ capital - New connections element of new development (CPs, meters) - Raw water distribution</v>
      </c>
      <c r="D571" t="str">
        <f>'F_Inputs - Reps'!D571</f>
        <v>£m</v>
      </c>
      <c r="E571" t="str">
        <f>'F_Inputs - Reps'!E571</f>
        <v>Price Review 2019</v>
      </c>
      <c r="F571" s="7"/>
      <c r="G571" s="7"/>
      <c r="H571" s="7"/>
      <c r="I571" s="7"/>
      <c r="J571" s="7"/>
    </row>
    <row r="572" spans="1:10">
      <c r="A572" t="str">
        <f>'F_Inputs - Reps'!A572</f>
        <v>TMS</v>
      </c>
      <c r="B572" t="str">
        <f>'F_Inputs - Reps'!B572</f>
        <v>BA2070WR</v>
      </c>
      <c r="C572" t="str">
        <f>'F_Inputs - Reps'!C572</f>
        <v>Total enhancement capital expenditure  - Water resources</v>
      </c>
      <c r="D572" t="str">
        <f>'F_Inputs - Reps'!D572</f>
        <v>£m</v>
      </c>
      <c r="E572" t="str">
        <f>'F_Inputs - Reps'!E572</f>
        <v>Price Review 2019</v>
      </c>
      <c r="F572" s="7"/>
      <c r="G572" s="7"/>
      <c r="H572" s="7"/>
      <c r="I572" s="7"/>
      <c r="J572" s="7"/>
    </row>
    <row r="573" spans="1:10">
      <c r="A573" t="str">
        <f>'F_Inputs - Reps'!A573</f>
        <v>TMS</v>
      </c>
      <c r="B573" t="str">
        <f>'F_Inputs - Reps'!B573</f>
        <v>BA2070RWD</v>
      </c>
      <c r="C573" t="str">
        <f>'F_Inputs - Reps'!C573</f>
        <v>Total enhancement capital expenditure  - Raw water distribution</v>
      </c>
      <c r="D573" t="str">
        <f>'F_Inputs - Reps'!D573</f>
        <v>£m</v>
      </c>
      <c r="E573" t="str">
        <f>'F_Inputs - Reps'!E573</f>
        <v>Price Review 2019</v>
      </c>
      <c r="F573" s="7"/>
      <c r="G573" s="7"/>
      <c r="H573" s="7"/>
      <c r="I573" s="7"/>
      <c r="J573" s="7"/>
    </row>
    <row r="574" spans="1:10">
      <c r="A574" t="str">
        <f>'F_Inputs - Reps'!A574</f>
        <v>TMS</v>
      </c>
      <c r="B574" t="str">
        <f>'F_Inputs - Reps'!B574</f>
        <v>BA2070WT</v>
      </c>
      <c r="C574" t="str">
        <f>'F_Inputs - Reps'!C574</f>
        <v>Total enhancement capital expenditure  - Water treatment</v>
      </c>
      <c r="D574" t="str">
        <f>'F_Inputs - Reps'!D574</f>
        <v>£m</v>
      </c>
      <c r="E574" t="str">
        <f>'F_Inputs - Reps'!E574</f>
        <v>Price Review 2019</v>
      </c>
      <c r="F574" s="7"/>
      <c r="G574" s="7"/>
      <c r="H574" s="7"/>
      <c r="I574" s="7"/>
      <c r="J574" s="7"/>
    </row>
    <row r="575" spans="1:10">
      <c r="A575" t="str">
        <f>'F_Inputs - Reps'!A575</f>
        <v>TMS</v>
      </c>
      <c r="B575" t="str">
        <f>'F_Inputs - Reps'!B575</f>
        <v>BA2070TWD</v>
      </c>
      <c r="C575" t="str">
        <f>'F_Inputs - Reps'!C575</f>
        <v>Total enhancement capital expenditure  - Treated water distribution</v>
      </c>
      <c r="D575" t="str">
        <f>'F_Inputs - Reps'!D575</f>
        <v>£m</v>
      </c>
      <c r="E575" t="str">
        <f>'F_Inputs - Reps'!E575</f>
        <v>Price Review 2019</v>
      </c>
      <c r="F575" s="7"/>
      <c r="G575" s="7"/>
      <c r="H575" s="7"/>
      <c r="I575" s="7"/>
      <c r="J575" s="7"/>
    </row>
    <row r="576" spans="1:10">
      <c r="A576" t="str">
        <f>'F_Inputs - Reps'!A576</f>
        <v>TMS</v>
      </c>
      <c r="B576" t="str">
        <f>'F_Inputs - Reps'!B576</f>
        <v>WWS1009SC</v>
      </c>
      <c r="C576" t="str">
        <f>'F_Inputs - Reps'!C576</f>
        <v>Operating expenditure - Total operating expenditure (excluding third party services) - Sewage collection</v>
      </c>
      <c r="D576" t="str">
        <f>'F_Inputs - Reps'!D576</f>
        <v>£m</v>
      </c>
      <c r="E576" t="str">
        <f>'F_Inputs - Reps'!E576</f>
        <v>Price Review 2019</v>
      </c>
      <c r="F576" s="7"/>
      <c r="H576" s="7"/>
      <c r="I576" s="7"/>
      <c r="J576" s="7"/>
    </row>
    <row r="577" spans="1:11">
      <c r="A577" t="str">
        <f>'F_Inputs - Reps'!A577</f>
        <v>TMS</v>
      </c>
      <c r="B577" t="str">
        <f>'F_Inputs - Reps'!B577</f>
        <v>WWS1009ST</v>
      </c>
      <c r="C577" t="str">
        <f>'F_Inputs - Reps'!C577</f>
        <v>Operating expenditure - Total operating expenditure (excluding third party services) - Sewage treatment</v>
      </c>
      <c r="D577" t="str">
        <f>'F_Inputs - Reps'!D577</f>
        <v>£m</v>
      </c>
      <c r="E577" t="str">
        <f>'F_Inputs - Reps'!E577</f>
        <v>Price Review 2019</v>
      </c>
      <c r="F577" s="7"/>
      <c r="H577" s="7"/>
      <c r="I577" s="7"/>
      <c r="J577" s="7"/>
    </row>
    <row r="578" spans="1:11">
      <c r="A578" t="str">
        <f>'F_Inputs - Reps'!A578</f>
        <v>TMS</v>
      </c>
      <c r="B578" t="str">
        <f>'F_Inputs - Reps'!B578</f>
        <v>WWS1009STP</v>
      </c>
      <c r="C578" t="str">
        <f>'F_Inputs - Reps'!C578</f>
        <v>Operating expenditure - Total operating expenditure (excluding third party services) - Sludge transport</v>
      </c>
      <c r="D578" t="str">
        <f>'F_Inputs - Reps'!D578</f>
        <v>£m</v>
      </c>
      <c r="E578" t="str">
        <f>'F_Inputs - Reps'!E578</f>
        <v>Price Review 2019</v>
      </c>
      <c r="F578" s="7"/>
      <c r="H578" s="7"/>
      <c r="I578" s="7"/>
      <c r="J578" s="7"/>
    </row>
    <row r="579" spans="1:11">
      <c r="A579" t="str">
        <f>'F_Inputs - Reps'!A579</f>
        <v>TMS</v>
      </c>
      <c r="B579" t="str">
        <f>'F_Inputs - Reps'!B579</f>
        <v>WWS1009SDT</v>
      </c>
      <c r="C579" t="str">
        <f>'F_Inputs - Reps'!C579</f>
        <v>Operating expenditure - Total operating expenditure (excluding third party services) - Sludge treatment</v>
      </c>
      <c r="D579" t="str">
        <f>'F_Inputs - Reps'!D579</f>
        <v>£m</v>
      </c>
      <c r="E579" t="str">
        <f>'F_Inputs - Reps'!E579</f>
        <v>Price Review 2019</v>
      </c>
      <c r="F579" s="7"/>
      <c r="H579" s="7"/>
      <c r="I579" s="7"/>
      <c r="J579" s="7"/>
    </row>
    <row r="580" spans="1:11">
      <c r="A580" t="str">
        <f>'F_Inputs - Reps'!A580</f>
        <v>TMS</v>
      </c>
      <c r="B580" t="str">
        <f>'F_Inputs - Reps'!B580</f>
        <v>WWS1009SDD</v>
      </c>
      <c r="C580" t="str">
        <f>'F_Inputs - Reps'!C580</f>
        <v>Operating expenditure - Total operating expenditure (excluding third party services) - Sludge disposal</v>
      </c>
      <c r="D580" t="str">
        <f>'F_Inputs - Reps'!D580</f>
        <v>£m</v>
      </c>
      <c r="E580" t="str">
        <f>'F_Inputs - Reps'!E580</f>
        <v>Price Review 2019</v>
      </c>
      <c r="F580" s="7"/>
      <c r="H580" s="7"/>
      <c r="I580" s="7"/>
      <c r="J580" s="7"/>
    </row>
    <row r="581" spans="1:11">
      <c r="A581" t="str">
        <f>'F_Inputs - Reps'!A581</f>
        <v>TMS</v>
      </c>
      <c r="B581" t="str">
        <f>'F_Inputs - Reps'!B581</f>
        <v>WWS2054SC</v>
      </c>
      <c r="C581" t="str">
        <f>'F_Inputs - Reps'!C581</f>
        <v>Enhancement expenditure by purpose - operating - Total wastewater enhancement operating expenditure  - Sewage collection</v>
      </c>
      <c r="D581" t="str">
        <f>'F_Inputs - Reps'!D581</f>
        <v>£m</v>
      </c>
      <c r="E581" t="str">
        <f>'F_Inputs - Reps'!E581</f>
        <v>Price Review 2019</v>
      </c>
      <c r="F581" s="7"/>
      <c r="G581" s="7">
        <v>15.548</v>
      </c>
      <c r="H581" s="7"/>
      <c r="I581" s="7"/>
      <c r="J581" s="7"/>
      <c r="K581" t="s">
        <v>314</v>
      </c>
    </row>
    <row r="582" spans="1:11">
      <c r="A582" t="str">
        <f>'F_Inputs - Reps'!A582</f>
        <v>TMS</v>
      </c>
      <c r="B582" t="str">
        <f>'F_Inputs - Reps'!B582</f>
        <v>WWS2054ST</v>
      </c>
      <c r="C582" t="str">
        <f>'F_Inputs - Reps'!C582</f>
        <v>Enhancement expenditure by purpose - operating - Total wastewater enhancement operating expenditure  - Sewage treatment</v>
      </c>
      <c r="D582" t="str">
        <f>'F_Inputs - Reps'!D582</f>
        <v>£m</v>
      </c>
      <c r="E582" t="str">
        <f>'F_Inputs - Reps'!E582</f>
        <v>Price Review 2019</v>
      </c>
      <c r="F582" s="7"/>
      <c r="G582" s="7">
        <v>3.1520000000000001</v>
      </c>
      <c r="H582" s="7"/>
      <c r="I582" s="7"/>
      <c r="J582" s="7"/>
      <c r="K582" t="s">
        <v>315</v>
      </c>
    </row>
    <row r="583" spans="1:11">
      <c r="A583" t="str">
        <f>'F_Inputs - Reps'!A583</f>
        <v>TMS</v>
      </c>
      <c r="B583" t="str">
        <f>'F_Inputs - Reps'!B583</f>
        <v>WWS2054STP</v>
      </c>
      <c r="C583" t="str">
        <f>'F_Inputs - Reps'!C583</f>
        <v>Enhancement expenditure by purpose - operating - Total wastewater enhancement operating expenditure  - Sludge transport</v>
      </c>
      <c r="D583" t="str">
        <f>'F_Inputs - Reps'!D583</f>
        <v>£m</v>
      </c>
      <c r="E583" t="str">
        <f>'F_Inputs - Reps'!E583</f>
        <v>Price Review 2019</v>
      </c>
      <c r="F583" s="7"/>
      <c r="G583" s="7">
        <v>0</v>
      </c>
      <c r="H583" s="7"/>
      <c r="I583" s="7"/>
      <c r="J583" s="7"/>
      <c r="K583" t="s">
        <v>316</v>
      </c>
    </row>
    <row r="584" spans="1:11">
      <c r="A584" t="str">
        <f>'F_Inputs - Reps'!A584</f>
        <v>TMS</v>
      </c>
      <c r="B584" t="str">
        <f>'F_Inputs - Reps'!B584</f>
        <v>WWS2054SDT</v>
      </c>
      <c r="C584" t="str">
        <f>'F_Inputs - Reps'!C584</f>
        <v>Enhancement expenditure by purpose - operating - Total wastewater enhancement operating expenditure  - Sludge treatment</v>
      </c>
      <c r="D584" t="str">
        <f>'F_Inputs - Reps'!D584</f>
        <v>£m</v>
      </c>
      <c r="E584" t="str">
        <f>'F_Inputs - Reps'!E584</f>
        <v>Price Review 2019</v>
      </c>
      <c r="F584" s="7"/>
      <c r="G584" s="7">
        <v>0</v>
      </c>
      <c r="H584" s="7"/>
      <c r="I584" s="7"/>
      <c r="J584" s="7"/>
      <c r="K584" t="s">
        <v>317</v>
      </c>
    </row>
    <row r="585" spans="1:11">
      <c r="A585" t="str">
        <f>'F_Inputs - Reps'!A585</f>
        <v>TMS</v>
      </c>
      <c r="B585" t="str">
        <f>'F_Inputs - Reps'!B585</f>
        <v>WWS2054SDD</v>
      </c>
      <c r="C585" t="str">
        <f>'F_Inputs - Reps'!C585</f>
        <v>Enhancement expenditure by purpose - operating - Total wastewater enhancement operating expenditure  - Sludge disposal</v>
      </c>
      <c r="D585" t="str">
        <f>'F_Inputs - Reps'!D585</f>
        <v>£m</v>
      </c>
      <c r="E585" t="str">
        <f>'F_Inputs - Reps'!E585</f>
        <v>Price Review 2019</v>
      </c>
      <c r="F585" s="7"/>
      <c r="G585" s="7">
        <v>0</v>
      </c>
      <c r="H585" s="7"/>
      <c r="I585" s="7"/>
      <c r="J585" s="7"/>
      <c r="K585" t="s">
        <v>318</v>
      </c>
    </row>
    <row r="586" spans="1:11">
      <c r="A586" t="str">
        <f>'F_Inputs - Reps'!A586</f>
        <v>TMS</v>
      </c>
      <c r="B586" t="str">
        <f>'F_Inputs - Reps'!B586</f>
        <v>WWS2033SC</v>
      </c>
      <c r="C586" t="str">
        <f>'F_Inputs - Reps'!C586</f>
        <v>Enhancement expenditure by purpose - operating - New development and growth - Sewage collection</v>
      </c>
      <c r="D586" t="str">
        <f>'F_Inputs - Reps'!D586</f>
        <v>£m</v>
      </c>
      <c r="E586" t="str">
        <f>'F_Inputs - Reps'!E586</f>
        <v>Price Review 2019</v>
      </c>
      <c r="F586" s="7"/>
      <c r="G586" s="7">
        <v>1.3089999999999999</v>
      </c>
      <c r="H586" s="7"/>
      <c r="I586" s="7"/>
      <c r="J586" s="7"/>
      <c r="K586" t="s">
        <v>319</v>
      </c>
    </row>
    <row r="587" spans="1:11">
      <c r="A587" t="str">
        <f>'F_Inputs - Reps'!A587</f>
        <v>TMS</v>
      </c>
      <c r="B587" t="str">
        <f>'F_Inputs - Reps'!B587</f>
        <v>WWS2033ST</v>
      </c>
      <c r="C587" t="str">
        <f>'F_Inputs - Reps'!C587</f>
        <v>Enhancement expenditure by purpose - operating - New development and growth - Sewage treatment</v>
      </c>
      <c r="D587" t="str">
        <f>'F_Inputs - Reps'!D587</f>
        <v>£m</v>
      </c>
      <c r="E587" t="str">
        <f>'F_Inputs - Reps'!E587</f>
        <v>Price Review 2019</v>
      </c>
      <c r="F587" s="7"/>
      <c r="G587" s="7">
        <v>0</v>
      </c>
      <c r="H587" s="7"/>
      <c r="I587" s="7"/>
      <c r="J587" s="7"/>
      <c r="K587" t="s">
        <v>320</v>
      </c>
    </row>
    <row r="588" spans="1:11">
      <c r="A588" t="str">
        <f>'F_Inputs - Reps'!A588</f>
        <v>TMS</v>
      </c>
      <c r="B588" t="str">
        <f>'F_Inputs - Reps'!B588</f>
        <v>WWS2033STP</v>
      </c>
      <c r="C588" t="str">
        <f>'F_Inputs - Reps'!C588</f>
        <v>Enhancement expenditure by purpose - operating - New development and growth - Sludge transport</v>
      </c>
      <c r="D588" t="str">
        <f>'F_Inputs - Reps'!D588</f>
        <v>£m</v>
      </c>
      <c r="E588" t="str">
        <f>'F_Inputs - Reps'!E588</f>
        <v>Price Review 2019</v>
      </c>
      <c r="F588" s="7"/>
      <c r="G588" s="7">
        <v>0</v>
      </c>
      <c r="H588" s="7"/>
      <c r="I588" s="7"/>
      <c r="J588" s="7"/>
      <c r="K588" t="s">
        <v>321</v>
      </c>
    </row>
    <row r="589" spans="1:11">
      <c r="A589" t="str">
        <f>'F_Inputs - Reps'!A589</f>
        <v>TMS</v>
      </c>
      <c r="B589" t="str">
        <f>'F_Inputs - Reps'!B589</f>
        <v>WWS2033SDT</v>
      </c>
      <c r="C589" t="str">
        <f>'F_Inputs - Reps'!C589</f>
        <v>Enhancement expenditure by purpose - operating - New development and growth - Sludge treatment</v>
      </c>
      <c r="D589" t="str">
        <f>'F_Inputs - Reps'!D589</f>
        <v>£m</v>
      </c>
      <c r="E589" t="str">
        <f>'F_Inputs - Reps'!E589</f>
        <v>Price Review 2019</v>
      </c>
      <c r="F589" s="7"/>
      <c r="G589" s="7">
        <v>0</v>
      </c>
      <c r="H589" s="7"/>
      <c r="I589" s="7"/>
      <c r="J589" s="7"/>
      <c r="K589" t="s">
        <v>322</v>
      </c>
    </row>
    <row r="590" spans="1:11">
      <c r="A590" t="str">
        <f>'F_Inputs - Reps'!A590</f>
        <v>TMS</v>
      </c>
      <c r="B590" t="str">
        <f>'F_Inputs - Reps'!B590</f>
        <v>WWS2033SDD</v>
      </c>
      <c r="C590" t="str">
        <f>'F_Inputs - Reps'!C590</f>
        <v>Enhancement expenditure by purpose - operating - New development and growth - Sludge disposal</v>
      </c>
      <c r="D590" t="str">
        <f>'F_Inputs - Reps'!D590</f>
        <v>£m</v>
      </c>
      <c r="E590" t="str">
        <f>'F_Inputs - Reps'!E590</f>
        <v>Price Review 2019</v>
      </c>
      <c r="F590" s="7"/>
      <c r="G590" s="7">
        <v>0</v>
      </c>
      <c r="H590" s="7"/>
      <c r="I590" s="7"/>
      <c r="J590" s="7"/>
      <c r="K590" t="s">
        <v>323</v>
      </c>
    </row>
    <row r="591" spans="1:11">
      <c r="A591" t="str">
        <f>'F_Inputs - Reps'!A591</f>
        <v>TMS</v>
      </c>
      <c r="B591" t="str">
        <f>'F_Inputs - Reps'!B591</f>
        <v>WWS2034SC</v>
      </c>
      <c r="C591" t="str">
        <f>'F_Inputs - Reps'!C591</f>
        <v>Enhancement expenditure by purpose - operating - Growth at sewage treatment works (excluding sludge treatment) - Sewage collection</v>
      </c>
      <c r="D591" t="str">
        <f>'F_Inputs - Reps'!D591</f>
        <v>£m</v>
      </c>
      <c r="E591" t="str">
        <f>'F_Inputs - Reps'!E591</f>
        <v>Price Review 2019</v>
      </c>
      <c r="F591" s="7"/>
      <c r="G591" s="7">
        <v>0</v>
      </c>
      <c r="H591" s="7"/>
      <c r="I591" s="7"/>
      <c r="J591" s="7"/>
      <c r="K591" t="s">
        <v>324</v>
      </c>
    </row>
    <row r="592" spans="1:11">
      <c r="A592" t="str">
        <f>'F_Inputs - Reps'!A592</f>
        <v>TMS</v>
      </c>
      <c r="B592" t="str">
        <f>'F_Inputs - Reps'!B592</f>
        <v>WWS2034ST</v>
      </c>
      <c r="C592" t="str">
        <f>'F_Inputs - Reps'!C592</f>
        <v>Enhancement expenditure by purpose - operating - Growth at sewage treatment works (excluding sludge treatment) - Sewage treatment</v>
      </c>
      <c r="D592" t="str">
        <f>'F_Inputs - Reps'!D592</f>
        <v>£m</v>
      </c>
      <c r="E592" t="str">
        <f>'F_Inputs - Reps'!E592</f>
        <v>Price Review 2019</v>
      </c>
      <c r="F592" s="7"/>
      <c r="G592" s="7">
        <v>2.6970000000000001</v>
      </c>
      <c r="H592" s="7"/>
      <c r="I592" s="7"/>
      <c r="J592" s="7"/>
      <c r="K592" t="s">
        <v>325</v>
      </c>
    </row>
    <row r="593" spans="1:11">
      <c r="A593" t="str">
        <f>'F_Inputs - Reps'!A593</f>
        <v>TMS</v>
      </c>
      <c r="B593" t="str">
        <f>'F_Inputs - Reps'!B593</f>
        <v>WWS2034STP</v>
      </c>
      <c r="C593" t="str">
        <f>'F_Inputs - Reps'!C593</f>
        <v>Enhancement expenditure by purpose - operating - Growth at sewage treatment works (excluding sludge treatment) - Sludge transport</v>
      </c>
      <c r="D593" t="str">
        <f>'F_Inputs - Reps'!D593</f>
        <v>£m</v>
      </c>
      <c r="E593" t="str">
        <f>'F_Inputs - Reps'!E593</f>
        <v>Price Review 2019</v>
      </c>
      <c r="F593" s="7"/>
      <c r="G593" s="7">
        <v>0</v>
      </c>
      <c r="H593" s="7"/>
      <c r="I593" s="7"/>
      <c r="J593" s="7"/>
      <c r="K593" t="s">
        <v>326</v>
      </c>
    </row>
    <row r="594" spans="1:11">
      <c r="A594" t="str">
        <f>'F_Inputs - Reps'!A594</f>
        <v>TMS</v>
      </c>
      <c r="B594" t="str">
        <f>'F_Inputs - Reps'!B594</f>
        <v>WWS2034SDT</v>
      </c>
      <c r="C594" t="str">
        <f>'F_Inputs - Reps'!C594</f>
        <v>Enhancement expenditure by purpose - operating - Growth at sewage treatment works (excluding sludge treatment) - Sludge treatment</v>
      </c>
      <c r="D594" t="str">
        <f>'F_Inputs - Reps'!D594</f>
        <v>£m</v>
      </c>
      <c r="E594" t="str">
        <f>'F_Inputs - Reps'!E594</f>
        <v>Price Review 2019</v>
      </c>
      <c r="F594" s="7"/>
      <c r="G594" s="7">
        <v>0</v>
      </c>
      <c r="H594" s="7"/>
      <c r="I594" s="7"/>
      <c r="J594" s="7"/>
      <c r="K594" t="s">
        <v>327</v>
      </c>
    </row>
    <row r="595" spans="1:11">
      <c r="A595" t="str">
        <f>'F_Inputs - Reps'!A595</f>
        <v>TMS</v>
      </c>
      <c r="B595" t="str">
        <f>'F_Inputs - Reps'!B595</f>
        <v>WWS2034SDD</v>
      </c>
      <c r="C595" t="str">
        <f>'F_Inputs - Reps'!C595</f>
        <v>Enhancement expenditure by purpose - operating - Growth at sewage treatment works (excluding sludge treatment) - Sludge disposal</v>
      </c>
      <c r="D595" t="str">
        <f>'F_Inputs - Reps'!D595</f>
        <v>£m</v>
      </c>
      <c r="E595" t="str">
        <f>'F_Inputs - Reps'!E595</f>
        <v>Price Review 2019</v>
      </c>
      <c r="F595" s="7"/>
      <c r="G595" s="7">
        <v>0</v>
      </c>
      <c r="H595" s="7"/>
      <c r="I595" s="7"/>
      <c r="J595" s="7"/>
      <c r="K595" t="s">
        <v>328</v>
      </c>
    </row>
    <row r="596" spans="1:11">
      <c r="A596" t="str">
        <f>'F_Inputs - Reps'!A596</f>
        <v>TMS</v>
      </c>
      <c r="B596" t="str">
        <f>'F_Inputs - Reps'!B596</f>
        <v>WWS2038SC</v>
      </c>
      <c r="C596" t="str">
        <f>'F_Inputs - Reps'!C596</f>
        <v>Enhancement expenditure by purpose - operating - Reduce flooding risk for properties - Sewage collection</v>
      </c>
      <c r="D596" t="str">
        <f>'F_Inputs - Reps'!D596</f>
        <v>£m</v>
      </c>
      <c r="E596" t="str">
        <f>'F_Inputs - Reps'!E596</f>
        <v>Price Review 2019</v>
      </c>
      <c r="F596" s="7"/>
      <c r="G596" s="7">
        <v>2.7490000000000001</v>
      </c>
      <c r="H596" s="7"/>
      <c r="I596" s="7"/>
      <c r="J596" s="7"/>
      <c r="K596" t="s">
        <v>329</v>
      </c>
    </row>
    <row r="597" spans="1:11">
      <c r="A597" t="str">
        <f>'F_Inputs - Reps'!A597</f>
        <v>TMS</v>
      </c>
      <c r="B597" t="str">
        <f>'F_Inputs - Reps'!B597</f>
        <v>WWS2038ST</v>
      </c>
      <c r="C597" t="str">
        <f>'F_Inputs - Reps'!C597</f>
        <v>Enhancement expenditure by purpose - operating - Reduce flooding risk for properties - Sewage treatment</v>
      </c>
      <c r="D597" t="str">
        <f>'F_Inputs - Reps'!D597</f>
        <v>£m</v>
      </c>
      <c r="E597" t="str">
        <f>'F_Inputs - Reps'!E597</f>
        <v>Price Review 2019</v>
      </c>
      <c r="F597" s="7"/>
      <c r="G597" s="7">
        <v>0</v>
      </c>
      <c r="H597" s="7"/>
      <c r="I597" s="7"/>
      <c r="J597" s="7"/>
      <c r="K597" t="s">
        <v>330</v>
      </c>
    </row>
    <row r="598" spans="1:11">
      <c r="A598" t="str">
        <f>'F_Inputs - Reps'!A598</f>
        <v>TMS</v>
      </c>
      <c r="B598" t="str">
        <f>'F_Inputs - Reps'!B598</f>
        <v>WWS2038STP</v>
      </c>
      <c r="C598" t="str">
        <f>'F_Inputs - Reps'!C598</f>
        <v>Enhancement expenditure by purpose - operating - Reduce flooding risk for properties - Sludge transport</v>
      </c>
      <c r="D598" t="str">
        <f>'F_Inputs - Reps'!D598</f>
        <v>£m</v>
      </c>
      <c r="E598" t="str">
        <f>'F_Inputs - Reps'!E598</f>
        <v>Price Review 2019</v>
      </c>
      <c r="F598" s="7"/>
      <c r="G598" s="7">
        <v>0</v>
      </c>
      <c r="H598" s="7"/>
      <c r="I598" s="7"/>
      <c r="J598" s="7"/>
      <c r="K598" t="s">
        <v>331</v>
      </c>
    </row>
    <row r="599" spans="1:11">
      <c r="A599" t="str">
        <f>'F_Inputs - Reps'!A599</f>
        <v>TMS</v>
      </c>
      <c r="B599" t="str">
        <f>'F_Inputs - Reps'!B599</f>
        <v>WWS2038SDT</v>
      </c>
      <c r="C599" t="str">
        <f>'F_Inputs - Reps'!C599</f>
        <v>Enhancement expenditure by purpose - operating - Reduce flooding risk for properties - Sludge treatment</v>
      </c>
      <c r="D599" t="str">
        <f>'F_Inputs - Reps'!D599</f>
        <v>£m</v>
      </c>
      <c r="E599" t="str">
        <f>'F_Inputs - Reps'!E599</f>
        <v>Price Review 2019</v>
      </c>
      <c r="F599" s="7"/>
      <c r="G599" s="7">
        <v>0</v>
      </c>
      <c r="H599" s="7"/>
      <c r="I599" s="7"/>
      <c r="J599" s="7"/>
      <c r="K599" t="s">
        <v>332</v>
      </c>
    </row>
    <row r="600" spans="1:11">
      <c r="A600" t="str">
        <f>'F_Inputs - Reps'!A600</f>
        <v>TMS</v>
      </c>
      <c r="B600" t="str">
        <f>'F_Inputs - Reps'!B600</f>
        <v>WWS2038SDD</v>
      </c>
      <c r="C600" t="str">
        <f>'F_Inputs - Reps'!C600</f>
        <v>Enhancement expenditure by purpose - operating - Reduce flooding risk for properties - Sludge disposal</v>
      </c>
      <c r="D600" t="str">
        <f>'F_Inputs - Reps'!D600</f>
        <v>£m</v>
      </c>
      <c r="E600" t="str">
        <f>'F_Inputs - Reps'!E600</f>
        <v>Price Review 2019</v>
      </c>
      <c r="F600" s="7"/>
      <c r="G600" s="7">
        <v>0</v>
      </c>
      <c r="H600" s="7"/>
      <c r="I600" s="7"/>
      <c r="J600" s="7"/>
      <c r="K600" t="s">
        <v>333</v>
      </c>
    </row>
    <row r="601" spans="1:11">
      <c r="A601" t="str">
        <f>'F_Inputs - Reps'!A601</f>
        <v>TMS</v>
      </c>
      <c r="B601" t="str">
        <f>'F_Inputs - Reps'!B601</f>
        <v>WWS2055SC</v>
      </c>
      <c r="C601" t="str">
        <f>'F_Inputs - Reps'!C601</f>
        <v>Enhancement expenditure by purpose - operating - Transferred private sewers and pumping stations - Sewage collection</v>
      </c>
      <c r="D601" t="str">
        <f>'F_Inputs - Reps'!D601</f>
        <v>£m</v>
      </c>
      <c r="E601" t="str">
        <f>'F_Inputs - Reps'!E601</f>
        <v>Price Review 2019</v>
      </c>
      <c r="F601" s="7"/>
      <c r="G601" s="7">
        <v>10.771000000000001</v>
      </c>
      <c r="H601" s="7"/>
      <c r="I601" s="7"/>
      <c r="J601" s="7"/>
      <c r="K601" t="s">
        <v>334</v>
      </c>
    </row>
    <row r="602" spans="1:11">
      <c r="A602" t="str">
        <f>'F_Inputs - Reps'!A602</f>
        <v>TMS</v>
      </c>
      <c r="B602" t="str">
        <f>'F_Inputs - Reps'!B602</f>
        <v>WWS2055ST</v>
      </c>
      <c r="C602" t="str">
        <f>'F_Inputs - Reps'!C602</f>
        <v>Enhancement expenditure by purpose - operating - Transferred private sewers and pumping stations - Sewage treatment</v>
      </c>
      <c r="D602" t="str">
        <f>'F_Inputs - Reps'!D602</f>
        <v>£m</v>
      </c>
      <c r="E602" t="str">
        <f>'F_Inputs - Reps'!E602</f>
        <v>Price Review 2019</v>
      </c>
      <c r="F602" s="7"/>
      <c r="G602" s="7">
        <v>0</v>
      </c>
      <c r="H602" s="7"/>
      <c r="I602" s="7"/>
      <c r="J602" s="7"/>
      <c r="K602" t="s">
        <v>335</v>
      </c>
    </row>
    <row r="603" spans="1:11">
      <c r="A603" t="str">
        <f>'F_Inputs - Reps'!A603</f>
        <v>TMS</v>
      </c>
      <c r="B603" t="str">
        <f>'F_Inputs - Reps'!B603</f>
        <v>WWS2055STP</v>
      </c>
      <c r="C603" t="str">
        <f>'F_Inputs - Reps'!C603</f>
        <v>Enhancement expenditure by purpose - operating - Transferred private sewers and pumping stations - Sludge transport</v>
      </c>
      <c r="D603" t="str">
        <f>'F_Inputs - Reps'!D603</f>
        <v>£m</v>
      </c>
      <c r="E603" t="str">
        <f>'F_Inputs - Reps'!E603</f>
        <v>Price Review 2019</v>
      </c>
      <c r="F603" s="7"/>
      <c r="G603" s="7">
        <v>0</v>
      </c>
      <c r="H603" s="7"/>
      <c r="I603" s="7"/>
      <c r="J603" s="7"/>
      <c r="K603" t="s">
        <v>336</v>
      </c>
    </row>
    <row r="604" spans="1:11">
      <c r="A604" t="str">
        <f>'F_Inputs - Reps'!A604</f>
        <v>TMS</v>
      </c>
      <c r="B604" t="str">
        <f>'F_Inputs - Reps'!B604</f>
        <v>WWS2055SDT</v>
      </c>
      <c r="C604" t="str">
        <f>'F_Inputs - Reps'!C604</f>
        <v>Enhancement expenditure by purpose - operating - Transferred private sewers and pumping stations - Sludge treatment</v>
      </c>
      <c r="D604" t="str">
        <f>'F_Inputs - Reps'!D604</f>
        <v>£m</v>
      </c>
      <c r="E604" t="str">
        <f>'F_Inputs - Reps'!E604</f>
        <v>Price Review 2019</v>
      </c>
      <c r="F604" s="7"/>
      <c r="G604" s="7">
        <v>0</v>
      </c>
      <c r="H604" s="7"/>
      <c r="I604" s="7"/>
      <c r="J604" s="7"/>
      <c r="K604" t="s">
        <v>337</v>
      </c>
    </row>
    <row r="605" spans="1:11">
      <c r="A605" t="str">
        <f>'F_Inputs - Reps'!A605</f>
        <v>TMS</v>
      </c>
      <c r="B605" t="str">
        <f>'F_Inputs - Reps'!B605</f>
        <v>WWS2055SDD</v>
      </c>
      <c r="C605" t="str">
        <f>'F_Inputs - Reps'!C605</f>
        <v>Enhancement expenditure by purpose - operating - Transferred private sewers and pumping stations - Sludge disposal</v>
      </c>
      <c r="D605" t="str">
        <f>'F_Inputs - Reps'!D605</f>
        <v>£m</v>
      </c>
      <c r="E605" t="str">
        <f>'F_Inputs - Reps'!E605</f>
        <v>Price Review 2019</v>
      </c>
      <c r="F605" s="7"/>
      <c r="G605" s="7">
        <v>0</v>
      </c>
      <c r="H605" s="7"/>
      <c r="I605" s="7"/>
      <c r="J605" s="7"/>
      <c r="K605" t="s">
        <v>338</v>
      </c>
    </row>
    <row r="606" spans="1:11">
      <c r="A606" t="str">
        <f>'F_Inputs - Reps'!A606</f>
        <v>TMS</v>
      </c>
      <c r="B606" t="str">
        <f>'F_Inputs - Reps'!B606</f>
        <v>WWS1012SC</v>
      </c>
      <c r="C606" t="str">
        <f>'F_Inputs - Reps'!C606</f>
        <v>Capital expenditure - Maintaining the long term capability of the assets ~ infra - Sewage collection</v>
      </c>
      <c r="D606" t="str">
        <f>'F_Inputs - Reps'!D606</f>
        <v>£m</v>
      </c>
      <c r="E606" t="str">
        <f>'F_Inputs - Reps'!E606</f>
        <v>Price Review 2019</v>
      </c>
      <c r="F606" s="7"/>
      <c r="G606" s="7"/>
      <c r="H606" s="7"/>
      <c r="I606" s="7"/>
      <c r="J606" s="7"/>
    </row>
    <row r="607" spans="1:11">
      <c r="A607" t="str">
        <f>'F_Inputs - Reps'!A607</f>
        <v>TMS</v>
      </c>
      <c r="B607" t="str">
        <f>'F_Inputs - Reps'!B607</f>
        <v>WWS1012ST</v>
      </c>
      <c r="C607" t="str">
        <f>'F_Inputs - Reps'!C607</f>
        <v>Capital expenditure - Maintaining the long term capability of the assets ~ infra - Sewage treatment</v>
      </c>
      <c r="D607" t="str">
        <f>'F_Inputs - Reps'!D607</f>
        <v>£m</v>
      </c>
      <c r="E607" t="str">
        <f>'F_Inputs - Reps'!E607</f>
        <v>Price Review 2019</v>
      </c>
      <c r="F607" s="7"/>
      <c r="G607" s="7"/>
      <c r="H607" s="7"/>
      <c r="I607" s="7"/>
      <c r="J607" s="7"/>
    </row>
    <row r="608" spans="1:11">
      <c r="A608" t="str">
        <f>'F_Inputs - Reps'!A608</f>
        <v>TMS</v>
      </c>
      <c r="B608" t="str">
        <f>'F_Inputs - Reps'!B608</f>
        <v>WWS1012STP</v>
      </c>
      <c r="C608" t="str">
        <f>'F_Inputs - Reps'!C608</f>
        <v>Capital expenditure - Maintaining the long term capability of the assets ~ infra - Sludge transport</v>
      </c>
      <c r="D608" t="str">
        <f>'F_Inputs - Reps'!D608</f>
        <v>£m</v>
      </c>
      <c r="E608" t="str">
        <f>'F_Inputs - Reps'!E608</f>
        <v>Price Review 2019</v>
      </c>
      <c r="F608" s="7"/>
      <c r="G608" s="7"/>
      <c r="H608" s="7"/>
      <c r="I608" s="7"/>
      <c r="J608" s="7"/>
    </row>
    <row r="609" spans="1:11">
      <c r="A609" t="str">
        <f>'F_Inputs - Reps'!A609</f>
        <v>TMS</v>
      </c>
      <c r="B609" t="str">
        <f>'F_Inputs - Reps'!B609</f>
        <v>WWS1012SDT</v>
      </c>
      <c r="C609" t="str">
        <f>'F_Inputs - Reps'!C609</f>
        <v>Capital expenditure - Maintaining the long term capability of the assets ~ infra - Sludge treatment</v>
      </c>
      <c r="D609" t="str">
        <f>'F_Inputs - Reps'!D609</f>
        <v>£m</v>
      </c>
      <c r="E609" t="str">
        <f>'F_Inputs - Reps'!E609</f>
        <v>Price Review 2019</v>
      </c>
      <c r="F609" s="7"/>
      <c r="G609" s="7"/>
      <c r="H609" s="7"/>
      <c r="I609" s="7"/>
      <c r="J609" s="7"/>
    </row>
    <row r="610" spans="1:11">
      <c r="A610" t="str">
        <f>'F_Inputs - Reps'!A610</f>
        <v>TMS</v>
      </c>
      <c r="B610" t="str">
        <f>'F_Inputs - Reps'!B610</f>
        <v>WWS1012SDD</v>
      </c>
      <c r="C610" t="str">
        <f>'F_Inputs - Reps'!C610</f>
        <v>Capital expenditure - Maintaining the long term capability of the assets ~ infra - Sludge disposal</v>
      </c>
      <c r="D610" t="str">
        <f>'F_Inputs - Reps'!D610</f>
        <v>£m</v>
      </c>
      <c r="E610" t="str">
        <f>'F_Inputs - Reps'!E610</f>
        <v>Price Review 2019</v>
      </c>
      <c r="F610" s="7"/>
      <c r="G610" s="7"/>
      <c r="H610" s="7"/>
      <c r="I610" s="7"/>
      <c r="J610" s="7"/>
    </row>
    <row r="611" spans="1:11">
      <c r="A611" t="str">
        <f>'F_Inputs - Reps'!A611</f>
        <v>TMS</v>
      </c>
      <c r="B611" t="str">
        <f>'F_Inputs - Reps'!B611</f>
        <v>WWS1013SC</v>
      </c>
      <c r="C611" t="str">
        <f>'F_Inputs - Reps'!C611</f>
        <v>Capital expenditure - Maintaining the long term capability of the assets ~ non~infra - Sewage collection</v>
      </c>
      <c r="D611" t="str">
        <f>'F_Inputs - Reps'!D611</f>
        <v>£m</v>
      </c>
      <c r="E611" t="str">
        <f>'F_Inputs - Reps'!E611</f>
        <v>Price Review 2019</v>
      </c>
      <c r="F611" s="7"/>
      <c r="G611" s="7"/>
      <c r="H611" s="7"/>
      <c r="I611" s="7"/>
      <c r="J611" s="7"/>
    </row>
    <row r="612" spans="1:11">
      <c r="A612" t="str">
        <f>'F_Inputs - Reps'!A612</f>
        <v>TMS</v>
      </c>
      <c r="B612" t="str">
        <f>'F_Inputs - Reps'!B612</f>
        <v>WWS1013ST</v>
      </c>
      <c r="C612" t="str">
        <f>'F_Inputs - Reps'!C612</f>
        <v>Capital expenditure - Maintaining the long term capability of the assets ~ non~infra - Sewage treatment</v>
      </c>
      <c r="D612" t="str">
        <f>'F_Inputs - Reps'!D612</f>
        <v>£m</v>
      </c>
      <c r="E612" t="str">
        <f>'F_Inputs - Reps'!E612</f>
        <v>Price Review 2019</v>
      </c>
      <c r="F612" s="7"/>
      <c r="G612" s="7"/>
      <c r="H612" s="7"/>
      <c r="I612" s="7"/>
      <c r="J612" s="7"/>
    </row>
    <row r="613" spans="1:11">
      <c r="A613" t="str">
        <f>'F_Inputs - Reps'!A613</f>
        <v>TMS</v>
      </c>
      <c r="B613" t="str">
        <f>'F_Inputs - Reps'!B613</f>
        <v>WWS1013STP</v>
      </c>
      <c r="C613" t="str">
        <f>'F_Inputs - Reps'!C613</f>
        <v>Capital expenditure - Maintaining the long term capability of the assets ~ non~infra - Sludge transport</v>
      </c>
      <c r="D613" t="str">
        <f>'F_Inputs - Reps'!D613</f>
        <v>£m</v>
      </c>
      <c r="E613" t="str">
        <f>'F_Inputs - Reps'!E613</f>
        <v>Price Review 2019</v>
      </c>
      <c r="F613" s="7"/>
      <c r="G613" s="7"/>
      <c r="H613" s="7"/>
      <c r="I613" s="7"/>
      <c r="J613" s="7"/>
    </row>
    <row r="614" spans="1:11">
      <c r="A614" t="str">
        <f>'F_Inputs - Reps'!A614</f>
        <v>TMS</v>
      </c>
      <c r="B614" t="str">
        <f>'F_Inputs - Reps'!B614</f>
        <v>WWS1013SDT</v>
      </c>
      <c r="C614" t="str">
        <f>'F_Inputs - Reps'!C614</f>
        <v>Capital expenditure - Maintaining the long term capability of the assets ~ non~infra - Sludge treatment</v>
      </c>
      <c r="D614" t="str">
        <f>'F_Inputs - Reps'!D614</f>
        <v>£m</v>
      </c>
      <c r="E614" t="str">
        <f>'F_Inputs - Reps'!E614</f>
        <v>Price Review 2019</v>
      </c>
      <c r="F614" s="7"/>
      <c r="G614" s="7"/>
      <c r="H614" s="7"/>
      <c r="I614" s="7"/>
      <c r="J614" s="7"/>
    </row>
    <row r="615" spans="1:11">
      <c r="A615" t="str">
        <f>'F_Inputs - Reps'!A615</f>
        <v>TMS</v>
      </c>
      <c r="B615" t="str">
        <f>'F_Inputs - Reps'!B615</f>
        <v>WWS1013SDD</v>
      </c>
      <c r="C615" t="str">
        <f>'F_Inputs - Reps'!C615</f>
        <v>Capital expenditure - Maintaining the long term capability of the assets ~ non~infra - Sludge disposal</v>
      </c>
      <c r="D615" t="str">
        <f>'F_Inputs - Reps'!D615</f>
        <v>£m</v>
      </c>
      <c r="E615" t="str">
        <f>'F_Inputs - Reps'!E615</f>
        <v>Price Review 2019</v>
      </c>
      <c r="F615" s="7"/>
      <c r="G615" s="7"/>
      <c r="H615" s="7"/>
      <c r="I615" s="7"/>
      <c r="J615" s="7"/>
    </row>
    <row r="616" spans="1:11">
      <c r="A616" t="str">
        <f>'F_Inputs - Reps'!A616</f>
        <v>TMS</v>
      </c>
      <c r="B616" t="str">
        <f>'F_Inputs - Reps'!B616</f>
        <v>S3020SC</v>
      </c>
      <c r="C616" t="str">
        <f>'F_Inputs - Reps'!C616</f>
        <v>New development and growth - Sewage collection</v>
      </c>
      <c r="D616" t="str">
        <f>'F_Inputs - Reps'!D616</f>
        <v>£m</v>
      </c>
      <c r="E616" t="str">
        <f>'F_Inputs - Reps'!E616</f>
        <v>Price Review 2019</v>
      </c>
      <c r="F616" s="7"/>
      <c r="G616" s="7">
        <v>30.991</v>
      </c>
      <c r="H616" s="7"/>
      <c r="I616" s="7"/>
      <c r="J616" s="7"/>
      <c r="K616" t="s">
        <v>338</v>
      </c>
    </row>
    <row r="617" spans="1:11">
      <c r="A617" t="str">
        <f>'F_Inputs - Reps'!A617</f>
        <v>TMS</v>
      </c>
      <c r="B617" t="str">
        <f>'F_Inputs - Reps'!B617</f>
        <v>S3020ST</v>
      </c>
      <c r="C617" t="str">
        <f>'F_Inputs - Reps'!C617</f>
        <v>New development and growth - Sewage treatment</v>
      </c>
      <c r="D617" t="str">
        <f>'F_Inputs - Reps'!D617</f>
        <v>£m</v>
      </c>
      <c r="E617" t="str">
        <f>'F_Inputs - Reps'!E617</f>
        <v>Price Review 2019</v>
      </c>
      <c r="F617" s="7"/>
      <c r="G617" s="7">
        <v>0</v>
      </c>
      <c r="H617" s="7"/>
      <c r="I617" s="7"/>
      <c r="J617" s="7"/>
      <c r="K617" t="s">
        <v>339</v>
      </c>
    </row>
    <row r="618" spans="1:11">
      <c r="A618" t="str">
        <f>'F_Inputs - Reps'!A618</f>
        <v>TMS</v>
      </c>
      <c r="B618" t="str">
        <f>'F_Inputs - Reps'!B618</f>
        <v>S3020STP</v>
      </c>
      <c r="C618" t="str">
        <f>'F_Inputs - Reps'!C618</f>
        <v>New development and growth - Sludge transport</v>
      </c>
      <c r="D618" t="str">
        <f>'F_Inputs - Reps'!D618</f>
        <v>£m</v>
      </c>
      <c r="E618" t="str">
        <f>'F_Inputs - Reps'!E618</f>
        <v>Price Review 2019</v>
      </c>
      <c r="F618" s="7"/>
      <c r="G618" s="7">
        <v>0</v>
      </c>
      <c r="H618" s="7"/>
      <c r="I618" s="7"/>
      <c r="J618" s="7"/>
      <c r="K618" t="s">
        <v>340</v>
      </c>
    </row>
    <row r="619" spans="1:11">
      <c r="A619" t="str">
        <f>'F_Inputs - Reps'!A619</f>
        <v>TMS</v>
      </c>
      <c r="B619" t="str">
        <f>'F_Inputs - Reps'!B619</f>
        <v>S3020SDT</v>
      </c>
      <c r="C619" t="str">
        <f>'F_Inputs - Reps'!C619</f>
        <v>New development and growth - Sludge treatment</v>
      </c>
      <c r="D619" t="str">
        <f>'F_Inputs - Reps'!D619</f>
        <v>£m</v>
      </c>
      <c r="E619" t="str">
        <f>'F_Inputs - Reps'!E619</f>
        <v>Price Review 2019</v>
      </c>
      <c r="F619" s="7"/>
      <c r="G619" s="7">
        <v>0</v>
      </c>
      <c r="H619" s="7"/>
      <c r="I619" s="7"/>
      <c r="J619" s="7"/>
      <c r="K619" t="s">
        <v>341</v>
      </c>
    </row>
    <row r="620" spans="1:11">
      <c r="A620" t="str">
        <f>'F_Inputs - Reps'!A620</f>
        <v>TMS</v>
      </c>
      <c r="B620" t="str">
        <f>'F_Inputs - Reps'!B620</f>
        <v>S3020SDD</v>
      </c>
      <c r="C620" t="str">
        <f>'F_Inputs - Reps'!C620</f>
        <v>New development and growth - Sludge disposal</v>
      </c>
      <c r="D620" t="str">
        <f>'F_Inputs - Reps'!D620</f>
        <v>£m</v>
      </c>
      <c r="E620" t="str">
        <f>'F_Inputs - Reps'!E620</f>
        <v>Price Review 2019</v>
      </c>
      <c r="F620" s="7"/>
      <c r="G620" s="7">
        <v>0</v>
      </c>
      <c r="H620" s="7"/>
      <c r="I620" s="7"/>
      <c r="J620" s="7"/>
      <c r="K620" t="s">
        <v>342</v>
      </c>
    </row>
    <row r="621" spans="1:11">
      <c r="A621" t="str">
        <f>'F_Inputs - Reps'!A621</f>
        <v>TMS</v>
      </c>
      <c r="B621" t="str">
        <f>'F_Inputs - Reps'!B621</f>
        <v>S3021SC</v>
      </c>
      <c r="C621" t="str">
        <f>'F_Inputs - Reps'!C621</f>
        <v>Growth at sewage treatment works (excluding sludge treatment) - Sewage collection</v>
      </c>
      <c r="D621" t="str">
        <f>'F_Inputs - Reps'!D621</f>
        <v>£m</v>
      </c>
      <c r="E621" t="str">
        <f>'F_Inputs - Reps'!E621</f>
        <v>Price Review 2019</v>
      </c>
      <c r="F621" s="7"/>
      <c r="G621" s="7">
        <v>0</v>
      </c>
      <c r="H621" s="7"/>
      <c r="I621" s="7"/>
      <c r="J621" s="7"/>
      <c r="K621" t="s">
        <v>343</v>
      </c>
    </row>
    <row r="622" spans="1:11">
      <c r="A622" t="str">
        <f>'F_Inputs - Reps'!A622</f>
        <v>TMS</v>
      </c>
      <c r="B622" t="str">
        <f>'F_Inputs - Reps'!B622</f>
        <v>S3021ST</v>
      </c>
      <c r="C622" t="str">
        <f>'F_Inputs - Reps'!C622</f>
        <v>Growth at sewage treatment works (excluding sludge treatment) - Sewage treatment</v>
      </c>
      <c r="D622" t="str">
        <f>'F_Inputs - Reps'!D622</f>
        <v>£m</v>
      </c>
      <c r="E622" t="str">
        <f>'F_Inputs - Reps'!E622</f>
        <v>Price Review 2019</v>
      </c>
      <c r="F622" s="7"/>
      <c r="G622" s="7">
        <v>73.403999999999996</v>
      </c>
      <c r="H622" s="7"/>
      <c r="I622" s="7"/>
      <c r="J622" s="7"/>
      <c r="K622" t="s">
        <v>344</v>
      </c>
    </row>
    <row r="623" spans="1:11">
      <c r="A623" t="str">
        <f>'F_Inputs - Reps'!A623</f>
        <v>TMS</v>
      </c>
      <c r="B623" t="str">
        <f>'F_Inputs - Reps'!B623</f>
        <v>S3021STP</v>
      </c>
      <c r="C623" t="str">
        <f>'F_Inputs - Reps'!C623</f>
        <v>Growth at sewage treatment works (excluding sludge treatment) - Sludge transport</v>
      </c>
      <c r="D623" t="str">
        <f>'F_Inputs - Reps'!D623</f>
        <v>£m</v>
      </c>
      <c r="E623" t="str">
        <f>'F_Inputs - Reps'!E623</f>
        <v>Price Review 2019</v>
      </c>
      <c r="F623" s="7"/>
      <c r="G623" s="7">
        <v>0</v>
      </c>
      <c r="H623" s="7"/>
      <c r="I623" s="7"/>
      <c r="J623" s="7"/>
      <c r="K623" t="s">
        <v>345</v>
      </c>
    </row>
    <row r="624" spans="1:11">
      <c r="A624" t="str">
        <f>'F_Inputs - Reps'!A624</f>
        <v>TMS</v>
      </c>
      <c r="B624" t="str">
        <f>'F_Inputs - Reps'!B624</f>
        <v>S3021SDT</v>
      </c>
      <c r="C624" t="str">
        <f>'F_Inputs - Reps'!C624</f>
        <v>Growth at sewage treatment works (excluding sludge treatment) - Sludge treatment</v>
      </c>
      <c r="D624" t="str">
        <f>'F_Inputs - Reps'!D624</f>
        <v>£m</v>
      </c>
      <c r="E624" t="str">
        <f>'F_Inputs - Reps'!E624</f>
        <v>Price Review 2019</v>
      </c>
      <c r="F624" s="7"/>
      <c r="G624" s="7">
        <v>0</v>
      </c>
      <c r="H624" s="7"/>
      <c r="I624" s="7"/>
      <c r="J624" s="7"/>
      <c r="K624" t="s">
        <v>346</v>
      </c>
    </row>
    <row r="625" spans="1:11">
      <c r="A625" t="str">
        <f>'F_Inputs - Reps'!A625</f>
        <v>TMS</v>
      </c>
      <c r="B625" t="str">
        <f>'F_Inputs - Reps'!B625</f>
        <v>S3021SDD</v>
      </c>
      <c r="C625" t="str">
        <f>'F_Inputs - Reps'!C625</f>
        <v>Growth at sewage treatment works (excluding sludge treatment) - Sludge disposal</v>
      </c>
      <c r="D625" t="str">
        <f>'F_Inputs - Reps'!D625</f>
        <v>£m</v>
      </c>
      <c r="E625" t="str">
        <f>'F_Inputs - Reps'!E625</f>
        <v>Price Review 2019</v>
      </c>
      <c r="F625" s="7"/>
      <c r="G625" s="7">
        <v>0</v>
      </c>
      <c r="H625" s="7"/>
      <c r="I625" s="7"/>
      <c r="J625" s="7"/>
      <c r="K625" t="s">
        <v>347</v>
      </c>
    </row>
    <row r="626" spans="1:11">
      <c r="A626" t="str">
        <f>'F_Inputs - Reps'!A626</f>
        <v>TMS</v>
      </c>
      <c r="B626" t="str">
        <f>'F_Inputs - Reps'!B626</f>
        <v>S3023SC</v>
      </c>
      <c r="C626" t="str">
        <f>'F_Inputs - Reps'!C626</f>
        <v>Reduce flooding risk for properties - Sewage collection</v>
      </c>
      <c r="D626" t="str">
        <f>'F_Inputs - Reps'!D626</f>
        <v>£m</v>
      </c>
      <c r="E626" t="str">
        <f>'F_Inputs - Reps'!E626</f>
        <v>Price Review 2019</v>
      </c>
      <c r="F626" s="7"/>
      <c r="G626" s="7">
        <v>12.223000000000001</v>
      </c>
      <c r="H626" s="7"/>
      <c r="I626" s="7"/>
      <c r="J626" s="7"/>
      <c r="K626" t="s">
        <v>348</v>
      </c>
    </row>
    <row r="627" spans="1:11">
      <c r="A627" t="str">
        <f>'F_Inputs - Reps'!A627</f>
        <v>TMS</v>
      </c>
      <c r="B627" t="str">
        <f>'F_Inputs - Reps'!B627</f>
        <v>S3023ST</v>
      </c>
      <c r="C627" t="str">
        <f>'F_Inputs - Reps'!C627</f>
        <v>Reduce flooding risk for properties - Sewage treatment</v>
      </c>
      <c r="D627" t="str">
        <f>'F_Inputs - Reps'!D627</f>
        <v>£m</v>
      </c>
      <c r="E627" t="str">
        <f>'F_Inputs - Reps'!E627</f>
        <v>Price Review 2019</v>
      </c>
      <c r="F627" s="7"/>
      <c r="G627" s="7">
        <v>0</v>
      </c>
      <c r="H627" s="7"/>
      <c r="I627" s="7"/>
      <c r="J627" s="7"/>
      <c r="K627" t="s">
        <v>349</v>
      </c>
    </row>
    <row r="628" spans="1:11">
      <c r="A628" t="str">
        <f>'F_Inputs - Reps'!A628</f>
        <v>TMS</v>
      </c>
      <c r="B628" t="str">
        <f>'F_Inputs - Reps'!B628</f>
        <v>S3023STP</v>
      </c>
      <c r="C628" t="str">
        <f>'F_Inputs - Reps'!C628</f>
        <v>Reduce flooding risk for properties - Sludge transport</v>
      </c>
      <c r="D628" t="str">
        <f>'F_Inputs - Reps'!D628</f>
        <v>£m</v>
      </c>
      <c r="E628" t="str">
        <f>'F_Inputs - Reps'!E628</f>
        <v>Price Review 2019</v>
      </c>
      <c r="F628" s="7"/>
      <c r="G628" s="7">
        <v>0</v>
      </c>
      <c r="H628" s="7"/>
      <c r="I628" s="7"/>
      <c r="J628" s="7"/>
      <c r="K628" t="s">
        <v>350</v>
      </c>
    </row>
    <row r="629" spans="1:11">
      <c r="A629" t="str">
        <f>'F_Inputs - Reps'!A629</f>
        <v>TMS</v>
      </c>
      <c r="B629" t="str">
        <f>'F_Inputs - Reps'!B629</f>
        <v>S3023SDT</v>
      </c>
      <c r="C629" t="str">
        <f>'F_Inputs - Reps'!C629</f>
        <v>Reduce flooding risk for properties - Sludge treatment</v>
      </c>
      <c r="D629" t="str">
        <f>'F_Inputs - Reps'!D629</f>
        <v>£m</v>
      </c>
      <c r="E629" t="str">
        <f>'F_Inputs - Reps'!E629</f>
        <v>Price Review 2019</v>
      </c>
      <c r="F629" s="7"/>
      <c r="G629" s="7">
        <v>0</v>
      </c>
      <c r="H629" s="7"/>
      <c r="I629" s="7"/>
      <c r="J629" s="7"/>
      <c r="K629" t="s">
        <v>351</v>
      </c>
    </row>
    <row r="630" spans="1:11">
      <c r="A630" t="str">
        <f>'F_Inputs - Reps'!A630</f>
        <v>TMS</v>
      </c>
      <c r="B630" t="str">
        <f>'F_Inputs - Reps'!B630</f>
        <v>S3023SDD</v>
      </c>
      <c r="C630" t="str">
        <f>'F_Inputs - Reps'!C630</f>
        <v>Reduce flooding risk for properties - Sludge disposal</v>
      </c>
      <c r="D630" t="str">
        <f>'F_Inputs - Reps'!D630</f>
        <v>£m</v>
      </c>
      <c r="E630" t="str">
        <f>'F_Inputs - Reps'!E630</f>
        <v>Price Review 2019</v>
      </c>
      <c r="F630" s="7"/>
      <c r="G630" s="7">
        <v>0</v>
      </c>
      <c r="H630" s="7"/>
      <c r="I630" s="7"/>
      <c r="J630" s="7"/>
      <c r="K630" t="s">
        <v>352</v>
      </c>
    </row>
    <row r="631" spans="1:11">
      <c r="A631" t="str">
        <f>'F_Inputs - Reps'!A631</f>
        <v>TMS</v>
      </c>
      <c r="B631" t="str">
        <f>'F_Inputs - Reps'!B631</f>
        <v>S3024SC</v>
      </c>
      <c r="C631" t="str">
        <f>'F_Inputs - Reps'!C631</f>
        <v>Transferred private sewers and pumping stations - Sewage collection</v>
      </c>
      <c r="D631" t="str">
        <f>'F_Inputs - Reps'!D631</f>
        <v>£m</v>
      </c>
      <c r="E631" t="str">
        <f>'F_Inputs - Reps'!E631</f>
        <v>Price Review 2019</v>
      </c>
      <c r="F631" s="7"/>
      <c r="G631" s="7">
        <v>7.8070000000000004</v>
      </c>
      <c r="H631" s="7"/>
      <c r="I631" s="7"/>
      <c r="J631" s="7"/>
      <c r="K631" t="s">
        <v>353</v>
      </c>
    </row>
    <row r="632" spans="1:11">
      <c r="A632" t="str">
        <f>'F_Inputs - Reps'!A632</f>
        <v>TMS</v>
      </c>
      <c r="B632" t="str">
        <f>'F_Inputs - Reps'!B632</f>
        <v>S3024ST</v>
      </c>
      <c r="C632" t="str">
        <f>'F_Inputs - Reps'!C632</f>
        <v>Transferred private sewers and pumping stations - Sewage treatment</v>
      </c>
      <c r="D632" t="str">
        <f>'F_Inputs - Reps'!D632</f>
        <v>£m</v>
      </c>
      <c r="E632" t="str">
        <f>'F_Inputs - Reps'!E632</f>
        <v>Price Review 2019</v>
      </c>
      <c r="F632" s="7"/>
      <c r="G632" s="7">
        <v>0</v>
      </c>
      <c r="H632" s="7"/>
      <c r="I632" s="7"/>
      <c r="J632" s="7"/>
      <c r="K632" t="s">
        <v>354</v>
      </c>
    </row>
    <row r="633" spans="1:11">
      <c r="A633" t="str">
        <f>'F_Inputs - Reps'!A633</f>
        <v>TMS</v>
      </c>
      <c r="B633" t="str">
        <f>'F_Inputs - Reps'!B633</f>
        <v>S3024STP</v>
      </c>
      <c r="C633" t="str">
        <f>'F_Inputs - Reps'!C633</f>
        <v>Transferred private sewers and pumping stations - Sludge transport</v>
      </c>
      <c r="D633" t="str">
        <f>'F_Inputs - Reps'!D633</f>
        <v>£m</v>
      </c>
      <c r="E633" t="str">
        <f>'F_Inputs - Reps'!E633</f>
        <v>Price Review 2019</v>
      </c>
      <c r="F633" s="7"/>
      <c r="G633" s="7">
        <v>0</v>
      </c>
      <c r="H633" s="7"/>
      <c r="I633" s="7"/>
      <c r="J633" s="7"/>
      <c r="K633" t="s">
        <v>355</v>
      </c>
    </row>
    <row r="634" spans="1:11">
      <c r="A634" t="str">
        <f>'F_Inputs - Reps'!A634</f>
        <v>TMS</v>
      </c>
      <c r="B634" t="str">
        <f>'F_Inputs - Reps'!B634</f>
        <v>S3024SDT</v>
      </c>
      <c r="C634" t="str">
        <f>'F_Inputs - Reps'!C634</f>
        <v>Transferred private sewers and pumping stations - Sludge treatment</v>
      </c>
      <c r="D634" t="str">
        <f>'F_Inputs - Reps'!D634</f>
        <v>£m</v>
      </c>
      <c r="E634" t="str">
        <f>'F_Inputs - Reps'!E634</f>
        <v>Price Review 2019</v>
      </c>
      <c r="F634" s="7"/>
      <c r="G634" s="7">
        <v>0</v>
      </c>
      <c r="H634" s="7"/>
      <c r="I634" s="7"/>
      <c r="J634" s="7"/>
      <c r="K634" t="s">
        <v>356</v>
      </c>
    </row>
    <row r="635" spans="1:11">
      <c r="A635" t="str">
        <f>'F_Inputs - Reps'!A635</f>
        <v>TMS</v>
      </c>
      <c r="B635" t="str">
        <f>'F_Inputs - Reps'!B635</f>
        <v>S3024SDD</v>
      </c>
      <c r="C635" t="str">
        <f>'F_Inputs - Reps'!C635</f>
        <v>Transferred private sewers and pumping stations - Sludge disposal</v>
      </c>
      <c r="D635" t="str">
        <f>'F_Inputs - Reps'!D635</f>
        <v>£m</v>
      </c>
      <c r="E635" t="str">
        <f>'F_Inputs - Reps'!E635</f>
        <v>Price Review 2019</v>
      </c>
      <c r="F635" s="7"/>
      <c r="G635" s="7">
        <v>0</v>
      </c>
      <c r="H635" s="7"/>
      <c r="I635" s="7"/>
      <c r="J635" s="7"/>
      <c r="K635" t="s">
        <v>357</v>
      </c>
    </row>
    <row r="636" spans="1:11">
      <c r="A636" t="str">
        <f>'F_Inputs - Reps'!A636</f>
        <v>TMS</v>
      </c>
      <c r="B636" t="str">
        <f>'F_Inputs - Reps'!B636</f>
        <v>S3025ENHSC</v>
      </c>
      <c r="C636" t="str">
        <f>'F_Inputs - Reps'!C636</f>
        <v>Total enhancement capital expenditure  - Sewage collection</v>
      </c>
      <c r="D636" t="str">
        <f>'F_Inputs - Reps'!D636</f>
        <v>£m</v>
      </c>
      <c r="E636" t="str">
        <f>'F_Inputs - Reps'!E636</f>
        <v>Price Review 2019</v>
      </c>
      <c r="F636" s="7"/>
      <c r="G636" s="7">
        <v>60.094999999999999</v>
      </c>
      <c r="H636" s="7"/>
      <c r="I636" s="7"/>
      <c r="J636" s="7"/>
      <c r="K636" t="s">
        <v>358</v>
      </c>
    </row>
    <row r="637" spans="1:11">
      <c r="A637" t="str">
        <f>'F_Inputs - Reps'!A637</f>
        <v>TMS</v>
      </c>
      <c r="B637" t="str">
        <f>'F_Inputs - Reps'!B637</f>
        <v>S3025ENHST</v>
      </c>
      <c r="C637" t="str">
        <f>'F_Inputs - Reps'!C637</f>
        <v>Total enhancement capital expenditure  - Sewage treatment</v>
      </c>
      <c r="D637" t="str">
        <f>'F_Inputs - Reps'!D637</f>
        <v>£m</v>
      </c>
      <c r="E637" t="str">
        <f>'F_Inputs - Reps'!E637</f>
        <v>Price Review 2019</v>
      </c>
      <c r="F637" s="7"/>
      <c r="G637" s="7">
        <v>117.32599999999999</v>
      </c>
      <c r="H637" s="7"/>
      <c r="I637" s="7"/>
      <c r="J637" s="7"/>
      <c r="K637" t="s">
        <v>359</v>
      </c>
    </row>
    <row r="638" spans="1:11">
      <c r="A638" t="str">
        <f>'F_Inputs - Reps'!A638</f>
        <v>TMS</v>
      </c>
      <c r="B638" t="str">
        <f>'F_Inputs - Reps'!B638</f>
        <v>S3025ENHSTP</v>
      </c>
      <c r="C638" t="str">
        <f>'F_Inputs - Reps'!C638</f>
        <v>Total enhancement capital expenditure  - Sludge transport</v>
      </c>
      <c r="D638" t="str">
        <f>'F_Inputs - Reps'!D638</f>
        <v>£m</v>
      </c>
      <c r="E638" t="str">
        <f>'F_Inputs - Reps'!E638</f>
        <v>Price Review 2019</v>
      </c>
      <c r="F638" s="7"/>
      <c r="G638" s="7">
        <v>0</v>
      </c>
      <c r="H638" s="7"/>
      <c r="I638" s="7"/>
      <c r="J638" s="7"/>
      <c r="K638" t="s">
        <v>360</v>
      </c>
    </row>
    <row r="639" spans="1:11">
      <c r="A639" t="str">
        <f>'F_Inputs - Reps'!A639</f>
        <v>TMS</v>
      </c>
      <c r="B639" t="str">
        <f>'F_Inputs - Reps'!B639</f>
        <v>S3025ENHSDT</v>
      </c>
      <c r="C639" t="str">
        <f>'F_Inputs - Reps'!C639</f>
        <v>Total enhancement capital expenditure  - Sludge treatment</v>
      </c>
      <c r="D639" t="str">
        <f>'F_Inputs - Reps'!D639</f>
        <v>£m</v>
      </c>
      <c r="E639" t="str">
        <f>'F_Inputs - Reps'!E639</f>
        <v>Price Review 2019</v>
      </c>
      <c r="F639" s="7"/>
      <c r="G639" s="7">
        <v>0</v>
      </c>
      <c r="H639" s="7"/>
      <c r="I639" s="7"/>
      <c r="J639" s="7"/>
      <c r="K639" t="s">
        <v>361</v>
      </c>
    </row>
    <row r="640" spans="1:11">
      <c r="A640" t="str">
        <f>'F_Inputs - Reps'!A640</f>
        <v>TMS</v>
      </c>
      <c r="B640" t="str">
        <f>'F_Inputs - Reps'!B640</f>
        <v>S3025ENHSDD</v>
      </c>
      <c r="C640" t="str">
        <f>'F_Inputs - Reps'!C640</f>
        <v>Total enhancement capital expenditure  - Sludge disposal</v>
      </c>
      <c r="D640" t="str">
        <f>'F_Inputs - Reps'!D640</f>
        <v>£m</v>
      </c>
      <c r="E640" t="str">
        <f>'F_Inputs - Reps'!E640</f>
        <v>Price Review 2019</v>
      </c>
      <c r="F640" s="7"/>
      <c r="G640" s="7">
        <v>0</v>
      </c>
      <c r="H640" s="7"/>
      <c r="I640" s="7"/>
      <c r="J640" s="7"/>
      <c r="K640" t="s">
        <v>362</v>
      </c>
    </row>
    <row r="641" spans="1:11">
      <c r="A641" t="str">
        <f>'F_Inputs - Reps'!A641</f>
        <v>TMS</v>
      </c>
      <c r="B641" t="str">
        <f>'F_Inputs - Reps'!B641</f>
        <v>BM844CAS_DMMY</v>
      </c>
      <c r="C641" t="str">
        <f>'F_Inputs - Reps'!C641</f>
        <v>Operating expenditure - Other operating expenditure - Total operating expenditure (excluding third party services)</v>
      </c>
      <c r="D641" t="str">
        <f>'F_Inputs - Reps'!D641</f>
        <v>£m</v>
      </c>
      <c r="E641" t="str">
        <f>'F_Inputs - Reps'!E641</f>
        <v>Price Review 2019</v>
      </c>
      <c r="F641" s="7"/>
      <c r="G641" s="7"/>
      <c r="H641" s="7"/>
      <c r="I641" s="7"/>
      <c r="J641" s="7"/>
    </row>
    <row r="642" spans="1:11">
      <c r="A642" t="str">
        <f>'F_Inputs - Reps'!A642</f>
        <v>TMS</v>
      </c>
      <c r="B642" t="str">
        <f>'F_Inputs - Reps'!B642</f>
        <v>BC30944CAS_DMMY</v>
      </c>
      <c r="C642" t="str">
        <f>'F_Inputs - Reps'!C642</f>
        <v>Capital expenditure - Other capital expenditure ~ infra</v>
      </c>
      <c r="D642" t="str">
        <f>'F_Inputs - Reps'!D642</f>
        <v>£m</v>
      </c>
      <c r="E642" t="str">
        <f>'F_Inputs - Reps'!E642</f>
        <v>Price Review 2019</v>
      </c>
      <c r="F642" s="7"/>
      <c r="G642" s="7"/>
      <c r="H642" s="7"/>
      <c r="I642" s="7"/>
      <c r="J642" s="7"/>
    </row>
    <row r="643" spans="1:11">
      <c r="A643" t="str">
        <f>'F_Inputs - Reps'!A643</f>
        <v>TMS</v>
      </c>
      <c r="B643" t="str">
        <f>'F_Inputs - Reps'!B643</f>
        <v>CS00037CAS_DMMY</v>
      </c>
      <c r="C643" t="str">
        <f>'F_Inputs - Reps'!C643</f>
        <v>Capital expenditure - Other capital expenditure ~ non~infra</v>
      </c>
      <c r="D643" t="str">
        <f>'F_Inputs - Reps'!D643</f>
        <v>£m</v>
      </c>
      <c r="E643" t="str">
        <f>'F_Inputs - Reps'!E643</f>
        <v>Price Review 2019</v>
      </c>
      <c r="F643" s="7"/>
      <c r="G643" s="7"/>
      <c r="H643" s="7"/>
      <c r="I643" s="7"/>
      <c r="J643" s="7"/>
    </row>
    <row r="644" spans="1:11">
      <c r="A644" t="str">
        <f>'F_Inputs - Reps'!A644</f>
        <v>TMS</v>
      </c>
      <c r="B644" t="str">
        <f>'F_Inputs - Reps'!B644</f>
        <v>BC30947CAS_DMMY</v>
      </c>
      <c r="C644" t="str">
        <f>'F_Inputs - Reps'!C644</f>
        <v>Capital expenditure - Infrastructure network reinforcement</v>
      </c>
      <c r="D644" t="str">
        <f>'F_Inputs - Reps'!D644</f>
        <v>£m</v>
      </c>
      <c r="E644" t="str">
        <f>'F_Inputs - Reps'!E644</f>
        <v>Price Review 2019</v>
      </c>
      <c r="F644" s="7"/>
      <c r="G644" s="7"/>
      <c r="H644" s="7"/>
      <c r="I644" s="7"/>
      <c r="J644" s="7"/>
    </row>
    <row r="645" spans="1:11">
      <c r="A645" t="str">
        <f>'F_Inputs - Reps'!A645</f>
        <v>TMS</v>
      </c>
      <c r="B645" t="str">
        <f>'F_Inputs - Reps'!B645</f>
        <v>BA2123CAS_DMMY</v>
      </c>
      <c r="C645" t="str">
        <f>'F_Inputs - Reps'!C645</f>
        <v>Grants and contributions - capital expenditure - Dummy</v>
      </c>
      <c r="D645" t="str">
        <f>'F_Inputs - Reps'!D645</f>
        <v>£m</v>
      </c>
      <c r="E645" t="str">
        <f>'F_Inputs - Reps'!E645</f>
        <v>Price Review 2019</v>
      </c>
      <c r="F645" s="7">
        <v>3.14</v>
      </c>
      <c r="G645" s="7">
        <v>3.2770000000000001</v>
      </c>
      <c r="H645" s="7">
        <v>4.9119999999999999</v>
      </c>
      <c r="I645" s="7">
        <v>214.20599999999999</v>
      </c>
      <c r="J645" s="7">
        <v>219.05600000000001</v>
      </c>
      <c r="K645" t="s">
        <v>363</v>
      </c>
    </row>
    <row r="646" spans="1:11">
      <c r="A646" t="str">
        <f>'F_Inputs - Reps'!A646</f>
        <v>TMS</v>
      </c>
      <c r="B646" t="str">
        <f>'F_Inputs - Reps'!B646</f>
        <v>WS1010WR</v>
      </c>
      <c r="C646" t="str">
        <f>'F_Inputs - Reps'!C646</f>
        <v>Operating expenditure (excluding Atypical expenditure) - Third party services - Water resources</v>
      </c>
      <c r="D646" t="str">
        <f>'F_Inputs - Reps'!D646</f>
        <v>£m</v>
      </c>
      <c r="E646" t="str">
        <f>'F_Inputs - Reps'!E646</f>
        <v>Price Review 2019</v>
      </c>
      <c r="F646" s="7"/>
      <c r="G646" s="7"/>
      <c r="H646" s="7"/>
      <c r="I646" s="7"/>
      <c r="J646" s="7"/>
    </row>
    <row r="647" spans="1:11">
      <c r="A647" t="str">
        <f>'F_Inputs - Reps'!A647</f>
        <v>TMS</v>
      </c>
      <c r="B647" t="str">
        <f>'F_Inputs - Reps'!B647</f>
        <v>WS1010RWD</v>
      </c>
      <c r="C647" t="str">
        <f>'F_Inputs - Reps'!C647</f>
        <v>Operating expenditure (excluding Atypical expenditure) - Third party services - Raw water distribution</v>
      </c>
      <c r="D647" t="str">
        <f>'F_Inputs - Reps'!D647</f>
        <v>£m</v>
      </c>
      <c r="E647" t="str">
        <f>'F_Inputs - Reps'!E647</f>
        <v>Price Review 2019</v>
      </c>
      <c r="F647" s="7"/>
      <c r="G647" s="7"/>
      <c r="H647" s="7"/>
      <c r="I647" s="7"/>
      <c r="J647" s="7"/>
    </row>
    <row r="648" spans="1:11">
      <c r="A648" t="str">
        <f>'F_Inputs - Reps'!A648</f>
        <v>TMS</v>
      </c>
      <c r="B648" t="str">
        <f>'F_Inputs - Reps'!B648</f>
        <v>WS1010WT</v>
      </c>
      <c r="C648" t="str">
        <f>'F_Inputs - Reps'!C648</f>
        <v>Third party services - Water treatment</v>
      </c>
      <c r="D648" t="str">
        <f>'F_Inputs - Reps'!D648</f>
        <v>£m</v>
      </c>
      <c r="E648" t="str">
        <f>'F_Inputs - Reps'!E648</f>
        <v>Price Review 2019</v>
      </c>
      <c r="F648" s="7"/>
      <c r="G648" s="7"/>
      <c r="H648" s="7"/>
      <c r="I648" s="7"/>
      <c r="J648" s="7"/>
    </row>
    <row r="649" spans="1:11">
      <c r="A649" t="str">
        <f>'F_Inputs - Reps'!A649</f>
        <v>TMS</v>
      </c>
      <c r="B649" t="str">
        <f>'F_Inputs - Reps'!B649</f>
        <v>WS1010TWD</v>
      </c>
      <c r="C649" t="str">
        <f>'F_Inputs - Reps'!C649</f>
        <v>Third party services - Treated water distribution</v>
      </c>
      <c r="D649" t="str">
        <f>'F_Inputs - Reps'!D649</f>
        <v>£m</v>
      </c>
      <c r="E649" t="str">
        <f>'F_Inputs - Reps'!E649</f>
        <v>Price Review 2019</v>
      </c>
      <c r="F649" s="7"/>
      <c r="G649" s="7"/>
      <c r="H649" s="7"/>
      <c r="I649" s="7"/>
      <c r="J649" s="7"/>
    </row>
    <row r="650" spans="1:11">
      <c r="A650" t="str">
        <f>'F_Inputs - Reps'!A650</f>
        <v>TMS</v>
      </c>
      <c r="B650" t="str">
        <f>'F_Inputs - Reps'!B650</f>
        <v>WWS1010SC</v>
      </c>
      <c r="C650" t="str">
        <f>'F_Inputs - Reps'!C650</f>
        <v>Operating expenditure - Third party services - Sewage collection</v>
      </c>
      <c r="D650" t="str">
        <f>'F_Inputs - Reps'!D650</f>
        <v>£m</v>
      </c>
      <c r="E650" t="str">
        <f>'F_Inputs - Reps'!E650</f>
        <v>Price Review 2019</v>
      </c>
      <c r="F650" s="7"/>
      <c r="G650" s="7"/>
      <c r="H650" s="7"/>
      <c r="I650" s="7"/>
      <c r="J650" s="7"/>
    </row>
    <row r="651" spans="1:11">
      <c r="A651" t="str">
        <f>'F_Inputs - Reps'!A651</f>
        <v>TMS</v>
      </c>
      <c r="B651" t="str">
        <f>'F_Inputs - Reps'!B651</f>
        <v>WWS1010ST</v>
      </c>
      <c r="C651" t="str">
        <f>'F_Inputs - Reps'!C651</f>
        <v>Operating expenditure - Third party services - Sewage treatment</v>
      </c>
      <c r="D651" t="str">
        <f>'F_Inputs - Reps'!D651</f>
        <v>£m</v>
      </c>
      <c r="E651" t="str">
        <f>'F_Inputs - Reps'!E651</f>
        <v>Price Review 2019</v>
      </c>
      <c r="F651" s="7"/>
      <c r="G651" s="7"/>
      <c r="H651" s="7"/>
      <c r="I651" s="7"/>
      <c r="J651" s="7"/>
    </row>
    <row r="652" spans="1:11">
      <c r="A652" t="str">
        <f>'F_Inputs - Reps'!A652</f>
        <v>TMS</v>
      </c>
      <c r="B652" t="str">
        <f>'F_Inputs - Reps'!B652</f>
        <v>WWS1010STP</v>
      </c>
      <c r="C652" t="str">
        <f>'F_Inputs - Reps'!C652</f>
        <v>Operating expenditure - Third party services - Sludge transport</v>
      </c>
      <c r="D652" t="str">
        <f>'F_Inputs - Reps'!D652</f>
        <v>£m</v>
      </c>
      <c r="E652" t="str">
        <f>'F_Inputs - Reps'!E652</f>
        <v>Price Review 2019</v>
      </c>
      <c r="F652" s="7"/>
      <c r="G652" s="7"/>
      <c r="H652" s="7"/>
      <c r="I652" s="7"/>
      <c r="J652" s="7"/>
    </row>
    <row r="653" spans="1:11">
      <c r="A653" t="str">
        <f>'F_Inputs - Reps'!A653</f>
        <v>TMS</v>
      </c>
      <c r="B653" t="str">
        <f>'F_Inputs - Reps'!B653</f>
        <v>WWS1010SDT</v>
      </c>
      <c r="C653" t="str">
        <f>'F_Inputs - Reps'!C653</f>
        <v>Operating expenditure - Third party services - Sludge treatment</v>
      </c>
      <c r="D653" t="str">
        <f>'F_Inputs - Reps'!D653</f>
        <v>£m</v>
      </c>
      <c r="E653" t="str">
        <f>'F_Inputs - Reps'!E653</f>
        <v>Price Review 2019</v>
      </c>
      <c r="F653" s="7"/>
      <c r="G653" s="7"/>
      <c r="H653" s="7"/>
      <c r="I653" s="7"/>
      <c r="J653" s="7"/>
    </row>
    <row r="654" spans="1:11">
      <c r="A654" t="str">
        <f>'F_Inputs - Reps'!A654</f>
        <v>TMS</v>
      </c>
      <c r="B654" t="str">
        <f>'F_Inputs - Reps'!B654</f>
        <v>WWS1010SDD</v>
      </c>
      <c r="C654" t="str">
        <f>'F_Inputs - Reps'!C654</f>
        <v>Operating expenditure - Third party services - Sludge disposal</v>
      </c>
      <c r="D654" t="str">
        <f>'F_Inputs - Reps'!D654</f>
        <v>£m</v>
      </c>
      <c r="E654" t="str">
        <f>'F_Inputs - Reps'!E654</f>
        <v>Price Review 2019</v>
      </c>
      <c r="F654" s="7"/>
      <c r="G654" s="7"/>
      <c r="H654" s="7"/>
      <c r="I654" s="7"/>
      <c r="J654" s="7"/>
    </row>
    <row r="655" spans="1:11">
      <c r="A655" t="str">
        <f>'F_Inputs - Reps'!A655</f>
        <v>TMS</v>
      </c>
      <c r="B655" t="str">
        <f>'F_Inputs - Reps'!B655</f>
        <v>WS1018WR</v>
      </c>
      <c r="C655" t="str">
        <f>'F_Inputs - Reps'!C655</f>
        <v>Capital Expenditure (excluding Atypical expenditure) - Third party services - Water resources</v>
      </c>
      <c r="D655" t="str">
        <f>'F_Inputs - Reps'!D655</f>
        <v>£m</v>
      </c>
      <c r="E655" t="str">
        <f>'F_Inputs - Reps'!E655</f>
        <v>Price Review 2019</v>
      </c>
      <c r="F655" s="7"/>
      <c r="G655" s="7"/>
      <c r="H655" s="7"/>
      <c r="I655" s="7"/>
      <c r="J655" s="7"/>
    </row>
    <row r="656" spans="1:11">
      <c r="A656" t="str">
        <f>'F_Inputs - Reps'!A656</f>
        <v>TMS</v>
      </c>
      <c r="B656" t="str">
        <f>'F_Inputs - Reps'!B656</f>
        <v>WS1018RWD</v>
      </c>
      <c r="C656" t="str">
        <f>'F_Inputs - Reps'!C656</f>
        <v>Capital Expenditure (excluding Atypical expenditure) - Third party services - Raw water distribution</v>
      </c>
      <c r="D656" t="str">
        <f>'F_Inputs - Reps'!D656</f>
        <v>£m</v>
      </c>
      <c r="E656" t="str">
        <f>'F_Inputs - Reps'!E656</f>
        <v>Price Review 2019</v>
      </c>
      <c r="F656" s="7"/>
      <c r="G656" s="7"/>
      <c r="H656" s="7"/>
      <c r="I656" s="7"/>
      <c r="J656" s="7"/>
    </row>
    <row r="657" spans="1:10">
      <c r="A657" t="str">
        <f>'F_Inputs - Reps'!A657</f>
        <v>TMS</v>
      </c>
      <c r="B657" t="str">
        <f>'F_Inputs - Reps'!B657</f>
        <v>WS1018WT</v>
      </c>
      <c r="C657" t="str">
        <f>'F_Inputs - Reps'!C657</f>
        <v>Third party services - Water treatment</v>
      </c>
      <c r="D657" t="str">
        <f>'F_Inputs - Reps'!D657</f>
        <v>£m</v>
      </c>
      <c r="E657" t="str">
        <f>'F_Inputs - Reps'!E657</f>
        <v>Price Review 2019</v>
      </c>
      <c r="F657" s="7"/>
      <c r="G657" s="7"/>
      <c r="H657" s="7"/>
      <c r="I657" s="7"/>
      <c r="J657" s="7"/>
    </row>
    <row r="658" spans="1:10">
      <c r="A658" t="str">
        <f>'F_Inputs - Reps'!A658</f>
        <v>TMS</v>
      </c>
      <c r="B658" t="str">
        <f>'F_Inputs - Reps'!B658</f>
        <v>WS1018TWD</v>
      </c>
      <c r="C658" t="str">
        <f>'F_Inputs - Reps'!C658</f>
        <v>Third party services - Treated water distribution</v>
      </c>
      <c r="D658" t="str">
        <f>'F_Inputs - Reps'!D658</f>
        <v>£m</v>
      </c>
      <c r="E658" t="str">
        <f>'F_Inputs - Reps'!E658</f>
        <v>Price Review 2019</v>
      </c>
      <c r="F658" s="7"/>
      <c r="G658" s="7"/>
      <c r="H658" s="7"/>
      <c r="I658" s="7"/>
      <c r="J658" s="7"/>
    </row>
    <row r="659" spans="1:10">
      <c r="A659" t="str">
        <f>'F_Inputs - Reps'!A659</f>
        <v>TMS</v>
      </c>
      <c r="B659" t="str">
        <f>'F_Inputs - Reps'!B659</f>
        <v>WWS1018SC</v>
      </c>
      <c r="C659" t="str">
        <f>'F_Inputs - Reps'!C659</f>
        <v>Capital expenditure - Third party services - Sewage collection</v>
      </c>
      <c r="D659" t="str">
        <f>'F_Inputs - Reps'!D659</f>
        <v>£m</v>
      </c>
      <c r="E659" t="str">
        <f>'F_Inputs - Reps'!E659</f>
        <v>Price Review 2019</v>
      </c>
      <c r="F659" s="7"/>
      <c r="G659" s="7"/>
      <c r="H659" s="7"/>
      <c r="I659" s="7"/>
      <c r="J659" s="7"/>
    </row>
    <row r="660" spans="1:10">
      <c r="A660" t="str">
        <f>'F_Inputs - Reps'!A660</f>
        <v>TMS</v>
      </c>
      <c r="B660" t="str">
        <f>'F_Inputs - Reps'!B660</f>
        <v>WWS1018ST</v>
      </c>
      <c r="C660" t="str">
        <f>'F_Inputs - Reps'!C660</f>
        <v>Capital expenditure - Third party services - Sewage treatment</v>
      </c>
      <c r="D660" t="str">
        <f>'F_Inputs - Reps'!D660</f>
        <v>£m</v>
      </c>
      <c r="E660" t="str">
        <f>'F_Inputs - Reps'!E660</f>
        <v>Price Review 2019</v>
      </c>
      <c r="F660" s="7"/>
      <c r="G660" s="7"/>
      <c r="H660" s="7"/>
      <c r="I660" s="7"/>
      <c r="J660" s="7"/>
    </row>
    <row r="661" spans="1:10">
      <c r="A661" t="str">
        <f>'F_Inputs - Reps'!A661</f>
        <v>TMS</v>
      </c>
      <c r="B661" t="str">
        <f>'F_Inputs - Reps'!B661</f>
        <v>WWS1018STP</v>
      </c>
      <c r="C661" t="str">
        <f>'F_Inputs - Reps'!C661</f>
        <v>Capital expenditure - Third party services - Sludge transport</v>
      </c>
      <c r="D661" t="str">
        <f>'F_Inputs - Reps'!D661</f>
        <v>£m</v>
      </c>
      <c r="E661" t="str">
        <f>'F_Inputs - Reps'!E661</f>
        <v>Price Review 2019</v>
      </c>
      <c r="F661" s="7"/>
      <c r="G661" s="7"/>
      <c r="H661" s="7"/>
      <c r="I661" s="7"/>
      <c r="J661" s="7"/>
    </row>
    <row r="662" spans="1:10">
      <c r="A662" t="str">
        <f>'F_Inputs - Reps'!A662</f>
        <v>TMS</v>
      </c>
      <c r="B662" t="str">
        <f>'F_Inputs - Reps'!B662</f>
        <v>WWS1018SDT</v>
      </c>
      <c r="C662" t="str">
        <f>'F_Inputs - Reps'!C662</f>
        <v>Capital expenditure - Third party services - Sludge treatment</v>
      </c>
      <c r="D662" t="str">
        <f>'F_Inputs - Reps'!D662</f>
        <v>£m</v>
      </c>
      <c r="E662" t="str">
        <f>'F_Inputs - Reps'!E662</f>
        <v>Price Review 2019</v>
      </c>
      <c r="F662" s="7"/>
      <c r="G662" s="7"/>
      <c r="H662" s="7"/>
      <c r="I662" s="7"/>
      <c r="J662" s="7"/>
    </row>
    <row r="663" spans="1:10">
      <c r="A663" t="str">
        <f>'F_Inputs - Reps'!A663</f>
        <v>TMS</v>
      </c>
      <c r="B663" t="str">
        <f>'F_Inputs - Reps'!B663</f>
        <v>WWS1018SDD</v>
      </c>
      <c r="C663" t="str">
        <f>'F_Inputs - Reps'!C663</f>
        <v>Capital expenditure - Third party services - Sludge disposal</v>
      </c>
      <c r="D663" t="str">
        <f>'F_Inputs - Reps'!D663</f>
        <v>£m</v>
      </c>
      <c r="E663" t="str">
        <f>'F_Inputs - Reps'!E663</f>
        <v>Price Review 2019</v>
      </c>
      <c r="F663" s="7"/>
      <c r="G663" s="7"/>
      <c r="H663" s="7"/>
      <c r="I663" s="7"/>
      <c r="J663" s="7"/>
    </row>
    <row r="664" spans="1:10">
      <c r="A664" t="str">
        <f>'F_Inputs - Reps'!A664</f>
        <v>WSX</v>
      </c>
      <c r="B664" t="str">
        <f>'F_Inputs - Reps'!B664</f>
        <v>WS1009WR</v>
      </c>
      <c r="C664" t="str">
        <f>'F_Inputs - Reps'!C664</f>
        <v>Operating expenditure (excluding Atypical expenditure) - Total operating expenditure excluding third party services - Water resources</v>
      </c>
      <c r="D664" t="str">
        <f>'F_Inputs - Reps'!D664</f>
        <v>£m</v>
      </c>
      <c r="E664" t="str">
        <f>'F_Inputs - Reps'!E664</f>
        <v>Price Review 2019</v>
      </c>
      <c r="F664" s="7"/>
      <c r="G664" s="7"/>
      <c r="H664" s="7"/>
      <c r="I664" s="7"/>
      <c r="J664" s="7"/>
    </row>
    <row r="665" spans="1:10">
      <c r="A665" t="str">
        <f>'F_Inputs - Reps'!A665</f>
        <v>WSX</v>
      </c>
      <c r="B665" t="str">
        <f>'F_Inputs - Reps'!B665</f>
        <v>WS1009WT</v>
      </c>
      <c r="C665" t="str">
        <f>'F_Inputs - Reps'!C665</f>
        <v>Total operating expenditure (excluding third party services) - Water treatment</v>
      </c>
      <c r="D665" t="str">
        <f>'F_Inputs - Reps'!D665</f>
        <v>£m</v>
      </c>
      <c r="E665" t="str">
        <f>'F_Inputs - Reps'!E665</f>
        <v>Price Review 2019</v>
      </c>
      <c r="F665" s="7"/>
      <c r="G665" s="7"/>
      <c r="H665" s="7"/>
      <c r="I665" s="7"/>
      <c r="J665" s="7"/>
    </row>
    <row r="666" spans="1:10">
      <c r="A666" t="str">
        <f>'F_Inputs - Reps'!A666</f>
        <v>WSX</v>
      </c>
      <c r="B666" t="str">
        <f>'F_Inputs - Reps'!B666</f>
        <v>WS1009TWD</v>
      </c>
      <c r="C666" t="str">
        <f>'F_Inputs - Reps'!C666</f>
        <v>Total operating expenditure (excluding third party services) - Treated water distribution</v>
      </c>
      <c r="D666" t="str">
        <f>'F_Inputs - Reps'!D666</f>
        <v>£m</v>
      </c>
      <c r="E666" t="str">
        <f>'F_Inputs - Reps'!E666</f>
        <v>Price Review 2019</v>
      </c>
      <c r="F666" s="7"/>
      <c r="G666" s="7"/>
      <c r="H666" s="7"/>
      <c r="I666" s="7"/>
      <c r="J666" s="7"/>
    </row>
    <row r="667" spans="1:10">
      <c r="A667" t="str">
        <f>'F_Inputs - Reps'!A667</f>
        <v>WSX</v>
      </c>
      <c r="B667" t="str">
        <f>'F_Inputs - Reps'!B667</f>
        <v>WS1009RWD</v>
      </c>
      <c r="C667" t="str">
        <f>'F_Inputs - Reps'!C667</f>
        <v>Operating expenditure (excluding Atypical expenditure) - Total operating expenditure excluding third party services - Raw water distribution</v>
      </c>
      <c r="D667" t="str">
        <f>'F_Inputs - Reps'!D667</f>
        <v>£m</v>
      </c>
      <c r="E667" t="str">
        <f>'F_Inputs - Reps'!E667</f>
        <v>Price Review 2019</v>
      </c>
      <c r="F667" s="7"/>
      <c r="G667" s="7"/>
      <c r="H667" s="7"/>
      <c r="I667" s="7"/>
      <c r="J667" s="7"/>
    </row>
    <row r="668" spans="1:10">
      <c r="A668" t="str">
        <f>'F_Inputs - Reps'!A668</f>
        <v>WSX</v>
      </c>
      <c r="B668" t="str">
        <f>'F_Inputs - Reps'!B668</f>
        <v>WS2047WR</v>
      </c>
      <c r="C668" t="str">
        <f>'F_Inputs - Reps'!C668</f>
        <v>Enhancement expenditure by purpose ~ operating - Total water enhancement operating expenditure  - Water resources</v>
      </c>
      <c r="D668" t="str">
        <f>'F_Inputs - Reps'!D668</f>
        <v>£m</v>
      </c>
      <c r="E668" t="str">
        <f>'F_Inputs - Reps'!E668</f>
        <v>Price Review 2019</v>
      </c>
      <c r="F668" s="7"/>
      <c r="G668" s="7"/>
      <c r="H668" s="7"/>
      <c r="I668" s="7"/>
      <c r="J668" s="7"/>
    </row>
    <row r="669" spans="1:10">
      <c r="A669" t="str">
        <f>'F_Inputs - Reps'!A669</f>
        <v>WSX</v>
      </c>
      <c r="B669" t="str">
        <f>'F_Inputs - Reps'!B669</f>
        <v>WS2047RWD</v>
      </c>
      <c r="C669" t="str">
        <f>'F_Inputs - Reps'!C669</f>
        <v>Enhancement expenditure by purpose ~ operating - Total water enhancement operating expenditure  - Raw water distribution</v>
      </c>
      <c r="D669" t="str">
        <f>'F_Inputs - Reps'!D669</f>
        <v>£m</v>
      </c>
      <c r="E669" t="str">
        <f>'F_Inputs - Reps'!E669</f>
        <v>Price Review 2019</v>
      </c>
      <c r="F669" s="7"/>
      <c r="G669" s="7"/>
      <c r="H669" s="7"/>
      <c r="I669" s="7"/>
      <c r="J669" s="7"/>
    </row>
    <row r="670" spans="1:10">
      <c r="A670" t="str">
        <f>'F_Inputs - Reps'!A670</f>
        <v>WSX</v>
      </c>
      <c r="B670" t="str">
        <f>'F_Inputs - Reps'!B670</f>
        <v>WS2047WT</v>
      </c>
      <c r="C670" t="str">
        <f>'F_Inputs - Reps'!C670</f>
        <v>Enhancement expenditure by purpose ~ operating - Total water enhancement operating expenditure  - Water treatment</v>
      </c>
      <c r="D670" t="str">
        <f>'F_Inputs - Reps'!D670</f>
        <v>£m</v>
      </c>
      <c r="E670" t="str">
        <f>'F_Inputs - Reps'!E670</f>
        <v>Price Review 2019</v>
      </c>
      <c r="F670" s="7"/>
      <c r="G670" s="7"/>
      <c r="H670" s="7"/>
      <c r="I670" s="7"/>
      <c r="J670" s="7"/>
    </row>
    <row r="671" spans="1:10">
      <c r="A671" t="str">
        <f>'F_Inputs - Reps'!A671</f>
        <v>WSX</v>
      </c>
      <c r="B671" t="str">
        <f>'F_Inputs - Reps'!B671</f>
        <v>WS2047TWD</v>
      </c>
      <c r="C671" t="str">
        <f>'F_Inputs - Reps'!C671</f>
        <v>Enhancement expenditure by purpose ~ operating - Total water enhancement operating expenditure  - Treated water distribution</v>
      </c>
      <c r="D671" t="str">
        <f>'F_Inputs - Reps'!D671</f>
        <v>£m</v>
      </c>
      <c r="E671" t="str">
        <f>'F_Inputs - Reps'!E671</f>
        <v>Price Review 2019</v>
      </c>
      <c r="F671" s="7"/>
      <c r="G671" s="7"/>
      <c r="H671" s="7"/>
      <c r="I671" s="7"/>
      <c r="J671" s="7"/>
    </row>
    <row r="672" spans="1:10">
      <c r="A672" t="str">
        <f>'F_Inputs - Reps'!A672</f>
        <v>WSX</v>
      </c>
      <c r="B672" t="str">
        <f>'F_Inputs - Reps'!B672</f>
        <v>WS2012WR</v>
      </c>
      <c r="C672" t="str">
        <f>'F_Inputs - Reps'!C672</f>
        <v>Enhancement expenditure by purpose ~ operating - Addressing low pressure - Water resources</v>
      </c>
      <c r="D672" t="str">
        <f>'F_Inputs - Reps'!D672</f>
        <v>£m</v>
      </c>
      <c r="E672" t="str">
        <f>'F_Inputs - Reps'!E672</f>
        <v>Price Review 2019</v>
      </c>
      <c r="F672" s="7"/>
      <c r="G672" s="7"/>
      <c r="H672" s="7"/>
      <c r="I672" s="7"/>
      <c r="J672" s="7"/>
    </row>
    <row r="673" spans="1:10">
      <c r="A673" t="str">
        <f>'F_Inputs - Reps'!A673</f>
        <v>WSX</v>
      </c>
      <c r="B673" t="str">
        <f>'F_Inputs - Reps'!B673</f>
        <v>WS2012RWD</v>
      </c>
      <c r="C673" t="str">
        <f>'F_Inputs - Reps'!C673</f>
        <v>Enhancement expenditure by purpose ~ operating - Addressing low pressure - Raw water distribution</v>
      </c>
      <c r="D673" t="str">
        <f>'F_Inputs - Reps'!D673</f>
        <v>£m</v>
      </c>
      <c r="E673" t="str">
        <f>'F_Inputs - Reps'!E673</f>
        <v>Price Review 2019</v>
      </c>
      <c r="F673" s="7"/>
      <c r="G673" s="7"/>
      <c r="H673" s="7"/>
      <c r="I673" s="7"/>
      <c r="J673" s="7"/>
    </row>
    <row r="674" spans="1:10">
      <c r="A674" t="str">
        <f>'F_Inputs - Reps'!A674</f>
        <v>WSX</v>
      </c>
      <c r="B674" t="str">
        <f>'F_Inputs - Reps'!B674</f>
        <v>WS2012WT</v>
      </c>
      <c r="C674" t="str">
        <f>'F_Inputs - Reps'!C674</f>
        <v>Enhancement expenditure by purpose ~ operating - Addressing low pressure - Water treatment</v>
      </c>
      <c r="D674" t="str">
        <f>'F_Inputs - Reps'!D674</f>
        <v>£m</v>
      </c>
      <c r="E674" t="str">
        <f>'F_Inputs - Reps'!E674</f>
        <v>Price Review 2019</v>
      </c>
      <c r="F674" s="7"/>
      <c r="G674" s="7"/>
      <c r="H674" s="7"/>
      <c r="I674" s="7"/>
      <c r="J674" s="7"/>
    </row>
    <row r="675" spans="1:10">
      <c r="A675" t="str">
        <f>'F_Inputs - Reps'!A675</f>
        <v>WSX</v>
      </c>
      <c r="B675" t="str">
        <f>'F_Inputs - Reps'!B675</f>
        <v>WS2012TWD</v>
      </c>
      <c r="C675" t="str">
        <f>'F_Inputs - Reps'!C675</f>
        <v>Enhancement expenditure by purpose ~ operating - Addressing low pressure - Treated water distribution</v>
      </c>
      <c r="D675" t="str">
        <f>'F_Inputs - Reps'!D675</f>
        <v>£m</v>
      </c>
      <c r="E675" t="str">
        <f>'F_Inputs - Reps'!E675</f>
        <v>Price Review 2019</v>
      </c>
      <c r="F675" s="7"/>
      <c r="G675" s="7"/>
      <c r="H675" s="7"/>
      <c r="I675" s="7"/>
      <c r="J675" s="7"/>
    </row>
    <row r="676" spans="1:10">
      <c r="A676" t="str">
        <f>'F_Inputs - Reps'!A676</f>
        <v>WSX</v>
      </c>
      <c r="B676" t="str">
        <f>'F_Inputs - Reps'!B676</f>
        <v>WS2019WR</v>
      </c>
      <c r="C676" t="str">
        <f>'F_Inputs - Reps'!C676</f>
        <v>Enhancement expenditure by purpose ~ operating - New developments - Water resources</v>
      </c>
      <c r="D676" t="str">
        <f>'F_Inputs - Reps'!D676</f>
        <v>£m</v>
      </c>
      <c r="E676" t="str">
        <f>'F_Inputs - Reps'!E676</f>
        <v>Price Review 2019</v>
      </c>
      <c r="F676" s="7"/>
      <c r="G676" s="7"/>
      <c r="H676" s="7"/>
      <c r="I676" s="7"/>
      <c r="J676" s="7"/>
    </row>
    <row r="677" spans="1:10">
      <c r="A677" t="str">
        <f>'F_Inputs - Reps'!A677</f>
        <v>WSX</v>
      </c>
      <c r="B677" t="str">
        <f>'F_Inputs - Reps'!B677</f>
        <v>WS2019RWD</v>
      </c>
      <c r="C677" t="str">
        <f>'F_Inputs - Reps'!C677</f>
        <v>Enhancement expenditure by purpose ~ operating - New developments - Raw water distribution</v>
      </c>
      <c r="D677" t="str">
        <f>'F_Inputs - Reps'!D677</f>
        <v>£m</v>
      </c>
      <c r="E677" t="str">
        <f>'F_Inputs - Reps'!E677</f>
        <v>Price Review 2019</v>
      </c>
      <c r="F677" s="7"/>
      <c r="G677" s="7"/>
      <c r="H677" s="7"/>
      <c r="I677" s="7"/>
      <c r="J677" s="7"/>
    </row>
    <row r="678" spans="1:10">
      <c r="A678" t="str">
        <f>'F_Inputs - Reps'!A678</f>
        <v>WSX</v>
      </c>
      <c r="B678" t="str">
        <f>'F_Inputs - Reps'!B678</f>
        <v>WS2019WT</v>
      </c>
      <c r="C678" t="str">
        <f>'F_Inputs - Reps'!C678</f>
        <v>Enhancement expenditure by purpose ~ operating - New developments - Water treatment</v>
      </c>
      <c r="D678" t="str">
        <f>'F_Inputs - Reps'!D678</f>
        <v>£m</v>
      </c>
      <c r="E678" t="str">
        <f>'F_Inputs - Reps'!E678</f>
        <v>Price Review 2019</v>
      </c>
      <c r="F678" s="7"/>
      <c r="G678" s="7"/>
      <c r="H678" s="7"/>
      <c r="I678" s="7"/>
      <c r="J678" s="7"/>
    </row>
    <row r="679" spans="1:10">
      <c r="A679" t="str">
        <f>'F_Inputs - Reps'!A679</f>
        <v>WSX</v>
      </c>
      <c r="B679" t="str">
        <f>'F_Inputs - Reps'!B679</f>
        <v>WS2019TWD</v>
      </c>
      <c r="C679" t="str">
        <f>'F_Inputs - Reps'!C679</f>
        <v>Enhancement expenditure by purpose ~ operating - New developments - Treated water distribution</v>
      </c>
      <c r="D679" t="str">
        <f>'F_Inputs - Reps'!D679</f>
        <v>£m</v>
      </c>
      <c r="E679" t="str">
        <f>'F_Inputs - Reps'!E679</f>
        <v>Price Review 2019</v>
      </c>
      <c r="F679" s="7"/>
      <c r="G679" s="7"/>
      <c r="H679" s="7"/>
      <c r="I679" s="7"/>
      <c r="J679" s="7"/>
    </row>
    <row r="680" spans="1:10">
      <c r="A680" t="str">
        <f>'F_Inputs - Reps'!A680</f>
        <v>WSX</v>
      </c>
      <c r="B680" t="str">
        <f>'F_Inputs - Reps'!B680</f>
        <v>WS2020WR</v>
      </c>
      <c r="C680" t="str">
        <f>'F_Inputs - Reps'!C680</f>
        <v>Enhancement expenditure by purpose ~ operating - New connections element of new development (CPs, meters) - Water resources</v>
      </c>
      <c r="D680" t="str">
        <f>'F_Inputs - Reps'!D680</f>
        <v>£m</v>
      </c>
      <c r="E680" t="str">
        <f>'F_Inputs - Reps'!E680</f>
        <v>Price Review 2019</v>
      </c>
      <c r="F680" s="7"/>
      <c r="G680" s="7"/>
      <c r="H680" s="7"/>
      <c r="I680" s="7"/>
      <c r="J680" s="7"/>
    </row>
    <row r="681" spans="1:10">
      <c r="A681" t="str">
        <f>'F_Inputs - Reps'!A681</f>
        <v>WSX</v>
      </c>
      <c r="B681" t="str">
        <f>'F_Inputs - Reps'!B681</f>
        <v>WS2020RWD</v>
      </c>
      <c r="C681" t="str">
        <f>'F_Inputs - Reps'!C681</f>
        <v>Enhancement expenditure by purpose ~ operating - New connections element of new development (CPs, meters) - Raw water distribution</v>
      </c>
      <c r="D681" t="str">
        <f>'F_Inputs - Reps'!D681</f>
        <v>£m</v>
      </c>
      <c r="E681" t="str">
        <f>'F_Inputs - Reps'!E681</f>
        <v>Price Review 2019</v>
      </c>
      <c r="F681" s="7"/>
      <c r="G681" s="7"/>
      <c r="H681" s="7"/>
      <c r="I681" s="7"/>
      <c r="J681" s="7"/>
    </row>
    <row r="682" spans="1:10">
      <c r="A682" t="str">
        <f>'F_Inputs - Reps'!A682</f>
        <v>WSX</v>
      </c>
      <c r="B682" t="str">
        <f>'F_Inputs - Reps'!B682</f>
        <v>WS2020WT</v>
      </c>
      <c r="C682" t="str">
        <f>'F_Inputs - Reps'!C682</f>
        <v>Enhancement expenditure by purpose ~ operating - New connections element of new development (CPs, meters) - Water treatment</v>
      </c>
      <c r="D682" t="str">
        <f>'F_Inputs - Reps'!D682</f>
        <v>£m</v>
      </c>
      <c r="E682" t="str">
        <f>'F_Inputs - Reps'!E682</f>
        <v>Price Review 2019</v>
      </c>
      <c r="F682" s="7"/>
      <c r="G682" s="7"/>
      <c r="H682" s="7"/>
      <c r="I682" s="7"/>
      <c r="J682" s="7"/>
    </row>
    <row r="683" spans="1:10">
      <c r="A683" t="str">
        <f>'F_Inputs - Reps'!A683</f>
        <v>WSX</v>
      </c>
      <c r="B683" t="str">
        <f>'F_Inputs - Reps'!B683</f>
        <v>WS2020TWD</v>
      </c>
      <c r="C683" t="str">
        <f>'F_Inputs - Reps'!C683</f>
        <v>Enhancement expenditure by purpose ~ operating - New connections element of new development (CPs, meters) - Treated water distribution</v>
      </c>
      <c r="D683" t="str">
        <f>'F_Inputs - Reps'!D683</f>
        <v>£m</v>
      </c>
      <c r="E683" t="str">
        <f>'F_Inputs - Reps'!E683</f>
        <v>Price Review 2019</v>
      </c>
      <c r="F683" s="7"/>
      <c r="G683" s="7"/>
      <c r="H683" s="7"/>
      <c r="I683" s="7"/>
      <c r="J683" s="7"/>
    </row>
    <row r="684" spans="1:10">
      <c r="A684" t="str">
        <f>'F_Inputs - Reps'!A684</f>
        <v>WSX</v>
      </c>
      <c r="B684" t="str">
        <f>'F_Inputs - Reps'!B684</f>
        <v>WS1012WR</v>
      </c>
      <c r="C684" t="str">
        <f>'F_Inputs - Reps'!C684</f>
        <v>Capital Expenditure (excluding Atypical expenditure) - Maintaining the long term capability of the assets ~ infra - Water resources</v>
      </c>
      <c r="D684" t="str">
        <f>'F_Inputs - Reps'!D684</f>
        <v>£m</v>
      </c>
      <c r="E684" t="str">
        <f>'F_Inputs - Reps'!E684</f>
        <v>Price Review 2019</v>
      </c>
      <c r="F684" s="7"/>
      <c r="G684" s="7"/>
      <c r="H684" s="7"/>
      <c r="I684" s="7"/>
      <c r="J684" s="7"/>
    </row>
    <row r="685" spans="1:10">
      <c r="A685" t="str">
        <f>'F_Inputs - Reps'!A685</f>
        <v>WSX</v>
      </c>
      <c r="B685" t="str">
        <f>'F_Inputs - Reps'!B685</f>
        <v>WS1012WT</v>
      </c>
      <c r="C685" t="str">
        <f>'F_Inputs - Reps'!C685</f>
        <v>Maintaining the long term capability of the assets - infra - Water treatment</v>
      </c>
      <c r="D685" t="str">
        <f>'F_Inputs - Reps'!D685</f>
        <v>£m</v>
      </c>
      <c r="E685" t="str">
        <f>'F_Inputs - Reps'!E685</f>
        <v>Price Review 2019</v>
      </c>
      <c r="F685" s="7"/>
      <c r="G685" s="7"/>
      <c r="H685" s="7"/>
      <c r="I685" s="7"/>
      <c r="J685" s="7"/>
    </row>
    <row r="686" spans="1:10">
      <c r="A686" t="str">
        <f>'F_Inputs - Reps'!A686</f>
        <v>WSX</v>
      </c>
      <c r="B686" t="str">
        <f>'F_Inputs - Reps'!B686</f>
        <v>WS1012TWD</v>
      </c>
      <c r="C686" t="str">
        <f>'F_Inputs - Reps'!C686</f>
        <v>Maintaining the long term capability of the assets - infra - Treated water distribution</v>
      </c>
      <c r="D686" t="str">
        <f>'F_Inputs - Reps'!D686</f>
        <v>£m</v>
      </c>
      <c r="E686" t="str">
        <f>'F_Inputs - Reps'!E686</f>
        <v>Price Review 2019</v>
      </c>
      <c r="F686" s="7"/>
      <c r="G686" s="7"/>
      <c r="H686" s="7"/>
      <c r="I686" s="7"/>
      <c r="J686" s="7"/>
    </row>
    <row r="687" spans="1:10">
      <c r="A687" t="str">
        <f>'F_Inputs - Reps'!A687</f>
        <v>WSX</v>
      </c>
      <c r="B687" t="str">
        <f>'F_Inputs - Reps'!B687</f>
        <v>WS1012RWD</v>
      </c>
      <c r="C687" t="str">
        <f>'F_Inputs - Reps'!C687</f>
        <v>Capital Expenditure (excluding Atypical expenditure) - Maintaining the long term capability of the assets ~ infra - Raw water distribution</v>
      </c>
      <c r="D687" t="str">
        <f>'F_Inputs - Reps'!D687</f>
        <v>£m</v>
      </c>
      <c r="E687" t="str">
        <f>'F_Inputs - Reps'!E687</f>
        <v>Price Review 2019</v>
      </c>
      <c r="F687" s="7"/>
      <c r="G687" s="7"/>
      <c r="H687" s="7"/>
      <c r="I687" s="7"/>
      <c r="J687" s="7"/>
    </row>
    <row r="688" spans="1:10">
      <c r="A688" t="str">
        <f>'F_Inputs - Reps'!A688</f>
        <v>WSX</v>
      </c>
      <c r="B688" t="str">
        <f>'F_Inputs - Reps'!B688</f>
        <v>WS1013WR</v>
      </c>
      <c r="C688" t="str">
        <f>'F_Inputs - Reps'!C688</f>
        <v>Capital Expenditure (excluding Atypical expenditure) - Maintaining the long term capability of the assets ~ non-infra - Water resources</v>
      </c>
      <c r="D688" t="str">
        <f>'F_Inputs - Reps'!D688</f>
        <v>£m</v>
      </c>
      <c r="E688" t="str">
        <f>'F_Inputs - Reps'!E688</f>
        <v>Price Review 2019</v>
      </c>
      <c r="F688" s="7"/>
      <c r="G688" s="7"/>
      <c r="H688" s="7"/>
      <c r="I688" s="7"/>
      <c r="J688" s="7"/>
    </row>
    <row r="689" spans="1:10">
      <c r="A689" t="str">
        <f>'F_Inputs - Reps'!A689</f>
        <v>WSX</v>
      </c>
      <c r="B689" t="str">
        <f>'F_Inputs - Reps'!B689</f>
        <v>WS1013WT</v>
      </c>
      <c r="C689" t="str">
        <f>'F_Inputs - Reps'!C689</f>
        <v>Maintaining the long term capability of the assets - non-infra - Water treatment</v>
      </c>
      <c r="D689" t="str">
        <f>'F_Inputs - Reps'!D689</f>
        <v>£m</v>
      </c>
      <c r="E689" t="str">
        <f>'F_Inputs - Reps'!E689</f>
        <v>Price Review 2019</v>
      </c>
      <c r="F689" s="7"/>
      <c r="G689" s="7"/>
      <c r="H689" s="7"/>
      <c r="I689" s="7"/>
      <c r="J689" s="7"/>
    </row>
    <row r="690" spans="1:10">
      <c r="A690" t="str">
        <f>'F_Inputs - Reps'!A690</f>
        <v>WSX</v>
      </c>
      <c r="B690" t="str">
        <f>'F_Inputs - Reps'!B690</f>
        <v>WS1013TWD</v>
      </c>
      <c r="C690" t="str">
        <f>'F_Inputs - Reps'!C690</f>
        <v>Maintaining the long term capability of the assets - non-infra - Treated water distribution</v>
      </c>
      <c r="D690" t="str">
        <f>'F_Inputs - Reps'!D690</f>
        <v>£m</v>
      </c>
      <c r="E690" t="str">
        <f>'F_Inputs - Reps'!E690</f>
        <v>Price Review 2019</v>
      </c>
      <c r="F690" s="7"/>
      <c r="G690" s="7"/>
      <c r="H690" s="7"/>
      <c r="I690" s="7"/>
      <c r="J690" s="7"/>
    </row>
    <row r="691" spans="1:10">
      <c r="A691" t="str">
        <f>'F_Inputs - Reps'!A691</f>
        <v>WSX</v>
      </c>
      <c r="B691" t="str">
        <f>'F_Inputs - Reps'!B691</f>
        <v>WS1013RWD</v>
      </c>
      <c r="C691" t="str">
        <f>'F_Inputs - Reps'!C691</f>
        <v>Capital Expenditure (excluding Atypical expenditure) - Maintaining the long term capability of the assets ~ non-infra - Raw water distribution</v>
      </c>
      <c r="D691" t="str">
        <f>'F_Inputs - Reps'!D691</f>
        <v>£m</v>
      </c>
      <c r="E691" t="str">
        <f>'F_Inputs - Reps'!E691</f>
        <v>Price Review 2019</v>
      </c>
      <c r="F691" s="7"/>
      <c r="G691" s="7"/>
      <c r="H691" s="7"/>
      <c r="I691" s="7"/>
      <c r="J691" s="7"/>
    </row>
    <row r="692" spans="1:10">
      <c r="A692" t="str">
        <f>'F_Inputs - Reps'!A692</f>
        <v>WSX</v>
      </c>
      <c r="B692" t="str">
        <f>'F_Inputs - Reps'!B692</f>
        <v>W3002WR</v>
      </c>
      <c r="C692" t="str">
        <f>'F_Inputs - Reps'!C692</f>
        <v>Addressing low pressure - Water resources</v>
      </c>
      <c r="D692" t="str">
        <f>'F_Inputs - Reps'!D692</f>
        <v>£m</v>
      </c>
      <c r="E692" t="str">
        <f>'F_Inputs - Reps'!E692</f>
        <v>Price Review 2019</v>
      </c>
      <c r="F692" s="7"/>
      <c r="G692" s="7"/>
      <c r="H692" s="7"/>
      <c r="I692" s="7"/>
      <c r="J692" s="7"/>
    </row>
    <row r="693" spans="1:10">
      <c r="A693" t="str">
        <f>'F_Inputs - Reps'!A693</f>
        <v>WSX</v>
      </c>
      <c r="B693" t="str">
        <f>'F_Inputs - Reps'!B693</f>
        <v>W3002RWD</v>
      </c>
      <c r="C693" t="str">
        <f>'F_Inputs - Reps'!C693</f>
        <v>Addressing low pressure - Raw water distribution</v>
      </c>
      <c r="D693" t="str">
        <f>'F_Inputs - Reps'!D693</f>
        <v>£m</v>
      </c>
      <c r="E693" t="str">
        <f>'F_Inputs - Reps'!E693</f>
        <v>Price Review 2019</v>
      </c>
      <c r="F693" s="7"/>
      <c r="G693" s="7"/>
      <c r="H693" s="7"/>
      <c r="I693" s="7"/>
      <c r="J693" s="7"/>
    </row>
    <row r="694" spans="1:10">
      <c r="A694" t="str">
        <f>'F_Inputs - Reps'!A694</f>
        <v>WSX</v>
      </c>
      <c r="B694" t="str">
        <f>'F_Inputs - Reps'!B694</f>
        <v>W3002WT</v>
      </c>
      <c r="C694" t="str">
        <f>'F_Inputs - Reps'!C694</f>
        <v>Addressing low pressure - Water treatment</v>
      </c>
      <c r="D694" t="str">
        <f>'F_Inputs - Reps'!D694</f>
        <v>£m</v>
      </c>
      <c r="E694" t="str">
        <f>'F_Inputs - Reps'!E694</f>
        <v>Price Review 2019</v>
      </c>
      <c r="F694" s="7"/>
      <c r="G694" s="7"/>
      <c r="H694" s="7"/>
      <c r="I694" s="7"/>
      <c r="J694" s="7"/>
    </row>
    <row r="695" spans="1:10">
      <c r="A695" t="str">
        <f>'F_Inputs - Reps'!A695</f>
        <v>WSX</v>
      </c>
      <c r="B695" t="str">
        <f>'F_Inputs - Reps'!B695</f>
        <v>W3002TWD</v>
      </c>
      <c r="C695" t="str">
        <f>'F_Inputs - Reps'!C695</f>
        <v>Addressing low pressure - Treated water distribution</v>
      </c>
      <c r="D695" t="str">
        <f>'F_Inputs - Reps'!D695</f>
        <v>£m</v>
      </c>
      <c r="E695" t="str">
        <f>'F_Inputs - Reps'!E695</f>
        <v>Price Review 2019</v>
      </c>
      <c r="F695" s="7"/>
      <c r="G695" s="7"/>
      <c r="H695" s="7"/>
      <c r="I695" s="7"/>
      <c r="J695" s="7"/>
    </row>
    <row r="696" spans="1:10">
      <c r="A696" t="str">
        <f>'F_Inputs - Reps'!A696</f>
        <v>WSX</v>
      </c>
      <c r="B696" t="str">
        <f>'F_Inputs - Reps'!B696</f>
        <v>W3009WR</v>
      </c>
      <c r="C696" t="str">
        <f>'F_Inputs - Reps'!C696</f>
        <v>New developments - Water resources</v>
      </c>
      <c r="D696" t="str">
        <f>'F_Inputs - Reps'!D696</f>
        <v>£m</v>
      </c>
      <c r="E696" t="str">
        <f>'F_Inputs - Reps'!E696</f>
        <v>Price Review 2019</v>
      </c>
      <c r="F696" s="7"/>
      <c r="G696" s="7"/>
      <c r="H696" s="7"/>
      <c r="I696" s="7"/>
      <c r="J696" s="7"/>
    </row>
    <row r="697" spans="1:10">
      <c r="A697" t="str">
        <f>'F_Inputs - Reps'!A697</f>
        <v>WSX</v>
      </c>
      <c r="B697" t="str">
        <f>'F_Inputs - Reps'!B697</f>
        <v>W3009RWD</v>
      </c>
      <c r="C697" t="str">
        <f>'F_Inputs - Reps'!C697</f>
        <v>New developments - Raw water distribution</v>
      </c>
      <c r="D697" t="str">
        <f>'F_Inputs - Reps'!D697</f>
        <v>£m</v>
      </c>
      <c r="E697" t="str">
        <f>'F_Inputs - Reps'!E697</f>
        <v>Price Review 2019</v>
      </c>
      <c r="F697" s="7"/>
      <c r="G697" s="7"/>
      <c r="H697" s="7"/>
      <c r="I697" s="7"/>
      <c r="J697" s="7"/>
    </row>
    <row r="698" spans="1:10">
      <c r="A698" t="str">
        <f>'F_Inputs - Reps'!A698</f>
        <v>WSX</v>
      </c>
      <c r="B698" t="str">
        <f>'F_Inputs - Reps'!B698</f>
        <v>W3009WT</v>
      </c>
      <c r="C698" t="str">
        <f>'F_Inputs - Reps'!C698</f>
        <v>New developments - Water treatment</v>
      </c>
      <c r="D698" t="str">
        <f>'F_Inputs - Reps'!D698</f>
        <v>£m</v>
      </c>
      <c r="E698" t="str">
        <f>'F_Inputs - Reps'!E698</f>
        <v>Price Review 2019</v>
      </c>
      <c r="F698" s="7"/>
      <c r="G698" s="7"/>
      <c r="H698" s="7"/>
      <c r="I698" s="7"/>
      <c r="J698" s="7"/>
    </row>
    <row r="699" spans="1:10">
      <c r="A699" t="str">
        <f>'F_Inputs - Reps'!A699</f>
        <v>WSX</v>
      </c>
      <c r="B699" t="str">
        <f>'F_Inputs - Reps'!B699</f>
        <v>W3009TWD</v>
      </c>
      <c r="C699" t="str">
        <f>'F_Inputs - Reps'!C699</f>
        <v>New developments - Treated water distribution</v>
      </c>
      <c r="D699" t="str">
        <f>'F_Inputs - Reps'!D699</f>
        <v>£m</v>
      </c>
      <c r="E699" t="str">
        <f>'F_Inputs - Reps'!E699</f>
        <v>Price Review 2019</v>
      </c>
      <c r="F699" s="7"/>
      <c r="G699" s="7"/>
      <c r="H699" s="7"/>
      <c r="I699" s="7"/>
      <c r="J699" s="7"/>
    </row>
    <row r="700" spans="1:10">
      <c r="A700" t="str">
        <f>'F_Inputs - Reps'!A700</f>
        <v>WSX</v>
      </c>
      <c r="B700" t="str">
        <f>'F_Inputs - Reps'!B700</f>
        <v>WS2004WR</v>
      </c>
      <c r="C700" t="str">
        <f>'F_Inputs - Reps'!C700</f>
        <v>New connections element of new development (CPs, meters) - Abstraction licences</v>
      </c>
      <c r="D700" t="str">
        <f>'F_Inputs - Reps'!D700</f>
        <v>£m</v>
      </c>
      <c r="E700" t="str">
        <f>'F_Inputs - Reps'!E700</f>
        <v>Price Review 2019</v>
      </c>
      <c r="F700" s="7"/>
      <c r="G700" s="7"/>
      <c r="H700" s="7"/>
      <c r="I700" s="7"/>
      <c r="J700" s="7"/>
    </row>
    <row r="701" spans="1:10">
      <c r="A701" t="str">
        <f>'F_Inputs - Reps'!A701</f>
        <v>WSX</v>
      </c>
      <c r="B701" t="str">
        <f>'F_Inputs - Reps'!B701</f>
        <v>WS2004WT</v>
      </c>
      <c r="C701" t="str">
        <f>'F_Inputs - Reps'!C701</f>
        <v>New connections element of new development (CPs, meters) - Water treatment</v>
      </c>
      <c r="D701" t="str">
        <f>'F_Inputs - Reps'!D701</f>
        <v>£m</v>
      </c>
      <c r="E701" t="str">
        <f>'F_Inputs - Reps'!E701</f>
        <v>Price Review 2019</v>
      </c>
      <c r="F701" s="7"/>
      <c r="G701" s="7"/>
      <c r="H701" s="7"/>
      <c r="I701" s="7"/>
      <c r="J701" s="7"/>
    </row>
    <row r="702" spans="1:10">
      <c r="A702" t="str">
        <f>'F_Inputs - Reps'!A702</f>
        <v>WSX</v>
      </c>
      <c r="B702" t="str">
        <f>'F_Inputs - Reps'!B702</f>
        <v>WS2004TWD</v>
      </c>
      <c r="C702" t="str">
        <f>'F_Inputs - Reps'!C702</f>
        <v>New connections element of new development (CPs, meters) - Treated water distribution</v>
      </c>
      <c r="D702" t="str">
        <f>'F_Inputs - Reps'!D702</f>
        <v>£m</v>
      </c>
      <c r="E702" t="str">
        <f>'F_Inputs - Reps'!E702</f>
        <v>Price Review 2019</v>
      </c>
      <c r="F702" s="7"/>
      <c r="G702" s="7"/>
      <c r="H702" s="7"/>
      <c r="I702" s="7"/>
      <c r="J702" s="7"/>
    </row>
    <row r="703" spans="1:10">
      <c r="A703" t="str">
        <f>'F_Inputs - Reps'!A703</f>
        <v>WSX</v>
      </c>
      <c r="B703" t="str">
        <f>'F_Inputs - Reps'!B703</f>
        <v>WS2004RWD</v>
      </c>
      <c r="C703" t="str">
        <f>'F_Inputs - Reps'!C703</f>
        <v>Enhancement expenditure by purpose ~ capital - New connections element of new development (CPs, meters) - Raw water distribution</v>
      </c>
      <c r="D703" t="str">
        <f>'F_Inputs - Reps'!D703</f>
        <v>£m</v>
      </c>
      <c r="E703" t="str">
        <f>'F_Inputs - Reps'!E703</f>
        <v>Price Review 2019</v>
      </c>
      <c r="F703" s="7"/>
      <c r="G703" s="7"/>
      <c r="H703" s="7"/>
      <c r="I703" s="7"/>
      <c r="J703" s="7"/>
    </row>
    <row r="704" spans="1:10">
      <c r="A704" t="str">
        <f>'F_Inputs - Reps'!A704</f>
        <v>WSX</v>
      </c>
      <c r="B704" t="str">
        <f>'F_Inputs - Reps'!B704</f>
        <v>BA2070WR</v>
      </c>
      <c r="C704" t="str">
        <f>'F_Inputs - Reps'!C704</f>
        <v>Total enhancement capital expenditure  - Water resources</v>
      </c>
      <c r="D704" t="str">
        <f>'F_Inputs - Reps'!D704</f>
        <v>£m</v>
      </c>
      <c r="E704" t="str">
        <f>'F_Inputs - Reps'!E704</f>
        <v>Price Review 2019</v>
      </c>
      <c r="F704" s="7"/>
      <c r="G704" s="7"/>
      <c r="H704" s="7"/>
      <c r="I704" s="7"/>
      <c r="J704" s="7"/>
    </row>
    <row r="705" spans="1:10">
      <c r="A705" t="str">
        <f>'F_Inputs - Reps'!A705</f>
        <v>WSX</v>
      </c>
      <c r="B705" t="str">
        <f>'F_Inputs - Reps'!B705</f>
        <v>BA2070RWD</v>
      </c>
      <c r="C705" t="str">
        <f>'F_Inputs - Reps'!C705</f>
        <v>Total enhancement capital expenditure  - Raw water distribution</v>
      </c>
      <c r="D705" t="str">
        <f>'F_Inputs - Reps'!D705</f>
        <v>£m</v>
      </c>
      <c r="E705" t="str">
        <f>'F_Inputs - Reps'!E705</f>
        <v>Price Review 2019</v>
      </c>
      <c r="F705" s="7"/>
      <c r="G705" s="7"/>
      <c r="H705" s="7"/>
      <c r="I705" s="7"/>
      <c r="J705" s="7"/>
    </row>
    <row r="706" spans="1:10">
      <c r="A706" t="str">
        <f>'F_Inputs - Reps'!A706</f>
        <v>WSX</v>
      </c>
      <c r="B706" t="str">
        <f>'F_Inputs - Reps'!B706</f>
        <v>BA2070WT</v>
      </c>
      <c r="C706" t="str">
        <f>'F_Inputs - Reps'!C706</f>
        <v>Total enhancement capital expenditure  - Water treatment</v>
      </c>
      <c r="D706" t="str">
        <f>'F_Inputs - Reps'!D706</f>
        <v>£m</v>
      </c>
      <c r="E706" t="str">
        <f>'F_Inputs - Reps'!E706</f>
        <v>Price Review 2019</v>
      </c>
      <c r="F706" s="7"/>
      <c r="G706" s="7"/>
      <c r="H706" s="7"/>
      <c r="I706" s="7"/>
      <c r="J706" s="7"/>
    </row>
    <row r="707" spans="1:10">
      <c r="A707" t="str">
        <f>'F_Inputs - Reps'!A707</f>
        <v>WSX</v>
      </c>
      <c r="B707" t="str">
        <f>'F_Inputs - Reps'!B707</f>
        <v>BA2070TWD</v>
      </c>
      <c r="C707" t="str">
        <f>'F_Inputs - Reps'!C707</f>
        <v>Total enhancement capital expenditure  - Treated water distribution</v>
      </c>
      <c r="D707" t="str">
        <f>'F_Inputs - Reps'!D707</f>
        <v>£m</v>
      </c>
      <c r="E707" t="str">
        <f>'F_Inputs - Reps'!E707</f>
        <v>Price Review 2019</v>
      </c>
      <c r="F707" s="7"/>
      <c r="G707" s="7"/>
      <c r="H707" s="7"/>
      <c r="I707" s="7"/>
      <c r="J707" s="7"/>
    </row>
    <row r="708" spans="1:10">
      <c r="A708" t="str">
        <f>'F_Inputs - Reps'!A708</f>
        <v>WSX</v>
      </c>
      <c r="B708" t="str">
        <f>'F_Inputs - Reps'!B708</f>
        <v>WWS1009SC</v>
      </c>
      <c r="C708" t="str">
        <f>'F_Inputs - Reps'!C708</f>
        <v>Operating expenditure - Total operating expenditure (excluding third party services) - Sewage collection</v>
      </c>
      <c r="D708" t="str">
        <f>'F_Inputs - Reps'!D708</f>
        <v>£m</v>
      </c>
      <c r="E708" t="str">
        <f>'F_Inputs - Reps'!E708</f>
        <v>Price Review 2019</v>
      </c>
      <c r="F708" s="7"/>
      <c r="G708" s="7"/>
      <c r="H708" s="7"/>
      <c r="I708" s="7"/>
      <c r="J708" s="7"/>
    </row>
    <row r="709" spans="1:10">
      <c r="A709" t="str">
        <f>'F_Inputs - Reps'!A709</f>
        <v>WSX</v>
      </c>
      <c r="B709" t="str">
        <f>'F_Inputs - Reps'!B709</f>
        <v>WWS1009ST</v>
      </c>
      <c r="C709" t="str">
        <f>'F_Inputs - Reps'!C709</f>
        <v>Operating expenditure - Total operating expenditure (excluding third party services) - Sewage treatment</v>
      </c>
      <c r="D709" t="str">
        <f>'F_Inputs - Reps'!D709</f>
        <v>£m</v>
      </c>
      <c r="E709" t="str">
        <f>'F_Inputs - Reps'!E709</f>
        <v>Price Review 2019</v>
      </c>
      <c r="F709" s="7"/>
      <c r="G709" s="7"/>
      <c r="H709" s="7"/>
      <c r="I709" s="7"/>
      <c r="J709" s="7"/>
    </row>
    <row r="710" spans="1:10">
      <c r="A710" t="str">
        <f>'F_Inputs - Reps'!A710</f>
        <v>WSX</v>
      </c>
      <c r="B710" t="str">
        <f>'F_Inputs - Reps'!B710</f>
        <v>WWS1009STP</v>
      </c>
      <c r="C710" t="str">
        <f>'F_Inputs - Reps'!C710</f>
        <v>Operating expenditure - Total operating expenditure (excluding third party services) - Sludge transport</v>
      </c>
      <c r="D710" t="str">
        <f>'F_Inputs - Reps'!D710</f>
        <v>£m</v>
      </c>
      <c r="E710" t="str">
        <f>'F_Inputs - Reps'!E710</f>
        <v>Price Review 2019</v>
      </c>
      <c r="F710" s="7"/>
      <c r="G710" s="7"/>
      <c r="H710" s="7"/>
      <c r="I710" s="7"/>
      <c r="J710" s="7"/>
    </row>
    <row r="711" spans="1:10">
      <c r="A711" t="str">
        <f>'F_Inputs - Reps'!A711</f>
        <v>WSX</v>
      </c>
      <c r="B711" t="str">
        <f>'F_Inputs - Reps'!B711</f>
        <v>WWS1009SDT</v>
      </c>
      <c r="C711" t="str">
        <f>'F_Inputs - Reps'!C711</f>
        <v>Operating expenditure - Total operating expenditure (excluding third party services) - Sludge treatment</v>
      </c>
      <c r="D711" t="str">
        <f>'F_Inputs - Reps'!D711</f>
        <v>£m</v>
      </c>
      <c r="E711" t="str">
        <f>'F_Inputs - Reps'!E711</f>
        <v>Price Review 2019</v>
      </c>
      <c r="F711" s="7"/>
      <c r="G711" s="7"/>
      <c r="H711" s="7"/>
      <c r="I711" s="7"/>
      <c r="J711" s="7"/>
    </row>
    <row r="712" spans="1:10">
      <c r="A712" t="str">
        <f>'F_Inputs - Reps'!A712</f>
        <v>WSX</v>
      </c>
      <c r="B712" t="str">
        <f>'F_Inputs - Reps'!B712</f>
        <v>WWS1009SDD</v>
      </c>
      <c r="C712" t="str">
        <f>'F_Inputs - Reps'!C712</f>
        <v>Operating expenditure - Total operating expenditure (excluding third party services) - Sludge disposal</v>
      </c>
      <c r="D712" t="str">
        <f>'F_Inputs - Reps'!D712</f>
        <v>£m</v>
      </c>
      <c r="E712" t="str">
        <f>'F_Inputs - Reps'!E712</f>
        <v>Price Review 2019</v>
      </c>
      <c r="F712" s="7"/>
      <c r="G712" s="7"/>
      <c r="H712" s="7"/>
      <c r="I712" s="7"/>
      <c r="J712" s="7"/>
    </row>
    <row r="713" spans="1:10">
      <c r="A713" t="str">
        <f>'F_Inputs - Reps'!A713</f>
        <v>WSX</v>
      </c>
      <c r="B713" t="str">
        <f>'F_Inputs - Reps'!B713</f>
        <v>WWS2054SC</v>
      </c>
      <c r="C713" t="str">
        <f>'F_Inputs - Reps'!C713</f>
        <v>Enhancement expenditure by purpose - operating - Total wastewater enhancement operating expenditure  - Sewage collection</v>
      </c>
      <c r="D713" t="str">
        <f>'F_Inputs - Reps'!D713</f>
        <v>£m</v>
      </c>
      <c r="E713" t="str">
        <f>'F_Inputs - Reps'!E713</f>
        <v>Price Review 2019</v>
      </c>
      <c r="F713" s="7"/>
      <c r="G713" s="7"/>
      <c r="H713" s="7"/>
      <c r="I713" s="7"/>
      <c r="J713" s="7"/>
    </row>
    <row r="714" spans="1:10">
      <c r="A714" t="str">
        <f>'F_Inputs - Reps'!A714</f>
        <v>WSX</v>
      </c>
      <c r="B714" t="str">
        <f>'F_Inputs - Reps'!B714</f>
        <v>WWS2054ST</v>
      </c>
      <c r="C714" t="str">
        <f>'F_Inputs - Reps'!C714</f>
        <v>Enhancement expenditure by purpose - operating - Total wastewater enhancement operating expenditure  - Sewage treatment</v>
      </c>
      <c r="D714" t="str">
        <f>'F_Inputs - Reps'!D714</f>
        <v>£m</v>
      </c>
      <c r="E714" t="str">
        <f>'F_Inputs - Reps'!E714</f>
        <v>Price Review 2019</v>
      </c>
      <c r="F714" s="7"/>
      <c r="G714" s="7"/>
      <c r="H714" s="7"/>
      <c r="I714" s="7"/>
      <c r="J714" s="7"/>
    </row>
    <row r="715" spans="1:10">
      <c r="A715" t="str">
        <f>'F_Inputs - Reps'!A715</f>
        <v>WSX</v>
      </c>
      <c r="B715" t="str">
        <f>'F_Inputs - Reps'!B715</f>
        <v>WWS2054STP</v>
      </c>
      <c r="C715" t="str">
        <f>'F_Inputs - Reps'!C715</f>
        <v>Enhancement expenditure by purpose - operating - Total wastewater enhancement operating expenditure  - Sludge transport</v>
      </c>
      <c r="D715" t="str">
        <f>'F_Inputs - Reps'!D715</f>
        <v>£m</v>
      </c>
      <c r="E715" t="str">
        <f>'F_Inputs - Reps'!E715</f>
        <v>Price Review 2019</v>
      </c>
      <c r="F715" s="7"/>
      <c r="G715" s="7"/>
      <c r="H715" s="7"/>
      <c r="I715" s="7"/>
      <c r="J715" s="7"/>
    </row>
    <row r="716" spans="1:10">
      <c r="A716" t="str">
        <f>'F_Inputs - Reps'!A716</f>
        <v>WSX</v>
      </c>
      <c r="B716" t="str">
        <f>'F_Inputs - Reps'!B716</f>
        <v>WWS2054SDT</v>
      </c>
      <c r="C716" t="str">
        <f>'F_Inputs - Reps'!C716</f>
        <v>Enhancement expenditure by purpose - operating - Total wastewater enhancement operating expenditure  - Sludge treatment</v>
      </c>
      <c r="D716" t="str">
        <f>'F_Inputs - Reps'!D716</f>
        <v>£m</v>
      </c>
      <c r="E716" t="str">
        <f>'F_Inputs - Reps'!E716</f>
        <v>Price Review 2019</v>
      </c>
      <c r="F716" s="7"/>
      <c r="G716" s="7"/>
      <c r="H716" s="7"/>
      <c r="I716" s="7"/>
      <c r="J716" s="7"/>
    </row>
    <row r="717" spans="1:10">
      <c r="A717" t="str">
        <f>'F_Inputs - Reps'!A717</f>
        <v>WSX</v>
      </c>
      <c r="B717" t="str">
        <f>'F_Inputs - Reps'!B717</f>
        <v>WWS2054SDD</v>
      </c>
      <c r="C717" t="str">
        <f>'F_Inputs - Reps'!C717</f>
        <v>Enhancement expenditure by purpose - operating - Total wastewater enhancement operating expenditure  - Sludge disposal</v>
      </c>
      <c r="D717" t="str">
        <f>'F_Inputs - Reps'!D717</f>
        <v>£m</v>
      </c>
      <c r="E717" t="str">
        <f>'F_Inputs - Reps'!E717</f>
        <v>Price Review 2019</v>
      </c>
      <c r="F717" s="7"/>
      <c r="G717" s="7"/>
      <c r="H717" s="7"/>
      <c r="I717" s="7"/>
      <c r="J717" s="7"/>
    </row>
    <row r="718" spans="1:10">
      <c r="A718" t="str">
        <f>'F_Inputs - Reps'!A718</f>
        <v>WSX</v>
      </c>
      <c r="B718" t="str">
        <f>'F_Inputs - Reps'!B718</f>
        <v>WWS2033SC</v>
      </c>
      <c r="C718" t="str">
        <f>'F_Inputs - Reps'!C718</f>
        <v>Enhancement expenditure by purpose - operating - New development and growth - Sewage collection</v>
      </c>
      <c r="D718" t="str">
        <f>'F_Inputs - Reps'!D718</f>
        <v>£m</v>
      </c>
      <c r="E718" t="str">
        <f>'F_Inputs - Reps'!E718</f>
        <v>Price Review 2019</v>
      </c>
      <c r="F718" s="7"/>
      <c r="G718" s="7"/>
      <c r="H718" s="7"/>
      <c r="I718" s="7"/>
      <c r="J718" s="7"/>
    </row>
    <row r="719" spans="1:10">
      <c r="A719" t="str">
        <f>'F_Inputs - Reps'!A719</f>
        <v>WSX</v>
      </c>
      <c r="B719" t="str">
        <f>'F_Inputs - Reps'!B719</f>
        <v>WWS2033ST</v>
      </c>
      <c r="C719" t="str">
        <f>'F_Inputs - Reps'!C719</f>
        <v>Enhancement expenditure by purpose - operating - New development and growth - Sewage treatment</v>
      </c>
      <c r="D719" t="str">
        <f>'F_Inputs - Reps'!D719</f>
        <v>£m</v>
      </c>
      <c r="E719" t="str">
        <f>'F_Inputs - Reps'!E719</f>
        <v>Price Review 2019</v>
      </c>
      <c r="F719" s="7"/>
      <c r="G719" s="7"/>
      <c r="H719" s="7"/>
      <c r="I719" s="7"/>
      <c r="J719" s="7"/>
    </row>
    <row r="720" spans="1:10">
      <c r="A720" t="str">
        <f>'F_Inputs - Reps'!A720</f>
        <v>WSX</v>
      </c>
      <c r="B720" t="str">
        <f>'F_Inputs - Reps'!B720</f>
        <v>WWS2033STP</v>
      </c>
      <c r="C720" t="str">
        <f>'F_Inputs - Reps'!C720</f>
        <v>Enhancement expenditure by purpose - operating - New development and growth - Sludge transport</v>
      </c>
      <c r="D720" t="str">
        <f>'F_Inputs - Reps'!D720</f>
        <v>£m</v>
      </c>
      <c r="E720" t="str">
        <f>'F_Inputs - Reps'!E720</f>
        <v>Price Review 2019</v>
      </c>
      <c r="F720" s="7"/>
      <c r="G720" s="7"/>
      <c r="H720" s="7"/>
      <c r="I720" s="7"/>
      <c r="J720" s="7"/>
    </row>
    <row r="721" spans="1:10">
      <c r="A721" t="str">
        <f>'F_Inputs - Reps'!A721</f>
        <v>WSX</v>
      </c>
      <c r="B721" t="str">
        <f>'F_Inputs - Reps'!B721</f>
        <v>WWS2033SDT</v>
      </c>
      <c r="C721" t="str">
        <f>'F_Inputs - Reps'!C721</f>
        <v>Enhancement expenditure by purpose - operating - New development and growth - Sludge treatment</v>
      </c>
      <c r="D721" t="str">
        <f>'F_Inputs - Reps'!D721</f>
        <v>£m</v>
      </c>
      <c r="E721" t="str">
        <f>'F_Inputs - Reps'!E721</f>
        <v>Price Review 2019</v>
      </c>
      <c r="F721" s="7"/>
      <c r="G721" s="7"/>
      <c r="H721" s="7"/>
      <c r="I721" s="7"/>
      <c r="J721" s="7"/>
    </row>
    <row r="722" spans="1:10">
      <c r="A722" t="str">
        <f>'F_Inputs - Reps'!A722</f>
        <v>WSX</v>
      </c>
      <c r="B722" t="str">
        <f>'F_Inputs - Reps'!B722</f>
        <v>WWS2033SDD</v>
      </c>
      <c r="C722" t="str">
        <f>'F_Inputs - Reps'!C722</f>
        <v>Enhancement expenditure by purpose - operating - New development and growth - Sludge disposal</v>
      </c>
      <c r="D722" t="str">
        <f>'F_Inputs - Reps'!D722</f>
        <v>£m</v>
      </c>
      <c r="E722" t="str">
        <f>'F_Inputs - Reps'!E722</f>
        <v>Price Review 2019</v>
      </c>
      <c r="F722" s="7"/>
      <c r="G722" s="7"/>
      <c r="H722" s="7"/>
      <c r="I722" s="7"/>
      <c r="J722" s="7"/>
    </row>
    <row r="723" spans="1:10">
      <c r="A723" t="str">
        <f>'F_Inputs - Reps'!A723</f>
        <v>WSX</v>
      </c>
      <c r="B723" t="str">
        <f>'F_Inputs - Reps'!B723</f>
        <v>WWS2034SC</v>
      </c>
      <c r="C723" t="str">
        <f>'F_Inputs - Reps'!C723</f>
        <v>Enhancement expenditure by purpose - operating - Growth at sewage treatment works (excluding sludge treatment) - Sewage collection</v>
      </c>
      <c r="D723" t="str">
        <f>'F_Inputs - Reps'!D723</f>
        <v>£m</v>
      </c>
      <c r="E723" t="str">
        <f>'F_Inputs - Reps'!E723</f>
        <v>Price Review 2019</v>
      </c>
      <c r="F723" s="7"/>
      <c r="G723" s="7"/>
      <c r="H723" s="7"/>
      <c r="I723" s="7"/>
      <c r="J723" s="7"/>
    </row>
    <row r="724" spans="1:10">
      <c r="A724" t="str">
        <f>'F_Inputs - Reps'!A724</f>
        <v>WSX</v>
      </c>
      <c r="B724" t="str">
        <f>'F_Inputs - Reps'!B724</f>
        <v>WWS2034ST</v>
      </c>
      <c r="C724" t="str">
        <f>'F_Inputs - Reps'!C724</f>
        <v>Enhancement expenditure by purpose - operating - Growth at sewage treatment works (excluding sludge treatment) - Sewage treatment</v>
      </c>
      <c r="D724" t="str">
        <f>'F_Inputs - Reps'!D724</f>
        <v>£m</v>
      </c>
      <c r="E724" t="str">
        <f>'F_Inputs - Reps'!E724</f>
        <v>Price Review 2019</v>
      </c>
      <c r="F724" s="7"/>
      <c r="G724" s="7"/>
      <c r="H724" s="7"/>
      <c r="I724" s="7"/>
      <c r="J724" s="7"/>
    </row>
    <row r="725" spans="1:10">
      <c r="A725" t="str">
        <f>'F_Inputs - Reps'!A725</f>
        <v>WSX</v>
      </c>
      <c r="B725" t="str">
        <f>'F_Inputs - Reps'!B725</f>
        <v>WWS2034STP</v>
      </c>
      <c r="C725" t="str">
        <f>'F_Inputs - Reps'!C725</f>
        <v>Enhancement expenditure by purpose - operating - Growth at sewage treatment works (excluding sludge treatment) - Sludge transport</v>
      </c>
      <c r="D725" t="str">
        <f>'F_Inputs - Reps'!D725</f>
        <v>£m</v>
      </c>
      <c r="E725" t="str">
        <f>'F_Inputs - Reps'!E725</f>
        <v>Price Review 2019</v>
      </c>
      <c r="F725" s="7"/>
      <c r="G725" s="7"/>
      <c r="H725" s="7"/>
      <c r="I725" s="7"/>
      <c r="J725" s="7"/>
    </row>
    <row r="726" spans="1:10">
      <c r="A726" t="str">
        <f>'F_Inputs - Reps'!A726</f>
        <v>WSX</v>
      </c>
      <c r="B726" t="str">
        <f>'F_Inputs - Reps'!B726</f>
        <v>WWS2034SDT</v>
      </c>
      <c r="C726" t="str">
        <f>'F_Inputs - Reps'!C726</f>
        <v>Enhancement expenditure by purpose - operating - Growth at sewage treatment works (excluding sludge treatment) - Sludge treatment</v>
      </c>
      <c r="D726" t="str">
        <f>'F_Inputs - Reps'!D726</f>
        <v>£m</v>
      </c>
      <c r="E726" t="str">
        <f>'F_Inputs - Reps'!E726</f>
        <v>Price Review 2019</v>
      </c>
      <c r="F726" s="7"/>
      <c r="G726" s="7"/>
      <c r="H726" s="7"/>
      <c r="I726" s="7"/>
      <c r="J726" s="7"/>
    </row>
    <row r="727" spans="1:10">
      <c r="A727" t="str">
        <f>'F_Inputs - Reps'!A727</f>
        <v>WSX</v>
      </c>
      <c r="B727" t="str">
        <f>'F_Inputs - Reps'!B727</f>
        <v>WWS2034SDD</v>
      </c>
      <c r="C727" t="str">
        <f>'F_Inputs - Reps'!C727</f>
        <v>Enhancement expenditure by purpose - operating - Growth at sewage treatment works (excluding sludge treatment) - Sludge disposal</v>
      </c>
      <c r="D727" t="str">
        <f>'F_Inputs - Reps'!D727</f>
        <v>£m</v>
      </c>
      <c r="E727" t="str">
        <f>'F_Inputs - Reps'!E727</f>
        <v>Price Review 2019</v>
      </c>
      <c r="F727" s="7"/>
      <c r="G727" s="7"/>
      <c r="H727" s="7"/>
      <c r="I727" s="7"/>
      <c r="J727" s="7"/>
    </row>
    <row r="728" spans="1:10">
      <c r="A728" t="str">
        <f>'F_Inputs - Reps'!A728</f>
        <v>WSX</v>
      </c>
      <c r="B728" t="str">
        <f>'F_Inputs - Reps'!B728</f>
        <v>WWS2038SC</v>
      </c>
      <c r="C728" t="str">
        <f>'F_Inputs - Reps'!C728</f>
        <v>Enhancement expenditure by purpose - operating - Reduce flooding risk for properties - Sewage collection</v>
      </c>
      <c r="D728" t="str">
        <f>'F_Inputs - Reps'!D728</f>
        <v>£m</v>
      </c>
      <c r="E728" t="str">
        <f>'F_Inputs - Reps'!E728</f>
        <v>Price Review 2019</v>
      </c>
      <c r="F728" s="7"/>
      <c r="G728" s="7"/>
      <c r="H728" s="7"/>
      <c r="I728" s="7"/>
      <c r="J728" s="7"/>
    </row>
    <row r="729" spans="1:10">
      <c r="A729" t="str">
        <f>'F_Inputs - Reps'!A729</f>
        <v>WSX</v>
      </c>
      <c r="B729" t="str">
        <f>'F_Inputs - Reps'!B729</f>
        <v>WWS2038ST</v>
      </c>
      <c r="C729" t="str">
        <f>'F_Inputs - Reps'!C729</f>
        <v>Enhancement expenditure by purpose - operating - Reduce flooding risk for properties - Sewage treatment</v>
      </c>
      <c r="D729" t="str">
        <f>'F_Inputs - Reps'!D729</f>
        <v>£m</v>
      </c>
      <c r="E729" t="str">
        <f>'F_Inputs - Reps'!E729</f>
        <v>Price Review 2019</v>
      </c>
      <c r="F729" s="7"/>
      <c r="G729" s="7"/>
      <c r="H729" s="7"/>
      <c r="I729" s="7"/>
      <c r="J729" s="7"/>
    </row>
    <row r="730" spans="1:10">
      <c r="A730" t="str">
        <f>'F_Inputs - Reps'!A730</f>
        <v>WSX</v>
      </c>
      <c r="B730" t="str">
        <f>'F_Inputs - Reps'!B730</f>
        <v>WWS2038STP</v>
      </c>
      <c r="C730" t="str">
        <f>'F_Inputs - Reps'!C730</f>
        <v>Enhancement expenditure by purpose - operating - Reduce flooding risk for properties - Sludge transport</v>
      </c>
      <c r="D730" t="str">
        <f>'F_Inputs - Reps'!D730</f>
        <v>£m</v>
      </c>
      <c r="E730" t="str">
        <f>'F_Inputs - Reps'!E730</f>
        <v>Price Review 2019</v>
      </c>
      <c r="F730" s="7"/>
      <c r="G730" s="7"/>
      <c r="H730" s="7"/>
      <c r="I730" s="7"/>
      <c r="J730" s="7"/>
    </row>
    <row r="731" spans="1:10">
      <c r="A731" t="str">
        <f>'F_Inputs - Reps'!A731</f>
        <v>WSX</v>
      </c>
      <c r="B731" t="str">
        <f>'F_Inputs - Reps'!B731</f>
        <v>WWS2038SDT</v>
      </c>
      <c r="C731" t="str">
        <f>'F_Inputs - Reps'!C731</f>
        <v>Enhancement expenditure by purpose - operating - Reduce flooding risk for properties - Sludge treatment</v>
      </c>
      <c r="D731" t="str">
        <f>'F_Inputs - Reps'!D731</f>
        <v>£m</v>
      </c>
      <c r="E731" t="str">
        <f>'F_Inputs - Reps'!E731</f>
        <v>Price Review 2019</v>
      </c>
      <c r="F731" s="7"/>
      <c r="G731" s="7"/>
      <c r="H731" s="7"/>
      <c r="I731" s="7"/>
      <c r="J731" s="7"/>
    </row>
    <row r="732" spans="1:10">
      <c r="A732" t="str">
        <f>'F_Inputs - Reps'!A732</f>
        <v>WSX</v>
      </c>
      <c r="B732" t="str">
        <f>'F_Inputs - Reps'!B732</f>
        <v>WWS2038SDD</v>
      </c>
      <c r="C732" t="str">
        <f>'F_Inputs - Reps'!C732</f>
        <v>Enhancement expenditure by purpose - operating - Reduce flooding risk for properties - Sludge disposal</v>
      </c>
      <c r="D732" t="str">
        <f>'F_Inputs - Reps'!D732</f>
        <v>£m</v>
      </c>
      <c r="E732" t="str">
        <f>'F_Inputs - Reps'!E732</f>
        <v>Price Review 2019</v>
      </c>
      <c r="F732" s="7"/>
      <c r="G732" s="7"/>
      <c r="H732" s="7"/>
      <c r="I732" s="7"/>
      <c r="J732" s="7"/>
    </row>
    <row r="733" spans="1:10">
      <c r="A733" t="str">
        <f>'F_Inputs - Reps'!A733</f>
        <v>WSX</v>
      </c>
      <c r="B733" t="str">
        <f>'F_Inputs - Reps'!B733</f>
        <v>WWS2055SC</v>
      </c>
      <c r="C733" t="str">
        <f>'F_Inputs - Reps'!C733</f>
        <v>Enhancement expenditure by purpose - operating - Transferred private sewers and pumping stations - Sewage collection</v>
      </c>
      <c r="D733" t="str">
        <f>'F_Inputs - Reps'!D733</f>
        <v>£m</v>
      </c>
      <c r="E733" t="str">
        <f>'F_Inputs - Reps'!E733</f>
        <v>Price Review 2019</v>
      </c>
      <c r="F733" s="7"/>
      <c r="G733" s="7"/>
      <c r="H733" s="7"/>
      <c r="I733" s="7"/>
      <c r="J733" s="7"/>
    </row>
    <row r="734" spans="1:10">
      <c r="A734" t="str">
        <f>'F_Inputs - Reps'!A734</f>
        <v>WSX</v>
      </c>
      <c r="B734" t="str">
        <f>'F_Inputs - Reps'!B734</f>
        <v>WWS2055ST</v>
      </c>
      <c r="C734" t="str">
        <f>'F_Inputs - Reps'!C734</f>
        <v>Enhancement expenditure by purpose - operating - Transferred private sewers and pumping stations - Sewage treatment</v>
      </c>
      <c r="D734" t="str">
        <f>'F_Inputs - Reps'!D734</f>
        <v>£m</v>
      </c>
      <c r="E734" t="str">
        <f>'F_Inputs - Reps'!E734</f>
        <v>Price Review 2019</v>
      </c>
      <c r="F734" s="7"/>
      <c r="G734" s="7"/>
      <c r="H734" s="7"/>
      <c r="I734" s="7"/>
      <c r="J734" s="7"/>
    </row>
    <row r="735" spans="1:10">
      <c r="A735" t="str">
        <f>'F_Inputs - Reps'!A735</f>
        <v>WSX</v>
      </c>
      <c r="B735" t="str">
        <f>'F_Inputs - Reps'!B735</f>
        <v>WWS2055STP</v>
      </c>
      <c r="C735" t="str">
        <f>'F_Inputs - Reps'!C735</f>
        <v>Enhancement expenditure by purpose - operating - Transferred private sewers and pumping stations - Sludge transport</v>
      </c>
      <c r="D735" t="str">
        <f>'F_Inputs - Reps'!D735</f>
        <v>£m</v>
      </c>
      <c r="E735" t="str">
        <f>'F_Inputs - Reps'!E735</f>
        <v>Price Review 2019</v>
      </c>
      <c r="F735" s="7"/>
      <c r="G735" s="7"/>
      <c r="H735" s="7"/>
      <c r="I735" s="7"/>
      <c r="J735" s="7"/>
    </row>
    <row r="736" spans="1:10">
      <c r="A736" t="str">
        <f>'F_Inputs - Reps'!A736</f>
        <v>WSX</v>
      </c>
      <c r="B736" t="str">
        <f>'F_Inputs - Reps'!B736</f>
        <v>WWS2055SDT</v>
      </c>
      <c r="C736" t="str">
        <f>'F_Inputs - Reps'!C736</f>
        <v>Enhancement expenditure by purpose - operating - Transferred private sewers and pumping stations - Sludge treatment</v>
      </c>
      <c r="D736" t="str">
        <f>'F_Inputs - Reps'!D736</f>
        <v>£m</v>
      </c>
      <c r="E736" t="str">
        <f>'F_Inputs - Reps'!E736</f>
        <v>Price Review 2019</v>
      </c>
      <c r="F736" s="7"/>
      <c r="G736" s="7"/>
      <c r="H736" s="7"/>
      <c r="I736" s="7"/>
      <c r="J736" s="7"/>
    </row>
    <row r="737" spans="1:10">
      <c r="A737" t="str">
        <f>'F_Inputs - Reps'!A737</f>
        <v>WSX</v>
      </c>
      <c r="B737" t="str">
        <f>'F_Inputs - Reps'!B737</f>
        <v>WWS2055SDD</v>
      </c>
      <c r="C737" t="str">
        <f>'F_Inputs - Reps'!C737</f>
        <v>Enhancement expenditure by purpose - operating - Transferred private sewers and pumping stations - Sludge disposal</v>
      </c>
      <c r="D737" t="str">
        <f>'F_Inputs - Reps'!D737</f>
        <v>£m</v>
      </c>
      <c r="E737" t="str">
        <f>'F_Inputs - Reps'!E737</f>
        <v>Price Review 2019</v>
      </c>
      <c r="F737" s="7"/>
      <c r="G737" s="7"/>
      <c r="H737" s="7"/>
      <c r="I737" s="7"/>
      <c r="J737" s="7"/>
    </row>
    <row r="738" spans="1:10">
      <c r="A738" t="str">
        <f>'F_Inputs - Reps'!A738</f>
        <v>WSX</v>
      </c>
      <c r="B738" t="str">
        <f>'F_Inputs - Reps'!B738</f>
        <v>WWS1012SC</v>
      </c>
      <c r="C738" t="str">
        <f>'F_Inputs - Reps'!C738</f>
        <v>Capital expenditure - Maintaining the long term capability of the assets ~ infra - Sewage collection</v>
      </c>
      <c r="D738" t="str">
        <f>'F_Inputs - Reps'!D738</f>
        <v>£m</v>
      </c>
      <c r="E738" t="str">
        <f>'F_Inputs - Reps'!E738</f>
        <v>Price Review 2019</v>
      </c>
      <c r="F738" s="7"/>
      <c r="G738" s="7"/>
      <c r="H738" s="7"/>
      <c r="I738" s="7"/>
      <c r="J738" s="7"/>
    </row>
    <row r="739" spans="1:10">
      <c r="A739" t="str">
        <f>'F_Inputs - Reps'!A739</f>
        <v>WSX</v>
      </c>
      <c r="B739" t="str">
        <f>'F_Inputs - Reps'!B739</f>
        <v>WWS1012ST</v>
      </c>
      <c r="C739" t="str">
        <f>'F_Inputs - Reps'!C739</f>
        <v>Capital expenditure - Maintaining the long term capability of the assets ~ infra - Sewage treatment</v>
      </c>
      <c r="D739" t="str">
        <f>'F_Inputs - Reps'!D739</f>
        <v>£m</v>
      </c>
      <c r="E739" t="str">
        <f>'F_Inputs - Reps'!E739</f>
        <v>Price Review 2019</v>
      </c>
      <c r="F739" s="7"/>
      <c r="G739" s="7"/>
      <c r="H739" s="7"/>
      <c r="I739" s="7"/>
      <c r="J739" s="7"/>
    </row>
    <row r="740" spans="1:10">
      <c r="A740" t="str">
        <f>'F_Inputs - Reps'!A740</f>
        <v>WSX</v>
      </c>
      <c r="B740" t="str">
        <f>'F_Inputs - Reps'!B740</f>
        <v>WWS1012STP</v>
      </c>
      <c r="C740" t="str">
        <f>'F_Inputs - Reps'!C740</f>
        <v>Capital expenditure - Maintaining the long term capability of the assets ~ infra - Sludge transport</v>
      </c>
      <c r="D740" t="str">
        <f>'F_Inputs - Reps'!D740</f>
        <v>£m</v>
      </c>
      <c r="E740" t="str">
        <f>'F_Inputs - Reps'!E740</f>
        <v>Price Review 2019</v>
      </c>
      <c r="F740" s="7"/>
      <c r="G740" s="7"/>
      <c r="H740" s="7"/>
      <c r="I740" s="7"/>
      <c r="J740" s="7"/>
    </row>
    <row r="741" spans="1:10">
      <c r="A741" t="str">
        <f>'F_Inputs - Reps'!A741</f>
        <v>WSX</v>
      </c>
      <c r="B741" t="str">
        <f>'F_Inputs - Reps'!B741</f>
        <v>WWS1012SDT</v>
      </c>
      <c r="C741" t="str">
        <f>'F_Inputs - Reps'!C741</f>
        <v>Capital expenditure - Maintaining the long term capability of the assets ~ infra - Sludge treatment</v>
      </c>
      <c r="D741" t="str">
        <f>'F_Inputs - Reps'!D741</f>
        <v>£m</v>
      </c>
      <c r="E741" t="str">
        <f>'F_Inputs - Reps'!E741</f>
        <v>Price Review 2019</v>
      </c>
      <c r="F741" s="7"/>
      <c r="G741" s="7"/>
      <c r="H741" s="7"/>
      <c r="I741" s="7"/>
      <c r="J741" s="7"/>
    </row>
    <row r="742" spans="1:10">
      <c r="A742" t="str">
        <f>'F_Inputs - Reps'!A742</f>
        <v>WSX</v>
      </c>
      <c r="B742" t="str">
        <f>'F_Inputs - Reps'!B742</f>
        <v>WWS1012SDD</v>
      </c>
      <c r="C742" t="str">
        <f>'F_Inputs - Reps'!C742</f>
        <v>Capital expenditure - Maintaining the long term capability of the assets ~ infra - Sludge disposal</v>
      </c>
      <c r="D742" t="str">
        <f>'F_Inputs - Reps'!D742</f>
        <v>£m</v>
      </c>
      <c r="E742" t="str">
        <f>'F_Inputs - Reps'!E742</f>
        <v>Price Review 2019</v>
      </c>
      <c r="F742" s="7"/>
      <c r="G742" s="7"/>
      <c r="H742" s="7"/>
      <c r="I742" s="7"/>
      <c r="J742" s="7"/>
    </row>
    <row r="743" spans="1:10">
      <c r="A743" t="str">
        <f>'F_Inputs - Reps'!A743</f>
        <v>WSX</v>
      </c>
      <c r="B743" t="str">
        <f>'F_Inputs - Reps'!B743</f>
        <v>WWS1013SC</v>
      </c>
      <c r="C743" t="str">
        <f>'F_Inputs - Reps'!C743</f>
        <v>Capital expenditure - Maintaining the long term capability of the assets ~ non~infra - Sewage collection</v>
      </c>
      <c r="D743" t="str">
        <f>'F_Inputs - Reps'!D743</f>
        <v>£m</v>
      </c>
      <c r="E743" t="str">
        <f>'F_Inputs - Reps'!E743</f>
        <v>Price Review 2019</v>
      </c>
      <c r="F743" s="7"/>
      <c r="G743" s="7"/>
      <c r="H743" s="7"/>
      <c r="I743" s="7"/>
      <c r="J743" s="7"/>
    </row>
    <row r="744" spans="1:10">
      <c r="A744" t="str">
        <f>'F_Inputs - Reps'!A744</f>
        <v>WSX</v>
      </c>
      <c r="B744" t="str">
        <f>'F_Inputs - Reps'!B744</f>
        <v>WWS1013ST</v>
      </c>
      <c r="C744" t="str">
        <f>'F_Inputs - Reps'!C744</f>
        <v>Capital expenditure - Maintaining the long term capability of the assets ~ non~infra - Sewage treatment</v>
      </c>
      <c r="D744" t="str">
        <f>'F_Inputs - Reps'!D744</f>
        <v>£m</v>
      </c>
      <c r="E744" t="str">
        <f>'F_Inputs - Reps'!E744</f>
        <v>Price Review 2019</v>
      </c>
      <c r="F744" s="7"/>
      <c r="G744" s="7"/>
      <c r="H744" s="7"/>
      <c r="I744" s="7"/>
      <c r="J744" s="7"/>
    </row>
    <row r="745" spans="1:10">
      <c r="A745" t="str">
        <f>'F_Inputs - Reps'!A745</f>
        <v>WSX</v>
      </c>
      <c r="B745" t="str">
        <f>'F_Inputs - Reps'!B745</f>
        <v>WWS1013STP</v>
      </c>
      <c r="C745" t="str">
        <f>'F_Inputs - Reps'!C745</f>
        <v>Capital expenditure - Maintaining the long term capability of the assets ~ non~infra - Sludge transport</v>
      </c>
      <c r="D745" t="str">
        <f>'F_Inputs - Reps'!D745</f>
        <v>£m</v>
      </c>
      <c r="E745" t="str">
        <f>'F_Inputs - Reps'!E745</f>
        <v>Price Review 2019</v>
      </c>
      <c r="F745" s="7"/>
      <c r="G745" s="7"/>
      <c r="H745" s="7"/>
      <c r="I745" s="7"/>
      <c r="J745" s="7"/>
    </row>
    <row r="746" spans="1:10">
      <c r="A746" t="str">
        <f>'F_Inputs - Reps'!A746</f>
        <v>WSX</v>
      </c>
      <c r="B746" t="str">
        <f>'F_Inputs - Reps'!B746</f>
        <v>WWS1013SDT</v>
      </c>
      <c r="C746" t="str">
        <f>'F_Inputs - Reps'!C746</f>
        <v>Capital expenditure - Maintaining the long term capability of the assets ~ non~infra - Sludge treatment</v>
      </c>
      <c r="D746" t="str">
        <f>'F_Inputs - Reps'!D746</f>
        <v>£m</v>
      </c>
      <c r="E746" t="str">
        <f>'F_Inputs - Reps'!E746</f>
        <v>Price Review 2019</v>
      </c>
      <c r="F746" s="7"/>
      <c r="G746" s="7"/>
      <c r="H746" s="7"/>
      <c r="I746" s="7"/>
      <c r="J746" s="7"/>
    </row>
    <row r="747" spans="1:10">
      <c r="A747" t="str">
        <f>'F_Inputs - Reps'!A747</f>
        <v>WSX</v>
      </c>
      <c r="B747" t="str">
        <f>'F_Inputs - Reps'!B747</f>
        <v>WWS1013SDD</v>
      </c>
      <c r="C747" t="str">
        <f>'F_Inputs - Reps'!C747</f>
        <v>Capital expenditure - Maintaining the long term capability of the assets ~ non~infra - Sludge disposal</v>
      </c>
      <c r="D747" t="str">
        <f>'F_Inputs - Reps'!D747</f>
        <v>£m</v>
      </c>
      <c r="E747" t="str">
        <f>'F_Inputs - Reps'!E747</f>
        <v>Price Review 2019</v>
      </c>
      <c r="F747" s="7"/>
      <c r="G747" s="7"/>
      <c r="H747" s="7"/>
      <c r="I747" s="7"/>
      <c r="J747" s="7"/>
    </row>
    <row r="748" spans="1:10">
      <c r="A748" t="str">
        <f>'F_Inputs - Reps'!A748</f>
        <v>WSX</v>
      </c>
      <c r="B748" t="str">
        <f>'F_Inputs - Reps'!B748</f>
        <v>S3020SC</v>
      </c>
      <c r="C748" t="str">
        <f>'F_Inputs - Reps'!C748</f>
        <v>New development and growth - Sewage collection</v>
      </c>
      <c r="D748" t="str">
        <f>'F_Inputs - Reps'!D748</f>
        <v>£m</v>
      </c>
      <c r="E748" t="str">
        <f>'F_Inputs - Reps'!E748</f>
        <v>Price Review 2019</v>
      </c>
      <c r="F748" s="7"/>
      <c r="G748" s="7"/>
      <c r="H748" s="7"/>
      <c r="I748" s="7"/>
      <c r="J748" s="7"/>
    </row>
    <row r="749" spans="1:10">
      <c r="A749" t="str">
        <f>'F_Inputs - Reps'!A749</f>
        <v>WSX</v>
      </c>
      <c r="B749" t="str">
        <f>'F_Inputs - Reps'!B749</f>
        <v>S3020ST</v>
      </c>
      <c r="C749" t="str">
        <f>'F_Inputs - Reps'!C749</f>
        <v>New development and growth - Sewage treatment</v>
      </c>
      <c r="D749" t="str">
        <f>'F_Inputs - Reps'!D749</f>
        <v>£m</v>
      </c>
      <c r="E749" t="str">
        <f>'F_Inputs - Reps'!E749</f>
        <v>Price Review 2019</v>
      </c>
      <c r="F749" s="7"/>
      <c r="G749" s="7"/>
      <c r="H749" s="7"/>
      <c r="I749" s="7"/>
      <c r="J749" s="7"/>
    </row>
    <row r="750" spans="1:10">
      <c r="A750" t="str">
        <f>'F_Inputs - Reps'!A750</f>
        <v>WSX</v>
      </c>
      <c r="B750" t="str">
        <f>'F_Inputs - Reps'!B750</f>
        <v>S3020STP</v>
      </c>
      <c r="C750" t="str">
        <f>'F_Inputs - Reps'!C750</f>
        <v>New development and growth - Sludge transport</v>
      </c>
      <c r="D750" t="str">
        <f>'F_Inputs - Reps'!D750</f>
        <v>£m</v>
      </c>
      <c r="E750" t="str">
        <f>'F_Inputs - Reps'!E750</f>
        <v>Price Review 2019</v>
      </c>
      <c r="F750" s="7"/>
      <c r="G750" s="7"/>
      <c r="H750" s="7"/>
      <c r="I750" s="7"/>
      <c r="J750" s="7"/>
    </row>
    <row r="751" spans="1:10">
      <c r="A751" t="str">
        <f>'F_Inputs - Reps'!A751</f>
        <v>WSX</v>
      </c>
      <c r="B751" t="str">
        <f>'F_Inputs - Reps'!B751</f>
        <v>S3020SDT</v>
      </c>
      <c r="C751" t="str">
        <f>'F_Inputs - Reps'!C751</f>
        <v>New development and growth - Sludge treatment</v>
      </c>
      <c r="D751" t="str">
        <f>'F_Inputs - Reps'!D751</f>
        <v>£m</v>
      </c>
      <c r="E751" t="str">
        <f>'F_Inputs - Reps'!E751</f>
        <v>Price Review 2019</v>
      </c>
      <c r="F751" s="7"/>
      <c r="G751" s="7"/>
      <c r="H751" s="7"/>
      <c r="I751" s="7"/>
      <c r="J751" s="7"/>
    </row>
    <row r="752" spans="1:10">
      <c r="A752" t="str">
        <f>'F_Inputs - Reps'!A752</f>
        <v>WSX</v>
      </c>
      <c r="B752" t="str">
        <f>'F_Inputs - Reps'!B752</f>
        <v>S3020SDD</v>
      </c>
      <c r="C752" t="str">
        <f>'F_Inputs - Reps'!C752</f>
        <v>New development and growth - Sludge disposal</v>
      </c>
      <c r="D752" t="str">
        <f>'F_Inputs - Reps'!D752</f>
        <v>£m</v>
      </c>
      <c r="E752" t="str">
        <f>'F_Inputs - Reps'!E752</f>
        <v>Price Review 2019</v>
      </c>
      <c r="F752" s="7"/>
      <c r="G752" s="7"/>
      <c r="H752" s="7"/>
      <c r="I752" s="7"/>
      <c r="J752" s="7"/>
    </row>
    <row r="753" spans="1:10">
      <c r="A753" t="str">
        <f>'F_Inputs - Reps'!A753</f>
        <v>WSX</v>
      </c>
      <c r="B753" t="str">
        <f>'F_Inputs - Reps'!B753</f>
        <v>S3021SC</v>
      </c>
      <c r="C753" t="str">
        <f>'F_Inputs - Reps'!C753</f>
        <v>Growth at sewage treatment works (excluding sludge treatment) - Sewage collection</v>
      </c>
      <c r="D753" t="str">
        <f>'F_Inputs - Reps'!D753</f>
        <v>£m</v>
      </c>
      <c r="E753" t="str">
        <f>'F_Inputs - Reps'!E753</f>
        <v>Price Review 2019</v>
      </c>
      <c r="F753" s="7"/>
      <c r="G753" s="7"/>
      <c r="H753" s="7"/>
      <c r="I753" s="7"/>
      <c r="J753" s="7"/>
    </row>
    <row r="754" spans="1:10">
      <c r="A754" t="str">
        <f>'F_Inputs - Reps'!A754</f>
        <v>WSX</v>
      </c>
      <c r="B754" t="str">
        <f>'F_Inputs - Reps'!B754</f>
        <v>S3021ST</v>
      </c>
      <c r="C754" t="str">
        <f>'F_Inputs - Reps'!C754</f>
        <v>Growth at sewage treatment works (excluding sludge treatment) - Sewage treatment</v>
      </c>
      <c r="D754" t="str">
        <f>'F_Inputs - Reps'!D754</f>
        <v>£m</v>
      </c>
      <c r="E754" t="str">
        <f>'F_Inputs - Reps'!E754</f>
        <v>Price Review 2019</v>
      </c>
      <c r="F754" s="7"/>
      <c r="G754" s="7"/>
      <c r="H754" s="7"/>
      <c r="I754" s="7"/>
      <c r="J754" s="7"/>
    </row>
    <row r="755" spans="1:10">
      <c r="A755" t="str">
        <f>'F_Inputs - Reps'!A755</f>
        <v>WSX</v>
      </c>
      <c r="B755" t="str">
        <f>'F_Inputs - Reps'!B755</f>
        <v>S3021STP</v>
      </c>
      <c r="C755" t="str">
        <f>'F_Inputs - Reps'!C755</f>
        <v>Growth at sewage treatment works (excluding sludge treatment) - Sludge transport</v>
      </c>
      <c r="D755" t="str">
        <f>'F_Inputs - Reps'!D755</f>
        <v>£m</v>
      </c>
      <c r="E755" t="str">
        <f>'F_Inputs - Reps'!E755</f>
        <v>Price Review 2019</v>
      </c>
      <c r="F755" s="7"/>
      <c r="G755" s="7"/>
      <c r="H755" s="7"/>
      <c r="I755" s="7"/>
      <c r="J755" s="7"/>
    </row>
    <row r="756" spans="1:10">
      <c r="A756" t="str">
        <f>'F_Inputs - Reps'!A756</f>
        <v>WSX</v>
      </c>
      <c r="B756" t="str">
        <f>'F_Inputs - Reps'!B756</f>
        <v>S3021SDT</v>
      </c>
      <c r="C756" t="str">
        <f>'F_Inputs - Reps'!C756</f>
        <v>Growth at sewage treatment works (excluding sludge treatment) - Sludge treatment</v>
      </c>
      <c r="D756" t="str">
        <f>'F_Inputs - Reps'!D756</f>
        <v>£m</v>
      </c>
      <c r="E756" t="str">
        <f>'F_Inputs - Reps'!E756</f>
        <v>Price Review 2019</v>
      </c>
      <c r="F756" s="7"/>
      <c r="G756" s="7"/>
      <c r="H756" s="7"/>
      <c r="I756" s="7"/>
      <c r="J756" s="7"/>
    </row>
    <row r="757" spans="1:10">
      <c r="A757" t="str">
        <f>'F_Inputs - Reps'!A757</f>
        <v>WSX</v>
      </c>
      <c r="B757" t="str">
        <f>'F_Inputs - Reps'!B757</f>
        <v>S3021SDD</v>
      </c>
      <c r="C757" t="str">
        <f>'F_Inputs - Reps'!C757</f>
        <v>Growth at sewage treatment works (excluding sludge treatment) - Sludge disposal</v>
      </c>
      <c r="D757" t="str">
        <f>'F_Inputs - Reps'!D757</f>
        <v>£m</v>
      </c>
      <c r="E757" t="str">
        <f>'F_Inputs - Reps'!E757</f>
        <v>Price Review 2019</v>
      </c>
      <c r="F757" s="7"/>
      <c r="G757" s="7"/>
      <c r="H757" s="7"/>
      <c r="I757" s="7"/>
      <c r="J757" s="7"/>
    </row>
    <row r="758" spans="1:10">
      <c r="A758" t="str">
        <f>'F_Inputs - Reps'!A758</f>
        <v>WSX</v>
      </c>
      <c r="B758" t="str">
        <f>'F_Inputs - Reps'!B758</f>
        <v>S3023SC</v>
      </c>
      <c r="C758" t="str">
        <f>'F_Inputs - Reps'!C758</f>
        <v>Reduce flooding risk for properties - Sewage collection</v>
      </c>
      <c r="D758" t="str">
        <f>'F_Inputs - Reps'!D758</f>
        <v>£m</v>
      </c>
      <c r="E758" t="str">
        <f>'F_Inputs - Reps'!E758</f>
        <v>Price Review 2019</v>
      </c>
      <c r="F758" s="7"/>
      <c r="G758" s="7"/>
      <c r="H758" s="7"/>
      <c r="I758" s="7"/>
      <c r="J758" s="7"/>
    </row>
    <row r="759" spans="1:10">
      <c r="A759" t="str">
        <f>'F_Inputs - Reps'!A759</f>
        <v>WSX</v>
      </c>
      <c r="B759" t="str">
        <f>'F_Inputs - Reps'!B759</f>
        <v>S3023ST</v>
      </c>
      <c r="C759" t="str">
        <f>'F_Inputs - Reps'!C759</f>
        <v>Reduce flooding risk for properties - Sewage treatment</v>
      </c>
      <c r="D759" t="str">
        <f>'F_Inputs - Reps'!D759</f>
        <v>£m</v>
      </c>
      <c r="E759" t="str">
        <f>'F_Inputs - Reps'!E759</f>
        <v>Price Review 2019</v>
      </c>
      <c r="F759" s="7"/>
      <c r="G759" s="7"/>
      <c r="H759" s="7"/>
      <c r="I759" s="7"/>
      <c r="J759" s="7"/>
    </row>
    <row r="760" spans="1:10">
      <c r="A760" t="str">
        <f>'F_Inputs - Reps'!A760</f>
        <v>WSX</v>
      </c>
      <c r="B760" t="str">
        <f>'F_Inputs - Reps'!B760</f>
        <v>S3023STP</v>
      </c>
      <c r="C760" t="str">
        <f>'F_Inputs - Reps'!C760</f>
        <v>Reduce flooding risk for properties - Sludge transport</v>
      </c>
      <c r="D760" t="str">
        <f>'F_Inputs - Reps'!D760</f>
        <v>£m</v>
      </c>
      <c r="E760" t="str">
        <f>'F_Inputs - Reps'!E760</f>
        <v>Price Review 2019</v>
      </c>
      <c r="F760" s="7"/>
      <c r="G760" s="7"/>
      <c r="H760" s="7"/>
      <c r="I760" s="7"/>
      <c r="J760" s="7"/>
    </row>
    <row r="761" spans="1:10">
      <c r="A761" t="str">
        <f>'F_Inputs - Reps'!A761</f>
        <v>WSX</v>
      </c>
      <c r="B761" t="str">
        <f>'F_Inputs - Reps'!B761</f>
        <v>S3023SDT</v>
      </c>
      <c r="C761" t="str">
        <f>'F_Inputs - Reps'!C761</f>
        <v>Reduce flooding risk for properties - Sludge treatment</v>
      </c>
      <c r="D761" t="str">
        <f>'F_Inputs - Reps'!D761</f>
        <v>£m</v>
      </c>
      <c r="E761" t="str">
        <f>'F_Inputs - Reps'!E761</f>
        <v>Price Review 2019</v>
      </c>
      <c r="F761" s="7"/>
      <c r="G761" s="7"/>
      <c r="H761" s="7"/>
      <c r="I761" s="7"/>
      <c r="J761" s="7"/>
    </row>
    <row r="762" spans="1:10">
      <c r="A762" t="str">
        <f>'F_Inputs - Reps'!A762</f>
        <v>WSX</v>
      </c>
      <c r="B762" t="str">
        <f>'F_Inputs - Reps'!B762</f>
        <v>S3023SDD</v>
      </c>
      <c r="C762" t="str">
        <f>'F_Inputs - Reps'!C762</f>
        <v>Reduce flooding risk for properties - Sludge disposal</v>
      </c>
      <c r="D762" t="str">
        <f>'F_Inputs - Reps'!D762</f>
        <v>£m</v>
      </c>
      <c r="E762" t="str">
        <f>'F_Inputs - Reps'!E762</f>
        <v>Price Review 2019</v>
      </c>
      <c r="F762" s="7"/>
      <c r="G762" s="7"/>
      <c r="H762" s="7"/>
      <c r="I762" s="7"/>
      <c r="J762" s="7"/>
    </row>
    <row r="763" spans="1:10">
      <c r="A763" t="str">
        <f>'F_Inputs - Reps'!A763</f>
        <v>WSX</v>
      </c>
      <c r="B763" t="str">
        <f>'F_Inputs - Reps'!B763</f>
        <v>S3024SC</v>
      </c>
      <c r="C763" t="str">
        <f>'F_Inputs - Reps'!C763</f>
        <v>Transferred private sewers and pumping stations - Sewage collection</v>
      </c>
      <c r="D763" t="str">
        <f>'F_Inputs - Reps'!D763</f>
        <v>£m</v>
      </c>
      <c r="E763" t="str">
        <f>'F_Inputs - Reps'!E763</f>
        <v>Price Review 2019</v>
      </c>
      <c r="F763" s="7"/>
      <c r="G763" s="7"/>
      <c r="H763" s="7"/>
      <c r="I763" s="7"/>
      <c r="J763" s="7"/>
    </row>
    <row r="764" spans="1:10">
      <c r="A764" t="str">
        <f>'F_Inputs - Reps'!A764</f>
        <v>WSX</v>
      </c>
      <c r="B764" t="str">
        <f>'F_Inputs - Reps'!B764</f>
        <v>S3024ST</v>
      </c>
      <c r="C764" t="str">
        <f>'F_Inputs - Reps'!C764</f>
        <v>Transferred private sewers and pumping stations - Sewage treatment</v>
      </c>
      <c r="D764" t="str">
        <f>'F_Inputs - Reps'!D764</f>
        <v>£m</v>
      </c>
      <c r="E764" t="str">
        <f>'F_Inputs - Reps'!E764</f>
        <v>Price Review 2019</v>
      </c>
      <c r="F764" s="7"/>
      <c r="G764" s="7"/>
      <c r="H764" s="7"/>
      <c r="I764" s="7"/>
      <c r="J764" s="7"/>
    </row>
    <row r="765" spans="1:10">
      <c r="A765" t="str">
        <f>'F_Inputs - Reps'!A765</f>
        <v>WSX</v>
      </c>
      <c r="B765" t="str">
        <f>'F_Inputs - Reps'!B765</f>
        <v>S3024STP</v>
      </c>
      <c r="C765" t="str">
        <f>'F_Inputs - Reps'!C765</f>
        <v>Transferred private sewers and pumping stations - Sludge transport</v>
      </c>
      <c r="D765" t="str">
        <f>'F_Inputs - Reps'!D765</f>
        <v>£m</v>
      </c>
      <c r="E765" t="str">
        <f>'F_Inputs - Reps'!E765</f>
        <v>Price Review 2019</v>
      </c>
      <c r="F765" s="7"/>
      <c r="G765" s="7"/>
      <c r="H765" s="7"/>
      <c r="I765" s="7"/>
      <c r="J765" s="7"/>
    </row>
    <row r="766" spans="1:10">
      <c r="A766" t="str">
        <f>'F_Inputs - Reps'!A766</f>
        <v>WSX</v>
      </c>
      <c r="B766" t="str">
        <f>'F_Inputs - Reps'!B766</f>
        <v>S3024SDT</v>
      </c>
      <c r="C766" t="str">
        <f>'F_Inputs - Reps'!C766</f>
        <v>Transferred private sewers and pumping stations - Sludge treatment</v>
      </c>
      <c r="D766" t="str">
        <f>'F_Inputs - Reps'!D766</f>
        <v>£m</v>
      </c>
      <c r="E766" t="str">
        <f>'F_Inputs - Reps'!E766</f>
        <v>Price Review 2019</v>
      </c>
      <c r="F766" s="7"/>
      <c r="G766" s="7"/>
      <c r="H766" s="7"/>
      <c r="I766" s="7"/>
      <c r="J766" s="7"/>
    </row>
    <row r="767" spans="1:10">
      <c r="A767" t="str">
        <f>'F_Inputs - Reps'!A767</f>
        <v>WSX</v>
      </c>
      <c r="B767" t="str">
        <f>'F_Inputs - Reps'!B767</f>
        <v>S3024SDD</v>
      </c>
      <c r="C767" t="str">
        <f>'F_Inputs - Reps'!C767</f>
        <v>Transferred private sewers and pumping stations - Sludge disposal</v>
      </c>
      <c r="D767" t="str">
        <f>'F_Inputs - Reps'!D767</f>
        <v>£m</v>
      </c>
      <c r="E767" t="str">
        <f>'F_Inputs - Reps'!E767</f>
        <v>Price Review 2019</v>
      </c>
      <c r="F767" s="7"/>
      <c r="G767" s="7"/>
      <c r="H767" s="7"/>
      <c r="I767" s="7"/>
      <c r="J767" s="7"/>
    </row>
    <row r="768" spans="1:10">
      <c r="A768" t="str">
        <f>'F_Inputs - Reps'!A768</f>
        <v>WSX</v>
      </c>
      <c r="B768" t="str">
        <f>'F_Inputs - Reps'!B768</f>
        <v>S3025ENHSC</v>
      </c>
      <c r="C768" t="str">
        <f>'F_Inputs - Reps'!C768</f>
        <v>Total enhancement capital expenditure  - Sewage collection</v>
      </c>
      <c r="D768" t="str">
        <f>'F_Inputs - Reps'!D768</f>
        <v>£m</v>
      </c>
      <c r="E768" t="str">
        <f>'F_Inputs - Reps'!E768</f>
        <v>Price Review 2019</v>
      </c>
      <c r="F768" s="7"/>
      <c r="G768" s="7"/>
      <c r="H768" s="7"/>
      <c r="I768" s="7"/>
      <c r="J768" s="7"/>
    </row>
    <row r="769" spans="1:10">
      <c r="A769" t="str">
        <f>'F_Inputs - Reps'!A769</f>
        <v>WSX</v>
      </c>
      <c r="B769" t="str">
        <f>'F_Inputs - Reps'!B769</f>
        <v>S3025ENHST</v>
      </c>
      <c r="C769" t="str">
        <f>'F_Inputs - Reps'!C769</f>
        <v>Total enhancement capital expenditure  - Sewage treatment</v>
      </c>
      <c r="D769" t="str">
        <f>'F_Inputs - Reps'!D769</f>
        <v>£m</v>
      </c>
      <c r="E769" t="str">
        <f>'F_Inputs - Reps'!E769</f>
        <v>Price Review 2019</v>
      </c>
      <c r="F769" s="7"/>
      <c r="G769" s="7"/>
      <c r="H769" s="7"/>
      <c r="I769" s="7"/>
      <c r="J769" s="7"/>
    </row>
    <row r="770" spans="1:10">
      <c r="A770" t="str">
        <f>'F_Inputs - Reps'!A770</f>
        <v>WSX</v>
      </c>
      <c r="B770" t="str">
        <f>'F_Inputs - Reps'!B770</f>
        <v>S3025ENHSTP</v>
      </c>
      <c r="C770" t="str">
        <f>'F_Inputs - Reps'!C770</f>
        <v>Total enhancement capital expenditure  - Sludge transport</v>
      </c>
      <c r="D770" t="str">
        <f>'F_Inputs - Reps'!D770</f>
        <v>£m</v>
      </c>
      <c r="E770" t="str">
        <f>'F_Inputs - Reps'!E770</f>
        <v>Price Review 2019</v>
      </c>
      <c r="F770" s="7"/>
      <c r="G770" s="7"/>
      <c r="H770" s="7"/>
      <c r="I770" s="7"/>
      <c r="J770" s="7"/>
    </row>
    <row r="771" spans="1:10">
      <c r="A771" t="str">
        <f>'F_Inputs - Reps'!A771</f>
        <v>WSX</v>
      </c>
      <c r="B771" t="str">
        <f>'F_Inputs - Reps'!B771</f>
        <v>S3025ENHSDT</v>
      </c>
      <c r="C771" t="str">
        <f>'F_Inputs - Reps'!C771</f>
        <v>Total enhancement capital expenditure  - Sludge treatment</v>
      </c>
      <c r="D771" t="str">
        <f>'F_Inputs - Reps'!D771</f>
        <v>£m</v>
      </c>
      <c r="E771" t="str">
        <f>'F_Inputs - Reps'!E771</f>
        <v>Price Review 2019</v>
      </c>
      <c r="F771" s="7"/>
      <c r="G771" s="7"/>
      <c r="H771" s="7"/>
      <c r="I771" s="7"/>
      <c r="J771" s="7"/>
    </row>
    <row r="772" spans="1:10">
      <c r="A772" t="str">
        <f>'F_Inputs - Reps'!A772</f>
        <v>WSX</v>
      </c>
      <c r="B772" t="str">
        <f>'F_Inputs - Reps'!B772</f>
        <v>S3025ENHSDD</v>
      </c>
      <c r="C772" t="str">
        <f>'F_Inputs - Reps'!C772</f>
        <v>Total enhancement capital expenditure  - Sludge disposal</v>
      </c>
      <c r="D772" t="str">
        <f>'F_Inputs - Reps'!D772</f>
        <v>£m</v>
      </c>
      <c r="E772" t="str">
        <f>'F_Inputs - Reps'!E772</f>
        <v>Price Review 2019</v>
      </c>
      <c r="F772" s="7"/>
      <c r="G772" s="7"/>
      <c r="H772" s="7"/>
      <c r="I772" s="7"/>
      <c r="J772" s="7"/>
    </row>
    <row r="773" spans="1:10">
      <c r="A773" t="str">
        <f>'F_Inputs - Reps'!A773</f>
        <v>WSX</v>
      </c>
      <c r="B773" t="str">
        <f>'F_Inputs - Reps'!B773</f>
        <v>BM844CAS_DMMY</v>
      </c>
      <c r="C773" t="str">
        <f>'F_Inputs - Reps'!C773</f>
        <v>Operating expenditure - Other operating expenditure - Total operating expenditure (excluding third party services)</v>
      </c>
      <c r="D773" t="str">
        <f>'F_Inputs - Reps'!D773</f>
        <v>£m</v>
      </c>
      <c r="E773" t="str">
        <f>'F_Inputs - Reps'!E773</f>
        <v>Price Review 2019</v>
      </c>
      <c r="F773" s="7"/>
      <c r="G773" s="7"/>
      <c r="H773" s="7"/>
      <c r="I773" s="7"/>
      <c r="J773" s="7"/>
    </row>
    <row r="774" spans="1:10">
      <c r="A774" t="str">
        <f>'F_Inputs - Reps'!A774</f>
        <v>WSX</v>
      </c>
      <c r="B774" t="str">
        <f>'F_Inputs - Reps'!B774</f>
        <v>BC30944CAS_DMMY</v>
      </c>
      <c r="C774" t="str">
        <f>'F_Inputs - Reps'!C774</f>
        <v>Capital expenditure - Other capital expenditure ~ infra</v>
      </c>
      <c r="D774" t="str">
        <f>'F_Inputs - Reps'!D774</f>
        <v>£m</v>
      </c>
      <c r="E774" t="str">
        <f>'F_Inputs - Reps'!E774</f>
        <v>Price Review 2019</v>
      </c>
      <c r="F774" s="7"/>
      <c r="G774" s="7"/>
      <c r="H774" s="7"/>
      <c r="I774" s="7"/>
      <c r="J774" s="7"/>
    </row>
    <row r="775" spans="1:10">
      <c r="A775" t="str">
        <f>'F_Inputs - Reps'!A775</f>
        <v>WSX</v>
      </c>
      <c r="B775" t="str">
        <f>'F_Inputs - Reps'!B775</f>
        <v>CS00037CAS_DMMY</v>
      </c>
      <c r="C775" t="str">
        <f>'F_Inputs - Reps'!C775</f>
        <v>Capital expenditure - Other capital expenditure ~ non~infra</v>
      </c>
      <c r="D775" t="str">
        <f>'F_Inputs - Reps'!D775</f>
        <v>£m</v>
      </c>
      <c r="E775" t="str">
        <f>'F_Inputs - Reps'!E775</f>
        <v>Price Review 2019</v>
      </c>
      <c r="F775" s="7"/>
      <c r="G775" s="7"/>
      <c r="H775" s="7"/>
      <c r="I775" s="7"/>
      <c r="J775" s="7"/>
    </row>
    <row r="776" spans="1:10">
      <c r="A776" t="str">
        <f>'F_Inputs - Reps'!A776</f>
        <v>WSX</v>
      </c>
      <c r="B776" t="str">
        <f>'F_Inputs - Reps'!B776</f>
        <v>BC30947CAS_DMMY</v>
      </c>
      <c r="C776" t="str">
        <f>'F_Inputs - Reps'!C776</f>
        <v>Capital expenditure - Infrastructure network reinforcement</v>
      </c>
      <c r="D776" t="str">
        <f>'F_Inputs - Reps'!D776</f>
        <v>£m</v>
      </c>
      <c r="E776" t="str">
        <f>'F_Inputs - Reps'!E776</f>
        <v>Price Review 2019</v>
      </c>
      <c r="F776" s="7"/>
      <c r="G776" s="7"/>
      <c r="H776" s="7"/>
      <c r="I776" s="7"/>
      <c r="J776" s="7"/>
    </row>
    <row r="777" spans="1:10">
      <c r="A777" t="str">
        <f>'F_Inputs - Reps'!A777</f>
        <v>WSX</v>
      </c>
      <c r="B777" t="str">
        <f>'F_Inputs - Reps'!B777</f>
        <v>BA2123CAS_DMMY</v>
      </c>
      <c r="C777" t="str">
        <f>'F_Inputs - Reps'!C777</f>
        <v>Grants and contributions - capital expenditure - Dummy</v>
      </c>
      <c r="D777" t="str">
        <f>'F_Inputs - Reps'!D777</f>
        <v>£m</v>
      </c>
      <c r="E777" t="str">
        <f>'F_Inputs - Reps'!E777</f>
        <v>Price Review 2019</v>
      </c>
      <c r="F777" s="7"/>
      <c r="G777" s="7"/>
      <c r="H777" s="7"/>
      <c r="I777" s="7"/>
      <c r="J777" s="7"/>
    </row>
    <row r="778" spans="1:10">
      <c r="A778" t="str">
        <f>'F_Inputs - Reps'!A778</f>
        <v>WSX</v>
      </c>
      <c r="B778" t="str">
        <f>'F_Inputs - Reps'!B778</f>
        <v>WS1010WR</v>
      </c>
      <c r="C778" t="str">
        <f>'F_Inputs - Reps'!C778</f>
        <v>Operating expenditure (excluding Atypical expenditure) - Third party services - Water resources</v>
      </c>
      <c r="D778" t="str">
        <f>'F_Inputs - Reps'!D778</f>
        <v>£m</v>
      </c>
      <c r="E778" t="str">
        <f>'F_Inputs - Reps'!E778</f>
        <v>Price Review 2019</v>
      </c>
      <c r="F778" s="7"/>
      <c r="G778" s="7"/>
      <c r="H778" s="7"/>
      <c r="I778" s="7"/>
      <c r="J778" s="7"/>
    </row>
    <row r="779" spans="1:10">
      <c r="A779" t="str">
        <f>'F_Inputs - Reps'!A779</f>
        <v>WSX</v>
      </c>
      <c r="B779" t="str">
        <f>'F_Inputs - Reps'!B779</f>
        <v>WS1010RWD</v>
      </c>
      <c r="C779" t="str">
        <f>'F_Inputs - Reps'!C779</f>
        <v>Operating expenditure (excluding Atypical expenditure) - Third party services - Raw water distribution</v>
      </c>
      <c r="D779" t="str">
        <f>'F_Inputs - Reps'!D779</f>
        <v>£m</v>
      </c>
      <c r="E779" t="str">
        <f>'F_Inputs - Reps'!E779</f>
        <v>Price Review 2019</v>
      </c>
      <c r="F779" s="7"/>
      <c r="G779" s="7"/>
      <c r="H779" s="7"/>
      <c r="I779" s="7"/>
      <c r="J779" s="7"/>
    </row>
    <row r="780" spans="1:10">
      <c r="A780" t="str">
        <f>'F_Inputs - Reps'!A780</f>
        <v>WSX</v>
      </c>
      <c r="B780" t="str">
        <f>'F_Inputs - Reps'!B780</f>
        <v>WS1010WT</v>
      </c>
      <c r="C780" t="str">
        <f>'F_Inputs - Reps'!C780</f>
        <v>Third party services - Water treatment</v>
      </c>
      <c r="D780" t="str">
        <f>'F_Inputs - Reps'!D780</f>
        <v>£m</v>
      </c>
      <c r="E780" t="str">
        <f>'F_Inputs - Reps'!E780</f>
        <v>Price Review 2019</v>
      </c>
      <c r="F780" s="7"/>
      <c r="G780" s="7"/>
      <c r="H780" s="7"/>
      <c r="I780" s="7"/>
      <c r="J780" s="7"/>
    </row>
    <row r="781" spans="1:10">
      <c r="A781" t="str">
        <f>'F_Inputs - Reps'!A781</f>
        <v>WSX</v>
      </c>
      <c r="B781" t="str">
        <f>'F_Inputs - Reps'!B781</f>
        <v>WS1010TWD</v>
      </c>
      <c r="C781" t="str">
        <f>'F_Inputs - Reps'!C781</f>
        <v>Third party services - Treated water distribution</v>
      </c>
      <c r="D781" t="str">
        <f>'F_Inputs - Reps'!D781</f>
        <v>£m</v>
      </c>
      <c r="E781" t="str">
        <f>'F_Inputs - Reps'!E781</f>
        <v>Price Review 2019</v>
      </c>
      <c r="F781" s="7"/>
      <c r="G781" s="7"/>
      <c r="H781" s="7"/>
      <c r="I781" s="7"/>
      <c r="J781" s="7"/>
    </row>
    <row r="782" spans="1:10">
      <c r="A782" t="str">
        <f>'F_Inputs - Reps'!A782</f>
        <v>WSX</v>
      </c>
      <c r="B782" t="str">
        <f>'F_Inputs - Reps'!B782</f>
        <v>WWS1010SC</v>
      </c>
      <c r="C782" t="str">
        <f>'F_Inputs - Reps'!C782</f>
        <v>Operating expenditure - Third party services - Sewage collection</v>
      </c>
      <c r="D782" t="str">
        <f>'F_Inputs - Reps'!D782</f>
        <v>£m</v>
      </c>
      <c r="E782" t="str">
        <f>'F_Inputs - Reps'!E782</f>
        <v>Price Review 2019</v>
      </c>
      <c r="F782" s="7"/>
      <c r="G782" s="7"/>
      <c r="H782" s="7"/>
      <c r="I782" s="7"/>
      <c r="J782" s="7"/>
    </row>
    <row r="783" spans="1:10">
      <c r="A783" t="str">
        <f>'F_Inputs - Reps'!A783</f>
        <v>WSX</v>
      </c>
      <c r="B783" t="str">
        <f>'F_Inputs - Reps'!B783</f>
        <v>WWS1010ST</v>
      </c>
      <c r="C783" t="str">
        <f>'F_Inputs - Reps'!C783</f>
        <v>Operating expenditure - Third party services - Sewage treatment</v>
      </c>
      <c r="D783" t="str">
        <f>'F_Inputs - Reps'!D783</f>
        <v>£m</v>
      </c>
      <c r="E783" t="str">
        <f>'F_Inputs - Reps'!E783</f>
        <v>Price Review 2019</v>
      </c>
      <c r="F783" s="7"/>
      <c r="G783" s="7"/>
      <c r="H783" s="7"/>
      <c r="I783" s="7"/>
      <c r="J783" s="7"/>
    </row>
    <row r="784" spans="1:10">
      <c r="A784" t="str">
        <f>'F_Inputs - Reps'!A784</f>
        <v>WSX</v>
      </c>
      <c r="B784" t="str">
        <f>'F_Inputs - Reps'!B784</f>
        <v>WWS1010STP</v>
      </c>
      <c r="C784" t="str">
        <f>'F_Inputs - Reps'!C784</f>
        <v>Operating expenditure - Third party services - Sludge transport</v>
      </c>
      <c r="D784" t="str">
        <f>'F_Inputs - Reps'!D784</f>
        <v>£m</v>
      </c>
      <c r="E784" t="str">
        <f>'F_Inputs - Reps'!E784</f>
        <v>Price Review 2019</v>
      </c>
      <c r="F784" s="7"/>
      <c r="G784" s="7"/>
      <c r="H784" s="7"/>
      <c r="I784" s="7"/>
      <c r="J784" s="7"/>
    </row>
    <row r="785" spans="1:10">
      <c r="A785" t="str">
        <f>'F_Inputs - Reps'!A785</f>
        <v>WSX</v>
      </c>
      <c r="B785" t="str">
        <f>'F_Inputs - Reps'!B785</f>
        <v>WWS1010SDT</v>
      </c>
      <c r="C785" t="str">
        <f>'F_Inputs - Reps'!C785</f>
        <v>Operating expenditure - Third party services - Sludge treatment</v>
      </c>
      <c r="D785" t="str">
        <f>'F_Inputs - Reps'!D785</f>
        <v>£m</v>
      </c>
      <c r="E785" t="str">
        <f>'F_Inputs - Reps'!E785</f>
        <v>Price Review 2019</v>
      </c>
      <c r="F785" s="7"/>
      <c r="G785" s="7"/>
      <c r="H785" s="7"/>
      <c r="I785" s="7"/>
      <c r="J785" s="7"/>
    </row>
    <row r="786" spans="1:10">
      <c r="A786" t="str">
        <f>'F_Inputs - Reps'!A786</f>
        <v>WSX</v>
      </c>
      <c r="B786" t="str">
        <f>'F_Inputs - Reps'!B786</f>
        <v>WWS1010SDD</v>
      </c>
      <c r="C786" t="str">
        <f>'F_Inputs - Reps'!C786</f>
        <v>Operating expenditure - Third party services - Sludge disposal</v>
      </c>
      <c r="D786" t="str">
        <f>'F_Inputs - Reps'!D786</f>
        <v>£m</v>
      </c>
      <c r="E786" t="str">
        <f>'F_Inputs - Reps'!E786</f>
        <v>Price Review 2019</v>
      </c>
      <c r="F786" s="7"/>
      <c r="G786" s="7"/>
      <c r="H786" s="7"/>
      <c r="I786" s="7"/>
      <c r="J786" s="7"/>
    </row>
    <row r="787" spans="1:10">
      <c r="A787" t="str">
        <f>'F_Inputs - Reps'!A787</f>
        <v>WSX</v>
      </c>
      <c r="B787" t="str">
        <f>'F_Inputs - Reps'!B787</f>
        <v>WS1018WR</v>
      </c>
      <c r="C787" t="str">
        <f>'F_Inputs - Reps'!C787</f>
        <v>Capital Expenditure (excluding Atypical expenditure) - Third party services - Water resources</v>
      </c>
      <c r="D787" t="str">
        <f>'F_Inputs - Reps'!D787</f>
        <v>£m</v>
      </c>
      <c r="E787" t="str">
        <f>'F_Inputs - Reps'!E787</f>
        <v>Price Review 2019</v>
      </c>
      <c r="F787" s="7"/>
      <c r="G787" s="7"/>
      <c r="H787" s="7"/>
      <c r="I787" s="7"/>
      <c r="J787" s="7"/>
    </row>
    <row r="788" spans="1:10">
      <c r="A788" t="str">
        <f>'F_Inputs - Reps'!A788</f>
        <v>WSX</v>
      </c>
      <c r="B788" t="str">
        <f>'F_Inputs - Reps'!B788</f>
        <v>WS1018RWD</v>
      </c>
      <c r="C788" t="str">
        <f>'F_Inputs - Reps'!C788</f>
        <v>Capital Expenditure (excluding Atypical expenditure) - Third party services - Raw water distribution</v>
      </c>
      <c r="D788" t="str">
        <f>'F_Inputs - Reps'!D788</f>
        <v>£m</v>
      </c>
      <c r="E788" t="str">
        <f>'F_Inputs - Reps'!E788</f>
        <v>Price Review 2019</v>
      </c>
      <c r="F788" s="7"/>
      <c r="G788" s="7"/>
      <c r="H788" s="7"/>
      <c r="I788" s="7"/>
      <c r="J788" s="7"/>
    </row>
    <row r="789" spans="1:10">
      <c r="A789" t="str">
        <f>'F_Inputs - Reps'!A789</f>
        <v>WSX</v>
      </c>
      <c r="B789" t="str">
        <f>'F_Inputs - Reps'!B789</f>
        <v>WS1018WT</v>
      </c>
      <c r="C789" t="str">
        <f>'F_Inputs - Reps'!C789</f>
        <v>Third party services - Water treatment</v>
      </c>
      <c r="D789" t="str">
        <f>'F_Inputs - Reps'!D789</f>
        <v>£m</v>
      </c>
      <c r="E789" t="str">
        <f>'F_Inputs - Reps'!E789</f>
        <v>Price Review 2019</v>
      </c>
      <c r="F789" s="7"/>
      <c r="G789" s="7"/>
      <c r="H789" s="7"/>
      <c r="I789" s="7"/>
      <c r="J789" s="7"/>
    </row>
    <row r="790" spans="1:10">
      <c r="A790" t="str">
        <f>'F_Inputs - Reps'!A790</f>
        <v>WSX</v>
      </c>
      <c r="B790" t="str">
        <f>'F_Inputs - Reps'!B790</f>
        <v>WS1018TWD</v>
      </c>
      <c r="C790" t="str">
        <f>'F_Inputs - Reps'!C790</f>
        <v>Third party services - Treated water distribution</v>
      </c>
      <c r="D790" t="str">
        <f>'F_Inputs - Reps'!D790</f>
        <v>£m</v>
      </c>
      <c r="E790" t="str">
        <f>'F_Inputs - Reps'!E790</f>
        <v>Price Review 2019</v>
      </c>
      <c r="F790" s="7"/>
      <c r="G790" s="7"/>
      <c r="H790" s="7"/>
      <c r="I790" s="7"/>
      <c r="J790" s="7"/>
    </row>
    <row r="791" spans="1:10">
      <c r="A791" t="str">
        <f>'F_Inputs - Reps'!A791</f>
        <v>WSX</v>
      </c>
      <c r="B791" t="str">
        <f>'F_Inputs - Reps'!B791</f>
        <v>WWS1018SC</v>
      </c>
      <c r="C791" t="str">
        <f>'F_Inputs - Reps'!C791</f>
        <v>Capital expenditure - Third party services - Sewage collection</v>
      </c>
      <c r="D791" t="str">
        <f>'F_Inputs - Reps'!D791</f>
        <v>£m</v>
      </c>
      <c r="E791" t="str">
        <f>'F_Inputs - Reps'!E791</f>
        <v>Price Review 2019</v>
      </c>
      <c r="F791" s="7"/>
      <c r="G791" s="7"/>
      <c r="H791" s="7"/>
      <c r="I791" s="7"/>
      <c r="J791" s="7"/>
    </row>
    <row r="792" spans="1:10">
      <c r="A792" t="str">
        <f>'F_Inputs - Reps'!A792</f>
        <v>WSX</v>
      </c>
      <c r="B792" t="str">
        <f>'F_Inputs - Reps'!B792</f>
        <v>WWS1018ST</v>
      </c>
      <c r="C792" t="str">
        <f>'F_Inputs - Reps'!C792</f>
        <v>Capital expenditure - Third party services - Sewage treatment</v>
      </c>
      <c r="D792" t="str">
        <f>'F_Inputs - Reps'!D792</f>
        <v>£m</v>
      </c>
      <c r="E792" t="str">
        <f>'F_Inputs - Reps'!E792</f>
        <v>Price Review 2019</v>
      </c>
      <c r="F792" s="7"/>
      <c r="G792" s="7"/>
      <c r="H792" s="7"/>
      <c r="I792" s="7"/>
      <c r="J792" s="7"/>
    </row>
    <row r="793" spans="1:10">
      <c r="A793" t="str">
        <f>'F_Inputs - Reps'!A793</f>
        <v>WSX</v>
      </c>
      <c r="B793" t="str">
        <f>'F_Inputs - Reps'!B793</f>
        <v>WWS1018STP</v>
      </c>
      <c r="C793" t="str">
        <f>'F_Inputs - Reps'!C793</f>
        <v>Capital expenditure - Third party services - Sludge transport</v>
      </c>
      <c r="D793" t="str">
        <f>'F_Inputs - Reps'!D793</f>
        <v>£m</v>
      </c>
      <c r="E793" t="str">
        <f>'F_Inputs - Reps'!E793</f>
        <v>Price Review 2019</v>
      </c>
      <c r="F793" s="7"/>
      <c r="G793" s="7"/>
      <c r="H793" s="7"/>
      <c r="I793" s="7"/>
      <c r="J793" s="7"/>
    </row>
    <row r="794" spans="1:10">
      <c r="A794" t="str">
        <f>'F_Inputs - Reps'!A794</f>
        <v>WSX</v>
      </c>
      <c r="B794" t="str">
        <f>'F_Inputs - Reps'!B794</f>
        <v>WWS1018SDT</v>
      </c>
      <c r="C794" t="str">
        <f>'F_Inputs - Reps'!C794</f>
        <v>Capital expenditure - Third party services - Sludge treatment</v>
      </c>
      <c r="D794" t="str">
        <f>'F_Inputs - Reps'!D794</f>
        <v>£m</v>
      </c>
      <c r="E794" t="str">
        <f>'F_Inputs - Reps'!E794</f>
        <v>Price Review 2019</v>
      </c>
      <c r="F794" s="7"/>
      <c r="G794" s="7"/>
      <c r="H794" s="7"/>
      <c r="I794" s="7"/>
      <c r="J794" s="7"/>
    </row>
    <row r="795" spans="1:10">
      <c r="A795" t="str">
        <f>'F_Inputs - Reps'!A795</f>
        <v>WSX</v>
      </c>
      <c r="B795" t="str">
        <f>'F_Inputs - Reps'!B795</f>
        <v>WWS1018SDD</v>
      </c>
      <c r="C795" t="str">
        <f>'F_Inputs - Reps'!C795</f>
        <v>Capital expenditure - Third party services - Sludge disposal</v>
      </c>
      <c r="D795" t="str">
        <f>'F_Inputs - Reps'!D795</f>
        <v>£m</v>
      </c>
      <c r="E795" t="str">
        <f>'F_Inputs - Reps'!E795</f>
        <v>Price Review 2019</v>
      </c>
      <c r="F795" s="7"/>
      <c r="G795" s="7"/>
      <c r="H795" s="7"/>
      <c r="I795" s="7"/>
      <c r="J795" s="7"/>
    </row>
    <row r="796" spans="1:10">
      <c r="A796" t="str">
        <f>'F_Inputs - Reps'!A796</f>
        <v>YKY</v>
      </c>
      <c r="B796" t="str">
        <f>'F_Inputs - Reps'!B796</f>
        <v>WS1009WR</v>
      </c>
      <c r="C796" t="str">
        <f>'F_Inputs - Reps'!C796</f>
        <v>Operating expenditure (excluding Atypical expenditure) - Total operating expenditure excluding third party services - Water resources</v>
      </c>
      <c r="D796" t="str">
        <f>'F_Inputs - Reps'!D796</f>
        <v>£m</v>
      </c>
      <c r="E796" t="str">
        <f>'F_Inputs - Reps'!E796</f>
        <v>Price Review 2019</v>
      </c>
      <c r="F796" s="7"/>
      <c r="G796" s="7"/>
      <c r="H796" s="7"/>
      <c r="I796" s="7"/>
      <c r="J796" s="7"/>
    </row>
    <row r="797" spans="1:10">
      <c r="A797" t="str">
        <f>'F_Inputs - Reps'!A797</f>
        <v>YKY</v>
      </c>
      <c r="B797" t="str">
        <f>'F_Inputs - Reps'!B797</f>
        <v>WS1009WT</v>
      </c>
      <c r="C797" t="str">
        <f>'F_Inputs - Reps'!C797</f>
        <v>Total operating expenditure (excluding third party services) - Water treatment</v>
      </c>
      <c r="D797" t="str">
        <f>'F_Inputs - Reps'!D797</f>
        <v>£m</v>
      </c>
      <c r="E797" t="str">
        <f>'F_Inputs - Reps'!E797</f>
        <v>Price Review 2019</v>
      </c>
      <c r="F797" s="7"/>
      <c r="G797" s="7"/>
      <c r="H797" s="7"/>
      <c r="I797" s="7"/>
      <c r="J797" s="7"/>
    </row>
    <row r="798" spans="1:10">
      <c r="A798" t="str">
        <f>'F_Inputs - Reps'!A798</f>
        <v>YKY</v>
      </c>
      <c r="B798" t="str">
        <f>'F_Inputs - Reps'!B798</f>
        <v>WS1009TWD</v>
      </c>
      <c r="C798" t="str">
        <f>'F_Inputs - Reps'!C798</f>
        <v>Total operating expenditure (excluding third party services) - Treated water distribution</v>
      </c>
      <c r="D798" t="str">
        <f>'F_Inputs - Reps'!D798</f>
        <v>£m</v>
      </c>
      <c r="E798" t="str">
        <f>'F_Inputs - Reps'!E798</f>
        <v>Price Review 2019</v>
      </c>
      <c r="F798" s="7"/>
      <c r="G798" s="7"/>
      <c r="H798" s="7"/>
      <c r="I798" s="7"/>
      <c r="J798" s="7"/>
    </row>
    <row r="799" spans="1:10">
      <c r="A799" t="str">
        <f>'F_Inputs - Reps'!A799</f>
        <v>YKY</v>
      </c>
      <c r="B799" t="str">
        <f>'F_Inputs - Reps'!B799</f>
        <v>WS1009RWD</v>
      </c>
      <c r="C799" t="str">
        <f>'F_Inputs - Reps'!C799</f>
        <v>Operating expenditure (excluding Atypical expenditure) - Total operating expenditure excluding third party services - Raw water distribution</v>
      </c>
      <c r="D799" t="str">
        <f>'F_Inputs - Reps'!D799</f>
        <v>£m</v>
      </c>
      <c r="E799" t="str">
        <f>'F_Inputs - Reps'!E799</f>
        <v>Price Review 2019</v>
      </c>
      <c r="F799" s="7"/>
      <c r="G799" s="7"/>
      <c r="H799" s="7"/>
      <c r="I799" s="7"/>
      <c r="J799" s="7"/>
    </row>
    <row r="800" spans="1:10">
      <c r="A800" t="str">
        <f>'F_Inputs - Reps'!A800</f>
        <v>YKY</v>
      </c>
      <c r="B800" t="str">
        <f>'F_Inputs - Reps'!B800</f>
        <v>WS2047WR</v>
      </c>
      <c r="C800" t="str">
        <f>'F_Inputs - Reps'!C800</f>
        <v>Enhancement expenditure by purpose ~ operating - Total water enhancement operating expenditure  - Water resources</v>
      </c>
      <c r="D800" t="str">
        <f>'F_Inputs - Reps'!D800</f>
        <v>£m</v>
      </c>
      <c r="E800" t="str">
        <f>'F_Inputs - Reps'!E800</f>
        <v>Price Review 2019</v>
      </c>
      <c r="F800" s="7"/>
      <c r="G800" s="7"/>
      <c r="H800" s="7"/>
      <c r="I800" s="7"/>
      <c r="J800" s="7"/>
    </row>
    <row r="801" spans="1:10">
      <c r="A801" t="str">
        <f>'F_Inputs - Reps'!A801</f>
        <v>YKY</v>
      </c>
      <c r="B801" t="str">
        <f>'F_Inputs - Reps'!B801</f>
        <v>WS2047RWD</v>
      </c>
      <c r="C801" t="str">
        <f>'F_Inputs - Reps'!C801</f>
        <v>Enhancement expenditure by purpose ~ operating - Total water enhancement operating expenditure  - Raw water distribution</v>
      </c>
      <c r="D801" t="str">
        <f>'F_Inputs - Reps'!D801</f>
        <v>£m</v>
      </c>
      <c r="E801" t="str">
        <f>'F_Inputs - Reps'!E801</f>
        <v>Price Review 2019</v>
      </c>
      <c r="F801" s="7"/>
      <c r="G801" s="7"/>
      <c r="H801" s="7"/>
      <c r="I801" s="7"/>
      <c r="J801" s="7"/>
    </row>
    <row r="802" spans="1:10">
      <c r="A802" t="str">
        <f>'F_Inputs - Reps'!A802</f>
        <v>YKY</v>
      </c>
      <c r="B802" t="str">
        <f>'F_Inputs - Reps'!B802</f>
        <v>WS2047WT</v>
      </c>
      <c r="C802" t="str">
        <f>'F_Inputs - Reps'!C802</f>
        <v>Enhancement expenditure by purpose ~ operating - Total water enhancement operating expenditure  - Water treatment</v>
      </c>
      <c r="D802" t="str">
        <f>'F_Inputs - Reps'!D802</f>
        <v>£m</v>
      </c>
      <c r="E802" t="str">
        <f>'F_Inputs - Reps'!E802</f>
        <v>Price Review 2019</v>
      </c>
      <c r="F802" s="7"/>
      <c r="G802" s="7"/>
      <c r="H802" s="7"/>
      <c r="I802" s="7"/>
      <c r="J802" s="7"/>
    </row>
    <row r="803" spans="1:10">
      <c r="A803" t="str">
        <f>'F_Inputs - Reps'!A803</f>
        <v>YKY</v>
      </c>
      <c r="B803" t="str">
        <f>'F_Inputs - Reps'!B803</f>
        <v>WS2047TWD</v>
      </c>
      <c r="C803" t="str">
        <f>'F_Inputs - Reps'!C803</f>
        <v>Enhancement expenditure by purpose ~ operating - Total water enhancement operating expenditure  - Treated water distribution</v>
      </c>
      <c r="D803" t="str">
        <f>'F_Inputs - Reps'!D803</f>
        <v>£m</v>
      </c>
      <c r="E803" t="str">
        <f>'F_Inputs - Reps'!E803</f>
        <v>Price Review 2019</v>
      </c>
      <c r="F803" s="7"/>
      <c r="G803" s="7"/>
      <c r="H803" s="7"/>
      <c r="I803" s="7"/>
      <c r="J803" s="7"/>
    </row>
    <row r="804" spans="1:10">
      <c r="A804" t="str">
        <f>'F_Inputs - Reps'!A804</f>
        <v>YKY</v>
      </c>
      <c r="B804" t="str">
        <f>'F_Inputs - Reps'!B804</f>
        <v>WS2012WR</v>
      </c>
      <c r="C804" t="str">
        <f>'F_Inputs - Reps'!C804</f>
        <v>Enhancement expenditure by purpose ~ operating - Addressing low pressure - Water resources</v>
      </c>
      <c r="D804" t="str">
        <f>'F_Inputs - Reps'!D804</f>
        <v>£m</v>
      </c>
      <c r="E804" t="str">
        <f>'F_Inputs - Reps'!E804</f>
        <v>Price Review 2019</v>
      </c>
      <c r="F804" s="7"/>
      <c r="G804" s="7"/>
      <c r="H804" s="7"/>
      <c r="I804" s="7"/>
      <c r="J804" s="7"/>
    </row>
    <row r="805" spans="1:10">
      <c r="A805" t="str">
        <f>'F_Inputs - Reps'!A805</f>
        <v>YKY</v>
      </c>
      <c r="B805" t="str">
        <f>'F_Inputs - Reps'!B805</f>
        <v>WS2012RWD</v>
      </c>
      <c r="C805" t="str">
        <f>'F_Inputs - Reps'!C805</f>
        <v>Enhancement expenditure by purpose ~ operating - Addressing low pressure - Raw water distribution</v>
      </c>
      <c r="D805" t="str">
        <f>'F_Inputs - Reps'!D805</f>
        <v>£m</v>
      </c>
      <c r="E805" t="str">
        <f>'F_Inputs - Reps'!E805</f>
        <v>Price Review 2019</v>
      </c>
      <c r="F805" s="7"/>
      <c r="G805" s="7"/>
      <c r="H805" s="7"/>
      <c r="I805" s="7"/>
      <c r="J805" s="7"/>
    </row>
    <row r="806" spans="1:10">
      <c r="A806" t="str">
        <f>'F_Inputs - Reps'!A806</f>
        <v>YKY</v>
      </c>
      <c r="B806" t="str">
        <f>'F_Inputs - Reps'!B806</f>
        <v>WS2012WT</v>
      </c>
      <c r="C806" t="str">
        <f>'F_Inputs - Reps'!C806</f>
        <v>Enhancement expenditure by purpose ~ operating - Addressing low pressure - Water treatment</v>
      </c>
      <c r="D806" t="str">
        <f>'F_Inputs - Reps'!D806</f>
        <v>£m</v>
      </c>
      <c r="E806" t="str">
        <f>'F_Inputs - Reps'!E806</f>
        <v>Price Review 2019</v>
      </c>
      <c r="F806" s="7"/>
      <c r="G806" s="7"/>
      <c r="H806" s="7"/>
      <c r="I806" s="7"/>
      <c r="J806" s="7"/>
    </row>
    <row r="807" spans="1:10">
      <c r="A807" t="str">
        <f>'F_Inputs - Reps'!A807</f>
        <v>YKY</v>
      </c>
      <c r="B807" t="str">
        <f>'F_Inputs - Reps'!B807</f>
        <v>WS2012TWD</v>
      </c>
      <c r="C807" t="str">
        <f>'F_Inputs - Reps'!C807</f>
        <v>Enhancement expenditure by purpose ~ operating - Addressing low pressure - Treated water distribution</v>
      </c>
      <c r="D807" t="str">
        <f>'F_Inputs - Reps'!D807</f>
        <v>£m</v>
      </c>
      <c r="E807" t="str">
        <f>'F_Inputs - Reps'!E807</f>
        <v>Price Review 2019</v>
      </c>
      <c r="F807" s="7"/>
      <c r="G807" s="7"/>
      <c r="H807" s="7"/>
      <c r="I807" s="7"/>
      <c r="J807" s="7"/>
    </row>
    <row r="808" spans="1:10">
      <c r="A808" t="str">
        <f>'F_Inputs - Reps'!A808</f>
        <v>YKY</v>
      </c>
      <c r="B808" t="str">
        <f>'F_Inputs - Reps'!B808</f>
        <v>WS2019WR</v>
      </c>
      <c r="C808" t="str">
        <f>'F_Inputs - Reps'!C808</f>
        <v>Enhancement expenditure by purpose ~ operating - New developments - Water resources</v>
      </c>
      <c r="D808" t="str">
        <f>'F_Inputs - Reps'!D808</f>
        <v>£m</v>
      </c>
      <c r="E808" t="str">
        <f>'F_Inputs - Reps'!E808</f>
        <v>Price Review 2019</v>
      </c>
      <c r="F808" s="7"/>
      <c r="G808" s="7"/>
      <c r="H808" s="7"/>
      <c r="I808" s="7"/>
      <c r="J808" s="7"/>
    </row>
    <row r="809" spans="1:10">
      <c r="A809" t="str">
        <f>'F_Inputs - Reps'!A809</f>
        <v>YKY</v>
      </c>
      <c r="B809" t="str">
        <f>'F_Inputs - Reps'!B809</f>
        <v>WS2019RWD</v>
      </c>
      <c r="C809" t="str">
        <f>'F_Inputs - Reps'!C809</f>
        <v>Enhancement expenditure by purpose ~ operating - New developments - Raw water distribution</v>
      </c>
      <c r="D809" t="str">
        <f>'F_Inputs - Reps'!D809</f>
        <v>£m</v>
      </c>
      <c r="E809" t="str">
        <f>'F_Inputs - Reps'!E809</f>
        <v>Price Review 2019</v>
      </c>
      <c r="F809" s="7"/>
      <c r="G809" s="7"/>
      <c r="H809" s="7"/>
      <c r="I809" s="7"/>
      <c r="J809" s="7"/>
    </row>
    <row r="810" spans="1:10">
      <c r="A810" t="str">
        <f>'F_Inputs - Reps'!A810</f>
        <v>YKY</v>
      </c>
      <c r="B810" t="str">
        <f>'F_Inputs - Reps'!B810</f>
        <v>WS2019WT</v>
      </c>
      <c r="C810" t="str">
        <f>'F_Inputs - Reps'!C810</f>
        <v>Enhancement expenditure by purpose ~ operating - New developments - Water treatment</v>
      </c>
      <c r="D810" t="str">
        <f>'F_Inputs - Reps'!D810</f>
        <v>£m</v>
      </c>
      <c r="E810" t="str">
        <f>'F_Inputs - Reps'!E810</f>
        <v>Price Review 2019</v>
      </c>
      <c r="F810" s="7"/>
      <c r="G810" s="7"/>
      <c r="H810" s="7"/>
      <c r="I810" s="7"/>
      <c r="J810" s="7"/>
    </row>
    <row r="811" spans="1:10">
      <c r="A811" t="str">
        <f>'F_Inputs - Reps'!A811</f>
        <v>YKY</v>
      </c>
      <c r="B811" t="str">
        <f>'F_Inputs - Reps'!B811</f>
        <v>WS2019TWD</v>
      </c>
      <c r="C811" t="str">
        <f>'F_Inputs - Reps'!C811</f>
        <v>Enhancement expenditure by purpose ~ operating - New developments - Treated water distribution</v>
      </c>
      <c r="D811" t="str">
        <f>'F_Inputs - Reps'!D811</f>
        <v>£m</v>
      </c>
      <c r="E811" t="str">
        <f>'F_Inputs - Reps'!E811</f>
        <v>Price Review 2019</v>
      </c>
      <c r="F811" s="7"/>
      <c r="G811" s="7"/>
      <c r="H811" s="7"/>
      <c r="I811" s="7"/>
      <c r="J811" s="7"/>
    </row>
    <row r="812" spans="1:10">
      <c r="A812" t="str">
        <f>'F_Inputs - Reps'!A812</f>
        <v>YKY</v>
      </c>
      <c r="B812" t="str">
        <f>'F_Inputs - Reps'!B812</f>
        <v>WS2020WR</v>
      </c>
      <c r="C812" t="str">
        <f>'F_Inputs - Reps'!C812</f>
        <v>Enhancement expenditure by purpose ~ operating - New connections element of new development (CPs, meters) - Water resources</v>
      </c>
      <c r="D812" t="str">
        <f>'F_Inputs - Reps'!D812</f>
        <v>£m</v>
      </c>
      <c r="E812" t="str">
        <f>'F_Inputs - Reps'!E812</f>
        <v>Price Review 2019</v>
      </c>
      <c r="F812" s="7"/>
      <c r="G812" s="7"/>
      <c r="H812" s="7"/>
      <c r="I812" s="7"/>
      <c r="J812" s="7"/>
    </row>
    <row r="813" spans="1:10">
      <c r="A813" t="str">
        <f>'F_Inputs - Reps'!A813</f>
        <v>YKY</v>
      </c>
      <c r="B813" t="str">
        <f>'F_Inputs - Reps'!B813</f>
        <v>WS2020RWD</v>
      </c>
      <c r="C813" t="str">
        <f>'F_Inputs - Reps'!C813</f>
        <v>Enhancement expenditure by purpose ~ operating - New connections element of new development (CPs, meters) - Raw water distribution</v>
      </c>
      <c r="D813" t="str">
        <f>'F_Inputs - Reps'!D813</f>
        <v>£m</v>
      </c>
      <c r="E813" t="str">
        <f>'F_Inputs - Reps'!E813</f>
        <v>Price Review 2019</v>
      </c>
      <c r="F813" s="7"/>
      <c r="G813" s="7"/>
      <c r="H813" s="7"/>
      <c r="I813" s="7"/>
      <c r="J813" s="7"/>
    </row>
    <row r="814" spans="1:10">
      <c r="A814" t="str">
        <f>'F_Inputs - Reps'!A814</f>
        <v>YKY</v>
      </c>
      <c r="B814" t="str">
        <f>'F_Inputs - Reps'!B814</f>
        <v>WS2020WT</v>
      </c>
      <c r="C814" t="str">
        <f>'F_Inputs - Reps'!C814</f>
        <v>Enhancement expenditure by purpose ~ operating - New connections element of new development (CPs, meters) - Water treatment</v>
      </c>
      <c r="D814" t="str">
        <f>'F_Inputs - Reps'!D814</f>
        <v>£m</v>
      </c>
      <c r="E814" t="str">
        <f>'F_Inputs - Reps'!E814</f>
        <v>Price Review 2019</v>
      </c>
      <c r="F814" s="7"/>
      <c r="G814" s="7"/>
      <c r="H814" s="7"/>
      <c r="I814" s="7"/>
      <c r="J814" s="7"/>
    </row>
    <row r="815" spans="1:10">
      <c r="A815" t="str">
        <f>'F_Inputs - Reps'!A815</f>
        <v>YKY</v>
      </c>
      <c r="B815" t="str">
        <f>'F_Inputs - Reps'!B815</f>
        <v>WS2020TWD</v>
      </c>
      <c r="C815" t="str">
        <f>'F_Inputs - Reps'!C815</f>
        <v>Enhancement expenditure by purpose ~ operating - New connections element of new development (CPs, meters) - Treated water distribution</v>
      </c>
      <c r="D815" t="str">
        <f>'F_Inputs - Reps'!D815</f>
        <v>£m</v>
      </c>
      <c r="E815" t="str">
        <f>'F_Inputs - Reps'!E815</f>
        <v>Price Review 2019</v>
      </c>
      <c r="F815" s="7"/>
      <c r="G815" s="7"/>
      <c r="H815" s="7"/>
      <c r="I815" s="7"/>
      <c r="J815" s="7"/>
    </row>
    <row r="816" spans="1:10">
      <c r="A816" t="str">
        <f>'F_Inputs - Reps'!A816</f>
        <v>YKY</v>
      </c>
      <c r="B816" t="str">
        <f>'F_Inputs - Reps'!B816</f>
        <v>WS1012WR</v>
      </c>
      <c r="C816" t="str">
        <f>'F_Inputs - Reps'!C816</f>
        <v>Capital Expenditure (excluding Atypical expenditure) - Maintaining the long term capability of the assets ~ infra - Water resources</v>
      </c>
      <c r="D816" t="str">
        <f>'F_Inputs - Reps'!D816</f>
        <v>£m</v>
      </c>
      <c r="E816" t="str">
        <f>'F_Inputs - Reps'!E816</f>
        <v>Price Review 2019</v>
      </c>
      <c r="F816" s="7"/>
      <c r="G816" s="7"/>
      <c r="H816" s="7"/>
      <c r="I816" s="7"/>
      <c r="J816" s="7"/>
    </row>
    <row r="817" spans="1:10">
      <c r="A817" t="str">
        <f>'F_Inputs - Reps'!A817</f>
        <v>YKY</v>
      </c>
      <c r="B817" t="str">
        <f>'F_Inputs - Reps'!B817</f>
        <v>WS1012WT</v>
      </c>
      <c r="C817" t="str">
        <f>'F_Inputs - Reps'!C817</f>
        <v>Maintaining the long term capability of the assets - infra - Water treatment</v>
      </c>
      <c r="D817" t="str">
        <f>'F_Inputs - Reps'!D817</f>
        <v>£m</v>
      </c>
      <c r="E817" t="str">
        <f>'F_Inputs - Reps'!E817</f>
        <v>Price Review 2019</v>
      </c>
      <c r="F817" s="7"/>
      <c r="G817" s="7"/>
      <c r="H817" s="7"/>
      <c r="I817" s="7"/>
      <c r="J817" s="7"/>
    </row>
    <row r="818" spans="1:10">
      <c r="A818" t="str">
        <f>'F_Inputs - Reps'!A818</f>
        <v>YKY</v>
      </c>
      <c r="B818" t="str">
        <f>'F_Inputs - Reps'!B818</f>
        <v>WS1012TWD</v>
      </c>
      <c r="C818" t="str">
        <f>'F_Inputs - Reps'!C818</f>
        <v>Maintaining the long term capability of the assets - infra - Treated water distribution</v>
      </c>
      <c r="D818" t="str">
        <f>'F_Inputs - Reps'!D818</f>
        <v>£m</v>
      </c>
      <c r="E818" t="str">
        <f>'F_Inputs - Reps'!E818</f>
        <v>Price Review 2019</v>
      </c>
      <c r="F818" s="7"/>
      <c r="G818" s="7"/>
      <c r="H818" s="7"/>
      <c r="I818" s="7"/>
      <c r="J818" s="7"/>
    </row>
    <row r="819" spans="1:10">
      <c r="A819" t="str">
        <f>'F_Inputs - Reps'!A819</f>
        <v>YKY</v>
      </c>
      <c r="B819" t="str">
        <f>'F_Inputs - Reps'!B819</f>
        <v>WS1012RWD</v>
      </c>
      <c r="C819" t="str">
        <f>'F_Inputs - Reps'!C819</f>
        <v>Capital Expenditure (excluding Atypical expenditure) - Maintaining the long term capability of the assets ~ infra - Raw water distribution</v>
      </c>
      <c r="D819" t="str">
        <f>'F_Inputs - Reps'!D819</f>
        <v>£m</v>
      </c>
      <c r="E819" t="str">
        <f>'F_Inputs - Reps'!E819</f>
        <v>Price Review 2019</v>
      </c>
      <c r="F819" s="7"/>
      <c r="G819" s="7"/>
      <c r="H819" s="7"/>
      <c r="I819" s="7"/>
      <c r="J819" s="7"/>
    </row>
    <row r="820" spans="1:10">
      <c r="A820" t="str">
        <f>'F_Inputs - Reps'!A820</f>
        <v>YKY</v>
      </c>
      <c r="B820" t="str">
        <f>'F_Inputs - Reps'!B820</f>
        <v>WS1013WR</v>
      </c>
      <c r="C820" t="str">
        <f>'F_Inputs - Reps'!C820</f>
        <v>Capital Expenditure (excluding Atypical expenditure) - Maintaining the long term capability of the assets ~ non-infra - Water resources</v>
      </c>
      <c r="D820" t="str">
        <f>'F_Inputs - Reps'!D820</f>
        <v>£m</v>
      </c>
      <c r="E820" t="str">
        <f>'F_Inputs - Reps'!E820</f>
        <v>Price Review 2019</v>
      </c>
      <c r="F820" s="7"/>
      <c r="G820" s="7"/>
      <c r="H820" s="7"/>
      <c r="I820" s="7"/>
      <c r="J820" s="7"/>
    </row>
    <row r="821" spans="1:10">
      <c r="A821" t="str">
        <f>'F_Inputs - Reps'!A821</f>
        <v>YKY</v>
      </c>
      <c r="B821" t="str">
        <f>'F_Inputs - Reps'!B821</f>
        <v>WS1013WT</v>
      </c>
      <c r="C821" t="str">
        <f>'F_Inputs - Reps'!C821</f>
        <v>Maintaining the long term capability of the assets - non-infra - Water treatment</v>
      </c>
      <c r="D821" t="str">
        <f>'F_Inputs - Reps'!D821</f>
        <v>£m</v>
      </c>
      <c r="E821" t="str">
        <f>'F_Inputs - Reps'!E821</f>
        <v>Price Review 2019</v>
      </c>
      <c r="F821" s="7"/>
      <c r="G821" s="7"/>
      <c r="H821" s="7"/>
      <c r="I821" s="7"/>
      <c r="J821" s="7"/>
    </row>
    <row r="822" spans="1:10">
      <c r="A822" t="str">
        <f>'F_Inputs - Reps'!A822</f>
        <v>YKY</v>
      </c>
      <c r="B822" t="str">
        <f>'F_Inputs - Reps'!B822</f>
        <v>WS1013TWD</v>
      </c>
      <c r="C822" t="str">
        <f>'F_Inputs - Reps'!C822</f>
        <v>Maintaining the long term capability of the assets - non-infra - Treated water distribution</v>
      </c>
      <c r="D822" t="str">
        <f>'F_Inputs - Reps'!D822</f>
        <v>£m</v>
      </c>
      <c r="E822" t="str">
        <f>'F_Inputs - Reps'!E822</f>
        <v>Price Review 2019</v>
      </c>
      <c r="F822" s="7"/>
      <c r="G822" s="7"/>
      <c r="H822" s="7"/>
      <c r="I822" s="7"/>
      <c r="J822" s="7"/>
    </row>
    <row r="823" spans="1:10">
      <c r="A823" t="str">
        <f>'F_Inputs - Reps'!A823</f>
        <v>YKY</v>
      </c>
      <c r="B823" t="str">
        <f>'F_Inputs - Reps'!B823</f>
        <v>WS1013RWD</v>
      </c>
      <c r="C823" t="str">
        <f>'F_Inputs - Reps'!C823</f>
        <v>Capital Expenditure (excluding Atypical expenditure) - Maintaining the long term capability of the assets ~ non-infra - Raw water distribution</v>
      </c>
      <c r="D823" t="str">
        <f>'F_Inputs - Reps'!D823</f>
        <v>£m</v>
      </c>
      <c r="E823" t="str">
        <f>'F_Inputs - Reps'!E823</f>
        <v>Price Review 2019</v>
      </c>
      <c r="F823" s="7"/>
      <c r="G823" s="7"/>
      <c r="H823" s="7"/>
      <c r="I823" s="7"/>
      <c r="J823" s="7"/>
    </row>
    <row r="824" spans="1:10">
      <c r="A824" t="str">
        <f>'F_Inputs - Reps'!A824</f>
        <v>YKY</v>
      </c>
      <c r="B824" t="str">
        <f>'F_Inputs - Reps'!B824</f>
        <v>W3002WR</v>
      </c>
      <c r="C824" t="str">
        <f>'F_Inputs - Reps'!C824</f>
        <v>Addressing low pressure - Water resources</v>
      </c>
      <c r="D824" t="str">
        <f>'F_Inputs - Reps'!D824</f>
        <v>£m</v>
      </c>
      <c r="E824" t="str">
        <f>'F_Inputs - Reps'!E824</f>
        <v>Price Review 2019</v>
      </c>
      <c r="F824" s="7"/>
      <c r="G824" s="7"/>
      <c r="H824" s="7"/>
      <c r="I824" s="7"/>
      <c r="J824" s="7"/>
    </row>
    <row r="825" spans="1:10">
      <c r="A825" t="str">
        <f>'F_Inputs - Reps'!A825</f>
        <v>YKY</v>
      </c>
      <c r="B825" t="str">
        <f>'F_Inputs - Reps'!B825</f>
        <v>W3002RWD</v>
      </c>
      <c r="C825" t="str">
        <f>'F_Inputs - Reps'!C825</f>
        <v>Addressing low pressure - Raw water distribution</v>
      </c>
      <c r="D825" t="str">
        <f>'F_Inputs - Reps'!D825</f>
        <v>£m</v>
      </c>
      <c r="E825" t="str">
        <f>'F_Inputs - Reps'!E825</f>
        <v>Price Review 2019</v>
      </c>
      <c r="F825" s="7"/>
      <c r="G825" s="7"/>
      <c r="H825" s="7"/>
      <c r="I825" s="7"/>
      <c r="J825" s="7"/>
    </row>
    <row r="826" spans="1:10">
      <c r="A826" t="str">
        <f>'F_Inputs - Reps'!A826</f>
        <v>YKY</v>
      </c>
      <c r="B826" t="str">
        <f>'F_Inputs - Reps'!B826</f>
        <v>W3002WT</v>
      </c>
      <c r="C826" t="str">
        <f>'F_Inputs - Reps'!C826</f>
        <v>Addressing low pressure - Water treatment</v>
      </c>
      <c r="D826" t="str">
        <f>'F_Inputs - Reps'!D826</f>
        <v>£m</v>
      </c>
      <c r="E826" t="str">
        <f>'F_Inputs - Reps'!E826</f>
        <v>Price Review 2019</v>
      </c>
      <c r="F826" s="7"/>
      <c r="G826" s="7"/>
      <c r="H826" s="7"/>
      <c r="I826" s="7"/>
      <c r="J826" s="7"/>
    </row>
    <row r="827" spans="1:10">
      <c r="A827" t="str">
        <f>'F_Inputs - Reps'!A827</f>
        <v>YKY</v>
      </c>
      <c r="B827" t="str">
        <f>'F_Inputs - Reps'!B827</f>
        <v>W3002TWD</v>
      </c>
      <c r="C827" t="str">
        <f>'F_Inputs - Reps'!C827</f>
        <v>Addressing low pressure - Treated water distribution</v>
      </c>
      <c r="D827" t="str">
        <f>'F_Inputs - Reps'!D827</f>
        <v>£m</v>
      </c>
      <c r="E827" t="str">
        <f>'F_Inputs - Reps'!E827</f>
        <v>Price Review 2019</v>
      </c>
      <c r="F827" s="7"/>
      <c r="G827" s="7"/>
      <c r="H827" s="7"/>
      <c r="I827" s="7"/>
      <c r="J827" s="7"/>
    </row>
    <row r="828" spans="1:10">
      <c r="A828" t="str">
        <f>'F_Inputs - Reps'!A828</f>
        <v>YKY</v>
      </c>
      <c r="B828" t="str">
        <f>'F_Inputs - Reps'!B828</f>
        <v>W3009WR</v>
      </c>
      <c r="C828" t="str">
        <f>'F_Inputs - Reps'!C828</f>
        <v>New developments - Water resources</v>
      </c>
      <c r="D828" t="str">
        <f>'F_Inputs - Reps'!D828</f>
        <v>£m</v>
      </c>
      <c r="E828" t="str">
        <f>'F_Inputs - Reps'!E828</f>
        <v>Price Review 2019</v>
      </c>
      <c r="F828" s="7"/>
      <c r="G828" s="7"/>
      <c r="H828" s="7"/>
      <c r="I828" s="7"/>
      <c r="J828" s="7"/>
    </row>
    <row r="829" spans="1:10">
      <c r="A829" t="str">
        <f>'F_Inputs - Reps'!A829</f>
        <v>YKY</v>
      </c>
      <c r="B829" t="str">
        <f>'F_Inputs - Reps'!B829</f>
        <v>W3009RWD</v>
      </c>
      <c r="C829" t="str">
        <f>'F_Inputs - Reps'!C829</f>
        <v>New developments - Raw water distribution</v>
      </c>
      <c r="D829" t="str">
        <f>'F_Inputs - Reps'!D829</f>
        <v>£m</v>
      </c>
      <c r="E829" t="str">
        <f>'F_Inputs - Reps'!E829</f>
        <v>Price Review 2019</v>
      </c>
      <c r="F829" s="7"/>
      <c r="G829" s="7"/>
      <c r="H829" s="7"/>
      <c r="I829" s="7"/>
      <c r="J829" s="7"/>
    </row>
    <row r="830" spans="1:10">
      <c r="A830" t="str">
        <f>'F_Inputs - Reps'!A830</f>
        <v>YKY</v>
      </c>
      <c r="B830" t="str">
        <f>'F_Inputs - Reps'!B830</f>
        <v>W3009WT</v>
      </c>
      <c r="C830" t="str">
        <f>'F_Inputs - Reps'!C830</f>
        <v>New developments - Water treatment</v>
      </c>
      <c r="D830" t="str">
        <f>'F_Inputs - Reps'!D830</f>
        <v>£m</v>
      </c>
      <c r="E830" t="str">
        <f>'F_Inputs - Reps'!E830</f>
        <v>Price Review 2019</v>
      </c>
      <c r="F830" s="7"/>
      <c r="G830" s="7"/>
      <c r="H830" s="7"/>
      <c r="I830" s="7"/>
      <c r="J830" s="7"/>
    </row>
    <row r="831" spans="1:10">
      <c r="A831" t="str">
        <f>'F_Inputs - Reps'!A831</f>
        <v>YKY</v>
      </c>
      <c r="B831" t="str">
        <f>'F_Inputs - Reps'!B831</f>
        <v>W3009TWD</v>
      </c>
      <c r="C831" t="str">
        <f>'F_Inputs - Reps'!C831</f>
        <v>New developments - Treated water distribution</v>
      </c>
      <c r="D831" t="str">
        <f>'F_Inputs - Reps'!D831</f>
        <v>£m</v>
      </c>
      <c r="E831" t="str">
        <f>'F_Inputs - Reps'!E831</f>
        <v>Price Review 2019</v>
      </c>
      <c r="F831" s="7"/>
      <c r="G831" s="7"/>
      <c r="H831" s="7"/>
      <c r="I831" s="7"/>
      <c r="J831" s="7"/>
    </row>
    <row r="832" spans="1:10">
      <c r="A832" t="str">
        <f>'F_Inputs - Reps'!A832</f>
        <v>YKY</v>
      </c>
      <c r="B832" t="str">
        <f>'F_Inputs - Reps'!B832</f>
        <v>WS2004WR</v>
      </c>
      <c r="C832" t="str">
        <f>'F_Inputs - Reps'!C832</f>
        <v>New connections element of new development (CPs, meters) - Abstraction licences</v>
      </c>
      <c r="D832" t="str">
        <f>'F_Inputs - Reps'!D832</f>
        <v>£m</v>
      </c>
      <c r="E832" t="str">
        <f>'F_Inputs - Reps'!E832</f>
        <v>Price Review 2019</v>
      </c>
      <c r="F832" s="7"/>
      <c r="G832" s="7"/>
      <c r="H832" s="7"/>
      <c r="I832" s="7"/>
      <c r="J832" s="7"/>
    </row>
    <row r="833" spans="1:10">
      <c r="A833" t="str">
        <f>'F_Inputs - Reps'!A833</f>
        <v>YKY</v>
      </c>
      <c r="B833" t="str">
        <f>'F_Inputs - Reps'!B833</f>
        <v>WS2004WT</v>
      </c>
      <c r="C833" t="str">
        <f>'F_Inputs - Reps'!C833</f>
        <v>New connections element of new development (CPs, meters) - Water treatment</v>
      </c>
      <c r="D833" t="str">
        <f>'F_Inputs - Reps'!D833</f>
        <v>£m</v>
      </c>
      <c r="E833" t="str">
        <f>'F_Inputs - Reps'!E833</f>
        <v>Price Review 2019</v>
      </c>
      <c r="F833" s="7"/>
      <c r="G833" s="7"/>
      <c r="H833" s="7"/>
      <c r="I833" s="7"/>
      <c r="J833" s="7"/>
    </row>
    <row r="834" spans="1:10">
      <c r="A834" t="str">
        <f>'F_Inputs - Reps'!A834</f>
        <v>YKY</v>
      </c>
      <c r="B834" t="str">
        <f>'F_Inputs - Reps'!B834</f>
        <v>WS2004TWD</v>
      </c>
      <c r="C834" t="str">
        <f>'F_Inputs - Reps'!C834</f>
        <v>New connections element of new development (CPs, meters) - Treated water distribution</v>
      </c>
      <c r="D834" t="str">
        <f>'F_Inputs - Reps'!D834</f>
        <v>£m</v>
      </c>
      <c r="E834" t="str">
        <f>'F_Inputs - Reps'!E834</f>
        <v>Price Review 2019</v>
      </c>
      <c r="F834" s="7"/>
      <c r="G834" s="7"/>
      <c r="H834" s="7"/>
      <c r="I834" s="7"/>
      <c r="J834" s="7"/>
    </row>
    <row r="835" spans="1:10">
      <c r="A835" t="str">
        <f>'F_Inputs - Reps'!A835</f>
        <v>YKY</v>
      </c>
      <c r="B835" t="str">
        <f>'F_Inputs - Reps'!B835</f>
        <v>WS2004RWD</v>
      </c>
      <c r="C835" t="str">
        <f>'F_Inputs - Reps'!C835</f>
        <v>Enhancement expenditure by purpose ~ capital - New connections element of new development (CPs, meters) - Raw water distribution</v>
      </c>
      <c r="D835" t="str">
        <f>'F_Inputs - Reps'!D835</f>
        <v>£m</v>
      </c>
      <c r="E835" t="str">
        <f>'F_Inputs - Reps'!E835</f>
        <v>Price Review 2019</v>
      </c>
      <c r="F835" s="7"/>
      <c r="G835" s="7"/>
      <c r="H835" s="7"/>
      <c r="I835" s="7"/>
      <c r="J835" s="7"/>
    </row>
    <row r="836" spans="1:10">
      <c r="A836" t="str">
        <f>'F_Inputs - Reps'!A836</f>
        <v>YKY</v>
      </c>
      <c r="B836" t="str">
        <f>'F_Inputs - Reps'!B836</f>
        <v>BA2070WR</v>
      </c>
      <c r="C836" t="str">
        <f>'F_Inputs - Reps'!C836</f>
        <v>Total enhancement capital expenditure  - Water resources</v>
      </c>
      <c r="D836" t="str">
        <f>'F_Inputs - Reps'!D836</f>
        <v>£m</v>
      </c>
      <c r="E836" t="str">
        <f>'F_Inputs - Reps'!E836</f>
        <v>Price Review 2019</v>
      </c>
      <c r="F836" s="7"/>
      <c r="G836" s="7"/>
      <c r="H836" s="7"/>
      <c r="I836" s="7"/>
      <c r="J836" s="7"/>
    </row>
    <row r="837" spans="1:10">
      <c r="A837" t="str">
        <f>'F_Inputs - Reps'!A837</f>
        <v>YKY</v>
      </c>
      <c r="B837" t="str">
        <f>'F_Inputs - Reps'!B837</f>
        <v>BA2070RWD</v>
      </c>
      <c r="C837" t="str">
        <f>'F_Inputs - Reps'!C837</f>
        <v>Total enhancement capital expenditure  - Raw water distribution</v>
      </c>
      <c r="D837" t="str">
        <f>'F_Inputs - Reps'!D837</f>
        <v>£m</v>
      </c>
      <c r="E837" t="str">
        <f>'F_Inputs - Reps'!E837</f>
        <v>Price Review 2019</v>
      </c>
      <c r="F837" s="7"/>
      <c r="G837" s="7"/>
      <c r="H837" s="7"/>
      <c r="I837" s="7"/>
      <c r="J837" s="7"/>
    </row>
    <row r="838" spans="1:10">
      <c r="A838" t="str">
        <f>'F_Inputs - Reps'!A838</f>
        <v>YKY</v>
      </c>
      <c r="B838" t="str">
        <f>'F_Inputs - Reps'!B838</f>
        <v>BA2070WT</v>
      </c>
      <c r="C838" t="str">
        <f>'F_Inputs - Reps'!C838</f>
        <v>Total enhancement capital expenditure  - Water treatment</v>
      </c>
      <c r="D838" t="str">
        <f>'F_Inputs - Reps'!D838</f>
        <v>£m</v>
      </c>
      <c r="E838" t="str">
        <f>'F_Inputs - Reps'!E838</f>
        <v>Price Review 2019</v>
      </c>
      <c r="F838" s="7"/>
      <c r="G838" s="7"/>
      <c r="H838" s="7"/>
      <c r="I838" s="7"/>
      <c r="J838" s="7"/>
    </row>
    <row r="839" spans="1:10">
      <c r="A839" t="str">
        <f>'F_Inputs - Reps'!A839</f>
        <v>YKY</v>
      </c>
      <c r="B839" t="str">
        <f>'F_Inputs - Reps'!B839</f>
        <v>BA2070TWD</v>
      </c>
      <c r="C839" t="str">
        <f>'F_Inputs - Reps'!C839</f>
        <v>Total enhancement capital expenditure  - Treated water distribution</v>
      </c>
      <c r="D839" t="str">
        <f>'F_Inputs - Reps'!D839</f>
        <v>£m</v>
      </c>
      <c r="E839" t="str">
        <f>'F_Inputs - Reps'!E839</f>
        <v>Price Review 2019</v>
      </c>
      <c r="F839" s="7"/>
      <c r="G839" s="7"/>
      <c r="H839" s="7"/>
      <c r="I839" s="7"/>
      <c r="J839" s="7"/>
    </row>
    <row r="840" spans="1:10">
      <c r="A840" t="str">
        <f>'F_Inputs - Reps'!A840</f>
        <v>YKY</v>
      </c>
      <c r="B840" t="str">
        <f>'F_Inputs - Reps'!B840</f>
        <v>WWS1009SC</v>
      </c>
      <c r="C840" t="str">
        <f>'F_Inputs - Reps'!C840</f>
        <v>Operating expenditure - Total operating expenditure (excluding third party services) - Sewage collection</v>
      </c>
      <c r="D840" t="str">
        <f>'F_Inputs - Reps'!D840</f>
        <v>£m</v>
      </c>
      <c r="E840" t="str">
        <f>'F_Inputs - Reps'!E840</f>
        <v>Price Review 2019</v>
      </c>
      <c r="F840" s="7"/>
      <c r="G840" s="7"/>
      <c r="H840" s="7"/>
      <c r="I840" s="7"/>
      <c r="J840" s="7"/>
    </row>
    <row r="841" spans="1:10">
      <c r="A841" t="str">
        <f>'F_Inputs - Reps'!A841</f>
        <v>YKY</v>
      </c>
      <c r="B841" t="str">
        <f>'F_Inputs - Reps'!B841</f>
        <v>WWS1009ST</v>
      </c>
      <c r="C841" t="str">
        <f>'F_Inputs - Reps'!C841</f>
        <v>Operating expenditure - Total operating expenditure (excluding third party services) - Sewage treatment</v>
      </c>
      <c r="D841" t="str">
        <f>'F_Inputs - Reps'!D841</f>
        <v>£m</v>
      </c>
      <c r="E841" t="str">
        <f>'F_Inputs - Reps'!E841</f>
        <v>Price Review 2019</v>
      </c>
      <c r="F841" s="7"/>
      <c r="G841" s="7"/>
      <c r="H841" s="7"/>
      <c r="I841" s="7"/>
      <c r="J841" s="7"/>
    </row>
    <row r="842" spans="1:10">
      <c r="A842" t="str">
        <f>'F_Inputs - Reps'!A842</f>
        <v>YKY</v>
      </c>
      <c r="B842" t="str">
        <f>'F_Inputs - Reps'!B842</f>
        <v>WWS1009STP</v>
      </c>
      <c r="C842" t="str">
        <f>'F_Inputs - Reps'!C842</f>
        <v>Operating expenditure - Total operating expenditure (excluding third party services) - Sludge transport</v>
      </c>
      <c r="D842" t="str">
        <f>'F_Inputs - Reps'!D842</f>
        <v>£m</v>
      </c>
      <c r="E842" t="str">
        <f>'F_Inputs - Reps'!E842</f>
        <v>Price Review 2019</v>
      </c>
      <c r="F842" s="7"/>
      <c r="G842" s="7"/>
      <c r="H842" s="7"/>
      <c r="I842" s="7"/>
      <c r="J842" s="7"/>
    </row>
    <row r="843" spans="1:10">
      <c r="A843" t="str">
        <f>'F_Inputs - Reps'!A843</f>
        <v>YKY</v>
      </c>
      <c r="B843" t="str">
        <f>'F_Inputs - Reps'!B843</f>
        <v>WWS1009SDT</v>
      </c>
      <c r="C843" t="str">
        <f>'F_Inputs - Reps'!C843</f>
        <v>Operating expenditure - Total operating expenditure (excluding third party services) - Sludge treatment</v>
      </c>
      <c r="D843" t="str">
        <f>'F_Inputs - Reps'!D843</f>
        <v>£m</v>
      </c>
      <c r="E843" t="str">
        <f>'F_Inputs - Reps'!E843</f>
        <v>Price Review 2019</v>
      </c>
      <c r="F843" s="7"/>
      <c r="G843" s="7"/>
      <c r="H843" s="7"/>
      <c r="I843" s="7"/>
      <c r="J843" s="7"/>
    </row>
    <row r="844" spans="1:10">
      <c r="A844" t="str">
        <f>'F_Inputs - Reps'!A844</f>
        <v>YKY</v>
      </c>
      <c r="B844" t="str">
        <f>'F_Inputs - Reps'!B844</f>
        <v>WWS1009SDD</v>
      </c>
      <c r="C844" t="str">
        <f>'F_Inputs - Reps'!C844</f>
        <v>Operating expenditure - Total operating expenditure (excluding third party services) - Sludge disposal</v>
      </c>
      <c r="D844" t="str">
        <f>'F_Inputs - Reps'!D844</f>
        <v>£m</v>
      </c>
      <c r="E844" t="str">
        <f>'F_Inputs - Reps'!E844</f>
        <v>Price Review 2019</v>
      </c>
      <c r="F844" s="7"/>
      <c r="G844" s="7"/>
      <c r="H844" s="7"/>
      <c r="I844" s="7"/>
      <c r="J844" s="7"/>
    </row>
    <row r="845" spans="1:10">
      <c r="A845" t="str">
        <f>'F_Inputs - Reps'!A845</f>
        <v>YKY</v>
      </c>
      <c r="B845" t="str">
        <f>'F_Inputs - Reps'!B845</f>
        <v>WWS2054SC</v>
      </c>
      <c r="C845" t="str">
        <f>'F_Inputs - Reps'!C845</f>
        <v>Enhancement expenditure by purpose - operating - Total wastewater enhancement operating expenditure  - Sewage collection</v>
      </c>
      <c r="D845" t="str">
        <f>'F_Inputs - Reps'!D845</f>
        <v>£m</v>
      </c>
      <c r="E845" t="str">
        <f>'F_Inputs - Reps'!E845</f>
        <v>Price Review 2019</v>
      </c>
      <c r="F845" s="7"/>
      <c r="G845" s="7"/>
      <c r="H845" s="7"/>
      <c r="I845" s="7"/>
      <c r="J845" s="7"/>
    </row>
    <row r="846" spans="1:10">
      <c r="A846" t="str">
        <f>'F_Inputs - Reps'!A846</f>
        <v>YKY</v>
      </c>
      <c r="B846" t="str">
        <f>'F_Inputs - Reps'!B846</f>
        <v>WWS2054ST</v>
      </c>
      <c r="C846" t="str">
        <f>'F_Inputs - Reps'!C846</f>
        <v>Enhancement expenditure by purpose - operating - Total wastewater enhancement operating expenditure  - Sewage treatment</v>
      </c>
      <c r="D846" t="str">
        <f>'F_Inputs - Reps'!D846</f>
        <v>£m</v>
      </c>
      <c r="E846" t="str">
        <f>'F_Inputs - Reps'!E846</f>
        <v>Price Review 2019</v>
      </c>
      <c r="F846" s="7"/>
      <c r="G846" s="7"/>
      <c r="H846" s="7"/>
      <c r="I846" s="7"/>
      <c r="J846" s="7"/>
    </row>
    <row r="847" spans="1:10">
      <c r="A847" t="str">
        <f>'F_Inputs - Reps'!A847</f>
        <v>YKY</v>
      </c>
      <c r="B847" t="str">
        <f>'F_Inputs - Reps'!B847</f>
        <v>WWS2054STP</v>
      </c>
      <c r="C847" t="str">
        <f>'F_Inputs - Reps'!C847</f>
        <v>Enhancement expenditure by purpose - operating - Total wastewater enhancement operating expenditure  - Sludge transport</v>
      </c>
      <c r="D847" t="str">
        <f>'F_Inputs - Reps'!D847</f>
        <v>£m</v>
      </c>
      <c r="E847" t="str">
        <f>'F_Inputs - Reps'!E847</f>
        <v>Price Review 2019</v>
      </c>
      <c r="F847" s="7"/>
      <c r="G847" s="7"/>
      <c r="H847" s="7"/>
      <c r="I847" s="7"/>
      <c r="J847" s="7"/>
    </row>
    <row r="848" spans="1:10">
      <c r="A848" t="str">
        <f>'F_Inputs - Reps'!A848</f>
        <v>YKY</v>
      </c>
      <c r="B848" t="str">
        <f>'F_Inputs - Reps'!B848</f>
        <v>WWS2054SDT</v>
      </c>
      <c r="C848" t="str">
        <f>'F_Inputs - Reps'!C848</f>
        <v>Enhancement expenditure by purpose - operating - Total wastewater enhancement operating expenditure  - Sludge treatment</v>
      </c>
      <c r="D848" t="str">
        <f>'F_Inputs - Reps'!D848</f>
        <v>£m</v>
      </c>
      <c r="E848" t="str">
        <f>'F_Inputs - Reps'!E848</f>
        <v>Price Review 2019</v>
      </c>
      <c r="F848" s="7"/>
      <c r="G848" s="7"/>
      <c r="H848" s="7"/>
      <c r="I848" s="7"/>
      <c r="J848" s="7"/>
    </row>
    <row r="849" spans="1:10">
      <c r="A849" t="str">
        <f>'F_Inputs - Reps'!A849</f>
        <v>YKY</v>
      </c>
      <c r="B849" t="str">
        <f>'F_Inputs - Reps'!B849</f>
        <v>WWS2054SDD</v>
      </c>
      <c r="C849" t="str">
        <f>'F_Inputs - Reps'!C849</f>
        <v>Enhancement expenditure by purpose - operating - Total wastewater enhancement operating expenditure  - Sludge disposal</v>
      </c>
      <c r="D849" t="str">
        <f>'F_Inputs - Reps'!D849</f>
        <v>£m</v>
      </c>
      <c r="E849" t="str">
        <f>'F_Inputs - Reps'!E849</f>
        <v>Price Review 2019</v>
      </c>
      <c r="F849" s="7"/>
      <c r="G849" s="7"/>
      <c r="H849" s="7"/>
      <c r="I849" s="7"/>
      <c r="J849" s="7"/>
    </row>
    <row r="850" spans="1:10">
      <c r="A850" t="str">
        <f>'F_Inputs - Reps'!A850</f>
        <v>YKY</v>
      </c>
      <c r="B850" t="str">
        <f>'F_Inputs - Reps'!B850</f>
        <v>WWS2033SC</v>
      </c>
      <c r="C850" t="str">
        <f>'F_Inputs - Reps'!C850</f>
        <v>Enhancement expenditure by purpose - operating - New development and growth - Sewage collection</v>
      </c>
      <c r="D850" t="str">
        <f>'F_Inputs - Reps'!D850</f>
        <v>£m</v>
      </c>
      <c r="E850" t="str">
        <f>'F_Inputs - Reps'!E850</f>
        <v>Price Review 2019</v>
      </c>
      <c r="F850" s="7"/>
      <c r="G850" s="7"/>
      <c r="H850" s="7"/>
      <c r="I850" s="7"/>
      <c r="J850" s="7"/>
    </row>
    <row r="851" spans="1:10">
      <c r="A851" t="str">
        <f>'F_Inputs - Reps'!A851</f>
        <v>YKY</v>
      </c>
      <c r="B851" t="str">
        <f>'F_Inputs - Reps'!B851</f>
        <v>WWS2033ST</v>
      </c>
      <c r="C851" t="str">
        <f>'F_Inputs - Reps'!C851</f>
        <v>Enhancement expenditure by purpose - operating - New development and growth - Sewage treatment</v>
      </c>
      <c r="D851" t="str">
        <f>'F_Inputs - Reps'!D851</f>
        <v>£m</v>
      </c>
      <c r="E851" t="str">
        <f>'F_Inputs - Reps'!E851</f>
        <v>Price Review 2019</v>
      </c>
      <c r="F851" s="7"/>
      <c r="G851" s="7"/>
      <c r="H851" s="7"/>
      <c r="I851" s="7"/>
      <c r="J851" s="7"/>
    </row>
    <row r="852" spans="1:10">
      <c r="A852" t="str">
        <f>'F_Inputs - Reps'!A852</f>
        <v>YKY</v>
      </c>
      <c r="B852" t="str">
        <f>'F_Inputs - Reps'!B852</f>
        <v>WWS2033STP</v>
      </c>
      <c r="C852" t="str">
        <f>'F_Inputs - Reps'!C852</f>
        <v>Enhancement expenditure by purpose - operating - New development and growth - Sludge transport</v>
      </c>
      <c r="D852" t="str">
        <f>'F_Inputs - Reps'!D852</f>
        <v>£m</v>
      </c>
      <c r="E852" t="str">
        <f>'F_Inputs - Reps'!E852</f>
        <v>Price Review 2019</v>
      </c>
      <c r="F852" s="7"/>
      <c r="G852" s="7"/>
      <c r="H852" s="7"/>
      <c r="I852" s="7"/>
      <c r="J852" s="7"/>
    </row>
    <row r="853" spans="1:10">
      <c r="A853" t="str">
        <f>'F_Inputs - Reps'!A853</f>
        <v>YKY</v>
      </c>
      <c r="B853" t="str">
        <f>'F_Inputs - Reps'!B853</f>
        <v>WWS2033SDT</v>
      </c>
      <c r="C853" t="str">
        <f>'F_Inputs - Reps'!C853</f>
        <v>Enhancement expenditure by purpose - operating - New development and growth - Sludge treatment</v>
      </c>
      <c r="D853" t="str">
        <f>'F_Inputs - Reps'!D853</f>
        <v>£m</v>
      </c>
      <c r="E853" t="str">
        <f>'F_Inputs - Reps'!E853</f>
        <v>Price Review 2019</v>
      </c>
      <c r="F853" s="7"/>
      <c r="G853" s="7"/>
      <c r="H853" s="7"/>
      <c r="I853" s="7"/>
      <c r="J853" s="7"/>
    </row>
    <row r="854" spans="1:10">
      <c r="A854" t="str">
        <f>'F_Inputs - Reps'!A854</f>
        <v>YKY</v>
      </c>
      <c r="B854" t="str">
        <f>'F_Inputs - Reps'!B854</f>
        <v>WWS2033SDD</v>
      </c>
      <c r="C854" t="str">
        <f>'F_Inputs - Reps'!C854</f>
        <v>Enhancement expenditure by purpose - operating - New development and growth - Sludge disposal</v>
      </c>
      <c r="D854" t="str">
        <f>'F_Inputs - Reps'!D854</f>
        <v>£m</v>
      </c>
      <c r="E854" t="str">
        <f>'F_Inputs - Reps'!E854</f>
        <v>Price Review 2019</v>
      </c>
      <c r="F854" s="7"/>
      <c r="G854" s="7"/>
      <c r="H854" s="7"/>
      <c r="I854" s="7"/>
      <c r="J854" s="7"/>
    </row>
    <row r="855" spans="1:10">
      <c r="A855" t="str">
        <f>'F_Inputs - Reps'!A855</f>
        <v>YKY</v>
      </c>
      <c r="B855" t="str">
        <f>'F_Inputs - Reps'!B855</f>
        <v>WWS2034SC</v>
      </c>
      <c r="C855" t="str">
        <f>'F_Inputs - Reps'!C855</f>
        <v>Enhancement expenditure by purpose - operating - Growth at sewage treatment works (excluding sludge treatment) - Sewage collection</v>
      </c>
      <c r="D855" t="str">
        <f>'F_Inputs - Reps'!D855</f>
        <v>£m</v>
      </c>
      <c r="E855" t="str">
        <f>'F_Inputs - Reps'!E855</f>
        <v>Price Review 2019</v>
      </c>
      <c r="F855" s="7"/>
      <c r="G855" s="7"/>
      <c r="H855" s="7"/>
      <c r="I855" s="7"/>
      <c r="J855" s="7"/>
    </row>
    <row r="856" spans="1:10">
      <c r="A856" t="str">
        <f>'F_Inputs - Reps'!A856</f>
        <v>YKY</v>
      </c>
      <c r="B856" t="str">
        <f>'F_Inputs - Reps'!B856</f>
        <v>WWS2034ST</v>
      </c>
      <c r="C856" t="str">
        <f>'F_Inputs - Reps'!C856</f>
        <v>Enhancement expenditure by purpose - operating - Growth at sewage treatment works (excluding sludge treatment) - Sewage treatment</v>
      </c>
      <c r="D856" t="str">
        <f>'F_Inputs - Reps'!D856</f>
        <v>£m</v>
      </c>
      <c r="E856" t="str">
        <f>'F_Inputs - Reps'!E856</f>
        <v>Price Review 2019</v>
      </c>
      <c r="F856" s="7"/>
      <c r="G856" s="7"/>
      <c r="H856" s="7"/>
      <c r="I856" s="7"/>
      <c r="J856" s="7"/>
    </row>
    <row r="857" spans="1:10">
      <c r="A857" t="str">
        <f>'F_Inputs - Reps'!A857</f>
        <v>YKY</v>
      </c>
      <c r="B857" t="str">
        <f>'F_Inputs - Reps'!B857</f>
        <v>WWS2034STP</v>
      </c>
      <c r="C857" t="str">
        <f>'F_Inputs - Reps'!C857</f>
        <v>Enhancement expenditure by purpose - operating - Growth at sewage treatment works (excluding sludge treatment) - Sludge transport</v>
      </c>
      <c r="D857" t="str">
        <f>'F_Inputs - Reps'!D857</f>
        <v>£m</v>
      </c>
      <c r="E857" t="str">
        <f>'F_Inputs - Reps'!E857</f>
        <v>Price Review 2019</v>
      </c>
      <c r="F857" s="7"/>
      <c r="G857" s="7"/>
      <c r="H857" s="7"/>
      <c r="I857" s="7"/>
      <c r="J857" s="7"/>
    </row>
    <row r="858" spans="1:10">
      <c r="A858" t="str">
        <f>'F_Inputs - Reps'!A858</f>
        <v>YKY</v>
      </c>
      <c r="B858" t="str">
        <f>'F_Inputs - Reps'!B858</f>
        <v>WWS2034SDT</v>
      </c>
      <c r="C858" t="str">
        <f>'F_Inputs - Reps'!C858</f>
        <v>Enhancement expenditure by purpose - operating - Growth at sewage treatment works (excluding sludge treatment) - Sludge treatment</v>
      </c>
      <c r="D858" t="str">
        <f>'F_Inputs - Reps'!D858</f>
        <v>£m</v>
      </c>
      <c r="E858" t="str">
        <f>'F_Inputs - Reps'!E858</f>
        <v>Price Review 2019</v>
      </c>
      <c r="F858" s="7"/>
      <c r="G858" s="7"/>
      <c r="H858" s="7"/>
      <c r="I858" s="7"/>
      <c r="J858" s="7"/>
    </row>
    <row r="859" spans="1:10">
      <c r="A859" t="str">
        <f>'F_Inputs - Reps'!A859</f>
        <v>YKY</v>
      </c>
      <c r="B859" t="str">
        <f>'F_Inputs - Reps'!B859</f>
        <v>WWS2034SDD</v>
      </c>
      <c r="C859" t="str">
        <f>'F_Inputs - Reps'!C859</f>
        <v>Enhancement expenditure by purpose - operating - Growth at sewage treatment works (excluding sludge treatment) - Sludge disposal</v>
      </c>
      <c r="D859" t="str">
        <f>'F_Inputs - Reps'!D859</f>
        <v>£m</v>
      </c>
      <c r="E859" t="str">
        <f>'F_Inputs - Reps'!E859</f>
        <v>Price Review 2019</v>
      </c>
      <c r="F859" s="7"/>
      <c r="G859" s="7"/>
      <c r="H859" s="7"/>
      <c r="I859" s="7"/>
      <c r="J859" s="7"/>
    </row>
    <row r="860" spans="1:10">
      <c r="A860" t="str">
        <f>'F_Inputs - Reps'!A860</f>
        <v>YKY</v>
      </c>
      <c r="B860" t="str">
        <f>'F_Inputs - Reps'!B860</f>
        <v>WWS2038SC</v>
      </c>
      <c r="C860" t="str">
        <f>'F_Inputs - Reps'!C860</f>
        <v>Enhancement expenditure by purpose - operating - Reduce flooding risk for properties - Sewage collection</v>
      </c>
      <c r="D860" t="str">
        <f>'F_Inputs - Reps'!D860</f>
        <v>£m</v>
      </c>
      <c r="E860" t="str">
        <f>'F_Inputs - Reps'!E860</f>
        <v>Price Review 2019</v>
      </c>
      <c r="F860" s="7"/>
      <c r="G860" s="7"/>
      <c r="H860" s="7"/>
      <c r="I860" s="7"/>
      <c r="J860" s="7"/>
    </row>
    <row r="861" spans="1:10">
      <c r="A861" t="str">
        <f>'F_Inputs - Reps'!A861</f>
        <v>YKY</v>
      </c>
      <c r="B861" t="str">
        <f>'F_Inputs - Reps'!B861</f>
        <v>WWS2038ST</v>
      </c>
      <c r="C861" t="str">
        <f>'F_Inputs - Reps'!C861</f>
        <v>Enhancement expenditure by purpose - operating - Reduce flooding risk for properties - Sewage treatment</v>
      </c>
      <c r="D861" t="str">
        <f>'F_Inputs - Reps'!D861</f>
        <v>£m</v>
      </c>
      <c r="E861" t="str">
        <f>'F_Inputs - Reps'!E861</f>
        <v>Price Review 2019</v>
      </c>
      <c r="F861" s="7"/>
      <c r="G861" s="7"/>
      <c r="H861" s="7"/>
      <c r="I861" s="7"/>
      <c r="J861" s="7"/>
    </row>
    <row r="862" spans="1:10">
      <c r="A862" t="str">
        <f>'F_Inputs - Reps'!A862</f>
        <v>YKY</v>
      </c>
      <c r="B862" t="str">
        <f>'F_Inputs - Reps'!B862</f>
        <v>WWS2038STP</v>
      </c>
      <c r="C862" t="str">
        <f>'F_Inputs - Reps'!C862</f>
        <v>Enhancement expenditure by purpose - operating - Reduce flooding risk for properties - Sludge transport</v>
      </c>
      <c r="D862" t="str">
        <f>'F_Inputs - Reps'!D862</f>
        <v>£m</v>
      </c>
      <c r="E862" t="str">
        <f>'F_Inputs - Reps'!E862</f>
        <v>Price Review 2019</v>
      </c>
      <c r="F862" s="7"/>
      <c r="G862" s="7"/>
      <c r="H862" s="7"/>
      <c r="I862" s="7"/>
      <c r="J862" s="7"/>
    </row>
    <row r="863" spans="1:10">
      <c r="A863" t="str">
        <f>'F_Inputs - Reps'!A863</f>
        <v>YKY</v>
      </c>
      <c r="B863" t="str">
        <f>'F_Inputs - Reps'!B863</f>
        <v>WWS2038SDT</v>
      </c>
      <c r="C863" t="str">
        <f>'F_Inputs - Reps'!C863</f>
        <v>Enhancement expenditure by purpose - operating - Reduce flooding risk for properties - Sludge treatment</v>
      </c>
      <c r="D863" t="str">
        <f>'F_Inputs - Reps'!D863</f>
        <v>£m</v>
      </c>
      <c r="E863" t="str">
        <f>'F_Inputs - Reps'!E863</f>
        <v>Price Review 2019</v>
      </c>
      <c r="F863" s="7"/>
      <c r="G863" s="7"/>
      <c r="H863" s="7"/>
      <c r="I863" s="7"/>
      <c r="J863" s="7"/>
    </row>
    <row r="864" spans="1:10">
      <c r="A864" t="str">
        <f>'F_Inputs - Reps'!A864</f>
        <v>YKY</v>
      </c>
      <c r="B864" t="str">
        <f>'F_Inputs - Reps'!B864</f>
        <v>WWS2038SDD</v>
      </c>
      <c r="C864" t="str">
        <f>'F_Inputs - Reps'!C864</f>
        <v>Enhancement expenditure by purpose - operating - Reduce flooding risk for properties - Sludge disposal</v>
      </c>
      <c r="D864" t="str">
        <f>'F_Inputs - Reps'!D864</f>
        <v>£m</v>
      </c>
      <c r="E864" t="str">
        <f>'F_Inputs - Reps'!E864</f>
        <v>Price Review 2019</v>
      </c>
      <c r="F864" s="7"/>
      <c r="G864" s="7"/>
      <c r="H864" s="7"/>
      <c r="I864" s="7"/>
      <c r="J864" s="7"/>
    </row>
    <row r="865" spans="1:10">
      <c r="A865" t="str">
        <f>'F_Inputs - Reps'!A865</f>
        <v>YKY</v>
      </c>
      <c r="B865" t="str">
        <f>'F_Inputs - Reps'!B865</f>
        <v>WWS2055SC</v>
      </c>
      <c r="C865" t="str">
        <f>'F_Inputs - Reps'!C865</f>
        <v>Enhancement expenditure by purpose - operating - Transferred private sewers and pumping stations - Sewage collection</v>
      </c>
      <c r="D865" t="str">
        <f>'F_Inputs - Reps'!D865</f>
        <v>£m</v>
      </c>
      <c r="E865" t="str">
        <f>'F_Inputs - Reps'!E865</f>
        <v>Price Review 2019</v>
      </c>
      <c r="F865" s="7"/>
      <c r="G865" s="7"/>
      <c r="H865" s="7"/>
      <c r="I865" s="7"/>
      <c r="J865" s="7"/>
    </row>
    <row r="866" spans="1:10">
      <c r="A866" t="str">
        <f>'F_Inputs - Reps'!A866</f>
        <v>YKY</v>
      </c>
      <c r="B866" t="str">
        <f>'F_Inputs - Reps'!B866</f>
        <v>WWS2055ST</v>
      </c>
      <c r="C866" t="str">
        <f>'F_Inputs - Reps'!C866</f>
        <v>Enhancement expenditure by purpose - operating - Transferred private sewers and pumping stations - Sewage treatment</v>
      </c>
      <c r="D866" t="str">
        <f>'F_Inputs - Reps'!D866</f>
        <v>£m</v>
      </c>
      <c r="E866" t="str">
        <f>'F_Inputs - Reps'!E866</f>
        <v>Price Review 2019</v>
      </c>
      <c r="F866" s="7"/>
      <c r="G866" s="7"/>
      <c r="H866" s="7"/>
      <c r="I866" s="7"/>
      <c r="J866" s="7"/>
    </row>
    <row r="867" spans="1:10">
      <c r="A867" t="str">
        <f>'F_Inputs - Reps'!A867</f>
        <v>YKY</v>
      </c>
      <c r="B867" t="str">
        <f>'F_Inputs - Reps'!B867</f>
        <v>WWS2055STP</v>
      </c>
      <c r="C867" t="str">
        <f>'F_Inputs - Reps'!C867</f>
        <v>Enhancement expenditure by purpose - operating - Transferred private sewers and pumping stations - Sludge transport</v>
      </c>
      <c r="D867" t="str">
        <f>'F_Inputs - Reps'!D867</f>
        <v>£m</v>
      </c>
      <c r="E867" t="str">
        <f>'F_Inputs - Reps'!E867</f>
        <v>Price Review 2019</v>
      </c>
      <c r="F867" s="7"/>
      <c r="G867" s="7"/>
      <c r="H867" s="7"/>
      <c r="I867" s="7"/>
      <c r="J867" s="7"/>
    </row>
    <row r="868" spans="1:10">
      <c r="A868" t="str">
        <f>'F_Inputs - Reps'!A868</f>
        <v>YKY</v>
      </c>
      <c r="B868" t="str">
        <f>'F_Inputs - Reps'!B868</f>
        <v>WWS2055SDT</v>
      </c>
      <c r="C868" t="str">
        <f>'F_Inputs - Reps'!C868</f>
        <v>Enhancement expenditure by purpose - operating - Transferred private sewers and pumping stations - Sludge treatment</v>
      </c>
      <c r="D868" t="str">
        <f>'F_Inputs - Reps'!D868</f>
        <v>£m</v>
      </c>
      <c r="E868" t="str">
        <f>'F_Inputs - Reps'!E868</f>
        <v>Price Review 2019</v>
      </c>
      <c r="F868" s="7"/>
      <c r="G868" s="7"/>
      <c r="H868" s="7"/>
      <c r="I868" s="7"/>
      <c r="J868" s="7"/>
    </row>
    <row r="869" spans="1:10">
      <c r="A869" t="str">
        <f>'F_Inputs - Reps'!A869</f>
        <v>YKY</v>
      </c>
      <c r="B869" t="str">
        <f>'F_Inputs - Reps'!B869</f>
        <v>WWS2055SDD</v>
      </c>
      <c r="C869" t="str">
        <f>'F_Inputs - Reps'!C869</f>
        <v>Enhancement expenditure by purpose - operating - Transferred private sewers and pumping stations - Sludge disposal</v>
      </c>
      <c r="D869" t="str">
        <f>'F_Inputs - Reps'!D869</f>
        <v>£m</v>
      </c>
      <c r="E869" t="str">
        <f>'F_Inputs - Reps'!E869</f>
        <v>Price Review 2019</v>
      </c>
      <c r="F869" s="7"/>
      <c r="G869" s="7"/>
      <c r="H869" s="7"/>
      <c r="I869" s="7"/>
      <c r="J869" s="7"/>
    </row>
    <row r="870" spans="1:10">
      <c r="A870" t="str">
        <f>'F_Inputs - Reps'!A870</f>
        <v>YKY</v>
      </c>
      <c r="B870" t="str">
        <f>'F_Inputs - Reps'!B870</f>
        <v>WWS1012SC</v>
      </c>
      <c r="C870" t="str">
        <f>'F_Inputs - Reps'!C870</f>
        <v>Capital expenditure - Maintaining the long term capability of the assets ~ infra - Sewage collection</v>
      </c>
      <c r="D870" t="str">
        <f>'F_Inputs - Reps'!D870</f>
        <v>£m</v>
      </c>
      <c r="E870" t="str">
        <f>'F_Inputs - Reps'!E870</f>
        <v>Price Review 2019</v>
      </c>
      <c r="F870" s="7"/>
      <c r="G870" s="7"/>
      <c r="H870" s="7"/>
      <c r="I870" s="7"/>
      <c r="J870" s="7"/>
    </row>
    <row r="871" spans="1:10">
      <c r="A871" t="str">
        <f>'F_Inputs - Reps'!A871</f>
        <v>YKY</v>
      </c>
      <c r="B871" t="str">
        <f>'F_Inputs - Reps'!B871</f>
        <v>WWS1012ST</v>
      </c>
      <c r="C871" t="str">
        <f>'F_Inputs - Reps'!C871</f>
        <v>Capital expenditure - Maintaining the long term capability of the assets ~ infra - Sewage treatment</v>
      </c>
      <c r="D871" t="str">
        <f>'F_Inputs - Reps'!D871</f>
        <v>£m</v>
      </c>
      <c r="E871" t="str">
        <f>'F_Inputs - Reps'!E871</f>
        <v>Price Review 2019</v>
      </c>
      <c r="F871" s="7"/>
      <c r="G871" s="7"/>
      <c r="H871" s="7"/>
      <c r="I871" s="7"/>
      <c r="J871" s="7"/>
    </row>
    <row r="872" spans="1:10">
      <c r="A872" t="str">
        <f>'F_Inputs - Reps'!A872</f>
        <v>YKY</v>
      </c>
      <c r="B872" t="str">
        <f>'F_Inputs - Reps'!B872</f>
        <v>WWS1012STP</v>
      </c>
      <c r="C872" t="str">
        <f>'F_Inputs - Reps'!C872</f>
        <v>Capital expenditure - Maintaining the long term capability of the assets ~ infra - Sludge transport</v>
      </c>
      <c r="D872" t="str">
        <f>'F_Inputs - Reps'!D872</f>
        <v>£m</v>
      </c>
      <c r="E872" t="str">
        <f>'F_Inputs - Reps'!E872</f>
        <v>Price Review 2019</v>
      </c>
      <c r="F872" s="7"/>
      <c r="G872" s="7"/>
      <c r="H872" s="7"/>
      <c r="I872" s="7"/>
      <c r="J872" s="7"/>
    </row>
    <row r="873" spans="1:10">
      <c r="A873" t="str">
        <f>'F_Inputs - Reps'!A873</f>
        <v>YKY</v>
      </c>
      <c r="B873" t="str">
        <f>'F_Inputs - Reps'!B873</f>
        <v>WWS1012SDT</v>
      </c>
      <c r="C873" t="str">
        <f>'F_Inputs - Reps'!C873</f>
        <v>Capital expenditure - Maintaining the long term capability of the assets ~ infra - Sludge treatment</v>
      </c>
      <c r="D873" t="str">
        <f>'F_Inputs - Reps'!D873</f>
        <v>£m</v>
      </c>
      <c r="E873" t="str">
        <f>'F_Inputs - Reps'!E873</f>
        <v>Price Review 2019</v>
      </c>
      <c r="F873" s="7"/>
      <c r="G873" s="7"/>
      <c r="H873" s="7"/>
      <c r="I873" s="7"/>
      <c r="J873" s="7"/>
    </row>
    <row r="874" spans="1:10">
      <c r="A874" t="str">
        <f>'F_Inputs - Reps'!A874</f>
        <v>YKY</v>
      </c>
      <c r="B874" t="str">
        <f>'F_Inputs - Reps'!B874</f>
        <v>WWS1012SDD</v>
      </c>
      <c r="C874" t="str">
        <f>'F_Inputs - Reps'!C874</f>
        <v>Capital expenditure - Maintaining the long term capability of the assets ~ infra - Sludge disposal</v>
      </c>
      <c r="D874" t="str">
        <f>'F_Inputs - Reps'!D874</f>
        <v>£m</v>
      </c>
      <c r="E874" t="str">
        <f>'F_Inputs - Reps'!E874</f>
        <v>Price Review 2019</v>
      </c>
      <c r="F874" s="7"/>
      <c r="G874" s="7"/>
      <c r="H874" s="7"/>
      <c r="I874" s="7"/>
      <c r="J874" s="7"/>
    </row>
    <row r="875" spans="1:10">
      <c r="A875" t="str">
        <f>'F_Inputs - Reps'!A875</f>
        <v>YKY</v>
      </c>
      <c r="B875" t="str">
        <f>'F_Inputs - Reps'!B875</f>
        <v>WWS1013SC</v>
      </c>
      <c r="C875" t="str">
        <f>'F_Inputs - Reps'!C875</f>
        <v>Capital expenditure - Maintaining the long term capability of the assets ~ non~infra - Sewage collection</v>
      </c>
      <c r="D875" t="str">
        <f>'F_Inputs - Reps'!D875</f>
        <v>£m</v>
      </c>
      <c r="E875" t="str">
        <f>'F_Inputs - Reps'!E875</f>
        <v>Price Review 2019</v>
      </c>
      <c r="F875" s="7"/>
      <c r="G875" s="7"/>
      <c r="H875" s="7"/>
      <c r="I875" s="7"/>
      <c r="J875" s="7"/>
    </row>
    <row r="876" spans="1:10">
      <c r="A876" t="str">
        <f>'F_Inputs - Reps'!A876</f>
        <v>YKY</v>
      </c>
      <c r="B876" t="str">
        <f>'F_Inputs - Reps'!B876</f>
        <v>WWS1013ST</v>
      </c>
      <c r="C876" t="str">
        <f>'F_Inputs - Reps'!C876</f>
        <v>Capital expenditure - Maintaining the long term capability of the assets ~ non~infra - Sewage treatment</v>
      </c>
      <c r="D876" t="str">
        <f>'F_Inputs - Reps'!D876</f>
        <v>£m</v>
      </c>
      <c r="E876" t="str">
        <f>'F_Inputs - Reps'!E876</f>
        <v>Price Review 2019</v>
      </c>
      <c r="F876" s="7"/>
      <c r="G876" s="7"/>
      <c r="H876" s="7"/>
      <c r="I876" s="7"/>
      <c r="J876" s="7"/>
    </row>
    <row r="877" spans="1:10">
      <c r="A877" t="str">
        <f>'F_Inputs - Reps'!A877</f>
        <v>YKY</v>
      </c>
      <c r="B877" t="str">
        <f>'F_Inputs - Reps'!B877</f>
        <v>WWS1013STP</v>
      </c>
      <c r="C877" t="str">
        <f>'F_Inputs - Reps'!C877</f>
        <v>Capital expenditure - Maintaining the long term capability of the assets ~ non~infra - Sludge transport</v>
      </c>
      <c r="D877" t="str">
        <f>'F_Inputs - Reps'!D877</f>
        <v>£m</v>
      </c>
      <c r="E877" t="str">
        <f>'F_Inputs - Reps'!E877</f>
        <v>Price Review 2019</v>
      </c>
      <c r="F877" s="7"/>
      <c r="G877" s="7"/>
      <c r="H877" s="7"/>
      <c r="I877" s="7"/>
      <c r="J877" s="7"/>
    </row>
    <row r="878" spans="1:10">
      <c r="A878" t="str">
        <f>'F_Inputs - Reps'!A878</f>
        <v>YKY</v>
      </c>
      <c r="B878" t="str">
        <f>'F_Inputs - Reps'!B878</f>
        <v>WWS1013SDT</v>
      </c>
      <c r="C878" t="str">
        <f>'F_Inputs - Reps'!C878</f>
        <v>Capital expenditure - Maintaining the long term capability of the assets ~ non~infra - Sludge treatment</v>
      </c>
      <c r="D878" t="str">
        <f>'F_Inputs - Reps'!D878</f>
        <v>£m</v>
      </c>
      <c r="E878" t="str">
        <f>'F_Inputs - Reps'!E878</f>
        <v>Price Review 2019</v>
      </c>
      <c r="F878" s="7"/>
      <c r="G878" s="7"/>
      <c r="H878" s="7"/>
      <c r="I878" s="7"/>
      <c r="J878" s="7"/>
    </row>
    <row r="879" spans="1:10">
      <c r="A879" t="str">
        <f>'F_Inputs - Reps'!A879</f>
        <v>YKY</v>
      </c>
      <c r="B879" t="str">
        <f>'F_Inputs - Reps'!B879</f>
        <v>WWS1013SDD</v>
      </c>
      <c r="C879" t="str">
        <f>'F_Inputs - Reps'!C879</f>
        <v>Capital expenditure - Maintaining the long term capability of the assets ~ non~infra - Sludge disposal</v>
      </c>
      <c r="D879" t="str">
        <f>'F_Inputs - Reps'!D879</f>
        <v>£m</v>
      </c>
      <c r="E879" t="str">
        <f>'F_Inputs - Reps'!E879</f>
        <v>Price Review 2019</v>
      </c>
      <c r="F879" s="7"/>
      <c r="G879" s="7"/>
      <c r="H879" s="7"/>
      <c r="I879" s="7"/>
      <c r="J879" s="7"/>
    </row>
    <row r="880" spans="1:10">
      <c r="A880" t="str">
        <f>'F_Inputs - Reps'!A880</f>
        <v>YKY</v>
      </c>
      <c r="B880" t="str">
        <f>'F_Inputs - Reps'!B880</f>
        <v>S3020SC</v>
      </c>
      <c r="C880" t="str">
        <f>'F_Inputs - Reps'!C880</f>
        <v>New development and growth - Sewage collection</v>
      </c>
      <c r="D880" t="str">
        <f>'F_Inputs - Reps'!D880</f>
        <v>£m</v>
      </c>
      <c r="E880" t="str">
        <f>'F_Inputs - Reps'!E880</f>
        <v>Price Review 2019</v>
      </c>
      <c r="F880" s="7"/>
      <c r="G880" s="7"/>
      <c r="H880" s="7"/>
      <c r="I880" s="7"/>
      <c r="J880" s="7"/>
    </row>
    <row r="881" spans="1:10">
      <c r="A881" t="str">
        <f>'F_Inputs - Reps'!A881</f>
        <v>YKY</v>
      </c>
      <c r="B881" t="str">
        <f>'F_Inputs - Reps'!B881</f>
        <v>S3020ST</v>
      </c>
      <c r="C881" t="str">
        <f>'F_Inputs - Reps'!C881</f>
        <v>New development and growth - Sewage treatment</v>
      </c>
      <c r="D881" t="str">
        <f>'F_Inputs - Reps'!D881</f>
        <v>£m</v>
      </c>
      <c r="E881" t="str">
        <f>'F_Inputs - Reps'!E881</f>
        <v>Price Review 2019</v>
      </c>
      <c r="F881" s="7"/>
      <c r="G881" s="7"/>
      <c r="H881" s="7"/>
      <c r="I881" s="7"/>
      <c r="J881" s="7"/>
    </row>
    <row r="882" spans="1:10">
      <c r="A882" t="str">
        <f>'F_Inputs - Reps'!A882</f>
        <v>YKY</v>
      </c>
      <c r="B882" t="str">
        <f>'F_Inputs - Reps'!B882</f>
        <v>S3020STP</v>
      </c>
      <c r="C882" t="str">
        <f>'F_Inputs - Reps'!C882</f>
        <v>New development and growth - Sludge transport</v>
      </c>
      <c r="D882" t="str">
        <f>'F_Inputs - Reps'!D882</f>
        <v>£m</v>
      </c>
      <c r="E882" t="str">
        <f>'F_Inputs - Reps'!E882</f>
        <v>Price Review 2019</v>
      </c>
      <c r="F882" s="7"/>
      <c r="G882" s="7"/>
      <c r="H882" s="7"/>
      <c r="I882" s="7"/>
      <c r="J882" s="7"/>
    </row>
    <row r="883" spans="1:10">
      <c r="A883" t="str">
        <f>'F_Inputs - Reps'!A883</f>
        <v>YKY</v>
      </c>
      <c r="B883" t="str">
        <f>'F_Inputs - Reps'!B883</f>
        <v>S3020SDT</v>
      </c>
      <c r="C883" t="str">
        <f>'F_Inputs - Reps'!C883</f>
        <v>New development and growth - Sludge treatment</v>
      </c>
      <c r="D883" t="str">
        <f>'F_Inputs - Reps'!D883</f>
        <v>£m</v>
      </c>
      <c r="E883" t="str">
        <f>'F_Inputs - Reps'!E883</f>
        <v>Price Review 2019</v>
      </c>
      <c r="F883" s="7"/>
      <c r="G883" s="7"/>
      <c r="H883" s="7"/>
      <c r="I883" s="7"/>
      <c r="J883" s="7"/>
    </row>
    <row r="884" spans="1:10">
      <c r="A884" t="str">
        <f>'F_Inputs - Reps'!A884</f>
        <v>YKY</v>
      </c>
      <c r="B884" t="str">
        <f>'F_Inputs - Reps'!B884</f>
        <v>S3020SDD</v>
      </c>
      <c r="C884" t="str">
        <f>'F_Inputs - Reps'!C884</f>
        <v>New development and growth - Sludge disposal</v>
      </c>
      <c r="D884" t="str">
        <f>'F_Inputs - Reps'!D884</f>
        <v>£m</v>
      </c>
      <c r="E884" t="str">
        <f>'F_Inputs - Reps'!E884</f>
        <v>Price Review 2019</v>
      </c>
      <c r="F884" s="7"/>
      <c r="G884" s="7"/>
      <c r="H884" s="7"/>
      <c r="I884" s="7"/>
      <c r="J884" s="7"/>
    </row>
    <row r="885" spans="1:10">
      <c r="A885" t="str">
        <f>'F_Inputs - Reps'!A885</f>
        <v>YKY</v>
      </c>
      <c r="B885" t="str">
        <f>'F_Inputs - Reps'!B885</f>
        <v>S3021SC</v>
      </c>
      <c r="C885" t="str">
        <f>'F_Inputs - Reps'!C885</f>
        <v>Growth at sewage treatment works (excluding sludge treatment) - Sewage collection</v>
      </c>
      <c r="D885" t="str">
        <f>'F_Inputs - Reps'!D885</f>
        <v>£m</v>
      </c>
      <c r="E885" t="str">
        <f>'F_Inputs - Reps'!E885</f>
        <v>Price Review 2019</v>
      </c>
      <c r="F885" s="7"/>
      <c r="G885" s="7"/>
      <c r="H885" s="7"/>
      <c r="I885" s="7"/>
      <c r="J885" s="7"/>
    </row>
    <row r="886" spans="1:10">
      <c r="A886" t="str">
        <f>'F_Inputs - Reps'!A886</f>
        <v>YKY</v>
      </c>
      <c r="B886" t="str">
        <f>'F_Inputs - Reps'!B886</f>
        <v>S3021ST</v>
      </c>
      <c r="C886" t="str">
        <f>'F_Inputs - Reps'!C886</f>
        <v>Growth at sewage treatment works (excluding sludge treatment) - Sewage treatment</v>
      </c>
      <c r="D886" t="str">
        <f>'F_Inputs - Reps'!D886</f>
        <v>£m</v>
      </c>
      <c r="E886" t="str">
        <f>'F_Inputs - Reps'!E886</f>
        <v>Price Review 2019</v>
      </c>
      <c r="F886" s="7"/>
      <c r="G886" s="7"/>
      <c r="H886" s="7"/>
      <c r="I886" s="7"/>
      <c r="J886" s="7"/>
    </row>
    <row r="887" spans="1:10">
      <c r="A887" t="str">
        <f>'F_Inputs - Reps'!A887</f>
        <v>YKY</v>
      </c>
      <c r="B887" t="str">
        <f>'F_Inputs - Reps'!B887</f>
        <v>S3021STP</v>
      </c>
      <c r="C887" t="str">
        <f>'F_Inputs - Reps'!C887</f>
        <v>Growth at sewage treatment works (excluding sludge treatment) - Sludge transport</v>
      </c>
      <c r="D887" t="str">
        <f>'F_Inputs - Reps'!D887</f>
        <v>£m</v>
      </c>
      <c r="E887" t="str">
        <f>'F_Inputs - Reps'!E887</f>
        <v>Price Review 2019</v>
      </c>
      <c r="F887" s="7"/>
      <c r="G887" s="7"/>
      <c r="H887" s="7"/>
      <c r="I887" s="7"/>
      <c r="J887" s="7"/>
    </row>
    <row r="888" spans="1:10">
      <c r="A888" t="str">
        <f>'F_Inputs - Reps'!A888</f>
        <v>YKY</v>
      </c>
      <c r="B888" t="str">
        <f>'F_Inputs - Reps'!B888</f>
        <v>S3021SDT</v>
      </c>
      <c r="C888" t="str">
        <f>'F_Inputs - Reps'!C888</f>
        <v>Growth at sewage treatment works (excluding sludge treatment) - Sludge treatment</v>
      </c>
      <c r="D888" t="str">
        <f>'F_Inputs - Reps'!D888</f>
        <v>£m</v>
      </c>
      <c r="E888" t="str">
        <f>'F_Inputs - Reps'!E888</f>
        <v>Price Review 2019</v>
      </c>
      <c r="F888" s="7"/>
      <c r="G888" s="7"/>
      <c r="H888" s="7"/>
      <c r="I888" s="7"/>
      <c r="J888" s="7"/>
    </row>
    <row r="889" spans="1:10">
      <c r="A889" t="str">
        <f>'F_Inputs - Reps'!A889</f>
        <v>YKY</v>
      </c>
      <c r="B889" t="str">
        <f>'F_Inputs - Reps'!B889</f>
        <v>S3021SDD</v>
      </c>
      <c r="C889" t="str">
        <f>'F_Inputs - Reps'!C889</f>
        <v>Growth at sewage treatment works (excluding sludge treatment) - Sludge disposal</v>
      </c>
      <c r="D889" t="str">
        <f>'F_Inputs - Reps'!D889</f>
        <v>£m</v>
      </c>
      <c r="E889" t="str">
        <f>'F_Inputs - Reps'!E889</f>
        <v>Price Review 2019</v>
      </c>
      <c r="F889" s="7"/>
      <c r="G889" s="7"/>
      <c r="H889" s="7"/>
      <c r="I889" s="7"/>
      <c r="J889" s="7"/>
    </row>
    <row r="890" spans="1:10">
      <c r="A890" t="str">
        <f>'F_Inputs - Reps'!A890</f>
        <v>YKY</v>
      </c>
      <c r="B890" t="str">
        <f>'F_Inputs - Reps'!B890</f>
        <v>S3023SC</v>
      </c>
      <c r="C890" t="str">
        <f>'F_Inputs - Reps'!C890</f>
        <v>Reduce flooding risk for properties - Sewage collection</v>
      </c>
      <c r="D890" t="str">
        <f>'F_Inputs - Reps'!D890</f>
        <v>£m</v>
      </c>
      <c r="E890" t="str">
        <f>'F_Inputs - Reps'!E890</f>
        <v>Price Review 2019</v>
      </c>
      <c r="F890" s="7"/>
      <c r="G890" s="7"/>
      <c r="H890" s="7"/>
      <c r="I890" s="7"/>
      <c r="J890" s="7"/>
    </row>
    <row r="891" spans="1:10">
      <c r="A891" t="str">
        <f>'F_Inputs - Reps'!A891</f>
        <v>YKY</v>
      </c>
      <c r="B891" t="str">
        <f>'F_Inputs - Reps'!B891</f>
        <v>S3023ST</v>
      </c>
      <c r="C891" t="str">
        <f>'F_Inputs - Reps'!C891</f>
        <v>Reduce flooding risk for properties - Sewage treatment</v>
      </c>
      <c r="D891" t="str">
        <f>'F_Inputs - Reps'!D891</f>
        <v>£m</v>
      </c>
      <c r="E891" t="str">
        <f>'F_Inputs - Reps'!E891</f>
        <v>Price Review 2019</v>
      </c>
      <c r="F891" s="7"/>
      <c r="G891" s="7"/>
      <c r="H891" s="7"/>
      <c r="I891" s="7"/>
      <c r="J891" s="7"/>
    </row>
    <row r="892" spans="1:10">
      <c r="A892" t="str">
        <f>'F_Inputs - Reps'!A892</f>
        <v>YKY</v>
      </c>
      <c r="B892" t="str">
        <f>'F_Inputs - Reps'!B892</f>
        <v>S3023STP</v>
      </c>
      <c r="C892" t="str">
        <f>'F_Inputs - Reps'!C892</f>
        <v>Reduce flooding risk for properties - Sludge transport</v>
      </c>
      <c r="D892" t="str">
        <f>'F_Inputs - Reps'!D892</f>
        <v>£m</v>
      </c>
      <c r="E892" t="str">
        <f>'F_Inputs - Reps'!E892</f>
        <v>Price Review 2019</v>
      </c>
      <c r="F892" s="7"/>
      <c r="G892" s="7"/>
      <c r="H892" s="7"/>
      <c r="I892" s="7"/>
      <c r="J892" s="7"/>
    </row>
    <row r="893" spans="1:10">
      <c r="A893" t="str">
        <f>'F_Inputs - Reps'!A893</f>
        <v>YKY</v>
      </c>
      <c r="B893" t="str">
        <f>'F_Inputs - Reps'!B893</f>
        <v>S3023SDT</v>
      </c>
      <c r="C893" t="str">
        <f>'F_Inputs - Reps'!C893</f>
        <v>Reduce flooding risk for properties - Sludge treatment</v>
      </c>
      <c r="D893" t="str">
        <f>'F_Inputs - Reps'!D893</f>
        <v>£m</v>
      </c>
      <c r="E893" t="str">
        <f>'F_Inputs - Reps'!E893</f>
        <v>Price Review 2019</v>
      </c>
      <c r="F893" s="7"/>
      <c r="G893" s="7"/>
      <c r="H893" s="7"/>
      <c r="I893" s="7"/>
      <c r="J893" s="7"/>
    </row>
    <row r="894" spans="1:10">
      <c r="A894" t="str">
        <f>'F_Inputs - Reps'!A894</f>
        <v>YKY</v>
      </c>
      <c r="B894" t="str">
        <f>'F_Inputs - Reps'!B894</f>
        <v>S3023SDD</v>
      </c>
      <c r="C894" t="str">
        <f>'F_Inputs - Reps'!C894</f>
        <v>Reduce flooding risk for properties - Sludge disposal</v>
      </c>
      <c r="D894" t="str">
        <f>'F_Inputs - Reps'!D894</f>
        <v>£m</v>
      </c>
      <c r="E894" t="str">
        <f>'F_Inputs - Reps'!E894</f>
        <v>Price Review 2019</v>
      </c>
      <c r="F894" s="7"/>
      <c r="G894" s="7"/>
      <c r="H894" s="7"/>
      <c r="I894" s="7"/>
      <c r="J894" s="7"/>
    </row>
    <row r="895" spans="1:10">
      <c r="A895" t="str">
        <f>'F_Inputs - Reps'!A895</f>
        <v>YKY</v>
      </c>
      <c r="B895" t="str">
        <f>'F_Inputs - Reps'!B895</f>
        <v>S3024SC</v>
      </c>
      <c r="C895" t="str">
        <f>'F_Inputs - Reps'!C895</f>
        <v>Transferred private sewers and pumping stations - Sewage collection</v>
      </c>
      <c r="D895" t="str">
        <f>'F_Inputs - Reps'!D895</f>
        <v>£m</v>
      </c>
      <c r="E895" t="str">
        <f>'F_Inputs - Reps'!E895</f>
        <v>Price Review 2019</v>
      </c>
      <c r="F895" s="7"/>
      <c r="G895" s="7"/>
      <c r="H895" s="7"/>
      <c r="I895" s="7"/>
      <c r="J895" s="7"/>
    </row>
    <row r="896" spans="1:10">
      <c r="A896" t="str">
        <f>'F_Inputs - Reps'!A896</f>
        <v>YKY</v>
      </c>
      <c r="B896" t="str">
        <f>'F_Inputs - Reps'!B896</f>
        <v>S3024ST</v>
      </c>
      <c r="C896" t="str">
        <f>'F_Inputs - Reps'!C896</f>
        <v>Transferred private sewers and pumping stations - Sewage treatment</v>
      </c>
      <c r="D896" t="str">
        <f>'F_Inputs - Reps'!D896</f>
        <v>£m</v>
      </c>
      <c r="E896" t="str">
        <f>'F_Inputs - Reps'!E896</f>
        <v>Price Review 2019</v>
      </c>
      <c r="F896" s="7"/>
      <c r="G896" s="7"/>
      <c r="H896" s="7"/>
      <c r="I896" s="7"/>
      <c r="J896" s="7"/>
    </row>
    <row r="897" spans="1:10">
      <c r="A897" t="str">
        <f>'F_Inputs - Reps'!A897</f>
        <v>YKY</v>
      </c>
      <c r="B897" t="str">
        <f>'F_Inputs - Reps'!B897</f>
        <v>S3024STP</v>
      </c>
      <c r="C897" t="str">
        <f>'F_Inputs - Reps'!C897</f>
        <v>Transferred private sewers and pumping stations - Sludge transport</v>
      </c>
      <c r="D897" t="str">
        <f>'F_Inputs - Reps'!D897</f>
        <v>£m</v>
      </c>
      <c r="E897" t="str">
        <f>'F_Inputs - Reps'!E897</f>
        <v>Price Review 2019</v>
      </c>
      <c r="F897" s="7"/>
      <c r="G897" s="7"/>
      <c r="H897" s="7"/>
      <c r="I897" s="7"/>
      <c r="J897" s="7"/>
    </row>
    <row r="898" spans="1:10">
      <c r="A898" t="str">
        <f>'F_Inputs - Reps'!A898</f>
        <v>YKY</v>
      </c>
      <c r="B898" t="str">
        <f>'F_Inputs - Reps'!B898</f>
        <v>S3024SDT</v>
      </c>
      <c r="C898" t="str">
        <f>'F_Inputs - Reps'!C898</f>
        <v>Transferred private sewers and pumping stations - Sludge treatment</v>
      </c>
      <c r="D898" t="str">
        <f>'F_Inputs - Reps'!D898</f>
        <v>£m</v>
      </c>
      <c r="E898" t="str">
        <f>'F_Inputs - Reps'!E898</f>
        <v>Price Review 2019</v>
      </c>
      <c r="F898" s="7"/>
      <c r="G898" s="7"/>
      <c r="H898" s="7"/>
      <c r="I898" s="7"/>
      <c r="J898" s="7"/>
    </row>
    <row r="899" spans="1:10">
      <c r="A899" t="str">
        <f>'F_Inputs - Reps'!A899</f>
        <v>YKY</v>
      </c>
      <c r="B899" t="str">
        <f>'F_Inputs - Reps'!B899</f>
        <v>S3024SDD</v>
      </c>
      <c r="C899" t="str">
        <f>'F_Inputs - Reps'!C899</f>
        <v>Transferred private sewers and pumping stations - Sludge disposal</v>
      </c>
      <c r="D899" t="str">
        <f>'F_Inputs - Reps'!D899</f>
        <v>£m</v>
      </c>
      <c r="E899" t="str">
        <f>'F_Inputs - Reps'!E899</f>
        <v>Price Review 2019</v>
      </c>
      <c r="F899" s="7"/>
      <c r="G899" s="7"/>
      <c r="H899" s="7"/>
      <c r="I899" s="7"/>
      <c r="J899" s="7"/>
    </row>
    <row r="900" spans="1:10">
      <c r="A900" t="str">
        <f>'F_Inputs - Reps'!A900</f>
        <v>YKY</v>
      </c>
      <c r="B900" t="str">
        <f>'F_Inputs - Reps'!B900</f>
        <v>S3025ENHSC</v>
      </c>
      <c r="C900" t="str">
        <f>'F_Inputs - Reps'!C900</f>
        <v>Total enhancement capital expenditure  - Sewage collection</v>
      </c>
      <c r="D900" t="str">
        <f>'F_Inputs - Reps'!D900</f>
        <v>£m</v>
      </c>
      <c r="E900" t="str">
        <f>'F_Inputs - Reps'!E900</f>
        <v>Price Review 2019</v>
      </c>
      <c r="F900" s="7"/>
      <c r="G900" s="7"/>
      <c r="H900" s="7"/>
      <c r="I900" s="7"/>
      <c r="J900" s="7"/>
    </row>
    <row r="901" spans="1:10">
      <c r="A901" t="str">
        <f>'F_Inputs - Reps'!A901</f>
        <v>YKY</v>
      </c>
      <c r="B901" t="str">
        <f>'F_Inputs - Reps'!B901</f>
        <v>S3025ENHST</v>
      </c>
      <c r="C901" t="str">
        <f>'F_Inputs - Reps'!C901</f>
        <v>Total enhancement capital expenditure  - Sewage treatment</v>
      </c>
      <c r="D901" t="str">
        <f>'F_Inputs - Reps'!D901</f>
        <v>£m</v>
      </c>
      <c r="E901" t="str">
        <f>'F_Inputs - Reps'!E901</f>
        <v>Price Review 2019</v>
      </c>
      <c r="F901" s="7"/>
      <c r="G901" s="7"/>
      <c r="H901" s="7"/>
      <c r="I901" s="7"/>
      <c r="J901" s="7"/>
    </row>
    <row r="902" spans="1:10">
      <c r="A902" t="str">
        <f>'F_Inputs - Reps'!A902</f>
        <v>YKY</v>
      </c>
      <c r="B902" t="str">
        <f>'F_Inputs - Reps'!B902</f>
        <v>S3025ENHSTP</v>
      </c>
      <c r="C902" t="str">
        <f>'F_Inputs - Reps'!C902</f>
        <v>Total enhancement capital expenditure  - Sludge transport</v>
      </c>
      <c r="D902" t="str">
        <f>'F_Inputs - Reps'!D902</f>
        <v>£m</v>
      </c>
      <c r="E902" t="str">
        <f>'F_Inputs - Reps'!E902</f>
        <v>Price Review 2019</v>
      </c>
      <c r="F902" s="7"/>
      <c r="G902" s="7"/>
      <c r="H902" s="7"/>
      <c r="I902" s="7"/>
      <c r="J902" s="7"/>
    </row>
    <row r="903" spans="1:10">
      <c r="A903" t="str">
        <f>'F_Inputs - Reps'!A903</f>
        <v>YKY</v>
      </c>
      <c r="B903" t="str">
        <f>'F_Inputs - Reps'!B903</f>
        <v>S3025ENHSDT</v>
      </c>
      <c r="C903" t="str">
        <f>'F_Inputs - Reps'!C903</f>
        <v>Total enhancement capital expenditure  - Sludge treatment</v>
      </c>
      <c r="D903" t="str">
        <f>'F_Inputs - Reps'!D903</f>
        <v>£m</v>
      </c>
      <c r="E903" t="str">
        <f>'F_Inputs - Reps'!E903</f>
        <v>Price Review 2019</v>
      </c>
      <c r="F903" s="7"/>
      <c r="G903" s="7"/>
      <c r="H903" s="7"/>
      <c r="I903" s="7"/>
      <c r="J903" s="7"/>
    </row>
    <row r="904" spans="1:10">
      <c r="A904" t="str">
        <f>'F_Inputs - Reps'!A904</f>
        <v>YKY</v>
      </c>
      <c r="B904" t="str">
        <f>'F_Inputs - Reps'!B904</f>
        <v>S3025ENHSDD</v>
      </c>
      <c r="C904" t="str">
        <f>'F_Inputs - Reps'!C904</f>
        <v>Total enhancement capital expenditure  - Sludge disposal</v>
      </c>
      <c r="D904" t="str">
        <f>'F_Inputs - Reps'!D904</f>
        <v>£m</v>
      </c>
      <c r="E904" t="str">
        <f>'F_Inputs - Reps'!E904</f>
        <v>Price Review 2019</v>
      </c>
      <c r="F904" s="7"/>
      <c r="G904" s="7"/>
      <c r="H904" s="7"/>
      <c r="I904" s="7"/>
      <c r="J904" s="7"/>
    </row>
    <row r="905" spans="1:10">
      <c r="A905" t="str">
        <f>'F_Inputs - Reps'!A905</f>
        <v>YKY</v>
      </c>
      <c r="B905" t="str">
        <f>'F_Inputs - Reps'!B905</f>
        <v>BM844CAS_DMMY</v>
      </c>
      <c r="C905" t="str">
        <f>'F_Inputs - Reps'!C905</f>
        <v>Operating expenditure - Other operating expenditure - Total operating expenditure (excluding third party services)</v>
      </c>
      <c r="D905" t="str">
        <f>'F_Inputs - Reps'!D905</f>
        <v>£m</v>
      </c>
      <c r="E905" t="str">
        <f>'F_Inputs - Reps'!E905</f>
        <v>Price Review 2019</v>
      </c>
      <c r="F905" s="7"/>
      <c r="G905" s="7"/>
      <c r="H905" s="7"/>
      <c r="I905" s="7"/>
      <c r="J905" s="7"/>
    </row>
    <row r="906" spans="1:10">
      <c r="A906" t="str">
        <f>'F_Inputs - Reps'!A906</f>
        <v>YKY</v>
      </c>
      <c r="B906" t="str">
        <f>'F_Inputs - Reps'!B906</f>
        <v>BC30944CAS_DMMY</v>
      </c>
      <c r="C906" t="str">
        <f>'F_Inputs - Reps'!C906</f>
        <v>Capital expenditure - Other capital expenditure ~ infra</v>
      </c>
      <c r="D906" t="str">
        <f>'F_Inputs - Reps'!D906</f>
        <v>£m</v>
      </c>
      <c r="E906" t="str">
        <f>'F_Inputs - Reps'!E906</f>
        <v>Price Review 2019</v>
      </c>
      <c r="F906" s="7"/>
      <c r="G906" s="7"/>
      <c r="H906" s="7"/>
      <c r="I906" s="7"/>
      <c r="J906" s="7"/>
    </row>
    <row r="907" spans="1:10">
      <c r="A907" t="str">
        <f>'F_Inputs - Reps'!A907</f>
        <v>YKY</v>
      </c>
      <c r="B907" t="str">
        <f>'F_Inputs - Reps'!B907</f>
        <v>CS00037CAS_DMMY</v>
      </c>
      <c r="C907" t="str">
        <f>'F_Inputs - Reps'!C907</f>
        <v>Capital expenditure - Other capital expenditure ~ non~infra</v>
      </c>
      <c r="D907" t="str">
        <f>'F_Inputs - Reps'!D907</f>
        <v>£m</v>
      </c>
      <c r="E907" t="str">
        <f>'F_Inputs - Reps'!E907</f>
        <v>Price Review 2019</v>
      </c>
      <c r="F907" s="7"/>
      <c r="G907" s="7"/>
      <c r="H907" s="7"/>
      <c r="I907" s="7"/>
      <c r="J907" s="7"/>
    </row>
    <row r="908" spans="1:10">
      <c r="A908" t="str">
        <f>'F_Inputs - Reps'!A908</f>
        <v>YKY</v>
      </c>
      <c r="B908" t="str">
        <f>'F_Inputs - Reps'!B908</f>
        <v>BC30947CAS_DMMY</v>
      </c>
      <c r="C908" t="str">
        <f>'F_Inputs - Reps'!C908</f>
        <v>Capital expenditure - Infrastructure network reinforcement</v>
      </c>
      <c r="D908" t="str">
        <f>'F_Inputs - Reps'!D908</f>
        <v>£m</v>
      </c>
      <c r="E908" t="str">
        <f>'F_Inputs - Reps'!E908</f>
        <v>Price Review 2019</v>
      </c>
      <c r="F908" s="7"/>
      <c r="G908" s="7"/>
      <c r="H908" s="7"/>
      <c r="I908" s="7"/>
      <c r="J908" s="7"/>
    </row>
    <row r="909" spans="1:10">
      <c r="A909" t="str">
        <f>'F_Inputs - Reps'!A909</f>
        <v>YKY</v>
      </c>
      <c r="B909" t="str">
        <f>'F_Inputs - Reps'!B909</f>
        <v>BA2123CAS_DMMY</v>
      </c>
      <c r="C909" t="str">
        <f>'F_Inputs - Reps'!C909</f>
        <v>Grants and contributions - capital expenditure - Dummy</v>
      </c>
      <c r="D909" t="str">
        <f>'F_Inputs - Reps'!D909</f>
        <v>£m</v>
      </c>
      <c r="E909" t="str">
        <f>'F_Inputs - Reps'!E909</f>
        <v>Price Review 2019</v>
      </c>
      <c r="F909" s="7"/>
      <c r="G909" s="7"/>
      <c r="H909" s="7"/>
      <c r="I909" s="7"/>
      <c r="J909" s="7"/>
    </row>
    <row r="910" spans="1:10">
      <c r="A910" t="str">
        <f>'F_Inputs - Reps'!A910</f>
        <v>YKY</v>
      </c>
      <c r="B910" t="str">
        <f>'F_Inputs - Reps'!B910</f>
        <v>WS1010WR</v>
      </c>
      <c r="C910" t="str">
        <f>'F_Inputs - Reps'!C910</f>
        <v>Operating expenditure (excluding Atypical expenditure) - Third party services - Water resources</v>
      </c>
      <c r="D910" t="str">
        <f>'F_Inputs - Reps'!D910</f>
        <v>£m</v>
      </c>
      <c r="E910" t="str">
        <f>'F_Inputs - Reps'!E910</f>
        <v>Price Review 2019</v>
      </c>
      <c r="F910" s="7"/>
      <c r="G910" s="7"/>
      <c r="H910" s="7"/>
      <c r="I910" s="7"/>
      <c r="J910" s="7"/>
    </row>
    <row r="911" spans="1:10">
      <c r="A911" t="str">
        <f>'F_Inputs - Reps'!A911</f>
        <v>YKY</v>
      </c>
      <c r="B911" t="str">
        <f>'F_Inputs - Reps'!B911</f>
        <v>WS1010RWD</v>
      </c>
      <c r="C911" t="str">
        <f>'F_Inputs - Reps'!C911</f>
        <v>Operating expenditure (excluding Atypical expenditure) - Third party services - Raw water distribution</v>
      </c>
      <c r="D911" t="str">
        <f>'F_Inputs - Reps'!D911</f>
        <v>£m</v>
      </c>
      <c r="E911" t="str">
        <f>'F_Inputs - Reps'!E911</f>
        <v>Price Review 2019</v>
      </c>
      <c r="F911" s="7"/>
      <c r="G911" s="7"/>
      <c r="H911" s="7"/>
      <c r="I911" s="7"/>
      <c r="J911" s="7"/>
    </row>
    <row r="912" spans="1:10">
      <c r="A912" t="str">
        <f>'F_Inputs - Reps'!A912</f>
        <v>YKY</v>
      </c>
      <c r="B912" t="str">
        <f>'F_Inputs - Reps'!B912</f>
        <v>WS1010WT</v>
      </c>
      <c r="C912" t="str">
        <f>'F_Inputs - Reps'!C912</f>
        <v>Third party services - Water treatment</v>
      </c>
      <c r="D912" t="str">
        <f>'F_Inputs - Reps'!D912</f>
        <v>£m</v>
      </c>
      <c r="E912" t="str">
        <f>'F_Inputs - Reps'!E912</f>
        <v>Price Review 2019</v>
      </c>
      <c r="F912" s="7"/>
      <c r="G912" s="7"/>
      <c r="H912" s="7"/>
      <c r="I912" s="7"/>
      <c r="J912" s="7"/>
    </row>
    <row r="913" spans="1:10">
      <c r="A913" t="str">
        <f>'F_Inputs - Reps'!A913</f>
        <v>YKY</v>
      </c>
      <c r="B913" t="str">
        <f>'F_Inputs - Reps'!B913</f>
        <v>WS1010TWD</v>
      </c>
      <c r="C913" t="str">
        <f>'F_Inputs - Reps'!C913</f>
        <v>Third party services - Treated water distribution</v>
      </c>
      <c r="D913" t="str">
        <f>'F_Inputs - Reps'!D913</f>
        <v>£m</v>
      </c>
      <c r="E913" t="str">
        <f>'F_Inputs - Reps'!E913</f>
        <v>Price Review 2019</v>
      </c>
      <c r="F913" s="7"/>
      <c r="G913" s="7"/>
      <c r="H913" s="7"/>
      <c r="I913" s="7"/>
      <c r="J913" s="7"/>
    </row>
    <row r="914" spans="1:10">
      <c r="A914" t="str">
        <f>'F_Inputs - Reps'!A914</f>
        <v>YKY</v>
      </c>
      <c r="B914" t="str">
        <f>'F_Inputs - Reps'!B914</f>
        <v>WWS1010SC</v>
      </c>
      <c r="C914" t="str">
        <f>'F_Inputs - Reps'!C914</f>
        <v>Operating expenditure - Third party services - Sewage collection</v>
      </c>
      <c r="D914" t="str">
        <f>'F_Inputs - Reps'!D914</f>
        <v>£m</v>
      </c>
      <c r="E914" t="str">
        <f>'F_Inputs - Reps'!E914</f>
        <v>Price Review 2019</v>
      </c>
      <c r="F914" s="7"/>
      <c r="G914" s="7"/>
      <c r="H914" s="7"/>
      <c r="I914" s="7"/>
      <c r="J914" s="7"/>
    </row>
    <row r="915" spans="1:10">
      <c r="A915" t="str">
        <f>'F_Inputs - Reps'!A915</f>
        <v>YKY</v>
      </c>
      <c r="B915" t="str">
        <f>'F_Inputs - Reps'!B915</f>
        <v>WWS1010ST</v>
      </c>
      <c r="C915" t="str">
        <f>'F_Inputs - Reps'!C915</f>
        <v>Operating expenditure - Third party services - Sewage treatment</v>
      </c>
      <c r="D915" t="str">
        <f>'F_Inputs - Reps'!D915</f>
        <v>£m</v>
      </c>
      <c r="E915" t="str">
        <f>'F_Inputs - Reps'!E915</f>
        <v>Price Review 2019</v>
      </c>
      <c r="F915" s="7"/>
      <c r="G915" s="7"/>
      <c r="H915" s="7"/>
      <c r="I915" s="7"/>
      <c r="J915" s="7"/>
    </row>
    <row r="916" spans="1:10">
      <c r="A916" t="str">
        <f>'F_Inputs - Reps'!A916</f>
        <v>YKY</v>
      </c>
      <c r="B916" t="str">
        <f>'F_Inputs - Reps'!B916</f>
        <v>WWS1010STP</v>
      </c>
      <c r="C916" t="str">
        <f>'F_Inputs - Reps'!C916</f>
        <v>Operating expenditure - Third party services - Sludge transport</v>
      </c>
      <c r="D916" t="str">
        <f>'F_Inputs - Reps'!D916</f>
        <v>£m</v>
      </c>
      <c r="E916" t="str">
        <f>'F_Inputs - Reps'!E916</f>
        <v>Price Review 2019</v>
      </c>
      <c r="F916" s="7"/>
      <c r="G916" s="7"/>
      <c r="H916" s="7"/>
      <c r="I916" s="7"/>
      <c r="J916" s="7"/>
    </row>
    <row r="917" spans="1:10">
      <c r="A917" t="str">
        <f>'F_Inputs - Reps'!A917</f>
        <v>YKY</v>
      </c>
      <c r="B917" t="str">
        <f>'F_Inputs - Reps'!B917</f>
        <v>WWS1010SDT</v>
      </c>
      <c r="C917" t="str">
        <f>'F_Inputs - Reps'!C917</f>
        <v>Operating expenditure - Third party services - Sludge treatment</v>
      </c>
      <c r="D917" t="str">
        <f>'F_Inputs - Reps'!D917</f>
        <v>£m</v>
      </c>
      <c r="E917" t="str">
        <f>'F_Inputs - Reps'!E917</f>
        <v>Price Review 2019</v>
      </c>
      <c r="F917" s="7"/>
      <c r="G917" s="7"/>
      <c r="H917" s="7"/>
      <c r="I917" s="7"/>
      <c r="J917" s="7"/>
    </row>
    <row r="918" spans="1:10">
      <c r="A918" t="str">
        <f>'F_Inputs - Reps'!A918</f>
        <v>YKY</v>
      </c>
      <c r="B918" t="str">
        <f>'F_Inputs - Reps'!B918</f>
        <v>WWS1010SDD</v>
      </c>
      <c r="C918" t="str">
        <f>'F_Inputs - Reps'!C918</f>
        <v>Operating expenditure - Third party services - Sludge disposal</v>
      </c>
      <c r="D918" t="str">
        <f>'F_Inputs - Reps'!D918</f>
        <v>£m</v>
      </c>
      <c r="E918" t="str">
        <f>'F_Inputs - Reps'!E918</f>
        <v>Price Review 2019</v>
      </c>
      <c r="F918" s="7"/>
      <c r="G918" s="7"/>
      <c r="H918" s="7"/>
      <c r="I918" s="7"/>
      <c r="J918" s="7"/>
    </row>
    <row r="919" spans="1:10">
      <c r="A919" t="str">
        <f>'F_Inputs - Reps'!A919</f>
        <v>YKY</v>
      </c>
      <c r="B919" t="str">
        <f>'F_Inputs - Reps'!B919</f>
        <v>WS1018WR</v>
      </c>
      <c r="C919" t="str">
        <f>'F_Inputs - Reps'!C919</f>
        <v>Capital Expenditure (excluding Atypical expenditure) - Third party services - Water resources</v>
      </c>
      <c r="D919" t="str">
        <f>'F_Inputs - Reps'!D919</f>
        <v>£m</v>
      </c>
      <c r="E919" t="str">
        <f>'F_Inputs - Reps'!E919</f>
        <v>Price Review 2019</v>
      </c>
      <c r="F919" s="7"/>
      <c r="G919" s="7"/>
      <c r="H919" s="7"/>
      <c r="I919" s="7"/>
      <c r="J919" s="7"/>
    </row>
    <row r="920" spans="1:10">
      <c r="A920" t="str">
        <f>'F_Inputs - Reps'!A920</f>
        <v>YKY</v>
      </c>
      <c r="B920" t="str">
        <f>'F_Inputs - Reps'!B920</f>
        <v>WS1018RWD</v>
      </c>
      <c r="C920" t="str">
        <f>'F_Inputs - Reps'!C920</f>
        <v>Capital Expenditure (excluding Atypical expenditure) - Third party services - Raw water distribution</v>
      </c>
      <c r="D920" t="str">
        <f>'F_Inputs - Reps'!D920</f>
        <v>£m</v>
      </c>
      <c r="E920" t="str">
        <f>'F_Inputs - Reps'!E920</f>
        <v>Price Review 2019</v>
      </c>
      <c r="F920" s="7"/>
      <c r="G920" s="7"/>
      <c r="H920" s="7"/>
      <c r="I920" s="7"/>
      <c r="J920" s="7"/>
    </row>
    <row r="921" spans="1:10">
      <c r="A921" t="str">
        <f>'F_Inputs - Reps'!A921</f>
        <v>YKY</v>
      </c>
      <c r="B921" t="str">
        <f>'F_Inputs - Reps'!B921</f>
        <v>WS1018WT</v>
      </c>
      <c r="C921" t="str">
        <f>'F_Inputs - Reps'!C921</f>
        <v>Third party services - Water treatment</v>
      </c>
      <c r="D921" t="str">
        <f>'F_Inputs - Reps'!D921</f>
        <v>£m</v>
      </c>
      <c r="E921" t="str">
        <f>'F_Inputs - Reps'!E921</f>
        <v>Price Review 2019</v>
      </c>
      <c r="F921" s="7"/>
      <c r="G921" s="7"/>
      <c r="H921" s="7"/>
      <c r="I921" s="7"/>
      <c r="J921" s="7"/>
    </row>
    <row r="922" spans="1:10">
      <c r="A922" t="str">
        <f>'F_Inputs - Reps'!A922</f>
        <v>YKY</v>
      </c>
      <c r="B922" t="str">
        <f>'F_Inputs - Reps'!B922</f>
        <v>WS1018TWD</v>
      </c>
      <c r="C922" t="str">
        <f>'F_Inputs - Reps'!C922</f>
        <v>Third party services - Treated water distribution</v>
      </c>
      <c r="D922" t="str">
        <f>'F_Inputs - Reps'!D922</f>
        <v>£m</v>
      </c>
      <c r="E922" t="str">
        <f>'F_Inputs - Reps'!E922</f>
        <v>Price Review 2019</v>
      </c>
      <c r="F922" s="7"/>
      <c r="G922" s="7"/>
      <c r="H922" s="7"/>
      <c r="I922" s="7"/>
      <c r="J922" s="7"/>
    </row>
    <row r="923" spans="1:10">
      <c r="A923" t="str">
        <f>'F_Inputs - Reps'!A923</f>
        <v>YKY</v>
      </c>
      <c r="B923" t="str">
        <f>'F_Inputs - Reps'!B923</f>
        <v>WWS1018SC</v>
      </c>
      <c r="C923" t="str">
        <f>'F_Inputs - Reps'!C923</f>
        <v>Capital expenditure - Third party services - Sewage collection</v>
      </c>
      <c r="D923" t="str">
        <f>'F_Inputs - Reps'!D923</f>
        <v>£m</v>
      </c>
      <c r="E923" t="str">
        <f>'F_Inputs - Reps'!E923</f>
        <v>Price Review 2019</v>
      </c>
      <c r="F923" s="7"/>
      <c r="G923" s="7"/>
      <c r="H923" s="7"/>
      <c r="I923" s="7"/>
      <c r="J923" s="7"/>
    </row>
    <row r="924" spans="1:10">
      <c r="A924" t="str">
        <f>'F_Inputs - Reps'!A924</f>
        <v>YKY</v>
      </c>
      <c r="B924" t="str">
        <f>'F_Inputs - Reps'!B924</f>
        <v>WWS1018ST</v>
      </c>
      <c r="C924" t="str">
        <f>'F_Inputs - Reps'!C924</f>
        <v>Capital expenditure - Third party services - Sewage treatment</v>
      </c>
      <c r="D924" t="str">
        <f>'F_Inputs - Reps'!D924</f>
        <v>£m</v>
      </c>
      <c r="E924" t="str">
        <f>'F_Inputs - Reps'!E924</f>
        <v>Price Review 2019</v>
      </c>
      <c r="F924" s="7"/>
      <c r="G924" s="7"/>
      <c r="H924" s="7"/>
      <c r="I924" s="7"/>
      <c r="J924" s="7"/>
    </row>
    <row r="925" spans="1:10">
      <c r="A925" t="str">
        <f>'F_Inputs - Reps'!A925</f>
        <v>YKY</v>
      </c>
      <c r="B925" t="str">
        <f>'F_Inputs - Reps'!B925</f>
        <v>WWS1018STP</v>
      </c>
      <c r="C925" t="str">
        <f>'F_Inputs - Reps'!C925</f>
        <v>Capital expenditure - Third party services - Sludge transport</v>
      </c>
      <c r="D925" t="str">
        <f>'F_Inputs - Reps'!D925</f>
        <v>£m</v>
      </c>
      <c r="E925" t="str">
        <f>'F_Inputs - Reps'!E925</f>
        <v>Price Review 2019</v>
      </c>
      <c r="F925" s="7"/>
      <c r="G925" s="7"/>
      <c r="H925" s="7"/>
      <c r="I925" s="7"/>
      <c r="J925" s="7"/>
    </row>
    <row r="926" spans="1:10">
      <c r="A926" t="str">
        <f>'F_Inputs - Reps'!A926</f>
        <v>YKY</v>
      </c>
      <c r="B926" t="str">
        <f>'F_Inputs - Reps'!B926</f>
        <v>WWS1018SDT</v>
      </c>
      <c r="C926" t="str">
        <f>'F_Inputs - Reps'!C926</f>
        <v>Capital expenditure - Third party services - Sludge treatment</v>
      </c>
      <c r="D926" t="str">
        <f>'F_Inputs - Reps'!D926</f>
        <v>£m</v>
      </c>
      <c r="E926" t="str">
        <f>'F_Inputs - Reps'!E926</f>
        <v>Price Review 2019</v>
      </c>
      <c r="F926" s="7"/>
      <c r="G926" s="7"/>
      <c r="H926" s="7"/>
      <c r="I926" s="7"/>
      <c r="J926" s="7"/>
    </row>
    <row r="927" spans="1:10">
      <c r="A927" t="str">
        <f>'F_Inputs - Reps'!A927</f>
        <v>YKY</v>
      </c>
      <c r="B927" t="str">
        <f>'F_Inputs - Reps'!B927</f>
        <v>WWS1018SDD</v>
      </c>
      <c r="C927" t="str">
        <f>'F_Inputs - Reps'!C927</f>
        <v>Capital expenditure - Third party services - Sludge disposal</v>
      </c>
      <c r="D927" t="str">
        <f>'F_Inputs - Reps'!D927</f>
        <v>£m</v>
      </c>
      <c r="E927" t="str">
        <f>'F_Inputs - Reps'!E927</f>
        <v>Price Review 2019</v>
      </c>
      <c r="F927" s="7"/>
      <c r="G927" s="7"/>
      <c r="H927" s="7"/>
      <c r="I927" s="7"/>
      <c r="J927" s="7"/>
    </row>
    <row r="928" spans="1:10">
      <c r="A928" t="str">
        <f>'F_Inputs - Reps'!A928</f>
        <v>AFW</v>
      </c>
      <c r="B928" t="str">
        <f>'F_Inputs - Reps'!B928</f>
        <v>WS1009WR</v>
      </c>
      <c r="C928" t="str">
        <f>'F_Inputs - Reps'!C928</f>
        <v>Operating expenditure (excluding Atypical expenditure) - Total operating expenditure excluding third party services - Water resources</v>
      </c>
      <c r="D928" t="str">
        <f>'F_Inputs - Reps'!D928</f>
        <v>£m</v>
      </c>
      <c r="E928" t="str">
        <f>'F_Inputs - Reps'!E928</f>
        <v>Price Review 2019</v>
      </c>
      <c r="F928" s="7"/>
      <c r="G928" s="7"/>
      <c r="H928" s="7"/>
      <c r="I928" s="7"/>
      <c r="J928" s="7"/>
    </row>
    <row r="929" spans="1:10">
      <c r="A929" t="str">
        <f>'F_Inputs - Reps'!A929</f>
        <v>AFW</v>
      </c>
      <c r="B929" t="str">
        <f>'F_Inputs - Reps'!B929</f>
        <v>WS1009WT</v>
      </c>
      <c r="C929" t="str">
        <f>'F_Inputs - Reps'!C929</f>
        <v>Total operating expenditure (excluding third party services) - Water treatment</v>
      </c>
      <c r="D929" t="str">
        <f>'F_Inputs - Reps'!D929</f>
        <v>£m</v>
      </c>
      <c r="E929" t="str">
        <f>'F_Inputs - Reps'!E929</f>
        <v>Price Review 2019</v>
      </c>
      <c r="F929" s="7"/>
      <c r="G929" s="7"/>
      <c r="H929" s="7"/>
      <c r="I929" s="7"/>
      <c r="J929" s="7"/>
    </row>
    <row r="930" spans="1:10">
      <c r="A930" t="str">
        <f>'F_Inputs - Reps'!A930</f>
        <v>AFW</v>
      </c>
      <c r="B930" t="str">
        <f>'F_Inputs - Reps'!B930</f>
        <v>WS1009TWD</v>
      </c>
      <c r="C930" t="str">
        <f>'F_Inputs - Reps'!C930</f>
        <v>Total operating expenditure (excluding third party services) - Treated water distribution</v>
      </c>
      <c r="D930" t="str">
        <f>'F_Inputs - Reps'!D930</f>
        <v>£m</v>
      </c>
      <c r="E930" t="str">
        <f>'F_Inputs - Reps'!E930</f>
        <v>Price Review 2019</v>
      </c>
      <c r="F930" s="7"/>
      <c r="G930" s="7"/>
      <c r="H930" s="7"/>
      <c r="I930" s="7"/>
      <c r="J930" s="7"/>
    </row>
    <row r="931" spans="1:10">
      <c r="A931" t="str">
        <f>'F_Inputs - Reps'!A931</f>
        <v>AFW</v>
      </c>
      <c r="B931" t="str">
        <f>'F_Inputs - Reps'!B931</f>
        <v>WS1009RWD</v>
      </c>
      <c r="C931" t="str">
        <f>'F_Inputs - Reps'!C931</f>
        <v>Operating expenditure (excluding Atypical expenditure) - Total operating expenditure excluding third party services - Raw water distribution</v>
      </c>
      <c r="D931" t="str">
        <f>'F_Inputs - Reps'!D931</f>
        <v>£m</v>
      </c>
      <c r="E931" t="str">
        <f>'F_Inputs - Reps'!E931</f>
        <v>Price Review 2019</v>
      </c>
      <c r="F931" s="7"/>
      <c r="G931" s="7"/>
      <c r="H931" s="7"/>
      <c r="I931" s="7"/>
      <c r="J931" s="7"/>
    </row>
    <row r="932" spans="1:10">
      <c r="A932" t="str">
        <f>'F_Inputs - Reps'!A932</f>
        <v>AFW</v>
      </c>
      <c r="B932" t="str">
        <f>'F_Inputs - Reps'!B932</f>
        <v>WS2047WR</v>
      </c>
      <c r="C932" t="str">
        <f>'F_Inputs - Reps'!C932</f>
        <v>Enhancement expenditure by purpose ~ operating - Total water enhancement operating expenditure  - Water resources</v>
      </c>
      <c r="D932" t="str">
        <f>'F_Inputs - Reps'!D932</f>
        <v>£m</v>
      </c>
      <c r="E932" t="str">
        <f>'F_Inputs - Reps'!E932</f>
        <v>Price Review 2019</v>
      </c>
      <c r="F932" s="7"/>
      <c r="G932" s="7"/>
      <c r="H932" s="7"/>
      <c r="I932" s="7"/>
      <c r="J932" s="7"/>
    </row>
    <row r="933" spans="1:10">
      <c r="A933" t="str">
        <f>'F_Inputs - Reps'!A933</f>
        <v>AFW</v>
      </c>
      <c r="B933" t="str">
        <f>'F_Inputs - Reps'!B933</f>
        <v>WS2047RWD</v>
      </c>
      <c r="C933" t="str">
        <f>'F_Inputs - Reps'!C933</f>
        <v>Enhancement expenditure by purpose ~ operating - Total water enhancement operating expenditure  - Raw water distribution</v>
      </c>
      <c r="D933" t="str">
        <f>'F_Inputs - Reps'!D933</f>
        <v>£m</v>
      </c>
      <c r="E933" t="str">
        <f>'F_Inputs - Reps'!E933</f>
        <v>Price Review 2019</v>
      </c>
      <c r="F933" s="7"/>
      <c r="G933" s="7"/>
      <c r="H933" s="7"/>
      <c r="I933" s="7"/>
      <c r="J933" s="7"/>
    </row>
    <row r="934" spans="1:10">
      <c r="A934" t="str">
        <f>'F_Inputs - Reps'!A934</f>
        <v>AFW</v>
      </c>
      <c r="B934" t="str">
        <f>'F_Inputs - Reps'!B934</f>
        <v>WS2047WT</v>
      </c>
      <c r="C934" t="str">
        <f>'F_Inputs - Reps'!C934</f>
        <v>Enhancement expenditure by purpose ~ operating - Total water enhancement operating expenditure  - Water treatment</v>
      </c>
      <c r="D934" t="str">
        <f>'F_Inputs - Reps'!D934</f>
        <v>£m</v>
      </c>
      <c r="E934" t="str">
        <f>'F_Inputs - Reps'!E934</f>
        <v>Price Review 2019</v>
      </c>
      <c r="F934" s="7"/>
      <c r="G934" s="7"/>
      <c r="H934" s="7"/>
      <c r="I934" s="7"/>
      <c r="J934" s="7"/>
    </row>
    <row r="935" spans="1:10">
      <c r="A935" t="str">
        <f>'F_Inputs - Reps'!A935</f>
        <v>AFW</v>
      </c>
      <c r="B935" t="str">
        <f>'F_Inputs - Reps'!B935</f>
        <v>WS2047TWD</v>
      </c>
      <c r="C935" t="str">
        <f>'F_Inputs - Reps'!C935</f>
        <v>Enhancement expenditure by purpose ~ operating - Total water enhancement operating expenditure  - Treated water distribution</v>
      </c>
      <c r="D935" t="str">
        <f>'F_Inputs - Reps'!D935</f>
        <v>£m</v>
      </c>
      <c r="E935" t="str">
        <f>'F_Inputs - Reps'!E935</f>
        <v>Price Review 2019</v>
      </c>
      <c r="F935" s="7"/>
      <c r="G935" s="7"/>
      <c r="H935" s="7"/>
      <c r="I935" s="7"/>
      <c r="J935" s="7"/>
    </row>
    <row r="936" spans="1:10">
      <c r="A936" t="str">
        <f>'F_Inputs - Reps'!A936</f>
        <v>AFW</v>
      </c>
      <c r="B936" t="str">
        <f>'F_Inputs - Reps'!B936</f>
        <v>WS2012WR</v>
      </c>
      <c r="C936" t="str">
        <f>'F_Inputs - Reps'!C936</f>
        <v>Enhancement expenditure by purpose ~ operating - Addressing low pressure - Water resources</v>
      </c>
      <c r="D936" t="str">
        <f>'F_Inputs - Reps'!D936</f>
        <v>£m</v>
      </c>
      <c r="E936" t="str">
        <f>'F_Inputs - Reps'!E936</f>
        <v>Price Review 2019</v>
      </c>
      <c r="F936" s="7"/>
      <c r="G936" s="7"/>
      <c r="H936" s="7"/>
      <c r="I936" s="7"/>
      <c r="J936" s="7"/>
    </row>
    <row r="937" spans="1:10">
      <c r="A937" t="str">
        <f>'F_Inputs - Reps'!A937</f>
        <v>AFW</v>
      </c>
      <c r="B937" t="str">
        <f>'F_Inputs - Reps'!B937</f>
        <v>WS2012RWD</v>
      </c>
      <c r="C937" t="str">
        <f>'F_Inputs - Reps'!C937</f>
        <v>Enhancement expenditure by purpose ~ operating - Addressing low pressure - Raw water distribution</v>
      </c>
      <c r="D937" t="str">
        <f>'F_Inputs - Reps'!D937</f>
        <v>£m</v>
      </c>
      <c r="E937" t="str">
        <f>'F_Inputs - Reps'!E937</f>
        <v>Price Review 2019</v>
      </c>
      <c r="F937" s="7"/>
      <c r="G937" s="7"/>
      <c r="H937" s="7"/>
      <c r="I937" s="7"/>
      <c r="J937" s="7"/>
    </row>
    <row r="938" spans="1:10">
      <c r="A938" t="str">
        <f>'F_Inputs - Reps'!A938</f>
        <v>AFW</v>
      </c>
      <c r="B938" t="str">
        <f>'F_Inputs - Reps'!B938</f>
        <v>WS2012WT</v>
      </c>
      <c r="C938" t="str">
        <f>'F_Inputs - Reps'!C938</f>
        <v>Enhancement expenditure by purpose ~ operating - Addressing low pressure - Water treatment</v>
      </c>
      <c r="D938" t="str">
        <f>'F_Inputs - Reps'!D938</f>
        <v>£m</v>
      </c>
      <c r="E938" t="str">
        <f>'F_Inputs - Reps'!E938</f>
        <v>Price Review 2019</v>
      </c>
      <c r="F938" s="7"/>
      <c r="G938" s="7"/>
      <c r="H938" s="7"/>
      <c r="I938" s="7"/>
      <c r="J938" s="7"/>
    </row>
    <row r="939" spans="1:10">
      <c r="A939" t="str">
        <f>'F_Inputs - Reps'!A939</f>
        <v>AFW</v>
      </c>
      <c r="B939" t="str">
        <f>'F_Inputs - Reps'!B939</f>
        <v>WS2012TWD</v>
      </c>
      <c r="C939" t="str">
        <f>'F_Inputs - Reps'!C939</f>
        <v>Enhancement expenditure by purpose ~ operating - Addressing low pressure - Treated water distribution</v>
      </c>
      <c r="D939" t="str">
        <f>'F_Inputs - Reps'!D939</f>
        <v>£m</v>
      </c>
      <c r="E939" t="str">
        <f>'F_Inputs - Reps'!E939</f>
        <v>Price Review 2019</v>
      </c>
      <c r="F939" s="7"/>
      <c r="G939" s="7"/>
      <c r="H939" s="7"/>
      <c r="I939" s="7"/>
      <c r="J939" s="7"/>
    </row>
    <row r="940" spans="1:10">
      <c r="A940" t="str">
        <f>'F_Inputs - Reps'!A940</f>
        <v>AFW</v>
      </c>
      <c r="B940" t="str">
        <f>'F_Inputs - Reps'!B940</f>
        <v>WS2019WR</v>
      </c>
      <c r="C940" t="str">
        <f>'F_Inputs - Reps'!C940</f>
        <v>Enhancement expenditure by purpose ~ operating - New developments - Water resources</v>
      </c>
      <c r="D940" t="str">
        <f>'F_Inputs - Reps'!D940</f>
        <v>£m</v>
      </c>
      <c r="E940" t="str">
        <f>'F_Inputs - Reps'!E940</f>
        <v>Price Review 2019</v>
      </c>
      <c r="F940" s="7"/>
      <c r="G940" s="7"/>
      <c r="H940" s="7"/>
      <c r="I940" s="7"/>
      <c r="J940" s="7"/>
    </row>
    <row r="941" spans="1:10">
      <c r="A941" t="str">
        <f>'F_Inputs - Reps'!A941</f>
        <v>AFW</v>
      </c>
      <c r="B941" t="str">
        <f>'F_Inputs - Reps'!B941</f>
        <v>WS2019RWD</v>
      </c>
      <c r="C941" t="str">
        <f>'F_Inputs - Reps'!C941</f>
        <v>Enhancement expenditure by purpose ~ operating - New developments - Raw water distribution</v>
      </c>
      <c r="D941" t="str">
        <f>'F_Inputs - Reps'!D941</f>
        <v>£m</v>
      </c>
      <c r="E941" t="str">
        <f>'F_Inputs - Reps'!E941</f>
        <v>Price Review 2019</v>
      </c>
      <c r="F941" s="7"/>
      <c r="G941" s="7"/>
      <c r="H941" s="7"/>
      <c r="I941" s="7"/>
      <c r="J941" s="7"/>
    </row>
    <row r="942" spans="1:10">
      <c r="A942" t="str">
        <f>'F_Inputs - Reps'!A942</f>
        <v>AFW</v>
      </c>
      <c r="B942" t="str">
        <f>'F_Inputs - Reps'!B942</f>
        <v>WS2019WT</v>
      </c>
      <c r="C942" t="str">
        <f>'F_Inputs - Reps'!C942</f>
        <v>Enhancement expenditure by purpose ~ operating - New developments - Water treatment</v>
      </c>
      <c r="D942" t="str">
        <f>'F_Inputs - Reps'!D942</f>
        <v>£m</v>
      </c>
      <c r="E942" t="str">
        <f>'F_Inputs - Reps'!E942</f>
        <v>Price Review 2019</v>
      </c>
      <c r="F942" s="7"/>
      <c r="G942" s="7"/>
      <c r="H942" s="7"/>
      <c r="I942" s="7"/>
      <c r="J942" s="7"/>
    </row>
    <row r="943" spans="1:10">
      <c r="A943" t="str">
        <f>'F_Inputs - Reps'!A943</f>
        <v>AFW</v>
      </c>
      <c r="B943" t="str">
        <f>'F_Inputs - Reps'!B943</f>
        <v>WS2019TWD</v>
      </c>
      <c r="C943" t="str">
        <f>'F_Inputs - Reps'!C943</f>
        <v>Enhancement expenditure by purpose ~ operating - New developments - Treated water distribution</v>
      </c>
      <c r="D943" t="str">
        <f>'F_Inputs - Reps'!D943</f>
        <v>£m</v>
      </c>
      <c r="E943" t="str">
        <f>'F_Inputs - Reps'!E943</f>
        <v>Price Review 2019</v>
      </c>
      <c r="F943" s="7"/>
      <c r="G943" s="7"/>
      <c r="H943" s="7"/>
      <c r="I943" s="7"/>
      <c r="J943" s="7"/>
    </row>
    <row r="944" spans="1:10">
      <c r="A944" t="str">
        <f>'F_Inputs - Reps'!A944</f>
        <v>AFW</v>
      </c>
      <c r="B944" t="str">
        <f>'F_Inputs - Reps'!B944</f>
        <v>WS2020WR</v>
      </c>
      <c r="C944" t="str">
        <f>'F_Inputs - Reps'!C944</f>
        <v>Enhancement expenditure by purpose ~ operating - New connections element of new development (CPs, meters) - Water resources</v>
      </c>
      <c r="D944" t="str">
        <f>'F_Inputs - Reps'!D944</f>
        <v>£m</v>
      </c>
      <c r="E944" t="str">
        <f>'F_Inputs - Reps'!E944</f>
        <v>Price Review 2019</v>
      </c>
      <c r="F944" s="7"/>
      <c r="G944" s="7"/>
      <c r="H944" s="7"/>
      <c r="I944" s="7"/>
      <c r="J944" s="7"/>
    </row>
    <row r="945" spans="1:10">
      <c r="A945" t="str">
        <f>'F_Inputs - Reps'!A945</f>
        <v>AFW</v>
      </c>
      <c r="B945" t="str">
        <f>'F_Inputs - Reps'!B945</f>
        <v>WS2020RWD</v>
      </c>
      <c r="C945" t="str">
        <f>'F_Inputs - Reps'!C945</f>
        <v>Enhancement expenditure by purpose ~ operating - New connections element of new development (CPs, meters) - Raw water distribution</v>
      </c>
      <c r="D945" t="str">
        <f>'F_Inputs - Reps'!D945</f>
        <v>£m</v>
      </c>
      <c r="E945" t="str">
        <f>'F_Inputs - Reps'!E945</f>
        <v>Price Review 2019</v>
      </c>
      <c r="F945" s="7"/>
      <c r="G945" s="7"/>
      <c r="H945" s="7"/>
      <c r="I945" s="7"/>
      <c r="J945" s="7"/>
    </row>
    <row r="946" spans="1:10">
      <c r="A946" t="str">
        <f>'F_Inputs - Reps'!A946</f>
        <v>AFW</v>
      </c>
      <c r="B946" t="str">
        <f>'F_Inputs - Reps'!B946</f>
        <v>WS2020WT</v>
      </c>
      <c r="C946" t="str">
        <f>'F_Inputs - Reps'!C946</f>
        <v>Enhancement expenditure by purpose ~ operating - New connections element of new development (CPs, meters) - Water treatment</v>
      </c>
      <c r="D946" t="str">
        <f>'F_Inputs - Reps'!D946</f>
        <v>£m</v>
      </c>
      <c r="E946" t="str">
        <f>'F_Inputs - Reps'!E946</f>
        <v>Price Review 2019</v>
      </c>
      <c r="F946" s="7"/>
      <c r="G946" s="7"/>
      <c r="H946" s="7"/>
      <c r="I946" s="7"/>
      <c r="J946" s="7"/>
    </row>
    <row r="947" spans="1:10">
      <c r="A947" t="str">
        <f>'F_Inputs - Reps'!A947</f>
        <v>AFW</v>
      </c>
      <c r="B947" t="str">
        <f>'F_Inputs - Reps'!B947</f>
        <v>WS2020TWD</v>
      </c>
      <c r="C947" t="str">
        <f>'F_Inputs - Reps'!C947</f>
        <v>Enhancement expenditure by purpose ~ operating - New connections element of new development (CPs, meters) - Treated water distribution</v>
      </c>
      <c r="D947" t="str">
        <f>'F_Inputs - Reps'!D947</f>
        <v>£m</v>
      </c>
      <c r="E947" t="str">
        <f>'F_Inputs - Reps'!E947</f>
        <v>Price Review 2019</v>
      </c>
      <c r="F947" s="7"/>
      <c r="G947" s="7"/>
      <c r="H947" s="7"/>
      <c r="I947" s="7"/>
      <c r="J947" s="7"/>
    </row>
    <row r="948" spans="1:10">
      <c r="A948" t="str">
        <f>'F_Inputs - Reps'!A948</f>
        <v>AFW</v>
      </c>
      <c r="B948" t="str">
        <f>'F_Inputs - Reps'!B948</f>
        <v>WS1012WR</v>
      </c>
      <c r="C948" t="str">
        <f>'F_Inputs - Reps'!C948</f>
        <v>Capital Expenditure (excluding Atypical expenditure) - Maintaining the long term capability of the assets ~ infra - Water resources</v>
      </c>
      <c r="D948" t="str">
        <f>'F_Inputs - Reps'!D948</f>
        <v>£m</v>
      </c>
      <c r="E948" t="str">
        <f>'F_Inputs - Reps'!E948</f>
        <v>Price Review 2019</v>
      </c>
      <c r="F948" s="7"/>
      <c r="G948" s="7"/>
      <c r="H948" s="7"/>
      <c r="I948" s="7"/>
      <c r="J948" s="7"/>
    </row>
    <row r="949" spans="1:10">
      <c r="A949" t="str">
        <f>'F_Inputs - Reps'!A949</f>
        <v>AFW</v>
      </c>
      <c r="B949" t="str">
        <f>'F_Inputs - Reps'!B949</f>
        <v>WS1012WT</v>
      </c>
      <c r="C949" t="str">
        <f>'F_Inputs - Reps'!C949</f>
        <v>Maintaining the long term capability of the assets - infra - Water treatment</v>
      </c>
      <c r="D949" t="str">
        <f>'F_Inputs - Reps'!D949</f>
        <v>£m</v>
      </c>
      <c r="E949" t="str">
        <f>'F_Inputs - Reps'!E949</f>
        <v>Price Review 2019</v>
      </c>
      <c r="F949" s="7"/>
      <c r="G949" s="7"/>
      <c r="H949" s="7"/>
      <c r="I949" s="7"/>
      <c r="J949" s="7"/>
    </row>
    <row r="950" spans="1:10">
      <c r="A950" t="str">
        <f>'F_Inputs - Reps'!A950</f>
        <v>AFW</v>
      </c>
      <c r="B950" t="str">
        <f>'F_Inputs - Reps'!B950</f>
        <v>WS1012TWD</v>
      </c>
      <c r="C950" t="str">
        <f>'F_Inputs - Reps'!C950</f>
        <v>Maintaining the long term capability of the assets - infra - Treated water distribution</v>
      </c>
      <c r="D950" t="str">
        <f>'F_Inputs - Reps'!D950</f>
        <v>£m</v>
      </c>
      <c r="E950" t="str">
        <f>'F_Inputs - Reps'!E950</f>
        <v>Price Review 2019</v>
      </c>
      <c r="F950" s="7"/>
      <c r="G950" s="7"/>
      <c r="H950" s="7"/>
      <c r="I950" s="7"/>
      <c r="J950" s="7"/>
    </row>
    <row r="951" spans="1:10">
      <c r="A951" t="str">
        <f>'F_Inputs - Reps'!A951</f>
        <v>AFW</v>
      </c>
      <c r="B951" t="str">
        <f>'F_Inputs - Reps'!B951</f>
        <v>WS1012RWD</v>
      </c>
      <c r="C951" t="str">
        <f>'F_Inputs - Reps'!C951</f>
        <v>Capital Expenditure (excluding Atypical expenditure) - Maintaining the long term capability of the assets ~ infra - Raw water distribution</v>
      </c>
      <c r="D951" t="str">
        <f>'F_Inputs - Reps'!D951</f>
        <v>£m</v>
      </c>
      <c r="E951" t="str">
        <f>'F_Inputs - Reps'!E951</f>
        <v>Price Review 2019</v>
      </c>
      <c r="F951" s="7"/>
      <c r="G951" s="7"/>
      <c r="H951" s="7"/>
      <c r="I951" s="7"/>
      <c r="J951" s="7"/>
    </row>
    <row r="952" spans="1:10">
      <c r="A952" t="str">
        <f>'F_Inputs - Reps'!A952</f>
        <v>AFW</v>
      </c>
      <c r="B952" t="str">
        <f>'F_Inputs - Reps'!B952</f>
        <v>WS1013WR</v>
      </c>
      <c r="C952" t="str">
        <f>'F_Inputs - Reps'!C952</f>
        <v>Capital Expenditure (excluding Atypical expenditure) - Maintaining the long term capability of the assets ~ non-infra - Water resources</v>
      </c>
      <c r="D952" t="str">
        <f>'F_Inputs - Reps'!D952</f>
        <v>£m</v>
      </c>
      <c r="E952" t="str">
        <f>'F_Inputs - Reps'!E952</f>
        <v>Price Review 2019</v>
      </c>
      <c r="F952" s="7"/>
      <c r="G952" s="7"/>
      <c r="H952" s="7"/>
      <c r="I952" s="7"/>
      <c r="J952" s="7"/>
    </row>
    <row r="953" spans="1:10">
      <c r="A953" t="str">
        <f>'F_Inputs - Reps'!A953</f>
        <v>AFW</v>
      </c>
      <c r="B953" t="str">
        <f>'F_Inputs - Reps'!B953</f>
        <v>WS1013WT</v>
      </c>
      <c r="C953" t="str">
        <f>'F_Inputs - Reps'!C953</f>
        <v>Maintaining the long term capability of the assets - non-infra - Water treatment</v>
      </c>
      <c r="D953" t="str">
        <f>'F_Inputs - Reps'!D953</f>
        <v>£m</v>
      </c>
      <c r="E953" t="str">
        <f>'F_Inputs - Reps'!E953</f>
        <v>Price Review 2019</v>
      </c>
      <c r="F953" s="7"/>
      <c r="G953" s="7"/>
      <c r="H953" s="7"/>
      <c r="I953" s="7"/>
      <c r="J953" s="7"/>
    </row>
    <row r="954" spans="1:10">
      <c r="A954" t="str">
        <f>'F_Inputs - Reps'!A954</f>
        <v>AFW</v>
      </c>
      <c r="B954" t="str">
        <f>'F_Inputs - Reps'!B954</f>
        <v>WS1013TWD</v>
      </c>
      <c r="C954" t="str">
        <f>'F_Inputs - Reps'!C954</f>
        <v>Maintaining the long term capability of the assets - non-infra - Treated water distribution</v>
      </c>
      <c r="D954" t="str">
        <f>'F_Inputs - Reps'!D954</f>
        <v>£m</v>
      </c>
      <c r="E954" t="str">
        <f>'F_Inputs - Reps'!E954</f>
        <v>Price Review 2019</v>
      </c>
      <c r="F954" s="7"/>
      <c r="G954" s="7"/>
      <c r="H954" s="7"/>
      <c r="I954" s="7"/>
      <c r="J954" s="7"/>
    </row>
    <row r="955" spans="1:10">
      <c r="A955" t="str">
        <f>'F_Inputs - Reps'!A955</f>
        <v>AFW</v>
      </c>
      <c r="B955" t="str">
        <f>'F_Inputs - Reps'!B955</f>
        <v>WS1013RWD</v>
      </c>
      <c r="C955" t="str">
        <f>'F_Inputs - Reps'!C955</f>
        <v>Capital Expenditure (excluding Atypical expenditure) - Maintaining the long term capability of the assets ~ non-infra - Raw water distribution</v>
      </c>
      <c r="D955" t="str">
        <f>'F_Inputs - Reps'!D955</f>
        <v>£m</v>
      </c>
      <c r="E955" t="str">
        <f>'F_Inputs - Reps'!E955</f>
        <v>Price Review 2019</v>
      </c>
      <c r="F955" s="7"/>
      <c r="G955" s="7"/>
      <c r="H955" s="7"/>
      <c r="I955" s="7"/>
      <c r="J955" s="7"/>
    </row>
    <row r="956" spans="1:10">
      <c r="A956" t="str">
        <f>'F_Inputs - Reps'!A956</f>
        <v>AFW</v>
      </c>
      <c r="B956" t="str">
        <f>'F_Inputs - Reps'!B956</f>
        <v>W3002WR</v>
      </c>
      <c r="C956" t="str">
        <f>'F_Inputs - Reps'!C956</f>
        <v>Addressing low pressure - Water resources</v>
      </c>
      <c r="D956" t="str">
        <f>'F_Inputs - Reps'!D956</f>
        <v>£m</v>
      </c>
      <c r="E956" t="str">
        <f>'F_Inputs - Reps'!E956</f>
        <v>Price Review 2019</v>
      </c>
      <c r="F956" s="7"/>
      <c r="G956" s="7"/>
      <c r="H956" s="7"/>
      <c r="I956" s="7"/>
      <c r="J956" s="7"/>
    </row>
    <row r="957" spans="1:10">
      <c r="A957" t="str">
        <f>'F_Inputs - Reps'!A957</f>
        <v>AFW</v>
      </c>
      <c r="B957" t="str">
        <f>'F_Inputs - Reps'!B957</f>
        <v>W3002RWD</v>
      </c>
      <c r="C957" t="str">
        <f>'F_Inputs - Reps'!C957</f>
        <v>Addressing low pressure - Raw water distribution</v>
      </c>
      <c r="D957" t="str">
        <f>'F_Inputs - Reps'!D957</f>
        <v>£m</v>
      </c>
      <c r="E957" t="str">
        <f>'F_Inputs - Reps'!E957</f>
        <v>Price Review 2019</v>
      </c>
      <c r="F957" s="7"/>
      <c r="G957" s="7"/>
      <c r="H957" s="7"/>
      <c r="I957" s="7"/>
      <c r="J957" s="7"/>
    </row>
    <row r="958" spans="1:10">
      <c r="A958" t="str">
        <f>'F_Inputs - Reps'!A958</f>
        <v>AFW</v>
      </c>
      <c r="B958" t="str">
        <f>'F_Inputs - Reps'!B958</f>
        <v>W3002WT</v>
      </c>
      <c r="C958" t="str">
        <f>'F_Inputs - Reps'!C958</f>
        <v>Addressing low pressure - Water treatment</v>
      </c>
      <c r="D958" t="str">
        <f>'F_Inputs - Reps'!D958</f>
        <v>£m</v>
      </c>
      <c r="E958" t="str">
        <f>'F_Inputs - Reps'!E958</f>
        <v>Price Review 2019</v>
      </c>
      <c r="F958" s="7"/>
      <c r="G958" s="7"/>
      <c r="H958" s="7"/>
      <c r="I958" s="7"/>
      <c r="J958" s="7"/>
    </row>
    <row r="959" spans="1:10">
      <c r="A959" t="str">
        <f>'F_Inputs - Reps'!A959</f>
        <v>AFW</v>
      </c>
      <c r="B959" t="str">
        <f>'F_Inputs - Reps'!B959</f>
        <v>W3002TWD</v>
      </c>
      <c r="C959" t="str">
        <f>'F_Inputs - Reps'!C959</f>
        <v>Addressing low pressure - Treated water distribution</v>
      </c>
      <c r="D959" t="str">
        <f>'F_Inputs - Reps'!D959</f>
        <v>£m</v>
      </c>
      <c r="E959" t="str">
        <f>'F_Inputs - Reps'!E959</f>
        <v>Price Review 2019</v>
      </c>
      <c r="F959" s="7"/>
      <c r="G959" s="7"/>
      <c r="H959" s="7"/>
      <c r="I959" s="7"/>
      <c r="J959" s="7"/>
    </row>
    <row r="960" spans="1:10">
      <c r="A960" t="str">
        <f>'F_Inputs - Reps'!A960</f>
        <v>AFW</v>
      </c>
      <c r="B960" t="str">
        <f>'F_Inputs - Reps'!B960</f>
        <v>W3009WR</v>
      </c>
      <c r="C960" t="str">
        <f>'F_Inputs - Reps'!C960</f>
        <v>New developments - Water resources</v>
      </c>
      <c r="D960" t="str">
        <f>'F_Inputs - Reps'!D960</f>
        <v>£m</v>
      </c>
      <c r="E960" t="str">
        <f>'F_Inputs - Reps'!E960</f>
        <v>Price Review 2019</v>
      </c>
      <c r="F960" s="7"/>
      <c r="G960" s="7"/>
      <c r="H960" s="7"/>
      <c r="I960" s="7"/>
      <c r="J960" s="7"/>
    </row>
    <row r="961" spans="1:10">
      <c r="A961" t="str">
        <f>'F_Inputs - Reps'!A961</f>
        <v>AFW</v>
      </c>
      <c r="B961" t="str">
        <f>'F_Inputs - Reps'!B961</f>
        <v>W3009RWD</v>
      </c>
      <c r="C961" t="str">
        <f>'F_Inputs - Reps'!C961</f>
        <v>New developments - Raw water distribution</v>
      </c>
      <c r="D961" t="str">
        <f>'F_Inputs - Reps'!D961</f>
        <v>£m</v>
      </c>
      <c r="E961" t="str">
        <f>'F_Inputs - Reps'!E961</f>
        <v>Price Review 2019</v>
      </c>
      <c r="F961" s="7"/>
      <c r="G961" s="7"/>
      <c r="H961" s="7"/>
      <c r="I961" s="7"/>
      <c r="J961" s="7"/>
    </row>
    <row r="962" spans="1:10">
      <c r="A962" t="str">
        <f>'F_Inputs - Reps'!A962</f>
        <v>AFW</v>
      </c>
      <c r="B962" t="str">
        <f>'F_Inputs - Reps'!B962</f>
        <v>W3009WT</v>
      </c>
      <c r="C962" t="str">
        <f>'F_Inputs - Reps'!C962</f>
        <v>New developments - Water treatment</v>
      </c>
      <c r="D962" t="str">
        <f>'F_Inputs - Reps'!D962</f>
        <v>£m</v>
      </c>
      <c r="E962" t="str">
        <f>'F_Inputs - Reps'!E962</f>
        <v>Price Review 2019</v>
      </c>
      <c r="F962" s="7"/>
      <c r="G962" s="7"/>
      <c r="H962" s="7"/>
      <c r="I962" s="7"/>
      <c r="J962" s="7"/>
    </row>
    <row r="963" spans="1:10">
      <c r="A963" t="str">
        <f>'F_Inputs - Reps'!A963</f>
        <v>AFW</v>
      </c>
      <c r="B963" t="str">
        <f>'F_Inputs - Reps'!B963</f>
        <v>W3009TWD</v>
      </c>
      <c r="C963" t="str">
        <f>'F_Inputs - Reps'!C963</f>
        <v>New developments - Treated water distribution</v>
      </c>
      <c r="D963" t="str">
        <f>'F_Inputs - Reps'!D963</f>
        <v>£m</v>
      </c>
      <c r="E963" t="str">
        <f>'F_Inputs - Reps'!E963</f>
        <v>Price Review 2019</v>
      </c>
      <c r="F963" s="7"/>
      <c r="G963" s="7"/>
      <c r="H963" s="7"/>
      <c r="I963" s="7"/>
      <c r="J963" s="7"/>
    </row>
    <row r="964" spans="1:10">
      <c r="A964" t="str">
        <f>'F_Inputs - Reps'!A964</f>
        <v>AFW</v>
      </c>
      <c r="B964" t="str">
        <f>'F_Inputs - Reps'!B964</f>
        <v>WS2004WR</v>
      </c>
      <c r="C964" t="str">
        <f>'F_Inputs - Reps'!C964</f>
        <v>New connections element of new development (CPs, meters) - Abstraction licences</v>
      </c>
      <c r="D964" t="str">
        <f>'F_Inputs - Reps'!D964</f>
        <v>£m</v>
      </c>
      <c r="E964" t="str">
        <f>'F_Inputs - Reps'!E964</f>
        <v>Price Review 2019</v>
      </c>
      <c r="F964" s="7"/>
      <c r="G964" s="7"/>
      <c r="H964" s="7"/>
      <c r="I964" s="7"/>
      <c r="J964" s="7"/>
    </row>
    <row r="965" spans="1:10">
      <c r="A965" t="str">
        <f>'F_Inputs - Reps'!A965</f>
        <v>AFW</v>
      </c>
      <c r="B965" t="str">
        <f>'F_Inputs - Reps'!B965</f>
        <v>WS2004WT</v>
      </c>
      <c r="C965" t="str">
        <f>'F_Inputs - Reps'!C965</f>
        <v>New connections element of new development (CPs, meters) - Water treatment</v>
      </c>
      <c r="D965" t="str">
        <f>'F_Inputs - Reps'!D965</f>
        <v>£m</v>
      </c>
      <c r="E965" t="str">
        <f>'F_Inputs - Reps'!E965</f>
        <v>Price Review 2019</v>
      </c>
      <c r="F965" s="7"/>
      <c r="G965" s="7"/>
      <c r="H965" s="7"/>
      <c r="I965" s="7"/>
      <c r="J965" s="7"/>
    </row>
    <row r="966" spans="1:10">
      <c r="A966" t="str">
        <f>'F_Inputs - Reps'!A966</f>
        <v>AFW</v>
      </c>
      <c r="B966" t="str">
        <f>'F_Inputs - Reps'!B966</f>
        <v>WS2004TWD</v>
      </c>
      <c r="C966" t="str">
        <f>'F_Inputs - Reps'!C966</f>
        <v>New connections element of new development (CPs, meters) - Treated water distribution</v>
      </c>
      <c r="D966" t="str">
        <f>'F_Inputs - Reps'!D966</f>
        <v>£m</v>
      </c>
      <c r="E966" t="str">
        <f>'F_Inputs - Reps'!E966</f>
        <v>Price Review 2019</v>
      </c>
      <c r="F966" s="7"/>
      <c r="G966" s="7"/>
      <c r="H966" s="7"/>
      <c r="I966" s="7"/>
      <c r="J966" s="7"/>
    </row>
    <row r="967" spans="1:10">
      <c r="A967" t="str">
        <f>'F_Inputs - Reps'!A967</f>
        <v>AFW</v>
      </c>
      <c r="B967" t="str">
        <f>'F_Inputs - Reps'!B967</f>
        <v>WS2004RWD</v>
      </c>
      <c r="C967" t="str">
        <f>'F_Inputs - Reps'!C967</f>
        <v>Enhancement expenditure by purpose ~ capital - New connections element of new development (CPs, meters) - Raw water distribution</v>
      </c>
      <c r="D967" t="str">
        <f>'F_Inputs - Reps'!D967</f>
        <v>£m</v>
      </c>
      <c r="E967" t="str">
        <f>'F_Inputs - Reps'!E967</f>
        <v>Price Review 2019</v>
      </c>
      <c r="F967" s="7"/>
      <c r="G967" s="7"/>
      <c r="H967" s="7"/>
      <c r="I967" s="7"/>
      <c r="J967" s="7"/>
    </row>
    <row r="968" spans="1:10">
      <c r="A968" t="str">
        <f>'F_Inputs - Reps'!A968</f>
        <v>AFW</v>
      </c>
      <c r="B968" t="str">
        <f>'F_Inputs - Reps'!B968</f>
        <v>BA2070WR</v>
      </c>
      <c r="C968" t="str">
        <f>'F_Inputs - Reps'!C968</f>
        <v>Total enhancement capital expenditure  - Water resources</v>
      </c>
      <c r="D968" t="str">
        <f>'F_Inputs - Reps'!D968</f>
        <v>£m</v>
      </c>
      <c r="E968" t="str">
        <f>'F_Inputs - Reps'!E968</f>
        <v>Price Review 2019</v>
      </c>
      <c r="F968" s="7"/>
      <c r="G968" s="7"/>
      <c r="H968" s="7"/>
      <c r="I968" s="7"/>
      <c r="J968" s="7"/>
    </row>
    <row r="969" spans="1:10">
      <c r="A969" t="str">
        <f>'F_Inputs - Reps'!A969</f>
        <v>AFW</v>
      </c>
      <c r="B969" t="str">
        <f>'F_Inputs - Reps'!B969</f>
        <v>BA2070RWD</v>
      </c>
      <c r="C969" t="str">
        <f>'F_Inputs - Reps'!C969</f>
        <v>Total enhancement capital expenditure  - Raw water distribution</v>
      </c>
      <c r="D969" t="str">
        <f>'F_Inputs - Reps'!D969</f>
        <v>£m</v>
      </c>
      <c r="E969" t="str">
        <f>'F_Inputs - Reps'!E969</f>
        <v>Price Review 2019</v>
      </c>
      <c r="F969" s="7"/>
      <c r="G969" s="7"/>
      <c r="H969" s="7"/>
      <c r="I969" s="7"/>
      <c r="J969" s="7"/>
    </row>
    <row r="970" spans="1:10">
      <c r="A970" t="str">
        <f>'F_Inputs - Reps'!A970</f>
        <v>AFW</v>
      </c>
      <c r="B970" t="str">
        <f>'F_Inputs - Reps'!B970</f>
        <v>BA2070WT</v>
      </c>
      <c r="C970" t="str">
        <f>'F_Inputs - Reps'!C970</f>
        <v>Total enhancement capital expenditure  - Water treatment</v>
      </c>
      <c r="D970" t="str">
        <f>'F_Inputs - Reps'!D970</f>
        <v>£m</v>
      </c>
      <c r="E970" t="str">
        <f>'F_Inputs - Reps'!E970</f>
        <v>Price Review 2019</v>
      </c>
      <c r="F970" s="7"/>
      <c r="G970" s="7"/>
      <c r="H970" s="7"/>
      <c r="I970" s="7"/>
      <c r="J970" s="7"/>
    </row>
    <row r="971" spans="1:10">
      <c r="A971" t="str">
        <f>'F_Inputs - Reps'!A971</f>
        <v>AFW</v>
      </c>
      <c r="B971" t="str">
        <f>'F_Inputs - Reps'!B971</f>
        <v>BA2070TWD</v>
      </c>
      <c r="C971" t="str">
        <f>'F_Inputs - Reps'!C971</f>
        <v>Total enhancement capital expenditure  - Treated water distribution</v>
      </c>
      <c r="D971" t="str">
        <f>'F_Inputs - Reps'!D971</f>
        <v>£m</v>
      </c>
      <c r="E971" t="str">
        <f>'F_Inputs - Reps'!E971</f>
        <v>Price Review 2019</v>
      </c>
      <c r="F971" s="7"/>
      <c r="G971" s="7"/>
      <c r="H971" s="7"/>
      <c r="I971" s="7"/>
      <c r="J971" s="7"/>
    </row>
    <row r="972" spans="1:10">
      <c r="A972" t="str">
        <f>'F_Inputs - Reps'!A972</f>
        <v>AFW</v>
      </c>
      <c r="B972" t="str">
        <f>'F_Inputs - Reps'!B972</f>
        <v>WWS1009SC</v>
      </c>
      <c r="C972" t="str">
        <f>'F_Inputs - Reps'!C972</f>
        <v>Operating expenditure - Total operating expenditure (excluding third party services) - Sewage collection</v>
      </c>
      <c r="D972" t="str">
        <f>'F_Inputs - Reps'!D972</f>
        <v>£m</v>
      </c>
      <c r="E972" t="str">
        <f>'F_Inputs - Reps'!E972</f>
        <v>Price Review 2019</v>
      </c>
      <c r="F972" s="7"/>
      <c r="G972" s="7"/>
      <c r="H972" s="7"/>
      <c r="I972" s="7"/>
      <c r="J972" s="7"/>
    </row>
    <row r="973" spans="1:10">
      <c r="A973" t="str">
        <f>'F_Inputs - Reps'!A973</f>
        <v>AFW</v>
      </c>
      <c r="B973" t="str">
        <f>'F_Inputs - Reps'!B973</f>
        <v>WWS1009ST</v>
      </c>
      <c r="C973" t="str">
        <f>'F_Inputs - Reps'!C973</f>
        <v>Operating expenditure - Total operating expenditure (excluding third party services) - Sewage treatment</v>
      </c>
      <c r="D973" t="str">
        <f>'F_Inputs - Reps'!D973</f>
        <v>£m</v>
      </c>
      <c r="E973" t="str">
        <f>'F_Inputs - Reps'!E973</f>
        <v>Price Review 2019</v>
      </c>
      <c r="F973" s="7"/>
      <c r="G973" s="7"/>
      <c r="H973" s="7"/>
      <c r="I973" s="7"/>
      <c r="J973" s="7"/>
    </row>
    <row r="974" spans="1:10">
      <c r="A974" t="str">
        <f>'F_Inputs - Reps'!A974</f>
        <v>AFW</v>
      </c>
      <c r="B974" t="str">
        <f>'F_Inputs - Reps'!B974</f>
        <v>WWS1009STP</v>
      </c>
      <c r="C974" t="str">
        <f>'F_Inputs - Reps'!C974</f>
        <v>Operating expenditure - Total operating expenditure (excluding third party services) - Sludge transport</v>
      </c>
      <c r="D974" t="str">
        <f>'F_Inputs - Reps'!D974</f>
        <v>£m</v>
      </c>
      <c r="E974" t="str">
        <f>'F_Inputs - Reps'!E974</f>
        <v>Price Review 2019</v>
      </c>
      <c r="F974" s="7"/>
      <c r="G974" s="7"/>
      <c r="H974" s="7"/>
      <c r="I974" s="7"/>
      <c r="J974" s="7"/>
    </row>
    <row r="975" spans="1:10">
      <c r="A975" t="str">
        <f>'F_Inputs - Reps'!A975</f>
        <v>AFW</v>
      </c>
      <c r="B975" t="str">
        <f>'F_Inputs - Reps'!B975</f>
        <v>WWS1009SDT</v>
      </c>
      <c r="C975" t="str">
        <f>'F_Inputs - Reps'!C975</f>
        <v>Operating expenditure - Total operating expenditure (excluding third party services) - Sludge treatment</v>
      </c>
      <c r="D975" t="str">
        <f>'F_Inputs - Reps'!D975</f>
        <v>£m</v>
      </c>
      <c r="E975" t="str">
        <f>'F_Inputs - Reps'!E975</f>
        <v>Price Review 2019</v>
      </c>
      <c r="F975" s="7"/>
      <c r="G975" s="7"/>
      <c r="H975" s="7"/>
      <c r="I975" s="7"/>
      <c r="J975" s="7"/>
    </row>
    <row r="976" spans="1:10">
      <c r="A976" t="str">
        <f>'F_Inputs - Reps'!A976</f>
        <v>AFW</v>
      </c>
      <c r="B976" t="str">
        <f>'F_Inputs - Reps'!B976</f>
        <v>WWS1009SDD</v>
      </c>
      <c r="C976" t="str">
        <f>'F_Inputs - Reps'!C976</f>
        <v>Operating expenditure - Total operating expenditure (excluding third party services) - Sludge disposal</v>
      </c>
      <c r="D976" t="str">
        <f>'F_Inputs - Reps'!D976</f>
        <v>£m</v>
      </c>
      <c r="E976" t="str">
        <f>'F_Inputs - Reps'!E976</f>
        <v>Price Review 2019</v>
      </c>
      <c r="F976" s="7"/>
      <c r="G976" s="7"/>
      <c r="H976" s="7"/>
      <c r="I976" s="7"/>
      <c r="J976" s="7"/>
    </row>
    <row r="977" spans="1:10">
      <c r="A977" t="str">
        <f>'F_Inputs - Reps'!A977</f>
        <v>AFW</v>
      </c>
      <c r="B977" t="str">
        <f>'F_Inputs - Reps'!B977</f>
        <v>WWS2054SC</v>
      </c>
      <c r="C977" t="str">
        <f>'F_Inputs - Reps'!C977</f>
        <v>Enhancement expenditure by purpose - operating - Total wastewater enhancement operating expenditure  - Sewage collection</v>
      </c>
      <c r="D977" t="str">
        <f>'F_Inputs - Reps'!D977</f>
        <v>£m</v>
      </c>
      <c r="E977" t="str">
        <f>'F_Inputs - Reps'!E977</f>
        <v>Price Review 2019</v>
      </c>
      <c r="F977" s="7"/>
      <c r="G977" s="7"/>
      <c r="H977" s="7"/>
      <c r="I977" s="7"/>
      <c r="J977" s="7"/>
    </row>
    <row r="978" spans="1:10">
      <c r="A978" t="str">
        <f>'F_Inputs - Reps'!A978</f>
        <v>AFW</v>
      </c>
      <c r="B978" t="str">
        <f>'F_Inputs - Reps'!B978</f>
        <v>WWS2054ST</v>
      </c>
      <c r="C978" t="str">
        <f>'F_Inputs - Reps'!C978</f>
        <v>Enhancement expenditure by purpose - operating - Total wastewater enhancement operating expenditure  - Sewage treatment</v>
      </c>
      <c r="D978" t="str">
        <f>'F_Inputs - Reps'!D978</f>
        <v>£m</v>
      </c>
      <c r="E978" t="str">
        <f>'F_Inputs - Reps'!E978</f>
        <v>Price Review 2019</v>
      </c>
      <c r="F978" s="7"/>
      <c r="G978" s="7"/>
      <c r="H978" s="7"/>
      <c r="I978" s="7"/>
      <c r="J978" s="7"/>
    </row>
    <row r="979" spans="1:10">
      <c r="A979" t="str">
        <f>'F_Inputs - Reps'!A979</f>
        <v>AFW</v>
      </c>
      <c r="B979" t="str">
        <f>'F_Inputs - Reps'!B979</f>
        <v>WWS2054STP</v>
      </c>
      <c r="C979" t="str">
        <f>'F_Inputs - Reps'!C979</f>
        <v>Enhancement expenditure by purpose - operating - Total wastewater enhancement operating expenditure  - Sludge transport</v>
      </c>
      <c r="D979" t="str">
        <f>'F_Inputs - Reps'!D979</f>
        <v>£m</v>
      </c>
      <c r="E979" t="str">
        <f>'F_Inputs - Reps'!E979</f>
        <v>Price Review 2019</v>
      </c>
      <c r="F979" s="7"/>
      <c r="G979" s="7"/>
      <c r="H979" s="7"/>
      <c r="I979" s="7"/>
      <c r="J979" s="7"/>
    </row>
    <row r="980" spans="1:10">
      <c r="A980" t="str">
        <f>'F_Inputs - Reps'!A980</f>
        <v>AFW</v>
      </c>
      <c r="B980" t="str">
        <f>'F_Inputs - Reps'!B980</f>
        <v>WWS2054SDT</v>
      </c>
      <c r="C980" t="str">
        <f>'F_Inputs - Reps'!C980</f>
        <v>Enhancement expenditure by purpose - operating - Total wastewater enhancement operating expenditure  - Sludge treatment</v>
      </c>
      <c r="D980" t="str">
        <f>'F_Inputs - Reps'!D980</f>
        <v>£m</v>
      </c>
      <c r="E980" t="str">
        <f>'F_Inputs - Reps'!E980</f>
        <v>Price Review 2019</v>
      </c>
      <c r="F980" s="7"/>
      <c r="G980" s="7"/>
      <c r="H980" s="7"/>
      <c r="I980" s="7"/>
      <c r="J980" s="7"/>
    </row>
    <row r="981" spans="1:10">
      <c r="A981" t="str">
        <f>'F_Inputs - Reps'!A981</f>
        <v>AFW</v>
      </c>
      <c r="B981" t="str">
        <f>'F_Inputs - Reps'!B981</f>
        <v>WWS2054SDD</v>
      </c>
      <c r="C981" t="str">
        <f>'F_Inputs - Reps'!C981</f>
        <v>Enhancement expenditure by purpose - operating - Total wastewater enhancement operating expenditure  - Sludge disposal</v>
      </c>
      <c r="D981" t="str">
        <f>'F_Inputs - Reps'!D981</f>
        <v>£m</v>
      </c>
      <c r="E981" t="str">
        <f>'F_Inputs - Reps'!E981</f>
        <v>Price Review 2019</v>
      </c>
      <c r="F981" s="7"/>
      <c r="G981" s="7"/>
      <c r="H981" s="7"/>
      <c r="I981" s="7"/>
      <c r="J981" s="7"/>
    </row>
    <row r="982" spans="1:10">
      <c r="A982" t="str">
        <f>'F_Inputs - Reps'!A982</f>
        <v>AFW</v>
      </c>
      <c r="B982" t="str">
        <f>'F_Inputs - Reps'!B982</f>
        <v>WWS2033SC</v>
      </c>
      <c r="C982" t="str">
        <f>'F_Inputs - Reps'!C982</f>
        <v>Enhancement expenditure by purpose - operating - New development and growth - Sewage collection</v>
      </c>
      <c r="D982" t="str">
        <f>'F_Inputs - Reps'!D982</f>
        <v>£m</v>
      </c>
      <c r="E982" t="str">
        <f>'F_Inputs - Reps'!E982</f>
        <v>Price Review 2019</v>
      </c>
      <c r="F982" s="7"/>
      <c r="G982" s="7"/>
      <c r="H982" s="7"/>
      <c r="I982" s="7"/>
      <c r="J982" s="7"/>
    </row>
    <row r="983" spans="1:10">
      <c r="A983" t="str">
        <f>'F_Inputs - Reps'!A983</f>
        <v>AFW</v>
      </c>
      <c r="B983" t="str">
        <f>'F_Inputs - Reps'!B983</f>
        <v>WWS2033ST</v>
      </c>
      <c r="C983" t="str">
        <f>'F_Inputs - Reps'!C983</f>
        <v>Enhancement expenditure by purpose - operating - New development and growth - Sewage treatment</v>
      </c>
      <c r="D983" t="str">
        <f>'F_Inputs - Reps'!D983</f>
        <v>£m</v>
      </c>
      <c r="E983" t="str">
        <f>'F_Inputs - Reps'!E983</f>
        <v>Price Review 2019</v>
      </c>
      <c r="F983" s="7"/>
      <c r="G983" s="7"/>
      <c r="H983" s="7"/>
      <c r="I983" s="7"/>
      <c r="J983" s="7"/>
    </row>
    <row r="984" spans="1:10">
      <c r="A984" t="str">
        <f>'F_Inputs - Reps'!A984</f>
        <v>AFW</v>
      </c>
      <c r="B984" t="str">
        <f>'F_Inputs - Reps'!B984</f>
        <v>WWS2033STP</v>
      </c>
      <c r="C984" t="str">
        <f>'F_Inputs - Reps'!C984</f>
        <v>Enhancement expenditure by purpose - operating - New development and growth - Sludge transport</v>
      </c>
      <c r="D984" t="str">
        <f>'F_Inputs - Reps'!D984</f>
        <v>£m</v>
      </c>
      <c r="E984" t="str">
        <f>'F_Inputs - Reps'!E984</f>
        <v>Price Review 2019</v>
      </c>
      <c r="F984" s="7"/>
      <c r="G984" s="7"/>
      <c r="H984" s="7"/>
      <c r="I984" s="7"/>
      <c r="J984" s="7"/>
    </row>
    <row r="985" spans="1:10">
      <c r="A985" t="str">
        <f>'F_Inputs - Reps'!A985</f>
        <v>AFW</v>
      </c>
      <c r="B985" t="str">
        <f>'F_Inputs - Reps'!B985</f>
        <v>WWS2033SDT</v>
      </c>
      <c r="C985" t="str">
        <f>'F_Inputs - Reps'!C985</f>
        <v>Enhancement expenditure by purpose - operating - New development and growth - Sludge treatment</v>
      </c>
      <c r="D985" t="str">
        <f>'F_Inputs - Reps'!D985</f>
        <v>£m</v>
      </c>
      <c r="E985" t="str">
        <f>'F_Inputs - Reps'!E985</f>
        <v>Price Review 2019</v>
      </c>
      <c r="F985" s="7"/>
      <c r="G985" s="7"/>
      <c r="H985" s="7"/>
      <c r="I985" s="7"/>
      <c r="J985" s="7"/>
    </row>
    <row r="986" spans="1:10">
      <c r="A986" t="str">
        <f>'F_Inputs - Reps'!A986</f>
        <v>AFW</v>
      </c>
      <c r="B986" t="str">
        <f>'F_Inputs - Reps'!B986</f>
        <v>WWS2033SDD</v>
      </c>
      <c r="C986" t="str">
        <f>'F_Inputs - Reps'!C986</f>
        <v>Enhancement expenditure by purpose - operating - New development and growth - Sludge disposal</v>
      </c>
      <c r="D986" t="str">
        <f>'F_Inputs - Reps'!D986</f>
        <v>£m</v>
      </c>
      <c r="E986" t="str">
        <f>'F_Inputs - Reps'!E986</f>
        <v>Price Review 2019</v>
      </c>
      <c r="F986" s="7"/>
      <c r="G986" s="7"/>
      <c r="H986" s="7"/>
      <c r="I986" s="7"/>
      <c r="J986" s="7"/>
    </row>
    <row r="987" spans="1:10">
      <c r="A987" t="str">
        <f>'F_Inputs - Reps'!A987</f>
        <v>AFW</v>
      </c>
      <c r="B987" t="str">
        <f>'F_Inputs - Reps'!B987</f>
        <v>WWS2034SC</v>
      </c>
      <c r="C987" t="str">
        <f>'F_Inputs - Reps'!C987</f>
        <v>Enhancement expenditure by purpose - operating - Growth at sewage treatment works (excluding sludge treatment) - Sewage collection</v>
      </c>
      <c r="D987" t="str">
        <f>'F_Inputs - Reps'!D987</f>
        <v>£m</v>
      </c>
      <c r="E987" t="str">
        <f>'F_Inputs - Reps'!E987</f>
        <v>Price Review 2019</v>
      </c>
      <c r="F987" s="7"/>
      <c r="G987" s="7"/>
      <c r="H987" s="7"/>
      <c r="I987" s="7"/>
      <c r="J987" s="7"/>
    </row>
    <row r="988" spans="1:10">
      <c r="A988" t="str">
        <f>'F_Inputs - Reps'!A988</f>
        <v>AFW</v>
      </c>
      <c r="B988" t="str">
        <f>'F_Inputs - Reps'!B988</f>
        <v>WWS2034ST</v>
      </c>
      <c r="C988" t="str">
        <f>'F_Inputs - Reps'!C988</f>
        <v>Enhancement expenditure by purpose - operating - Growth at sewage treatment works (excluding sludge treatment) - Sewage treatment</v>
      </c>
      <c r="D988" t="str">
        <f>'F_Inputs - Reps'!D988</f>
        <v>£m</v>
      </c>
      <c r="E988" t="str">
        <f>'F_Inputs - Reps'!E988</f>
        <v>Price Review 2019</v>
      </c>
      <c r="F988" s="7"/>
      <c r="G988" s="7"/>
      <c r="H988" s="7"/>
      <c r="I988" s="7"/>
      <c r="J988" s="7"/>
    </row>
    <row r="989" spans="1:10">
      <c r="A989" t="str">
        <f>'F_Inputs - Reps'!A989</f>
        <v>AFW</v>
      </c>
      <c r="B989" t="str">
        <f>'F_Inputs - Reps'!B989</f>
        <v>WWS2034STP</v>
      </c>
      <c r="C989" t="str">
        <f>'F_Inputs - Reps'!C989</f>
        <v>Enhancement expenditure by purpose - operating - Growth at sewage treatment works (excluding sludge treatment) - Sludge transport</v>
      </c>
      <c r="D989" t="str">
        <f>'F_Inputs - Reps'!D989</f>
        <v>£m</v>
      </c>
      <c r="E989" t="str">
        <f>'F_Inputs - Reps'!E989</f>
        <v>Price Review 2019</v>
      </c>
      <c r="F989" s="7"/>
      <c r="G989" s="7"/>
      <c r="H989" s="7"/>
      <c r="I989" s="7"/>
      <c r="J989" s="7"/>
    </row>
    <row r="990" spans="1:10">
      <c r="A990" t="str">
        <f>'F_Inputs - Reps'!A990</f>
        <v>AFW</v>
      </c>
      <c r="B990" t="str">
        <f>'F_Inputs - Reps'!B990</f>
        <v>WWS2034SDT</v>
      </c>
      <c r="C990" t="str">
        <f>'F_Inputs - Reps'!C990</f>
        <v>Enhancement expenditure by purpose - operating - Growth at sewage treatment works (excluding sludge treatment) - Sludge treatment</v>
      </c>
      <c r="D990" t="str">
        <f>'F_Inputs - Reps'!D990</f>
        <v>£m</v>
      </c>
      <c r="E990" t="str">
        <f>'F_Inputs - Reps'!E990</f>
        <v>Price Review 2019</v>
      </c>
      <c r="F990" s="7"/>
      <c r="G990" s="7"/>
      <c r="H990" s="7"/>
      <c r="I990" s="7"/>
      <c r="J990" s="7"/>
    </row>
    <row r="991" spans="1:10">
      <c r="A991" t="str">
        <f>'F_Inputs - Reps'!A991</f>
        <v>AFW</v>
      </c>
      <c r="B991" t="str">
        <f>'F_Inputs - Reps'!B991</f>
        <v>WWS2034SDD</v>
      </c>
      <c r="C991" t="str">
        <f>'F_Inputs - Reps'!C991</f>
        <v>Enhancement expenditure by purpose - operating - Growth at sewage treatment works (excluding sludge treatment) - Sludge disposal</v>
      </c>
      <c r="D991" t="str">
        <f>'F_Inputs - Reps'!D991</f>
        <v>£m</v>
      </c>
      <c r="E991" t="str">
        <f>'F_Inputs - Reps'!E991</f>
        <v>Price Review 2019</v>
      </c>
      <c r="F991" s="7"/>
      <c r="G991" s="7"/>
      <c r="H991" s="7"/>
      <c r="I991" s="7"/>
      <c r="J991" s="7"/>
    </row>
    <row r="992" spans="1:10">
      <c r="A992" t="str">
        <f>'F_Inputs - Reps'!A992</f>
        <v>AFW</v>
      </c>
      <c r="B992" t="str">
        <f>'F_Inputs - Reps'!B992</f>
        <v>WWS2038SC</v>
      </c>
      <c r="C992" t="str">
        <f>'F_Inputs - Reps'!C992</f>
        <v>Enhancement expenditure by purpose - operating - Reduce flooding risk for properties - Sewage collection</v>
      </c>
      <c r="D992" t="str">
        <f>'F_Inputs - Reps'!D992</f>
        <v>£m</v>
      </c>
      <c r="E992" t="str">
        <f>'F_Inputs - Reps'!E992</f>
        <v>Price Review 2019</v>
      </c>
      <c r="F992" s="7"/>
      <c r="G992" s="7"/>
      <c r="H992" s="7"/>
      <c r="I992" s="7"/>
      <c r="J992" s="7"/>
    </row>
    <row r="993" spans="1:10">
      <c r="A993" t="str">
        <f>'F_Inputs - Reps'!A993</f>
        <v>AFW</v>
      </c>
      <c r="B993" t="str">
        <f>'F_Inputs - Reps'!B993</f>
        <v>WWS2038ST</v>
      </c>
      <c r="C993" t="str">
        <f>'F_Inputs - Reps'!C993</f>
        <v>Enhancement expenditure by purpose - operating - Reduce flooding risk for properties - Sewage treatment</v>
      </c>
      <c r="D993" t="str">
        <f>'F_Inputs - Reps'!D993</f>
        <v>£m</v>
      </c>
      <c r="E993" t="str">
        <f>'F_Inputs - Reps'!E993</f>
        <v>Price Review 2019</v>
      </c>
      <c r="F993" s="7"/>
      <c r="G993" s="7"/>
      <c r="H993" s="7"/>
      <c r="I993" s="7"/>
      <c r="J993" s="7"/>
    </row>
    <row r="994" spans="1:10">
      <c r="A994" t="str">
        <f>'F_Inputs - Reps'!A994</f>
        <v>AFW</v>
      </c>
      <c r="B994" t="str">
        <f>'F_Inputs - Reps'!B994</f>
        <v>WWS2038STP</v>
      </c>
      <c r="C994" t="str">
        <f>'F_Inputs - Reps'!C994</f>
        <v>Enhancement expenditure by purpose - operating - Reduce flooding risk for properties - Sludge transport</v>
      </c>
      <c r="D994" t="str">
        <f>'F_Inputs - Reps'!D994</f>
        <v>£m</v>
      </c>
      <c r="E994" t="str">
        <f>'F_Inputs - Reps'!E994</f>
        <v>Price Review 2019</v>
      </c>
      <c r="F994" s="7"/>
      <c r="G994" s="7"/>
      <c r="H994" s="7"/>
      <c r="I994" s="7"/>
      <c r="J994" s="7"/>
    </row>
    <row r="995" spans="1:10">
      <c r="A995" t="str">
        <f>'F_Inputs - Reps'!A995</f>
        <v>AFW</v>
      </c>
      <c r="B995" t="str">
        <f>'F_Inputs - Reps'!B995</f>
        <v>WWS2038SDT</v>
      </c>
      <c r="C995" t="str">
        <f>'F_Inputs - Reps'!C995</f>
        <v>Enhancement expenditure by purpose - operating - Reduce flooding risk for properties - Sludge treatment</v>
      </c>
      <c r="D995" t="str">
        <f>'F_Inputs - Reps'!D995</f>
        <v>£m</v>
      </c>
      <c r="E995" t="str">
        <f>'F_Inputs - Reps'!E995</f>
        <v>Price Review 2019</v>
      </c>
      <c r="F995" s="7"/>
      <c r="G995" s="7"/>
      <c r="H995" s="7"/>
      <c r="I995" s="7"/>
      <c r="J995" s="7"/>
    </row>
    <row r="996" spans="1:10">
      <c r="A996" t="str">
        <f>'F_Inputs - Reps'!A996</f>
        <v>AFW</v>
      </c>
      <c r="B996" t="str">
        <f>'F_Inputs - Reps'!B996</f>
        <v>WWS2038SDD</v>
      </c>
      <c r="C996" t="str">
        <f>'F_Inputs - Reps'!C996</f>
        <v>Enhancement expenditure by purpose - operating - Reduce flooding risk for properties - Sludge disposal</v>
      </c>
      <c r="D996" t="str">
        <f>'F_Inputs - Reps'!D996</f>
        <v>£m</v>
      </c>
      <c r="E996" t="str">
        <f>'F_Inputs - Reps'!E996</f>
        <v>Price Review 2019</v>
      </c>
      <c r="F996" s="7"/>
      <c r="G996" s="7"/>
      <c r="H996" s="7"/>
      <c r="I996" s="7"/>
      <c r="J996" s="7"/>
    </row>
    <row r="997" spans="1:10">
      <c r="A997" t="str">
        <f>'F_Inputs - Reps'!A997</f>
        <v>AFW</v>
      </c>
      <c r="B997" t="str">
        <f>'F_Inputs - Reps'!B997</f>
        <v>WWS2055SC</v>
      </c>
      <c r="C997" t="str">
        <f>'F_Inputs - Reps'!C997</f>
        <v>Enhancement expenditure by purpose - operating - Transferred private sewers and pumping stations - Sewage collection</v>
      </c>
      <c r="D997" t="str">
        <f>'F_Inputs - Reps'!D997</f>
        <v>£m</v>
      </c>
      <c r="E997" t="str">
        <f>'F_Inputs - Reps'!E997</f>
        <v>Price Review 2019</v>
      </c>
      <c r="F997" s="7"/>
      <c r="G997" s="7"/>
      <c r="H997" s="7"/>
      <c r="I997" s="7"/>
      <c r="J997" s="7"/>
    </row>
    <row r="998" spans="1:10">
      <c r="A998" t="str">
        <f>'F_Inputs - Reps'!A998</f>
        <v>AFW</v>
      </c>
      <c r="B998" t="str">
        <f>'F_Inputs - Reps'!B998</f>
        <v>WWS2055ST</v>
      </c>
      <c r="C998" t="str">
        <f>'F_Inputs - Reps'!C998</f>
        <v>Enhancement expenditure by purpose - operating - Transferred private sewers and pumping stations - Sewage treatment</v>
      </c>
      <c r="D998" t="str">
        <f>'F_Inputs - Reps'!D998</f>
        <v>£m</v>
      </c>
      <c r="E998" t="str">
        <f>'F_Inputs - Reps'!E998</f>
        <v>Price Review 2019</v>
      </c>
      <c r="F998" s="7"/>
      <c r="G998" s="7"/>
      <c r="H998" s="7"/>
      <c r="I998" s="7"/>
      <c r="J998" s="7"/>
    </row>
    <row r="999" spans="1:10">
      <c r="A999" t="str">
        <f>'F_Inputs - Reps'!A999</f>
        <v>AFW</v>
      </c>
      <c r="B999" t="str">
        <f>'F_Inputs - Reps'!B999</f>
        <v>WWS2055STP</v>
      </c>
      <c r="C999" t="str">
        <f>'F_Inputs - Reps'!C999</f>
        <v>Enhancement expenditure by purpose - operating - Transferred private sewers and pumping stations - Sludge transport</v>
      </c>
      <c r="D999" t="str">
        <f>'F_Inputs - Reps'!D999</f>
        <v>£m</v>
      </c>
      <c r="E999" t="str">
        <f>'F_Inputs - Reps'!E999</f>
        <v>Price Review 2019</v>
      </c>
      <c r="F999" s="7"/>
      <c r="G999" s="7"/>
      <c r="H999" s="7"/>
      <c r="I999" s="7"/>
      <c r="J999" s="7"/>
    </row>
    <row r="1000" spans="1:10">
      <c r="A1000" t="str">
        <f>'F_Inputs - Reps'!A1000</f>
        <v>AFW</v>
      </c>
      <c r="B1000" t="str">
        <f>'F_Inputs - Reps'!B1000</f>
        <v>WWS2055SDT</v>
      </c>
      <c r="C1000" t="str">
        <f>'F_Inputs - Reps'!C1000</f>
        <v>Enhancement expenditure by purpose - operating - Transferred private sewers and pumping stations - Sludge treatment</v>
      </c>
      <c r="D1000" t="str">
        <f>'F_Inputs - Reps'!D1000</f>
        <v>£m</v>
      </c>
      <c r="E1000" t="str">
        <f>'F_Inputs - Reps'!E1000</f>
        <v>Price Review 2019</v>
      </c>
      <c r="F1000" s="7"/>
      <c r="G1000" s="7"/>
      <c r="H1000" s="7"/>
      <c r="I1000" s="7"/>
      <c r="J1000" s="7"/>
    </row>
    <row r="1001" spans="1:10">
      <c r="A1001" t="str">
        <f>'F_Inputs - Reps'!A1001</f>
        <v>AFW</v>
      </c>
      <c r="B1001" t="str">
        <f>'F_Inputs - Reps'!B1001</f>
        <v>WWS2055SDD</v>
      </c>
      <c r="C1001" t="str">
        <f>'F_Inputs - Reps'!C1001</f>
        <v>Enhancement expenditure by purpose - operating - Transferred private sewers and pumping stations - Sludge disposal</v>
      </c>
      <c r="D1001" t="str">
        <f>'F_Inputs - Reps'!D1001</f>
        <v>£m</v>
      </c>
      <c r="E1001" t="str">
        <f>'F_Inputs - Reps'!E1001</f>
        <v>Price Review 2019</v>
      </c>
      <c r="F1001" s="7"/>
      <c r="G1001" s="7"/>
      <c r="H1001" s="7"/>
      <c r="I1001" s="7"/>
      <c r="J1001" s="7"/>
    </row>
    <row r="1002" spans="1:10">
      <c r="A1002" t="str">
        <f>'F_Inputs - Reps'!A1002</f>
        <v>AFW</v>
      </c>
      <c r="B1002" t="str">
        <f>'F_Inputs - Reps'!B1002</f>
        <v>WWS1012SC</v>
      </c>
      <c r="C1002" t="str">
        <f>'F_Inputs - Reps'!C1002</f>
        <v>Capital expenditure - Maintaining the long term capability of the assets ~ infra - Sewage collection</v>
      </c>
      <c r="D1002" t="str">
        <f>'F_Inputs - Reps'!D1002</f>
        <v>£m</v>
      </c>
      <c r="E1002" t="str">
        <f>'F_Inputs - Reps'!E1002</f>
        <v>Price Review 2019</v>
      </c>
      <c r="F1002" s="7"/>
      <c r="G1002" s="7"/>
      <c r="H1002" s="7"/>
      <c r="I1002" s="7"/>
      <c r="J1002" s="7"/>
    </row>
    <row r="1003" spans="1:10">
      <c r="A1003" t="str">
        <f>'F_Inputs - Reps'!A1003</f>
        <v>AFW</v>
      </c>
      <c r="B1003" t="str">
        <f>'F_Inputs - Reps'!B1003</f>
        <v>WWS1012ST</v>
      </c>
      <c r="C1003" t="str">
        <f>'F_Inputs - Reps'!C1003</f>
        <v>Capital expenditure - Maintaining the long term capability of the assets ~ infra - Sewage treatment</v>
      </c>
      <c r="D1003" t="str">
        <f>'F_Inputs - Reps'!D1003</f>
        <v>£m</v>
      </c>
      <c r="E1003" t="str">
        <f>'F_Inputs - Reps'!E1003</f>
        <v>Price Review 2019</v>
      </c>
      <c r="F1003" s="7"/>
      <c r="G1003" s="7"/>
      <c r="H1003" s="7"/>
      <c r="I1003" s="7"/>
      <c r="J1003" s="7"/>
    </row>
    <row r="1004" spans="1:10">
      <c r="A1004" t="str">
        <f>'F_Inputs - Reps'!A1004</f>
        <v>AFW</v>
      </c>
      <c r="B1004" t="str">
        <f>'F_Inputs - Reps'!B1004</f>
        <v>WWS1012STP</v>
      </c>
      <c r="C1004" t="str">
        <f>'F_Inputs - Reps'!C1004</f>
        <v>Capital expenditure - Maintaining the long term capability of the assets ~ infra - Sludge transport</v>
      </c>
      <c r="D1004" t="str">
        <f>'F_Inputs - Reps'!D1004</f>
        <v>£m</v>
      </c>
      <c r="E1004" t="str">
        <f>'F_Inputs - Reps'!E1004</f>
        <v>Price Review 2019</v>
      </c>
      <c r="F1004" s="7"/>
      <c r="G1004" s="7"/>
      <c r="H1004" s="7"/>
      <c r="I1004" s="7"/>
      <c r="J1004" s="7"/>
    </row>
    <row r="1005" spans="1:10">
      <c r="A1005" t="str">
        <f>'F_Inputs - Reps'!A1005</f>
        <v>AFW</v>
      </c>
      <c r="B1005" t="str">
        <f>'F_Inputs - Reps'!B1005</f>
        <v>WWS1012SDT</v>
      </c>
      <c r="C1005" t="str">
        <f>'F_Inputs - Reps'!C1005</f>
        <v>Capital expenditure - Maintaining the long term capability of the assets ~ infra - Sludge treatment</v>
      </c>
      <c r="D1005" t="str">
        <f>'F_Inputs - Reps'!D1005</f>
        <v>£m</v>
      </c>
      <c r="E1005" t="str">
        <f>'F_Inputs - Reps'!E1005</f>
        <v>Price Review 2019</v>
      </c>
      <c r="F1005" s="7"/>
      <c r="G1005" s="7"/>
      <c r="H1005" s="7"/>
      <c r="I1005" s="7"/>
      <c r="J1005" s="7"/>
    </row>
    <row r="1006" spans="1:10">
      <c r="A1006" t="str">
        <f>'F_Inputs - Reps'!A1006</f>
        <v>AFW</v>
      </c>
      <c r="B1006" t="str">
        <f>'F_Inputs - Reps'!B1006</f>
        <v>WWS1012SDD</v>
      </c>
      <c r="C1006" t="str">
        <f>'F_Inputs - Reps'!C1006</f>
        <v>Capital expenditure - Maintaining the long term capability of the assets ~ infra - Sludge disposal</v>
      </c>
      <c r="D1006" t="str">
        <f>'F_Inputs - Reps'!D1006</f>
        <v>£m</v>
      </c>
      <c r="E1006" t="str">
        <f>'F_Inputs - Reps'!E1006</f>
        <v>Price Review 2019</v>
      </c>
      <c r="F1006" s="7"/>
      <c r="G1006" s="7"/>
      <c r="H1006" s="7"/>
      <c r="I1006" s="7"/>
      <c r="J1006" s="7"/>
    </row>
    <row r="1007" spans="1:10">
      <c r="A1007" t="str">
        <f>'F_Inputs - Reps'!A1007</f>
        <v>AFW</v>
      </c>
      <c r="B1007" t="str">
        <f>'F_Inputs - Reps'!B1007</f>
        <v>WWS1013SC</v>
      </c>
      <c r="C1007" t="str">
        <f>'F_Inputs - Reps'!C1007</f>
        <v>Capital expenditure - Maintaining the long term capability of the assets ~ non~infra - Sewage collection</v>
      </c>
      <c r="D1007" t="str">
        <f>'F_Inputs - Reps'!D1007</f>
        <v>£m</v>
      </c>
      <c r="E1007" t="str">
        <f>'F_Inputs - Reps'!E1007</f>
        <v>Price Review 2019</v>
      </c>
      <c r="F1007" s="7"/>
      <c r="G1007" s="7"/>
      <c r="H1007" s="7"/>
      <c r="I1007" s="7"/>
      <c r="J1007" s="7"/>
    </row>
    <row r="1008" spans="1:10">
      <c r="A1008" t="str">
        <f>'F_Inputs - Reps'!A1008</f>
        <v>AFW</v>
      </c>
      <c r="B1008" t="str">
        <f>'F_Inputs - Reps'!B1008</f>
        <v>WWS1013ST</v>
      </c>
      <c r="C1008" t="str">
        <f>'F_Inputs - Reps'!C1008</f>
        <v>Capital expenditure - Maintaining the long term capability of the assets ~ non~infra - Sewage treatment</v>
      </c>
      <c r="D1008" t="str">
        <f>'F_Inputs - Reps'!D1008</f>
        <v>£m</v>
      </c>
      <c r="E1008" t="str">
        <f>'F_Inputs - Reps'!E1008</f>
        <v>Price Review 2019</v>
      </c>
      <c r="F1008" s="7"/>
      <c r="G1008" s="7"/>
      <c r="H1008" s="7"/>
      <c r="I1008" s="7"/>
      <c r="J1008" s="7"/>
    </row>
    <row r="1009" spans="1:10">
      <c r="A1009" t="str">
        <f>'F_Inputs - Reps'!A1009</f>
        <v>AFW</v>
      </c>
      <c r="B1009" t="str">
        <f>'F_Inputs - Reps'!B1009</f>
        <v>WWS1013STP</v>
      </c>
      <c r="C1009" t="str">
        <f>'F_Inputs - Reps'!C1009</f>
        <v>Capital expenditure - Maintaining the long term capability of the assets ~ non~infra - Sludge transport</v>
      </c>
      <c r="D1009" t="str">
        <f>'F_Inputs - Reps'!D1009</f>
        <v>£m</v>
      </c>
      <c r="E1009" t="str">
        <f>'F_Inputs - Reps'!E1009</f>
        <v>Price Review 2019</v>
      </c>
      <c r="F1009" s="7"/>
      <c r="G1009" s="7"/>
      <c r="H1009" s="7"/>
      <c r="I1009" s="7"/>
      <c r="J1009" s="7"/>
    </row>
    <row r="1010" spans="1:10">
      <c r="A1010" t="str">
        <f>'F_Inputs - Reps'!A1010</f>
        <v>AFW</v>
      </c>
      <c r="B1010" t="str">
        <f>'F_Inputs - Reps'!B1010</f>
        <v>WWS1013SDT</v>
      </c>
      <c r="C1010" t="str">
        <f>'F_Inputs - Reps'!C1010</f>
        <v>Capital expenditure - Maintaining the long term capability of the assets ~ non~infra - Sludge treatment</v>
      </c>
      <c r="D1010" t="str">
        <f>'F_Inputs - Reps'!D1010</f>
        <v>£m</v>
      </c>
      <c r="E1010" t="str">
        <f>'F_Inputs - Reps'!E1010</f>
        <v>Price Review 2019</v>
      </c>
      <c r="F1010" s="7"/>
      <c r="G1010" s="7"/>
      <c r="H1010" s="7"/>
      <c r="I1010" s="7"/>
      <c r="J1010" s="7"/>
    </row>
    <row r="1011" spans="1:10">
      <c r="A1011" t="str">
        <f>'F_Inputs - Reps'!A1011</f>
        <v>AFW</v>
      </c>
      <c r="B1011" t="str">
        <f>'F_Inputs - Reps'!B1011</f>
        <v>WWS1013SDD</v>
      </c>
      <c r="C1011" t="str">
        <f>'F_Inputs - Reps'!C1011</f>
        <v>Capital expenditure - Maintaining the long term capability of the assets ~ non~infra - Sludge disposal</v>
      </c>
      <c r="D1011" t="str">
        <f>'F_Inputs - Reps'!D1011</f>
        <v>£m</v>
      </c>
      <c r="E1011" t="str">
        <f>'F_Inputs - Reps'!E1011</f>
        <v>Price Review 2019</v>
      </c>
      <c r="F1011" s="7"/>
      <c r="G1011" s="7"/>
      <c r="H1011" s="7"/>
      <c r="I1011" s="7"/>
      <c r="J1011" s="7"/>
    </row>
    <row r="1012" spans="1:10">
      <c r="A1012" t="str">
        <f>'F_Inputs - Reps'!A1012</f>
        <v>AFW</v>
      </c>
      <c r="B1012" t="str">
        <f>'F_Inputs - Reps'!B1012</f>
        <v>S3020SC</v>
      </c>
      <c r="C1012" t="str">
        <f>'F_Inputs - Reps'!C1012</f>
        <v>New development and growth - Sewage collection</v>
      </c>
      <c r="D1012" t="str">
        <f>'F_Inputs - Reps'!D1012</f>
        <v>£m</v>
      </c>
      <c r="E1012" t="str">
        <f>'F_Inputs - Reps'!E1012</f>
        <v>Price Review 2019</v>
      </c>
      <c r="F1012" s="7"/>
      <c r="G1012" s="7"/>
      <c r="H1012" s="7"/>
      <c r="I1012" s="7"/>
      <c r="J1012" s="7"/>
    </row>
    <row r="1013" spans="1:10">
      <c r="A1013" t="str">
        <f>'F_Inputs - Reps'!A1013</f>
        <v>AFW</v>
      </c>
      <c r="B1013" t="str">
        <f>'F_Inputs - Reps'!B1013</f>
        <v>S3020ST</v>
      </c>
      <c r="C1013" t="str">
        <f>'F_Inputs - Reps'!C1013</f>
        <v>New development and growth - Sewage treatment</v>
      </c>
      <c r="D1013" t="str">
        <f>'F_Inputs - Reps'!D1013</f>
        <v>£m</v>
      </c>
      <c r="E1013" t="str">
        <f>'F_Inputs - Reps'!E1013</f>
        <v>Price Review 2019</v>
      </c>
      <c r="F1013" s="7"/>
      <c r="G1013" s="7"/>
      <c r="H1013" s="7"/>
      <c r="I1013" s="7"/>
      <c r="J1013" s="7"/>
    </row>
    <row r="1014" spans="1:10">
      <c r="A1014" t="str">
        <f>'F_Inputs - Reps'!A1014</f>
        <v>AFW</v>
      </c>
      <c r="B1014" t="str">
        <f>'F_Inputs - Reps'!B1014</f>
        <v>S3020STP</v>
      </c>
      <c r="C1014" t="str">
        <f>'F_Inputs - Reps'!C1014</f>
        <v>New development and growth - Sludge transport</v>
      </c>
      <c r="D1014" t="str">
        <f>'F_Inputs - Reps'!D1014</f>
        <v>£m</v>
      </c>
      <c r="E1014" t="str">
        <f>'F_Inputs - Reps'!E1014</f>
        <v>Price Review 2019</v>
      </c>
      <c r="F1014" s="7"/>
      <c r="G1014" s="7"/>
      <c r="H1014" s="7"/>
      <c r="I1014" s="7"/>
      <c r="J1014" s="7"/>
    </row>
    <row r="1015" spans="1:10">
      <c r="A1015" t="str">
        <f>'F_Inputs - Reps'!A1015</f>
        <v>AFW</v>
      </c>
      <c r="B1015" t="str">
        <f>'F_Inputs - Reps'!B1015</f>
        <v>S3020SDT</v>
      </c>
      <c r="C1015" t="str">
        <f>'F_Inputs - Reps'!C1015</f>
        <v>New development and growth - Sludge treatment</v>
      </c>
      <c r="D1015" t="str">
        <f>'F_Inputs - Reps'!D1015</f>
        <v>£m</v>
      </c>
      <c r="E1015" t="str">
        <f>'F_Inputs - Reps'!E1015</f>
        <v>Price Review 2019</v>
      </c>
      <c r="F1015" s="7"/>
      <c r="G1015" s="7"/>
      <c r="H1015" s="7"/>
      <c r="I1015" s="7"/>
      <c r="J1015" s="7"/>
    </row>
    <row r="1016" spans="1:10">
      <c r="A1016" t="str">
        <f>'F_Inputs - Reps'!A1016</f>
        <v>AFW</v>
      </c>
      <c r="B1016" t="str">
        <f>'F_Inputs - Reps'!B1016</f>
        <v>S3020SDD</v>
      </c>
      <c r="C1016" t="str">
        <f>'F_Inputs - Reps'!C1016</f>
        <v>New development and growth - Sludge disposal</v>
      </c>
      <c r="D1016" t="str">
        <f>'F_Inputs - Reps'!D1016</f>
        <v>£m</v>
      </c>
      <c r="E1016" t="str">
        <f>'F_Inputs - Reps'!E1016</f>
        <v>Price Review 2019</v>
      </c>
      <c r="F1016" s="7"/>
      <c r="G1016" s="7"/>
      <c r="H1016" s="7"/>
      <c r="I1016" s="7"/>
      <c r="J1016" s="7"/>
    </row>
    <row r="1017" spans="1:10">
      <c r="A1017" t="str">
        <f>'F_Inputs - Reps'!A1017</f>
        <v>AFW</v>
      </c>
      <c r="B1017" t="str">
        <f>'F_Inputs - Reps'!B1017</f>
        <v>S3021SC</v>
      </c>
      <c r="C1017" t="str">
        <f>'F_Inputs - Reps'!C1017</f>
        <v>Growth at sewage treatment works (excluding sludge treatment) - Sewage collection</v>
      </c>
      <c r="D1017" t="str">
        <f>'F_Inputs - Reps'!D1017</f>
        <v>£m</v>
      </c>
      <c r="E1017" t="str">
        <f>'F_Inputs - Reps'!E1017</f>
        <v>Price Review 2019</v>
      </c>
      <c r="F1017" s="7"/>
      <c r="G1017" s="7"/>
      <c r="H1017" s="7"/>
      <c r="I1017" s="7"/>
      <c r="J1017" s="7"/>
    </row>
    <row r="1018" spans="1:10">
      <c r="A1018" t="str">
        <f>'F_Inputs - Reps'!A1018</f>
        <v>AFW</v>
      </c>
      <c r="B1018" t="str">
        <f>'F_Inputs - Reps'!B1018</f>
        <v>S3021ST</v>
      </c>
      <c r="C1018" t="str">
        <f>'F_Inputs - Reps'!C1018</f>
        <v>Growth at sewage treatment works (excluding sludge treatment) - Sewage treatment</v>
      </c>
      <c r="D1018" t="str">
        <f>'F_Inputs - Reps'!D1018</f>
        <v>£m</v>
      </c>
      <c r="E1018" t="str">
        <f>'F_Inputs - Reps'!E1018</f>
        <v>Price Review 2019</v>
      </c>
      <c r="F1018" s="7"/>
      <c r="G1018" s="7"/>
      <c r="H1018" s="7"/>
      <c r="I1018" s="7"/>
      <c r="J1018" s="7"/>
    </row>
    <row r="1019" spans="1:10">
      <c r="A1019" t="str">
        <f>'F_Inputs - Reps'!A1019</f>
        <v>AFW</v>
      </c>
      <c r="B1019" t="str">
        <f>'F_Inputs - Reps'!B1019</f>
        <v>S3021STP</v>
      </c>
      <c r="C1019" t="str">
        <f>'F_Inputs - Reps'!C1019</f>
        <v>Growth at sewage treatment works (excluding sludge treatment) - Sludge transport</v>
      </c>
      <c r="D1019" t="str">
        <f>'F_Inputs - Reps'!D1019</f>
        <v>£m</v>
      </c>
      <c r="E1019" t="str">
        <f>'F_Inputs - Reps'!E1019</f>
        <v>Price Review 2019</v>
      </c>
      <c r="F1019" s="7"/>
      <c r="G1019" s="7"/>
      <c r="H1019" s="7"/>
      <c r="I1019" s="7"/>
      <c r="J1019" s="7"/>
    </row>
    <row r="1020" spans="1:10">
      <c r="A1020" t="str">
        <f>'F_Inputs - Reps'!A1020</f>
        <v>AFW</v>
      </c>
      <c r="B1020" t="str">
        <f>'F_Inputs - Reps'!B1020</f>
        <v>S3021SDT</v>
      </c>
      <c r="C1020" t="str">
        <f>'F_Inputs - Reps'!C1020</f>
        <v>Growth at sewage treatment works (excluding sludge treatment) - Sludge treatment</v>
      </c>
      <c r="D1020" t="str">
        <f>'F_Inputs - Reps'!D1020</f>
        <v>£m</v>
      </c>
      <c r="E1020" t="str">
        <f>'F_Inputs - Reps'!E1020</f>
        <v>Price Review 2019</v>
      </c>
      <c r="F1020" s="7"/>
      <c r="G1020" s="7"/>
      <c r="H1020" s="7"/>
      <c r="I1020" s="7"/>
      <c r="J1020" s="7"/>
    </row>
    <row r="1021" spans="1:10">
      <c r="A1021" t="str">
        <f>'F_Inputs - Reps'!A1021</f>
        <v>AFW</v>
      </c>
      <c r="B1021" t="str">
        <f>'F_Inputs - Reps'!B1021</f>
        <v>S3021SDD</v>
      </c>
      <c r="C1021" t="str">
        <f>'F_Inputs - Reps'!C1021</f>
        <v>Growth at sewage treatment works (excluding sludge treatment) - Sludge disposal</v>
      </c>
      <c r="D1021" t="str">
        <f>'F_Inputs - Reps'!D1021</f>
        <v>£m</v>
      </c>
      <c r="E1021" t="str">
        <f>'F_Inputs - Reps'!E1021</f>
        <v>Price Review 2019</v>
      </c>
      <c r="F1021" s="7"/>
      <c r="G1021" s="7"/>
      <c r="H1021" s="7"/>
      <c r="I1021" s="7"/>
      <c r="J1021" s="7"/>
    </row>
    <row r="1022" spans="1:10">
      <c r="A1022" t="str">
        <f>'F_Inputs - Reps'!A1022</f>
        <v>AFW</v>
      </c>
      <c r="B1022" t="str">
        <f>'F_Inputs - Reps'!B1022</f>
        <v>S3023SC</v>
      </c>
      <c r="C1022" t="str">
        <f>'F_Inputs - Reps'!C1022</f>
        <v>Reduce flooding risk for properties - Sewage collection</v>
      </c>
      <c r="D1022" t="str">
        <f>'F_Inputs - Reps'!D1022</f>
        <v>£m</v>
      </c>
      <c r="E1022" t="str">
        <f>'F_Inputs - Reps'!E1022</f>
        <v>Price Review 2019</v>
      </c>
      <c r="F1022" s="7"/>
      <c r="G1022" s="7"/>
      <c r="H1022" s="7"/>
      <c r="I1022" s="7"/>
      <c r="J1022" s="7"/>
    </row>
    <row r="1023" spans="1:10">
      <c r="A1023" t="str">
        <f>'F_Inputs - Reps'!A1023</f>
        <v>AFW</v>
      </c>
      <c r="B1023" t="str">
        <f>'F_Inputs - Reps'!B1023</f>
        <v>S3023ST</v>
      </c>
      <c r="C1023" t="str">
        <f>'F_Inputs - Reps'!C1023</f>
        <v>Reduce flooding risk for properties - Sewage treatment</v>
      </c>
      <c r="D1023" t="str">
        <f>'F_Inputs - Reps'!D1023</f>
        <v>£m</v>
      </c>
      <c r="E1023" t="str">
        <f>'F_Inputs - Reps'!E1023</f>
        <v>Price Review 2019</v>
      </c>
      <c r="F1023" s="7"/>
      <c r="G1023" s="7"/>
      <c r="H1023" s="7"/>
      <c r="I1023" s="7"/>
      <c r="J1023" s="7"/>
    </row>
    <row r="1024" spans="1:10">
      <c r="A1024" t="str">
        <f>'F_Inputs - Reps'!A1024</f>
        <v>AFW</v>
      </c>
      <c r="B1024" t="str">
        <f>'F_Inputs - Reps'!B1024</f>
        <v>S3023STP</v>
      </c>
      <c r="C1024" t="str">
        <f>'F_Inputs - Reps'!C1024</f>
        <v>Reduce flooding risk for properties - Sludge transport</v>
      </c>
      <c r="D1024" t="str">
        <f>'F_Inputs - Reps'!D1024</f>
        <v>£m</v>
      </c>
      <c r="E1024" t="str">
        <f>'F_Inputs - Reps'!E1024</f>
        <v>Price Review 2019</v>
      </c>
      <c r="F1024" s="7"/>
      <c r="G1024" s="7"/>
      <c r="H1024" s="7"/>
      <c r="I1024" s="7"/>
      <c r="J1024" s="7"/>
    </row>
    <row r="1025" spans="1:10">
      <c r="A1025" t="str">
        <f>'F_Inputs - Reps'!A1025</f>
        <v>AFW</v>
      </c>
      <c r="B1025" t="str">
        <f>'F_Inputs - Reps'!B1025</f>
        <v>S3023SDT</v>
      </c>
      <c r="C1025" t="str">
        <f>'F_Inputs - Reps'!C1025</f>
        <v>Reduce flooding risk for properties - Sludge treatment</v>
      </c>
      <c r="D1025" t="str">
        <f>'F_Inputs - Reps'!D1025</f>
        <v>£m</v>
      </c>
      <c r="E1025" t="str">
        <f>'F_Inputs - Reps'!E1025</f>
        <v>Price Review 2019</v>
      </c>
      <c r="F1025" s="7"/>
      <c r="G1025" s="7"/>
      <c r="H1025" s="7"/>
      <c r="I1025" s="7"/>
      <c r="J1025" s="7"/>
    </row>
    <row r="1026" spans="1:10">
      <c r="A1026" t="str">
        <f>'F_Inputs - Reps'!A1026</f>
        <v>AFW</v>
      </c>
      <c r="B1026" t="str">
        <f>'F_Inputs - Reps'!B1026</f>
        <v>S3023SDD</v>
      </c>
      <c r="C1026" t="str">
        <f>'F_Inputs - Reps'!C1026</f>
        <v>Reduce flooding risk for properties - Sludge disposal</v>
      </c>
      <c r="D1026" t="str">
        <f>'F_Inputs - Reps'!D1026</f>
        <v>£m</v>
      </c>
      <c r="E1026" t="str">
        <f>'F_Inputs - Reps'!E1026</f>
        <v>Price Review 2019</v>
      </c>
      <c r="F1026" s="7"/>
      <c r="G1026" s="7"/>
      <c r="H1026" s="7"/>
      <c r="I1026" s="7"/>
      <c r="J1026" s="7"/>
    </row>
    <row r="1027" spans="1:10">
      <c r="A1027" t="str">
        <f>'F_Inputs - Reps'!A1027</f>
        <v>AFW</v>
      </c>
      <c r="B1027" t="str">
        <f>'F_Inputs - Reps'!B1027</f>
        <v>S3024SC</v>
      </c>
      <c r="C1027" t="str">
        <f>'F_Inputs - Reps'!C1027</f>
        <v>Transferred private sewers and pumping stations - Sewage collection</v>
      </c>
      <c r="D1027" t="str">
        <f>'F_Inputs - Reps'!D1027</f>
        <v>£m</v>
      </c>
      <c r="E1027" t="str">
        <f>'F_Inputs - Reps'!E1027</f>
        <v>Price Review 2019</v>
      </c>
      <c r="F1027" s="7"/>
      <c r="G1027" s="7"/>
      <c r="H1027" s="7"/>
      <c r="I1027" s="7"/>
      <c r="J1027" s="7"/>
    </row>
    <row r="1028" spans="1:10">
      <c r="A1028" t="str">
        <f>'F_Inputs - Reps'!A1028</f>
        <v>AFW</v>
      </c>
      <c r="B1028" t="str">
        <f>'F_Inputs - Reps'!B1028</f>
        <v>S3024ST</v>
      </c>
      <c r="C1028" t="str">
        <f>'F_Inputs - Reps'!C1028</f>
        <v>Transferred private sewers and pumping stations - Sewage treatment</v>
      </c>
      <c r="D1028" t="str">
        <f>'F_Inputs - Reps'!D1028</f>
        <v>£m</v>
      </c>
      <c r="E1028" t="str">
        <f>'F_Inputs - Reps'!E1028</f>
        <v>Price Review 2019</v>
      </c>
      <c r="F1028" s="7"/>
      <c r="G1028" s="7"/>
      <c r="H1028" s="7"/>
      <c r="I1028" s="7"/>
      <c r="J1028" s="7"/>
    </row>
    <row r="1029" spans="1:10">
      <c r="A1029" t="str">
        <f>'F_Inputs - Reps'!A1029</f>
        <v>AFW</v>
      </c>
      <c r="B1029" t="str">
        <f>'F_Inputs - Reps'!B1029</f>
        <v>S3024STP</v>
      </c>
      <c r="C1029" t="str">
        <f>'F_Inputs - Reps'!C1029</f>
        <v>Transferred private sewers and pumping stations - Sludge transport</v>
      </c>
      <c r="D1029" t="str">
        <f>'F_Inputs - Reps'!D1029</f>
        <v>£m</v>
      </c>
      <c r="E1029" t="str">
        <f>'F_Inputs - Reps'!E1029</f>
        <v>Price Review 2019</v>
      </c>
      <c r="F1029" s="7"/>
      <c r="G1029" s="7"/>
      <c r="H1029" s="7"/>
      <c r="I1029" s="7"/>
      <c r="J1029" s="7"/>
    </row>
    <row r="1030" spans="1:10">
      <c r="A1030" t="str">
        <f>'F_Inputs - Reps'!A1030</f>
        <v>AFW</v>
      </c>
      <c r="B1030" t="str">
        <f>'F_Inputs - Reps'!B1030</f>
        <v>S3024SDT</v>
      </c>
      <c r="C1030" t="str">
        <f>'F_Inputs - Reps'!C1030</f>
        <v>Transferred private sewers and pumping stations - Sludge treatment</v>
      </c>
      <c r="D1030" t="str">
        <f>'F_Inputs - Reps'!D1030</f>
        <v>£m</v>
      </c>
      <c r="E1030" t="str">
        <f>'F_Inputs - Reps'!E1030</f>
        <v>Price Review 2019</v>
      </c>
      <c r="F1030" s="7"/>
      <c r="G1030" s="7"/>
      <c r="H1030" s="7"/>
      <c r="I1030" s="7"/>
      <c r="J1030" s="7"/>
    </row>
    <row r="1031" spans="1:10">
      <c r="A1031" t="str">
        <f>'F_Inputs - Reps'!A1031</f>
        <v>AFW</v>
      </c>
      <c r="B1031" t="str">
        <f>'F_Inputs - Reps'!B1031</f>
        <v>S3024SDD</v>
      </c>
      <c r="C1031" t="str">
        <f>'F_Inputs - Reps'!C1031</f>
        <v>Transferred private sewers and pumping stations - Sludge disposal</v>
      </c>
      <c r="D1031" t="str">
        <f>'F_Inputs - Reps'!D1031</f>
        <v>£m</v>
      </c>
      <c r="E1031" t="str">
        <f>'F_Inputs - Reps'!E1031</f>
        <v>Price Review 2019</v>
      </c>
      <c r="F1031" s="7"/>
      <c r="G1031" s="7"/>
      <c r="H1031" s="7"/>
      <c r="I1031" s="7"/>
      <c r="J1031" s="7"/>
    </row>
    <row r="1032" spans="1:10">
      <c r="A1032" t="str">
        <f>'F_Inputs - Reps'!A1032</f>
        <v>AFW</v>
      </c>
      <c r="B1032" t="str">
        <f>'F_Inputs - Reps'!B1032</f>
        <v>S3025ENHSC</v>
      </c>
      <c r="C1032" t="str">
        <f>'F_Inputs - Reps'!C1032</f>
        <v>Total enhancement capital expenditure  - Sewage collection</v>
      </c>
      <c r="D1032" t="str">
        <f>'F_Inputs - Reps'!D1032</f>
        <v>£m</v>
      </c>
      <c r="E1032" t="str">
        <f>'F_Inputs - Reps'!E1032</f>
        <v>Price Review 2019</v>
      </c>
      <c r="F1032" s="7"/>
      <c r="G1032" s="7"/>
      <c r="H1032" s="7"/>
      <c r="I1032" s="7"/>
      <c r="J1032" s="7"/>
    </row>
    <row r="1033" spans="1:10">
      <c r="A1033" t="str">
        <f>'F_Inputs - Reps'!A1033</f>
        <v>AFW</v>
      </c>
      <c r="B1033" t="str">
        <f>'F_Inputs - Reps'!B1033</f>
        <v>S3025ENHST</v>
      </c>
      <c r="C1033" t="str">
        <f>'F_Inputs - Reps'!C1033</f>
        <v>Total enhancement capital expenditure  - Sewage treatment</v>
      </c>
      <c r="D1033" t="str">
        <f>'F_Inputs - Reps'!D1033</f>
        <v>£m</v>
      </c>
      <c r="E1033" t="str">
        <f>'F_Inputs - Reps'!E1033</f>
        <v>Price Review 2019</v>
      </c>
      <c r="F1033" s="7"/>
      <c r="G1033" s="7"/>
      <c r="H1033" s="7"/>
      <c r="I1033" s="7"/>
      <c r="J1033" s="7"/>
    </row>
    <row r="1034" spans="1:10">
      <c r="A1034" t="str">
        <f>'F_Inputs - Reps'!A1034</f>
        <v>AFW</v>
      </c>
      <c r="B1034" t="str">
        <f>'F_Inputs - Reps'!B1034</f>
        <v>S3025ENHSTP</v>
      </c>
      <c r="C1034" t="str">
        <f>'F_Inputs - Reps'!C1034</f>
        <v>Total enhancement capital expenditure  - Sludge transport</v>
      </c>
      <c r="D1034" t="str">
        <f>'F_Inputs - Reps'!D1034</f>
        <v>£m</v>
      </c>
      <c r="E1034" t="str">
        <f>'F_Inputs - Reps'!E1034</f>
        <v>Price Review 2019</v>
      </c>
      <c r="F1034" s="7"/>
      <c r="G1034" s="7"/>
      <c r="H1034" s="7"/>
      <c r="I1034" s="7"/>
      <c r="J1034" s="7"/>
    </row>
    <row r="1035" spans="1:10">
      <c r="A1035" t="str">
        <f>'F_Inputs - Reps'!A1035</f>
        <v>AFW</v>
      </c>
      <c r="B1035" t="str">
        <f>'F_Inputs - Reps'!B1035</f>
        <v>S3025ENHSDT</v>
      </c>
      <c r="C1035" t="str">
        <f>'F_Inputs - Reps'!C1035</f>
        <v>Total enhancement capital expenditure  - Sludge treatment</v>
      </c>
      <c r="D1035" t="str">
        <f>'F_Inputs - Reps'!D1035</f>
        <v>£m</v>
      </c>
      <c r="E1035" t="str">
        <f>'F_Inputs - Reps'!E1035</f>
        <v>Price Review 2019</v>
      </c>
      <c r="F1035" s="7"/>
      <c r="G1035" s="7"/>
      <c r="H1035" s="7"/>
      <c r="I1035" s="7"/>
      <c r="J1035" s="7"/>
    </row>
    <row r="1036" spans="1:10">
      <c r="A1036" t="str">
        <f>'F_Inputs - Reps'!A1036</f>
        <v>AFW</v>
      </c>
      <c r="B1036" t="str">
        <f>'F_Inputs - Reps'!B1036</f>
        <v>S3025ENHSDD</v>
      </c>
      <c r="C1036" t="str">
        <f>'F_Inputs - Reps'!C1036</f>
        <v>Total enhancement capital expenditure  - Sludge disposal</v>
      </c>
      <c r="D1036" t="str">
        <f>'F_Inputs - Reps'!D1036</f>
        <v>£m</v>
      </c>
      <c r="E1036" t="str">
        <f>'F_Inputs - Reps'!E1036</f>
        <v>Price Review 2019</v>
      </c>
      <c r="F1036" s="7"/>
      <c r="G1036" s="7"/>
      <c r="H1036" s="7"/>
      <c r="I1036" s="7"/>
      <c r="J1036" s="7"/>
    </row>
    <row r="1037" spans="1:10">
      <c r="A1037" t="str">
        <f>'F_Inputs - Reps'!A1037</f>
        <v>AFW</v>
      </c>
      <c r="B1037" t="str">
        <f>'F_Inputs - Reps'!B1037</f>
        <v>BM844CAS_DMMY</v>
      </c>
      <c r="C1037" t="str">
        <f>'F_Inputs - Reps'!C1037</f>
        <v>Operating expenditure - Other operating expenditure - Total operating expenditure (excluding third party services)</v>
      </c>
      <c r="D1037" t="str">
        <f>'F_Inputs - Reps'!D1037</f>
        <v>£m</v>
      </c>
      <c r="E1037" t="str">
        <f>'F_Inputs - Reps'!E1037</f>
        <v>Price Review 2019</v>
      </c>
      <c r="F1037" s="7"/>
      <c r="G1037" s="7"/>
      <c r="H1037" s="7"/>
      <c r="I1037" s="7"/>
      <c r="J1037" s="7"/>
    </row>
    <row r="1038" spans="1:10">
      <c r="A1038" t="str">
        <f>'F_Inputs - Reps'!A1038</f>
        <v>AFW</v>
      </c>
      <c r="B1038" t="str">
        <f>'F_Inputs - Reps'!B1038</f>
        <v>BC30944CAS_DMMY</v>
      </c>
      <c r="C1038" t="str">
        <f>'F_Inputs - Reps'!C1038</f>
        <v>Capital expenditure - Other capital expenditure ~ infra</v>
      </c>
      <c r="D1038" t="str">
        <f>'F_Inputs - Reps'!D1038</f>
        <v>£m</v>
      </c>
      <c r="E1038" t="str">
        <f>'F_Inputs - Reps'!E1038</f>
        <v>Price Review 2019</v>
      </c>
      <c r="F1038" s="7"/>
      <c r="G1038" s="7"/>
      <c r="H1038" s="7"/>
      <c r="I1038" s="7"/>
      <c r="J1038" s="7"/>
    </row>
    <row r="1039" spans="1:10">
      <c r="A1039" t="str">
        <f>'F_Inputs - Reps'!A1039</f>
        <v>AFW</v>
      </c>
      <c r="B1039" t="str">
        <f>'F_Inputs - Reps'!B1039</f>
        <v>CS00037CAS_DMMY</v>
      </c>
      <c r="C1039" t="str">
        <f>'F_Inputs - Reps'!C1039</f>
        <v>Capital expenditure - Other capital expenditure ~ non~infra</v>
      </c>
      <c r="D1039" t="str">
        <f>'F_Inputs - Reps'!D1039</f>
        <v>£m</v>
      </c>
      <c r="E1039" t="str">
        <f>'F_Inputs - Reps'!E1039</f>
        <v>Price Review 2019</v>
      </c>
      <c r="F1039" s="7"/>
      <c r="G1039" s="7"/>
      <c r="H1039" s="7"/>
      <c r="I1039" s="7"/>
      <c r="J1039" s="7"/>
    </row>
    <row r="1040" spans="1:10">
      <c r="A1040" t="str">
        <f>'F_Inputs - Reps'!A1040</f>
        <v>AFW</v>
      </c>
      <c r="B1040" t="str">
        <f>'F_Inputs - Reps'!B1040</f>
        <v>BC30947CAS_DMMY</v>
      </c>
      <c r="C1040" t="str">
        <f>'F_Inputs - Reps'!C1040</f>
        <v>Capital expenditure - Infrastructure network reinforcement</v>
      </c>
      <c r="D1040" t="str">
        <f>'F_Inputs - Reps'!D1040</f>
        <v>£m</v>
      </c>
      <c r="E1040" t="str">
        <f>'F_Inputs - Reps'!E1040</f>
        <v>Price Review 2019</v>
      </c>
      <c r="F1040" s="7"/>
      <c r="G1040" s="7"/>
      <c r="H1040" s="7"/>
      <c r="I1040" s="7"/>
      <c r="J1040" s="7"/>
    </row>
    <row r="1041" spans="1:10">
      <c r="A1041" t="str">
        <f>'F_Inputs - Reps'!A1041</f>
        <v>AFW</v>
      </c>
      <c r="B1041" t="str">
        <f>'F_Inputs - Reps'!B1041</f>
        <v>BA2123CAS_DMMY</v>
      </c>
      <c r="C1041" t="str">
        <f>'F_Inputs - Reps'!C1041</f>
        <v>Grants and contributions - capital expenditure - Dummy</v>
      </c>
      <c r="D1041" t="str">
        <f>'F_Inputs - Reps'!D1041</f>
        <v>£m</v>
      </c>
      <c r="E1041" t="str">
        <f>'F_Inputs - Reps'!E1041</f>
        <v>Price Review 2019</v>
      </c>
      <c r="F1041" s="7"/>
      <c r="G1041" s="7"/>
      <c r="H1041" s="7"/>
      <c r="I1041" s="7"/>
      <c r="J1041" s="7"/>
    </row>
    <row r="1042" spans="1:10">
      <c r="A1042" t="str">
        <f>'F_Inputs - Reps'!A1042</f>
        <v>AFW</v>
      </c>
      <c r="B1042" t="str">
        <f>'F_Inputs - Reps'!B1042</f>
        <v>WS1010WR</v>
      </c>
      <c r="C1042" t="str">
        <f>'F_Inputs - Reps'!C1042</f>
        <v>Operating expenditure (excluding Atypical expenditure) - Third party services - Water resources</v>
      </c>
      <c r="D1042" t="str">
        <f>'F_Inputs - Reps'!D1042</f>
        <v>£m</v>
      </c>
      <c r="E1042" t="str">
        <f>'F_Inputs - Reps'!E1042</f>
        <v>Price Review 2019</v>
      </c>
      <c r="F1042" s="7"/>
      <c r="G1042" s="7"/>
      <c r="H1042" s="7"/>
      <c r="I1042" s="7"/>
      <c r="J1042" s="7"/>
    </row>
    <row r="1043" spans="1:10">
      <c r="A1043" t="str">
        <f>'F_Inputs - Reps'!A1043</f>
        <v>AFW</v>
      </c>
      <c r="B1043" t="str">
        <f>'F_Inputs - Reps'!B1043</f>
        <v>WS1010RWD</v>
      </c>
      <c r="C1043" t="str">
        <f>'F_Inputs - Reps'!C1043</f>
        <v>Operating expenditure (excluding Atypical expenditure) - Third party services - Raw water distribution</v>
      </c>
      <c r="D1043" t="str">
        <f>'F_Inputs - Reps'!D1043</f>
        <v>£m</v>
      </c>
      <c r="E1043" t="str">
        <f>'F_Inputs - Reps'!E1043</f>
        <v>Price Review 2019</v>
      </c>
      <c r="F1043" s="7"/>
      <c r="G1043" s="7"/>
      <c r="H1043" s="7"/>
      <c r="I1043" s="7"/>
      <c r="J1043" s="7"/>
    </row>
    <row r="1044" spans="1:10">
      <c r="A1044" t="str">
        <f>'F_Inputs - Reps'!A1044</f>
        <v>AFW</v>
      </c>
      <c r="B1044" t="str">
        <f>'F_Inputs - Reps'!B1044</f>
        <v>WS1010WT</v>
      </c>
      <c r="C1044" t="str">
        <f>'F_Inputs - Reps'!C1044</f>
        <v>Third party services - Water treatment</v>
      </c>
      <c r="D1044" t="str">
        <f>'F_Inputs - Reps'!D1044</f>
        <v>£m</v>
      </c>
      <c r="E1044" t="str">
        <f>'F_Inputs - Reps'!E1044</f>
        <v>Price Review 2019</v>
      </c>
      <c r="F1044" s="7"/>
      <c r="G1044" s="7"/>
      <c r="H1044" s="7"/>
      <c r="I1044" s="7"/>
      <c r="J1044" s="7"/>
    </row>
    <row r="1045" spans="1:10">
      <c r="A1045" t="str">
        <f>'F_Inputs - Reps'!A1045</f>
        <v>AFW</v>
      </c>
      <c r="B1045" t="str">
        <f>'F_Inputs - Reps'!B1045</f>
        <v>WS1010TWD</v>
      </c>
      <c r="C1045" t="str">
        <f>'F_Inputs - Reps'!C1045</f>
        <v>Third party services - Treated water distribution</v>
      </c>
      <c r="D1045" t="str">
        <f>'F_Inputs - Reps'!D1045</f>
        <v>£m</v>
      </c>
      <c r="E1045" t="str">
        <f>'F_Inputs - Reps'!E1045</f>
        <v>Price Review 2019</v>
      </c>
      <c r="F1045" s="7"/>
      <c r="G1045" s="7"/>
      <c r="H1045" s="7"/>
      <c r="I1045" s="7"/>
      <c r="J1045" s="7"/>
    </row>
    <row r="1046" spans="1:10">
      <c r="A1046" t="str">
        <f>'F_Inputs - Reps'!A1046</f>
        <v>AFW</v>
      </c>
      <c r="B1046" t="str">
        <f>'F_Inputs - Reps'!B1046</f>
        <v>WWS1010SC</v>
      </c>
      <c r="C1046" t="str">
        <f>'F_Inputs - Reps'!C1046</f>
        <v>Operating expenditure - Third party services - Sewage collection</v>
      </c>
      <c r="D1046" t="str">
        <f>'F_Inputs - Reps'!D1046</f>
        <v>£m</v>
      </c>
      <c r="E1046" t="str">
        <f>'F_Inputs - Reps'!E1046</f>
        <v>Price Review 2019</v>
      </c>
      <c r="F1046" s="7"/>
      <c r="G1046" s="7"/>
      <c r="H1046" s="7"/>
      <c r="I1046" s="7"/>
      <c r="J1046" s="7"/>
    </row>
    <row r="1047" spans="1:10">
      <c r="A1047" t="str">
        <f>'F_Inputs - Reps'!A1047</f>
        <v>AFW</v>
      </c>
      <c r="B1047" t="str">
        <f>'F_Inputs - Reps'!B1047</f>
        <v>WWS1010ST</v>
      </c>
      <c r="C1047" t="str">
        <f>'F_Inputs - Reps'!C1047</f>
        <v>Operating expenditure - Third party services - Sewage treatment</v>
      </c>
      <c r="D1047" t="str">
        <f>'F_Inputs - Reps'!D1047</f>
        <v>£m</v>
      </c>
      <c r="E1047" t="str">
        <f>'F_Inputs - Reps'!E1047</f>
        <v>Price Review 2019</v>
      </c>
      <c r="F1047" s="7"/>
      <c r="G1047" s="7"/>
      <c r="H1047" s="7"/>
      <c r="I1047" s="7"/>
      <c r="J1047" s="7"/>
    </row>
    <row r="1048" spans="1:10">
      <c r="A1048" t="str">
        <f>'F_Inputs - Reps'!A1048</f>
        <v>AFW</v>
      </c>
      <c r="B1048" t="str">
        <f>'F_Inputs - Reps'!B1048</f>
        <v>WWS1010STP</v>
      </c>
      <c r="C1048" t="str">
        <f>'F_Inputs - Reps'!C1048</f>
        <v>Operating expenditure - Third party services - Sludge transport</v>
      </c>
      <c r="D1048" t="str">
        <f>'F_Inputs - Reps'!D1048</f>
        <v>£m</v>
      </c>
      <c r="E1048" t="str">
        <f>'F_Inputs - Reps'!E1048</f>
        <v>Price Review 2019</v>
      </c>
      <c r="F1048" s="7"/>
      <c r="G1048" s="7"/>
      <c r="H1048" s="7"/>
      <c r="I1048" s="7"/>
      <c r="J1048" s="7"/>
    </row>
    <row r="1049" spans="1:10">
      <c r="A1049" t="str">
        <f>'F_Inputs - Reps'!A1049</f>
        <v>AFW</v>
      </c>
      <c r="B1049" t="str">
        <f>'F_Inputs - Reps'!B1049</f>
        <v>WWS1010SDT</v>
      </c>
      <c r="C1049" t="str">
        <f>'F_Inputs - Reps'!C1049</f>
        <v>Operating expenditure - Third party services - Sludge treatment</v>
      </c>
      <c r="D1049" t="str">
        <f>'F_Inputs - Reps'!D1049</f>
        <v>£m</v>
      </c>
      <c r="E1049" t="str">
        <f>'F_Inputs - Reps'!E1049</f>
        <v>Price Review 2019</v>
      </c>
      <c r="F1049" s="7"/>
      <c r="G1049" s="7"/>
      <c r="H1049" s="7"/>
      <c r="I1049" s="7"/>
      <c r="J1049" s="7"/>
    </row>
    <row r="1050" spans="1:10">
      <c r="A1050" t="str">
        <f>'F_Inputs - Reps'!A1050</f>
        <v>AFW</v>
      </c>
      <c r="B1050" t="str">
        <f>'F_Inputs - Reps'!B1050</f>
        <v>WWS1010SDD</v>
      </c>
      <c r="C1050" t="str">
        <f>'F_Inputs - Reps'!C1050</f>
        <v>Operating expenditure - Third party services - Sludge disposal</v>
      </c>
      <c r="D1050" t="str">
        <f>'F_Inputs - Reps'!D1050</f>
        <v>£m</v>
      </c>
      <c r="E1050" t="str">
        <f>'F_Inputs - Reps'!E1050</f>
        <v>Price Review 2019</v>
      </c>
      <c r="F1050" s="7"/>
      <c r="G1050" s="7"/>
      <c r="H1050" s="7"/>
      <c r="I1050" s="7"/>
      <c r="J1050" s="7"/>
    </row>
    <row r="1051" spans="1:10">
      <c r="A1051" t="str">
        <f>'F_Inputs - Reps'!A1051</f>
        <v>AFW</v>
      </c>
      <c r="B1051" t="str">
        <f>'F_Inputs - Reps'!B1051</f>
        <v>WS1018WR</v>
      </c>
      <c r="C1051" t="str">
        <f>'F_Inputs - Reps'!C1051</f>
        <v>Capital Expenditure (excluding Atypical expenditure) - Third party services - Water resources</v>
      </c>
      <c r="D1051" t="str">
        <f>'F_Inputs - Reps'!D1051</f>
        <v>£m</v>
      </c>
      <c r="E1051" t="str">
        <f>'F_Inputs - Reps'!E1051</f>
        <v>Price Review 2019</v>
      </c>
      <c r="F1051" s="7"/>
      <c r="G1051" s="7"/>
      <c r="H1051" s="7"/>
      <c r="I1051" s="7"/>
      <c r="J1051" s="7"/>
    </row>
    <row r="1052" spans="1:10">
      <c r="A1052" t="str">
        <f>'F_Inputs - Reps'!A1052</f>
        <v>AFW</v>
      </c>
      <c r="B1052" t="str">
        <f>'F_Inputs - Reps'!B1052</f>
        <v>WS1018RWD</v>
      </c>
      <c r="C1052" t="str">
        <f>'F_Inputs - Reps'!C1052</f>
        <v>Capital Expenditure (excluding Atypical expenditure) - Third party services - Raw water distribution</v>
      </c>
      <c r="D1052" t="str">
        <f>'F_Inputs - Reps'!D1052</f>
        <v>£m</v>
      </c>
      <c r="E1052" t="str">
        <f>'F_Inputs - Reps'!E1052</f>
        <v>Price Review 2019</v>
      </c>
      <c r="F1052" s="7"/>
      <c r="G1052" s="7"/>
      <c r="H1052" s="7"/>
      <c r="I1052" s="7"/>
      <c r="J1052" s="7"/>
    </row>
    <row r="1053" spans="1:10">
      <c r="A1053" t="str">
        <f>'F_Inputs - Reps'!A1053</f>
        <v>AFW</v>
      </c>
      <c r="B1053" t="str">
        <f>'F_Inputs - Reps'!B1053</f>
        <v>WS1018WT</v>
      </c>
      <c r="C1053" t="str">
        <f>'F_Inputs - Reps'!C1053</f>
        <v>Third party services - Water treatment</v>
      </c>
      <c r="D1053" t="str">
        <f>'F_Inputs - Reps'!D1053</f>
        <v>£m</v>
      </c>
      <c r="E1053" t="str">
        <f>'F_Inputs - Reps'!E1053</f>
        <v>Price Review 2019</v>
      </c>
      <c r="F1053" s="7"/>
      <c r="G1053" s="7"/>
      <c r="H1053" s="7"/>
      <c r="I1053" s="7"/>
      <c r="J1053" s="7"/>
    </row>
    <row r="1054" spans="1:10">
      <c r="A1054" t="str">
        <f>'F_Inputs - Reps'!A1054</f>
        <v>AFW</v>
      </c>
      <c r="B1054" t="str">
        <f>'F_Inputs - Reps'!B1054</f>
        <v>WS1018TWD</v>
      </c>
      <c r="C1054" t="str">
        <f>'F_Inputs - Reps'!C1054</f>
        <v>Third party services - Treated water distribution</v>
      </c>
      <c r="D1054" t="str">
        <f>'F_Inputs - Reps'!D1054</f>
        <v>£m</v>
      </c>
      <c r="E1054" t="str">
        <f>'F_Inputs - Reps'!E1054</f>
        <v>Price Review 2019</v>
      </c>
      <c r="F1054" s="7"/>
      <c r="G1054" s="7"/>
      <c r="H1054" s="7"/>
      <c r="I1054" s="7"/>
      <c r="J1054" s="7"/>
    </row>
    <row r="1055" spans="1:10">
      <c r="A1055" t="str">
        <f>'F_Inputs - Reps'!A1055</f>
        <v>AFW</v>
      </c>
      <c r="B1055" t="str">
        <f>'F_Inputs - Reps'!B1055</f>
        <v>WWS1018SC</v>
      </c>
      <c r="C1055" t="str">
        <f>'F_Inputs - Reps'!C1055</f>
        <v>Capital expenditure - Third party services - Sewage collection</v>
      </c>
      <c r="D1055" t="str">
        <f>'F_Inputs - Reps'!D1055</f>
        <v>£m</v>
      </c>
      <c r="E1055" t="str">
        <f>'F_Inputs - Reps'!E1055</f>
        <v>Price Review 2019</v>
      </c>
      <c r="F1055" s="7"/>
      <c r="G1055" s="7"/>
      <c r="H1055" s="7"/>
      <c r="I1055" s="7"/>
      <c r="J1055" s="7"/>
    </row>
    <row r="1056" spans="1:10">
      <c r="A1056" t="str">
        <f>'F_Inputs - Reps'!A1056</f>
        <v>AFW</v>
      </c>
      <c r="B1056" t="str">
        <f>'F_Inputs - Reps'!B1056</f>
        <v>WWS1018ST</v>
      </c>
      <c r="C1056" t="str">
        <f>'F_Inputs - Reps'!C1056</f>
        <v>Capital expenditure - Third party services - Sewage treatment</v>
      </c>
      <c r="D1056" t="str">
        <f>'F_Inputs - Reps'!D1056</f>
        <v>£m</v>
      </c>
      <c r="E1056" t="str">
        <f>'F_Inputs - Reps'!E1056</f>
        <v>Price Review 2019</v>
      </c>
      <c r="F1056" s="7"/>
      <c r="G1056" s="7"/>
      <c r="H1056" s="7"/>
      <c r="I1056" s="7"/>
      <c r="J1056" s="7"/>
    </row>
    <row r="1057" spans="1:10">
      <c r="A1057" t="str">
        <f>'F_Inputs - Reps'!A1057</f>
        <v>AFW</v>
      </c>
      <c r="B1057" t="str">
        <f>'F_Inputs - Reps'!B1057</f>
        <v>WWS1018STP</v>
      </c>
      <c r="C1057" t="str">
        <f>'F_Inputs - Reps'!C1057</f>
        <v>Capital expenditure - Third party services - Sludge transport</v>
      </c>
      <c r="D1057" t="str">
        <f>'F_Inputs - Reps'!D1057</f>
        <v>£m</v>
      </c>
      <c r="E1057" t="str">
        <f>'F_Inputs - Reps'!E1057</f>
        <v>Price Review 2019</v>
      </c>
      <c r="F1057" s="7"/>
      <c r="G1057" s="7"/>
      <c r="H1057" s="7"/>
      <c r="I1057" s="7"/>
      <c r="J1057" s="7"/>
    </row>
    <row r="1058" spans="1:10">
      <c r="A1058" t="str">
        <f>'F_Inputs - Reps'!A1058</f>
        <v>AFW</v>
      </c>
      <c r="B1058" t="str">
        <f>'F_Inputs - Reps'!B1058</f>
        <v>WWS1018SDT</v>
      </c>
      <c r="C1058" t="str">
        <f>'F_Inputs - Reps'!C1058</f>
        <v>Capital expenditure - Third party services - Sludge treatment</v>
      </c>
      <c r="D1058" t="str">
        <f>'F_Inputs - Reps'!D1058</f>
        <v>£m</v>
      </c>
      <c r="E1058" t="str">
        <f>'F_Inputs - Reps'!E1058</f>
        <v>Price Review 2019</v>
      </c>
      <c r="F1058" s="7"/>
      <c r="G1058" s="7"/>
      <c r="H1058" s="7"/>
      <c r="I1058" s="7"/>
      <c r="J1058" s="7"/>
    </row>
    <row r="1059" spans="1:10">
      <c r="A1059" t="str">
        <f>'F_Inputs - Reps'!A1059</f>
        <v>AFW</v>
      </c>
      <c r="B1059" t="str">
        <f>'F_Inputs - Reps'!B1059</f>
        <v>WWS1018SDD</v>
      </c>
      <c r="C1059" t="str">
        <f>'F_Inputs - Reps'!C1059</f>
        <v>Capital expenditure - Third party services - Sludge disposal</v>
      </c>
      <c r="D1059" t="str">
        <f>'F_Inputs - Reps'!D1059</f>
        <v>£m</v>
      </c>
      <c r="E1059" t="str">
        <f>'F_Inputs - Reps'!E1059</f>
        <v>Price Review 2019</v>
      </c>
      <c r="F1059" s="7"/>
      <c r="G1059" s="7"/>
      <c r="H1059" s="7"/>
      <c r="I1059" s="7"/>
      <c r="J1059" s="7"/>
    </row>
    <row r="1060" spans="1:10">
      <c r="A1060" t="str">
        <f>'F_Inputs - Reps'!A1060</f>
        <v>BRL</v>
      </c>
      <c r="B1060" t="str">
        <f>'F_Inputs - Reps'!B1060</f>
        <v>WS1009WR</v>
      </c>
      <c r="C1060" t="str">
        <f>'F_Inputs - Reps'!C1060</f>
        <v>Operating expenditure (excluding Atypical expenditure) - Total operating expenditure excluding third party services - Water resources</v>
      </c>
      <c r="D1060" t="str">
        <f>'F_Inputs - Reps'!D1060</f>
        <v>£m</v>
      </c>
      <c r="E1060" t="str">
        <f>'F_Inputs - Reps'!E1060</f>
        <v>Price Review 2019</v>
      </c>
      <c r="F1060" s="7"/>
      <c r="G1060" s="7"/>
      <c r="H1060" s="7"/>
      <c r="I1060" s="7"/>
      <c r="J1060" s="7"/>
    </row>
    <row r="1061" spans="1:10">
      <c r="A1061" t="str">
        <f>'F_Inputs - Reps'!A1061</f>
        <v>BRL</v>
      </c>
      <c r="B1061" t="str">
        <f>'F_Inputs - Reps'!B1061</f>
        <v>WS1009WT</v>
      </c>
      <c r="C1061" t="str">
        <f>'F_Inputs - Reps'!C1061</f>
        <v>Total operating expenditure (excluding third party services) - Water treatment</v>
      </c>
      <c r="D1061" t="str">
        <f>'F_Inputs - Reps'!D1061</f>
        <v>£m</v>
      </c>
      <c r="E1061" t="str">
        <f>'F_Inputs - Reps'!E1061</f>
        <v>Price Review 2019</v>
      </c>
      <c r="F1061" s="7"/>
      <c r="G1061" s="7"/>
      <c r="H1061" s="7"/>
      <c r="I1061" s="7"/>
      <c r="J1061" s="7"/>
    </row>
    <row r="1062" spans="1:10">
      <c r="A1062" t="str">
        <f>'F_Inputs - Reps'!A1062</f>
        <v>BRL</v>
      </c>
      <c r="B1062" t="str">
        <f>'F_Inputs - Reps'!B1062</f>
        <v>WS1009TWD</v>
      </c>
      <c r="C1062" t="str">
        <f>'F_Inputs - Reps'!C1062</f>
        <v>Total operating expenditure (excluding third party services) - Treated water distribution</v>
      </c>
      <c r="D1062" t="str">
        <f>'F_Inputs - Reps'!D1062</f>
        <v>£m</v>
      </c>
      <c r="E1062" t="str">
        <f>'F_Inputs - Reps'!E1062</f>
        <v>Price Review 2019</v>
      </c>
      <c r="F1062" s="7"/>
      <c r="G1062" s="7"/>
      <c r="H1062" s="7"/>
      <c r="I1062" s="7"/>
      <c r="J1062" s="7"/>
    </row>
    <row r="1063" spans="1:10">
      <c r="A1063" t="str">
        <f>'F_Inputs - Reps'!A1063</f>
        <v>BRL</v>
      </c>
      <c r="B1063" t="str">
        <f>'F_Inputs - Reps'!B1063</f>
        <v>WS1009RWD</v>
      </c>
      <c r="C1063" t="str">
        <f>'F_Inputs - Reps'!C1063</f>
        <v>Operating expenditure (excluding Atypical expenditure) - Total operating expenditure excluding third party services - Raw water distribution</v>
      </c>
      <c r="D1063" t="str">
        <f>'F_Inputs - Reps'!D1063</f>
        <v>£m</v>
      </c>
      <c r="E1063" t="str">
        <f>'F_Inputs - Reps'!E1063</f>
        <v>Price Review 2019</v>
      </c>
      <c r="F1063" s="7"/>
      <c r="G1063" s="7"/>
      <c r="H1063" s="7"/>
      <c r="I1063" s="7"/>
      <c r="J1063" s="7"/>
    </row>
    <row r="1064" spans="1:10">
      <c r="A1064" t="str">
        <f>'F_Inputs - Reps'!A1064</f>
        <v>BRL</v>
      </c>
      <c r="B1064" t="str">
        <f>'F_Inputs - Reps'!B1064</f>
        <v>WS2047WR</v>
      </c>
      <c r="C1064" t="str">
        <f>'F_Inputs - Reps'!C1064</f>
        <v>Enhancement expenditure by purpose ~ operating - Total water enhancement operating expenditure  - Water resources</v>
      </c>
      <c r="D1064" t="str">
        <f>'F_Inputs - Reps'!D1064</f>
        <v>£m</v>
      </c>
      <c r="E1064" t="str">
        <f>'F_Inputs - Reps'!E1064</f>
        <v>Price Review 2019</v>
      </c>
      <c r="F1064" s="7"/>
      <c r="G1064" s="7"/>
      <c r="H1064" s="7"/>
      <c r="I1064" s="7"/>
      <c r="J1064" s="7"/>
    </row>
    <row r="1065" spans="1:10">
      <c r="A1065" t="str">
        <f>'F_Inputs - Reps'!A1065</f>
        <v>BRL</v>
      </c>
      <c r="B1065" t="str">
        <f>'F_Inputs - Reps'!B1065</f>
        <v>WS2047RWD</v>
      </c>
      <c r="C1065" t="str">
        <f>'F_Inputs - Reps'!C1065</f>
        <v>Enhancement expenditure by purpose ~ operating - Total water enhancement operating expenditure  - Raw water distribution</v>
      </c>
      <c r="D1065" t="str">
        <f>'F_Inputs - Reps'!D1065</f>
        <v>£m</v>
      </c>
      <c r="E1065" t="str">
        <f>'F_Inputs - Reps'!E1065</f>
        <v>Price Review 2019</v>
      </c>
      <c r="F1065" s="7"/>
      <c r="G1065" s="7"/>
      <c r="H1065" s="7"/>
      <c r="I1065" s="7"/>
      <c r="J1065" s="7"/>
    </row>
    <row r="1066" spans="1:10">
      <c r="A1066" t="str">
        <f>'F_Inputs - Reps'!A1066</f>
        <v>BRL</v>
      </c>
      <c r="B1066" t="str">
        <f>'F_Inputs - Reps'!B1066</f>
        <v>WS2047WT</v>
      </c>
      <c r="C1066" t="str">
        <f>'F_Inputs - Reps'!C1066</f>
        <v>Enhancement expenditure by purpose ~ operating - Total water enhancement operating expenditure  - Water treatment</v>
      </c>
      <c r="D1066" t="str">
        <f>'F_Inputs - Reps'!D1066</f>
        <v>£m</v>
      </c>
      <c r="E1066" t="str">
        <f>'F_Inputs - Reps'!E1066</f>
        <v>Price Review 2019</v>
      </c>
      <c r="F1066" s="7"/>
      <c r="G1066" s="7"/>
      <c r="H1066" s="7"/>
      <c r="I1066" s="7"/>
      <c r="J1066" s="7"/>
    </row>
    <row r="1067" spans="1:10">
      <c r="A1067" t="str">
        <f>'F_Inputs - Reps'!A1067</f>
        <v>BRL</v>
      </c>
      <c r="B1067" t="str">
        <f>'F_Inputs - Reps'!B1067</f>
        <v>WS2047TWD</v>
      </c>
      <c r="C1067" t="str">
        <f>'F_Inputs - Reps'!C1067</f>
        <v>Enhancement expenditure by purpose ~ operating - Total water enhancement operating expenditure  - Treated water distribution</v>
      </c>
      <c r="D1067" t="str">
        <f>'F_Inputs - Reps'!D1067</f>
        <v>£m</v>
      </c>
      <c r="E1067" t="str">
        <f>'F_Inputs - Reps'!E1067</f>
        <v>Price Review 2019</v>
      </c>
      <c r="F1067" s="7"/>
      <c r="G1067" s="7"/>
      <c r="H1067" s="7"/>
      <c r="I1067" s="7"/>
      <c r="J1067" s="7"/>
    </row>
    <row r="1068" spans="1:10">
      <c r="A1068" t="str">
        <f>'F_Inputs - Reps'!A1068</f>
        <v>BRL</v>
      </c>
      <c r="B1068" t="str">
        <f>'F_Inputs - Reps'!B1068</f>
        <v>WS2012WR</v>
      </c>
      <c r="C1068" t="str">
        <f>'F_Inputs - Reps'!C1068</f>
        <v>Enhancement expenditure by purpose ~ operating - Addressing low pressure - Water resources</v>
      </c>
      <c r="D1068" t="str">
        <f>'F_Inputs - Reps'!D1068</f>
        <v>£m</v>
      </c>
      <c r="E1068" t="str">
        <f>'F_Inputs - Reps'!E1068</f>
        <v>Price Review 2019</v>
      </c>
      <c r="F1068" s="7"/>
      <c r="G1068" s="7"/>
      <c r="H1068" s="7"/>
      <c r="I1068" s="7"/>
      <c r="J1068" s="7"/>
    </row>
    <row r="1069" spans="1:10">
      <c r="A1069" t="str">
        <f>'F_Inputs - Reps'!A1069</f>
        <v>BRL</v>
      </c>
      <c r="B1069" t="str">
        <f>'F_Inputs - Reps'!B1069</f>
        <v>WS2012RWD</v>
      </c>
      <c r="C1069" t="str">
        <f>'F_Inputs - Reps'!C1069</f>
        <v>Enhancement expenditure by purpose ~ operating - Addressing low pressure - Raw water distribution</v>
      </c>
      <c r="D1069" t="str">
        <f>'F_Inputs - Reps'!D1069</f>
        <v>£m</v>
      </c>
      <c r="E1069" t="str">
        <f>'F_Inputs - Reps'!E1069</f>
        <v>Price Review 2019</v>
      </c>
      <c r="F1069" s="7"/>
      <c r="G1069" s="7"/>
      <c r="H1069" s="7"/>
      <c r="I1069" s="7"/>
      <c r="J1069" s="7"/>
    </row>
    <row r="1070" spans="1:10">
      <c r="A1070" t="str">
        <f>'F_Inputs - Reps'!A1070</f>
        <v>BRL</v>
      </c>
      <c r="B1070" t="str">
        <f>'F_Inputs - Reps'!B1070</f>
        <v>WS2012WT</v>
      </c>
      <c r="C1070" t="str">
        <f>'F_Inputs - Reps'!C1070</f>
        <v>Enhancement expenditure by purpose ~ operating - Addressing low pressure - Water treatment</v>
      </c>
      <c r="D1070" t="str">
        <f>'F_Inputs - Reps'!D1070</f>
        <v>£m</v>
      </c>
      <c r="E1070" t="str">
        <f>'F_Inputs - Reps'!E1070</f>
        <v>Price Review 2019</v>
      </c>
      <c r="F1070" s="7"/>
      <c r="G1070" s="7"/>
      <c r="H1070" s="7"/>
      <c r="I1070" s="7"/>
      <c r="J1070" s="7"/>
    </row>
    <row r="1071" spans="1:10">
      <c r="A1071" t="str">
        <f>'F_Inputs - Reps'!A1071</f>
        <v>BRL</v>
      </c>
      <c r="B1071" t="str">
        <f>'F_Inputs - Reps'!B1071</f>
        <v>WS2012TWD</v>
      </c>
      <c r="C1071" t="str">
        <f>'F_Inputs - Reps'!C1071</f>
        <v>Enhancement expenditure by purpose ~ operating - Addressing low pressure - Treated water distribution</v>
      </c>
      <c r="D1071" t="str">
        <f>'F_Inputs - Reps'!D1071</f>
        <v>£m</v>
      </c>
      <c r="E1071" t="str">
        <f>'F_Inputs - Reps'!E1071</f>
        <v>Price Review 2019</v>
      </c>
      <c r="F1071" s="7"/>
      <c r="G1071" s="7"/>
      <c r="H1071" s="7"/>
      <c r="I1071" s="7"/>
      <c r="J1071" s="7"/>
    </row>
    <row r="1072" spans="1:10">
      <c r="A1072" t="str">
        <f>'F_Inputs - Reps'!A1072</f>
        <v>BRL</v>
      </c>
      <c r="B1072" t="str">
        <f>'F_Inputs - Reps'!B1072</f>
        <v>WS2019WR</v>
      </c>
      <c r="C1072" t="str">
        <f>'F_Inputs - Reps'!C1072</f>
        <v>Enhancement expenditure by purpose ~ operating - New developments - Water resources</v>
      </c>
      <c r="D1072" t="str">
        <f>'F_Inputs - Reps'!D1072</f>
        <v>£m</v>
      </c>
      <c r="E1072" t="str">
        <f>'F_Inputs - Reps'!E1072</f>
        <v>Price Review 2019</v>
      </c>
      <c r="F1072" s="7"/>
      <c r="G1072" s="7"/>
      <c r="H1072" s="7"/>
      <c r="I1072" s="7"/>
      <c r="J1072" s="7"/>
    </row>
    <row r="1073" spans="1:10">
      <c r="A1073" t="str">
        <f>'F_Inputs - Reps'!A1073</f>
        <v>BRL</v>
      </c>
      <c r="B1073" t="str">
        <f>'F_Inputs - Reps'!B1073</f>
        <v>WS2019RWD</v>
      </c>
      <c r="C1073" t="str">
        <f>'F_Inputs - Reps'!C1073</f>
        <v>Enhancement expenditure by purpose ~ operating - New developments - Raw water distribution</v>
      </c>
      <c r="D1073" t="str">
        <f>'F_Inputs - Reps'!D1073</f>
        <v>£m</v>
      </c>
      <c r="E1073" t="str">
        <f>'F_Inputs - Reps'!E1073</f>
        <v>Price Review 2019</v>
      </c>
      <c r="F1073" s="7"/>
      <c r="G1073" s="7"/>
      <c r="H1073" s="7"/>
      <c r="I1073" s="7"/>
      <c r="J1073" s="7"/>
    </row>
    <row r="1074" spans="1:10">
      <c r="A1074" t="str">
        <f>'F_Inputs - Reps'!A1074</f>
        <v>BRL</v>
      </c>
      <c r="B1074" t="str">
        <f>'F_Inputs - Reps'!B1074</f>
        <v>WS2019WT</v>
      </c>
      <c r="C1074" t="str">
        <f>'F_Inputs - Reps'!C1074</f>
        <v>Enhancement expenditure by purpose ~ operating - New developments - Water treatment</v>
      </c>
      <c r="D1074" t="str">
        <f>'F_Inputs - Reps'!D1074</f>
        <v>£m</v>
      </c>
      <c r="E1074" t="str">
        <f>'F_Inputs - Reps'!E1074</f>
        <v>Price Review 2019</v>
      </c>
      <c r="F1074" s="7"/>
      <c r="G1074" s="7"/>
      <c r="H1074" s="7"/>
      <c r="I1074" s="7"/>
      <c r="J1074" s="7"/>
    </row>
    <row r="1075" spans="1:10">
      <c r="A1075" t="str">
        <f>'F_Inputs - Reps'!A1075</f>
        <v>BRL</v>
      </c>
      <c r="B1075" t="str">
        <f>'F_Inputs - Reps'!B1075</f>
        <v>WS2019TWD</v>
      </c>
      <c r="C1075" t="str">
        <f>'F_Inputs - Reps'!C1075</f>
        <v>Enhancement expenditure by purpose ~ operating - New developments - Treated water distribution</v>
      </c>
      <c r="D1075" t="str">
        <f>'F_Inputs - Reps'!D1075</f>
        <v>£m</v>
      </c>
      <c r="E1075" t="str">
        <f>'F_Inputs - Reps'!E1075</f>
        <v>Price Review 2019</v>
      </c>
      <c r="F1075" s="7"/>
      <c r="G1075" s="7"/>
      <c r="H1075" s="7"/>
      <c r="I1075" s="7"/>
      <c r="J1075" s="7"/>
    </row>
    <row r="1076" spans="1:10">
      <c r="A1076" t="str">
        <f>'F_Inputs - Reps'!A1076</f>
        <v>BRL</v>
      </c>
      <c r="B1076" t="str">
        <f>'F_Inputs - Reps'!B1076</f>
        <v>WS2020WR</v>
      </c>
      <c r="C1076" t="str">
        <f>'F_Inputs - Reps'!C1076</f>
        <v>Enhancement expenditure by purpose ~ operating - New connections element of new development (CPs, meters) - Water resources</v>
      </c>
      <c r="D1076" t="str">
        <f>'F_Inputs - Reps'!D1076</f>
        <v>£m</v>
      </c>
      <c r="E1076" t="str">
        <f>'F_Inputs - Reps'!E1076</f>
        <v>Price Review 2019</v>
      </c>
      <c r="F1076" s="7"/>
      <c r="G1076" s="7"/>
      <c r="H1076" s="7"/>
      <c r="I1076" s="7"/>
      <c r="J1076" s="7"/>
    </row>
    <row r="1077" spans="1:10">
      <c r="A1077" t="str">
        <f>'F_Inputs - Reps'!A1077</f>
        <v>BRL</v>
      </c>
      <c r="B1077" t="str">
        <f>'F_Inputs - Reps'!B1077</f>
        <v>WS2020RWD</v>
      </c>
      <c r="C1077" t="str">
        <f>'F_Inputs - Reps'!C1077</f>
        <v>Enhancement expenditure by purpose ~ operating - New connections element of new development (CPs, meters) - Raw water distribution</v>
      </c>
      <c r="D1077" t="str">
        <f>'F_Inputs - Reps'!D1077</f>
        <v>£m</v>
      </c>
      <c r="E1077" t="str">
        <f>'F_Inputs - Reps'!E1077</f>
        <v>Price Review 2019</v>
      </c>
      <c r="F1077" s="7"/>
      <c r="G1077" s="7"/>
      <c r="H1077" s="7"/>
      <c r="I1077" s="7"/>
      <c r="J1077" s="7"/>
    </row>
    <row r="1078" spans="1:10">
      <c r="A1078" t="str">
        <f>'F_Inputs - Reps'!A1078</f>
        <v>BRL</v>
      </c>
      <c r="B1078" t="str">
        <f>'F_Inputs - Reps'!B1078</f>
        <v>WS2020WT</v>
      </c>
      <c r="C1078" t="str">
        <f>'F_Inputs - Reps'!C1078</f>
        <v>Enhancement expenditure by purpose ~ operating - New connections element of new development (CPs, meters) - Water treatment</v>
      </c>
      <c r="D1078" t="str">
        <f>'F_Inputs - Reps'!D1078</f>
        <v>£m</v>
      </c>
      <c r="E1078" t="str">
        <f>'F_Inputs - Reps'!E1078</f>
        <v>Price Review 2019</v>
      </c>
      <c r="F1078" s="7"/>
      <c r="G1078" s="7"/>
      <c r="H1078" s="7"/>
      <c r="I1078" s="7"/>
      <c r="J1078" s="7"/>
    </row>
    <row r="1079" spans="1:10">
      <c r="A1079" t="str">
        <f>'F_Inputs - Reps'!A1079</f>
        <v>BRL</v>
      </c>
      <c r="B1079" t="str">
        <f>'F_Inputs - Reps'!B1079</f>
        <v>WS2020TWD</v>
      </c>
      <c r="C1079" t="str">
        <f>'F_Inputs - Reps'!C1079</f>
        <v>Enhancement expenditure by purpose ~ operating - New connections element of new development (CPs, meters) - Treated water distribution</v>
      </c>
      <c r="D1079" t="str">
        <f>'F_Inputs - Reps'!D1079</f>
        <v>£m</v>
      </c>
      <c r="E1079" t="str">
        <f>'F_Inputs - Reps'!E1079</f>
        <v>Price Review 2019</v>
      </c>
      <c r="F1079" s="7"/>
      <c r="G1079" s="7"/>
      <c r="H1079" s="7"/>
      <c r="I1079" s="7"/>
      <c r="J1079" s="7"/>
    </row>
    <row r="1080" spans="1:10">
      <c r="A1080" t="str">
        <f>'F_Inputs - Reps'!A1080</f>
        <v>BRL</v>
      </c>
      <c r="B1080" t="str">
        <f>'F_Inputs - Reps'!B1080</f>
        <v>WS1012WR</v>
      </c>
      <c r="C1080" t="str">
        <f>'F_Inputs - Reps'!C1080</f>
        <v>Capital Expenditure (excluding Atypical expenditure) - Maintaining the long term capability of the assets ~ infra - Water resources</v>
      </c>
      <c r="D1080" t="str">
        <f>'F_Inputs - Reps'!D1080</f>
        <v>£m</v>
      </c>
      <c r="E1080" t="str">
        <f>'F_Inputs - Reps'!E1080</f>
        <v>Price Review 2019</v>
      </c>
      <c r="F1080" s="7"/>
      <c r="G1080" s="7"/>
      <c r="H1080" s="7"/>
      <c r="I1080" s="7"/>
      <c r="J1080" s="7"/>
    </row>
    <row r="1081" spans="1:10">
      <c r="A1081" t="str">
        <f>'F_Inputs - Reps'!A1081</f>
        <v>BRL</v>
      </c>
      <c r="B1081" t="str">
        <f>'F_Inputs - Reps'!B1081</f>
        <v>WS1012WT</v>
      </c>
      <c r="C1081" t="str">
        <f>'F_Inputs - Reps'!C1081</f>
        <v>Maintaining the long term capability of the assets - infra - Water treatment</v>
      </c>
      <c r="D1081" t="str">
        <f>'F_Inputs - Reps'!D1081</f>
        <v>£m</v>
      </c>
      <c r="E1081" t="str">
        <f>'F_Inputs - Reps'!E1081</f>
        <v>Price Review 2019</v>
      </c>
      <c r="F1081" s="7"/>
      <c r="G1081" s="7"/>
      <c r="H1081" s="7"/>
      <c r="I1081" s="7"/>
      <c r="J1081" s="7"/>
    </row>
    <row r="1082" spans="1:10">
      <c r="A1082" t="str">
        <f>'F_Inputs - Reps'!A1082</f>
        <v>BRL</v>
      </c>
      <c r="B1082" t="str">
        <f>'F_Inputs - Reps'!B1082</f>
        <v>WS1012TWD</v>
      </c>
      <c r="C1082" t="str">
        <f>'F_Inputs - Reps'!C1082</f>
        <v>Maintaining the long term capability of the assets - infra - Treated water distribution</v>
      </c>
      <c r="D1082" t="str">
        <f>'F_Inputs - Reps'!D1082</f>
        <v>£m</v>
      </c>
      <c r="E1082" t="str">
        <f>'F_Inputs - Reps'!E1082</f>
        <v>Price Review 2019</v>
      </c>
      <c r="F1082" s="7"/>
      <c r="G1082" s="7"/>
      <c r="H1082" s="7"/>
      <c r="I1082" s="7"/>
      <c r="J1082" s="7"/>
    </row>
    <row r="1083" spans="1:10">
      <c r="A1083" t="str">
        <f>'F_Inputs - Reps'!A1083</f>
        <v>BRL</v>
      </c>
      <c r="B1083" t="str">
        <f>'F_Inputs - Reps'!B1083</f>
        <v>WS1012RWD</v>
      </c>
      <c r="C1083" t="str">
        <f>'F_Inputs - Reps'!C1083</f>
        <v>Capital Expenditure (excluding Atypical expenditure) - Maintaining the long term capability of the assets ~ infra - Raw water distribution</v>
      </c>
      <c r="D1083" t="str">
        <f>'F_Inputs - Reps'!D1083</f>
        <v>£m</v>
      </c>
      <c r="E1083" t="str">
        <f>'F_Inputs - Reps'!E1083</f>
        <v>Price Review 2019</v>
      </c>
      <c r="F1083" s="7"/>
      <c r="G1083" s="7"/>
      <c r="H1083" s="7"/>
      <c r="I1083" s="7"/>
      <c r="J1083" s="7"/>
    </row>
    <row r="1084" spans="1:10">
      <c r="A1084" t="str">
        <f>'F_Inputs - Reps'!A1084</f>
        <v>BRL</v>
      </c>
      <c r="B1084" t="str">
        <f>'F_Inputs - Reps'!B1084</f>
        <v>WS1013WR</v>
      </c>
      <c r="C1084" t="str">
        <f>'F_Inputs - Reps'!C1084</f>
        <v>Capital Expenditure (excluding Atypical expenditure) - Maintaining the long term capability of the assets ~ non-infra - Water resources</v>
      </c>
      <c r="D1084" t="str">
        <f>'F_Inputs - Reps'!D1084</f>
        <v>£m</v>
      </c>
      <c r="E1084" t="str">
        <f>'F_Inputs - Reps'!E1084</f>
        <v>Price Review 2019</v>
      </c>
      <c r="F1084" s="7"/>
      <c r="G1084" s="7"/>
      <c r="H1084" s="7"/>
      <c r="I1084" s="7"/>
      <c r="J1084" s="7"/>
    </row>
    <row r="1085" spans="1:10">
      <c r="A1085" t="str">
        <f>'F_Inputs - Reps'!A1085</f>
        <v>BRL</v>
      </c>
      <c r="B1085" t="str">
        <f>'F_Inputs - Reps'!B1085</f>
        <v>WS1013WT</v>
      </c>
      <c r="C1085" t="str">
        <f>'F_Inputs - Reps'!C1085</f>
        <v>Maintaining the long term capability of the assets - non-infra - Water treatment</v>
      </c>
      <c r="D1085" t="str">
        <f>'F_Inputs - Reps'!D1085</f>
        <v>£m</v>
      </c>
      <c r="E1085" t="str">
        <f>'F_Inputs - Reps'!E1085</f>
        <v>Price Review 2019</v>
      </c>
      <c r="F1085" s="7"/>
      <c r="G1085" s="7"/>
      <c r="H1085" s="7"/>
      <c r="I1085" s="7"/>
      <c r="J1085" s="7"/>
    </row>
    <row r="1086" spans="1:10">
      <c r="A1086" t="str">
        <f>'F_Inputs - Reps'!A1086</f>
        <v>BRL</v>
      </c>
      <c r="B1086" t="str">
        <f>'F_Inputs - Reps'!B1086</f>
        <v>WS1013TWD</v>
      </c>
      <c r="C1086" t="str">
        <f>'F_Inputs - Reps'!C1086</f>
        <v>Maintaining the long term capability of the assets - non-infra - Treated water distribution</v>
      </c>
      <c r="D1086" t="str">
        <f>'F_Inputs - Reps'!D1086</f>
        <v>£m</v>
      </c>
      <c r="E1086" t="str">
        <f>'F_Inputs - Reps'!E1086</f>
        <v>Price Review 2019</v>
      </c>
      <c r="F1086" s="7"/>
      <c r="G1086" s="7"/>
      <c r="H1086" s="7"/>
      <c r="I1086" s="7"/>
      <c r="J1086" s="7"/>
    </row>
    <row r="1087" spans="1:10">
      <c r="A1087" t="str">
        <f>'F_Inputs - Reps'!A1087</f>
        <v>BRL</v>
      </c>
      <c r="B1087" t="str">
        <f>'F_Inputs - Reps'!B1087</f>
        <v>WS1013RWD</v>
      </c>
      <c r="C1087" t="str">
        <f>'F_Inputs - Reps'!C1087</f>
        <v>Capital Expenditure (excluding Atypical expenditure) - Maintaining the long term capability of the assets ~ non-infra - Raw water distribution</v>
      </c>
      <c r="D1087" t="str">
        <f>'F_Inputs - Reps'!D1087</f>
        <v>£m</v>
      </c>
      <c r="E1087" t="str">
        <f>'F_Inputs - Reps'!E1087</f>
        <v>Price Review 2019</v>
      </c>
      <c r="F1087" s="7"/>
      <c r="G1087" s="7"/>
      <c r="H1087" s="7"/>
      <c r="I1087" s="7"/>
      <c r="J1087" s="7"/>
    </row>
    <row r="1088" spans="1:10">
      <c r="A1088" t="str">
        <f>'F_Inputs - Reps'!A1088</f>
        <v>BRL</v>
      </c>
      <c r="B1088" t="str">
        <f>'F_Inputs - Reps'!B1088</f>
        <v>W3002WR</v>
      </c>
      <c r="C1088" t="str">
        <f>'F_Inputs - Reps'!C1088</f>
        <v>Addressing low pressure - Water resources</v>
      </c>
      <c r="D1088" t="str">
        <f>'F_Inputs - Reps'!D1088</f>
        <v>£m</v>
      </c>
      <c r="E1088" t="str">
        <f>'F_Inputs - Reps'!E1088</f>
        <v>Price Review 2019</v>
      </c>
      <c r="F1088" s="7"/>
      <c r="G1088" s="7"/>
      <c r="H1088" s="7"/>
      <c r="I1088" s="7"/>
      <c r="J1088" s="7"/>
    </row>
    <row r="1089" spans="1:10">
      <c r="A1089" t="str">
        <f>'F_Inputs - Reps'!A1089</f>
        <v>BRL</v>
      </c>
      <c r="B1089" t="str">
        <f>'F_Inputs - Reps'!B1089</f>
        <v>W3002RWD</v>
      </c>
      <c r="C1089" t="str">
        <f>'F_Inputs - Reps'!C1089</f>
        <v>Addressing low pressure - Raw water distribution</v>
      </c>
      <c r="D1089" t="str">
        <f>'F_Inputs - Reps'!D1089</f>
        <v>£m</v>
      </c>
      <c r="E1089" t="str">
        <f>'F_Inputs - Reps'!E1089</f>
        <v>Price Review 2019</v>
      </c>
      <c r="F1089" s="7"/>
      <c r="G1089" s="7"/>
      <c r="H1089" s="7"/>
      <c r="I1089" s="7"/>
      <c r="J1089" s="7"/>
    </row>
    <row r="1090" spans="1:10">
      <c r="A1090" t="str">
        <f>'F_Inputs - Reps'!A1090</f>
        <v>BRL</v>
      </c>
      <c r="B1090" t="str">
        <f>'F_Inputs - Reps'!B1090</f>
        <v>W3002WT</v>
      </c>
      <c r="C1090" t="str">
        <f>'F_Inputs - Reps'!C1090</f>
        <v>Addressing low pressure - Water treatment</v>
      </c>
      <c r="D1090" t="str">
        <f>'F_Inputs - Reps'!D1090</f>
        <v>£m</v>
      </c>
      <c r="E1090" t="str">
        <f>'F_Inputs - Reps'!E1090</f>
        <v>Price Review 2019</v>
      </c>
      <c r="F1090" s="7"/>
      <c r="G1090" s="7"/>
      <c r="H1090" s="7"/>
      <c r="I1090" s="7"/>
      <c r="J1090" s="7"/>
    </row>
    <row r="1091" spans="1:10">
      <c r="A1091" t="str">
        <f>'F_Inputs - Reps'!A1091</f>
        <v>BRL</v>
      </c>
      <c r="B1091" t="str">
        <f>'F_Inputs - Reps'!B1091</f>
        <v>W3002TWD</v>
      </c>
      <c r="C1091" t="str">
        <f>'F_Inputs - Reps'!C1091</f>
        <v>Addressing low pressure - Treated water distribution</v>
      </c>
      <c r="D1091" t="str">
        <f>'F_Inputs - Reps'!D1091</f>
        <v>£m</v>
      </c>
      <c r="E1091" t="str">
        <f>'F_Inputs - Reps'!E1091</f>
        <v>Price Review 2019</v>
      </c>
      <c r="F1091" s="7"/>
      <c r="G1091" s="7"/>
      <c r="H1091" s="7"/>
      <c r="I1091" s="7"/>
      <c r="J1091" s="7"/>
    </row>
    <row r="1092" spans="1:10">
      <c r="A1092" t="str">
        <f>'F_Inputs - Reps'!A1092</f>
        <v>BRL</v>
      </c>
      <c r="B1092" t="str">
        <f>'F_Inputs - Reps'!B1092</f>
        <v>W3009WR</v>
      </c>
      <c r="C1092" t="str">
        <f>'F_Inputs - Reps'!C1092</f>
        <v>New developments - Water resources</v>
      </c>
      <c r="D1092" t="str">
        <f>'F_Inputs - Reps'!D1092</f>
        <v>£m</v>
      </c>
      <c r="E1092" t="str">
        <f>'F_Inputs - Reps'!E1092</f>
        <v>Price Review 2019</v>
      </c>
      <c r="F1092" s="7"/>
      <c r="G1092" s="7"/>
      <c r="H1092" s="7"/>
      <c r="I1092" s="7"/>
      <c r="J1092" s="7"/>
    </row>
    <row r="1093" spans="1:10">
      <c r="A1093" t="str">
        <f>'F_Inputs - Reps'!A1093</f>
        <v>BRL</v>
      </c>
      <c r="B1093" t="str">
        <f>'F_Inputs - Reps'!B1093</f>
        <v>W3009RWD</v>
      </c>
      <c r="C1093" t="str">
        <f>'F_Inputs - Reps'!C1093</f>
        <v>New developments - Raw water distribution</v>
      </c>
      <c r="D1093" t="str">
        <f>'F_Inputs - Reps'!D1093</f>
        <v>£m</v>
      </c>
      <c r="E1093" t="str">
        <f>'F_Inputs - Reps'!E1093</f>
        <v>Price Review 2019</v>
      </c>
      <c r="F1093" s="7"/>
      <c r="G1093" s="7"/>
      <c r="H1093" s="7"/>
      <c r="I1093" s="7"/>
      <c r="J1093" s="7"/>
    </row>
    <row r="1094" spans="1:10">
      <c r="A1094" t="str">
        <f>'F_Inputs - Reps'!A1094</f>
        <v>BRL</v>
      </c>
      <c r="B1094" t="str">
        <f>'F_Inputs - Reps'!B1094</f>
        <v>W3009WT</v>
      </c>
      <c r="C1094" t="str">
        <f>'F_Inputs - Reps'!C1094</f>
        <v>New developments - Water treatment</v>
      </c>
      <c r="D1094" t="str">
        <f>'F_Inputs - Reps'!D1094</f>
        <v>£m</v>
      </c>
      <c r="E1094" t="str">
        <f>'F_Inputs - Reps'!E1094</f>
        <v>Price Review 2019</v>
      </c>
      <c r="F1094" s="7"/>
      <c r="G1094" s="7"/>
      <c r="H1094" s="7"/>
      <c r="I1094" s="7"/>
      <c r="J1094" s="7"/>
    </row>
    <row r="1095" spans="1:10">
      <c r="A1095" t="str">
        <f>'F_Inputs - Reps'!A1095</f>
        <v>BRL</v>
      </c>
      <c r="B1095" t="str">
        <f>'F_Inputs - Reps'!B1095</f>
        <v>W3009TWD</v>
      </c>
      <c r="C1095" t="str">
        <f>'F_Inputs - Reps'!C1095</f>
        <v>New developments - Treated water distribution</v>
      </c>
      <c r="D1095" t="str">
        <f>'F_Inputs - Reps'!D1095</f>
        <v>£m</v>
      </c>
      <c r="E1095" t="str">
        <f>'F_Inputs - Reps'!E1095</f>
        <v>Price Review 2019</v>
      </c>
      <c r="F1095" s="7"/>
      <c r="G1095" s="7"/>
      <c r="H1095" s="7"/>
      <c r="I1095" s="7"/>
      <c r="J1095" s="7"/>
    </row>
    <row r="1096" spans="1:10">
      <c r="A1096" t="str">
        <f>'F_Inputs - Reps'!A1096</f>
        <v>BRL</v>
      </c>
      <c r="B1096" t="str">
        <f>'F_Inputs - Reps'!B1096</f>
        <v>WS2004WR</v>
      </c>
      <c r="C1096" t="str">
        <f>'F_Inputs - Reps'!C1096</f>
        <v>New connections element of new development (CPs, meters) - Abstraction licences</v>
      </c>
      <c r="D1096" t="str">
        <f>'F_Inputs - Reps'!D1096</f>
        <v>£m</v>
      </c>
      <c r="E1096" t="str">
        <f>'F_Inputs - Reps'!E1096</f>
        <v>Price Review 2019</v>
      </c>
      <c r="F1096" s="7"/>
      <c r="G1096" s="7"/>
      <c r="H1096" s="7"/>
      <c r="I1096" s="7"/>
      <c r="J1096" s="7"/>
    </row>
    <row r="1097" spans="1:10">
      <c r="A1097" t="str">
        <f>'F_Inputs - Reps'!A1097</f>
        <v>BRL</v>
      </c>
      <c r="B1097" t="str">
        <f>'F_Inputs - Reps'!B1097</f>
        <v>WS2004WT</v>
      </c>
      <c r="C1097" t="str">
        <f>'F_Inputs - Reps'!C1097</f>
        <v>New connections element of new development (CPs, meters) - Water treatment</v>
      </c>
      <c r="D1097" t="str">
        <f>'F_Inputs - Reps'!D1097</f>
        <v>£m</v>
      </c>
      <c r="E1097" t="str">
        <f>'F_Inputs - Reps'!E1097</f>
        <v>Price Review 2019</v>
      </c>
      <c r="F1097" s="7"/>
      <c r="G1097" s="7"/>
      <c r="H1097" s="7"/>
      <c r="I1097" s="7"/>
      <c r="J1097" s="7"/>
    </row>
    <row r="1098" spans="1:10">
      <c r="A1098" t="str">
        <f>'F_Inputs - Reps'!A1098</f>
        <v>BRL</v>
      </c>
      <c r="B1098" t="str">
        <f>'F_Inputs - Reps'!B1098</f>
        <v>WS2004TWD</v>
      </c>
      <c r="C1098" t="str">
        <f>'F_Inputs - Reps'!C1098</f>
        <v>New connections element of new development (CPs, meters) - Treated water distribution</v>
      </c>
      <c r="D1098" t="str">
        <f>'F_Inputs - Reps'!D1098</f>
        <v>£m</v>
      </c>
      <c r="E1098" t="str">
        <f>'F_Inputs - Reps'!E1098</f>
        <v>Price Review 2019</v>
      </c>
      <c r="F1098" s="7"/>
      <c r="G1098" s="7"/>
      <c r="H1098" s="7"/>
      <c r="I1098" s="7"/>
      <c r="J1098" s="7"/>
    </row>
    <row r="1099" spans="1:10">
      <c r="A1099" t="str">
        <f>'F_Inputs - Reps'!A1099</f>
        <v>BRL</v>
      </c>
      <c r="B1099" t="str">
        <f>'F_Inputs - Reps'!B1099</f>
        <v>WS2004RWD</v>
      </c>
      <c r="C1099" t="str">
        <f>'F_Inputs - Reps'!C1099</f>
        <v>Enhancement expenditure by purpose ~ capital - New connections element of new development (CPs, meters) - Raw water distribution</v>
      </c>
      <c r="D1099" t="str">
        <f>'F_Inputs - Reps'!D1099</f>
        <v>£m</v>
      </c>
      <c r="E1099" t="str">
        <f>'F_Inputs - Reps'!E1099</f>
        <v>Price Review 2019</v>
      </c>
      <c r="F1099" s="7"/>
      <c r="G1099" s="7"/>
      <c r="H1099" s="7"/>
      <c r="I1099" s="7"/>
      <c r="J1099" s="7"/>
    </row>
    <row r="1100" spans="1:10">
      <c r="A1100" t="str">
        <f>'F_Inputs - Reps'!A1100</f>
        <v>BRL</v>
      </c>
      <c r="B1100" t="str">
        <f>'F_Inputs - Reps'!B1100</f>
        <v>BA2070WR</v>
      </c>
      <c r="C1100" t="str">
        <f>'F_Inputs - Reps'!C1100</f>
        <v>Total enhancement capital expenditure  - Water resources</v>
      </c>
      <c r="D1100" t="str">
        <f>'F_Inputs - Reps'!D1100</f>
        <v>£m</v>
      </c>
      <c r="E1100" t="str">
        <f>'F_Inputs - Reps'!E1100</f>
        <v>Price Review 2019</v>
      </c>
      <c r="F1100" s="7"/>
      <c r="G1100" s="7"/>
      <c r="H1100" s="7"/>
      <c r="I1100" s="7"/>
      <c r="J1100" s="7"/>
    </row>
    <row r="1101" spans="1:10">
      <c r="A1101" t="str">
        <f>'F_Inputs - Reps'!A1101</f>
        <v>BRL</v>
      </c>
      <c r="B1101" t="str">
        <f>'F_Inputs - Reps'!B1101</f>
        <v>BA2070RWD</v>
      </c>
      <c r="C1101" t="str">
        <f>'F_Inputs - Reps'!C1101</f>
        <v>Total enhancement capital expenditure  - Raw water distribution</v>
      </c>
      <c r="D1101" t="str">
        <f>'F_Inputs - Reps'!D1101</f>
        <v>£m</v>
      </c>
      <c r="E1101" t="str">
        <f>'F_Inputs - Reps'!E1101</f>
        <v>Price Review 2019</v>
      </c>
      <c r="F1101" s="7"/>
      <c r="G1101" s="7"/>
      <c r="H1101" s="7"/>
      <c r="I1101" s="7"/>
      <c r="J1101" s="7"/>
    </row>
    <row r="1102" spans="1:10">
      <c r="A1102" t="str">
        <f>'F_Inputs - Reps'!A1102</f>
        <v>BRL</v>
      </c>
      <c r="B1102" t="str">
        <f>'F_Inputs - Reps'!B1102</f>
        <v>BA2070WT</v>
      </c>
      <c r="C1102" t="str">
        <f>'F_Inputs - Reps'!C1102</f>
        <v>Total enhancement capital expenditure  - Water treatment</v>
      </c>
      <c r="D1102" t="str">
        <f>'F_Inputs - Reps'!D1102</f>
        <v>£m</v>
      </c>
      <c r="E1102" t="str">
        <f>'F_Inputs - Reps'!E1102</f>
        <v>Price Review 2019</v>
      </c>
      <c r="F1102" s="7"/>
      <c r="G1102" s="7"/>
      <c r="H1102" s="7"/>
      <c r="I1102" s="7"/>
      <c r="J1102" s="7"/>
    </row>
    <row r="1103" spans="1:10">
      <c r="A1103" t="str">
        <f>'F_Inputs - Reps'!A1103</f>
        <v>BRL</v>
      </c>
      <c r="B1103" t="str">
        <f>'F_Inputs - Reps'!B1103</f>
        <v>BA2070TWD</v>
      </c>
      <c r="C1103" t="str">
        <f>'F_Inputs - Reps'!C1103</f>
        <v>Total enhancement capital expenditure  - Treated water distribution</v>
      </c>
      <c r="D1103" t="str">
        <f>'F_Inputs - Reps'!D1103</f>
        <v>£m</v>
      </c>
      <c r="E1103" t="str">
        <f>'F_Inputs - Reps'!E1103</f>
        <v>Price Review 2019</v>
      </c>
      <c r="F1103" s="7"/>
      <c r="G1103" s="7"/>
      <c r="H1103" s="7"/>
      <c r="I1103" s="7"/>
      <c r="J1103" s="7"/>
    </row>
    <row r="1104" spans="1:10">
      <c r="A1104" t="str">
        <f>'F_Inputs - Reps'!A1104</f>
        <v>BRL</v>
      </c>
      <c r="B1104" t="str">
        <f>'F_Inputs - Reps'!B1104</f>
        <v>WWS1009SC</v>
      </c>
      <c r="C1104" t="str">
        <f>'F_Inputs - Reps'!C1104</f>
        <v>Operating expenditure - Total operating expenditure (excluding third party services) - Sewage collection</v>
      </c>
      <c r="D1104" t="str">
        <f>'F_Inputs - Reps'!D1104</f>
        <v>£m</v>
      </c>
      <c r="E1104" t="str">
        <f>'F_Inputs - Reps'!E1104</f>
        <v>Price Review 2019</v>
      </c>
      <c r="F1104" s="7"/>
      <c r="G1104" s="7"/>
      <c r="H1104" s="7"/>
      <c r="I1104" s="7"/>
      <c r="J1104" s="7"/>
    </row>
    <row r="1105" spans="1:10">
      <c r="A1105" t="str">
        <f>'F_Inputs - Reps'!A1105</f>
        <v>BRL</v>
      </c>
      <c r="B1105" t="str">
        <f>'F_Inputs - Reps'!B1105</f>
        <v>WWS1009ST</v>
      </c>
      <c r="C1105" t="str">
        <f>'F_Inputs - Reps'!C1105</f>
        <v>Operating expenditure - Total operating expenditure (excluding third party services) - Sewage treatment</v>
      </c>
      <c r="D1105" t="str">
        <f>'F_Inputs - Reps'!D1105</f>
        <v>£m</v>
      </c>
      <c r="E1105" t="str">
        <f>'F_Inputs - Reps'!E1105</f>
        <v>Price Review 2019</v>
      </c>
      <c r="F1105" s="7"/>
      <c r="G1105" s="7"/>
      <c r="H1105" s="7"/>
      <c r="I1105" s="7"/>
      <c r="J1105" s="7"/>
    </row>
    <row r="1106" spans="1:10">
      <c r="A1106" t="str">
        <f>'F_Inputs - Reps'!A1106</f>
        <v>BRL</v>
      </c>
      <c r="B1106" t="str">
        <f>'F_Inputs - Reps'!B1106</f>
        <v>WWS1009STP</v>
      </c>
      <c r="C1106" t="str">
        <f>'F_Inputs - Reps'!C1106</f>
        <v>Operating expenditure - Total operating expenditure (excluding third party services) - Sludge transport</v>
      </c>
      <c r="D1106" t="str">
        <f>'F_Inputs - Reps'!D1106</f>
        <v>£m</v>
      </c>
      <c r="E1106" t="str">
        <f>'F_Inputs - Reps'!E1106</f>
        <v>Price Review 2019</v>
      </c>
      <c r="F1106" s="7"/>
      <c r="G1106" s="7"/>
      <c r="H1106" s="7"/>
      <c r="I1106" s="7"/>
      <c r="J1106" s="7"/>
    </row>
    <row r="1107" spans="1:10">
      <c r="A1107" t="str">
        <f>'F_Inputs - Reps'!A1107</f>
        <v>BRL</v>
      </c>
      <c r="B1107" t="str">
        <f>'F_Inputs - Reps'!B1107</f>
        <v>WWS1009SDT</v>
      </c>
      <c r="C1107" t="str">
        <f>'F_Inputs - Reps'!C1107</f>
        <v>Operating expenditure - Total operating expenditure (excluding third party services) - Sludge treatment</v>
      </c>
      <c r="D1107" t="str">
        <f>'F_Inputs - Reps'!D1107</f>
        <v>£m</v>
      </c>
      <c r="E1107" t="str">
        <f>'F_Inputs - Reps'!E1107</f>
        <v>Price Review 2019</v>
      </c>
      <c r="F1107" s="7"/>
      <c r="G1107" s="7"/>
      <c r="H1107" s="7"/>
      <c r="I1107" s="7"/>
      <c r="J1107" s="7"/>
    </row>
    <row r="1108" spans="1:10">
      <c r="A1108" t="str">
        <f>'F_Inputs - Reps'!A1108</f>
        <v>BRL</v>
      </c>
      <c r="B1108" t="str">
        <f>'F_Inputs - Reps'!B1108</f>
        <v>WWS1009SDD</v>
      </c>
      <c r="C1108" t="str">
        <f>'F_Inputs - Reps'!C1108</f>
        <v>Operating expenditure - Total operating expenditure (excluding third party services) - Sludge disposal</v>
      </c>
      <c r="D1108" t="str">
        <f>'F_Inputs - Reps'!D1108</f>
        <v>£m</v>
      </c>
      <c r="E1108" t="str">
        <f>'F_Inputs - Reps'!E1108</f>
        <v>Price Review 2019</v>
      </c>
      <c r="F1108" s="7"/>
      <c r="G1108" s="7"/>
      <c r="H1108" s="7"/>
      <c r="I1108" s="7"/>
      <c r="J1108" s="7"/>
    </row>
    <row r="1109" spans="1:10">
      <c r="A1109" t="str">
        <f>'F_Inputs - Reps'!A1109</f>
        <v>BRL</v>
      </c>
      <c r="B1109" t="str">
        <f>'F_Inputs - Reps'!B1109</f>
        <v>WWS2054SC</v>
      </c>
      <c r="C1109" t="str">
        <f>'F_Inputs - Reps'!C1109</f>
        <v>Enhancement expenditure by purpose - operating - Total wastewater enhancement operating expenditure  - Sewage collection</v>
      </c>
      <c r="D1109" t="str">
        <f>'F_Inputs - Reps'!D1109</f>
        <v>£m</v>
      </c>
      <c r="E1109" t="str">
        <f>'F_Inputs - Reps'!E1109</f>
        <v>Price Review 2019</v>
      </c>
      <c r="F1109" s="7"/>
      <c r="G1109" s="7"/>
      <c r="H1109" s="7"/>
      <c r="I1109" s="7"/>
      <c r="J1109" s="7"/>
    </row>
    <row r="1110" spans="1:10">
      <c r="A1110" t="str">
        <f>'F_Inputs - Reps'!A1110</f>
        <v>BRL</v>
      </c>
      <c r="B1110" t="str">
        <f>'F_Inputs - Reps'!B1110</f>
        <v>WWS2054ST</v>
      </c>
      <c r="C1110" t="str">
        <f>'F_Inputs - Reps'!C1110</f>
        <v>Enhancement expenditure by purpose - operating - Total wastewater enhancement operating expenditure  - Sewage treatment</v>
      </c>
      <c r="D1110" t="str">
        <f>'F_Inputs - Reps'!D1110</f>
        <v>£m</v>
      </c>
      <c r="E1110" t="str">
        <f>'F_Inputs - Reps'!E1110</f>
        <v>Price Review 2019</v>
      </c>
      <c r="F1110" s="7"/>
      <c r="G1110" s="7"/>
      <c r="H1110" s="7"/>
      <c r="I1110" s="7"/>
      <c r="J1110" s="7"/>
    </row>
    <row r="1111" spans="1:10">
      <c r="A1111" t="str">
        <f>'F_Inputs - Reps'!A1111</f>
        <v>BRL</v>
      </c>
      <c r="B1111" t="str">
        <f>'F_Inputs - Reps'!B1111</f>
        <v>WWS2054STP</v>
      </c>
      <c r="C1111" t="str">
        <f>'F_Inputs - Reps'!C1111</f>
        <v>Enhancement expenditure by purpose - operating - Total wastewater enhancement operating expenditure  - Sludge transport</v>
      </c>
      <c r="D1111" t="str">
        <f>'F_Inputs - Reps'!D1111</f>
        <v>£m</v>
      </c>
      <c r="E1111" t="str">
        <f>'F_Inputs - Reps'!E1111</f>
        <v>Price Review 2019</v>
      </c>
      <c r="F1111" s="7"/>
      <c r="G1111" s="7"/>
      <c r="H1111" s="7"/>
      <c r="I1111" s="7"/>
      <c r="J1111" s="7"/>
    </row>
    <row r="1112" spans="1:10">
      <c r="A1112" t="str">
        <f>'F_Inputs - Reps'!A1112</f>
        <v>BRL</v>
      </c>
      <c r="B1112" t="str">
        <f>'F_Inputs - Reps'!B1112</f>
        <v>WWS2054SDT</v>
      </c>
      <c r="C1112" t="str">
        <f>'F_Inputs - Reps'!C1112</f>
        <v>Enhancement expenditure by purpose - operating - Total wastewater enhancement operating expenditure  - Sludge treatment</v>
      </c>
      <c r="D1112" t="str">
        <f>'F_Inputs - Reps'!D1112</f>
        <v>£m</v>
      </c>
      <c r="E1112" t="str">
        <f>'F_Inputs - Reps'!E1112</f>
        <v>Price Review 2019</v>
      </c>
      <c r="F1112" s="7"/>
      <c r="G1112" s="7"/>
      <c r="H1112" s="7"/>
      <c r="I1112" s="7"/>
      <c r="J1112" s="7"/>
    </row>
    <row r="1113" spans="1:10">
      <c r="A1113" t="str">
        <f>'F_Inputs - Reps'!A1113</f>
        <v>BRL</v>
      </c>
      <c r="B1113" t="str">
        <f>'F_Inputs - Reps'!B1113</f>
        <v>WWS2054SDD</v>
      </c>
      <c r="C1113" t="str">
        <f>'F_Inputs - Reps'!C1113</f>
        <v>Enhancement expenditure by purpose - operating - Total wastewater enhancement operating expenditure  - Sludge disposal</v>
      </c>
      <c r="D1113" t="str">
        <f>'F_Inputs - Reps'!D1113</f>
        <v>£m</v>
      </c>
      <c r="E1113" t="str">
        <f>'F_Inputs - Reps'!E1113</f>
        <v>Price Review 2019</v>
      </c>
      <c r="F1113" s="7"/>
      <c r="G1113" s="7"/>
      <c r="H1113" s="7"/>
      <c r="I1113" s="7"/>
      <c r="J1113" s="7"/>
    </row>
    <row r="1114" spans="1:10">
      <c r="A1114" t="str">
        <f>'F_Inputs - Reps'!A1114</f>
        <v>BRL</v>
      </c>
      <c r="B1114" t="str">
        <f>'F_Inputs - Reps'!B1114</f>
        <v>WWS2033SC</v>
      </c>
      <c r="C1114" t="str">
        <f>'F_Inputs - Reps'!C1114</f>
        <v>Enhancement expenditure by purpose - operating - New development and growth - Sewage collection</v>
      </c>
      <c r="D1114" t="str">
        <f>'F_Inputs - Reps'!D1114</f>
        <v>£m</v>
      </c>
      <c r="E1114" t="str">
        <f>'F_Inputs - Reps'!E1114</f>
        <v>Price Review 2019</v>
      </c>
      <c r="F1114" s="7"/>
      <c r="G1114" s="7"/>
      <c r="H1114" s="7"/>
      <c r="I1114" s="7"/>
      <c r="J1114" s="7"/>
    </row>
    <row r="1115" spans="1:10">
      <c r="A1115" t="str">
        <f>'F_Inputs - Reps'!A1115</f>
        <v>BRL</v>
      </c>
      <c r="B1115" t="str">
        <f>'F_Inputs - Reps'!B1115</f>
        <v>WWS2033ST</v>
      </c>
      <c r="C1115" t="str">
        <f>'F_Inputs - Reps'!C1115</f>
        <v>Enhancement expenditure by purpose - operating - New development and growth - Sewage treatment</v>
      </c>
      <c r="D1115" t="str">
        <f>'F_Inputs - Reps'!D1115</f>
        <v>£m</v>
      </c>
      <c r="E1115" t="str">
        <f>'F_Inputs - Reps'!E1115</f>
        <v>Price Review 2019</v>
      </c>
      <c r="F1115" s="7"/>
      <c r="G1115" s="7"/>
      <c r="H1115" s="7"/>
      <c r="I1115" s="7"/>
      <c r="J1115" s="7"/>
    </row>
    <row r="1116" spans="1:10">
      <c r="A1116" t="str">
        <f>'F_Inputs - Reps'!A1116</f>
        <v>BRL</v>
      </c>
      <c r="B1116" t="str">
        <f>'F_Inputs - Reps'!B1116</f>
        <v>WWS2033STP</v>
      </c>
      <c r="C1116" t="str">
        <f>'F_Inputs - Reps'!C1116</f>
        <v>Enhancement expenditure by purpose - operating - New development and growth - Sludge transport</v>
      </c>
      <c r="D1116" t="str">
        <f>'F_Inputs - Reps'!D1116</f>
        <v>£m</v>
      </c>
      <c r="E1116" t="str">
        <f>'F_Inputs - Reps'!E1116</f>
        <v>Price Review 2019</v>
      </c>
      <c r="F1116" s="7"/>
      <c r="G1116" s="7"/>
      <c r="H1116" s="7"/>
      <c r="I1116" s="7"/>
      <c r="J1116" s="7"/>
    </row>
    <row r="1117" spans="1:10">
      <c r="A1117" t="str">
        <f>'F_Inputs - Reps'!A1117</f>
        <v>BRL</v>
      </c>
      <c r="B1117" t="str">
        <f>'F_Inputs - Reps'!B1117</f>
        <v>WWS2033SDT</v>
      </c>
      <c r="C1117" t="str">
        <f>'F_Inputs - Reps'!C1117</f>
        <v>Enhancement expenditure by purpose - operating - New development and growth - Sludge treatment</v>
      </c>
      <c r="D1117" t="str">
        <f>'F_Inputs - Reps'!D1117</f>
        <v>£m</v>
      </c>
      <c r="E1117" t="str">
        <f>'F_Inputs - Reps'!E1117</f>
        <v>Price Review 2019</v>
      </c>
      <c r="F1117" s="7"/>
      <c r="G1117" s="7"/>
      <c r="H1117" s="7"/>
      <c r="I1117" s="7"/>
      <c r="J1117" s="7"/>
    </row>
    <row r="1118" spans="1:10">
      <c r="A1118" t="str">
        <f>'F_Inputs - Reps'!A1118</f>
        <v>BRL</v>
      </c>
      <c r="B1118" t="str">
        <f>'F_Inputs - Reps'!B1118</f>
        <v>WWS2033SDD</v>
      </c>
      <c r="C1118" t="str">
        <f>'F_Inputs - Reps'!C1118</f>
        <v>Enhancement expenditure by purpose - operating - New development and growth - Sludge disposal</v>
      </c>
      <c r="D1118" t="str">
        <f>'F_Inputs - Reps'!D1118</f>
        <v>£m</v>
      </c>
      <c r="E1118" t="str">
        <f>'F_Inputs - Reps'!E1118</f>
        <v>Price Review 2019</v>
      </c>
      <c r="F1118" s="7"/>
      <c r="G1118" s="7"/>
      <c r="H1118" s="7"/>
      <c r="I1118" s="7"/>
      <c r="J1118" s="7"/>
    </row>
    <row r="1119" spans="1:10">
      <c r="A1119" t="str">
        <f>'F_Inputs - Reps'!A1119</f>
        <v>BRL</v>
      </c>
      <c r="B1119" t="str">
        <f>'F_Inputs - Reps'!B1119</f>
        <v>WWS2034SC</v>
      </c>
      <c r="C1119" t="str">
        <f>'F_Inputs - Reps'!C1119</f>
        <v>Enhancement expenditure by purpose - operating - Growth at sewage treatment works (excluding sludge treatment) - Sewage collection</v>
      </c>
      <c r="D1119" t="str">
        <f>'F_Inputs - Reps'!D1119</f>
        <v>£m</v>
      </c>
      <c r="E1119" t="str">
        <f>'F_Inputs - Reps'!E1119</f>
        <v>Price Review 2019</v>
      </c>
      <c r="F1119" s="7"/>
      <c r="G1119" s="7"/>
      <c r="H1119" s="7"/>
      <c r="I1119" s="7"/>
      <c r="J1119" s="7"/>
    </row>
    <row r="1120" spans="1:10">
      <c r="A1120" t="str">
        <f>'F_Inputs - Reps'!A1120</f>
        <v>BRL</v>
      </c>
      <c r="B1120" t="str">
        <f>'F_Inputs - Reps'!B1120</f>
        <v>WWS2034ST</v>
      </c>
      <c r="C1120" t="str">
        <f>'F_Inputs - Reps'!C1120</f>
        <v>Enhancement expenditure by purpose - operating - Growth at sewage treatment works (excluding sludge treatment) - Sewage treatment</v>
      </c>
      <c r="D1120" t="str">
        <f>'F_Inputs - Reps'!D1120</f>
        <v>£m</v>
      </c>
      <c r="E1120" t="str">
        <f>'F_Inputs - Reps'!E1120</f>
        <v>Price Review 2019</v>
      </c>
      <c r="F1120" s="7"/>
      <c r="G1120" s="7"/>
      <c r="H1120" s="7"/>
      <c r="I1120" s="7"/>
      <c r="J1120" s="7"/>
    </row>
    <row r="1121" spans="1:10">
      <c r="A1121" t="str">
        <f>'F_Inputs - Reps'!A1121</f>
        <v>BRL</v>
      </c>
      <c r="B1121" t="str">
        <f>'F_Inputs - Reps'!B1121</f>
        <v>WWS2034STP</v>
      </c>
      <c r="C1121" t="str">
        <f>'F_Inputs - Reps'!C1121</f>
        <v>Enhancement expenditure by purpose - operating - Growth at sewage treatment works (excluding sludge treatment) - Sludge transport</v>
      </c>
      <c r="D1121" t="str">
        <f>'F_Inputs - Reps'!D1121</f>
        <v>£m</v>
      </c>
      <c r="E1121" t="str">
        <f>'F_Inputs - Reps'!E1121</f>
        <v>Price Review 2019</v>
      </c>
      <c r="F1121" s="7"/>
      <c r="G1121" s="7"/>
      <c r="H1121" s="7"/>
      <c r="I1121" s="7"/>
      <c r="J1121" s="7"/>
    </row>
    <row r="1122" spans="1:10">
      <c r="A1122" t="str">
        <f>'F_Inputs - Reps'!A1122</f>
        <v>BRL</v>
      </c>
      <c r="B1122" t="str">
        <f>'F_Inputs - Reps'!B1122</f>
        <v>WWS2034SDT</v>
      </c>
      <c r="C1122" t="str">
        <f>'F_Inputs - Reps'!C1122</f>
        <v>Enhancement expenditure by purpose - operating - Growth at sewage treatment works (excluding sludge treatment) - Sludge treatment</v>
      </c>
      <c r="D1122" t="str">
        <f>'F_Inputs - Reps'!D1122</f>
        <v>£m</v>
      </c>
      <c r="E1122" t="str">
        <f>'F_Inputs - Reps'!E1122</f>
        <v>Price Review 2019</v>
      </c>
      <c r="F1122" s="7"/>
      <c r="G1122" s="7"/>
      <c r="H1122" s="7"/>
      <c r="I1122" s="7"/>
      <c r="J1122" s="7"/>
    </row>
    <row r="1123" spans="1:10">
      <c r="A1123" t="str">
        <f>'F_Inputs - Reps'!A1123</f>
        <v>BRL</v>
      </c>
      <c r="B1123" t="str">
        <f>'F_Inputs - Reps'!B1123</f>
        <v>WWS2034SDD</v>
      </c>
      <c r="C1123" t="str">
        <f>'F_Inputs - Reps'!C1123</f>
        <v>Enhancement expenditure by purpose - operating - Growth at sewage treatment works (excluding sludge treatment) - Sludge disposal</v>
      </c>
      <c r="D1123" t="str">
        <f>'F_Inputs - Reps'!D1123</f>
        <v>£m</v>
      </c>
      <c r="E1123" t="str">
        <f>'F_Inputs - Reps'!E1123</f>
        <v>Price Review 2019</v>
      </c>
      <c r="F1123" s="7"/>
      <c r="G1123" s="7"/>
      <c r="H1123" s="7"/>
      <c r="I1123" s="7"/>
      <c r="J1123" s="7"/>
    </row>
    <row r="1124" spans="1:10">
      <c r="A1124" t="str">
        <f>'F_Inputs - Reps'!A1124</f>
        <v>BRL</v>
      </c>
      <c r="B1124" t="str">
        <f>'F_Inputs - Reps'!B1124</f>
        <v>WWS2038SC</v>
      </c>
      <c r="C1124" t="str">
        <f>'F_Inputs - Reps'!C1124</f>
        <v>Enhancement expenditure by purpose - operating - Reduce flooding risk for properties - Sewage collection</v>
      </c>
      <c r="D1124" t="str">
        <f>'F_Inputs - Reps'!D1124</f>
        <v>£m</v>
      </c>
      <c r="E1124" t="str">
        <f>'F_Inputs - Reps'!E1124</f>
        <v>Price Review 2019</v>
      </c>
      <c r="F1124" s="7"/>
      <c r="G1124" s="7"/>
      <c r="H1124" s="7"/>
      <c r="I1124" s="7"/>
      <c r="J1124" s="7"/>
    </row>
    <row r="1125" spans="1:10">
      <c r="A1125" t="str">
        <f>'F_Inputs - Reps'!A1125</f>
        <v>BRL</v>
      </c>
      <c r="B1125" t="str">
        <f>'F_Inputs - Reps'!B1125</f>
        <v>WWS2038ST</v>
      </c>
      <c r="C1125" t="str">
        <f>'F_Inputs - Reps'!C1125</f>
        <v>Enhancement expenditure by purpose - operating - Reduce flooding risk for properties - Sewage treatment</v>
      </c>
      <c r="D1125" t="str">
        <f>'F_Inputs - Reps'!D1125</f>
        <v>£m</v>
      </c>
      <c r="E1125" t="str">
        <f>'F_Inputs - Reps'!E1125</f>
        <v>Price Review 2019</v>
      </c>
      <c r="F1125" s="7"/>
      <c r="G1125" s="7"/>
      <c r="H1125" s="7"/>
      <c r="I1125" s="7"/>
      <c r="J1125" s="7"/>
    </row>
    <row r="1126" spans="1:10">
      <c r="A1126" t="str">
        <f>'F_Inputs - Reps'!A1126</f>
        <v>BRL</v>
      </c>
      <c r="B1126" t="str">
        <f>'F_Inputs - Reps'!B1126</f>
        <v>WWS2038STP</v>
      </c>
      <c r="C1126" t="str">
        <f>'F_Inputs - Reps'!C1126</f>
        <v>Enhancement expenditure by purpose - operating - Reduce flooding risk for properties - Sludge transport</v>
      </c>
      <c r="D1126" t="str">
        <f>'F_Inputs - Reps'!D1126</f>
        <v>£m</v>
      </c>
      <c r="E1126" t="str">
        <f>'F_Inputs - Reps'!E1126</f>
        <v>Price Review 2019</v>
      </c>
      <c r="F1126" s="7"/>
      <c r="G1126" s="7"/>
      <c r="H1126" s="7"/>
      <c r="I1126" s="7"/>
      <c r="J1126" s="7"/>
    </row>
    <row r="1127" spans="1:10">
      <c r="A1127" t="str">
        <f>'F_Inputs - Reps'!A1127</f>
        <v>BRL</v>
      </c>
      <c r="B1127" t="str">
        <f>'F_Inputs - Reps'!B1127</f>
        <v>WWS2038SDT</v>
      </c>
      <c r="C1127" t="str">
        <f>'F_Inputs - Reps'!C1127</f>
        <v>Enhancement expenditure by purpose - operating - Reduce flooding risk for properties - Sludge treatment</v>
      </c>
      <c r="D1127" t="str">
        <f>'F_Inputs - Reps'!D1127</f>
        <v>£m</v>
      </c>
      <c r="E1127" t="str">
        <f>'F_Inputs - Reps'!E1127</f>
        <v>Price Review 2019</v>
      </c>
      <c r="F1127" s="7"/>
      <c r="G1127" s="7"/>
      <c r="H1127" s="7"/>
      <c r="I1127" s="7"/>
      <c r="J1127" s="7"/>
    </row>
    <row r="1128" spans="1:10">
      <c r="A1128" t="str">
        <f>'F_Inputs - Reps'!A1128</f>
        <v>BRL</v>
      </c>
      <c r="B1128" t="str">
        <f>'F_Inputs - Reps'!B1128</f>
        <v>WWS2038SDD</v>
      </c>
      <c r="C1128" t="str">
        <f>'F_Inputs - Reps'!C1128</f>
        <v>Enhancement expenditure by purpose - operating - Reduce flooding risk for properties - Sludge disposal</v>
      </c>
      <c r="D1128" t="str">
        <f>'F_Inputs - Reps'!D1128</f>
        <v>£m</v>
      </c>
      <c r="E1128" t="str">
        <f>'F_Inputs - Reps'!E1128</f>
        <v>Price Review 2019</v>
      </c>
      <c r="F1128" s="7"/>
      <c r="G1128" s="7"/>
      <c r="H1128" s="7"/>
      <c r="I1128" s="7"/>
      <c r="J1128" s="7"/>
    </row>
    <row r="1129" spans="1:10">
      <c r="A1129" t="str">
        <f>'F_Inputs - Reps'!A1129</f>
        <v>BRL</v>
      </c>
      <c r="B1129" t="str">
        <f>'F_Inputs - Reps'!B1129</f>
        <v>WWS2055SC</v>
      </c>
      <c r="C1129" t="str">
        <f>'F_Inputs - Reps'!C1129</f>
        <v>Enhancement expenditure by purpose - operating - Transferred private sewers and pumping stations - Sewage collection</v>
      </c>
      <c r="D1129" t="str">
        <f>'F_Inputs - Reps'!D1129</f>
        <v>£m</v>
      </c>
      <c r="E1129" t="str">
        <f>'F_Inputs - Reps'!E1129</f>
        <v>Price Review 2019</v>
      </c>
      <c r="F1129" s="7"/>
      <c r="G1129" s="7"/>
      <c r="H1129" s="7"/>
      <c r="I1129" s="7"/>
      <c r="J1129" s="7"/>
    </row>
    <row r="1130" spans="1:10">
      <c r="A1130" t="str">
        <f>'F_Inputs - Reps'!A1130</f>
        <v>BRL</v>
      </c>
      <c r="B1130" t="str">
        <f>'F_Inputs - Reps'!B1130</f>
        <v>WWS2055ST</v>
      </c>
      <c r="C1130" t="str">
        <f>'F_Inputs - Reps'!C1130</f>
        <v>Enhancement expenditure by purpose - operating - Transferred private sewers and pumping stations - Sewage treatment</v>
      </c>
      <c r="D1130" t="str">
        <f>'F_Inputs - Reps'!D1130</f>
        <v>£m</v>
      </c>
      <c r="E1130" t="str">
        <f>'F_Inputs - Reps'!E1130</f>
        <v>Price Review 2019</v>
      </c>
      <c r="F1130" s="7"/>
      <c r="G1130" s="7"/>
      <c r="H1130" s="7"/>
      <c r="I1130" s="7"/>
      <c r="J1130" s="7"/>
    </row>
    <row r="1131" spans="1:10">
      <c r="A1131" t="str">
        <f>'F_Inputs - Reps'!A1131</f>
        <v>BRL</v>
      </c>
      <c r="B1131" t="str">
        <f>'F_Inputs - Reps'!B1131</f>
        <v>WWS2055STP</v>
      </c>
      <c r="C1131" t="str">
        <f>'F_Inputs - Reps'!C1131</f>
        <v>Enhancement expenditure by purpose - operating - Transferred private sewers and pumping stations - Sludge transport</v>
      </c>
      <c r="D1131" t="str">
        <f>'F_Inputs - Reps'!D1131</f>
        <v>£m</v>
      </c>
      <c r="E1131" t="str">
        <f>'F_Inputs - Reps'!E1131</f>
        <v>Price Review 2019</v>
      </c>
      <c r="F1131" s="7"/>
      <c r="G1131" s="7"/>
      <c r="H1131" s="7"/>
      <c r="I1131" s="7"/>
      <c r="J1131" s="7"/>
    </row>
    <row r="1132" spans="1:10">
      <c r="A1132" t="str">
        <f>'F_Inputs - Reps'!A1132</f>
        <v>BRL</v>
      </c>
      <c r="B1132" t="str">
        <f>'F_Inputs - Reps'!B1132</f>
        <v>WWS2055SDT</v>
      </c>
      <c r="C1132" t="str">
        <f>'F_Inputs - Reps'!C1132</f>
        <v>Enhancement expenditure by purpose - operating - Transferred private sewers and pumping stations - Sludge treatment</v>
      </c>
      <c r="D1132" t="str">
        <f>'F_Inputs - Reps'!D1132</f>
        <v>£m</v>
      </c>
      <c r="E1132" t="str">
        <f>'F_Inputs - Reps'!E1132</f>
        <v>Price Review 2019</v>
      </c>
      <c r="F1132" s="7"/>
      <c r="G1132" s="7"/>
      <c r="H1132" s="7"/>
      <c r="I1132" s="7"/>
      <c r="J1132" s="7"/>
    </row>
    <row r="1133" spans="1:10">
      <c r="A1133" t="str">
        <f>'F_Inputs - Reps'!A1133</f>
        <v>BRL</v>
      </c>
      <c r="B1133" t="str">
        <f>'F_Inputs - Reps'!B1133</f>
        <v>WWS2055SDD</v>
      </c>
      <c r="C1133" t="str">
        <f>'F_Inputs - Reps'!C1133</f>
        <v>Enhancement expenditure by purpose - operating - Transferred private sewers and pumping stations - Sludge disposal</v>
      </c>
      <c r="D1133" t="str">
        <f>'F_Inputs - Reps'!D1133</f>
        <v>£m</v>
      </c>
      <c r="E1133" t="str">
        <f>'F_Inputs - Reps'!E1133</f>
        <v>Price Review 2019</v>
      </c>
      <c r="F1133" s="7"/>
      <c r="G1133" s="7"/>
      <c r="H1133" s="7"/>
      <c r="I1133" s="7"/>
      <c r="J1133" s="7"/>
    </row>
    <row r="1134" spans="1:10">
      <c r="A1134" t="str">
        <f>'F_Inputs - Reps'!A1134</f>
        <v>BRL</v>
      </c>
      <c r="B1134" t="str">
        <f>'F_Inputs - Reps'!B1134</f>
        <v>WWS1012SC</v>
      </c>
      <c r="C1134" t="str">
        <f>'F_Inputs - Reps'!C1134</f>
        <v>Capital expenditure - Maintaining the long term capability of the assets ~ infra - Sewage collection</v>
      </c>
      <c r="D1134" t="str">
        <f>'F_Inputs - Reps'!D1134</f>
        <v>£m</v>
      </c>
      <c r="E1134" t="str">
        <f>'F_Inputs - Reps'!E1134</f>
        <v>Price Review 2019</v>
      </c>
      <c r="F1134" s="7"/>
      <c r="G1134" s="7"/>
      <c r="H1134" s="7"/>
      <c r="I1134" s="7"/>
      <c r="J1134" s="7"/>
    </row>
    <row r="1135" spans="1:10">
      <c r="A1135" t="str">
        <f>'F_Inputs - Reps'!A1135</f>
        <v>BRL</v>
      </c>
      <c r="B1135" t="str">
        <f>'F_Inputs - Reps'!B1135</f>
        <v>WWS1012ST</v>
      </c>
      <c r="C1135" t="str">
        <f>'F_Inputs - Reps'!C1135</f>
        <v>Capital expenditure - Maintaining the long term capability of the assets ~ infra - Sewage treatment</v>
      </c>
      <c r="D1135" t="str">
        <f>'F_Inputs - Reps'!D1135</f>
        <v>£m</v>
      </c>
      <c r="E1135" t="str">
        <f>'F_Inputs - Reps'!E1135</f>
        <v>Price Review 2019</v>
      </c>
      <c r="F1135" s="7"/>
      <c r="G1135" s="7"/>
      <c r="H1135" s="7"/>
      <c r="I1135" s="7"/>
      <c r="J1135" s="7"/>
    </row>
    <row r="1136" spans="1:10">
      <c r="A1136" t="str">
        <f>'F_Inputs - Reps'!A1136</f>
        <v>BRL</v>
      </c>
      <c r="B1136" t="str">
        <f>'F_Inputs - Reps'!B1136</f>
        <v>WWS1012STP</v>
      </c>
      <c r="C1136" t="str">
        <f>'F_Inputs - Reps'!C1136</f>
        <v>Capital expenditure - Maintaining the long term capability of the assets ~ infra - Sludge transport</v>
      </c>
      <c r="D1136" t="str">
        <f>'F_Inputs - Reps'!D1136</f>
        <v>£m</v>
      </c>
      <c r="E1136" t="str">
        <f>'F_Inputs - Reps'!E1136</f>
        <v>Price Review 2019</v>
      </c>
      <c r="F1136" s="7"/>
      <c r="G1136" s="7"/>
      <c r="H1136" s="7"/>
      <c r="I1136" s="7"/>
      <c r="J1136" s="7"/>
    </row>
    <row r="1137" spans="1:10">
      <c r="A1137" t="str">
        <f>'F_Inputs - Reps'!A1137</f>
        <v>BRL</v>
      </c>
      <c r="B1137" t="str">
        <f>'F_Inputs - Reps'!B1137</f>
        <v>WWS1012SDT</v>
      </c>
      <c r="C1137" t="str">
        <f>'F_Inputs - Reps'!C1137</f>
        <v>Capital expenditure - Maintaining the long term capability of the assets ~ infra - Sludge treatment</v>
      </c>
      <c r="D1137" t="str">
        <f>'F_Inputs - Reps'!D1137</f>
        <v>£m</v>
      </c>
      <c r="E1137" t="str">
        <f>'F_Inputs - Reps'!E1137</f>
        <v>Price Review 2019</v>
      </c>
      <c r="F1137" s="7"/>
      <c r="G1137" s="7"/>
      <c r="H1137" s="7"/>
      <c r="I1137" s="7"/>
      <c r="J1137" s="7"/>
    </row>
    <row r="1138" spans="1:10">
      <c r="A1138" t="str">
        <f>'F_Inputs - Reps'!A1138</f>
        <v>BRL</v>
      </c>
      <c r="B1138" t="str">
        <f>'F_Inputs - Reps'!B1138</f>
        <v>WWS1012SDD</v>
      </c>
      <c r="C1138" t="str">
        <f>'F_Inputs - Reps'!C1138</f>
        <v>Capital expenditure - Maintaining the long term capability of the assets ~ infra - Sludge disposal</v>
      </c>
      <c r="D1138" t="str">
        <f>'F_Inputs - Reps'!D1138</f>
        <v>£m</v>
      </c>
      <c r="E1138" t="str">
        <f>'F_Inputs - Reps'!E1138</f>
        <v>Price Review 2019</v>
      </c>
      <c r="F1138" s="7"/>
      <c r="G1138" s="7"/>
      <c r="H1138" s="7"/>
      <c r="I1138" s="7"/>
      <c r="J1138" s="7"/>
    </row>
    <row r="1139" spans="1:10">
      <c r="A1139" t="str">
        <f>'F_Inputs - Reps'!A1139</f>
        <v>BRL</v>
      </c>
      <c r="B1139" t="str">
        <f>'F_Inputs - Reps'!B1139</f>
        <v>WWS1013SC</v>
      </c>
      <c r="C1139" t="str">
        <f>'F_Inputs - Reps'!C1139</f>
        <v>Capital expenditure - Maintaining the long term capability of the assets ~ non~infra - Sewage collection</v>
      </c>
      <c r="D1139" t="str">
        <f>'F_Inputs - Reps'!D1139</f>
        <v>£m</v>
      </c>
      <c r="E1139" t="str">
        <f>'F_Inputs - Reps'!E1139</f>
        <v>Price Review 2019</v>
      </c>
      <c r="F1139" s="7"/>
      <c r="G1139" s="7"/>
      <c r="H1139" s="7"/>
      <c r="I1139" s="7"/>
      <c r="J1139" s="7"/>
    </row>
    <row r="1140" spans="1:10">
      <c r="A1140" t="str">
        <f>'F_Inputs - Reps'!A1140</f>
        <v>BRL</v>
      </c>
      <c r="B1140" t="str">
        <f>'F_Inputs - Reps'!B1140</f>
        <v>WWS1013ST</v>
      </c>
      <c r="C1140" t="str">
        <f>'F_Inputs - Reps'!C1140</f>
        <v>Capital expenditure - Maintaining the long term capability of the assets ~ non~infra - Sewage treatment</v>
      </c>
      <c r="D1140" t="str">
        <f>'F_Inputs - Reps'!D1140</f>
        <v>£m</v>
      </c>
      <c r="E1140" t="str">
        <f>'F_Inputs - Reps'!E1140</f>
        <v>Price Review 2019</v>
      </c>
      <c r="F1140" s="7"/>
      <c r="G1140" s="7"/>
      <c r="H1140" s="7"/>
      <c r="I1140" s="7"/>
      <c r="J1140" s="7"/>
    </row>
    <row r="1141" spans="1:10">
      <c r="A1141" t="str">
        <f>'F_Inputs - Reps'!A1141</f>
        <v>BRL</v>
      </c>
      <c r="B1141" t="str">
        <f>'F_Inputs - Reps'!B1141</f>
        <v>WWS1013STP</v>
      </c>
      <c r="C1141" t="str">
        <f>'F_Inputs - Reps'!C1141</f>
        <v>Capital expenditure - Maintaining the long term capability of the assets ~ non~infra - Sludge transport</v>
      </c>
      <c r="D1141" t="str">
        <f>'F_Inputs - Reps'!D1141</f>
        <v>£m</v>
      </c>
      <c r="E1141" t="str">
        <f>'F_Inputs - Reps'!E1141</f>
        <v>Price Review 2019</v>
      </c>
      <c r="F1141" s="7"/>
      <c r="G1141" s="7"/>
      <c r="H1141" s="7"/>
      <c r="I1141" s="7"/>
      <c r="J1141" s="7"/>
    </row>
    <row r="1142" spans="1:10">
      <c r="A1142" t="str">
        <f>'F_Inputs - Reps'!A1142</f>
        <v>BRL</v>
      </c>
      <c r="B1142" t="str">
        <f>'F_Inputs - Reps'!B1142</f>
        <v>WWS1013SDT</v>
      </c>
      <c r="C1142" t="str">
        <f>'F_Inputs - Reps'!C1142</f>
        <v>Capital expenditure - Maintaining the long term capability of the assets ~ non~infra - Sludge treatment</v>
      </c>
      <c r="D1142" t="str">
        <f>'F_Inputs - Reps'!D1142</f>
        <v>£m</v>
      </c>
      <c r="E1142" t="str">
        <f>'F_Inputs - Reps'!E1142</f>
        <v>Price Review 2019</v>
      </c>
      <c r="F1142" s="7"/>
      <c r="G1142" s="7"/>
      <c r="H1142" s="7"/>
      <c r="I1142" s="7"/>
      <c r="J1142" s="7"/>
    </row>
    <row r="1143" spans="1:10">
      <c r="A1143" t="str">
        <f>'F_Inputs - Reps'!A1143</f>
        <v>BRL</v>
      </c>
      <c r="B1143" t="str">
        <f>'F_Inputs - Reps'!B1143</f>
        <v>WWS1013SDD</v>
      </c>
      <c r="C1143" t="str">
        <f>'F_Inputs - Reps'!C1143</f>
        <v>Capital expenditure - Maintaining the long term capability of the assets ~ non~infra - Sludge disposal</v>
      </c>
      <c r="D1143" t="str">
        <f>'F_Inputs - Reps'!D1143</f>
        <v>£m</v>
      </c>
      <c r="E1143" t="str">
        <f>'F_Inputs - Reps'!E1143</f>
        <v>Price Review 2019</v>
      </c>
      <c r="F1143" s="7"/>
      <c r="G1143" s="7"/>
      <c r="H1143" s="7"/>
      <c r="I1143" s="7"/>
      <c r="J1143" s="7"/>
    </row>
    <row r="1144" spans="1:10">
      <c r="A1144" t="str">
        <f>'F_Inputs - Reps'!A1144</f>
        <v>BRL</v>
      </c>
      <c r="B1144" t="str">
        <f>'F_Inputs - Reps'!B1144</f>
        <v>S3020SC</v>
      </c>
      <c r="C1144" t="str">
        <f>'F_Inputs - Reps'!C1144</f>
        <v>New development and growth - Sewage collection</v>
      </c>
      <c r="D1144" t="str">
        <f>'F_Inputs - Reps'!D1144</f>
        <v>£m</v>
      </c>
      <c r="E1144" t="str">
        <f>'F_Inputs - Reps'!E1144</f>
        <v>Price Review 2019</v>
      </c>
      <c r="F1144" s="7"/>
      <c r="G1144" s="7"/>
      <c r="H1144" s="7"/>
      <c r="I1144" s="7"/>
      <c r="J1144" s="7"/>
    </row>
    <row r="1145" spans="1:10">
      <c r="A1145" t="str">
        <f>'F_Inputs - Reps'!A1145</f>
        <v>BRL</v>
      </c>
      <c r="B1145" t="str">
        <f>'F_Inputs - Reps'!B1145</f>
        <v>S3020ST</v>
      </c>
      <c r="C1145" t="str">
        <f>'F_Inputs - Reps'!C1145</f>
        <v>New development and growth - Sewage treatment</v>
      </c>
      <c r="D1145" t="str">
        <f>'F_Inputs - Reps'!D1145</f>
        <v>£m</v>
      </c>
      <c r="E1145" t="str">
        <f>'F_Inputs - Reps'!E1145</f>
        <v>Price Review 2019</v>
      </c>
      <c r="F1145" s="7"/>
      <c r="G1145" s="7"/>
      <c r="H1145" s="7"/>
      <c r="I1145" s="7"/>
      <c r="J1145" s="7"/>
    </row>
    <row r="1146" spans="1:10">
      <c r="A1146" t="str">
        <f>'F_Inputs - Reps'!A1146</f>
        <v>BRL</v>
      </c>
      <c r="B1146" t="str">
        <f>'F_Inputs - Reps'!B1146</f>
        <v>S3020STP</v>
      </c>
      <c r="C1146" t="str">
        <f>'F_Inputs - Reps'!C1146</f>
        <v>New development and growth - Sludge transport</v>
      </c>
      <c r="D1146" t="str">
        <f>'F_Inputs - Reps'!D1146</f>
        <v>£m</v>
      </c>
      <c r="E1146" t="str">
        <f>'F_Inputs - Reps'!E1146</f>
        <v>Price Review 2019</v>
      </c>
      <c r="F1146" s="7"/>
      <c r="G1146" s="7"/>
      <c r="H1146" s="7"/>
      <c r="I1146" s="7"/>
      <c r="J1146" s="7"/>
    </row>
    <row r="1147" spans="1:10">
      <c r="A1147" t="str">
        <f>'F_Inputs - Reps'!A1147</f>
        <v>BRL</v>
      </c>
      <c r="B1147" t="str">
        <f>'F_Inputs - Reps'!B1147</f>
        <v>S3020SDT</v>
      </c>
      <c r="C1147" t="str">
        <f>'F_Inputs - Reps'!C1147</f>
        <v>New development and growth - Sludge treatment</v>
      </c>
      <c r="D1147" t="str">
        <f>'F_Inputs - Reps'!D1147</f>
        <v>£m</v>
      </c>
      <c r="E1147" t="str">
        <f>'F_Inputs - Reps'!E1147</f>
        <v>Price Review 2019</v>
      </c>
      <c r="F1147" s="7"/>
      <c r="G1147" s="7"/>
      <c r="H1147" s="7"/>
      <c r="I1147" s="7"/>
      <c r="J1147" s="7"/>
    </row>
    <row r="1148" spans="1:10">
      <c r="A1148" t="str">
        <f>'F_Inputs - Reps'!A1148</f>
        <v>BRL</v>
      </c>
      <c r="B1148" t="str">
        <f>'F_Inputs - Reps'!B1148</f>
        <v>S3020SDD</v>
      </c>
      <c r="C1148" t="str">
        <f>'F_Inputs - Reps'!C1148</f>
        <v>New development and growth - Sludge disposal</v>
      </c>
      <c r="D1148" t="str">
        <f>'F_Inputs - Reps'!D1148</f>
        <v>£m</v>
      </c>
      <c r="E1148" t="str">
        <f>'F_Inputs - Reps'!E1148</f>
        <v>Price Review 2019</v>
      </c>
      <c r="F1148" s="7"/>
      <c r="G1148" s="7"/>
      <c r="H1148" s="7"/>
      <c r="I1148" s="7"/>
      <c r="J1148" s="7"/>
    </row>
    <row r="1149" spans="1:10">
      <c r="A1149" t="str">
        <f>'F_Inputs - Reps'!A1149</f>
        <v>BRL</v>
      </c>
      <c r="B1149" t="str">
        <f>'F_Inputs - Reps'!B1149</f>
        <v>S3021SC</v>
      </c>
      <c r="C1149" t="str">
        <f>'F_Inputs - Reps'!C1149</f>
        <v>Growth at sewage treatment works (excluding sludge treatment) - Sewage collection</v>
      </c>
      <c r="D1149" t="str">
        <f>'F_Inputs - Reps'!D1149</f>
        <v>£m</v>
      </c>
      <c r="E1149" t="str">
        <f>'F_Inputs - Reps'!E1149</f>
        <v>Price Review 2019</v>
      </c>
      <c r="F1149" s="7"/>
      <c r="G1149" s="7"/>
      <c r="H1149" s="7"/>
      <c r="I1149" s="7"/>
      <c r="J1149" s="7"/>
    </row>
    <row r="1150" spans="1:10">
      <c r="A1150" t="str">
        <f>'F_Inputs - Reps'!A1150</f>
        <v>BRL</v>
      </c>
      <c r="B1150" t="str">
        <f>'F_Inputs - Reps'!B1150</f>
        <v>S3021ST</v>
      </c>
      <c r="C1150" t="str">
        <f>'F_Inputs - Reps'!C1150</f>
        <v>Growth at sewage treatment works (excluding sludge treatment) - Sewage treatment</v>
      </c>
      <c r="D1150" t="str">
        <f>'F_Inputs - Reps'!D1150</f>
        <v>£m</v>
      </c>
      <c r="E1150" t="str">
        <f>'F_Inputs - Reps'!E1150</f>
        <v>Price Review 2019</v>
      </c>
      <c r="F1150" s="7"/>
      <c r="G1150" s="7"/>
      <c r="H1150" s="7"/>
      <c r="I1150" s="7"/>
      <c r="J1150" s="7"/>
    </row>
    <row r="1151" spans="1:10">
      <c r="A1151" t="str">
        <f>'F_Inputs - Reps'!A1151</f>
        <v>BRL</v>
      </c>
      <c r="B1151" t="str">
        <f>'F_Inputs - Reps'!B1151</f>
        <v>S3021STP</v>
      </c>
      <c r="C1151" t="str">
        <f>'F_Inputs - Reps'!C1151</f>
        <v>Growth at sewage treatment works (excluding sludge treatment) - Sludge transport</v>
      </c>
      <c r="D1151" t="str">
        <f>'F_Inputs - Reps'!D1151</f>
        <v>£m</v>
      </c>
      <c r="E1151" t="str">
        <f>'F_Inputs - Reps'!E1151</f>
        <v>Price Review 2019</v>
      </c>
      <c r="F1151" s="7"/>
      <c r="G1151" s="7"/>
      <c r="H1151" s="7"/>
      <c r="I1151" s="7"/>
      <c r="J1151" s="7"/>
    </row>
    <row r="1152" spans="1:10">
      <c r="A1152" t="str">
        <f>'F_Inputs - Reps'!A1152</f>
        <v>BRL</v>
      </c>
      <c r="B1152" t="str">
        <f>'F_Inputs - Reps'!B1152</f>
        <v>S3021SDT</v>
      </c>
      <c r="C1152" t="str">
        <f>'F_Inputs - Reps'!C1152</f>
        <v>Growth at sewage treatment works (excluding sludge treatment) - Sludge treatment</v>
      </c>
      <c r="D1152" t="str">
        <f>'F_Inputs - Reps'!D1152</f>
        <v>£m</v>
      </c>
      <c r="E1152" t="str">
        <f>'F_Inputs - Reps'!E1152</f>
        <v>Price Review 2019</v>
      </c>
      <c r="F1152" s="7"/>
      <c r="G1152" s="7"/>
      <c r="H1152" s="7"/>
      <c r="I1152" s="7"/>
      <c r="J1152" s="7"/>
    </row>
    <row r="1153" spans="1:10">
      <c r="A1153" t="str">
        <f>'F_Inputs - Reps'!A1153</f>
        <v>BRL</v>
      </c>
      <c r="B1153" t="str">
        <f>'F_Inputs - Reps'!B1153</f>
        <v>S3021SDD</v>
      </c>
      <c r="C1153" t="str">
        <f>'F_Inputs - Reps'!C1153</f>
        <v>Growth at sewage treatment works (excluding sludge treatment) - Sludge disposal</v>
      </c>
      <c r="D1153" t="str">
        <f>'F_Inputs - Reps'!D1153</f>
        <v>£m</v>
      </c>
      <c r="E1153" t="str">
        <f>'F_Inputs - Reps'!E1153</f>
        <v>Price Review 2019</v>
      </c>
      <c r="F1153" s="7"/>
      <c r="G1153" s="7"/>
      <c r="H1153" s="7"/>
      <c r="I1153" s="7"/>
      <c r="J1153" s="7"/>
    </row>
    <row r="1154" spans="1:10">
      <c r="A1154" t="str">
        <f>'F_Inputs - Reps'!A1154</f>
        <v>BRL</v>
      </c>
      <c r="B1154" t="str">
        <f>'F_Inputs - Reps'!B1154</f>
        <v>S3023SC</v>
      </c>
      <c r="C1154" t="str">
        <f>'F_Inputs - Reps'!C1154</f>
        <v>Reduce flooding risk for properties - Sewage collection</v>
      </c>
      <c r="D1154" t="str">
        <f>'F_Inputs - Reps'!D1154</f>
        <v>£m</v>
      </c>
      <c r="E1154" t="str">
        <f>'F_Inputs - Reps'!E1154</f>
        <v>Price Review 2019</v>
      </c>
      <c r="F1154" s="7"/>
      <c r="G1154" s="7"/>
      <c r="H1154" s="7"/>
      <c r="I1154" s="7"/>
      <c r="J1154" s="7"/>
    </row>
    <row r="1155" spans="1:10">
      <c r="A1155" t="str">
        <f>'F_Inputs - Reps'!A1155</f>
        <v>BRL</v>
      </c>
      <c r="B1155" t="str">
        <f>'F_Inputs - Reps'!B1155</f>
        <v>S3023ST</v>
      </c>
      <c r="C1155" t="str">
        <f>'F_Inputs - Reps'!C1155</f>
        <v>Reduce flooding risk for properties - Sewage treatment</v>
      </c>
      <c r="D1155" t="str">
        <f>'F_Inputs - Reps'!D1155</f>
        <v>£m</v>
      </c>
      <c r="E1155" t="str">
        <f>'F_Inputs - Reps'!E1155</f>
        <v>Price Review 2019</v>
      </c>
      <c r="F1155" s="7"/>
      <c r="G1155" s="7"/>
      <c r="H1155" s="7"/>
      <c r="I1155" s="7"/>
      <c r="J1155" s="7"/>
    </row>
    <row r="1156" spans="1:10">
      <c r="A1156" t="str">
        <f>'F_Inputs - Reps'!A1156</f>
        <v>BRL</v>
      </c>
      <c r="B1156" t="str">
        <f>'F_Inputs - Reps'!B1156</f>
        <v>S3023STP</v>
      </c>
      <c r="C1156" t="str">
        <f>'F_Inputs - Reps'!C1156</f>
        <v>Reduce flooding risk for properties - Sludge transport</v>
      </c>
      <c r="D1156" t="str">
        <f>'F_Inputs - Reps'!D1156</f>
        <v>£m</v>
      </c>
      <c r="E1156" t="str">
        <f>'F_Inputs - Reps'!E1156</f>
        <v>Price Review 2019</v>
      </c>
      <c r="F1156" s="7"/>
      <c r="G1156" s="7"/>
      <c r="H1156" s="7"/>
      <c r="I1156" s="7"/>
      <c r="J1156" s="7"/>
    </row>
    <row r="1157" spans="1:10">
      <c r="A1157" t="str">
        <f>'F_Inputs - Reps'!A1157</f>
        <v>BRL</v>
      </c>
      <c r="B1157" t="str">
        <f>'F_Inputs - Reps'!B1157</f>
        <v>S3023SDT</v>
      </c>
      <c r="C1157" t="str">
        <f>'F_Inputs - Reps'!C1157</f>
        <v>Reduce flooding risk for properties - Sludge treatment</v>
      </c>
      <c r="D1157" t="str">
        <f>'F_Inputs - Reps'!D1157</f>
        <v>£m</v>
      </c>
      <c r="E1157" t="str">
        <f>'F_Inputs - Reps'!E1157</f>
        <v>Price Review 2019</v>
      </c>
      <c r="F1157" s="7"/>
      <c r="G1157" s="7"/>
      <c r="H1157" s="7"/>
      <c r="I1157" s="7"/>
      <c r="J1157" s="7"/>
    </row>
    <row r="1158" spans="1:10">
      <c r="A1158" t="str">
        <f>'F_Inputs - Reps'!A1158</f>
        <v>BRL</v>
      </c>
      <c r="B1158" t="str">
        <f>'F_Inputs - Reps'!B1158</f>
        <v>S3023SDD</v>
      </c>
      <c r="C1158" t="str">
        <f>'F_Inputs - Reps'!C1158</f>
        <v>Reduce flooding risk for properties - Sludge disposal</v>
      </c>
      <c r="D1158" t="str">
        <f>'F_Inputs - Reps'!D1158</f>
        <v>£m</v>
      </c>
      <c r="E1158" t="str">
        <f>'F_Inputs - Reps'!E1158</f>
        <v>Price Review 2019</v>
      </c>
      <c r="F1158" s="7"/>
      <c r="G1158" s="7"/>
      <c r="H1158" s="7"/>
      <c r="I1158" s="7"/>
      <c r="J1158" s="7"/>
    </row>
    <row r="1159" spans="1:10">
      <c r="A1159" t="str">
        <f>'F_Inputs - Reps'!A1159</f>
        <v>BRL</v>
      </c>
      <c r="B1159" t="str">
        <f>'F_Inputs - Reps'!B1159</f>
        <v>S3024SC</v>
      </c>
      <c r="C1159" t="str">
        <f>'F_Inputs - Reps'!C1159</f>
        <v>Transferred private sewers and pumping stations - Sewage collection</v>
      </c>
      <c r="D1159" t="str">
        <f>'F_Inputs - Reps'!D1159</f>
        <v>£m</v>
      </c>
      <c r="E1159" t="str">
        <f>'F_Inputs - Reps'!E1159</f>
        <v>Price Review 2019</v>
      </c>
      <c r="F1159" s="7"/>
      <c r="G1159" s="7"/>
      <c r="H1159" s="7"/>
      <c r="I1159" s="7"/>
      <c r="J1159" s="7"/>
    </row>
    <row r="1160" spans="1:10">
      <c r="A1160" t="str">
        <f>'F_Inputs - Reps'!A1160</f>
        <v>BRL</v>
      </c>
      <c r="B1160" t="str">
        <f>'F_Inputs - Reps'!B1160</f>
        <v>S3024ST</v>
      </c>
      <c r="C1160" t="str">
        <f>'F_Inputs - Reps'!C1160</f>
        <v>Transferred private sewers and pumping stations - Sewage treatment</v>
      </c>
      <c r="D1160" t="str">
        <f>'F_Inputs - Reps'!D1160</f>
        <v>£m</v>
      </c>
      <c r="E1160" t="str">
        <f>'F_Inputs - Reps'!E1160</f>
        <v>Price Review 2019</v>
      </c>
      <c r="F1160" s="7"/>
      <c r="G1160" s="7"/>
      <c r="H1160" s="7"/>
      <c r="I1160" s="7"/>
      <c r="J1160" s="7"/>
    </row>
    <row r="1161" spans="1:10">
      <c r="A1161" t="str">
        <f>'F_Inputs - Reps'!A1161</f>
        <v>BRL</v>
      </c>
      <c r="B1161" t="str">
        <f>'F_Inputs - Reps'!B1161</f>
        <v>S3024STP</v>
      </c>
      <c r="C1161" t="str">
        <f>'F_Inputs - Reps'!C1161</f>
        <v>Transferred private sewers and pumping stations - Sludge transport</v>
      </c>
      <c r="D1161" t="str">
        <f>'F_Inputs - Reps'!D1161</f>
        <v>£m</v>
      </c>
      <c r="E1161" t="str">
        <f>'F_Inputs - Reps'!E1161</f>
        <v>Price Review 2019</v>
      </c>
      <c r="F1161" s="7"/>
      <c r="G1161" s="7"/>
      <c r="H1161" s="7"/>
      <c r="I1161" s="7"/>
      <c r="J1161" s="7"/>
    </row>
    <row r="1162" spans="1:10">
      <c r="A1162" t="str">
        <f>'F_Inputs - Reps'!A1162</f>
        <v>BRL</v>
      </c>
      <c r="B1162" t="str">
        <f>'F_Inputs - Reps'!B1162</f>
        <v>S3024SDT</v>
      </c>
      <c r="C1162" t="str">
        <f>'F_Inputs - Reps'!C1162</f>
        <v>Transferred private sewers and pumping stations - Sludge treatment</v>
      </c>
      <c r="D1162" t="str">
        <f>'F_Inputs - Reps'!D1162</f>
        <v>£m</v>
      </c>
      <c r="E1162" t="str">
        <f>'F_Inputs - Reps'!E1162</f>
        <v>Price Review 2019</v>
      </c>
      <c r="F1162" s="7"/>
      <c r="G1162" s="7"/>
      <c r="H1162" s="7"/>
      <c r="I1162" s="7"/>
      <c r="J1162" s="7"/>
    </row>
    <row r="1163" spans="1:10">
      <c r="A1163" t="str">
        <f>'F_Inputs - Reps'!A1163</f>
        <v>BRL</v>
      </c>
      <c r="B1163" t="str">
        <f>'F_Inputs - Reps'!B1163</f>
        <v>S3024SDD</v>
      </c>
      <c r="C1163" t="str">
        <f>'F_Inputs - Reps'!C1163</f>
        <v>Transferred private sewers and pumping stations - Sludge disposal</v>
      </c>
      <c r="D1163" t="str">
        <f>'F_Inputs - Reps'!D1163</f>
        <v>£m</v>
      </c>
      <c r="E1163" t="str">
        <f>'F_Inputs - Reps'!E1163</f>
        <v>Price Review 2019</v>
      </c>
      <c r="F1163" s="7"/>
      <c r="G1163" s="7"/>
      <c r="H1163" s="7"/>
      <c r="I1163" s="7"/>
      <c r="J1163" s="7"/>
    </row>
    <row r="1164" spans="1:10">
      <c r="A1164" t="str">
        <f>'F_Inputs - Reps'!A1164</f>
        <v>BRL</v>
      </c>
      <c r="B1164" t="str">
        <f>'F_Inputs - Reps'!B1164</f>
        <v>S3025ENHSC</v>
      </c>
      <c r="C1164" t="str">
        <f>'F_Inputs - Reps'!C1164</f>
        <v>Total enhancement capital expenditure  - Sewage collection</v>
      </c>
      <c r="D1164" t="str">
        <f>'F_Inputs - Reps'!D1164</f>
        <v>£m</v>
      </c>
      <c r="E1164" t="str">
        <f>'F_Inputs - Reps'!E1164</f>
        <v>Price Review 2019</v>
      </c>
      <c r="F1164" s="7"/>
      <c r="G1164" s="7"/>
      <c r="H1164" s="7"/>
      <c r="I1164" s="7"/>
      <c r="J1164" s="7"/>
    </row>
    <row r="1165" spans="1:10">
      <c r="A1165" t="str">
        <f>'F_Inputs - Reps'!A1165</f>
        <v>BRL</v>
      </c>
      <c r="B1165" t="str">
        <f>'F_Inputs - Reps'!B1165</f>
        <v>S3025ENHST</v>
      </c>
      <c r="C1165" t="str">
        <f>'F_Inputs - Reps'!C1165</f>
        <v>Total enhancement capital expenditure  - Sewage treatment</v>
      </c>
      <c r="D1165" t="str">
        <f>'F_Inputs - Reps'!D1165</f>
        <v>£m</v>
      </c>
      <c r="E1165" t="str">
        <f>'F_Inputs - Reps'!E1165</f>
        <v>Price Review 2019</v>
      </c>
      <c r="F1165" s="7"/>
      <c r="G1165" s="7"/>
      <c r="H1165" s="7"/>
      <c r="I1165" s="7"/>
      <c r="J1165" s="7"/>
    </row>
    <row r="1166" spans="1:10">
      <c r="A1166" t="str">
        <f>'F_Inputs - Reps'!A1166</f>
        <v>BRL</v>
      </c>
      <c r="B1166" t="str">
        <f>'F_Inputs - Reps'!B1166</f>
        <v>S3025ENHSTP</v>
      </c>
      <c r="C1166" t="str">
        <f>'F_Inputs - Reps'!C1166</f>
        <v>Total enhancement capital expenditure  - Sludge transport</v>
      </c>
      <c r="D1166" t="str">
        <f>'F_Inputs - Reps'!D1166</f>
        <v>£m</v>
      </c>
      <c r="E1166" t="str">
        <f>'F_Inputs - Reps'!E1166</f>
        <v>Price Review 2019</v>
      </c>
      <c r="F1166" s="7"/>
      <c r="G1166" s="7"/>
      <c r="H1166" s="7"/>
      <c r="I1166" s="7"/>
      <c r="J1166" s="7"/>
    </row>
    <row r="1167" spans="1:10">
      <c r="A1167" t="str">
        <f>'F_Inputs - Reps'!A1167</f>
        <v>BRL</v>
      </c>
      <c r="B1167" t="str">
        <f>'F_Inputs - Reps'!B1167</f>
        <v>S3025ENHSDT</v>
      </c>
      <c r="C1167" t="str">
        <f>'F_Inputs - Reps'!C1167</f>
        <v>Total enhancement capital expenditure  - Sludge treatment</v>
      </c>
      <c r="D1167" t="str">
        <f>'F_Inputs - Reps'!D1167</f>
        <v>£m</v>
      </c>
      <c r="E1167" t="str">
        <f>'F_Inputs - Reps'!E1167</f>
        <v>Price Review 2019</v>
      </c>
      <c r="F1167" s="7"/>
      <c r="G1167" s="7"/>
      <c r="H1167" s="7"/>
      <c r="I1167" s="7"/>
      <c r="J1167" s="7"/>
    </row>
    <row r="1168" spans="1:10">
      <c r="A1168" t="str">
        <f>'F_Inputs - Reps'!A1168</f>
        <v>BRL</v>
      </c>
      <c r="B1168" t="str">
        <f>'F_Inputs - Reps'!B1168</f>
        <v>S3025ENHSDD</v>
      </c>
      <c r="C1168" t="str">
        <f>'F_Inputs - Reps'!C1168</f>
        <v>Total enhancement capital expenditure  - Sludge disposal</v>
      </c>
      <c r="D1168" t="str">
        <f>'F_Inputs - Reps'!D1168</f>
        <v>£m</v>
      </c>
      <c r="E1168" t="str">
        <f>'F_Inputs - Reps'!E1168</f>
        <v>Price Review 2019</v>
      </c>
      <c r="F1168" s="7"/>
      <c r="G1168" s="7"/>
      <c r="H1168" s="7"/>
      <c r="I1168" s="7"/>
      <c r="J1168" s="7"/>
    </row>
    <row r="1169" spans="1:10">
      <c r="A1169" t="str">
        <f>'F_Inputs - Reps'!A1169</f>
        <v>BRL</v>
      </c>
      <c r="B1169" t="str">
        <f>'F_Inputs - Reps'!B1169</f>
        <v>BM844CAS_DMMY</v>
      </c>
      <c r="C1169" t="str">
        <f>'F_Inputs - Reps'!C1169</f>
        <v>Operating expenditure - Other operating expenditure - Total operating expenditure (excluding third party services)</v>
      </c>
      <c r="D1169" t="str">
        <f>'F_Inputs - Reps'!D1169</f>
        <v>£m</v>
      </c>
      <c r="E1169" t="str">
        <f>'F_Inputs - Reps'!E1169</f>
        <v>Price Review 2019</v>
      </c>
      <c r="F1169" s="7"/>
      <c r="G1169" s="7"/>
      <c r="H1169" s="7"/>
      <c r="I1169" s="7"/>
      <c r="J1169" s="7"/>
    </row>
    <row r="1170" spans="1:10">
      <c r="A1170" t="str">
        <f>'F_Inputs - Reps'!A1170</f>
        <v>BRL</v>
      </c>
      <c r="B1170" t="str">
        <f>'F_Inputs - Reps'!B1170</f>
        <v>BC30944CAS_DMMY</v>
      </c>
      <c r="C1170" t="str">
        <f>'F_Inputs - Reps'!C1170</f>
        <v>Capital expenditure - Other capital expenditure ~ infra</v>
      </c>
      <c r="D1170" t="str">
        <f>'F_Inputs - Reps'!D1170</f>
        <v>£m</v>
      </c>
      <c r="E1170" t="str">
        <f>'F_Inputs - Reps'!E1170</f>
        <v>Price Review 2019</v>
      </c>
      <c r="F1170" s="7"/>
      <c r="G1170" s="7"/>
      <c r="H1170" s="7"/>
      <c r="I1170" s="7"/>
      <c r="J1170" s="7"/>
    </row>
    <row r="1171" spans="1:10">
      <c r="A1171" t="str">
        <f>'F_Inputs - Reps'!A1171</f>
        <v>BRL</v>
      </c>
      <c r="B1171" t="str">
        <f>'F_Inputs - Reps'!B1171</f>
        <v>CS00037CAS_DMMY</v>
      </c>
      <c r="C1171" t="str">
        <f>'F_Inputs - Reps'!C1171</f>
        <v>Capital expenditure - Other capital expenditure ~ non~infra</v>
      </c>
      <c r="D1171" t="str">
        <f>'F_Inputs - Reps'!D1171</f>
        <v>£m</v>
      </c>
      <c r="E1171" t="str">
        <f>'F_Inputs - Reps'!E1171</f>
        <v>Price Review 2019</v>
      </c>
      <c r="F1171" s="7"/>
      <c r="G1171" s="7"/>
      <c r="H1171" s="7"/>
      <c r="I1171" s="7"/>
      <c r="J1171" s="7"/>
    </row>
    <row r="1172" spans="1:10">
      <c r="A1172" t="str">
        <f>'F_Inputs - Reps'!A1172</f>
        <v>BRL</v>
      </c>
      <c r="B1172" t="str">
        <f>'F_Inputs - Reps'!B1172</f>
        <v>BC30947CAS_DMMY</v>
      </c>
      <c r="C1172" t="str">
        <f>'F_Inputs - Reps'!C1172</f>
        <v>Capital expenditure - Infrastructure network reinforcement</v>
      </c>
      <c r="D1172" t="str">
        <f>'F_Inputs - Reps'!D1172</f>
        <v>£m</v>
      </c>
      <c r="E1172" t="str">
        <f>'F_Inputs - Reps'!E1172</f>
        <v>Price Review 2019</v>
      </c>
      <c r="F1172" s="7"/>
      <c r="G1172" s="7"/>
      <c r="H1172" s="7"/>
      <c r="I1172" s="7"/>
      <c r="J1172" s="7"/>
    </row>
    <row r="1173" spans="1:10">
      <c r="A1173" t="str">
        <f>'F_Inputs - Reps'!A1173</f>
        <v>BRL</v>
      </c>
      <c r="B1173" t="str">
        <f>'F_Inputs - Reps'!B1173</f>
        <v>BA2123CAS_DMMY</v>
      </c>
      <c r="C1173" t="str">
        <f>'F_Inputs - Reps'!C1173</f>
        <v>Grants and contributions - capital expenditure - Dummy</v>
      </c>
      <c r="D1173" t="str">
        <f>'F_Inputs - Reps'!D1173</f>
        <v>£m</v>
      </c>
      <c r="E1173" t="str">
        <f>'F_Inputs - Reps'!E1173</f>
        <v>Price Review 2019</v>
      </c>
      <c r="F1173" s="7"/>
      <c r="G1173" s="7"/>
      <c r="H1173" s="7"/>
      <c r="I1173" s="7"/>
      <c r="J1173" s="7"/>
    </row>
    <row r="1174" spans="1:10">
      <c r="A1174" t="str">
        <f>'F_Inputs - Reps'!A1174</f>
        <v>BRL</v>
      </c>
      <c r="B1174" t="str">
        <f>'F_Inputs - Reps'!B1174</f>
        <v>WS1010WR</v>
      </c>
      <c r="C1174" t="str">
        <f>'F_Inputs - Reps'!C1174</f>
        <v>Operating expenditure (excluding Atypical expenditure) - Third party services - Water resources</v>
      </c>
      <c r="D1174" t="str">
        <f>'F_Inputs - Reps'!D1174</f>
        <v>£m</v>
      </c>
      <c r="E1174" t="str">
        <f>'F_Inputs - Reps'!E1174</f>
        <v>Price Review 2019</v>
      </c>
      <c r="F1174" s="7"/>
      <c r="G1174" s="7"/>
      <c r="H1174" s="7"/>
      <c r="I1174" s="7"/>
      <c r="J1174" s="7"/>
    </row>
    <row r="1175" spans="1:10">
      <c r="A1175" t="str">
        <f>'F_Inputs - Reps'!A1175</f>
        <v>BRL</v>
      </c>
      <c r="B1175" t="str">
        <f>'F_Inputs - Reps'!B1175</f>
        <v>WS1010RWD</v>
      </c>
      <c r="C1175" t="str">
        <f>'F_Inputs - Reps'!C1175</f>
        <v>Operating expenditure (excluding Atypical expenditure) - Third party services - Raw water distribution</v>
      </c>
      <c r="D1175" t="str">
        <f>'F_Inputs - Reps'!D1175</f>
        <v>£m</v>
      </c>
      <c r="E1175" t="str">
        <f>'F_Inputs - Reps'!E1175</f>
        <v>Price Review 2019</v>
      </c>
      <c r="F1175" s="7"/>
      <c r="G1175" s="7"/>
      <c r="H1175" s="7"/>
      <c r="I1175" s="7"/>
      <c r="J1175" s="7"/>
    </row>
    <row r="1176" spans="1:10">
      <c r="A1176" t="str">
        <f>'F_Inputs - Reps'!A1176</f>
        <v>BRL</v>
      </c>
      <c r="B1176" t="str">
        <f>'F_Inputs - Reps'!B1176</f>
        <v>WS1010WT</v>
      </c>
      <c r="C1176" t="str">
        <f>'F_Inputs - Reps'!C1176</f>
        <v>Third party services - Water treatment</v>
      </c>
      <c r="D1176" t="str">
        <f>'F_Inputs - Reps'!D1176</f>
        <v>£m</v>
      </c>
      <c r="E1176" t="str">
        <f>'F_Inputs - Reps'!E1176</f>
        <v>Price Review 2019</v>
      </c>
      <c r="F1176" s="7"/>
      <c r="G1176" s="7"/>
      <c r="H1176" s="7"/>
      <c r="I1176" s="7"/>
      <c r="J1176" s="7"/>
    </row>
    <row r="1177" spans="1:10">
      <c r="A1177" t="str">
        <f>'F_Inputs - Reps'!A1177</f>
        <v>BRL</v>
      </c>
      <c r="B1177" t="str">
        <f>'F_Inputs - Reps'!B1177</f>
        <v>WS1010TWD</v>
      </c>
      <c r="C1177" t="str">
        <f>'F_Inputs - Reps'!C1177</f>
        <v>Third party services - Treated water distribution</v>
      </c>
      <c r="D1177" t="str">
        <f>'F_Inputs - Reps'!D1177</f>
        <v>£m</v>
      </c>
      <c r="E1177" t="str">
        <f>'F_Inputs - Reps'!E1177</f>
        <v>Price Review 2019</v>
      </c>
      <c r="F1177" s="7"/>
      <c r="G1177" s="7"/>
      <c r="H1177" s="7"/>
      <c r="I1177" s="7"/>
      <c r="J1177" s="7"/>
    </row>
    <row r="1178" spans="1:10">
      <c r="A1178" t="str">
        <f>'F_Inputs - Reps'!A1178</f>
        <v>BRL</v>
      </c>
      <c r="B1178" t="str">
        <f>'F_Inputs - Reps'!B1178</f>
        <v>WWS1010SC</v>
      </c>
      <c r="C1178" t="str">
        <f>'F_Inputs - Reps'!C1178</f>
        <v>Operating expenditure - Third party services - Sewage collection</v>
      </c>
      <c r="D1178" t="str">
        <f>'F_Inputs - Reps'!D1178</f>
        <v>£m</v>
      </c>
      <c r="E1178" t="str">
        <f>'F_Inputs - Reps'!E1178</f>
        <v>Price Review 2019</v>
      </c>
      <c r="F1178" s="7"/>
      <c r="G1178" s="7"/>
      <c r="H1178" s="7"/>
      <c r="I1178" s="7"/>
      <c r="J1178" s="7"/>
    </row>
    <row r="1179" spans="1:10">
      <c r="A1179" t="str">
        <f>'F_Inputs - Reps'!A1179</f>
        <v>BRL</v>
      </c>
      <c r="B1179" t="str">
        <f>'F_Inputs - Reps'!B1179</f>
        <v>WWS1010ST</v>
      </c>
      <c r="C1179" t="str">
        <f>'F_Inputs - Reps'!C1179</f>
        <v>Operating expenditure - Third party services - Sewage treatment</v>
      </c>
      <c r="D1179" t="str">
        <f>'F_Inputs - Reps'!D1179</f>
        <v>£m</v>
      </c>
      <c r="E1179" t="str">
        <f>'F_Inputs - Reps'!E1179</f>
        <v>Price Review 2019</v>
      </c>
      <c r="F1179" s="7"/>
      <c r="G1179" s="7"/>
      <c r="H1179" s="7"/>
      <c r="I1179" s="7"/>
      <c r="J1179" s="7"/>
    </row>
    <row r="1180" spans="1:10">
      <c r="A1180" t="str">
        <f>'F_Inputs - Reps'!A1180</f>
        <v>BRL</v>
      </c>
      <c r="B1180" t="str">
        <f>'F_Inputs - Reps'!B1180</f>
        <v>WWS1010STP</v>
      </c>
      <c r="C1180" t="str">
        <f>'F_Inputs - Reps'!C1180</f>
        <v>Operating expenditure - Third party services - Sludge transport</v>
      </c>
      <c r="D1180" t="str">
        <f>'F_Inputs - Reps'!D1180</f>
        <v>£m</v>
      </c>
      <c r="E1180" t="str">
        <f>'F_Inputs - Reps'!E1180</f>
        <v>Price Review 2019</v>
      </c>
      <c r="F1180" s="7"/>
      <c r="G1180" s="7"/>
      <c r="H1180" s="7"/>
      <c r="I1180" s="7"/>
      <c r="J1180" s="7"/>
    </row>
    <row r="1181" spans="1:10">
      <c r="A1181" t="str">
        <f>'F_Inputs - Reps'!A1181</f>
        <v>BRL</v>
      </c>
      <c r="B1181" t="str">
        <f>'F_Inputs - Reps'!B1181</f>
        <v>WWS1010SDT</v>
      </c>
      <c r="C1181" t="str">
        <f>'F_Inputs - Reps'!C1181</f>
        <v>Operating expenditure - Third party services - Sludge treatment</v>
      </c>
      <c r="D1181" t="str">
        <f>'F_Inputs - Reps'!D1181</f>
        <v>£m</v>
      </c>
      <c r="E1181" t="str">
        <f>'F_Inputs - Reps'!E1181</f>
        <v>Price Review 2019</v>
      </c>
      <c r="F1181" s="7"/>
      <c r="G1181" s="7"/>
      <c r="H1181" s="7"/>
      <c r="I1181" s="7"/>
      <c r="J1181" s="7"/>
    </row>
    <row r="1182" spans="1:10">
      <c r="A1182" t="str">
        <f>'F_Inputs - Reps'!A1182</f>
        <v>BRL</v>
      </c>
      <c r="B1182" t="str">
        <f>'F_Inputs - Reps'!B1182</f>
        <v>WWS1010SDD</v>
      </c>
      <c r="C1182" t="str">
        <f>'F_Inputs - Reps'!C1182</f>
        <v>Operating expenditure - Third party services - Sludge disposal</v>
      </c>
      <c r="D1182" t="str">
        <f>'F_Inputs - Reps'!D1182</f>
        <v>£m</v>
      </c>
      <c r="E1182" t="str">
        <f>'F_Inputs - Reps'!E1182</f>
        <v>Price Review 2019</v>
      </c>
      <c r="F1182" s="7"/>
      <c r="G1182" s="7"/>
      <c r="H1182" s="7"/>
      <c r="I1182" s="7"/>
      <c r="J1182" s="7"/>
    </row>
    <row r="1183" spans="1:10">
      <c r="A1183" t="str">
        <f>'F_Inputs - Reps'!A1183</f>
        <v>BRL</v>
      </c>
      <c r="B1183" t="str">
        <f>'F_Inputs - Reps'!B1183</f>
        <v>WS1018WR</v>
      </c>
      <c r="C1183" t="str">
        <f>'F_Inputs - Reps'!C1183</f>
        <v>Capital Expenditure (excluding Atypical expenditure) - Third party services - Water resources</v>
      </c>
      <c r="D1183" t="str">
        <f>'F_Inputs - Reps'!D1183</f>
        <v>£m</v>
      </c>
      <c r="E1183" t="str">
        <f>'F_Inputs - Reps'!E1183</f>
        <v>Price Review 2019</v>
      </c>
      <c r="F1183" s="7"/>
      <c r="G1183" s="7"/>
      <c r="H1183" s="7"/>
      <c r="I1183" s="7"/>
      <c r="J1183" s="7"/>
    </row>
    <row r="1184" spans="1:10">
      <c r="A1184" t="str">
        <f>'F_Inputs - Reps'!A1184</f>
        <v>BRL</v>
      </c>
      <c r="B1184" t="str">
        <f>'F_Inputs - Reps'!B1184</f>
        <v>WS1018RWD</v>
      </c>
      <c r="C1184" t="str">
        <f>'F_Inputs - Reps'!C1184</f>
        <v>Capital Expenditure (excluding Atypical expenditure) - Third party services - Raw water distribution</v>
      </c>
      <c r="D1184" t="str">
        <f>'F_Inputs - Reps'!D1184</f>
        <v>£m</v>
      </c>
      <c r="E1184" t="str">
        <f>'F_Inputs - Reps'!E1184</f>
        <v>Price Review 2019</v>
      </c>
      <c r="F1184" s="7"/>
      <c r="G1184" s="7"/>
      <c r="H1184" s="7"/>
      <c r="I1184" s="7"/>
      <c r="J1184" s="7"/>
    </row>
    <row r="1185" spans="1:10">
      <c r="A1185" t="str">
        <f>'F_Inputs - Reps'!A1185</f>
        <v>BRL</v>
      </c>
      <c r="B1185" t="str">
        <f>'F_Inputs - Reps'!B1185</f>
        <v>WS1018WT</v>
      </c>
      <c r="C1185" t="str">
        <f>'F_Inputs - Reps'!C1185</f>
        <v>Third party services - Water treatment</v>
      </c>
      <c r="D1185" t="str">
        <f>'F_Inputs - Reps'!D1185</f>
        <v>£m</v>
      </c>
      <c r="E1185" t="str">
        <f>'F_Inputs - Reps'!E1185</f>
        <v>Price Review 2019</v>
      </c>
      <c r="F1185" s="7"/>
      <c r="G1185" s="7"/>
      <c r="H1185" s="7"/>
      <c r="I1185" s="7"/>
      <c r="J1185" s="7"/>
    </row>
    <row r="1186" spans="1:10">
      <c r="A1186" t="str">
        <f>'F_Inputs - Reps'!A1186</f>
        <v>BRL</v>
      </c>
      <c r="B1186" t="str">
        <f>'F_Inputs - Reps'!B1186</f>
        <v>WS1018TWD</v>
      </c>
      <c r="C1186" t="str">
        <f>'F_Inputs - Reps'!C1186</f>
        <v>Third party services - Treated water distribution</v>
      </c>
      <c r="D1186" t="str">
        <f>'F_Inputs - Reps'!D1186</f>
        <v>£m</v>
      </c>
      <c r="E1186" t="str">
        <f>'F_Inputs - Reps'!E1186</f>
        <v>Price Review 2019</v>
      </c>
      <c r="F1186" s="7"/>
      <c r="G1186" s="7"/>
      <c r="H1186" s="7"/>
      <c r="I1186" s="7"/>
      <c r="J1186" s="7"/>
    </row>
    <row r="1187" spans="1:10">
      <c r="A1187" t="str">
        <f>'F_Inputs - Reps'!A1187</f>
        <v>BRL</v>
      </c>
      <c r="B1187" t="str">
        <f>'F_Inputs - Reps'!B1187</f>
        <v>WWS1018SC</v>
      </c>
      <c r="C1187" t="str">
        <f>'F_Inputs - Reps'!C1187</f>
        <v>Capital expenditure - Third party services - Sewage collection</v>
      </c>
      <c r="D1187" t="str">
        <f>'F_Inputs - Reps'!D1187</f>
        <v>£m</v>
      </c>
      <c r="E1187" t="str">
        <f>'F_Inputs - Reps'!E1187</f>
        <v>Price Review 2019</v>
      </c>
      <c r="F1187" s="7"/>
      <c r="G1187" s="7"/>
      <c r="H1187" s="7"/>
      <c r="I1187" s="7"/>
      <c r="J1187" s="7"/>
    </row>
    <row r="1188" spans="1:10">
      <c r="A1188" t="str">
        <f>'F_Inputs - Reps'!A1188</f>
        <v>BRL</v>
      </c>
      <c r="B1188" t="str">
        <f>'F_Inputs - Reps'!B1188</f>
        <v>WWS1018ST</v>
      </c>
      <c r="C1188" t="str">
        <f>'F_Inputs - Reps'!C1188</f>
        <v>Capital expenditure - Third party services - Sewage treatment</v>
      </c>
      <c r="D1188" t="str">
        <f>'F_Inputs - Reps'!D1188</f>
        <v>£m</v>
      </c>
      <c r="E1188" t="str">
        <f>'F_Inputs - Reps'!E1188</f>
        <v>Price Review 2019</v>
      </c>
      <c r="F1188" s="7"/>
      <c r="G1188" s="7"/>
      <c r="H1188" s="7"/>
      <c r="I1188" s="7"/>
      <c r="J1188" s="7"/>
    </row>
    <row r="1189" spans="1:10">
      <c r="A1189" t="str">
        <f>'F_Inputs - Reps'!A1189</f>
        <v>BRL</v>
      </c>
      <c r="B1189" t="str">
        <f>'F_Inputs - Reps'!B1189</f>
        <v>WWS1018STP</v>
      </c>
      <c r="C1189" t="str">
        <f>'F_Inputs - Reps'!C1189</f>
        <v>Capital expenditure - Third party services - Sludge transport</v>
      </c>
      <c r="D1189" t="str">
        <f>'F_Inputs - Reps'!D1189</f>
        <v>£m</v>
      </c>
      <c r="E1189" t="str">
        <f>'F_Inputs - Reps'!E1189</f>
        <v>Price Review 2019</v>
      </c>
      <c r="F1189" s="7"/>
      <c r="G1189" s="7"/>
      <c r="H1189" s="7"/>
      <c r="I1189" s="7"/>
      <c r="J1189" s="7"/>
    </row>
    <row r="1190" spans="1:10">
      <c r="A1190" t="str">
        <f>'F_Inputs - Reps'!A1190</f>
        <v>BRL</v>
      </c>
      <c r="B1190" t="str">
        <f>'F_Inputs - Reps'!B1190</f>
        <v>WWS1018SDT</v>
      </c>
      <c r="C1190" t="str">
        <f>'F_Inputs - Reps'!C1190</f>
        <v>Capital expenditure - Third party services - Sludge treatment</v>
      </c>
      <c r="D1190" t="str">
        <f>'F_Inputs - Reps'!D1190</f>
        <v>£m</v>
      </c>
      <c r="E1190" t="str">
        <f>'F_Inputs - Reps'!E1190</f>
        <v>Price Review 2019</v>
      </c>
      <c r="F1190" s="7"/>
      <c r="G1190" s="7"/>
      <c r="H1190" s="7"/>
      <c r="I1190" s="7"/>
      <c r="J1190" s="7"/>
    </row>
    <row r="1191" spans="1:10">
      <c r="A1191" t="str">
        <f>'F_Inputs - Reps'!A1191</f>
        <v>BRL</v>
      </c>
      <c r="B1191" t="str">
        <f>'F_Inputs - Reps'!B1191</f>
        <v>WWS1018SDD</v>
      </c>
      <c r="C1191" t="str">
        <f>'F_Inputs - Reps'!C1191</f>
        <v>Capital expenditure - Third party services - Sludge disposal</v>
      </c>
      <c r="D1191" t="str">
        <f>'F_Inputs - Reps'!D1191</f>
        <v>£m</v>
      </c>
      <c r="E1191" t="str">
        <f>'F_Inputs - Reps'!E1191</f>
        <v>Price Review 2019</v>
      </c>
      <c r="F1191" s="7"/>
      <c r="G1191" s="7"/>
      <c r="H1191" s="7"/>
      <c r="I1191" s="7"/>
      <c r="J1191" s="7"/>
    </row>
    <row r="1192" spans="1:10">
      <c r="A1192" t="str">
        <f>'F_Inputs - Reps'!A1192</f>
        <v>PRT</v>
      </c>
      <c r="B1192" t="str">
        <f>'F_Inputs - Reps'!B1192</f>
        <v>WS1009WR</v>
      </c>
      <c r="C1192" t="str">
        <f>'F_Inputs - Reps'!C1192</f>
        <v>Operating expenditure (excluding Atypical expenditure) - Total operating expenditure excluding third party services - Water resources</v>
      </c>
      <c r="D1192" t="str">
        <f>'F_Inputs - Reps'!D1192</f>
        <v>£m</v>
      </c>
      <c r="E1192" t="str">
        <f>'F_Inputs - Reps'!E1192</f>
        <v>Price Review 2019</v>
      </c>
      <c r="F1192" s="7"/>
      <c r="G1192" s="7"/>
      <c r="H1192" s="7"/>
      <c r="I1192" s="7"/>
      <c r="J1192" s="7"/>
    </row>
    <row r="1193" spans="1:10">
      <c r="A1193" t="str">
        <f>'F_Inputs - Reps'!A1193</f>
        <v>PRT</v>
      </c>
      <c r="B1193" t="str">
        <f>'F_Inputs - Reps'!B1193</f>
        <v>WS1009WT</v>
      </c>
      <c r="C1193" t="str">
        <f>'F_Inputs - Reps'!C1193</f>
        <v>Total operating expenditure (excluding third party services) - Water treatment</v>
      </c>
      <c r="D1193" t="str">
        <f>'F_Inputs - Reps'!D1193</f>
        <v>£m</v>
      </c>
      <c r="E1193" t="str">
        <f>'F_Inputs - Reps'!E1193</f>
        <v>Price Review 2019</v>
      </c>
      <c r="F1193" s="7"/>
      <c r="G1193" s="7"/>
      <c r="H1193" s="7"/>
      <c r="I1193" s="7"/>
      <c r="J1193" s="7"/>
    </row>
    <row r="1194" spans="1:10">
      <c r="A1194" t="str">
        <f>'F_Inputs - Reps'!A1194</f>
        <v>PRT</v>
      </c>
      <c r="B1194" t="str">
        <f>'F_Inputs - Reps'!B1194</f>
        <v>WS1009TWD</v>
      </c>
      <c r="C1194" t="str">
        <f>'F_Inputs - Reps'!C1194</f>
        <v>Total operating expenditure (excluding third party services) - Treated water distribution</v>
      </c>
      <c r="D1194" t="str">
        <f>'F_Inputs - Reps'!D1194</f>
        <v>£m</v>
      </c>
      <c r="E1194" t="str">
        <f>'F_Inputs - Reps'!E1194</f>
        <v>Price Review 2019</v>
      </c>
      <c r="F1194" s="7"/>
      <c r="G1194" s="7"/>
      <c r="H1194" s="7"/>
      <c r="I1194" s="7"/>
      <c r="J1194" s="7"/>
    </row>
    <row r="1195" spans="1:10">
      <c r="A1195" t="str">
        <f>'F_Inputs - Reps'!A1195</f>
        <v>PRT</v>
      </c>
      <c r="B1195" t="str">
        <f>'F_Inputs - Reps'!B1195</f>
        <v>WS1009RWD</v>
      </c>
      <c r="C1195" t="str">
        <f>'F_Inputs - Reps'!C1195</f>
        <v>Operating expenditure (excluding Atypical expenditure) - Total operating expenditure excluding third party services - Raw water distribution</v>
      </c>
      <c r="D1195" t="str">
        <f>'F_Inputs - Reps'!D1195</f>
        <v>£m</v>
      </c>
      <c r="E1195" t="str">
        <f>'F_Inputs - Reps'!E1195</f>
        <v>Price Review 2019</v>
      </c>
      <c r="F1195" s="7"/>
      <c r="G1195" s="7"/>
      <c r="H1195" s="7"/>
      <c r="I1195" s="7"/>
      <c r="J1195" s="7"/>
    </row>
    <row r="1196" spans="1:10">
      <c r="A1196" t="str">
        <f>'F_Inputs - Reps'!A1196</f>
        <v>PRT</v>
      </c>
      <c r="B1196" t="str">
        <f>'F_Inputs - Reps'!B1196</f>
        <v>WS2047WR</v>
      </c>
      <c r="C1196" t="str">
        <f>'F_Inputs - Reps'!C1196</f>
        <v>Enhancement expenditure by purpose ~ operating - Total water enhancement operating expenditure  - Water resources</v>
      </c>
      <c r="D1196" t="str">
        <f>'F_Inputs - Reps'!D1196</f>
        <v>£m</v>
      </c>
      <c r="E1196" t="str">
        <f>'F_Inputs - Reps'!E1196</f>
        <v>Price Review 2019</v>
      </c>
      <c r="F1196" s="7"/>
      <c r="G1196" s="7"/>
      <c r="H1196" s="7"/>
      <c r="I1196" s="7"/>
      <c r="J1196" s="7"/>
    </row>
    <row r="1197" spans="1:10">
      <c r="A1197" t="str">
        <f>'F_Inputs - Reps'!A1197</f>
        <v>PRT</v>
      </c>
      <c r="B1197" t="str">
        <f>'F_Inputs - Reps'!B1197</f>
        <v>WS2047RWD</v>
      </c>
      <c r="C1197" t="str">
        <f>'F_Inputs - Reps'!C1197</f>
        <v>Enhancement expenditure by purpose ~ operating - Total water enhancement operating expenditure  - Raw water distribution</v>
      </c>
      <c r="D1197" t="str">
        <f>'F_Inputs - Reps'!D1197</f>
        <v>£m</v>
      </c>
      <c r="E1197" t="str">
        <f>'F_Inputs - Reps'!E1197</f>
        <v>Price Review 2019</v>
      </c>
      <c r="F1197" s="7"/>
      <c r="G1197" s="7"/>
      <c r="H1197" s="7"/>
      <c r="I1197" s="7"/>
      <c r="J1197" s="7"/>
    </row>
    <row r="1198" spans="1:10">
      <c r="A1198" t="str">
        <f>'F_Inputs - Reps'!A1198</f>
        <v>PRT</v>
      </c>
      <c r="B1198" t="str">
        <f>'F_Inputs - Reps'!B1198</f>
        <v>WS2047WT</v>
      </c>
      <c r="C1198" t="str">
        <f>'F_Inputs - Reps'!C1198</f>
        <v>Enhancement expenditure by purpose ~ operating - Total water enhancement operating expenditure  - Water treatment</v>
      </c>
      <c r="D1198" t="str">
        <f>'F_Inputs - Reps'!D1198</f>
        <v>£m</v>
      </c>
      <c r="E1198" t="str">
        <f>'F_Inputs - Reps'!E1198</f>
        <v>Price Review 2019</v>
      </c>
      <c r="F1198" s="7"/>
      <c r="G1198" s="7"/>
      <c r="H1198" s="7"/>
      <c r="I1198" s="7"/>
      <c r="J1198" s="7"/>
    </row>
    <row r="1199" spans="1:10">
      <c r="A1199" t="str">
        <f>'F_Inputs - Reps'!A1199</f>
        <v>PRT</v>
      </c>
      <c r="B1199" t="str">
        <f>'F_Inputs - Reps'!B1199</f>
        <v>WS2047TWD</v>
      </c>
      <c r="C1199" t="str">
        <f>'F_Inputs - Reps'!C1199</f>
        <v>Enhancement expenditure by purpose ~ operating - Total water enhancement operating expenditure  - Treated water distribution</v>
      </c>
      <c r="D1199" t="str">
        <f>'F_Inputs - Reps'!D1199</f>
        <v>£m</v>
      </c>
      <c r="E1199" t="str">
        <f>'F_Inputs - Reps'!E1199</f>
        <v>Price Review 2019</v>
      </c>
      <c r="F1199" s="7"/>
      <c r="G1199" s="7"/>
      <c r="H1199" s="7"/>
      <c r="I1199" s="7"/>
      <c r="J1199" s="7"/>
    </row>
    <row r="1200" spans="1:10">
      <c r="A1200" t="str">
        <f>'F_Inputs - Reps'!A1200</f>
        <v>PRT</v>
      </c>
      <c r="B1200" t="str">
        <f>'F_Inputs - Reps'!B1200</f>
        <v>WS2012WR</v>
      </c>
      <c r="C1200" t="str">
        <f>'F_Inputs - Reps'!C1200</f>
        <v>Enhancement expenditure by purpose ~ operating - Addressing low pressure - Water resources</v>
      </c>
      <c r="D1200" t="str">
        <f>'F_Inputs - Reps'!D1200</f>
        <v>£m</v>
      </c>
      <c r="E1200" t="str">
        <f>'F_Inputs - Reps'!E1200</f>
        <v>Price Review 2019</v>
      </c>
      <c r="F1200" s="7"/>
      <c r="G1200" s="7"/>
      <c r="H1200" s="7"/>
      <c r="I1200" s="7"/>
      <c r="J1200" s="7"/>
    </row>
    <row r="1201" spans="1:10">
      <c r="A1201" t="str">
        <f>'F_Inputs - Reps'!A1201</f>
        <v>PRT</v>
      </c>
      <c r="B1201" t="str">
        <f>'F_Inputs - Reps'!B1201</f>
        <v>WS2012RWD</v>
      </c>
      <c r="C1201" t="str">
        <f>'F_Inputs - Reps'!C1201</f>
        <v>Enhancement expenditure by purpose ~ operating - Addressing low pressure - Raw water distribution</v>
      </c>
      <c r="D1201" t="str">
        <f>'F_Inputs - Reps'!D1201</f>
        <v>£m</v>
      </c>
      <c r="E1201" t="str">
        <f>'F_Inputs - Reps'!E1201</f>
        <v>Price Review 2019</v>
      </c>
      <c r="F1201" s="7"/>
      <c r="G1201" s="7"/>
      <c r="H1201" s="7"/>
      <c r="I1201" s="7"/>
      <c r="J1201" s="7"/>
    </row>
    <row r="1202" spans="1:10">
      <c r="A1202" t="str">
        <f>'F_Inputs - Reps'!A1202</f>
        <v>PRT</v>
      </c>
      <c r="B1202" t="str">
        <f>'F_Inputs - Reps'!B1202</f>
        <v>WS2012WT</v>
      </c>
      <c r="C1202" t="str">
        <f>'F_Inputs - Reps'!C1202</f>
        <v>Enhancement expenditure by purpose ~ operating - Addressing low pressure - Water treatment</v>
      </c>
      <c r="D1202" t="str">
        <f>'F_Inputs - Reps'!D1202</f>
        <v>£m</v>
      </c>
      <c r="E1202" t="str">
        <f>'F_Inputs - Reps'!E1202</f>
        <v>Price Review 2019</v>
      </c>
      <c r="F1202" s="7"/>
      <c r="G1202" s="7"/>
      <c r="H1202" s="7"/>
      <c r="I1202" s="7"/>
      <c r="J1202" s="7"/>
    </row>
    <row r="1203" spans="1:10">
      <c r="A1203" t="str">
        <f>'F_Inputs - Reps'!A1203</f>
        <v>PRT</v>
      </c>
      <c r="B1203" t="str">
        <f>'F_Inputs - Reps'!B1203</f>
        <v>WS2012TWD</v>
      </c>
      <c r="C1203" t="str">
        <f>'F_Inputs - Reps'!C1203</f>
        <v>Enhancement expenditure by purpose ~ operating - Addressing low pressure - Treated water distribution</v>
      </c>
      <c r="D1203" t="str">
        <f>'F_Inputs - Reps'!D1203</f>
        <v>£m</v>
      </c>
      <c r="E1203" t="str">
        <f>'F_Inputs - Reps'!E1203</f>
        <v>Price Review 2019</v>
      </c>
      <c r="F1203" s="7"/>
      <c r="G1203" s="7"/>
      <c r="H1203" s="7"/>
      <c r="I1203" s="7"/>
      <c r="J1203" s="7"/>
    </row>
    <row r="1204" spans="1:10">
      <c r="A1204" t="str">
        <f>'F_Inputs - Reps'!A1204</f>
        <v>PRT</v>
      </c>
      <c r="B1204" t="str">
        <f>'F_Inputs - Reps'!B1204</f>
        <v>WS2019WR</v>
      </c>
      <c r="C1204" t="str">
        <f>'F_Inputs - Reps'!C1204</f>
        <v>Enhancement expenditure by purpose ~ operating - New developments - Water resources</v>
      </c>
      <c r="D1204" t="str">
        <f>'F_Inputs - Reps'!D1204</f>
        <v>£m</v>
      </c>
      <c r="E1204" t="str">
        <f>'F_Inputs - Reps'!E1204</f>
        <v>Price Review 2019</v>
      </c>
      <c r="F1204" s="7"/>
      <c r="G1204" s="7"/>
      <c r="H1204" s="7"/>
      <c r="I1204" s="7"/>
      <c r="J1204" s="7"/>
    </row>
    <row r="1205" spans="1:10">
      <c r="A1205" t="str">
        <f>'F_Inputs - Reps'!A1205</f>
        <v>PRT</v>
      </c>
      <c r="B1205" t="str">
        <f>'F_Inputs - Reps'!B1205</f>
        <v>WS2019RWD</v>
      </c>
      <c r="C1205" t="str">
        <f>'F_Inputs - Reps'!C1205</f>
        <v>Enhancement expenditure by purpose ~ operating - New developments - Raw water distribution</v>
      </c>
      <c r="D1205" t="str">
        <f>'F_Inputs - Reps'!D1205</f>
        <v>£m</v>
      </c>
      <c r="E1205" t="str">
        <f>'F_Inputs - Reps'!E1205</f>
        <v>Price Review 2019</v>
      </c>
      <c r="F1205" s="7"/>
      <c r="G1205" s="7"/>
      <c r="H1205" s="7"/>
      <c r="I1205" s="7"/>
      <c r="J1205" s="7"/>
    </row>
    <row r="1206" spans="1:10">
      <c r="A1206" t="str">
        <f>'F_Inputs - Reps'!A1206</f>
        <v>PRT</v>
      </c>
      <c r="B1206" t="str">
        <f>'F_Inputs - Reps'!B1206</f>
        <v>WS2019WT</v>
      </c>
      <c r="C1206" t="str">
        <f>'F_Inputs - Reps'!C1206</f>
        <v>Enhancement expenditure by purpose ~ operating - New developments - Water treatment</v>
      </c>
      <c r="D1206" t="str">
        <f>'F_Inputs - Reps'!D1206</f>
        <v>£m</v>
      </c>
      <c r="E1206" t="str">
        <f>'F_Inputs - Reps'!E1206</f>
        <v>Price Review 2019</v>
      </c>
      <c r="F1206" s="7"/>
      <c r="G1206" s="7"/>
      <c r="H1206" s="7"/>
      <c r="I1206" s="7"/>
      <c r="J1206" s="7"/>
    </row>
    <row r="1207" spans="1:10">
      <c r="A1207" t="str">
        <f>'F_Inputs - Reps'!A1207</f>
        <v>PRT</v>
      </c>
      <c r="B1207" t="str">
        <f>'F_Inputs - Reps'!B1207</f>
        <v>WS2019TWD</v>
      </c>
      <c r="C1207" t="str">
        <f>'F_Inputs - Reps'!C1207</f>
        <v>Enhancement expenditure by purpose ~ operating - New developments - Treated water distribution</v>
      </c>
      <c r="D1207" t="str">
        <f>'F_Inputs - Reps'!D1207</f>
        <v>£m</v>
      </c>
      <c r="E1207" t="str">
        <f>'F_Inputs - Reps'!E1207</f>
        <v>Price Review 2019</v>
      </c>
      <c r="F1207" s="7"/>
      <c r="G1207" s="7"/>
      <c r="H1207" s="7"/>
      <c r="I1207" s="7"/>
      <c r="J1207" s="7"/>
    </row>
    <row r="1208" spans="1:10">
      <c r="A1208" t="str">
        <f>'F_Inputs - Reps'!A1208</f>
        <v>PRT</v>
      </c>
      <c r="B1208" t="str">
        <f>'F_Inputs - Reps'!B1208</f>
        <v>WS2020WR</v>
      </c>
      <c r="C1208" t="str">
        <f>'F_Inputs - Reps'!C1208</f>
        <v>Enhancement expenditure by purpose ~ operating - New connections element of new development (CPs, meters) - Water resources</v>
      </c>
      <c r="D1208" t="str">
        <f>'F_Inputs - Reps'!D1208</f>
        <v>£m</v>
      </c>
      <c r="E1208" t="str">
        <f>'F_Inputs - Reps'!E1208</f>
        <v>Price Review 2019</v>
      </c>
      <c r="F1208" s="7"/>
      <c r="G1208" s="7"/>
      <c r="H1208" s="7"/>
      <c r="I1208" s="7"/>
      <c r="J1208" s="7"/>
    </row>
    <row r="1209" spans="1:10">
      <c r="A1209" t="str">
        <f>'F_Inputs - Reps'!A1209</f>
        <v>PRT</v>
      </c>
      <c r="B1209" t="str">
        <f>'F_Inputs - Reps'!B1209</f>
        <v>WS2020RWD</v>
      </c>
      <c r="C1209" t="str">
        <f>'F_Inputs - Reps'!C1209</f>
        <v>Enhancement expenditure by purpose ~ operating - New connections element of new development (CPs, meters) - Raw water distribution</v>
      </c>
      <c r="D1209" t="str">
        <f>'F_Inputs - Reps'!D1209</f>
        <v>£m</v>
      </c>
      <c r="E1209" t="str">
        <f>'F_Inputs - Reps'!E1209</f>
        <v>Price Review 2019</v>
      </c>
      <c r="F1209" s="7"/>
      <c r="G1209" s="7"/>
      <c r="H1209" s="7"/>
      <c r="I1209" s="7"/>
      <c r="J1209" s="7"/>
    </row>
    <row r="1210" spans="1:10">
      <c r="A1210" t="str">
        <f>'F_Inputs - Reps'!A1210</f>
        <v>PRT</v>
      </c>
      <c r="B1210" t="str">
        <f>'F_Inputs - Reps'!B1210</f>
        <v>WS2020WT</v>
      </c>
      <c r="C1210" t="str">
        <f>'F_Inputs - Reps'!C1210</f>
        <v>Enhancement expenditure by purpose ~ operating - New connections element of new development (CPs, meters) - Water treatment</v>
      </c>
      <c r="D1210" t="str">
        <f>'F_Inputs - Reps'!D1210</f>
        <v>£m</v>
      </c>
      <c r="E1210" t="str">
        <f>'F_Inputs - Reps'!E1210</f>
        <v>Price Review 2019</v>
      </c>
      <c r="F1210" s="7"/>
      <c r="G1210" s="7"/>
      <c r="H1210" s="7"/>
      <c r="I1210" s="7"/>
      <c r="J1210" s="7"/>
    </row>
    <row r="1211" spans="1:10">
      <c r="A1211" t="str">
        <f>'F_Inputs - Reps'!A1211</f>
        <v>PRT</v>
      </c>
      <c r="B1211" t="str">
        <f>'F_Inputs - Reps'!B1211</f>
        <v>WS2020TWD</v>
      </c>
      <c r="C1211" t="str">
        <f>'F_Inputs - Reps'!C1211</f>
        <v>Enhancement expenditure by purpose ~ operating - New connections element of new development (CPs, meters) - Treated water distribution</v>
      </c>
      <c r="D1211" t="str">
        <f>'F_Inputs - Reps'!D1211</f>
        <v>£m</v>
      </c>
      <c r="E1211" t="str">
        <f>'F_Inputs - Reps'!E1211</f>
        <v>Price Review 2019</v>
      </c>
      <c r="F1211" s="7"/>
      <c r="G1211" s="7"/>
      <c r="H1211" s="7"/>
      <c r="I1211" s="7"/>
      <c r="J1211" s="7"/>
    </row>
    <row r="1212" spans="1:10">
      <c r="A1212" t="str">
        <f>'F_Inputs - Reps'!A1212</f>
        <v>PRT</v>
      </c>
      <c r="B1212" t="str">
        <f>'F_Inputs - Reps'!B1212</f>
        <v>WS1012WR</v>
      </c>
      <c r="C1212" t="str">
        <f>'F_Inputs - Reps'!C1212</f>
        <v>Capital Expenditure (excluding Atypical expenditure) - Maintaining the long term capability of the assets ~ infra - Water resources</v>
      </c>
      <c r="D1212" t="str">
        <f>'F_Inputs - Reps'!D1212</f>
        <v>£m</v>
      </c>
      <c r="E1212" t="str">
        <f>'F_Inputs - Reps'!E1212</f>
        <v>Price Review 2019</v>
      </c>
      <c r="F1212" s="7"/>
      <c r="G1212" s="7"/>
      <c r="H1212" s="7"/>
      <c r="I1212" s="7"/>
      <c r="J1212" s="7"/>
    </row>
    <row r="1213" spans="1:10">
      <c r="A1213" t="str">
        <f>'F_Inputs - Reps'!A1213</f>
        <v>PRT</v>
      </c>
      <c r="B1213" t="str">
        <f>'F_Inputs - Reps'!B1213</f>
        <v>WS1012WT</v>
      </c>
      <c r="C1213" t="str">
        <f>'F_Inputs - Reps'!C1213</f>
        <v>Maintaining the long term capability of the assets - infra - Water treatment</v>
      </c>
      <c r="D1213" t="str">
        <f>'F_Inputs - Reps'!D1213</f>
        <v>£m</v>
      </c>
      <c r="E1213" t="str">
        <f>'F_Inputs - Reps'!E1213</f>
        <v>Price Review 2019</v>
      </c>
      <c r="F1213" s="7"/>
      <c r="G1213" s="7"/>
      <c r="H1213" s="7"/>
      <c r="I1213" s="7"/>
      <c r="J1213" s="7"/>
    </row>
    <row r="1214" spans="1:10">
      <c r="A1214" t="str">
        <f>'F_Inputs - Reps'!A1214</f>
        <v>PRT</v>
      </c>
      <c r="B1214" t="str">
        <f>'F_Inputs - Reps'!B1214</f>
        <v>WS1012TWD</v>
      </c>
      <c r="C1214" t="str">
        <f>'F_Inputs - Reps'!C1214</f>
        <v>Maintaining the long term capability of the assets - infra - Treated water distribution</v>
      </c>
      <c r="D1214" t="str">
        <f>'F_Inputs - Reps'!D1214</f>
        <v>£m</v>
      </c>
      <c r="E1214" t="str">
        <f>'F_Inputs - Reps'!E1214</f>
        <v>Price Review 2019</v>
      </c>
      <c r="F1214" s="7"/>
      <c r="G1214" s="7"/>
      <c r="H1214" s="7"/>
      <c r="I1214" s="7"/>
      <c r="J1214" s="7"/>
    </row>
    <row r="1215" spans="1:10">
      <c r="A1215" t="str">
        <f>'F_Inputs - Reps'!A1215</f>
        <v>PRT</v>
      </c>
      <c r="B1215" t="str">
        <f>'F_Inputs - Reps'!B1215</f>
        <v>WS1012RWD</v>
      </c>
      <c r="C1215" t="str">
        <f>'F_Inputs - Reps'!C1215</f>
        <v>Capital Expenditure (excluding Atypical expenditure) - Maintaining the long term capability of the assets ~ infra - Raw water distribution</v>
      </c>
      <c r="D1215" t="str">
        <f>'F_Inputs - Reps'!D1215</f>
        <v>£m</v>
      </c>
      <c r="E1215" t="str">
        <f>'F_Inputs - Reps'!E1215</f>
        <v>Price Review 2019</v>
      </c>
      <c r="F1215" s="7"/>
      <c r="G1215" s="7"/>
      <c r="H1215" s="7"/>
      <c r="I1215" s="7"/>
      <c r="J1215" s="7"/>
    </row>
    <row r="1216" spans="1:10">
      <c r="A1216" t="str">
        <f>'F_Inputs - Reps'!A1216</f>
        <v>PRT</v>
      </c>
      <c r="B1216" t="str">
        <f>'F_Inputs - Reps'!B1216</f>
        <v>WS1013WR</v>
      </c>
      <c r="C1216" t="str">
        <f>'F_Inputs - Reps'!C1216</f>
        <v>Capital Expenditure (excluding Atypical expenditure) - Maintaining the long term capability of the assets ~ non-infra - Water resources</v>
      </c>
      <c r="D1216" t="str">
        <f>'F_Inputs - Reps'!D1216</f>
        <v>£m</v>
      </c>
      <c r="E1216" t="str">
        <f>'F_Inputs - Reps'!E1216</f>
        <v>Price Review 2019</v>
      </c>
      <c r="F1216" s="7"/>
      <c r="G1216" s="7"/>
      <c r="H1216" s="7"/>
      <c r="I1216" s="7"/>
      <c r="J1216" s="7"/>
    </row>
    <row r="1217" spans="1:10">
      <c r="A1217" t="str">
        <f>'F_Inputs - Reps'!A1217</f>
        <v>PRT</v>
      </c>
      <c r="B1217" t="str">
        <f>'F_Inputs - Reps'!B1217</f>
        <v>WS1013WT</v>
      </c>
      <c r="C1217" t="str">
        <f>'F_Inputs - Reps'!C1217</f>
        <v>Maintaining the long term capability of the assets - non-infra - Water treatment</v>
      </c>
      <c r="D1217" t="str">
        <f>'F_Inputs - Reps'!D1217</f>
        <v>£m</v>
      </c>
      <c r="E1217" t="str">
        <f>'F_Inputs - Reps'!E1217</f>
        <v>Price Review 2019</v>
      </c>
      <c r="F1217" s="7"/>
      <c r="G1217" s="7"/>
      <c r="H1217" s="7"/>
      <c r="I1217" s="7"/>
      <c r="J1217" s="7"/>
    </row>
    <row r="1218" spans="1:10">
      <c r="A1218" t="str">
        <f>'F_Inputs - Reps'!A1218</f>
        <v>PRT</v>
      </c>
      <c r="B1218" t="str">
        <f>'F_Inputs - Reps'!B1218</f>
        <v>WS1013TWD</v>
      </c>
      <c r="C1218" t="str">
        <f>'F_Inputs - Reps'!C1218</f>
        <v>Maintaining the long term capability of the assets - non-infra - Treated water distribution</v>
      </c>
      <c r="D1218" t="str">
        <f>'F_Inputs - Reps'!D1218</f>
        <v>£m</v>
      </c>
      <c r="E1218" t="str">
        <f>'F_Inputs - Reps'!E1218</f>
        <v>Price Review 2019</v>
      </c>
      <c r="F1218" s="7"/>
      <c r="G1218" s="7"/>
      <c r="H1218" s="7"/>
      <c r="I1218" s="7"/>
      <c r="J1218" s="7"/>
    </row>
    <row r="1219" spans="1:10">
      <c r="A1219" t="str">
        <f>'F_Inputs - Reps'!A1219</f>
        <v>PRT</v>
      </c>
      <c r="B1219" t="str">
        <f>'F_Inputs - Reps'!B1219</f>
        <v>WS1013RWD</v>
      </c>
      <c r="C1219" t="str">
        <f>'F_Inputs - Reps'!C1219</f>
        <v>Capital Expenditure (excluding Atypical expenditure) - Maintaining the long term capability of the assets ~ non-infra - Raw water distribution</v>
      </c>
      <c r="D1219" t="str">
        <f>'F_Inputs - Reps'!D1219</f>
        <v>£m</v>
      </c>
      <c r="E1219" t="str">
        <f>'F_Inputs - Reps'!E1219</f>
        <v>Price Review 2019</v>
      </c>
      <c r="F1219" s="7"/>
      <c r="G1219" s="7"/>
      <c r="H1219" s="7"/>
      <c r="I1219" s="7"/>
      <c r="J1219" s="7"/>
    </row>
    <row r="1220" spans="1:10">
      <c r="A1220" t="str">
        <f>'F_Inputs - Reps'!A1220</f>
        <v>PRT</v>
      </c>
      <c r="B1220" t="str">
        <f>'F_Inputs - Reps'!B1220</f>
        <v>W3002WR</v>
      </c>
      <c r="C1220" t="str">
        <f>'F_Inputs - Reps'!C1220</f>
        <v>Addressing low pressure - Water resources</v>
      </c>
      <c r="D1220" t="str">
        <f>'F_Inputs - Reps'!D1220</f>
        <v>£m</v>
      </c>
      <c r="E1220" t="str">
        <f>'F_Inputs - Reps'!E1220</f>
        <v>Price Review 2019</v>
      </c>
      <c r="F1220" s="7"/>
      <c r="G1220" s="7"/>
      <c r="H1220" s="7"/>
      <c r="I1220" s="7"/>
      <c r="J1220" s="7"/>
    </row>
    <row r="1221" spans="1:10">
      <c r="A1221" t="str">
        <f>'F_Inputs - Reps'!A1221</f>
        <v>PRT</v>
      </c>
      <c r="B1221" t="str">
        <f>'F_Inputs - Reps'!B1221</f>
        <v>W3002RWD</v>
      </c>
      <c r="C1221" t="str">
        <f>'F_Inputs - Reps'!C1221</f>
        <v>Addressing low pressure - Raw water distribution</v>
      </c>
      <c r="D1221" t="str">
        <f>'F_Inputs - Reps'!D1221</f>
        <v>£m</v>
      </c>
      <c r="E1221" t="str">
        <f>'F_Inputs - Reps'!E1221</f>
        <v>Price Review 2019</v>
      </c>
      <c r="F1221" s="7"/>
      <c r="G1221" s="7"/>
      <c r="H1221" s="7"/>
      <c r="I1221" s="7"/>
      <c r="J1221" s="7"/>
    </row>
    <row r="1222" spans="1:10">
      <c r="A1222" t="str">
        <f>'F_Inputs - Reps'!A1222</f>
        <v>PRT</v>
      </c>
      <c r="B1222" t="str">
        <f>'F_Inputs - Reps'!B1222</f>
        <v>W3002WT</v>
      </c>
      <c r="C1222" t="str">
        <f>'F_Inputs - Reps'!C1222</f>
        <v>Addressing low pressure - Water treatment</v>
      </c>
      <c r="D1222" t="str">
        <f>'F_Inputs - Reps'!D1222</f>
        <v>£m</v>
      </c>
      <c r="E1222" t="str">
        <f>'F_Inputs - Reps'!E1222</f>
        <v>Price Review 2019</v>
      </c>
      <c r="F1222" s="7"/>
      <c r="G1222" s="7"/>
      <c r="H1222" s="7"/>
      <c r="I1222" s="7"/>
      <c r="J1222" s="7"/>
    </row>
    <row r="1223" spans="1:10">
      <c r="A1223" t="str">
        <f>'F_Inputs - Reps'!A1223</f>
        <v>PRT</v>
      </c>
      <c r="B1223" t="str">
        <f>'F_Inputs - Reps'!B1223</f>
        <v>W3002TWD</v>
      </c>
      <c r="C1223" t="str">
        <f>'F_Inputs - Reps'!C1223</f>
        <v>Addressing low pressure - Treated water distribution</v>
      </c>
      <c r="D1223" t="str">
        <f>'F_Inputs - Reps'!D1223</f>
        <v>£m</v>
      </c>
      <c r="E1223" t="str">
        <f>'F_Inputs - Reps'!E1223</f>
        <v>Price Review 2019</v>
      </c>
      <c r="F1223" s="7"/>
      <c r="G1223" s="7"/>
      <c r="H1223" s="7"/>
      <c r="I1223" s="7"/>
      <c r="J1223" s="7"/>
    </row>
    <row r="1224" spans="1:10">
      <c r="A1224" t="str">
        <f>'F_Inputs - Reps'!A1224</f>
        <v>PRT</v>
      </c>
      <c r="B1224" t="str">
        <f>'F_Inputs - Reps'!B1224</f>
        <v>W3009WR</v>
      </c>
      <c r="C1224" t="str">
        <f>'F_Inputs - Reps'!C1224</f>
        <v>New developments - Water resources</v>
      </c>
      <c r="D1224" t="str">
        <f>'F_Inputs - Reps'!D1224</f>
        <v>£m</v>
      </c>
      <c r="E1224" t="str">
        <f>'F_Inputs - Reps'!E1224</f>
        <v>Price Review 2019</v>
      </c>
      <c r="F1224" s="7"/>
      <c r="G1224" s="7"/>
      <c r="H1224" s="7"/>
      <c r="I1224" s="7"/>
      <c r="J1224" s="7"/>
    </row>
    <row r="1225" spans="1:10">
      <c r="A1225" t="str">
        <f>'F_Inputs - Reps'!A1225</f>
        <v>PRT</v>
      </c>
      <c r="B1225" t="str">
        <f>'F_Inputs - Reps'!B1225</f>
        <v>W3009RWD</v>
      </c>
      <c r="C1225" t="str">
        <f>'F_Inputs - Reps'!C1225</f>
        <v>New developments - Raw water distribution</v>
      </c>
      <c r="D1225" t="str">
        <f>'F_Inputs - Reps'!D1225</f>
        <v>£m</v>
      </c>
      <c r="E1225" t="str">
        <f>'F_Inputs - Reps'!E1225</f>
        <v>Price Review 2019</v>
      </c>
      <c r="F1225" s="7"/>
      <c r="G1225" s="7"/>
      <c r="H1225" s="7"/>
      <c r="I1225" s="7"/>
      <c r="J1225" s="7"/>
    </row>
    <row r="1226" spans="1:10">
      <c r="A1226" t="str">
        <f>'F_Inputs - Reps'!A1226</f>
        <v>PRT</v>
      </c>
      <c r="B1226" t="str">
        <f>'F_Inputs - Reps'!B1226</f>
        <v>W3009WT</v>
      </c>
      <c r="C1226" t="str">
        <f>'F_Inputs - Reps'!C1226</f>
        <v>New developments - Water treatment</v>
      </c>
      <c r="D1226" t="str">
        <f>'F_Inputs - Reps'!D1226</f>
        <v>£m</v>
      </c>
      <c r="E1226" t="str">
        <f>'F_Inputs - Reps'!E1226</f>
        <v>Price Review 2019</v>
      </c>
      <c r="F1226" s="7"/>
      <c r="G1226" s="7"/>
      <c r="H1226" s="7"/>
      <c r="I1226" s="7"/>
      <c r="J1226" s="7"/>
    </row>
    <row r="1227" spans="1:10">
      <c r="A1227" t="str">
        <f>'F_Inputs - Reps'!A1227</f>
        <v>PRT</v>
      </c>
      <c r="B1227" t="str">
        <f>'F_Inputs - Reps'!B1227</f>
        <v>W3009TWD</v>
      </c>
      <c r="C1227" t="str">
        <f>'F_Inputs - Reps'!C1227</f>
        <v>New developments - Treated water distribution</v>
      </c>
      <c r="D1227" t="str">
        <f>'F_Inputs - Reps'!D1227</f>
        <v>£m</v>
      </c>
      <c r="E1227" t="str">
        <f>'F_Inputs - Reps'!E1227</f>
        <v>Price Review 2019</v>
      </c>
      <c r="F1227" s="7"/>
      <c r="G1227" s="7"/>
      <c r="H1227" s="7"/>
      <c r="I1227" s="7"/>
      <c r="J1227" s="7"/>
    </row>
    <row r="1228" spans="1:10">
      <c r="A1228" t="str">
        <f>'F_Inputs - Reps'!A1228</f>
        <v>PRT</v>
      </c>
      <c r="B1228" t="str">
        <f>'F_Inputs - Reps'!B1228</f>
        <v>WS2004WR</v>
      </c>
      <c r="C1228" t="str">
        <f>'F_Inputs - Reps'!C1228</f>
        <v>New connections element of new development (CPs, meters) - Abstraction licences</v>
      </c>
      <c r="D1228" t="str">
        <f>'F_Inputs - Reps'!D1228</f>
        <v>£m</v>
      </c>
      <c r="E1228" t="str">
        <f>'F_Inputs - Reps'!E1228</f>
        <v>Price Review 2019</v>
      </c>
      <c r="F1228" s="7"/>
      <c r="G1228" s="7"/>
      <c r="H1228" s="7"/>
      <c r="I1228" s="7"/>
      <c r="J1228" s="7"/>
    </row>
    <row r="1229" spans="1:10">
      <c r="A1229" t="str">
        <f>'F_Inputs - Reps'!A1229</f>
        <v>PRT</v>
      </c>
      <c r="B1229" t="str">
        <f>'F_Inputs - Reps'!B1229</f>
        <v>WS2004WT</v>
      </c>
      <c r="C1229" t="str">
        <f>'F_Inputs - Reps'!C1229</f>
        <v>New connections element of new development (CPs, meters) - Water treatment</v>
      </c>
      <c r="D1229" t="str">
        <f>'F_Inputs - Reps'!D1229</f>
        <v>£m</v>
      </c>
      <c r="E1229" t="str">
        <f>'F_Inputs - Reps'!E1229</f>
        <v>Price Review 2019</v>
      </c>
      <c r="F1229" s="7"/>
      <c r="G1229" s="7"/>
      <c r="H1229" s="7"/>
      <c r="I1229" s="7"/>
      <c r="J1229" s="7"/>
    </row>
    <row r="1230" spans="1:10">
      <c r="A1230" t="str">
        <f>'F_Inputs - Reps'!A1230</f>
        <v>PRT</v>
      </c>
      <c r="B1230" t="str">
        <f>'F_Inputs - Reps'!B1230</f>
        <v>WS2004TWD</v>
      </c>
      <c r="C1230" t="str">
        <f>'F_Inputs - Reps'!C1230</f>
        <v>New connections element of new development (CPs, meters) - Treated water distribution</v>
      </c>
      <c r="D1230" t="str">
        <f>'F_Inputs - Reps'!D1230</f>
        <v>£m</v>
      </c>
      <c r="E1230" t="str">
        <f>'F_Inputs - Reps'!E1230</f>
        <v>Price Review 2019</v>
      </c>
      <c r="F1230" s="7"/>
      <c r="G1230" s="7"/>
      <c r="H1230" s="7"/>
      <c r="I1230" s="7"/>
      <c r="J1230" s="7"/>
    </row>
    <row r="1231" spans="1:10">
      <c r="A1231" t="str">
        <f>'F_Inputs - Reps'!A1231</f>
        <v>PRT</v>
      </c>
      <c r="B1231" t="str">
        <f>'F_Inputs - Reps'!B1231</f>
        <v>WS2004RWD</v>
      </c>
      <c r="C1231" t="str">
        <f>'F_Inputs - Reps'!C1231</f>
        <v>Enhancement expenditure by purpose ~ capital - New connections element of new development (CPs, meters) - Raw water distribution</v>
      </c>
      <c r="D1231" t="str">
        <f>'F_Inputs - Reps'!D1231</f>
        <v>£m</v>
      </c>
      <c r="E1231" t="str">
        <f>'F_Inputs - Reps'!E1231</f>
        <v>Price Review 2019</v>
      </c>
      <c r="F1231" s="7"/>
      <c r="G1231" s="7"/>
      <c r="H1231" s="7"/>
      <c r="I1231" s="7"/>
      <c r="J1231" s="7"/>
    </row>
    <row r="1232" spans="1:10">
      <c r="A1232" t="str">
        <f>'F_Inputs - Reps'!A1232</f>
        <v>PRT</v>
      </c>
      <c r="B1232" t="str">
        <f>'F_Inputs - Reps'!B1232</f>
        <v>BA2070WR</v>
      </c>
      <c r="C1232" t="str">
        <f>'F_Inputs - Reps'!C1232</f>
        <v>Total enhancement capital expenditure  - Water resources</v>
      </c>
      <c r="D1232" t="str">
        <f>'F_Inputs - Reps'!D1232</f>
        <v>£m</v>
      </c>
      <c r="E1232" t="str">
        <f>'F_Inputs - Reps'!E1232</f>
        <v>Price Review 2019</v>
      </c>
      <c r="F1232" s="7"/>
      <c r="G1232" s="7"/>
      <c r="H1232" s="7"/>
      <c r="I1232" s="7"/>
      <c r="J1232" s="7"/>
    </row>
    <row r="1233" spans="1:10">
      <c r="A1233" t="str">
        <f>'F_Inputs - Reps'!A1233</f>
        <v>PRT</v>
      </c>
      <c r="B1233" t="str">
        <f>'F_Inputs - Reps'!B1233</f>
        <v>BA2070RWD</v>
      </c>
      <c r="C1233" t="str">
        <f>'F_Inputs - Reps'!C1233</f>
        <v>Total enhancement capital expenditure  - Raw water distribution</v>
      </c>
      <c r="D1233" t="str">
        <f>'F_Inputs - Reps'!D1233</f>
        <v>£m</v>
      </c>
      <c r="E1233" t="str">
        <f>'F_Inputs - Reps'!E1233</f>
        <v>Price Review 2019</v>
      </c>
      <c r="F1233" s="7"/>
      <c r="G1233" s="7"/>
      <c r="H1233" s="7"/>
      <c r="I1233" s="7"/>
      <c r="J1233" s="7"/>
    </row>
    <row r="1234" spans="1:10">
      <c r="A1234" t="str">
        <f>'F_Inputs - Reps'!A1234</f>
        <v>PRT</v>
      </c>
      <c r="B1234" t="str">
        <f>'F_Inputs - Reps'!B1234</f>
        <v>BA2070WT</v>
      </c>
      <c r="C1234" t="str">
        <f>'F_Inputs - Reps'!C1234</f>
        <v>Total enhancement capital expenditure  - Water treatment</v>
      </c>
      <c r="D1234" t="str">
        <f>'F_Inputs - Reps'!D1234</f>
        <v>£m</v>
      </c>
      <c r="E1234" t="str">
        <f>'F_Inputs - Reps'!E1234</f>
        <v>Price Review 2019</v>
      </c>
      <c r="F1234" s="7"/>
      <c r="G1234" s="7"/>
      <c r="H1234" s="7"/>
      <c r="I1234" s="7"/>
      <c r="J1234" s="7"/>
    </row>
    <row r="1235" spans="1:10">
      <c r="A1235" t="str">
        <f>'F_Inputs - Reps'!A1235</f>
        <v>PRT</v>
      </c>
      <c r="B1235" t="str">
        <f>'F_Inputs - Reps'!B1235</f>
        <v>BA2070TWD</v>
      </c>
      <c r="C1235" t="str">
        <f>'F_Inputs - Reps'!C1235</f>
        <v>Total enhancement capital expenditure  - Treated water distribution</v>
      </c>
      <c r="D1235" t="str">
        <f>'F_Inputs - Reps'!D1235</f>
        <v>£m</v>
      </c>
      <c r="E1235" t="str">
        <f>'F_Inputs - Reps'!E1235</f>
        <v>Price Review 2019</v>
      </c>
      <c r="F1235" s="7"/>
      <c r="G1235" s="7"/>
      <c r="H1235" s="7"/>
      <c r="I1235" s="7"/>
      <c r="J1235" s="7"/>
    </row>
    <row r="1236" spans="1:10">
      <c r="A1236" t="str">
        <f>'F_Inputs - Reps'!A1236</f>
        <v>PRT</v>
      </c>
      <c r="B1236" t="str">
        <f>'F_Inputs - Reps'!B1236</f>
        <v>WWS1009SC</v>
      </c>
      <c r="C1236" t="str">
        <f>'F_Inputs - Reps'!C1236</f>
        <v>Operating expenditure - Total operating expenditure (excluding third party services) - Sewage collection</v>
      </c>
      <c r="D1236" t="str">
        <f>'F_Inputs - Reps'!D1236</f>
        <v>£m</v>
      </c>
      <c r="E1236" t="str">
        <f>'F_Inputs - Reps'!E1236</f>
        <v>Price Review 2019</v>
      </c>
      <c r="F1236" s="7"/>
      <c r="G1236" s="7"/>
      <c r="H1236" s="7"/>
      <c r="I1236" s="7"/>
      <c r="J1236" s="7"/>
    </row>
    <row r="1237" spans="1:10">
      <c r="A1237" t="str">
        <f>'F_Inputs - Reps'!A1237</f>
        <v>PRT</v>
      </c>
      <c r="B1237" t="str">
        <f>'F_Inputs - Reps'!B1237</f>
        <v>WWS1009ST</v>
      </c>
      <c r="C1237" t="str">
        <f>'F_Inputs - Reps'!C1237</f>
        <v>Operating expenditure - Total operating expenditure (excluding third party services) - Sewage treatment</v>
      </c>
      <c r="D1237" t="str">
        <f>'F_Inputs - Reps'!D1237</f>
        <v>£m</v>
      </c>
      <c r="E1237" t="str">
        <f>'F_Inputs - Reps'!E1237</f>
        <v>Price Review 2019</v>
      </c>
      <c r="F1237" s="7"/>
      <c r="G1237" s="7"/>
      <c r="H1237" s="7"/>
      <c r="I1237" s="7"/>
      <c r="J1237" s="7"/>
    </row>
    <row r="1238" spans="1:10">
      <c r="A1238" t="str">
        <f>'F_Inputs - Reps'!A1238</f>
        <v>PRT</v>
      </c>
      <c r="B1238" t="str">
        <f>'F_Inputs - Reps'!B1238</f>
        <v>WWS1009STP</v>
      </c>
      <c r="C1238" t="str">
        <f>'F_Inputs - Reps'!C1238</f>
        <v>Operating expenditure - Total operating expenditure (excluding third party services) - Sludge transport</v>
      </c>
      <c r="D1238" t="str">
        <f>'F_Inputs - Reps'!D1238</f>
        <v>£m</v>
      </c>
      <c r="E1238" t="str">
        <f>'F_Inputs - Reps'!E1238</f>
        <v>Price Review 2019</v>
      </c>
      <c r="F1238" s="7"/>
      <c r="G1238" s="7"/>
      <c r="H1238" s="7"/>
      <c r="I1238" s="7"/>
      <c r="J1238" s="7"/>
    </row>
    <row r="1239" spans="1:10">
      <c r="A1239" t="str">
        <f>'F_Inputs - Reps'!A1239</f>
        <v>PRT</v>
      </c>
      <c r="B1239" t="str">
        <f>'F_Inputs - Reps'!B1239</f>
        <v>WWS1009SDT</v>
      </c>
      <c r="C1239" t="str">
        <f>'F_Inputs - Reps'!C1239</f>
        <v>Operating expenditure - Total operating expenditure (excluding third party services) - Sludge treatment</v>
      </c>
      <c r="D1239" t="str">
        <f>'F_Inputs - Reps'!D1239</f>
        <v>£m</v>
      </c>
      <c r="E1239" t="str">
        <f>'F_Inputs - Reps'!E1239</f>
        <v>Price Review 2019</v>
      </c>
      <c r="F1239" s="7"/>
      <c r="G1239" s="7"/>
      <c r="H1239" s="7"/>
      <c r="I1239" s="7"/>
      <c r="J1239" s="7"/>
    </row>
    <row r="1240" spans="1:10">
      <c r="A1240" t="str">
        <f>'F_Inputs - Reps'!A1240</f>
        <v>PRT</v>
      </c>
      <c r="B1240" t="str">
        <f>'F_Inputs - Reps'!B1240</f>
        <v>WWS1009SDD</v>
      </c>
      <c r="C1240" t="str">
        <f>'F_Inputs - Reps'!C1240</f>
        <v>Operating expenditure - Total operating expenditure (excluding third party services) - Sludge disposal</v>
      </c>
      <c r="D1240" t="str">
        <f>'F_Inputs - Reps'!D1240</f>
        <v>£m</v>
      </c>
      <c r="E1240" t="str">
        <f>'F_Inputs - Reps'!E1240</f>
        <v>Price Review 2019</v>
      </c>
      <c r="F1240" s="7"/>
      <c r="G1240" s="7"/>
      <c r="H1240" s="7"/>
      <c r="I1240" s="7"/>
      <c r="J1240" s="7"/>
    </row>
    <row r="1241" spans="1:10">
      <c r="A1241" t="str">
        <f>'F_Inputs - Reps'!A1241</f>
        <v>PRT</v>
      </c>
      <c r="B1241" t="str">
        <f>'F_Inputs - Reps'!B1241</f>
        <v>WWS2054SC</v>
      </c>
      <c r="C1241" t="str">
        <f>'F_Inputs - Reps'!C1241</f>
        <v>Enhancement expenditure by purpose - operating - Total wastewater enhancement operating expenditure  - Sewage collection</v>
      </c>
      <c r="D1241" t="str">
        <f>'F_Inputs - Reps'!D1241</f>
        <v>£m</v>
      </c>
      <c r="E1241" t="str">
        <f>'F_Inputs - Reps'!E1241</f>
        <v>Price Review 2019</v>
      </c>
      <c r="F1241" s="7"/>
      <c r="G1241" s="7"/>
      <c r="H1241" s="7"/>
      <c r="I1241" s="7"/>
      <c r="J1241" s="7"/>
    </row>
    <row r="1242" spans="1:10">
      <c r="A1242" t="str">
        <f>'F_Inputs - Reps'!A1242</f>
        <v>PRT</v>
      </c>
      <c r="B1242" t="str">
        <f>'F_Inputs - Reps'!B1242</f>
        <v>WWS2054ST</v>
      </c>
      <c r="C1242" t="str">
        <f>'F_Inputs - Reps'!C1242</f>
        <v>Enhancement expenditure by purpose - operating - Total wastewater enhancement operating expenditure  - Sewage treatment</v>
      </c>
      <c r="D1242" t="str">
        <f>'F_Inputs - Reps'!D1242</f>
        <v>£m</v>
      </c>
      <c r="E1242" t="str">
        <f>'F_Inputs - Reps'!E1242</f>
        <v>Price Review 2019</v>
      </c>
      <c r="F1242" s="7"/>
      <c r="G1242" s="7"/>
      <c r="H1242" s="7"/>
      <c r="I1242" s="7"/>
      <c r="J1242" s="7"/>
    </row>
    <row r="1243" spans="1:10">
      <c r="A1243" t="str">
        <f>'F_Inputs - Reps'!A1243</f>
        <v>PRT</v>
      </c>
      <c r="B1243" t="str">
        <f>'F_Inputs - Reps'!B1243</f>
        <v>WWS2054STP</v>
      </c>
      <c r="C1243" t="str">
        <f>'F_Inputs - Reps'!C1243</f>
        <v>Enhancement expenditure by purpose - operating - Total wastewater enhancement operating expenditure  - Sludge transport</v>
      </c>
      <c r="D1243" t="str">
        <f>'F_Inputs - Reps'!D1243</f>
        <v>£m</v>
      </c>
      <c r="E1243" t="str">
        <f>'F_Inputs - Reps'!E1243</f>
        <v>Price Review 2019</v>
      </c>
      <c r="F1243" s="7"/>
      <c r="G1243" s="7"/>
      <c r="H1243" s="7"/>
      <c r="I1243" s="7"/>
      <c r="J1243" s="7"/>
    </row>
    <row r="1244" spans="1:10">
      <c r="A1244" t="str">
        <f>'F_Inputs - Reps'!A1244</f>
        <v>PRT</v>
      </c>
      <c r="B1244" t="str">
        <f>'F_Inputs - Reps'!B1244</f>
        <v>WWS2054SDT</v>
      </c>
      <c r="C1244" t="str">
        <f>'F_Inputs - Reps'!C1244</f>
        <v>Enhancement expenditure by purpose - operating - Total wastewater enhancement operating expenditure  - Sludge treatment</v>
      </c>
      <c r="D1244" t="str">
        <f>'F_Inputs - Reps'!D1244</f>
        <v>£m</v>
      </c>
      <c r="E1244" t="str">
        <f>'F_Inputs - Reps'!E1244</f>
        <v>Price Review 2019</v>
      </c>
      <c r="F1244" s="7"/>
      <c r="G1244" s="7"/>
      <c r="H1244" s="7"/>
      <c r="I1244" s="7"/>
      <c r="J1244" s="7"/>
    </row>
    <row r="1245" spans="1:10">
      <c r="A1245" t="str">
        <f>'F_Inputs - Reps'!A1245</f>
        <v>PRT</v>
      </c>
      <c r="B1245" t="str">
        <f>'F_Inputs - Reps'!B1245</f>
        <v>WWS2054SDD</v>
      </c>
      <c r="C1245" t="str">
        <f>'F_Inputs - Reps'!C1245</f>
        <v>Enhancement expenditure by purpose - operating - Total wastewater enhancement operating expenditure  - Sludge disposal</v>
      </c>
      <c r="D1245" t="str">
        <f>'F_Inputs - Reps'!D1245</f>
        <v>£m</v>
      </c>
      <c r="E1245" t="str">
        <f>'F_Inputs - Reps'!E1245</f>
        <v>Price Review 2019</v>
      </c>
      <c r="F1245" s="7"/>
      <c r="G1245" s="7"/>
      <c r="H1245" s="7"/>
      <c r="I1245" s="7"/>
      <c r="J1245" s="7"/>
    </row>
    <row r="1246" spans="1:10">
      <c r="A1246" t="str">
        <f>'F_Inputs - Reps'!A1246</f>
        <v>PRT</v>
      </c>
      <c r="B1246" t="str">
        <f>'F_Inputs - Reps'!B1246</f>
        <v>WWS2033SC</v>
      </c>
      <c r="C1246" t="str">
        <f>'F_Inputs - Reps'!C1246</f>
        <v>Enhancement expenditure by purpose - operating - New development and growth - Sewage collection</v>
      </c>
      <c r="D1246" t="str">
        <f>'F_Inputs - Reps'!D1246</f>
        <v>£m</v>
      </c>
      <c r="E1246" t="str">
        <f>'F_Inputs - Reps'!E1246</f>
        <v>Price Review 2019</v>
      </c>
      <c r="F1246" s="7"/>
      <c r="G1246" s="7"/>
      <c r="H1246" s="7"/>
      <c r="I1246" s="7"/>
      <c r="J1246" s="7"/>
    </row>
    <row r="1247" spans="1:10">
      <c r="A1247" t="str">
        <f>'F_Inputs - Reps'!A1247</f>
        <v>PRT</v>
      </c>
      <c r="B1247" t="str">
        <f>'F_Inputs - Reps'!B1247</f>
        <v>WWS2033ST</v>
      </c>
      <c r="C1247" t="str">
        <f>'F_Inputs - Reps'!C1247</f>
        <v>Enhancement expenditure by purpose - operating - New development and growth - Sewage treatment</v>
      </c>
      <c r="D1247" t="str">
        <f>'F_Inputs - Reps'!D1247</f>
        <v>£m</v>
      </c>
      <c r="E1247" t="str">
        <f>'F_Inputs - Reps'!E1247</f>
        <v>Price Review 2019</v>
      </c>
      <c r="F1247" s="7"/>
      <c r="G1247" s="7"/>
      <c r="H1247" s="7"/>
      <c r="I1247" s="7"/>
      <c r="J1247" s="7"/>
    </row>
    <row r="1248" spans="1:10">
      <c r="A1248" t="str">
        <f>'F_Inputs - Reps'!A1248</f>
        <v>PRT</v>
      </c>
      <c r="B1248" t="str">
        <f>'F_Inputs - Reps'!B1248</f>
        <v>WWS2033STP</v>
      </c>
      <c r="C1248" t="str">
        <f>'F_Inputs - Reps'!C1248</f>
        <v>Enhancement expenditure by purpose - operating - New development and growth - Sludge transport</v>
      </c>
      <c r="D1248" t="str">
        <f>'F_Inputs - Reps'!D1248</f>
        <v>£m</v>
      </c>
      <c r="E1248" t="str">
        <f>'F_Inputs - Reps'!E1248</f>
        <v>Price Review 2019</v>
      </c>
      <c r="F1248" s="7"/>
      <c r="G1248" s="7"/>
      <c r="H1248" s="7"/>
      <c r="I1248" s="7"/>
      <c r="J1248" s="7"/>
    </row>
    <row r="1249" spans="1:10">
      <c r="A1249" t="str">
        <f>'F_Inputs - Reps'!A1249</f>
        <v>PRT</v>
      </c>
      <c r="B1249" t="str">
        <f>'F_Inputs - Reps'!B1249</f>
        <v>WWS2033SDT</v>
      </c>
      <c r="C1249" t="str">
        <f>'F_Inputs - Reps'!C1249</f>
        <v>Enhancement expenditure by purpose - operating - New development and growth - Sludge treatment</v>
      </c>
      <c r="D1249" t="str">
        <f>'F_Inputs - Reps'!D1249</f>
        <v>£m</v>
      </c>
      <c r="E1249" t="str">
        <f>'F_Inputs - Reps'!E1249</f>
        <v>Price Review 2019</v>
      </c>
      <c r="F1249" s="7"/>
      <c r="G1249" s="7"/>
      <c r="H1249" s="7"/>
      <c r="I1249" s="7"/>
      <c r="J1249" s="7"/>
    </row>
    <row r="1250" spans="1:10">
      <c r="A1250" t="str">
        <f>'F_Inputs - Reps'!A1250</f>
        <v>PRT</v>
      </c>
      <c r="B1250" t="str">
        <f>'F_Inputs - Reps'!B1250</f>
        <v>WWS2033SDD</v>
      </c>
      <c r="C1250" t="str">
        <f>'F_Inputs - Reps'!C1250</f>
        <v>Enhancement expenditure by purpose - operating - New development and growth - Sludge disposal</v>
      </c>
      <c r="D1250" t="str">
        <f>'F_Inputs - Reps'!D1250</f>
        <v>£m</v>
      </c>
      <c r="E1250" t="str">
        <f>'F_Inputs - Reps'!E1250</f>
        <v>Price Review 2019</v>
      </c>
      <c r="F1250" s="7"/>
      <c r="G1250" s="7"/>
      <c r="H1250" s="7"/>
      <c r="I1250" s="7"/>
      <c r="J1250" s="7"/>
    </row>
    <row r="1251" spans="1:10">
      <c r="A1251" t="str">
        <f>'F_Inputs - Reps'!A1251</f>
        <v>PRT</v>
      </c>
      <c r="B1251" t="str">
        <f>'F_Inputs - Reps'!B1251</f>
        <v>WWS2034SC</v>
      </c>
      <c r="C1251" t="str">
        <f>'F_Inputs - Reps'!C1251</f>
        <v>Enhancement expenditure by purpose - operating - Growth at sewage treatment works (excluding sludge treatment) - Sewage collection</v>
      </c>
      <c r="D1251" t="str">
        <f>'F_Inputs - Reps'!D1251</f>
        <v>£m</v>
      </c>
      <c r="E1251" t="str">
        <f>'F_Inputs - Reps'!E1251</f>
        <v>Price Review 2019</v>
      </c>
      <c r="F1251" s="7"/>
      <c r="G1251" s="7"/>
      <c r="H1251" s="7"/>
      <c r="I1251" s="7"/>
      <c r="J1251" s="7"/>
    </row>
    <row r="1252" spans="1:10">
      <c r="A1252" t="str">
        <f>'F_Inputs - Reps'!A1252</f>
        <v>PRT</v>
      </c>
      <c r="B1252" t="str">
        <f>'F_Inputs - Reps'!B1252</f>
        <v>WWS2034ST</v>
      </c>
      <c r="C1252" t="str">
        <f>'F_Inputs - Reps'!C1252</f>
        <v>Enhancement expenditure by purpose - operating - Growth at sewage treatment works (excluding sludge treatment) - Sewage treatment</v>
      </c>
      <c r="D1252" t="str">
        <f>'F_Inputs - Reps'!D1252</f>
        <v>£m</v>
      </c>
      <c r="E1252" t="str">
        <f>'F_Inputs - Reps'!E1252</f>
        <v>Price Review 2019</v>
      </c>
      <c r="F1252" s="7"/>
      <c r="G1252" s="7"/>
      <c r="H1252" s="7"/>
      <c r="I1252" s="7"/>
      <c r="J1252" s="7"/>
    </row>
    <row r="1253" spans="1:10">
      <c r="A1253" t="str">
        <f>'F_Inputs - Reps'!A1253</f>
        <v>PRT</v>
      </c>
      <c r="B1253" t="str">
        <f>'F_Inputs - Reps'!B1253</f>
        <v>WWS2034STP</v>
      </c>
      <c r="C1253" t="str">
        <f>'F_Inputs - Reps'!C1253</f>
        <v>Enhancement expenditure by purpose - operating - Growth at sewage treatment works (excluding sludge treatment) - Sludge transport</v>
      </c>
      <c r="D1253" t="str">
        <f>'F_Inputs - Reps'!D1253</f>
        <v>£m</v>
      </c>
      <c r="E1253" t="str">
        <f>'F_Inputs - Reps'!E1253</f>
        <v>Price Review 2019</v>
      </c>
      <c r="F1253" s="7"/>
      <c r="G1253" s="7"/>
      <c r="H1253" s="7"/>
      <c r="I1253" s="7"/>
      <c r="J1253" s="7"/>
    </row>
    <row r="1254" spans="1:10">
      <c r="A1254" t="str">
        <f>'F_Inputs - Reps'!A1254</f>
        <v>PRT</v>
      </c>
      <c r="B1254" t="str">
        <f>'F_Inputs - Reps'!B1254</f>
        <v>WWS2034SDT</v>
      </c>
      <c r="C1254" t="str">
        <f>'F_Inputs - Reps'!C1254</f>
        <v>Enhancement expenditure by purpose - operating - Growth at sewage treatment works (excluding sludge treatment) - Sludge treatment</v>
      </c>
      <c r="D1254" t="str">
        <f>'F_Inputs - Reps'!D1254</f>
        <v>£m</v>
      </c>
      <c r="E1254" t="str">
        <f>'F_Inputs - Reps'!E1254</f>
        <v>Price Review 2019</v>
      </c>
      <c r="F1254" s="7"/>
      <c r="G1254" s="7"/>
      <c r="H1254" s="7"/>
      <c r="I1254" s="7"/>
      <c r="J1254" s="7"/>
    </row>
    <row r="1255" spans="1:10">
      <c r="A1255" t="str">
        <f>'F_Inputs - Reps'!A1255</f>
        <v>PRT</v>
      </c>
      <c r="B1255" t="str">
        <f>'F_Inputs - Reps'!B1255</f>
        <v>WWS2034SDD</v>
      </c>
      <c r="C1255" t="str">
        <f>'F_Inputs - Reps'!C1255</f>
        <v>Enhancement expenditure by purpose - operating - Growth at sewage treatment works (excluding sludge treatment) - Sludge disposal</v>
      </c>
      <c r="D1255" t="str">
        <f>'F_Inputs - Reps'!D1255</f>
        <v>£m</v>
      </c>
      <c r="E1255" t="str">
        <f>'F_Inputs - Reps'!E1255</f>
        <v>Price Review 2019</v>
      </c>
      <c r="F1255" s="7"/>
      <c r="G1255" s="7"/>
      <c r="H1255" s="7"/>
      <c r="I1255" s="7"/>
      <c r="J1255" s="7"/>
    </row>
    <row r="1256" spans="1:10">
      <c r="A1256" t="str">
        <f>'F_Inputs - Reps'!A1256</f>
        <v>PRT</v>
      </c>
      <c r="B1256" t="str">
        <f>'F_Inputs - Reps'!B1256</f>
        <v>WWS2038SC</v>
      </c>
      <c r="C1256" t="str">
        <f>'F_Inputs - Reps'!C1256</f>
        <v>Enhancement expenditure by purpose - operating - Reduce flooding risk for properties - Sewage collection</v>
      </c>
      <c r="D1256" t="str">
        <f>'F_Inputs - Reps'!D1256</f>
        <v>£m</v>
      </c>
      <c r="E1256" t="str">
        <f>'F_Inputs - Reps'!E1256</f>
        <v>Price Review 2019</v>
      </c>
      <c r="F1256" s="7"/>
      <c r="G1256" s="7"/>
      <c r="H1256" s="7"/>
      <c r="I1256" s="7"/>
      <c r="J1256" s="7"/>
    </row>
    <row r="1257" spans="1:10">
      <c r="A1257" t="str">
        <f>'F_Inputs - Reps'!A1257</f>
        <v>PRT</v>
      </c>
      <c r="B1257" t="str">
        <f>'F_Inputs - Reps'!B1257</f>
        <v>WWS2038ST</v>
      </c>
      <c r="C1257" t="str">
        <f>'F_Inputs - Reps'!C1257</f>
        <v>Enhancement expenditure by purpose - operating - Reduce flooding risk for properties - Sewage treatment</v>
      </c>
      <c r="D1257" t="str">
        <f>'F_Inputs - Reps'!D1257</f>
        <v>£m</v>
      </c>
      <c r="E1257" t="str">
        <f>'F_Inputs - Reps'!E1257</f>
        <v>Price Review 2019</v>
      </c>
      <c r="F1257" s="7"/>
      <c r="G1257" s="7"/>
      <c r="H1257" s="7"/>
      <c r="I1257" s="7"/>
      <c r="J1257" s="7"/>
    </row>
    <row r="1258" spans="1:10">
      <c r="A1258" t="str">
        <f>'F_Inputs - Reps'!A1258</f>
        <v>PRT</v>
      </c>
      <c r="B1258" t="str">
        <f>'F_Inputs - Reps'!B1258</f>
        <v>WWS2038STP</v>
      </c>
      <c r="C1258" t="str">
        <f>'F_Inputs - Reps'!C1258</f>
        <v>Enhancement expenditure by purpose - operating - Reduce flooding risk for properties - Sludge transport</v>
      </c>
      <c r="D1258" t="str">
        <f>'F_Inputs - Reps'!D1258</f>
        <v>£m</v>
      </c>
      <c r="E1258" t="str">
        <f>'F_Inputs - Reps'!E1258</f>
        <v>Price Review 2019</v>
      </c>
      <c r="F1258" s="7"/>
      <c r="G1258" s="7"/>
      <c r="H1258" s="7"/>
      <c r="I1258" s="7"/>
      <c r="J1258" s="7"/>
    </row>
    <row r="1259" spans="1:10">
      <c r="A1259" t="str">
        <f>'F_Inputs - Reps'!A1259</f>
        <v>PRT</v>
      </c>
      <c r="B1259" t="str">
        <f>'F_Inputs - Reps'!B1259</f>
        <v>WWS2038SDT</v>
      </c>
      <c r="C1259" t="str">
        <f>'F_Inputs - Reps'!C1259</f>
        <v>Enhancement expenditure by purpose - operating - Reduce flooding risk for properties - Sludge treatment</v>
      </c>
      <c r="D1259" t="str">
        <f>'F_Inputs - Reps'!D1259</f>
        <v>£m</v>
      </c>
      <c r="E1259" t="str">
        <f>'F_Inputs - Reps'!E1259</f>
        <v>Price Review 2019</v>
      </c>
      <c r="F1259" s="7"/>
      <c r="G1259" s="7"/>
      <c r="H1259" s="7"/>
      <c r="I1259" s="7"/>
      <c r="J1259" s="7"/>
    </row>
    <row r="1260" spans="1:10">
      <c r="A1260" t="str">
        <f>'F_Inputs - Reps'!A1260</f>
        <v>PRT</v>
      </c>
      <c r="B1260" t="str">
        <f>'F_Inputs - Reps'!B1260</f>
        <v>WWS2038SDD</v>
      </c>
      <c r="C1260" t="str">
        <f>'F_Inputs - Reps'!C1260</f>
        <v>Enhancement expenditure by purpose - operating - Reduce flooding risk for properties - Sludge disposal</v>
      </c>
      <c r="D1260" t="str">
        <f>'F_Inputs - Reps'!D1260</f>
        <v>£m</v>
      </c>
      <c r="E1260" t="str">
        <f>'F_Inputs - Reps'!E1260</f>
        <v>Price Review 2019</v>
      </c>
      <c r="F1260" s="7"/>
      <c r="G1260" s="7"/>
      <c r="H1260" s="7"/>
      <c r="I1260" s="7"/>
      <c r="J1260" s="7"/>
    </row>
    <row r="1261" spans="1:10">
      <c r="A1261" t="str">
        <f>'F_Inputs - Reps'!A1261</f>
        <v>PRT</v>
      </c>
      <c r="B1261" t="str">
        <f>'F_Inputs - Reps'!B1261</f>
        <v>WWS2055SC</v>
      </c>
      <c r="C1261" t="str">
        <f>'F_Inputs - Reps'!C1261</f>
        <v>Enhancement expenditure by purpose - operating - Transferred private sewers and pumping stations - Sewage collection</v>
      </c>
      <c r="D1261" t="str">
        <f>'F_Inputs - Reps'!D1261</f>
        <v>£m</v>
      </c>
      <c r="E1261" t="str">
        <f>'F_Inputs - Reps'!E1261</f>
        <v>Price Review 2019</v>
      </c>
      <c r="F1261" s="7"/>
      <c r="G1261" s="7"/>
      <c r="H1261" s="7"/>
      <c r="I1261" s="7"/>
      <c r="J1261" s="7"/>
    </row>
    <row r="1262" spans="1:10">
      <c r="A1262" t="str">
        <f>'F_Inputs - Reps'!A1262</f>
        <v>PRT</v>
      </c>
      <c r="B1262" t="str">
        <f>'F_Inputs - Reps'!B1262</f>
        <v>WWS2055ST</v>
      </c>
      <c r="C1262" t="str">
        <f>'F_Inputs - Reps'!C1262</f>
        <v>Enhancement expenditure by purpose - operating - Transferred private sewers and pumping stations - Sewage treatment</v>
      </c>
      <c r="D1262" t="str">
        <f>'F_Inputs - Reps'!D1262</f>
        <v>£m</v>
      </c>
      <c r="E1262" t="str">
        <f>'F_Inputs - Reps'!E1262</f>
        <v>Price Review 2019</v>
      </c>
      <c r="F1262" s="7"/>
      <c r="G1262" s="7"/>
      <c r="H1262" s="7"/>
      <c r="I1262" s="7"/>
      <c r="J1262" s="7"/>
    </row>
    <row r="1263" spans="1:10">
      <c r="A1263" t="str">
        <f>'F_Inputs - Reps'!A1263</f>
        <v>PRT</v>
      </c>
      <c r="B1263" t="str">
        <f>'F_Inputs - Reps'!B1263</f>
        <v>WWS2055STP</v>
      </c>
      <c r="C1263" t="str">
        <f>'F_Inputs - Reps'!C1263</f>
        <v>Enhancement expenditure by purpose - operating - Transferred private sewers and pumping stations - Sludge transport</v>
      </c>
      <c r="D1263" t="str">
        <f>'F_Inputs - Reps'!D1263</f>
        <v>£m</v>
      </c>
      <c r="E1263" t="str">
        <f>'F_Inputs - Reps'!E1263</f>
        <v>Price Review 2019</v>
      </c>
      <c r="F1263" s="7"/>
      <c r="G1263" s="7"/>
      <c r="H1263" s="7"/>
      <c r="I1263" s="7"/>
      <c r="J1263" s="7"/>
    </row>
    <row r="1264" spans="1:10">
      <c r="A1264" t="str">
        <f>'F_Inputs - Reps'!A1264</f>
        <v>PRT</v>
      </c>
      <c r="B1264" t="str">
        <f>'F_Inputs - Reps'!B1264</f>
        <v>WWS2055SDT</v>
      </c>
      <c r="C1264" t="str">
        <f>'F_Inputs - Reps'!C1264</f>
        <v>Enhancement expenditure by purpose - operating - Transferred private sewers and pumping stations - Sludge treatment</v>
      </c>
      <c r="D1264" t="str">
        <f>'F_Inputs - Reps'!D1264</f>
        <v>£m</v>
      </c>
      <c r="E1264" t="str">
        <f>'F_Inputs - Reps'!E1264</f>
        <v>Price Review 2019</v>
      </c>
      <c r="F1264" s="7"/>
      <c r="G1264" s="7"/>
      <c r="H1264" s="7"/>
      <c r="I1264" s="7"/>
      <c r="J1264" s="7"/>
    </row>
    <row r="1265" spans="1:10">
      <c r="A1265" t="str">
        <f>'F_Inputs - Reps'!A1265</f>
        <v>PRT</v>
      </c>
      <c r="B1265" t="str">
        <f>'F_Inputs - Reps'!B1265</f>
        <v>WWS2055SDD</v>
      </c>
      <c r="C1265" t="str">
        <f>'F_Inputs - Reps'!C1265</f>
        <v>Enhancement expenditure by purpose - operating - Transferred private sewers and pumping stations - Sludge disposal</v>
      </c>
      <c r="D1265" t="str">
        <f>'F_Inputs - Reps'!D1265</f>
        <v>£m</v>
      </c>
      <c r="E1265" t="str">
        <f>'F_Inputs - Reps'!E1265</f>
        <v>Price Review 2019</v>
      </c>
      <c r="F1265" s="7"/>
      <c r="G1265" s="7"/>
      <c r="H1265" s="7"/>
      <c r="I1265" s="7"/>
      <c r="J1265" s="7"/>
    </row>
    <row r="1266" spans="1:10">
      <c r="A1266" t="str">
        <f>'F_Inputs - Reps'!A1266</f>
        <v>PRT</v>
      </c>
      <c r="B1266" t="str">
        <f>'F_Inputs - Reps'!B1266</f>
        <v>WWS1012SC</v>
      </c>
      <c r="C1266" t="str">
        <f>'F_Inputs - Reps'!C1266</f>
        <v>Capital expenditure - Maintaining the long term capability of the assets ~ infra - Sewage collection</v>
      </c>
      <c r="D1266" t="str">
        <f>'F_Inputs - Reps'!D1266</f>
        <v>£m</v>
      </c>
      <c r="E1266" t="str">
        <f>'F_Inputs - Reps'!E1266</f>
        <v>Price Review 2019</v>
      </c>
      <c r="F1266" s="7"/>
      <c r="G1266" s="7"/>
      <c r="H1266" s="7"/>
      <c r="I1266" s="7"/>
      <c r="J1266" s="7"/>
    </row>
    <row r="1267" spans="1:10">
      <c r="A1267" t="str">
        <f>'F_Inputs - Reps'!A1267</f>
        <v>PRT</v>
      </c>
      <c r="B1267" t="str">
        <f>'F_Inputs - Reps'!B1267</f>
        <v>WWS1012ST</v>
      </c>
      <c r="C1267" t="str">
        <f>'F_Inputs - Reps'!C1267</f>
        <v>Capital expenditure - Maintaining the long term capability of the assets ~ infra - Sewage treatment</v>
      </c>
      <c r="D1267" t="str">
        <f>'F_Inputs - Reps'!D1267</f>
        <v>£m</v>
      </c>
      <c r="E1267" t="str">
        <f>'F_Inputs - Reps'!E1267</f>
        <v>Price Review 2019</v>
      </c>
      <c r="F1267" s="7"/>
      <c r="G1267" s="7"/>
      <c r="H1267" s="7"/>
      <c r="I1267" s="7"/>
      <c r="J1267" s="7"/>
    </row>
    <row r="1268" spans="1:10">
      <c r="A1268" t="str">
        <f>'F_Inputs - Reps'!A1268</f>
        <v>PRT</v>
      </c>
      <c r="B1268" t="str">
        <f>'F_Inputs - Reps'!B1268</f>
        <v>WWS1012STP</v>
      </c>
      <c r="C1268" t="str">
        <f>'F_Inputs - Reps'!C1268</f>
        <v>Capital expenditure - Maintaining the long term capability of the assets ~ infra - Sludge transport</v>
      </c>
      <c r="D1268" t="str">
        <f>'F_Inputs - Reps'!D1268</f>
        <v>£m</v>
      </c>
      <c r="E1268" t="str">
        <f>'F_Inputs - Reps'!E1268</f>
        <v>Price Review 2019</v>
      </c>
      <c r="F1268" s="7"/>
      <c r="G1268" s="7"/>
      <c r="H1268" s="7"/>
      <c r="I1268" s="7"/>
      <c r="J1268" s="7"/>
    </row>
    <row r="1269" spans="1:10">
      <c r="A1269" t="str">
        <f>'F_Inputs - Reps'!A1269</f>
        <v>PRT</v>
      </c>
      <c r="B1269" t="str">
        <f>'F_Inputs - Reps'!B1269</f>
        <v>WWS1012SDT</v>
      </c>
      <c r="C1269" t="str">
        <f>'F_Inputs - Reps'!C1269</f>
        <v>Capital expenditure - Maintaining the long term capability of the assets ~ infra - Sludge treatment</v>
      </c>
      <c r="D1269" t="str">
        <f>'F_Inputs - Reps'!D1269</f>
        <v>£m</v>
      </c>
      <c r="E1269" t="str">
        <f>'F_Inputs - Reps'!E1269</f>
        <v>Price Review 2019</v>
      </c>
      <c r="F1269" s="7"/>
      <c r="G1269" s="7"/>
      <c r="H1269" s="7"/>
      <c r="I1269" s="7"/>
      <c r="J1269" s="7"/>
    </row>
    <row r="1270" spans="1:10">
      <c r="A1270" t="str">
        <f>'F_Inputs - Reps'!A1270</f>
        <v>PRT</v>
      </c>
      <c r="B1270" t="str">
        <f>'F_Inputs - Reps'!B1270</f>
        <v>WWS1012SDD</v>
      </c>
      <c r="C1270" t="str">
        <f>'F_Inputs - Reps'!C1270</f>
        <v>Capital expenditure - Maintaining the long term capability of the assets ~ infra - Sludge disposal</v>
      </c>
      <c r="D1270" t="str">
        <f>'F_Inputs - Reps'!D1270</f>
        <v>£m</v>
      </c>
      <c r="E1270" t="str">
        <f>'F_Inputs - Reps'!E1270</f>
        <v>Price Review 2019</v>
      </c>
      <c r="F1270" s="7"/>
      <c r="G1270" s="7"/>
      <c r="H1270" s="7"/>
      <c r="I1270" s="7"/>
      <c r="J1270" s="7"/>
    </row>
    <row r="1271" spans="1:10">
      <c r="A1271" t="str">
        <f>'F_Inputs - Reps'!A1271</f>
        <v>PRT</v>
      </c>
      <c r="B1271" t="str">
        <f>'F_Inputs - Reps'!B1271</f>
        <v>WWS1013SC</v>
      </c>
      <c r="C1271" t="str">
        <f>'F_Inputs - Reps'!C1271</f>
        <v>Capital expenditure - Maintaining the long term capability of the assets ~ non~infra - Sewage collection</v>
      </c>
      <c r="D1271" t="str">
        <f>'F_Inputs - Reps'!D1271</f>
        <v>£m</v>
      </c>
      <c r="E1271" t="str">
        <f>'F_Inputs - Reps'!E1271</f>
        <v>Price Review 2019</v>
      </c>
      <c r="F1271" s="7"/>
      <c r="G1271" s="7"/>
      <c r="H1271" s="7"/>
      <c r="I1271" s="7"/>
      <c r="J1271" s="7"/>
    </row>
    <row r="1272" spans="1:10">
      <c r="A1272" t="str">
        <f>'F_Inputs - Reps'!A1272</f>
        <v>PRT</v>
      </c>
      <c r="B1272" t="str">
        <f>'F_Inputs - Reps'!B1272</f>
        <v>WWS1013ST</v>
      </c>
      <c r="C1272" t="str">
        <f>'F_Inputs - Reps'!C1272</f>
        <v>Capital expenditure - Maintaining the long term capability of the assets ~ non~infra - Sewage treatment</v>
      </c>
      <c r="D1272" t="str">
        <f>'F_Inputs - Reps'!D1272</f>
        <v>£m</v>
      </c>
      <c r="E1272" t="str">
        <f>'F_Inputs - Reps'!E1272</f>
        <v>Price Review 2019</v>
      </c>
      <c r="F1272" s="7"/>
      <c r="G1272" s="7"/>
      <c r="H1272" s="7"/>
      <c r="I1272" s="7"/>
      <c r="J1272" s="7"/>
    </row>
    <row r="1273" spans="1:10">
      <c r="A1273" t="str">
        <f>'F_Inputs - Reps'!A1273</f>
        <v>PRT</v>
      </c>
      <c r="B1273" t="str">
        <f>'F_Inputs - Reps'!B1273</f>
        <v>WWS1013STP</v>
      </c>
      <c r="C1273" t="str">
        <f>'F_Inputs - Reps'!C1273</f>
        <v>Capital expenditure - Maintaining the long term capability of the assets ~ non~infra - Sludge transport</v>
      </c>
      <c r="D1273" t="str">
        <f>'F_Inputs - Reps'!D1273</f>
        <v>£m</v>
      </c>
      <c r="E1273" t="str">
        <f>'F_Inputs - Reps'!E1273</f>
        <v>Price Review 2019</v>
      </c>
      <c r="F1273" s="7"/>
      <c r="G1273" s="7"/>
      <c r="H1273" s="7"/>
      <c r="I1273" s="7"/>
      <c r="J1273" s="7"/>
    </row>
    <row r="1274" spans="1:10">
      <c r="A1274" t="str">
        <f>'F_Inputs - Reps'!A1274</f>
        <v>PRT</v>
      </c>
      <c r="B1274" t="str">
        <f>'F_Inputs - Reps'!B1274</f>
        <v>WWS1013SDT</v>
      </c>
      <c r="C1274" t="str">
        <f>'F_Inputs - Reps'!C1274</f>
        <v>Capital expenditure - Maintaining the long term capability of the assets ~ non~infra - Sludge treatment</v>
      </c>
      <c r="D1274" t="str">
        <f>'F_Inputs - Reps'!D1274</f>
        <v>£m</v>
      </c>
      <c r="E1274" t="str">
        <f>'F_Inputs - Reps'!E1274</f>
        <v>Price Review 2019</v>
      </c>
      <c r="F1274" s="7"/>
      <c r="G1274" s="7"/>
      <c r="H1274" s="7"/>
      <c r="I1274" s="7"/>
      <c r="J1274" s="7"/>
    </row>
    <row r="1275" spans="1:10">
      <c r="A1275" t="str">
        <f>'F_Inputs - Reps'!A1275</f>
        <v>PRT</v>
      </c>
      <c r="B1275" t="str">
        <f>'F_Inputs - Reps'!B1275</f>
        <v>WWS1013SDD</v>
      </c>
      <c r="C1275" t="str">
        <f>'F_Inputs - Reps'!C1275</f>
        <v>Capital expenditure - Maintaining the long term capability of the assets ~ non~infra - Sludge disposal</v>
      </c>
      <c r="D1275" t="str">
        <f>'F_Inputs - Reps'!D1275</f>
        <v>£m</v>
      </c>
      <c r="E1275" t="str">
        <f>'F_Inputs - Reps'!E1275</f>
        <v>Price Review 2019</v>
      </c>
      <c r="F1275" s="7"/>
      <c r="G1275" s="7"/>
      <c r="H1275" s="7"/>
      <c r="I1275" s="7"/>
      <c r="J1275" s="7"/>
    </row>
    <row r="1276" spans="1:10">
      <c r="A1276" t="str">
        <f>'F_Inputs - Reps'!A1276</f>
        <v>PRT</v>
      </c>
      <c r="B1276" t="str">
        <f>'F_Inputs - Reps'!B1276</f>
        <v>S3020SC</v>
      </c>
      <c r="C1276" t="str">
        <f>'F_Inputs - Reps'!C1276</f>
        <v>New development and growth - Sewage collection</v>
      </c>
      <c r="D1276" t="str">
        <f>'F_Inputs - Reps'!D1276</f>
        <v>£m</v>
      </c>
      <c r="E1276" t="str">
        <f>'F_Inputs - Reps'!E1276</f>
        <v>Price Review 2019</v>
      </c>
      <c r="F1276" s="7"/>
      <c r="G1276" s="7"/>
      <c r="H1276" s="7"/>
      <c r="I1276" s="7"/>
      <c r="J1276" s="7"/>
    </row>
    <row r="1277" spans="1:10">
      <c r="A1277" t="str">
        <f>'F_Inputs - Reps'!A1277</f>
        <v>PRT</v>
      </c>
      <c r="B1277" t="str">
        <f>'F_Inputs - Reps'!B1277</f>
        <v>S3020ST</v>
      </c>
      <c r="C1277" t="str">
        <f>'F_Inputs - Reps'!C1277</f>
        <v>New development and growth - Sewage treatment</v>
      </c>
      <c r="D1277" t="str">
        <f>'F_Inputs - Reps'!D1277</f>
        <v>£m</v>
      </c>
      <c r="E1277" t="str">
        <f>'F_Inputs - Reps'!E1277</f>
        <v>Price Review 2019</v>
      </c>
      <c r="F1277" s="7"/>
      <c r="G1277" s="7"/>
      <c r="H1277" s="7"/>
      <c r="I1277" s="7"/>
      <c r="J1277" s="7"/>
    </row>
    <row r="1278" spans="1:10">
      <c r="A1278" t="str">
        <f>'F_Inputs - Reps'!A1278</f>
        <v>PRT</v>
      </c>
      <c r="B1278" t="str">
        <f>'F_Inputs - Reps'!B1278</f>
        <v>S3020STP</v>
      </c>
      <c r="C1278" t="str">
        <f>'F_Inputs - Reps'!C1278</f>
        <v>New development and growth - Sludge transport</v>
      </c>
      <c r="D1278" t="str">
        <f>'F_Inputs - Reps'!D1278</f>
        <v>£m</v>
      </c>
      <c r="E1278" t="str">
        <f>'F_Inputs - Reps'!E1278</f>
        <v>Price Review 2019</v>
      </c>
      <c r="F1278" s="7"/>
      <c r="G1278" s="7"/>
      <c r="H1278" s="7"/>
      <c r="I1278" s="7"/>
      <c r="J1278" s="7"/>
    </row>
    <row r="1279" spans="1:10">
      <c r="A1279" t="str">
        <f>'F_Inputs - Reps'!A1279</f>
        <v>PRT</v>
      </c>
      <c r="B1279" t="str">
        <f>'F_Inputs - Reps'!B1279</f>
        <v>S3020SDT</v>
      </c>
      <c r="C1279" t="str">
        <f>'F_Inputs - Reps'!C1279</f>
        <v>New development and growth - Sludge treatment</v>
      </c>
      <c r="D1279" t="str">
        <f>'F_Inputs - Reps'!D1279</f>
        <v>£m</v>
      </c>
      <c r="E1279" t="str">
        <f>'F_Inputs - Reps'!E1279</f>
        <v>Price Review 2019</v>
      </c>
      <c r="F1279" s="7"/>
      <c r="G1279" s="7"/>
      <c r="H1279" s="7"/>
      <c r="I1279" s="7"/>
      <c r="J1279" s="7"/>
    </row>
    <row r="1280" spans="1:10">
      <c r="A1280" t="str">
        <f>'F_Inputs - Reps'!A1280</f>
        <v>PRT</v>
      </c>
      <c r="B1280" t="str">
        <f>'F_Inputs - Reps'!B1280</f>
        <v>S3020SDD</v>
      </c>
      <c r="C1280" t="str">
        <f>'F_Inputs - Reps'!C1280</f>
        <v>New development and growth - Sludge disposal</v>
      </c>
      <c r="D1280" t="str">
        <f>'F_Inputs - Reps'!D1280</f>
        <v>£m</v>
      </c>
      <c r="E1280" t="str">
        <f>'F_Inputs - Reps'!E1280</f>
        <v>Price Review 2019</v>
      </c>
      <c r="F1280" s="7"/>
      <c r="G1280" s="7"/>
      <c r="H1280" s="7"/>
      <c r="I1280" s="7"/>
      <c r="J1280" s="7"/>
    </row>
    <row r="1281" spans="1:10">
      <c r="A1281" t="str">
        <f>'F_Inputs - Reps'!A1281</f>
        <v>PRT</v>
      </c>
      <c r="B1281" t="str">
        <f>'F_Inputs - Reps'!B1281</f>
        <v>S3021SC</v>
      </c>
      <c r="C1281" t="str">
        <f>'F_Inputs - Reps'!C1281</f>
        <v>Growth at sewage treatment works (excluding sludge treatment) - Sewage collection</v>
      </c>
      <c r="D1281" t="str">
        <f>'F_Inputs - Reps'!D1281</f>
        <v>£m</v>
      </c>
      <c r="E1281" t="str">
        <f>'F_Inputs - Reps'!E1281</f>
        <v>Price Review 2019</v>
      </c>
      <c r="F1281" s="7"/>
      <c r="G1281" s="7"/>
      <c r="H1281" s="7"/>
      <c r="I1281" s="7"/>
      <c r="J1281" s="7"/>
    </row>
    <row r="1282" spans="1:10">
      <c r="A1282" t="str">
        <f>'F_Inputs - Reps'!A1282</f>
        <v>PRT</v>
      </c>
      <c r="B1282" t="str">
        <f>'F_Inputs - Reps'!B1282</f>
        <v>S3021ST</v>
      </c>
      <c r="C1282" t="str">
        <f>'F_Inputs - Reps'!C1282</f>
        <v>Growth at sewage treatment works (excluding sludge treatment) - Sewage treatment</v>
      </c>
      <c r="D1282" t="str">
        <f>'F_Inputs - Reps'!D1282</f>
        <v>£m</v>
      </c>
      <c r="E1282" t="str">
        <f>'F_Inputs - Reps'!E1282</f>
        <v>Price Review 2019</v>
      </c>
      <c r="F1282" s="7"/>
      <c r="G1282" s="7"/>
      <c r="H1282" s="7"/>
      <c r="I1282" s="7"/>
      <c r="J1282" s="7"/>
    </row>
    <row r="1283" spans="1:10">
      <c r="A1283" t="str">
        <f>'F_Inputs - Reps'!A1283</f>
        <v>PRT</v>
      </c>
      <c r="B1283" t="str">
        <f>'F_Inputs - Reps'!B1283</f>
        <v>S3021STP</v>
      </c>
      <c r="C1283" t="str">
        <f>'F_Inputs - Reps'!C1283</f>
        <v>Growth at sewage treatment works (excluding sludge treatment) - Sludge transport</v>
      </c>
      <c r="D1283" t="str">
        <f>'F_Inputs - Reps'!D1283</f>
        <v>£m</v>
      </c>
      <c r="E1283" t="str">
        <f>'F_Inputs - Reps'!E1283</f>
        <v>Price Review 2019</v>
      </c>
      <c r="F1283" s="7"/>
      <c r="G1283" s="7"/>
      <c r="H1283" s="7"/>
      <c r="I1283" s="7"/>
      <c r="J1283" s="7"/>
    </row>
    <row r="1284" spans="1:10">
      <c r="A1284" t="str">
        <f>'F_Inputs - Reps'!A1284</f>
        <v>PRT</v>
      </c>
      <c r="B1284" t="str">
        <f>'F_Inputs - Reps'!B1284</f>
        <v>S3021SDT</v>
      </c>
      <c r="C1284" t="str">
        <f>'F_Inputs - Reps'!C1284</f>
        <v>Growth at sewage treatment works (excluding sludge treatment) - Sludge treatment</v>
      </c>
      <c r="D1284" t="str">
        <f>'F_Inputs - Reps'!D1284</f>
        <v>£m</v>
      </c>
      <c r="E1284" t="str">
        <f>'F_Inputs - Reps'!E1284</f>
        <v>Price Review 2019</v>
      </c>
      <c r="F1284" s="7"/>
      <c r="G1284" s="7"/>
      <c r="H1284" s="7"/>
      <c r="I1284" s="7"/>
      <c r="J1284" s="7"/>
    </row>
    <row r="1285" spans="1:10">
      <c r="A1285" t="str">
        <f>'F_Inputs - Reps'!A1285</f>
        <v>PRT</v>
      </c>
      <c r="B1285" t="str">
        <f>'F_Inputs - Reps'!B1285</f>
        <v>S3021SDD</v>
      </c>
      <c r="C1285" t="str">
        <f>'F_Inputs - Reps'!C1285</f>
        <v>Growth at sewage treatment works (excluding sludge treatment) - Sludge disposal</v>
      </c>
      <c r="D1285" t="str">
        <f>'F_Inputs - Reps'!D1285</f>
        <v>£m</v>
      </c>
      <c r="E1285" t="str">
        <f>'F_Inputs - Reps'!E1285</f>
        <v>Price Review 2019</v>
      </c>
      <c r="F1285" s="7"/>
      <c r="G1285" s="7"/>
      <c r="H1285" s="7"/>
      <c r="I1285" s="7"/>
      <c r="J1285" s="7"/>
    </row>
    <row r="1286" spans="1:10">
      <c r="A1286" t="str">
        <f>'F_Inputs - Reps'!A1286</f>
        <v>PRT</v>
      </c>
      <c r="B1286" t="str">
        <f>'F_Inputs - Reps'!B1286</f>
        <v>S3023SC</v>
      </c>
      <c r="C1286" t="str">
        <f>'F_Inputs - Reps'!C1286</f>
        <v>Reduce flooding risk for properties - Sewage collection</v>
      </c>
      <c r="D1286" t="str">
        <f>'F_Inputs - Reps'!D1286</f>
        <v>£m</v>
      </c>
      <c r="E1286" t="str">
        <f>'F_Inputs - Reps'!E1286</f>
        <v>Price Review 2019</v>
      </c>
      <c r="F1286" s="7"/>
      <c r="G1286" s="7"/>
      <c r="H1286" s="7"/>
      <c r="I1286" s="7"/>
      <c r="J1286" s="7"/>
    </row>
    <row r="1287" spans="1:10">
      <c r="A1287" t="str">
        <f>'F_Inputs - Reps'!A1287</f>
        <v>PRT</v>
      </c>
      <c r="B1287" t="str">
        <f>'F_Inputs - Reps'!B1287</f>
        <v>S3023ST</v>
      </c>
      <c r="C1287" t="str">
        <f>'F_Inputs - Reps'!C1287</f>
        <v>Reduce flooding risk for properties - Sewage treatment</v>
      </c>
      <c r="D1287" t="str">
        <f>'F_Inputs - Reps'!D1287</f>
        <v>£m</v>
      </c>
      <c r="E1287" t="str">
        <f>'F_Inputs - Reps'!E1287</f>
        <v>Price Review 2019</v>
      </c>
      <c r="F1287" s="7"/>
      <c r="G1287" s="7"/>
      <c r="H1287" s="7"/>
      <c r="I1287" s="7"/>
      <c r="J1287" s="7"/>
    </row>
    <row r="1288" spans="1:10">
      <c r="A1288" t="str">
        <f>'F_Inputs - Reps'!A1288</f>
        <v>PRT</v>
      </c>
      <c r="B1288" t="str">
        <f>'F_Inputs - Reps'!B1288</f>
        <v>S3023STP</v>
      </c>
      <c r="C1288" t="str">
        <f>'F_Inputs - Reps'!C1288</f>
        <v>Reduce flooding risk for properties - Sludge transport</v>
      </c>
      <c r="D1288" t="str">
        <f>'F_Inputs - Reps'!D1288</f>
        <v>£m</v>
      </c>
      <c r="E1288" t="str">
        <f>'F_Inputs - Reps'!E1288</f>
        <v>Price Review 2019</v>
      </c>
      <c r="F1288" s="7"/>
      <c r="G1288" s="7"/>
      <c r="H1288" s="7"/>
      <c r="I1288" s="7"/>
      <c r="J1288" s="7"/>
    </row>
    <row r="1289" spans="1:10">
      <c r="A1289" t="str">
        <f>'F_Inputs - Reps'!A1289</f>
        <v>PRT</v>
      </c>
      <c r="B1289" t="str">
        <f>'F_Inputs - Reps'!B1289</f>
        <v>S3023SDT</v>
      </c>
      <c r="C1289" t="str">
        <f>'F_Inputs - Reps'!C1289</f>
        <v>Reduce flooding risk for properties - Sludge treatment</v>
      </c>
      <c r="D1289" t="str">
        <f>'F_Inputs - Reps'!D1289</f>
        <v>£m</v>
      </c>
      <c r="E1289" t="str">
        <f>'F_Inputs - Reps'!E1289</f>
        <v>Price Review 2019</v>
      </c>
      <c r="F1289" s="7"/>
      <c r="G1289" s="7"/>
      <c r="H1289" s="7"/>
      <c r="I1289" s="7"/>
      <c r="J1289" s="7"/>
    </row>
    <row r="1290" spans="1:10">
      <c r="A1290" t="str">
        <f>'F_Inputs - Reps'!A1290</f>
        <v>PRT</v>
      </c>
      <c r="B1290" t="str">
        <f>'F_Inputs - Reps'!B1290</f>
        <v>S3023SDD</v>
      </c>
      <c r="C1290" t="str">
        <f>'F_Inputs - Reps'!C1290</f>
        <v>Reduce flooding risk for properties - Sludge disposal</v>
      </c>
      <c r="D1290" t="str">
        <f>'F_Inputs - Reps'!D1290</f>
        <v>£m</v>
      </c>
      <c r="E1290" t="str">
        <f>'F_Inputs - Reps'!E1290</f>
        <v>Price Review 2019</v>
      </c>
      <c r="F1290" s="7"/>
      <c r="G1290" s="7"/>
      <c r="H1290" s="7"/>
      <c r="I1290" s="7"/>
      <c r="J1290" s="7"/>
    </row>
    <row r="1291" spans="1:10">
      <c r="A1291" t="str">
        <f>'F_Inputs - Reps'!A1291</f>
        <v>PRT</v>
      </c>
      <c r="B1291" t="str">
        <f>'F_Inputs - Reps'!B1291</f>
        <v>S3024SC</v>
      </c>
      <c r="C1291" t="str">
        <f>'F_Inputs - Reps'!C1291</f>
        <v>Transferred private sewers and pumping stations - Sewage collection</v>
      </c>
      <c r="D1291" t="str">
        <f>'F_Inputs - Reps'!D1291</f>
        <v>£m</v>
      </c>
      <c r="E1291" t="str">
        <f>'F_Inputs - Reps'!E1291</f>
        <v>Price Review 2019</v>
      </c>
      <c r="F1291" s="7"/>
      <c r="G1291" s="7"/>
      <c r="H1291" s="7"/>
      <c r="I1291" s="7"/>
      <c r="J1291" s="7"/>
    </row>
    <row r="1292" spans="1:10">
      <c r="A1292" t="str">
        <f>'F_Inputs - Reps'!A1292</f>
        <v>PRT</v>
      </c>
      <c r="B1292" t="str">
        <f>'F_Inputs - Reps'!B1292</f>
        <v>S3024ST</v>
      </c>
      <c r="C1292" t="str">
        <f>'F_Inputs - Reps'!C1292</f>
        <v>Transferred private sewers and pumping stations - Sewage treatment</v>
      </c>
      <c r="D1292" t="str">
        <f>'F_Inputs - Reps'!D1292</f>
        <v>£m</v>
      </c>
      <c r="E1292" t="str">
        <f>'F_Inputs - Reps'!E1292</f>
        <v>Price Review 2019</v>
      </c>
      <c r="F1292" s="7"/>
      <c r="G1292" s="7"/>
      <c r="H1292" s="7"/>
      <c r="I1292" s="7"/>
      <c r="J1292" s="7"/>
    </row>
    <row r="1293" spans="1:10">
      <c r="A1293" t="str">
        <f>'F_Inputs - Reps'!A1293</f>
        <v>PRT</v>
      </c>
      <c r="B1293" t="str">
        <f>'F_Inputs - Reps'!B1293</f>
        <v>S3024STP</v>
      </c>
      <c r="C1293" t="str">
        <f>'F_Inputs - Reps'!C1293</f>
        <v>Transferred private sewers and pumping stations - Sludge transport</v>
      </c>
      <c r="D1293" t="str">
        <f>'F_Inputs - Reps'!D1293</f>
        <v>£m</v>
      </c>
      <c r="E1293" t="str">
        <f>'F_Inputs - Reps'!E1293</f>
        <v>Price Review 2019</v>
      </c>
      <c r="F1293" s="7"/>
      <c r="G1293" s="7"/>
      <c r="H1293" s="7"/>
      <c r="I1293" s="7"/>
      <c r="J1293" s="7"/>
    </row>
    <row r="1294" spans="1:10">
      <c r="A1294" t="str">
        <f>'F_Inputs - Reps'!A1294</f>
        <v>PRT</v>
      </c>
      <c r="B1294" t="str">
        <f>'F_Inputs - Reps'!B1294</f>
        <v>S3024SDT</v>
      </c>
      <c r="C1294" t="str">
        <f>'F_Inputs - Reps'!C1294</f>
        <v>Transferred private sewers and pumping stations - Sludge treatment</v>
      </c>
      <c r="D1294" t="str">
        <f>'F_Inputs - Reps'!D1294</f>
        <v>£m</v>
      </c>
      <c r="E1294" t="str">
        <f>'F_Inputs - Reps'!E1294</f>
        <v>Price Review 2019</v>
      </c>
      <c r="F1294" s="7"/>
      <c r="G1294" s="7"/>
      <c r="H1294" s="7"/>
      <c r="I1294" s="7"/>
      <c r="J1294" s="7"/>
    </row>
    <row r="1295" spans="1:10">
      <c r="A1295" t="str">
        <f>'F_Inputs - Reps'!A1295</f>
        <v>PRT</v>
      </c>
      <c r="B1295" t="str">
        <f>'F_Inputs - Reps'!B1295</f>
        <v>S3024SDD</v>
      </c>
      <c r="C1295" t="str">
        <f>'F_Inputs - Reps'!C1295</f>
        <v>Transferred private sewers and pumping stations - Sludge disposal</v>
      </c>
      <c r="D1295" t="str">
        <f>'F_Inputs - Reps'!D1295</f>
        <v>£m</v>
      </c>
      <c r="E1295" t="str">
        <f>'F_Inputs - Reps'!E1295</f>
        <v>Price Review 2019</v>
      </c>
      <c r="F1295" s="7"/>
      <c r="G1295" s="7"/>
      <c r="H1295" s="7"/>
      <c r="I1295" s="7"/>
      <c r="J1295" s="7"/>
    </row>
    <row r="1296" spans="1:10">
      <c r="A1296" t="str">
        <f>'F_Inputs - Reps'!A1296</f>
        <v>PRT</v>
      </c>
      <c r="B1296" t="str">
        <f>'F_Inputs - Reps'!B1296</f>
        <v>S3025ENHSC</v>
      </c>
      <c r="C1296" t="str">
        <f>'F_Inputs - Reps'!C1296</f>
        <v>Total enhancement capital expenditure  - Sewage collection</v>
      </c>
      <c r="D1296" t="str">
        <f>'F_Inputs - Reps'!D1296</f>
        <v>£m</v>
      </c>
      <c r="E1296" t="str">
        <f>'F_Inputs - Reps'!E1296</f>
        <v>Price Review 2019</v>
      </c>
      <c r="F1296" s="7"/>
      <c r="G1296" s="7"/>
      <c r="H1296" s="7"/>
      <c r="I1296" s="7"/>
      <c r="J1296" s="7"/>
    </row>
    <row r="1297" spans="1:10">
      <c r="A1297" t="str">
        <f>'F_Inputs - Reps'!A1297</f>
        <v>PRT</v>
      </c>
      <c r="B1297" t="str">
        <f>'F_Inputs - Reps'!B1297</f>
        <v>S3025ENHST</v>
      </c>
      <c r="C1297" t="str">
        <f>'F_Inputs - Reps'!C1297</f>
        <v>Total enhancement capital expenditure  - Sewage treatment</v>
      </c>
      <c r="D1297" t="str">
        <f>'F_Inputs - Reps'!D1297</f>
        <v>£m</v>
      </c>
      <c r="E1297" t="str">
        <f>'F_Inputs - Reps'!E1297</f>
        <v>Price Review 2019</v>
      </c>
      <c r="F1297" s="7"/>
      <c r="G1297" s="7"/>
      <c r="H1297" s="7"/>
      <c r="I1297" s="7"/>
      <c r="J1297" s="7"/>
    </row>
    <row r="1298" spans="1:10">
      <c r="A1298" t="str">
        <f>'F_Inputs - Reps'!A1298</f>
        <v>PRT</v>
      </c>
      <c r="B1298" t="str">
        <f>'F_Inputs - Reps'!B1298</f>
        <v>S3025ENHSTP</v>
      </c>
      <c r="C1298" t="str">
        <f>'F_Inputs - Reps'!C1298</f>
        <v>Total enhancement capital expenditure  - Sludge transport</v>
      </c>
      <c r="D1298" t="str">
        <f>'F_Inputs - Reps'!D1298</f>
        <v>£m</v>
      </c>
      <c r="E1298" t="str">
        <f>'F_Inputs - Reps'!E1298</f>
        <v>Price Review 2019</v>
      </c>
      <c r="F1298" s="7"/>
      <c r="G1298" s="7"/>
      <c r="H1298" s="7"/>
      <c r="I1298" s="7"/>
      <c r="J1298" s="7"/>
    </row>
    <row r="1299" spans="1:10">
      <c r="A1299" t="str">
        <f>'F_Inputs - Reps'!A1299</f>
        <v>PRT</v>
      </c>
      <c r="B1299" t="str">
        <f>'F_Inputs - Reps'!B1299</f>
        <v>S3025ENHSDT</v>
      </c>
      <c r="C1299" t="str">
        <f>'F_Inputs - Reps'!C1299</f>
        <v>Total enhancement capital expenditure  - Sludge treatment</v>
      </c>
      <c r="D1299" t="str">
        <f>'F_Inputs - Reps'!D1299</f>
        <v>£m</v>
      </c>
      <c r="E1299" t="str">
        <f>'F_Inputs - Reps'!E1299</f>
        <v>Price Review 2019</v>
      </c>
      <c r="F1299" s="7"/>
      <c r="G1299" s="7"/>
      <c r="H1299" s="7"/>
      <c r="I1299" s="7"/>
      <c r="J1299" s="7"/>
    </row>
    <row r="1300" spans="1:10">
      <c r="A1300" t="str">
        <f>'F_Inputs - Reps'!A1300</f>
        <v>PRT</v>
      </c>
      <c r="B1300" t="str">
        <f>'F_Inputs - Reps'!B1300</f>
        <v>S3025ENHSDD</v>
      </c>
      <c r="C1300" t="str">
        <f>'F_Inputs - Reps'!C1300</f>
        <v>Total enhancement capital expenditure  - Sludge disposal</v>
      </c>
      <c r="D1300" t="str">
        <f>'F_Inputs - Reps'!D1300</f>
        <v>£m</v>
      </c>
      <c r="E1300" t="str">
        <f>'F_Inputs - Reps'!E1300</f>
        <v>Price Review 2019</v>
      </c>
      <c r="F1300" s="7"/>
      <c r="G1300" s="7"/>
      <c r="H1300" s="7"/>
      <c r="I1300" s="7"/>
      <c r="J1300" s="7"/>
    </row>
    <row r="1301" spans="1:10">
      <c r="A1301" t="str">
        <f>'F_Inputs - Reps'!A1301</f>
        <v>PRT</v>
      </c>
      <c r="B1301" t="str">
        <f>'F_Inputs - Reps'!B1301</f>
        <v>BM844CAS_DMMY</v>
      </c>
      <c r="C1301" t="str">
        <f>'F_Inputs - Reps'!C1301</f>
        <v>Operating expenditure - Other operating expenditure - Total operating expenditure (excluding third party services)</v>
      </c>
      <c r="D1301" t="str">
        <f>'F_Inputs - Reps'!D1301</f>
        <v>£m</v>
      </c>
      <c r="E1301" t="str">
        <f>'F_Inputs - Reps'!E1301</f>
        <v>Price Review 2019</v>
      </c>
      <c r="F1301" s="7"/>
      <c r="G1301" s="7"/>
      <c r="H1301" s="7"/>
      <c r="I1301" s="7"/>
      <c r="J1301" s="7"/>
    </row>
    <row r="1302" spans="1:10">
      <c r="A1302" t="str">
        <f>'F_Inputs - Reps'!A1302</f>
        <v>PRT</v>
      </c>
      <c r="B1302" t="str">
        <f>'F_Inputs - Reps'!B1302</f>
        <v>BC30944CAS_DMMY</v>
      </c>
      <c r="C1302" t="str">
        <f>'F_Inputs - Reps'!C1302</f>
        <v>Capital expenditure - Other capital expenditure ~ infra</v>
      </c>
      <c r="D1302" t="str">
        <f>'F_Inputs - Reps'!D1302</f>
        <v>£m</v>
      </c>
      <c r="E1302" t="str">
        <f>'F_Inputs - Reps'!E1302</f>
        <v>Price Review 2019</v>
      </c>
      <c r="F1302" s="7"/>
      <c r="G1302" s="7"/>
      <c r="H1302" s="7"/>
      <c r="I1302" s="7"/>
      <c r="J1302" s="7"/>
    </row>
    <row r="1303" spans="1:10">
      <c r="A1303" t="str">
        <f>'F_Inputs - Reps'!A1303</f>
        <v>PRT</v>
      </c>
      <c r="B1303" t="str">
        <f>'F_Inputs - Reps'!B1303</f>
        <v>CS00037CAS_DMMY</v>
      </c>
      <c r="C1303" t="str">
        <f>'F_Inputs - Reps'!C1303</f>
        <v>Capital expenditure - Other capital expenditure ~ non~infra</v>
      </c>
      <c r="D1303" t="str">
        <f>'F_Inputs - Reps'!D1303</f>
        <v>£m</v>
      </c>
      <c r="E1303" t="str">
        <f>'F_Inputs - Reps'!E1303</f>
        <v>Price Review 2019</v>
      </c>
      <c r="F1303" s="7"/>
      <c r="G1303" s="7"/>
      <c r="H1303" s="7"/>
      <c r="I1303" s="7"/>
      <c r="J1303" s="7"/>
    </row>
    <row r="1304" spans="1:10">
      <c r="A1304" t="str">
        <f>'F_Inputs - Reps'!A1304</f>
        <v>PRT</v>
      </c>
      <c r="B1304" t="str">
        <f>'F_Inputs - Reps'!B1304</f>
        <v>BC30947CAS_DMMY</v>
      </c>
      <c r="C1304" t="str">
        <f>'F_Inputs - Reps'!C1304</f>
        <v>Capital expenditure - Infrastructure network reinforcement</v>
      </c>
      <c r="D1304" t="str">
        <f>'F_Inputs - Reps'!D1304</f>
        <v>£m</v>
      </c>
      <c r="E1304" t="str">
        <f>'F_Inputs - Reps'!E1304</f>
        <v>Price Review 2019</v>
      </c>
      <c r="F1304" s="7"/>
      <c r="G1304" s="7"/>
      <c r="H1304" s="7"/>
      <c r="I1304" s="7"/>
      <c r="J1304" s="7"/>
    </row>
    <row r="1305" spans="1:10">
      <c r="A1305" t="str">
        <f>'F_Inputs - Reps'!A1305</f>
        <v>PRT</v>
      </c>
      <c r="B1305" t="str">
        <f>'F_Inputs - Reps'!B1305</f>
        <v>BA2123CAS_DMMY</v>
      </c>
      <c r="C1305" t="str">
        <f>'F_Inputs - Reps'!C1305</f>
        <v>Grants and contributions - capital expenditure - Dummy</v>
      </c>
      <c r="D1305" t="str">
        <f>'F_Inputs - Reps'!D1305</f>
        <v>£m</v>
      </c>
      <c r="E1305" t="str">
        <f>'F_Inputs - Reps'!E1305</f>
        <v>Price Review 2019</v>
      </c>
      <c r="F1305" s="7"/>
      <c r="G1305" s="7"/>
      <c r="H1305" s="7"/>
      <c r="I1305" s="7"/>
      <c r="J1305" s="7"/>
    </row>
    <row r="1306" spans="1:10">
      <c r="A1306" t="str">
        <f>'F_Inputs - Reps'!A1306</f>
        <v>PRT</v>
      </c>
      <c r="B1306" t="str">
        <f>'F_Inputs - Reps'!B1306</f>
        <v>WS1010WR</v>
      </c>
      <c r="C1306" t="str">
        <f>'F_Inputs - Reps'!C1306</f>
        <v>Operating expenditure (excluding Atypical expenditure) - Third party services - Water resources</v>
      </c>
      <c r="D1306" t="str">
        <f>'F_Inputs - Reps'!D1306</f>
        <v>£m</v>
      </c>
      <c r="E1306" t="str">
        <f>'F_Inputs - Reps'!E1306</f>
        <v>Price Review 2019</v>
      </c>
      <c r="F1306" s="7"/>
      <c r="G1306" s="7"/>
      <c r="H1306" s="7"/>
      <c r="I1306" s="7"/>
      <c r="J1306" s="7"/>
    </row>
    <row r="1307" spans="1:10">
      <c r="A1307" t="str">
        <f>'F_Inputs - Reps'!A1307</f>
        <v>PRT</v>
      </c>
      <c r="B1307" t="str">
        <f>'F_Inputs - Reps'!B1307</f>
        <v>WS1010RWD</v>
      </c>
      <c r="C1307" t="str">
        <f>'F_Inputs - Reps'!C1307</f>
        <v>Operating expenditure (excluding Atypical expenditure) - Third party services - Raw water distribution</v>
      </c>
      <c r="D1307" t="str">
        <f>'F_Inputs - Reps'!D1307</f>
        <v>£m</v>
      </c>
      <c r="E1307" t="str">
        <f>'F_Inputs - Reps'!E1307</f>
        <v>Price Review 2019</v>
      </c>
      <c r="F1307" s="7"/>
      <c r="G1307" s="7"/>
      <c r="H1307" s="7"/>
      <c r="I1307" s="7"/>
      <c r="J1307" s="7"/>
    </row>
    <row r="1308" spans="1:10">
      <c r="A1308" t="str">
        <f>'F_Inputs - Reps'!A1308</f>
        <v>PRT</v>
      </c>
      <c r="B1308" t="str">
        <f>'F_Inputs - Reps'!B1308</f>
        <v>WS1010WT</v>
      </c>
      <c r="C1308" t="str">
        <f>'F_Inputs - Reps'!C1308</f>
        <v>Third party services - Water treatment</v>
      </c>
      <c r="D1308" t="str">
        <f>'F_Inputs - Reps'!D1308</f>
        <v>£m</v>
      </c>
      <c r="E1308" t="str">
        <f>'F_Inputs - Reps'!E1308</f>
        <v>Price Review 2019</v>
      </c>
      <c r="F1308" s="7"/>
      <c r="G1308" s="7"/>
      <c r="H1308" s="7"/>
      <c r="I1308" s="7"/>
      <c r="J1308" s="7"/>
    </row>
    <row r="1309" spans="1:10">
      <c r="A1309" t="str">
        <f>'F_Inputs - Reps'!A1309</f>
        <v>PRT</v>
      </c>
      <c r="B1309" t="str">
        <f>'F_Inputs - Reps'!B1309</f>
        <v>WS1010TWD</v>
      </c>
      <c r="C1309" t="str">
        <f>'F_Inputs - Reps'!C1309</f>
        <v>Third party services - Treated water distribution</v>
      </c>
      <c r="D1309" t="str">
        <f>'F_Inputs - Reps'!D1309</f>
        <v>£m</v>
      </c>
      <c r="E1309" t="str">
        <f>'F_Inputs - Reps'!E1309</f>
        <v>Price Review 2019</v>
      </c>
      <c r="F1309" s="7"/>
      <c r="G1309" s="7"/>
      <c r="H1309" s="7"/>
      <c r="I1309" s="7"/>
      <c r="J1309" s="7"/>
    </row>
    <row r="1310" spans="1:10">
      <c r="A1310" t="str">
        <f>'F_Inputs - Reps'!A1310</f>
        <v>PRT</v>
      </c>
      <c r="B1310" t="str">
        <f>'F_Inputs - Reps'!B1310</f>
        <v>WWS1010SC</v>
      </c>
      <c r="C1310" t="str">
        <f>'F_Inputs - Reps'!C1310</f>
        <v>Operating expenditure - Third party services - Sewage collection</v>
      </c>
      <c r="D1310" t="str">
        <f>'F_Inputs - Reps'!D1310</f>
        <v>£m</v>
      </c>
      <c r="E1310" t="str">
        <f>'F_Inputs - Reps'!E1310</f>
        <v>Price Review 2019</v>
      </c>
      <c r="F1310" s="7"/>
      <c r="G1310" s="7"/>
      <c r="H1310" s="7"/>
      <c r="I1310" s="7"/>
      <c r="J1310" s="7"/>
    </row>
    <row r="1311" spans="1:10">
      <c r="A1311" t="str">
        <f>'F_Inputs - Reps'!A1311</f>
        <v>PRT</v>
      </c>
      <c r="B1311" t="str">
        <f>'F_Inputs - Reps'!B1311</f>
        <v>WWS1010ST</v>
      </c>
      <c r="C1311" t="str">
        <f>'F_Inputs - Reps'!C1311</f>
        <v>Operating expenditure - Third party services - Sewage treatment</v>
      </c>
      <c r="D1311" t="str">
        <f>'F_Inputs - Reps'!D1311</f>
        <v>£m</v>
      </c>
      <c r="E1311" t="str">
        <f>'F_Inputs - Reps'!E1311</f>
        <v>Price Review 2019</v>
      </c>
      <c r="F1311" s="7"/>
      <c r="G1311" s="7"/>
      <c r="H1311" s="7"/>
      <c r="I1311" s="7"/>
      <c r="J1311" s="7"/>
    </row>
    <row r="1312" spans="1:10">
      <c r="A1312" t="str">
        <f>'F_Inputs - Reps'!A1312</f>
        <v>PRT</v>
      </c>
      <c r="B1312" t="str">
        <f>'F_Inputs - Reps'!B1312</f>
        <v>WWS1010STP</v>
      </c>
      <c r="C1312" t="str">
        <f>'F_Inputs - Reps'!C1312</f>
        <v>Operating expenditure - Third party services - Sludge transport</v>
      </c>
      <c r="D1312" t="str">
        <f>'F_Inputs - Reps'!D1312</f>
        <v>£m</v>
      </c>
      <c r="E1312" t="str">
        <f>'F_Inputs - Reps'!E1312</f>
        <v>Price Review 2019</v>
      </c>
      <c r="F1312" s="7"/>
      <c r="G1312" s="7"/>
      <c r="H1312" s="7"/>
      <c r="I1312" s="7"/>
      <c r="J1312" s="7"/>
    </row>
    <row r="1313" spans="1:10">
      <c r="A1313" t="str">
        <f>'F_Inputs - Reps'!A1313</f>
        <v>PRT</v>
      </c>
      <c r="B1313" t="str">
        <f>'F_Inputs - Reps'!B1313</f>
        <v>WWS1010SDT</v>
      </c>
      <c r="C1313" t="str">
        <f>'F_Inputs - Reps'!C1313</f>
        <v>Operating expenditure - Third party services - Sludge treatment</v>
      </c>
      <c r="D1313" t="str">
        <f>'F_Inputs - Reps'!D1313</f>
        <v>£m</v>
      </c>
      <c r="E1313" t="str">
        <f>'F_Inputs - Reps'!E1313</f>
        <v>Price Review 2019</v>
      </c>
      <c r="F1313" s="7"/>
      <c r="G1313" s="7"/>
      <c r="H1313" s="7"/>
      <c r="I1313" s="7"/>
      <c r="J1313" s="7"/>
    </row>
    <row r="1314" spans="1:10">
      <c r="A1314" t="str">
        <f>'F_Inputs - Reps'!A1314</f>
        <v>PRT</v>
      </c>
      <c r="B1314" t="str">
        <f>'F_Inputs - Reps'!B1314</f>
        <v>WWS1010SDD</v>
      </c>
      <c r="C1314" t="str">
        <f>'F_Inputs - Reps'!C1314</f>
        <v>Operating expenditure - Third party services - Sludge disposal</v>
      </c>
      <c r="D1314" t="str">
        <f>'F_Inputs - Reps'!D1314</f>
        <v>£m</v>
      </c>
      <c r="E1314" t="str">
        <f>'F_Inputs - Reps'!E1314</f>
        <v>Price Review 2019</v>
      </c>
      <c r="F1314" s="7"/>
      <c r="G1314" s="7"/>
      <c r="H1314" s="7"/>
      <c r="I1314" s="7"/>
      <c r="J1314" s="7"/>
    </row>
    <row r="1315" spans="1:10">
      <c r="A1315" t="str">
        <f>'F_Inputs - Reps'!A1315</f>
        <v>PRT</v>
      </c>
      <c r="B1315" t="str">
        <f>'F_Inputs - Reps'!B1315</f>
        <v>WS1018WR</v>
      </c>
      <c r="C1315" t="str">
        <f>'F_Inputs - Reps'!C1315</f>
        <v>Capital Expenditure (excluding Atypical expenditure) - Third party services - Water resources</v>
      </c>
      <c r="D1315" t="str">
        <f>'F_Inputs - Reps'!D1315</f>
        <v>£m</v>
      </c>
      <c r="E1315" t="str">
        <f>'F_Inputs - Reps'!E1315</f>
        <v>Price Review 2019</v>
      </c>
      <c r="F1315" s="7"/>
      <c r="G1315" s="7"/>
      <c r="H1315" s="7"/>
      <c r="I1315" s="7"/>
      <c r="J1315" s="7"/>
    </row>
    <row r="1316" spans="1:10">
      <c r="A1316" t="str">
        <f>'F_Inputs - Reps'!A1316</f>
        <v>PRT</v>
      </c>
      <c r="B1316" t="str">
        <f>'F_Inputs - Reps'!B1316</f>
        <v>WS1018RWD</v>
      </c>
      <c r="C1316" t="str">
        <f>'F_Inputs - Reps'!C1316</f>
        <v>Capital Expenditure (excluding Atypical expenditure) - Third party services - Raw water distribution</v>
      </c>
      <c r="D1316" t="str">
        <f>'F_Inputs - Reps'!D1316</f>
        <v>£m</v>
      </c>
      <c r="E1316" t="str">
        <f>'F_Inputs - Reps'!E1316</f>
        <v>Price Review 2019</v>
      </c>
      <c r="F1316" s="7"/>
      <c r="G1316" s="7"/>
      <c r="H1316" s="7"/>
      <c r="I1316" s="7"/>
      <c r="J1316" s="7"/>
    </row>
    <row r="1317" spans="1:10">
      <c r="A1317" t="str">
        <f>'F_Inputs - Reps'!A1317</f>
        <v>PRT</v>
      </c>
      <c r="B1317" t="str">
        <f>'F_Inputs - Reps'!B1317</f>
        <v>WS1018WT</v>
      </c>
      <c r="C1317" t="str">
        <f>'F_Inputs - Reps'!C1317</f>
        <v>Third party services - Water treatment</v>
      </c>
      <c r="D1317" t="str">
        <f>'F_Inputs - Reps'!D1317</f>
        <v>£m</v>
      </c>
      <c r="E1317" t="str">
        <f>'F_Inputs - Reps'!E1317</f>
        <v>Price Review 2019</v>
      </c>
      <c r="F1317" s="7"/>
      <c r="G1317" s="7"/>
      <c r="H1317" s="7"/>
      <c r="I1317" s="7"/>
      <c r="J1317" s="7"/>
    </row>
    <row r="1318" spans="1:10">
      <c r="A1318" t="str">
        <f>'F_Inputs - Reps'!A1318</f>
        <v>PRT</v>
      </c>
      <c r="B1318" t="str">
        <f>'F_Inputs - Reps'!B1318</f>
        <v>WS1018TWD</v>
      </c>
      <c r="C1318" t="str">
        <f>'F_Inputs - Reps'!C1318</f>
        <v>Third party services - Treated water distribution</v>
      </c>
      <c r="D1318" t="str">
        <f>'F_Inputs - Reps'!D1318</f>
        <v>£m</v>
      </c>
      <c r="E1318" t="str">
        <f>'F_Inputs - Reps'!E1318</f>
        <v>Price Review 2019</v>
      </c>
      <c r="F1318" s="7"/>
      <c r="G1318" s="7"/>
      <c r="H1318" s="7"/>
      <c r="I1318" s="7"/>
      <c r="J1318" s="7"/>
    </row>
    <row r="1319" spans="1:10">
      <c r="A1319" t="str">
        <f>'F_Inputs - Reps'!A1319</f>
        <v>PRT</v>
      </c>
      <c r="B1319" t="str">
        <f>'F_Inputs - Reps'!B1319</f>
        <v>WWS1018SC</v>
      </c>
      <c r="C1319" t="str">
        <f>'F_Inputs - Reps'!C1319</f>
        <v>Capital expenditure - Third party services - Sewage collection</v>
      </c>
      <c r="D1319" t="str">
        <f>'F_Inputs - Reps'!D1319</f>
        <v>£m</v>
      </c>
      <c r="E1319" t="str">
        <f>'F_Inputs - Reps'!E1319</f>
        <v>Price Review 2019</v>
      </c>
      <c r="F1319" s="7"/>
      <c r="G1319" s="7"/>
      <c r="H1319" s="7"/>
      <c r="I1319" s="7"/>
      <c r="J1319" s="7"/>
    </row>
    <row r="1320" spans="1:10">
      <c r="A1320" t="str">
        <f>'F_Inputs - Reps'!A1320</f>
        <v>PRT</v>
      </c>
      <c r="B1320" t="str">
        <f>'F_Inputs - Reps'!B1320</f>
        <v>WWS1018ST</v>
      </c>
      <c r="C1320" t="str">
        <f>'F_Inputs - Reps'!C1320</f>
        <v>Capital expenditure - Third party services - Sewage treatment</v>
      </c>
      <c r="D1320" t="str">
        <f>'F_Inputs - Reps'!D1320</f>
        <v>£m</v>
      </c>
      <c r="E1320" t="str">
        <f>'F_Inputs - Reps'!E1320</f>
        <v>Price Review 2019</v>
      </c>
      <c r="F1320" s="7"/>
      <c r="G1320" s="7"/>
      <c r="H1320" s="7"/>
      <c r="I1320" s="7"/>
      <c r="J1320" s="7"/>
    </row>
    <row r="1321" spans="1:10">
      <c r="A1321" t="str">
        <f>'F_Inputs - Reps'!A1321</f>
        <v>PRT</v>
      </c>
      <c r="B1321" t="str">
        <f>'F_Inputs - Reps'!B1321</f>
        <v>WWS1018STP</v>
      </c>
      <c r="C1321" t="str">
        <f>'F_Inputs - Reps'!C1321</f>
        <v>Capital expenditure - Third party services - Sludge transport</v>
      </c>
      <c r="D1321" t="str">
        <f>'F_Inputs - Reps'!D1321</f>
        <v>£m</v>
      </c>
      <c r="E1321" t="str">
        <f>'F_Inputs - Reps'!E1321</f>
        <v>Price Review 2019</v>
      </c>
      <c r="F1321" s="7"/>
      <c r="G1321" s="7"/>
      <c r="H1321" s="7"/>
      <c r="I1321" s="7"/>
      <c r="J1321" s="7"/>
    </row>
    <row r="1322" spans="1:10">
      <c r="A1322" t="str">
        <f>'F_Inputs - Reps'!A1322</f>
        <v>PRT</v>
      </c>
      <c r="B1322" t="str">
        <f>'F_Inputs - Reps'!B1322</f>
        <v>WWS1018SDT</v>
      </c>
      <c r="C1322" t="str">
        <f>'F_Inputs - Reps'!C1322</f>
        <v>Capital expenditure - Third party services - Sludge treatment</v>
      </c>
      <c r="D1322" t="str">
        <f>'F_Inputs - Reps'!D1322</f>
        <v>£m</v>
      </c>
      <c r="E1322" t="str">
        <f>'F_Inputs - Reps'!E1322</f>
        <v>Price Review 2019</v>
      </c>
      <c r="F1322" s="7"/>
      <c r="G1322" s="7"/>
      <c r="H1322" s="7"/>
      <c r="I1322" s="7"/>
      <c r="J1322" s="7"/>
    </row>
    <row r="1323" spans="1:10">
      <c r="A1323" t="str">
        <f>'F_Inputs - Reps'!A1323</f>
        <v>PRT</v>
      </c>
      <c r="B1323" t="str">
        <f>'F_Inputs - Reps'!B1323</f>
        <v>WWS1018SDD</v>
      </c>
      <c r="C1323" t="str">
        <f>'F_Inputs - Reps'!C1323</f>
        <v>Capital expenditure - Third party services - Sludge disposal</v>
      </c>
      <c r="D1323" t="str">
        <f>'F_Inputs - Reps'!D1323</f>
        <v>£m</v>
      </c>
      <c r="E1323" t="str">
        <f>'F_Inputs - Reps'!E1323</f>
        <v>Price Review 2019</v>
      </c>
      <c r="F1323" s="7"/>
      <c r="G1323" s="7"/>
      <c r="H1323" s="7"/>
      <c r="I1323" s="7"/>
      <c r="J1323" s="7"/>
    </row>
    <row r="1324" spans="1:10">
      <c r="A1324" t="str">
        <f>'F_Inputs - Reps'!A1324</f>
        <v>SEW</v>
      </c>
      <c r="B1324" t="str">
        <f>'F_Inputs - Reps'!B1324</f>
        <v>WS1009WR</v>
      </c>
      <c r="C1324" t="str">
        <f>'F_Inputs - Reps'!C1324</f>
        <v>Operating expenditure (excluding Atypical expenditure) - Total operating expenditure excluding third party services - Water resources</v>
      </c>
      <c r="D1324" t="str">
        <f>'F_Inputs - Reps'!D1324</f>
        <v>£m</v>
      </c>
      <c r="E1324" t="str">
        <f>'F_Inputs - Reps'!E1324</f>
        <v>Price Review 2019</v>
      </c>
      <c r="F1324" s="7"/>
      <c r="G1324" s="7"/>
      <c r="H1324" s="7"/>
      <c r="I1324" s="7"/>
      <c r="J1324" s="7"/>
    </row>
    <row r="1325" spans="1:10">
      <c r="A1325" t="str">
        <f>'F_Inputs - Reps'!A1325</f>
        <v>SEW</v>
      </c>
      <c r="B1325" t="str">
        <f>'F_Inputs - Reps'!B1325</f>
        <v>WS1009WT</v>
      </c>
      <c r="C1325" t="str">
        <f>'F_Inputs - Reps'!C1325</f>
        <v>Total operating expenditure (excluding third party services) - Water treatment</v>
      </c>
      <c r="D1325" t="str">
        <f>'F_Inputs - Reps'!D1325</f>
        <v>£m</v>
      </c>
      <c r="E1325" t="str">
        <f>'F_Inputs - Reps'!E1325</f>
        <v>Price Review 2019</v>
      </c>
      <c r="F1325" s="7"/>
      <c r="G1325" s="7"/>
      <c r="H1325" s="7"/>
      <c r="I1325" s="7"/>
      <c r="J1325" s="7"/>
    </row>
    <row r="1326" spans="1:10">
      <c r="A1326" t="str">
        <f>'F_Inputs - Reps'!A1326</f>
        <v>SEW</v>
      </c>
      <c r="B1326" t="str">
        <f>'F_Inputs - Reps'!B1326</f>
        <v>WS1009TWD</v>
      </c>
      <c r="C1326" t="str">
        <f>'F_Inputs - Reps'!C1326</f>
        <v>Total operating expenditure (excluding third party services) - Treated water distribution</v>
      </c>
      <c r="D1326" t="str">
        <f>'F_Inputs - Reps'!D1326</f>
        <v>£m</v>
      </c>
      <c r="E1326" t="str">
        <f>'F_Inputs - Reps'!E1326</f>
        <v>Price Review 2019</v>
      </c>
      <c r="F1326" s="7"/>
      <c r="G1326" s="7"/>
      <c r="H1326" s="7"/>
      <c r="I1326" s="7"/>
      <c r="J1326" s="7"/>
    </row>
    <row r="1327" spans="1:10">
      <c r="A1327" t="str">
        <f>'F_Inputs - Reps'!A1327</f>
        <v>SEW</v>
      </c>
      <c r="B1327" t="str">
        <f>'F_Inputs - Reps'!B1327</f>
        <v>WS1009RWD</v>
      </c>
      <c r="C1327" t="str">
        <f>'F_Inputs - Reps'!C1327</f>
        <v>Operating expenditure (excluding Atypical expenditure) - Total operating expenditure excluding third party services - Raw water distribution</v>
      </c>
      <c r="D1327" t="str">
        <f>'F_Inputs - Reps'!D1327</f>
        <v>£m</v>
      </c>
      <c r="E1327" t="str">
        <f>'F_Inputs - Reps'!E1327</f>
        <v>Price Review 2019</v>
      </c>
      <c r="F1327" s="7"/>
      <c r="G1327" s="7"/>
      <c r="H1327" s="7"/>
      <c r="I1327" s="7"/>
      <c r="J1327" s="7"/>
    </row>
    <row r="1328" spans="1:10">
      <c r="A1328" t="str">
        <f>'F_Inputs - Reps'!A1328</f>
        <v>SEW</v>
      </c>
      <c r="B1328" t="str">
        <f>'F_Inputs - Reps'!B1328</f>
        <v>WS2047WR</v>
      </c>
      <c r="C1328" t="str">
        <f>'F_Inputs - Reps'!C1328</f>
        <v>Enhancement expenditure by purpose ~ operating - Total water enhancement operating expenditure  - Water resources</v>
      </c>
      <c r="D1328" t="str">
        <f>'F_Inputs - Reps'!D1328</f>
        <v>£m</v>
      </c>
      <c r="E1328" t="str">
        <f>'F_Inputs - Reps'!E1328</f>
        <v>Price Review 2019</v>
      </c>
      <c r="F1328" s="7"/>
      <c r="G1328" s="7"/>
      <c r="H1328" s="7"/>
      <c r="I1328" s="7"/>
      <c r="J1328" s="7"/>
    </row>
    <row r="1329" spans="1:10">
      <c r="A1329" t="str">
        <f>'F_Inputs - Reps'!A1329</f>
        <v>SEW</v>
      </c>
      <c r="B1329" t="str">
        <f>'F_Inputs - Reps'!B1329</f>
        <v>WS2047RWD</v>
      </c>
      <c r="C1329" t="str">
        <f>'F_Inputs - Reps'!C1329</f>
        <v>Enhancement expenditure by purpose ~ operating - Total water enhancement operating expenditure  - Raw water distribution</v>
      </c>
      <c r="D1329" t="str">
        <f>'F_Inputs - Reps'!D1329</f>
        <v>£m</v>
      </c>
      <c r="E1329" t="str">
        <f>'F_Inputs - Reps'!E1329</f>
        <v>Price Review 2019</v>
      </c>
      <c r="F1329" s="7"/>
      <c r="G1329" s="7"/>
      <c r="H1329" s="7"/>
      <c r="I1329" s="7"/>
      <c r="J1329" s="7"/>
    </row>
    <row r="1330" spans="1:10">
      <c r="A1330" t="str">
        <f>'F_Inputs - Reps'!A1330</f>
        <v>SEW</v>
      </c>
      <c r="B1330" t="str">
        <f>'F_Inputs - Reps'!B1330</f>
        <v>WS2047WT</v>
      </c>
      <c r="C1330" t="str">
        <f>'F_Inputs - Reps'!C1330</f>
        <v>Enhancement expenditure by purpose ~ operating - Total water enhancement operating expenditure  - Water treatment</v>
      </c>
      <c r="D1330" t="str">
        <f>'F_Inputs - Reps'!D1330</f>
        <v>£m</v>
      </c>
      <c r="E1330" t="str">
        <f>'F_Inputs - Reps'!E1330</f>
        <v>Price Review 2019</v>
      </c>
      <c r="F1330" s="7"/>
      <c r="G1330" s="7"/>
      <c r="H1330" s="7"/>
      <c r="I1330" s="7"/>
      <c r="J1330" s="7"/>
    </row>
    <row r="1331" spans="1:10">
      <c r="A1331" t="str">
        <f>'F_Inputs - Reps'!A1331</f>
        <v>SEW</v>
      </c>
      <c r="B1331" t="str">
        <f>'F_Inputs - Reps'!B1331</f>
        <v>WS2047TWD</v>
      </c>
      <c r="C1331" t="str">
        <f>'F_Inputs - Reps'!C1331</f>
        <v>Enhancement expenditure by purpose ~ operating - Total water enhancement operating expenditure  - Treated water distribution</v>
      </c>
      <c r="D1331" t="str">
        <f>'F_Inputs - Reps'!D1331</f>
        <v>£m</v>
      </c>
      <c r="E1331" t="str">
        <f>'F_Inputs - Reps'!E1331</f>
        <v>Price Review 2019</v>
      </c>
      <c r="F1331" s="7"/>
      <c r="G1331" s="7"/>
      <c r="H1331" s="7"/>
      <c r="I1331" s="7"/>
      <c r="J1331" s="7"/>
    </row>
    <row r="1332" spans="1:10">
      <c r="A1332" t="str">
        <f>'F_Inputs - Reps'!A1332</f>
        <v>SEW</v>
      </c>
      <c r="B1332" t="str">
        <f>'F_Inputs - Reps'!B1332</f>
        <v>WS2012WR</v>
      </c>
      <c r="C1332" t="str">
        <f>'F_Inputs - Reps'!C1332</f>
        <v>Enhancement expenditure by purpose ~ operating - Addressing low pressure - Water resources</v>
      </c>
      <c r="D1332" t="str">
        <f>'F_Inputs - Reps'!D1332</f>
        <v>£m</v>
      </c>
      <c r="E1332" t="str">
        <f>'F_Inputs - Reps'!E1332</f>
        <v>Price Review 2019</v>
      </c>
      <c r="F1332" s="7"/>
      <c r="G1332" s="7"/>
      <c r="H1332" s="7"/>
      <c r="I1332" s="7"/>
      <c r="J1332" s="7"/>
    </row>
    <row r="1333" spans="1:10">
      <c r="A1333" t="str">
        <f>'F_Inputs - Reps'!A1333</f>
        <v>SEW</v>
      </c>
      <c r="B1333" t="str">
        <f>'F_Inputs - Reps'!B1333</f>
        <v>WS2012RWD</v>
      </c>
      <c r="C1333" t="str">
        <f>'F_Inputs - Reps'!C1333</f>
        <v>Enhancement expenditure by purpose ~ operating - Addressing low pressure - Raw water distribution</v>
      </c>
      <c r="D1333" t="str">
        <f>'F_Inputs - Reps'!D1333</f>
        <v>£m</v>
      </c>
      <c r="E1333" t="str">
        <f>'F_Inputs - Reps'!E1333</f>
        <v>Price Review 2019</v>
      </c>
      <c r="F1333" s="7"/>
      <c r="G1333" s="7"/>
      <c r="H1333" s="7"/>
      <c r="I1333" s="7"/>
      <c r="J1333" s="7"/>
    </row>
    <row r="1334" spans="1:10">
      <c r="A1334" t="str">
        <f>'F_Inputs - Reps'!A1334</f>
        <v>SEW</v>
      </c>
      <c r="B1334" t="str">
        <f>'F_Inputs - Reps'!B1334</f>
        <v>WS2012WT</v>
      </c>
      <c r="C1334" t="str">
        <f>'F_Inputs - Reps'!C1334</f>
        <v>Enhancement expenditure by purpose ~ operating - Addressing low pressure - Water treatment</v>
      </c>
      <c r="D1334" t="str">
        <f>'F_Inputs - Reps'!D1334</f>
        <v>£m</v>
      </c>
      <c r="E1334" t="str">
        <f>'F_Inputs - Reps'!E1334</f>
        <v>Price Review 2019</v>
      </c>
      <c r="F1334" s="7"/>
      <c r="G1334" s="7"/>
      <c r="H1334" s="7"/>
      <c r="I1334" s="7"/>
      <c r="J1334" s="7"/>
    </row>
    <row r="1335" spans="1:10">
      <c r="A1335" t="str">
        <f>'F_Inputs - Reps'!A1335</f>
        <v>SEW</v>
      </c>
      <c r="B1335" t="str">
        <f>'F_Inputs - Reps'!B1335</f>
        <v>WS2012TWD</v>
      </c>
      <c r="C1335" t="str">
        <f>'F_Inputs - Reps'!C1335</f>
        <v>Enhancement expenditure by purpose ~ operating - Addressing low pressure - Treated water distribution</v>
      </c>
      <c r="D1335" t="str">
        <f>'F_Inputs - Reps'!D1335</f>
        <v>£m</v>
      </c>
      <c r="E1335" t="str">
        <f>'F_Inputs - Reps'!E1335</f>
        <v>Price Review 2019</v>
      </c>
      <c r="F1335" s="7"/>
      <c r="G1335" s="7"/>
      <c r="H1335" s="7"/>
      <c r="I1335" s="7"/>
      <c r="J1335" s="7"/>
    </row>
    <row r="1336" spans="1:10">
      <c r="A1336" t="str">
        <f>'F_Inputs - Reps'!A1336</f>
        <v>SEW</v>
      </c>
      <c r="B1336" t="str">
        <f>'F_Inputs - Reps'!B1336</f>
        <v>WS2019WR</v>
      </c>
      <c r="C1336" t="str">
        <f>'F_Inputs - Reps'!C1336</f>
        <v>Enhancement expenditure by purpose ~ operating - New developments - Water resources</v>
      </c>
      <c r="D1336" t="str">
        <f>'F_Inputs - Reps'!D1336</f>
        <v>£m</v>
      </c>
      <c r="E1336" t="str">
        <f>'F_Inputs - Reps'!E1336</f>
        <v>Price Review 2019</v>
      </c>
      <c r="F1336" s="7"/>
      <c r="G1336" s="7"/>
      <c r="H1336" s="7"/>
      <c r="I1336" s="7"/>
      <c r="J1336" s="7"/>
    </row>
    <row r="1337" spans="1:10">
      <c r="A1337" t="str">
        <f>'F_Inputs - Reps'!A1337</f>
        <v>SEW</v>
      </c>
      <c r="B1337" t="str">
        <f>'F_Inputs - Reps'!B1337</f>
        <v>WS2019RWD</v>
      </c>
      <c r="C1337" t="str">
        <f>'F_Inputs - Reps'!C1337</f>
        <v>Enhancement expenditure by purpose ~ operating - New developments - Raw water distribution</v>
      </c>
      <c r="D1337" t="str">
        <f>'F_Inputs - Reps'!D1337</f>
        <v>£m</v>
      </c>
      <c r="E1337" t="str">
        <f>'F_Inputs - Reps'!E1337</f>
        <v>Price Review 2019</v>
      </c>
      <c r="F1337" s="7"/>
      <c r="G1337" s="7"/>
      <c r="H1337" s="7"/>
      <c r="I1337" s="7"/>
      <c r="J1337" s="7"/>
    </row>
    <row r="1338" spans="1:10">
      <c r="A1338" t="str">
        <f>'F_Inputs - Reps'!A1338</f>
        <v>SEW</v>
      </c>
      <c r="B1338" t="str">
        <f>'F_Inputs - Reps'!B1338</f>
        <v>WS2019WT</v>
      </c>
      <c r="C1338" t="str">
        <f>'F_Inputs - Reps'!C1338</f>
        <v>Enhancement expenditure by purpose ~ operating - New developments - Water treatment</v>
      </c>
      <c r="D1338" t="str">
        <f>'F_Inputs - Reps'!D1338</f>
        <v>£m</v>
      </c>
      <c r="E1338" t="str">
        <f>'F_Inputs - Reps'!E1338</f>
        <v>Price Review 2019</v>
      </c>
      <c r="F1338" s="7"/>
      <c r="G1338" s="7"/>
      <c r="H1338" s="7"/>
      <c r="I1338" s="7"/>
      <c r="J1338" s="7"/>
    </row>
    <row r="1339" spans="1:10">
      <c r="A1339" t="str">
        <f>'F_Inputs - Reps'!A1339</f>
        <v>SEW</v>
      </c>
      <c r="B1339" t="str">
        <f>'F_Inputs - Reps'!B1339</f>
        <v>WS2019TWD</v>
      </c>
      <c r="C1339" t="str">
        <f>'F_Inputs - Reps'!C1339</f>
        <v>Enhancement expenditure by purpose ~ operating - New developments - Treated water distribution</v>
      </c>
      <c r="D1339" t="str">
        <f>'F_Inputs - Reps'!D1339</f>
        <v>£m</v>
      </c>
      <c r="E1339" t="str">
        <f>'F_Inputs - Reps'!E1339</f>
        <v>Price Review 2019</v>
      </c>
      <c r="F1339" s="7"/>
      <c r="G1339" s="7"/>
      <c r="H1339" s="7"/>
      <c r="I1339" s="7"/>
      <c r="J1339" s="7"/>
    </row>
    <row r="1340" spans="1:10">
      <c r="A1340" t="str">
        <f>'F_Inputs - Reps'!A1340</f>
        <v>SEW</v>
      </c>
      <c r="B1340" t="str">
        <f>'F_Inputs - Reps'!B1340</f>
        <v>WS2020WR</v>
      </c>
      <c r="C1340" t="str">
        <f>'F_Inputs - Reps'!C1340</f>
        <v>Enhancement expenditure by purpose ~ operating - New connections element of new development (CPs, meters) - Water resources</v>
      </c>
      <c r="D1340" t="str">
        <f>'F_Inputs - Reps'!D1340</f>
        <v>£m</v>
      </c>
      <c r="E1340" t="str">
        <f>'F_Inputs - Reps'!E1340</f>
        <v>Price Review 2019</v>
      </c>
      <c r="F1340" s="7"/>
      <c r="G1340" s="7"/>
      <c r="H1340" s="7"/>
      <c r="I1340" s="7"/>
      <c r="J1340" s="7"/>
    </row>
    <row r="1341" spans="1:10">
      <c r="A1341" t="str">
        <f>'F_Inputs - Reps'!A1341</f>
        <v>SEW</v>
      </c>
      <c r="B1341" t="str">
        <f>'F_Inputs - Reps'!B1341</f>
        <v>WS2020RWD</v>
      </c>
      <c r="C1341" t="str">
        <f>'F_Inputs - Reps'!C1341</f>
        <v>Enhancement expenditure by purpose ~ operating - New connections element of new development (CPs, meters) - Raw water distribution</v>
      </c>
      <c r="D1341" t="str">
        <f>'F_Inputs - Reps'!D1341</f>
        <v>£m</v>
      </c>
      <c r="E1341" t="str">
        <f>'F_Inputs - Reps'!E1341</f>
        <v>Price Review 2019</v>
      </c>
      <c r="F1341" s="7"/>
      <c r="G1341" s="7"/>
      <c r="H1341" s="7"/>
      <c r="I1341" s="7"/>
      <c r="J1341" s="7"/>
    </row>
    <row r="1342" spans="1:10">
      <c r="A1342" t="str">
        <f>'F_Inputs - Reps'!A1342</f>
        <v>SEW</v>
      </c>
      <c r="B1342" t="str">
        <f>'F_Inputs - Reps'!B1342</f>
        <v>WS2020WT</v>
      </c>
      <c r="C1342" t="str">
        <f>'F_Inputs - Reps'!C1342</f>
        <v>Enhancement expenditure by purpose ~ operating - New connections element of new development (CPs, meters) - Water treatment</v>
      </c>
      <c r="D1342" t="str">
        <f>'F_Inputs - Reps'!D1342</f>
        <v>£m</v>
      </c>
      <c r="E1342" t="str">
        <f>'F_Inputs - Reps'!E1342</f>
        <v>Price Review 2019</v>
      </c>
      <c r="F1342" s="7"/>
      <c r="G1342" s="7"/>
      <c r="H1342" s="7"/>
      <c r="I1342" s="7"/>
      <c r="J1342" s="7"/>
    </row>
    <row r="1343" spans="1:10">
      <c r="A1343" t="str">
        <f>'F_Inputs - Reps'!A1343</f>
        <v>SEW</v>
      </c>
      <c r="B1343" t="str">
        <f>'F_Inputs - Reps'!B1343</f>
        <v>WS2020TWD</v>
      </c>
      <c r="C1343" t="str">
        <f>'F_Inputs - Reps'!C1343</f>
        <v>Enhancement expenditure by purpose ~ operating - New connections element of new development (CPs, meters) - Treated water distribution</v>
      </c>
      <c r="D1343" t="str">
        <f>'F_Inputs - Reps'!D1343</f>
        <v>£m</v>
      </c>
      <c r="E1343" t="str">
        <f>'F_Inputs - Reps'!E1343</f>
        <v>Price Review 2019</v>
      </c>
      <c r="F1343" s="7"/>
      <c r="G1343" s="7"/>
      <c r="H1343" s="7"/>
      <c r="I1343" s="7"/>
      <c r="J1343" s="7"/>
    </row>
    <row r="1344" spans="1:10">
      <c r="A1344" t="str">
        <f>'F_Inputs - Reps'!A1344</f>
        <v>SEW</v>
      </c>
      <c r="B1344" t="str">
        <f>'F_Inputs - Reps'!B1344</f>
        <v>WS1012WR</v>
      </c>
      <c r="C1344" t="str">
        <f>'F_Inputs - Reps'!C1344</f>
        <v>Capital Expenditure (excluding Atypical expenditure) - Maintaining the long term capability of the assets ~ infra - Water resources</v>
      </c>
      <c r="D1344" t="str">
        <f>'F_Inputs - Reps'!D1344</f>
        <v>£m</v>
      </c>
      <c r="E1344" t="str">
        <f>'F_Inputs - Reps'!E1344</f>
        <v>Price Review 2019</v>
      </c>
      <c r="F1344" s="7"/>
      <c r="G1344" s="7"/>
      <c r="H1344" s="7"/>
      <c r="I1344" s="7"/>
      <c r="J1344" s="7"/>
    </row>
    <row r="1345" spans="1:10">
      <c r="A1345" t="str">
        <f>'F_Inputs - Reps'!A1345</f>
        <v>SEW</v>
      </c>
      <c r="B1345" t="str">
        <f>'F_Inputs - Reps'!B1345</f>
        <v>WS1012WT</v>
      </c>
      <c r="C1345" t="str">
        <f>'F_Inputs - Reps'!C1345</f>
        <v>Maintaining the long term capability of the assets - infra - Water treatment</v>
      </c>
      <c r="D1345" t="str">
        <f>'F_Inputs - Reps'!D1345</f>
        <v>£m</v>
      </c>
      <c r="E1345" t="str">
        <f>'F_Inputs - Reps'!E1345</f>
        <v>Price Review 2019</v>
      </c>
      <c r="F1345" s="7"/>
      <c r="G1345" s="7"/>
      <c r="H1345" s="7"/>
      <c r="I1345" s="7"/>
      <c r="J1345" s="7"/>
    </row>
    <row r="1346" spans="1:10">
      <c r="A1346" t="str">
        <f>'F_Inputs - Reps'!A1346</f>
        <v>SEW</v>
      </c>
      <c r="B1346" t="str">
        <f>'F_Inputs - Reps'!B1346</f>
        <v>WS1012TWD</v>
      </c>
      <c r="C1346" t="str">
        <f>'F_Inputs - Reps'!C1346</f>
        <v>Maintaining the long term capability of the assets - infra - Treated water distribution</v>
      </c>
      <c r="D1346" t="str">
        <f>'F_Inputs - Reps'!D1346</f>
        <v>£m</v>
      </c>
      <c r="E1346" t="str">
        <f>'F_Inputs - Reps'!E1346</f>
        <v>Price Review 2019</v>
      </c>
      <c r="F1346" s="7"/>
      <c r="G1346" s="7"/>
      <c r="H1346" s="7"/>
      <c r="I1346" s="7"/>
      <c r="J1346" s="7"/>
    </row>
    <row r="1347" spans="1:10">
      <c r="A1347" t="str">
        <f>'F_Inputs - Reps'!A1347</f>
        <v>SEW</v>
      </c>
      <c r="B1347" t="str">
        <f>'F_Inputs - Reps'!B1347</f>
        <v>WS1012RWD</v>
      </c>
      <c r="C1347" t="str">
        <f>'F_Inputs - Reps'!C1347</f>
        <v>Capital Expenditure (excluding Atypical expenditure) - Maintaining the long term capability of the assets ~ infra - Raw water distribution</v>
      </c>
      <c r="D1347" t="str">
        <f>'F_Inputs - Reps'!D1347</f>
        <v>£m</v>
      </c>
      <c r="E1347" t="str">
        <f>'F_Inputs - Reps'!E1347</f>
        <v>Price Review 2019</v>
      </c>
      <c r="F1347" s="7"/>
      <c r="G1347" s="7"/>
      <c r="H1347" s="7"/>
      <c r="I1347" s="7"/>
      <c r="J1347" s="7"/>
    </row>
    <row r="1348" spans="1:10">
      <c r="A1348" t="str">
        <f>'F_Inputs - Reps'!A1348</f>
        <v>SEW</v>
      </c>
      <c r="B1348" t="str">
        <f>'F_Inputs - Reps'!B1348</f>
        <v>WS1013WR</v>
      </c>
      <c r="C1348" t="str">
        <f>'F_Inputs - Reps'!C1348</f>
        <v>Capital Expenditure (excluding Atypical expenditure) - Maintaining the long term capability of the assets ~ non-infra - Water resources</v>
      </c>
      <c r="D1348" t="str">
        <f>'F_Inputs - Reps'!D1348</f>
        <v>£m</v>
      </c>
      <c r="E1348" t="str">
        <f>'F_Inputs - Reps'!E1348</f>
        <v>Price Review 2019</v>
      </c>
      <c r="F1348" s="7"/>
      <c r="G1348" s="7"/>
      <c r="H1348" s="7"/>
      <c r="I1348" s="7"/>
      <c r="J1348" s="7"/>
    </row>
    <row r="1349" spans="1:10">
      <c r="A1349" t="str">
        <f>'F_Inputs - Reps'!A1349</f>
        <v>SEW</v>
      </c>
      <c r="B1349" t="str">
        <f>'F_Inputs - Reps'!B1349</f>
        <v>WS1013WT</v>
      </c>
      <c r="C1349" t="str">
        <f>'F_Inputs - Reps'!C1349</f>
        <v>Maintaining the long term capability of the assets - non-infra - Water treatment</v>
      </c>
      <c r="D1349" t="str">
        <f>'F_Inputs - Reps'!D1349</f>
        <v>£m</v>
      </c>
      <c r="E1349" t="str">
        <f>'F_Inputs - Reps'!E1349</f>
        <v>Price Review 2019</v>
      </c>
      <c r="F1349" s="7"/>
      <c r="G1349" s="7"/>
      <c r="H1349" s="7"/>
      <c r="I1349" s="7"/>
      <c r="J1349" s="7"/>
    </row>
    <row r="1350" spans="1:10">
      <c r="A1350" t="str">
        <f>'F_Inputs - Reps'!A1350</f>
        <v>SEW</v>
      </c>
      <c r="B1350" t="str">
        <f>'F_Inputs - Reps'!B1350</f>
        <v>WS1013TWD</v>
      </c>
      <c r="C1350" t="str">
        <f>'F_Inputs - Reps'!C1350</f>
        <v>Maintaining the long term capability of the assets - non-infra - Treated water distribution</v>
      </c>
      <c r="D1350" t="str">
        <f>'F_Inputs - Reps'!D1350</f>
        <v>£m</v>
      </c>
      <c r="E1350" t="str">
        <f>'F_Inputs - Reps'!E1350</f>
        <v>Price Review 2019</v>
      </c>
      <c r="F1350" s="7"/>
      <c r="G1350" s="7"/>
      <c r="H1350" s="7"/>
      <c r="I1350" s="7"/>
      <c r="J1350" s="7"/>
    </row>
    <row r="1351" spans="1:10">
      <c r="A1351" t="str">
        <f>'F_Inputs - Reps'!A1351</f>
        <v>SEW</v>
      </c>
      <c r="B1351" t="str">
        <f>'F_Inputs - Reps'!B1351</f>
        <v>WS1013RWD</v>
      </c>
      <c r="C1351" t="str">
        <f>'F_Inputs - Reps'!C1351</f>
        <v>Capital Expenditure (excluding Atypical expenditure) - Maintaining the long term capability of the assets ~ non-infra - Raw water distribution</v>
      </c>
      <c r="D1351" t="str">
        <f>'F_Inputs - Reps'!D1351</f>
        <v>£m</v>
      </c>
      <c r="E1351" t="str">
        <f>'F_Inputs - Reps'!E1351</f>
        <v>Price Review 2019</v>
      </c>
      <c r="F1351" s="7"/>
      <c r="G1351" s="7"/>
      <c r="H1351" s="7"/>
      <c r="I1351" s="7"/>
      <c r="J1351" s="7"/>
    </row>
    <row r="1352" spans="1:10">
      <c r="A1352" t="str">
        <f>'F_Inputs - Reps'!A1352</f>
        <v>SEW</v>
      </c>
      <c r="B1352" t="str">
        <f>'F_Inputs - Reps'!B1352</f>
        <v>W3002WR</v>
      </c>
      <c r="C1352" t="str">
        <f>'F_Inputs - Reps'!C1352</f>
        <v>Addressing low pressure - Water resources</v>
      </c>
      <c r="D1352" t="str">
        <f>'F_Inputs - Reps'!D1352</f>
        <v>£m</v>
      </c>
      <c r="E1352" t="str">
        <f>'F_Inputs - Reps'!E1352</f>
        <v>Price Review 2019</v>
      </c>
      <c r="F1352" s="7"/>
      <c r="G1352" s="7"/>
      <c r="H1352" s="7"/>
      <c r="I1352" s="7"/>
      <c r="J1352" s="7"/>
    </row>
    <row r="1353" spans="1:10">
      <c r="A1353" t="str">
        <f>'F_Inputs - Reps'!A1353</f>
        <v>SEW</v>
      </c>
      <c r="B1353" t="str">
        <f>'F_Inputs - Reps'!B1353</f>
        <v>W3002RWD</v>
      </c>
      <c r="C1353" t="str">
        <f>'F_Inputs - Reps'!C1353</f>
        <v>Addressing low pressure - Raw water distribution</v>
      </c>
      <c r="D1353" t="str">
        <f>'F_Inputs - Reps'!D1353</f>
        <v>£m</v>
      </c>
      <c r="E1353" t="str">
        <f>'F_Inputs - Reps'!E1353</f>
        <v>Price Review 2019</v>
      </c>
      <c r="F1353" s="7"/>
      <c r="G1353" s="7"/>
      <c r="H1353" s="7"/>
      <c r="I1353" s="7"/>
      <c r="J1353" s="7"/>
    </row>
    <row r="1354" spans="1:10">
      <c r="A1354" t="str">
        <f>'F_Inputs - Reps'!A1354</f>
        <v>SEW</v>
      </c>
      <c r="B1354" t="str">
        <f>'F_Inputs - Reps'!B1354</f>
        <v>W3002WT</v>
      </c>
      <c r="C1354" t="str">
        <f>'F_Inputs - Reps'!C1354</f>
        <v>Addressing low pressure - Water treatment</v>
      </c>
      <c r="D1354" t="str">
        <f>'F_Inputs - Reps'!D1354</f>
        <v>£m</v>
      </c>
      <c r="E1354" t="str">
        <f>'F_Inputs - Reps'!E1354</f>
        <v>Price Review 2019</v>
      </c>
      <c r="F1354" s="7"/>
      <c r="G1354" s="7"/>
      <c r="H1354" s="7"/>
      <c r="I1354" s="7"/>
      <c r="J1354" s="7"/>
    </row>
    <row r="1355" spans="1:10">
      <c r="A1355" t="str">
        <f>'F_Inputs - Reps'!A1355</f>
        <v>SEW</v>
      </c>
      <c r="B1355" t="str">
        <f>'F_Inputs - Reps'!B1355</f>
        <v>W3002TWD</v>
      </c>
      <c r="C1355" t="str">
        <f>'F_Inputs - Reps'!C1355</f>
        <v>Addressing low pressure - Treated water distribution</v>
      </c>
      <c r="D1355" t="str">
        <f>'F_Inputs - Reps'!D1355</f>
        <v>£m</v>
      </c>
      <c r="E1355" t="str">
        <f>'F_Inputs - Reps'!E1355</f>
        <v>Price Review 2019</v>
      </c>
      <c r="F1355" s="7"/>
      <c r="G1355" s="7"/>
      <c r="H1355" s="7"/>
      <c r="I1355" s="7"/>
      <c r="J1355" s="7"/>
    </row>
    <row r="1356" spans="1:10">
      <c r="A1356" t="str">
        <f>'F_Inputs - Reps'!A1356</f>
        <v>SEW</v>
      </c>
      <c r="B1356" t="str">
        <f>'F_Inputs - Reps'!B1356</f>
        <v>W3009WR</v>
      </c>
      <c r="C1356" t="str">
        <f>'F_Inputs - Reps'!C1356</f>
        <v>New developments - Water resources</v>
      </c>
      <c r="D1356" t="str">
        <f>'F_Inputs - Reps'!D1356</f>
        <v>£m</v>
      </c>
      <c r="E1356" t="str">
        <f>'F_Inputs - Reps'!E1356</f>
        <v>Price Review 2019</v>
      </c>
      <c r="F1356" s="7"/>
      <c r="G1356" s="7"/>
      <c r="H1356" s="7"/>
      <c r="I1356" s="7"/>
      <c r="J1356" s="7"/>
    </row>
    <row r="1357" spans="1:10">
      <c r="A1357" t="str">
        <f>'F_Inputs - Reps'!A1357</f>
        <v>SEW</v>
      </c>
      <c r="B1357" t="str">
        <f>'F_Inputs - Reps'!B1357</f>
        <v>W3009RWD</v>
      </c>
      <c r="C1357" t="str">
        <f>'F_Inputs - Reps'!C1357</f>
        <v>New developments - Raw water distribution</v>
      </c>
      <c r="D1357" t="str">
        <f>'F_Inputs - Reps'!D1357</f>
        <v>£m</v>
      </c>
      <c r="E1357" t="str">
        <f>'F_Inputs - Reps'!E1357</f>
        <v>Price Review 2019</v>
      </c>
      <c r="F1357" s="7"/>
      <c r="G1357" s="7"/>
      <c r="H1357" s="7"/>
      <c r="I1357" s="7"/>
      <c r="J1357" s="7"/>
    </row>
    <row r="1358" spans="1:10">
      <c r="A1358" t="str">
        <f>'F_Inputs - Reps'!A1358</f>
        <v>SEW</v>
      </c>
      <c r="B1358" t="str">
        <f>'F_Inputs - Reps'!B1358</f>
        <v>W3009WT</v>
      </c>
      <c r="C1358" t="str">
        <f>'F_Inputs - Reps'!C1358</f>
        <v>New developments - Water treatment</v>
      </c>
      <c r="D1358" t="str">
        <f>'F_Inputs - Reps'!D1358</f>
        <v>£m</v>
      </c>
      <c r="E1358" t="str">
        <f>'F_Inputs - Reps'!E1358</f>
        <v>Price Review 2019</v>
      </c>
      <c r="F1358" s="7"/>
      <c r="G1358" s="7"/>
      <c r="H1358" s="7"/>
      <c r="I1358" s="7"/>
      <c r="J1358" s="7"/>
    </row>
    <row r="1359" spans="1:10">
      <c r="A1359" t="str">
        <f>'F_Inputs - Reps'!A1359</f>
        <v>SEW</v>
      </c>
      <c r="B1359" t="str">
        <f>'F_Inputs - Reps'!B1359</f>
        <v>W3009TWD</v>
      </c>
      <c r="C1359" t="str">
        <f>'F_Inputs - Reps'!C1359</f>
        <v>New developments - Treated water distribution</v>
      </c>
      <c r="D1359" t="str">
        <f>'F_Inputs - Reps'!D1359</f>
        <v>£m</v>
      </c>
      <c r="E1359" t="str">
        <f>'F_Inputs - Reps'!E1359</f>
        <v>Price Review 2019</v>
      </c>
      <c r="F1359" s="7"/>
      <c r="G1359" s="7"/>
      <c r="H1359" s="7"/>
      <c r="I1359" s="7"/>
      <c r="J1359" s="7"/>
    </row>
    <row r="1360" spans="1:10">
      <c r="A1360" t="str">
        <f>'F_Inputs - Reps'!A1360</f>
        <v>SEW</v>
      </c>
      <c r="B1360" t="str">
        <f>'F_Inputs - Reps'!B1360</f>
        <v>WS2004WR</v>
      </c>
      <c r="C1360" t="str">
        <f>'F_Inputs - Reps'!C1360</f>
        <v>New connections element of new development (CPs, meters) - Abstraction licences</v>
      </c>
      <c r="D1360" t="str">
        <f>'F_Inputs - Reps'!D1360</f>
        <v>£m</v>
      </c>
      <c r="E1360" t="str">
        <f>'F_Inputs - Reps'!E1360</f>
        <v>Price Review 2019</v>
      </c>
      <c r="F1360" s="7"/>
      <c r="G1360" s="7"/>
      <c r="H1360" s="7"/>
      <c r="I1360" s="7"/>
      <c r="J1360" s="7"/>
    </row>
    <row r="1361" spans="1:10">
      <c r="A1361" t="str">
        <f>'F_Inputs - Reps'!A1361</f>
        <v>SEW</v>
      </c>
      <c r="B1361" t="str">
        <f>'F_Inputs - Reps'!B1361</f>
        <v>WS2004WT</v>
      </c>
      <c r="C1361" t="str">
        <f>'F_Inputs - Reps'!C1361</f>
        <v>New connections element of new development (CPs, meters) - Water treatment</v>
      </c>
      <c r="D1361" t="str">
        <f>'F_Inputs - Reps'!D1361</f>
        <v>£m</v>
      </c>
      <c r="E1361" t="str">
        <f>'F_Inputs - Reps'!E1361</f>
        <v>Price Review 2019</v>
      </c>
      <c r="F1361" s="7"/>
      <c r="G1361" s="7"/>
      <c r="H1361" s="7"/>
      <c r="I1361" s="7"/>
      <c r="J1361" s="7"/>
    </row>
    <row r="1362" spans="1:10">
      <c r="A1362" t="str">
        <f>'F_Inputs - Reps'!A1362</f>
        <v>SEW</v>
      </c>
      <c r="B1362" t="str">
        <f>'F_Inputs - Reps'!B1362</f>
        <v>WS2004TWD</v>
      </c>
      <c r="C1362" t="str">
        <f>'F_Inputs - Reps'!C1362</f>
        <v>New connections element of new development (CPs, meters) - Treated water distribution</v>
      </c>
      <c r="D1362" t="str">
        <f>'F_Inputs - Reps'!D1362</f>
        <v>£m</v>
      </c>
      <c r="E1362" t="str">
        <f>'F_Inputs - Reps'!E1362</f>
        <v>Price Review 2019</v>
      </c>
      <c r="F1362" s="7"/>
      <c r="G1362" s="7"/>
      <c r="H1362" s="7"/>
      <c r="I1362" s="7"/>
      <c r="J1362" s="7"/>
    </row>
    <row r="1363" spans="1:10">
      <c r="A1363" t="str">
        <f>'F_Inputs - Reps'!A1363</f>
        <v>SEW</v>
      </c>
      <c r="B1363" t="str">
        <f>'F_Inputs - Reps'!B1363</f>
        <v>WS2004RWD</v>
      </c>
      <c r="C1363" t="str">
        <f>'F_Inputs - Reps'!C1363</f>
        <v>Enhancement expenditure by purpose ~ capital - New connections element of new development (CPs, meters) - Raw water distribution</v>
      </c>
      <c r="D1363" t="str">
        <f>'F_Inputs - Reps'!D1363</f>
        <v>£m</v>
      </c>
      <c r="E1363" t="str">
        <f>'F_Inputs - Reps'!E1363</f>
        <v>Price Review 2019</v>
      </c>
      <c r="F1363" s="7"/>
      <c r="G1363" s="7"/>
      <c r="H1363" s="7"/>
      <c r="I1363" s="7"/>
      <c r="J1363" s="7"/>
    </row>
    <row r="1364" spans="1:10">
      <c r="A1364" t="str">
        <f>'F_Inputs - Reps'!A1364</f>
        <v>SEW</v>
      </c>
      <c r="B1364" t="str">
        <f>'F_Inputs - Reps'!B1364</f>
        <v>BA2070WR</v>
      </c>
      <c r="C1364" t="str">
        <f>'F_Inputs - Reps'!C1364</f>
        <v>Total enhancement capital expenditure  - Water resources</v>
      </c>
      <c r="D1364" t="str">
        <f>'F_Inputs - Reps'!D1364</f>
        <v>£m</v>
      </c>
      <c r="E1364" t="str">
        <f>'F_Inputs - Reps'!E1364</f>
        <v>Price Review 2019</v>
      </c>
      <c r="F1364" s="7"/>
      <c r="G1364" s="7"/>
      <c r="H1364" s="7"/>
      <c r="I1364" s="7"/>
      <c r="J1364" s="7"/>
    </row>
    <row r="1365" spans="1:10">
      <c r="A1365" t="str">
        <f>'F_Inputs - Reps'!A1365</f>
        <v>SEW</v>
      </c>
      <c r="B1365" t="str">
        <f>'F_Inputs - Reps'!B1365</f>
        <v>BA2070RWD</v>
      </c>
      <c r="C1365" t="str">
        <f>'F_Inputs - Reps'!C1365</f>
        <v>Total enhancement capital expenditure  - Raw water distribution</v>
      </c>
      <c r="D1365" t="str">
        <f>'F_Inputs - Reps'!D1365</f>
        <v>£m</v>
      </c>
      <c r="E1365" t="str">
        <f>'F_Inputs - Reps'!E1365</f>
        <v>Price Review 2019</v>
      </c>
      <c r="F1365" s="7"/>
      <c r="G1365" s="7"/>
      <c r="H1365" s="7"/>
      <c r="I1365" s="7"/>
      <c r="J1365" s="7"/>
    </row>
    <row r="1366" spans="1:10">
      <c r="A1366" t="str">
        <f>'F_Inputs - Reps'!A1366</f>
        <v>SEW</v>
      </c>
      <c r="B1366" t="str">
        <f>'F_Inputs - Reps'!B1366</f>
        <v>BA2070WT</v>
      </c>
      <c r="C1366" t="str">
        <f>'F_Inputs - Reps'!C1366</f>
        <v>Total enhancement capital expenditure  - Water treatment</v>
      </c>
      <c r="D1366" t="str">
        <f>'F_Inputs - Reps'!D1366</f>
        <v>£m</v>
      </c>
      <c r="E1366" t="str">
        <f>'F_Inputs - Reps'!E1366</f>
        <v>Price Review 2019</v>
      </c>
      <c r="F1366" s="7"/>
      <c r="G1366" s="7"/>
      <c r="H1366" s="7"/>
      <c r="I1366" s="7"/>
      <c r="J1366" s="7"/>
    </row>
    <row r="1367" spans="1:10">
      <c r="A1367" t="str">
        <f>'F_Inputs - Reps'!A1367</f>
        <v>SEW</v>
      </c>
      <c r="B1367" t="str">
        <f>'F_Inputs - Reps'!B1367</f>
        <v>BA2070TWD</v>
      </c>
      <c r="C1367" t="str">
        <f>'F_Inputs - Reps'!C1367</f>
        <v>Total enhancement capital expenditure  - Treated water distribution</v>
      </c>
      <c r="D1367" t="str">
        <f>'F_Inputs - Reps'!D1367</f>
        <v>£m</v>
      </c>
      <c r="E1367" t="str">
        <f>'F_Inputs - Reps'!E1367</f>
        <v>Price Review 2019</v>
      </c>
      <c r="F1367" s="7"/>
      <c r="G1367" s="7"/>
      <c r="H1367" s="7"/>
      <c r="I1367" s="7"/>
      <c r="J1367" s="7"/>
    </row>
    <row r="1368" spans="1:10">
      <c r="A1368" t="str">
        <f>'F_Inputs - Reps'!A1368</f>
        <v>SEW</v>
      </c>
      <c r="B1368" t="str">
        <f>'F_Inputs - Reps'!B1368</f>
        <v>WWS1009SC</v>
      </c>
      <c r="C1368" t="str">
        <f>'F_Inputs - Reps'!C1368</f>
        <v>Operating expenditure - Total operating expenditure (excluding third party services) - Sewage collection</v>
      </c>
      <c r="D1368" t="str">
        <f>'F_Inputs - Reps'!D1368</f>
        <v>£m</v>
      </c>
      <c r="E1368" t="str">
        <f>'F_Inputs - Reps'!E1368</f>
        <v>Price Review 2019</v>
      </c>
      <c r="F1368" s="7"/>
      <c r="G1368" s="7"/>
      <c r="H1368" s="7"/>
      <c r="I1368" s="7"/>
      <c r="J1368" s="7"/>
    </row>
    <row r="1369" spans="1:10">
      <c r="A1369" t="str">
        <f>'F_Inputs - Reps'!A1369</f>
        <v>SEW</v>
      </c>
      <c r="B1369" t="str">
        <f>'F_Inputs - Reps'!B1369</f>
        <v>WWS1009ST</v>
      </c>
      <c r="C1369" t="str">
        <f>'F_Inputs - Reps'!C1369</f>
        <v>Operating expenditure - Total operating expenditure (excluding third party services) - Sewage treatment</v>
      </c>
      <c r="D1369" t="str">
        <f>'F_Inputs - Reps'!D1369</f>
        <v>£m</v>
      </c>
      <c r="E1369" t="str">
        <f>'F_Inputs - Reps'!E1369</f>
        <v>Price Review 2019</v>
      </c>
      <c r="F1369" s="7"/>
      <c r="G1369" s="7"/>
      <c r="H1369" s="7"/>
      <c r="I1369" s="7"/>
      <c r="J1369" s="7"/>
    </row>
    <row r="1370" spans="1:10">
      <c r="A1370" t="str">
        <f>'F_Inputs - Reps'!A1370</f>
        <v>SEW</v>
      </c>
      <c r="B1370" t="str">
        <f>'F_Inputs - Reps'!B1370</f>
        <v>WWS1009STP</v>
      </c>
      <c r="C1370" t="str">
        <f>'F_Inputs - Reps'!C1370</f>
        <v>Operating expenditure - Total operating expenditure (excluding third party services) - Sludge transport</v>
      </c>
      <c r="D1370" t="str">
        <f>'F_Inputs - Reps'!D1370</f>
        <v>£m</v>
      </c>
      <c r="E1370" t="str">
        <f>'F_Inputs - Reps'!E1370</f>
        <v>Price Review 2019</v>
      </c>
      <c r="F1370" s="7"/>
      <c r="G1370" s="7"/>
      <c r="H1370" s="7"/>
      <c r="I1370" s="7"/>
      <c r="J1370" s="7"/>
    </row>
    <row r="1371" spans="1:10">
      <c r="A1371" t="str">
        <f>'F_Inputs - Reps'!A1371</f>
        <v>SEW</v>
      </c>
      <c r="B1371" t="str">
        <f>'F_Inputs - Reps'!B1371</f>
        <v>WWS1009SDT</v>
      </c>
      <c r="C1371" t="str">
        <f>'F_Inputs - Reps'!C1371</f>
        <v>Operating expenditure - Total operating expenditure (excluding third party services) - Sludge treatment</v>
      </c>
      <c r="D1371" t="str">
        <f>'F_Inputs - Reps'!D1371</f>
        <v>£m</v>
      </c>
      <c r="E1371" t="str">
        <f>'F_Inputs - Reps'!E1371</f>
        <v>Price Review 2019</v>
      </c>
      <c r="F1371" s="7"/>
      <c r="G1371" s="7"/>
      <c r="H1371" s="7"/>
      <c r="I1371" s="7"/>
      <c r="J1371" s="7"/>
    </row>
    <row r="1372" spans="1:10">
      <c r="A1372" t="str">
        <f>'F_Inputs - Reps'!A1372</f>
        <v>SEW</v>
      </c>
      <c r="B1372" t="str">
        <f>'F_Inputs - Reps'!B1372</f>
        <v>WWS1009SDD</v>
      </c>
      <c r="C1372" t="str">
        <f>'F_Inputs - Reps'!C1372</f>
        <v>Operating expenditure - Total operating expenditure (excluding third party services) - Sludge disposal</v>
      </c>
      <c r="D1372" t="str">
        <f>'F_Inputs - Reps'!D1372</f>
        <v>£m</v>
      </c>
      <c r="E1372" t="str">
        <f>'F_Inputs - Reps'!E1372</f>
        <v>Price Review 2019</v>
      </c>
      <c r="F1372" s="7"/>
      <c r="G1372" s="7"/>
      <c r="H1372" s="7"/>
      <c r="I1372" s="7"/>
      <c r="J1372" s="7"/>
    </row>
    <row r="1373" spans="1:10">
      <c r="A1373" t="str">
        <f>'F_Inputs - Reps'!A1373</f>
        <v>SEW</v>
      </c>
      <c r="B1373" t="str">
        <f>'F_Inputs - Reps'!B1373</f>
        <v>WWS2054SC</v>
      </c>
      <c r="C1373" t="str">
        <f>'F_Inputs - Reps'!C1373</f>
        <v>Enhancement expenditure by purpose - operating - Total wastewater enhancement operating expenditure  - Sewage collection</v>
      </c>
      <c r="D1373" t="str">
        <f>'F_Inputs - Reps'!D1373</f>
        <v>£m</v>
      </c>
      <c r="E1373" t="str">
        <f>'F_Inputs - Reps'!E1373</f>
        <v>Price Review 2019</v>
      </c>
      <c r="F1373" s="7"/>
      <c r="G1373" s="7"/>
      <c r="H1373" s="7"/>
      <c r="I1373" s="7"/>
      <c r="J1373" s="7"/>
    </row>
    <row r="1374" spans="1:10">
      <c r="A1374" t="str">
        <f>'F_Inputs - Reps'!A1374</f>
        <v>SEW</v>
      </c>
      <c r="B1374" t="str">
        <f>'F_Inputs - Reps'!B1374</f>
        <v>WWS2054ST</v>
      </c>
      <c r="C1374" t="str">
        <f>'F_Inputs - Reps'!C1374</f>
        <v>Enhancement expenditure by purpose - operating - Total wastewater enhancement operating expenditure  - Sewage treatment</v>
      </c>
      <c r="D1374" t="str">
        <f>'F_Inputs - Reps'!D1374</f>
        <v>£m</v>
      </c>
      <c r="E1374" t="str">
        <f>'F_Inputs - Reps'!E1374</f>
        <v>Price Review 2019</v>
      </c>
      <c r="F1374" s="7"/>
      <c r="G1374" s="7"/>
      <c r="H1374" s="7"/>
      <c r="I1374" s="7"/>
      <c r="J1374" s="7"/>
    </row>
    <row r="1375" spans="1:10">
      <c r="A1375" t="str">
        <f>'F_Inputs - Reps'!A1375</f>
        <v>SEW</v>
      </c>
      <c r="B1375" t="str">
        <f>'F_Inputs - Reps'!B1375</f>
        <v>WWS2054STP</v>
      </c>
      <c r="C1375" t="str">
        <f>'F_Inputs - Reps'!C1375</f>
        <v>Enhancement expenditure by purpose - operating - Total wastewater enhancement operating expenditure  - Sludge transport</v>
      </c>
      <c r="D1375" t="str">
        <f>'F_Inputs - Reps'!D1375</f>
        <v>£m</v>
      </c>
      <c r="E1375" t="str">
        <f>'F_Inputs - Reps'!E1375</f>
        <v>Price Review 2019</v>
      </c>
      <c r="F1375" s="7"/>
      <c r="G1375" s="7"/>
      <c r="H1375" s="7"/>
      <c r="I1375" s="7"/>
      <c r="J1375" s="7"/>
    </row>
    <row r="1376" spans="1:10">
      <c r="A1376" t="str">
        <f>'F_Inputs - Reps'!A1376</f>
        <v>SEW</v>
      </c>
      <c r="B1376" t="str">
        <f>'F_Inputs - Reps'!B1376</f>
        <v>WWS2054SDT</v>
      </c>
      <c r="C1376" t="str">
        <f>'F_Inputs - Reps'!C1376</f>
        <v>Enhancement expenditure by purpose - operating - Total wastewater enhancement operating expenditure  - Sludge treatment</v>
      </c>
      <c r="D1376" t="str">
        <f>'F_Inputs - Reps'!D1376</f>
        <v>£m</v>
      </c>
      <c r="E1376" t="str">
        <f>'F_Inputs - Reps'!E1376</f>
        <v>Price Review 2019</v>
      </c>
      <c r="F1376" s="7"/>
      <c r="G1376" s="7"/>
      <c r="H1376" s="7"/>
      <c r="I1376" s="7"/>
      <c r="J1376" s="7"/>
    </row>
    <row r="1377" spans="1:10">
      <c r="A1377" t="str">
        <f>'F_Inputs - Reps'!A1377</f>
        <v>SEW</v>
      </c>
      <c r="B1377" t="str">
        <f>'F_Inputs - Reps'!B1377</f>
        <v>WWS2054SDD</v>
      </c>
      <c r="C1377" t="str">
        <f>'F_Inputs - Reps'!C1377</f>
        <v>Enhancement expenditure by purpose - operating - Total wastewater enhancement operating expenditure  - Sludge disposal</v>
      </c>
      <c r="D1377" t="str">
        <f>'F_Inputs - Reps'!D1377</f>
        <v>£m</v>
      </c>
      <c r="E1377" t="str">
        <f>'F_Inputs - Reps'!E1377</f>
        <v>Price Review 2019</v>
      </c>
      <c r="F1377" s="7"/>
      <c r="G1377" s="7"/>
      <c r="H1377" s="7"/>
      <c r="I1377" s="7"/>
      <c r="J1377" s="7"/>
    </row>
    <row r="1378" spans="1:10">
      <c r="A1378" t="str">
        <f>'F_Inputs - Reps'!A1378</f>
        <v>SEW</v>
      </c>
      <c r="B1378" t="str">
        <f>'F_Inputs - Reps'!B1378</f>
        <v>WWS2033SC</v>
      </c>
      <c r="C1378" t="str">
        <f>'F_Inputs - Reps'!C1378</f>
        <v>Enhancement expenditure by purpose - operating - New development and growth - Sewage collection</v>
      </c>
      <c r="D1378" t="str">
        <f>'F_Inputs - Reps'!D1378</f>
        <v>£m</v>
      </c>
      <c r="E1378" t="str">
        <f>'F_Inputs - Reps'!E1378</f>
        <v>Price Review 2019</v>
      </c>
      <c r="F1378" s="7"/>
      <c r="G1378" s="7"/>
      <c r="H1378" s="7"/>
      <c r="I1378" s="7"/>
      <c r="J1378" s="7"/>
    </row>
    <row r="1379" spans="1:10">
      <c r="A1379" t="str">
        <f>'F_Inputs - Reps'!A1379</f>
        <v>SEW</v>
      </c>
      <c r="B1379" t="str">
        <f>'F_Inputs - Reps'!B1379</f>
        <v>WWS2033ST</v>
      </c>
      <c r="C1379" t="str">
        <f>'F_Inputs - Reps'!C1379</f>
        <v>Enhancement expenditure by purpose - operating - New development and growth - Sewage treatment</v>
      </c>
      <c r="D1379" t="str">
        <f>'F_Inputs - Reps'!D1379</f>
        <v>£m</v>
      </c>
      <c r="E1379" t="str">
        <f>'F_Inputs - Reps'!E1379</f>
        <v>Price Review 2019</v>
      </c>
      <c r="F1379" s="7"/>
      <c r="G1379" s="7"/>
      <c r="H1379" s="7"/>
      <c r="I1379" s="7"/>
      <c r="J1379" s="7"/>
    </row>
    <row r="1380" spans="1:10">
      <c r="A1380" t="str">
        <f>'F_Inputs - Reps'!A1380</f>
        <v>SEW</v>
      </c>
      <c r="B1380" t="str">
        <f>'F_Inputs - Reps'!B1380</f>
        <v>WWS2033STP</v>
      </c>
      <c r="C1380" t="str">
        <f>'F_Inputs - Reps'!C1380</f>
        <v>Enhancement expenditure by purpose - operating - New development and growth - Sludge transport</v>
      </c>
      <c r="D1380" t="str">
        <f>'F_Inputs - Reps'!D1380</f>
        <v>£m</v>
      </c>
      <c r="E1380" t="str">
        <f>'F_Inputs - Reps'!E1380</f>
        <v>Price Review 2019</v>
      </c>
      <c r="F1380" s="7"/>
      <c r="G1380" s="7"/>
      <c r="H1380" s="7"/>
      <c r="I1380" s="7"/>
      <c r="J1380" s="7"/>
    </row>
    <row r="1381" spans="1:10">
      <c r="A1381" t="str">
        <f>'F_Inputs - Reps'!A1381</f>
        <v>SEW</v>
      </c>
      <c r="B1381" t="str">
        <f>'F_Inputs - Reps'!B1381</f>
        <v>WWS2033SDT</v>
      </c>
      <c r="C1381" t="str">
        <f>'F_Inputs - Reps'!C1381</f>
        <v>Enhancement expenditure by purpose - operating - New development and growth - Sludge treatment</v>
      </c>
      <c r="D1381" t="str">
        <f>'F_Inputs - Reps'!D1381</f>
        <v>£m</v>
      </c>
      <c r="E1381" t="str">
        <f>'F_Inputs - Reps'!E1381</f>
        <v>Price Review 2019</v>
      </c>
      <c r="F1381" s="7"/>
      <c r="G1381" s="7"/>
      <c r="H1381" s="7"/>
      <c r="I1381" s="7"/>
      <c r="J1381" s="7"/>
    </row>
    <row r="1382" spans="1:10">
      <c r="A1382" t="str">
        <f>'F_Inputs - Reps'!A1382</f>
        <v>SEW</v>
      </c>
      <c r="B1382" t="str">
        <f>'F_Inputs - Reps'!B1382</f>
        <v>WWS2033SDD</v>
      </c>
      <c r="C1382" t="str">
        <f>'F_Inputs - Reps'!C1382</f>
        <v>Enhancement expenditure by purpose - operating - New development and growth - Sludge disposal</v>
      </c>
      <c r="D1382" t="str">
        <f>'F_Inputs - Reps'!D1382</f>
        <v>£m</v>
      </c>
      <c r="E1382" t="str">
        <f>'F_Inputs - Reps'!E1382</f>
        <v>Price Review 2019</v>
      </c>
      <c r="F1382" s="7"/>
      <c r="G1382" s="7"/>
      <c r="H1382" s="7"/>
      <c r="I1382" s="7"/>
      <c r="J1382" s="7"/>
    </row>
    <row r="1383" spans="1:10">
      <c r="A1383" t="str">
        <f>'F_Inputs - Reps'!A1383</f>
        <v>SEW</v>
      </c>
      <c r="B1383" t="str">
        <f>'F_Inputs - Reps'!B1383</f>
        <v>WWS2034SC</v>
      </c>
      <c r="C1383" t="str">
        <f>'F_Inputs - Reps'!C1383</f>
        <v>Enhancement expenditure by purpose - operating - Growth at sewage treatment works (excluding sludge treatment) - Sewage collection</v>
      </c>
      <c r="D1383" t="str">
        <f>'F_Inputs - Reps'!D1383</f>
        <v>£m</v>
      </c>
      <c r="E1383" t="str">
        <f>'F_Inputs - Reps'!E1383</f>
        <v>Price Review 2019</v>
      </c>
      <c r="F1383" s="7"/>
      <c r="G1383" s="7"/>
      <c r="H1383" s="7"/>
      <c r="I1383" s="7"/>
      <c r="J1383" s="7"/>
    </row>
    <row r="1384" spans="1:10">
      <c r="A1384" t="str">
        <f>'F_Inputs - Reps'!A1384</f>
        <v>SEW</v>
      </c>
      <c r="B1384" t="str">
        <f>'F_Inputs - Reps'!B1384</f>
        <v>WWS2034ST</v>
      </c>
      <c r="C1384" t="str">
        <f>'F_Inputs - Reps'!C1384</f>
        <v>Enhancement expenditure by purpose - operating - Growth at sewage treatment works (excluding sludge treatment) - Sewage treatment</v>
      </c>
      <c r="D1384" t="str">
        <f>'F_Inputs - Reps'!D1384</f>
        <v>£m</v>
      </c>
      <c r="E1384" t="str">
        <f>'F_Inputs - Reps'!E1384</f>
        <v>Price Review 2019</v>
      </c>
      <c r="F1384" s="7"/>
      <c r="G1384" s="7"/>
      <c r="H1384" s="7"/>
      <c r="I1384" s="7"/>
      <c r="J1384" s="7"/>
    </row>
    <row r="1385" spans="1:10">
      <c r="A1385" t="str">
        <f>'F_Inputs - Reps'!A1385</f>
        <v>SEW</v>
      </c>
      <c r="B1385" t="str">
        <f>'F_Inputs - Reps'!B1385</f>
        <v>WWS2034STP</v>
      </c>
      <c r="C1385" t="str">
        <f>'F_Inputs - Reps'!C1385</f>
        <v>Enhancement expenditure by purpose - operating - Growth at sewage treatment works (excluding sludge treatment) - Sludge transport</v>
      </c>
      <c r="D1385" t="str">
        <f>'F_Inputs - Reps'!D1385</f>
        <v>£m</v>
      </c>
      <c r="E1385" t="str">
        <f>'F_Inputs - Reps'!E1385</f>
        <v>Price Review 2019</v>
      </c>
      <c r="F1385" s="7"/>
      <c r="G1385" s="7"/>
      <c r="H1385" s="7"/>
      <c r="I1385" s="7"/>
      <c r="J1385" s="7"/>
    </row>
    <row r="1386" spans="1:10">
      <c r="A1386" t="str">
        <f>'F_Inputs - Reps'!A1386</f>
        <v>SEW</v>
      </c>
      <c r="B1386" t="str">
        <f>'F_Inputs - Reps'!B1386</f>
        <v>WWS2034SDT</v>
      </c>
      <c r="C1386" t="str">
        <f>'F_Inputs - Reps'!C1386</f>
        <v>Enhancement expenditure by purpose - operating - Growth at sewage treatment works (excluding sludge treatment) - Sludge treatment</v>
      </c>
      <c r="D1386" t="str">
        <f>'F_Inputs - Reps'!D1386</f>
        <v>£m</v>
      </c>
      <c r="E1386" t="str">
        <f>'F_Inputs - Reps'!E1386</f>
        <v>Price Review 2019</v>
      </c>
      <c r="F1386" s="7"/>
      <c r="G1386" s="7"/>
      <c r="H1386" s="7"/>
      <c r="I1386" s="7"/>
      <c r="J1386" s="7"/>
    </row>
    <row r="1387" spans="1:10">
      <c r="A1387" t="str">
        <f>'F_Inputs - Reps'!A1387</f>
        <v>SEW</v>
      </c>
      <c r="B1387" t="str">
        <f>'F_Inputs - Reps'!B1387</f>
        <v>WWS2034SDD</v>
      </c>
      <c r="C1387" t="str">
        <f>'F_Inputs - Reps'!C1387</f>
        <v>Enhancement expenditure by purpose - operating - Growth at sewage treatment works (excluding sludge treatment) - Sludge disposal</v>
      </c>
      <c r="D1387" t="str">
        <f>'F_Inputs - Reps'!D1387</f>
        <v>£m</v>
      </c>
      <c r="E1387" t="str">
        <f>'F_Inputs - Reps'!E1387</f>
        <v>Price Review 2019</v>
      </c>
      <c r="F1387" s="7"/>
      <c r="G1387" s="7"/>
      <c r="H1387" s="7"/>
      <c r="I1387" s="7"/>
      <c r="J1387" s="7"/>
    </row>
    <row r="1388" spans="1:10">
      <c r="A1388" t="str">
        <f>'F_Inputs - Reps'!A1388</f>
        <v>SEW</v>
      </c>
      <c r="B1388" t="str">
        <f>'F_Inputs - Reps'!B1388</f>
        <v>WWS2038SC</v>
      </c>
      <c r="C1388" t="str">
        <f>'F_Inputs - Reps'!C1388</f>
        <v>Enhancement expenditure by purpose - operating - Reduce flooding risk for properties - Sewage collection</v>
      </c>
      <c r="D1388" t="str">
        <f>'F_Inputs - Reps'!D1388</f>
        <v>£m</v>
      </c>
      <c r="E1388" t="str">
        <f>'F_Inputs - Reps'!E1388</f>
        <v>Price Review 2019</v>
      </c>
      <c r="F1388" s="7"/>
      <c r="G1388" s="7"/>
      <c r="H1388" s="7"/>
      <c r="I1388" s="7"/>
      <c r="J1388" s="7"/>
    </row>
    <row r="1389" spans="1:10">
      <c r="A1389" t="str">
        <f>'F_Inputs - Reps'!A1389</f>
        <v>SEW</v>
      </c>
      <c r="B1389" t="str">
        <f>'F_Inputs - Reps'!B1389</f>
        <v>WWS2038ST</v>
      </c>
      <c r="C1389" t="str">
        <f>'F_Inputs - Reps'!C1389</f>
        <v>Enhancement expenditure by purpose - operating - Reduce flooding risk for properties - Sewage treatment</v>
      </c>
      <c r="D1389" t="str">
        <f>'F_Inputs - Reps'!D1389</f>
        <v>£m</v>
      </c>
      <c r="E1389" t="str">
        <f>'F_Inputs - Reps'!E1389</f>
        <v>Price Review 2019</v>
      </c>
      <c r="F1389" s="7"/>
      <c r="G1389" s="7"/>
      <c r="H1389" s="7"/>
      <c r="I1389" s="7"/>
      <c r="J1389" s="7"/>
    </row>
    <row r="1390" spans="1:10">
      <c r="A1390" t="str">
        <f>'F_Inputs - Reps'!A1390</f>
        <v>SEW</v>
      </c>
      <c r="B1390" t="str">
        <f>'F_Inputs - Reps'!B1390</f>
        <v>WWS2038STP</v>
      </c>
      <c r="C1390" t="str">
        <f>'F_Inputs - Reps'!C1390</f>
        <v>Enhancement expenditure by purpose - operating - Reduce flooding risk for properties - Sludge transport</v>
      </c>
      <c r="D1390" t="str">
        <f>'F_Inputs - Reps'!D1390</f>
        <v>£m</v>
      </c>
      <c r="E1390" t="str">
        <f>'F_Inputs - Reps'!E1390</f>
        <v>Price Review 2019</v>
      </c>
      <c r="F1390" s="7"/>
      <c r="G1390" s="7"/>
      <c r="H1390" s="7"/>
      <c r="I1390" s="7"/>
      <c r="J1390" s="7"/>
    </row>
    <row r="1391" spans="1:10">
      <c r="A1391" t="str">
        <f>'F_Inputs - Reps'!A1391</f>
        <v>SEW</v>
      </c>
      <c r="B1391" t="str">
        <f>'F_Inputs - Reps'!B1391</f>
        <v>WWS2038SDT</v>
      </c>
      <c r="C1391" t="str">
        <f>'F_Inputs - Reps'!C1391</f>
        <v>Enhancement expenditure by purpose - operating - Reduce flooding risk for properties - Sludge treatment</v>
      </c>
      <c r="D1391" t="str">
        <f>'F_Inputs - Reps'!D1391</f>
        <v>£m</v>
      </c>
      <c r="E1391" t="str">
        <f>'F_Inputs - Reps'!E1391</f>
        <v>Price Review 2019</v>
      </c>
      <c r="F1391" s="7"/>
      <c r="G1391" s="7"/>
      <c r="H1391" s="7"/>
      <c r="I1391" s="7"/>
      <c r="J1391" s="7"/>
    </row>
    <row r="1392" spans="1:10">
      <c r="A1392" t="str">
        <f>'F_Inputs - Reps'!A1392</f>
        <v>SEW</v>
      </c>
      <c r="B1392" t="str">
        <f>'F_Inputs - Reps'!B1392</f>
        <v>WWS2038SDD</v>
      </c>
      <c r="C1392" t="str">
        <f>'F_Inputs - Reps'!C1392</f>
        <v>Enhancement expenditure by purpose - operating - Reduce flooding risk for properties - Sludge disposal</v>
      </c>
      <c r="D1392" t="str">
        <f>'F_Inputs - Reps'!D1392</f>
        <v>£m</v>
      </c>
      <c r="E1392" t="str">
        <f>'F_Inputs - Reps'!E1392</f>
        <v>Price Review 2019</v>
      </c>
      <c r="F1392" s="7"/>
      <c r="G1392" s="7"/>
      <c r="H1392" s="7"/>
      <c r="I1392" s="7"/>
      <c r="J1392" s="7"/>
    </row>
    <row r="1393" spans="1:10">
      <c r="A1393" t="str">
        <f>'F_Inputs - Reps'!A1393</f>
        <v>SEW</v>
      </c>
      <c r="B1393" t="str">
        <f>'F_Inputs - Reps'!B1393</f>
        <v>WWS2055SC</v>
      </c>
      <c r="C1393" t="str">
        <f>'F_Inputs - Reps'!C1393</f>
        <v>Enhancement expenditure by purpose - operating - Transferred private sewers and pumping stations - Sewage collection</v>
      </c>
      <c r="D1393" t="str">
        <f>'F_Inputs - Reps'!D1393</f>
        <v>£m</v>
      </c>
      <c r="E1393" t="str">
        <f>'F_Inputs - Reps'!E1393</f>
        <v>Price Review 2019</v>
      </c>
      <c r="F1393" s="7"/>
      <c r="G1393" s="7"/>
      <c r="H1393" s="7"/>
      <c r="I1393" s="7"/>
      <c r="J1393" s="7"/>
    </row>
    <row r="1394" spans="1:10">
      <c r="A1394" t="str">
        <f>'F_Inputs - Reps'!A1394</f>
        <v>SEW</v>
      </c>
      <c r="B1394" t="str">
        <f>'F_Inputs - Reps'!B1394</f>
        <v>WWS2055ST</v>
      </c>
      <c r="C1394" t="str">
        <f>'F_Inputs - Reps'!C1394</f>
        <v>Enhancement expenditure by purpose - operating - Transferred private sewers and pumping stations - Sewage treatment</v>
      </c>
      <c r="D1394" t="str">
        <f>'F_Inputs - Reps'!D1394</f>
        <v>£m</v>
      </c>
      <c r="E1394" t="str">
        <f>'F_Inputs - Reps'!E1394</f>
        <v>Price Review 2019</v>
      </c>
      <c r="F1394" s="7"/>
      <c r="G1394" s="7"/>
      <c r="H1394" s="7"/>
      <c r="I1394" s="7"/>
      <c r="J1394" s="7"/>
    </row>
    <row r="1395" spans="1:10">
      <c r="A1395" t="str">
        <f>'F_Inputs - Reps'!A1395</f>
        <v>SEW</v>
      </c>
      <c r="B1395" t="str">
        <f>'F_Inputs - Reps'!B1395</f>
        <v>WWS2055STP</v>
      </c>
      <c r="C1395" t="str">
        <f>'F_Inputs - Reps'!C1395</f>
        <v>Enhancement expenditure by purpose - operating - Transferred private sewers and pumping stations - Sludge transport</v>
      </c>
      <c r="D1395" t="str">
        <f>'F_Inputs - Reps'!D1395</f>
        <v>£m</v>
      </c>
      <c r="E1395" t="str">
        <f>'F_Inputs - Reps'!E1395</f>
        <v>Price Review 2019</v>
      </c>
      <c r="F1395" s="7"/>
      <c r="G1395" s="7"/>
      <c r="H1395" s="7"/>
      <c r="I1395" s="7"/>
      <c r="J1395" s="7"/>
    </row>
    <row r="1396" spans="1:10">
      <c r="A1396" t="str">
        <f>'F_Inputs - Reps'!A1396</f>
        <v>SEW</v>
      </c>
      <c r="B1396" t="str">
        <f>'F_Inputs - Reps'!B1396</f>
        <v>WWS2055SDT</v>
      </c>
      <c r="C1396" t="str">
        <f>'F_Inputs - Reps'!C1396</f>
        <v>Enhancement expenditure by purpose - operating - Transferred private sewers and pumping stations - Sludge treatment</v>
      </c>
      <c r="D1396" t="str">
        <f>'F_Inputs - Reps'!D1396</f>
        <v>£m</v>
      </c>
      <c r="E1396" t="str">
        <f>'F_Inputs - Reps'!E1396</f>
        <v>Price Review 2019</v>
      </c>
      <c r="F1396" s="7"/>
      <c r="G1396" s="7"/>
      <c r="H1396" s="7"/>
      <c r="I1396" s="7"/>
      <c r="J1396" s="7"/>
    </row>
    <row r="1397" spans="1:10">
      <c r="A1397" t="str">
        <f>'F_Inputs - Reps'!A1397</f>
        <v>SEW</v>
      </c>
      <c r="B1397" t="str">
        <f>'F_Inputs - Reps'!B1397</f>
        <v>WWS2055SDD</v>
      </c>
      <c r="C1397" t="str">
        <f>'F_Inputs - Reps'!C1397</f>
        <v>Enhancement expenditure by purpose - operating - Transferred private sewers and pumping stations - Sludge disposal</v>
      </c>
      <c r="D1397" t="str">
        <f>'F_Inputs - Reps'!D1397</f>
        <v>£m</v>
      </c>
      <c r="E1397" t="str">
        <f>'F_Inputs - Reps'!E1397</f>
        <v>Price Review 2019</v>
      </c>
      <c r="F1397" s="7"/>
      <c r="G1397" s="7"/>
      <c r="H1397" s="7"/>
      <c r="I1397" s="7"/>
      <c r="J1397" s="7"/>
    </row>
    <row r="1398" spans="1:10">
      <c r="A1398" t="str">
        <f>'F_Inputs - Reps'!A1398</f>
        <v>SEW</v>
      </c>
      <c r="B1398" t="str">
        <f>'F_Inputs - Reps'!B1398</f>
        <v>WWS1012SC</v>
      </c>
      <c r="C1398" t="str">
        <f>'F_Inputs - Reps'!C1398</f>
        <v>Capital expenditure - Maintaining the long term capability of the assets ~ infra - Sewage collection</v>
      </c>
      <c r="D1398" t="str">
        <f>'F_Inputs - Reps'!D1398</f>
        <v>£m</v>
      </c>
      <c r="E1398" t="str">
        <f>'F_Inputs - Reps'!E1398</f>
        <v>Price Review 2019</v>
      </c>
      <c r="F1398" s="7"/>
      <c r="G1398" s="7"/>
      <c r="H1398" s="7"/>
      <c r="I1398" s="7"/>
      <c r="J1398" s="7"/>
    </row>
    <row r="1399" spans="1:10">
      <c r="A1399" t="str">
        <f>'F_Inputs - Reps'!A1399</f>
        <v>SEW</v>
      </c>
      <c r="B1399" t="str">
        <f>'F_Inputs - Reps'!B1399</f>
        <v>WWS1012ST</v>
      </c>
      <c r="C1399" t="str">
        <f>'F_Inputs - Reps'!C1399</f>
        <v>Capital expenditure - Maintaining the long term capability of the assets ~ infra - Sewage treatment</v>
      </c>
      <c r="D1399" t="str">
        <f>'F_Inputs - Reps'!D1399</f>
        <v>£m</v>
      </c>
      <c r="E1399" t="str">
        <f>'F_Inputs - Reps'!E1399</f>
        <v>Price Review 2019</v>
      </c>
      <c r="F1399" s="7"/>
      <c r="G1399" s="7"/>
      <c r="H1399" s="7"/>
      <c r="I1399" s="7"/>
      <c r="J1399" s="7"/>
    </row>
    <row r="1400" spans="1:10">
      <c r="A1400" t="str">
        <f>'F_Inputs - Reps'!A1400</f>
        <v>SEW</v>
      </c>
      <c r="B1400" t="str">
        <f>'F_Inputs - Reps'!B1400</f>
        <v>WWS1012STP</v>
      </c>
      <c r="C1400" t="str">
        <f>'F_Inputs - Reps'!C1400</f>
        <v>Capital expenditure - Maintaining the long term capability of the assets ~ infra - Sludge transport</v>
      </c>
      <c r="D1400" t="str">
        <f>'F_Inputs - Reps'!D1400</f>
        <v>£m</v>
      </c>
      <c r="E1400" t="str">
        <f>'F_Inputs - Reps'!E1400</f>
        <v>Price Review 2019</v>
      </c>
      <c r="F1400" s="7"/>
      <c r="G1400" s="7"/>
      <c r="H1400" s="7"/>
      <c r="I1400" s="7"/>
      <c r="J1400" s="7"/>
    </row>
    <row r="1401" spans="1:10">
      <c r="A1401" t="str">
        <f>'F_Inputs - Reps'!A1401</f>
        <v>SEW</v>
      </c>
      <c r="B1401" t="str">
        <f>'F_Inputs - Reps'!B1401</f>
        <v>WWS1012SDT</v>
      </c>
      <c r="C1401" t="str">
        <f>'F_Inputs - Reps'!C1401</f>
        <v>Capital expenditure - Maintaining the long term capability of the assets ~ infra - Sludge treatment</v>
      </c>
      <c r="D1401" t="str">
        <f>'F_Inputs - Reps'!D1401</f>
        <v>£m</v>
      </c>
      <c r="E1401" t="str">
        <f>'F_Inputs - Reps'!E1401</f>
        <v>Price Review 2019</v>
      </c>
      <c r="F1401" s="7"/>
      <c r="G1401" s="7"/>
      <c r="H1401" s="7"/>
      <c r="I1401" s="7"/>
      <c r="J1401" s="7"/>
    </row>
    <row r="1402" spans="1:10">
      <c r="A1402" t="str">
        <f>'F_Inputs - Reps'!A1402</f>
        <v>SEW</v>
      </c>
      <c r="B1402" t="str">
        <f>'F_Inputs - Reps'!B1402</f>
        <v>WWS1012SDD</v>
      </c>
      <c r="C1402" t="str">
        <f>'F_Inputs - Reps'!C1402</f>
        <v>Capital expenditure - Maintaining the long term capability of the assets ~ infra - Sludge disposal</v>
      </c>
      <c r="D1402" t="str">
        <f>'F_Inputs - Reps'!D1402</f>
        <v>£m</v>
      </c>
      <c r="E1402" t="str">
        <f>'F_Inputs - Reps'!E1402</f>
        <v>Price Review 2019</v>
      </c>
      <c r="F1402" s="7"/>
      <c r="G1402" s="7"/>
      <c r="H1402" s="7"/>
      <c r="I1402" s="7"/>
      <c r="J1402" s="7"/>
    </row>
    <row r="1403" spans="1:10">
      <c r="A1403" t="str">
        <f>'F_Inputs - Reps'!A1403</f>
        <v>SEW</v>
      </c>
      <c r="B1403" t="str">
        <f>'F_Inputs - Reps'!B1403</f>
        <v>WWS1013SC</v>
      </c>
      <c r="C1403" t="str">
        <f>'F_Inputs - Reps'!C1403</f>
        <v>Capital expenditure - Maintaining the long term capability of the assets ~ non~infra - Sewage collection</v>
      </c>
      <c r="D1403" t="str">
        <f>'F_Inputs - Reps'!D1403</f>
        <v>£m</v>
      </c>
      <c r="E1403" t="str">
        <f>'F_Inputs - Reps'!E1403</f>
        <v>Price Review 2019</v>
      </c>
      <c r="F1403" s="7"/>
      <c r="G1403" s="7"/>
      <c r="H1403" s="7"/>
      <c r="I1403" s="7"/>
      <c r="J1403" s="7"/>
    </row>
    <row r="1404" spans="1:10">
      <c r="A1404" t="str">
        <f>'F_Inputs - Reps'!A1404</f>
        <v>SEW</v>
      </c>
      <c r="B1404" t="str">
        <f>'F_Inputs - Reps'!B1404</f>
        <v>WWS1013ST</v>
      </c>
      <c r="C1404" t="str">
        <f>'F_Inputs - Reps'!C1404</f>
        <v>Capital expenditure - Maintaining the long term capability of the assets ~ non~infra - Sewage treatment</v>
      </c>
      <c r="D1404" t="str">
        <f>'F_Inputs - Reps'!D1404</f>
        <v>£m</v>
      </c>
      <c r="E1404" t="str">
        <f>'F_Inputs - Reps'!E1404</f>
        <v>Price Review 2019</v>
      </c>
      <c r="F1404" s="7"/>
      <c r="G1404" s="7"/>
      <c r="H1404" s="7"/>
      <c r="I1404" s="7"/>
      <c r="J1404" s="7"/>
    </row>
    <row r="1405" spans="1:10">
      <c r="A1405" t="str">
        <f>'F_Inputs - Reps'!A1405</f>
        <v>SEW</v>
      </c>
      <c r="B1405" t="str">
        <f>'F_Inputs - Reps'!B1405</f>
        <v>WWS1013STP</v>
      </c>
      <c r="C1405" t="str">
        <f>'F_Inputs - Reps'!C1405</f>
        <v>Capital expenditure - Maintaining the long term capability of the assets ~ non~infra - Sludge transport</v>
      </c>
      <c r="D1405" t="str">
        <f>'F_Inputs - Reps'!D1405</f>
        <v>£m</v>
      </c>
      <c r="E1405" t="str">
        <f>'F_Inputs - Reps'!E1405</f>
        <v>Price Review 2019</v>
      </c>
      <c r="F1405" s="7"/>
      <c r="G1405" s="7"/>
      <c r="H1405" s="7"/>
      <c r="I1405" s="7"/>
      <c r="J1405" s="7"/>
    </row>
    <row r="1406" spans="1:10">
      <c r="A1406" t="str">
        <f>'F_Inputs - Reps'!A1406</f>
        <v>SEW</v>
      </c>
      <c r="B1406" t="str">
        <f>'F_Inputs - Reps'!B1406</f>
        <v>WWS1013SDT</v>
      </c>
      <c r="C1406" t="str">
        <f>'F_Inputs - Reps'!C1406</f>
        <v>Capital expenditure - Maintaining the long term capability of the assets ~ non~infra - Sludge treatment</v>
      </c>
      <c r="D1406" t="str">
        <f>'F_Inputs - Reps'!D1406</f>
        <v>£m</v>
      </c>
      <c r="E1406" t="str">
        <f>'F_Inputs - Reps'!E1406</f>
        <v>Price Review 2019</v>
      </c>
      <c r="F1406" s="7"/>
      <c r="G1406" s="7"/>
      <c r="H1406" s="7"/>
      <c r="I1406" s="7"/>
      <c r="J1406" s="7"/>
    </row>
    <row r="1407" spans="1:10">
      <c r="A1407" t="str">
        <f>'F_Inputs - Reps'!A1407</f>
        <v>SEW</v>
      </c>
      <c r="B1407" t="str">
        <f>'F_Inputs - Reps'!B1407</f>
        <v>WWS1013SDD</v>
      </c>
      <c r="C1407" t="str">
        <f>'F_Inputs - Reps'!C1407</f>
        <v>Capital expenditure - Maintaining the long term capability of the assets ~ non~infra - Sludge disposal</v>
      </c>
      <c r="D1407" t="str">
        <f>'F_Inputs - Reps'!D1407</f>
        <v>£m</v>
      </c>
      <c r="E1407" t="str">
        <f>'F_Inputs - Reps'!E1407</f>
        <v>Price Review 2019</v>
      </c>
      <c r="F1407" s="7"/>
      <c r="G1407" s="7"/>
      <c r="H1407" s="7"/>
      <c r="I1407" s="7"/>
      <c r="J1407" s="7"/>
    </row>
    <row r="1408" spans="1:10">
      <c r="A1408" t="str">
        <f>'F_Inputs - Reps'!A1408</f>
        <v>SEW</v>
      </c>
      <c r="B1408" t="str">
        <f>'F_Inputs - Reps'!B1408</f>
        <v>S3020SC</v>
      </c>
      <c r="C1408" t="str">
        <f>'F_Inputs - Reps'!C1408</f>
        <v>New development and growth - Sewage collection</v>
      </c>
      <c r="D1408" t="str">
        <f>'F_Inputs - Reps'!D1408</f>
        <v>£m</v>
      </c>
      <c r="E1408" t="str">
        <f>'F_Inputs - Reps'!E1408</f>
        <v>Price Review 2019</v>
      </c>
      <c r="F1408" s="7"/>
      <c r="G1408" s="7"/>
      <c r="H1408" s="7"/>
      <c r="I1408" s="7"/>
      <c r="J1408" s="7"/>
    </row>
    <row r="1409" spans="1:10">
      <c r="A1409" t="str">
        <f>'F_Inputs - Reps'!A1409</f>
        <v>SEW</v>
      </c>
      <c r="B1409" t="str">
        <f>'F_Inputs - Reps'!B1409</f>
        <v>S3020ST</v>
      </c>
      <c r="C1409" t="str">
        <f>'F_Inputs - Reps'!C1409</f>
        <v>New development and growth - Sewage treatment</v>
      </c>
      <c r="D1409" t="str">
        <f>'F_Inputs - Reps'!D1409</f>
        <v>£m</v>
      </c>
      <c r="E1409" t="str">
        <f>'F_Inputs - Reps'!E1409</f>
        <v>Price Review 2019</v>
      </c>
      <c r="F1409" s="7"/>
      <c r="G1409" s="7"/>
      <c r="H1409" s="7"/>
      <c r="I1409" s="7"/>
      <c r="J1409" s="7"/>
    </row>
    <row r="1410" spans="1:10">
      <c r="A1410" t="str">
        <f>'F_Inputs - Reps'!A1410</f>
        <v>SEW</v>
      </c>
      <c r="B1410" t="str">
        <f>'F_Inputs - Reps'!B1410</f>
        <v>S3020STP</v>
      </c>
      <c r="C1410" t="str">
        <f>'F_Inputs - Reps'!C1410</f>
        <v>New development and growth - Sludge transport</v>
      </c>
      <c r="D1410" t="str">
        <f>'F_Inputs - Reps'!D1410</f>
        <v>£m</v>
      </c>
      <c r="E1410" t="str">
        <f>'F_Inputs - Reps'!E1410</f>
        <v>Price Review 2019</v>
      </c>
      <c r="F1410" s="7"/>
      <c r="G1410" s="7"/>
      <c r="H1410" s="7"/>
      <c r="I1410" s="7"/>
      <c r="J1410" s="7"/>
    </row>
    <row r="1411" spans="1:10">
      <c r="A1411" t="str">
        <f>'F_Inputs - Reps'!A1411</f>
        <v>SEW</v>
      </c>
      <c r="B1411" t="str">
        <f>'F_Inputs - Reps'!B1411</f>
        <v>S3020SDT</v>
      </c>
      <c r="C1411" t="str">
        <f>'F_Inputs - Reps'!C1411</f>
        <v>New development and growth - Sludge treatment</v>
      </c>
      <c r="D1411" t="str">
        <f>'F_Inputs - Reps'!D1411</f>
        <v>£m</v>
      </c>
      <c r="E1411" t="str">
        <f>'F_Inputs - Reps'!E1411</f>
        <v>Price Review 2019</v>
      </c>
      <c r="F1411" s="7"/>
      <c r="G1411" s="7"/>
      <c r="H1411" s="7"/>
      <c r="I1411" s="7"/>
      <c r="J1411" s="7"/>
    </row>
    <row r="1412" spans="1:10">
      <c r="A1412" t="str">
        <f>'F_Inputs - Reps'!A1412</f>
        <v>SEW</v>
      </c>
      <c r="B1412" t="str">
        <f>'F_Inputs - Reps'!B1412</f>
        <v>S3020SDD</v>
      </c>
      <c r="C1412" t="str">
        <f>'F_Inputs - Reps'!C1412</f>
        <v>New development and growth - Sludge disposal</v>
      </c>
      <c r="D1412" t="str">
        <f>'F_Inputs - Reps'!D1412</f>
        <v>£m</v>
      </c>
      <c r="E1412" t="str">
        <f>'F_Inputs - Reps'!E1412</f>
        <v>Price Review 2019</v>
      </c>
      <c r="F1412" s="7"/>
      <c r="G1412" s="7"/>
      <c r="H1412" s="7"/>
      <c r="I1412" s="7"/>
      <c r="J1412" s="7"/>
    </row>
    <row r="1413" spans="1:10">
      <c r="A1413" t="str">
        <f>'F_Inputs - Reps'!A1413</f>
        <v>SEW</v>
      </c>
      <c r="B1413" t="str">
        <f>'F_Inputs - Reps'!B1413</f>
        <v>S3021SC</v>
      </c>
      <c r="C1413" t="str">
        <f>'F_Inputs - Reps'!C1413</f>
        <v>Growth at sewage treatment works (excluding sludge treatment) - Sewage collection</v>
      </c>
      <c r="D1413" t="str">
        <f>'F_Inputs - Reps'!D1413</f>
        <v>£m</v>
      </c>
      <c r="E1413" t="str">
        <f>'F_Inputs - Reps'!E1413</f>
        <v>Price Review 2019</v>
      </c>
      <c r="F1413" s="7"/>
      <c r="G1413" s="7"/>
      <c r="H1413" s="7"/>
      <c r="I1413" s="7"/>
      <c r="J1413" s="7"/>
    </row>
    <row r="1414" spans="1:10">
      <c r="A1414" t="str">
        <f>'F_Inputs - Reps'!A1414</f>
        <v>SEW</v>
      </c>
      <c r="B1414" t="str">
        <f>'F_Inputs - Reps'!B1414</f>
        <v>S3021ST</v>
      </c>
      <c r="C1414" t="str">
        <f>'F_Inputs - Reps'!C1414</f>
        <v>Growth at sewage treatment works (excluding sludge treatment) - Sewage treatment</v>
      </c>
      <c r="D1414" t="str">
        <f>'F_Inputs - Reps'!D1414</f>
        <v>£m</v>
      </c>
      <c r="E1414" t="str">
        <f>'F_Inputs - Reps'!E1414</f>
        <v>Price Review 2019</v>
      </c>
      <c r="F1414" s="7"/>
      <c r="G1414" s="7"/>
      <c r="H1414" s="7"/>
      <c r="I1414" s="7"/>
      <c r="J1414" s="7"/>
    </row>
    <row r="1415" spans="1:10">
      <c r="A1415" t="str">
        <f>'F_Inputs - Reps'!A1415</f>
        <v>SEW</v>
      </c>
      <c r="B1415" t="str">
        <f>'F_Inputs - Reps'!B1415</f>
        <v>S3021STP</v>
      </c>
      <c r="C1415" t="str">
        <f>'F_Inputs - Reps'!C1415</f>
        <v>Growth at sewage treatment works (excluding sludge treatment) - Sludge transport</v>
      </c>
      <c r="D1415" t="str">
        <f>'F_Inputs - Reps'!D1415</f>
        <v>£m</v>
      </c>
      <c r="E1415" t="str">
        <f>'F_Inputs - Reps'!E1415</f>
        <v>Price Review 2019</v>
      </c>
      <c r="F1415" s="7"/>
      <c r="G1415" s="7"/>
      <c r="H1415" s="7"/>
      <c r="I1415" s="7"/>
      <c r="J1415" s="7"/>
    </row>
    <row r="1416" spans="1:10">
      <c r="A1416" t="str">
        <f>'F_Inputs - Reps'!A1416</f>
        <v>SEW</v>
      </c>
      <c r="B1416" t="str">
        <f>'F_Inputs - Reps'!B1416</f>
        <v>S3021SDT</v>
      </c>
      <c r="C1416" t="str">
        <f>'F_Inputs - Reps'!C1416</f>
        <v>Growth at sewage treatment works (excluding sludge treatment) - Sludge treatment</v>
      </c>
      <c r="D1416" t="str">
        <f>'F_Inputs - Reps'!D1416</f>
        <v>£m</v>
      </c>
      <c r="E1416" t="str">
        <f>'F_Inputs - Reps'!E1416</f>
        <v>Price Review 2019</v>
      </c>
      <c r="F1416" s="7"/>
      <c r="G1416" s="7"/>
      <c r="H1416" s="7"/>
      <c r="I1416" s="7"/>
      <c r="J1416" s="7"/>
    </row>
    <row r="1417" spans="1:10">
      <c r="A1417" t="str">
        <f>'F_Inputs - Reps'!A1417</f>
        <v>SEW</v>
      </c>
      <c r="B1417" t="str">
        <f>'F_Inputs - Reps'!B1417</f>
        <v>S3021SDD</v>
      </c>
      <c r="C1417" t="str">
        <f>'F_Inputs - Reps'!C1417</f>
        <v>Growth at sewage treatment works (excluding sludge treatment) - Sludge disposal</v>
      </c>
      <c r="D1417" t="str">
        <f>'F_Inputs - Reps'!D1417</f>
        <v>£m</v>
      </c>
      <c r="E1417" t="str">
        <f>'F_Inputs - Reps'!E1417</f>
        <v>Price Review 2019</v>
      </c>
      <c r="F1417" s="7"/>
      <c r="G1417" s="7"/>
      <c r="H1417" s="7"/>
      <c r="I1417" s="7"/>
      <c r="J1417" s="7"/>
    </row>
    <row r="1418" spans="1:10">
      <c r="A1418" t="str">
        <f>'F_Inputs - Reps'!A1418</f>
        <v>SEW</v>
      </c>
      <c r="B1418" t="str">
        <f>'F_Inputs - Reps'!B1418</f>
        <v>S3023SC</v>
      </c>
      <c r="C1418" t="str">
        <f>'F_Inputs - Reps'!C1418</f>
        <v>Reduce flooding risk for properties - Sewage collection</v>
      </c>
      <c r="D1418" t="str">
        <f>'F_Inputs - Reps'!D1418</f>
        <v>£m</v>
      </c>
      <c r="E1418" t="str">
        <f>'F_Inputs - Reps'!E1418</f>
        <v>Price Review 2019</v>
      </c>
      <c r="F1418" s="7"/>
      <c r="G1418" s="7"/>
      <c r="H1418" s="7"/>
      <c r="I1418" s="7"/>
      <c r="J1418" s="7"/>
    </row>
    <row r="1419" spans="1:10">
      <c r="A1419" t="str">
        <f>'F_Inputs - Reps'!A1419</f>
        <v>SEW</v>
      </c>
      <c r="B1419" t="str">
        <f>'F_Inputs - Reps'!B1419</f>
        <v>S3023ST</v>
      </c>
      <c r="C1419" t="str">
        <f>'F_Inputs - Reps'!C1419</f>
        <v>Reduce flooding risk for properties - Sewage treatment</v>
      </c>
      <c r="D1419" t="str">
        <f>'F_Inputs - Reps'!D1419</f>
        <v>£m</v>
      </c>
      <c r="E1419" t="str">
        <f>'F_Inputs - Reps'!E1419</f>
        <v>Price Review 2019</v>
      </c>
      <c r="F1419" s="7"/>
      <c r="G1419" s="7"/>
      <c r="H1419" s="7"/>
      <c r="I1419" s="7"/>
      <c r="J1419" s="7"/>
    </row>
    <row r="1420" spans="1:10">
      <c r="A1420" t="str">
        <f>'F_Inputs - Reps'!A1420</f>
        <v>SEW</v>
      </c>
      <c r="B1420" t="str">
        <f>'F_Inputs - Reps'!B1420</f>
        <v>S3023STP</v>
      </c>
      <c r="C1420" t="str">
        <f>'F_Inputs - Reps'!C1420</f>
        <v>Reduce flooding risk for properties - Sludge transport</v>
      </c>
      <c r="D1420" t="str">
        <f>'F_Inputs - Reps'!D1420</f>
        <v>£m</v>
      </c>
      <c r="E1420" t="str">
        <f>'F_Inputs - Reps'!E1420</f>
        <v>Price Review 2019</v>
      </c>
      <c r="F1420" s="7"/>
      <c r="G1420" s="7"/>
      <c r="H1420" s="7"/>
      <c r="I1420" s="7"/>
      <c r="J1420" s="7"/>
    </row>
    <row r="1421" spans="1:10">
      <c r="A1421" t="str">
        <f>'F_Inputs - Reps'!A1421</f>
        <v>SEW</v>
      </c>
      <c r="B1421" t="str">
        <f>'F_Inputs - Reps'!B1421</f>
        <v>S3023SDT</v>
      </c>
      <c r="C1421" t="str">
        <f>'F_Inputs - Reps'!C1421</f>
        <v>Reduce flooding risk for properties - Sludge treatment</v>
      </c>
      <c r="D1421" t="str">
        <f>'F_Inputs - Reps'!D1421</f>
        <v>£m</v>
      </c>
      <c r="E1421" t="str">
        <f>'F_Inputs - Reps'!E1421</f>
        <v>Price Review 2019</v>
      </c>
      <c r="F1421" s="7"/>
      <c r="G1421" s="7"/>
      <c r="H1421" s="7"/>
      <c r="I1421" s="7"/>
      <c r="J1421" s="7"/>
    </row>
    <row r="1422" spans="1:10">
      <c r="A1422" t="str">
        <f>'F_Inputs - Reps'!A1422</f>
        <v>SEW</v>
      </c>
      <c r="B1422" t="str">
        <f>'F_Inputs - Reps'!B1422</f>
        <v>S3023SDD</v>
      </c>
      <c r="C1422" t="str">
        <f>'F_Inputs - Reps'!C1422</f>
        <v>Reduce flooding risk for properties - Sludge disposal</v>
      </c>
      <c r="D1422" t="str">
        <f>'F_Inputs - Reps'!D1422</f>
        <v>£m</v>
      </c>
      <c r="E1422" t="str">
        <f>'F_Inputs - Reps'!E1422</f>
        <v>Price Review 2019</v>
      </c>
      <c r="F1422" s="7"/>
      <c r="G1422" s="7"/>
      <c r="H1422" s="7"/>
      <c r="I1422" s="7"/>
      <c r="J1422" s="7"/>
    </row>
    <row r="1423" spans="1:10">
      <c r="A1423" t="str">
        <f>'F_Inputs - Reps'!A1423</f>
        <v>SEW</v>
      </c>
      <c r="B1423" t="str">
        <f>'F_Inputs - Reps'!B1423</f>
        <v>S3024SC</v>
      </c>
      <c r="C1423" t="str">
        <f>'F_Inputs - Reps'!C1423</f>
        <v>Transferred private sewers and pumping stations - Sewage collection</v>
      </c>
      <c r="D1423" t="str">
        <f>'F_Inputs - Reps'!D1423</f>
        <v>£m</v>
      </c>
      <c r="E1423" t="str">
        <f>'F_Inputs - Reps'!E1423</f>
        <v>Price Review 2019</v>
      </c>
      <c r="F1423" s="7"/>
      <c r="G1423" s="7"/>
      <c r="H1423" s="7"/>
      <c r="I1423" s="7"/>
      <c r="J1423" s="7"/>
    </row>
    <row r="1424" spans="1:10">
      <c r="A1424" t="str">
        <f>'F_Inputs - Reps'!A1424</f>
        <v>SEW</v>
      </c>
      <c r="B1424" t="str">
        <f>'F_Inputs - Reps'!B1424</f>
        <v>S3024ST</v>
      </c>
      <c r="C1424" t="str">
        <f>'F_Inputs - Reps'!C1424</f>
        <v>Transferred private sewers and pumping stations - Sewage treatment</v>
      </c>
      <c r="D1424" t="str">
        <f>'F_Inputs - Reps'!D1424</f>
        <v>£m</v>
      </c>
      <c r="E1424" t="str">
        <f>'F_Inputs - Reps'!E1424</f>
        <v>Price Review 2019</v>
      </c>
      <c r="F1424" s="7"/>
      <c r="G1424" s="7"/>
      <c r="H1424" s="7"/>
      <c r="I1424" s="7"/>
      <c r="J1424" s="7"/>
    </row>
    <row r="1425" spans="1:10">
      <c r="A1425" t="str">
        <f>'F_Inputs - Reps'!A1425</f>
        <v>SEW</v>
      </c>
      <c r="B1425" t="str">
        <f>'F_Inputs - Reps'!B1425</f>
        <v>S3024STP</v>
      </c>
      <c r="C1425" t="str">
        <f>'F_Inputs - Reps'!C1425</f>
        <v>Transferred private sewers and pumping stations - Sludge transport</v>
      </c>
      <c r="D1425" t="str">
        <f>'F_Inputs - Reps'!D1425</f>
        <v>£m</v>
      </c>
      <c r="E1425" t="str">
        <f>'F_Inputs - Reps'!E1425</f>
        <v>Price Review 2019</v>
      </c>
      <c r="F1425" s="7"/>
      <c r="G1425" s="7"/>
      <c r="H1425" s="7"/>
      <c r="I1425" s="7"/>
      <c r="J1425" s="7"/>
    </row>
    <row r="1426" spans="1:10">
      <c r="A1426" t="str">
        <f>'F_Inputs - Reps'!A1426</f>
        <v>SEW</v>
      </c>
      <c r="B1426" t="str">
        <f>'F_Inputs - Reps'!B1426</f>
        <v>S3024SDT</v>
      </c>
      <c r="C1426" t="str">
        <f>'F_Inputs - Reps'!C1426</f>
        <v>Transferred private sewers and pumping stations - Sludge treatment</v>
      </c>
      <c r="D1426" t="str">
        <f>'F_Inputs - Reps'!D1426</f>
        <v>£m</v>
      </c>
      <c r="E1426" t="str">
        <f>'F_Inputs - Reps'!E1426</f>
        <v>Price Review 2019</v>
      </c>
      <c r="F1426" s="7"/>
      <c r="G1426" s="7"/>
      <c r="H1426" s="7"/>
      <c r="I1426" s="7"/>
      <c r="J1426" s="7"/>
    </row>
    <row r="1427" spans="1:10">
      <c r="A1427" t="str">
        <f>'F_Inputs - Reps'!A1427</f>
        <v>SEW</v>
      </c>
      <c r="B1427" t="str">
        <f>'F_Inputs - Reps'!B1427</f>
        <v>S3024SDD</v>
      </c>
      <c r="C1427" t="str">
        <f>'F_Inputs - Reps'!C1427</f>
        <v>Transferred private sewers and pumping stations - Sludge disposal</v>
      </c>
      <c r="D1427" t="str">
        <f>'F_Inputs - Reps'!D1427</f>
        <v>£m</v>
      </c>
      <c r="E1427" t="str">
        <f>'F_Inputs - Reps'!E1427</f>
        <v>Price Review 2019</v>
      </c>
      <c r="F1427" s="7"/>
      <c r="G1427" s="7"/>
      <c r="H1427" s="7"/>
      <c r="I1427" s="7"/>
      <c r="J1427" s="7"/>
    </row>
    <row r="1428" spans="1:10">
      <c r="A1428" t="str">
        <f>'F_Inputs - Reps'!A1428</f>
        <v>SEW</v>
      </c>
      <c r="B1428" t="str">
        <f>'F_Inputs - Reps'!B1428</f>
        <v>S3025ENHSC</v>
      </c>
      <c r="C1428" t="str">
        <f>'F_Inputs - Reps'!C1428</f>
        <v>Total enhancement capital expenditure  - Sewage collection</v>
      </c>
      <c r="D1428" t="str">
        <f>'F_Inputs - Reps'!D1428</f>
        <v>£m</v>
      </c>
      <c r="E1428" t="str">
        <f>'F_Inputs - Reps'!E1428</f>
        <v>Price Review 2019</v>
      </c>
      <c r="F1428" s="7"/>
      <c r="G1428" s="7"/>
      <c r="H1428" s="7"/>
      <c r="I1428" s="7"/>
      <c r="J1428" s="7"/>
    </row>
    <row r="1429" spans="1:10">
      <c r="A1429" t="str">
        <f>'F_Inputs - Reps'!A1429</f>
        <v>SEW</v>
      </c>
      <c r="B1429" t="str">
        <f>'F_Inputs - Reps'!B1429</f>
        <v>S3025ENHST</v>
      </c>
      <c r="C1429" t="str">
        <f>'F_Inputs - Reps'!C1429</f>
        <v>Total enhancement capital expenditure  - Sewage treatment</v>
      </c>
      <c r="D1429" t="str">
        <f>'F_Inputs - Reps'!D1429</f>
        <v>£m</v>
      </c>
      <c r="E1429" t="str">
        <f>'F_Inputs - Reps'!E1429</f>
        <v>Price Review 2019</v>
      </c>
      <c r="F1429" s="7"/>
      <c r="G1429" s="7"/>
      <c r="H1429" s="7"/>
      <c r="I1429" s="7"/>
      <c r="J1429" s="7"/>
    </row>
    <row r="1430" spans="1:10">
      <c r="A1430" t="str">
        <f>'F_Inputs - Reps'!A1430</f>
        <v>SEW</v>
      </c>
      <c r="B1430" t="str">
        <f>'F_Inputs - Reps'!B1430</f>
        <v>S3025ENHSTP</v>
      </c>
      <c r="C1430" t="str">
        <f>'F_Inputs - Reps'!C1430</f>
        <v>Total enhancement capital expenditure  - Sludge transport</v>
      </c>
      <c r="D1430" t="str">
        <f>'F_Inputs - Reps'!D1430</f>
        <v>£m</v>
      </c>
      <c r="E1430" t="str">
        <f>'F_Inputs - Reps'!E1430</f>
        <v>Price Review 2019</v>
      </c>
      <c r="F1430" s="7"/>
      <c r="G1430" s="7"/>
      <c r="H1430" s="7"/>
      <c r="I1430" s="7"/>
      <c r="J1430" s="7"/>
    </row>
    <row r="1431" spans="1:10">
      <c r="A1431" t="str">
        <f>'F_Inputs - Reps'!A1431</f>
        <v>SEW</v>
      </c>
      <c r="B1431" t="str">
        <f>'F_Inputs - Reps'!B1431</f>
        <v>S3025ENHSDT</v>
      </c>
      <c r="C1431" t="str">
        <f>'F_Inputs - Reps'!C1431</f>
        <v>Total enhancement capital expenditure  - Sludge treatment</v>
      </c>
      <c r="D1431" t="str">
        <f>'F_Inputs - Reps'!D1431</f>
        <v>£m</v>
      </c>
      <c r="E1431" t="str">
        <f>'F_Inputs - Reps'!E1431</f>
        <v>Price Review 2019</v>
      </c>
      <c r="F1431" s="7"/>
      <c r="G1431" s="7"/>
      <c r="H1431" s="7"/>
      <c r="I1431" s="7"/>
      <c r="J1431" s="7"/>
    </row>
    <row r="1432" spans="1:10">
      <c r="A1432" t="str">
        <f>'F_Inputs - Reps'!A1432</f>
        <v>SEW</v>
      </c>
      <c r="B1432" t="str">
        <f>'F_Inputs - Reps'!B1432</f>
        <v>S3025ENHSDD</v>
      </c>
      <c r="C1432" t="str">
        <f>'F_Inputs - Reps'!C1432</f>
        <v>Total enhancement capital expenditure  - Sludge disposal</v>
      </c>
      <c r="D1432" t="str">
        <f>'F_Inputs - Reps'!D1432</f>
        <v>£m</v>
      </c>
      <c r="E1432" t="str">
        <f>'F_Inputs - Reps'!E1432</f>
        <v>Price Review 2019</v>
      </c>
      <c r="F1432" s="7"/>
      <c r="G1432" s="7"/>
      <c r="H1432" s="7"/>
      <c r="I1432" s="7"/>
      <c r="J1432" s="7"/>
    </row>
    <row r="1433" spans="1:10">
      <c r="A1433" t="str">
        <f>'F_Inputs - Reps'!A1433</f>
        <v>SEW</v>
      </c>
      <c r="B1433" t="str">
        <f>'F_Inputs - Reps'!B1433</f>
        <v>BM844CAS_DMMY</v>
      </c>
      <c r="C1433" t="str">
        <f>'F_Inputs - Reps'!C1433</f>
        <v>Operating expenditure - Other operating expenditure - Total operating expenditure (excluding third party services)</v>
      </c>
      <c r="D1433" t="str">
        <f>'F_Inputs - Reps'!D1433</f>
        <v>£m</v>
      </c>
      <c r="E1433" t="str">
        <f>'F_Inputs - Reps'!E1433</f>
        <v>Price Review 2019</v>
      </c>
      <c r="F1433" s="7"/>
      <c r="G1433" s="7"/>
      <c r="H1433" s="7"/>
      <c r="I1433" s="7"/>
      <c r="J1433" s="7"/>
    </row>
    <row r="1434" spans="1:10">
      <c r="A1434" t="str">
        <f>'F_Inputs - Reps'!A1434</f>
        <v>SEW</v>
      </c>
      <c r="B1434" t="str">
        <f>'F_Inputs - Reps'!B1434</f>
        <v>BC30944CAS_DMMY</v>
      </c>
      <c r="C1434" t="str">
        <f>'F_Inputs - Reps'!C1434</f>
        <v>Capital expenditure - Other capital expenditure ~ infra</v>
      </c>
      <c r="D1434" t="str">
        <f>'F_Inputs - Reps'!D1434</f>
        <v>£m</v>
      </c>
      <c r="E1434" t="str">
        <f>'F_Inputs - Reps'!E1434</f>
        <v>Price Review 2019</v>
      </c>
      <c r="F1434" s="7"/>
      <c r="G1434" s="7"/>
      <c r="H1434" s="7"/>
      <c r="I1434" s="7"/>
      <c r="J1434" s="7"/>
    </row>
    <row r="1435" spans="1:10">
      <c r="A1435" t="str">
        <f>'F_Inputs - Reps'!A1435</f>
        <v>SEW</v>
      </c>
      <c r="B1435" t="str">
        <f>'F_Inputs - Reps'!B1435</f>
        <v>CS00037CAS_DMMY</v>
      </c>
      <c r="C1435" t="str">
        <f>'F_Inputs - Reps'!C1435</f>
        <v>Capital expenditure - Other capital expenditure ~ non~infra</v>
      </c>
      <c r="D1435" t="str">
        <f>'F_Inputs - Reps'!D1435</f>
        <v>£m</v>
      </c>
      <c r="E1435" t="str">
        <f>'F_Inputs - Reps'!E1435</f>
        <v>Price Review 2019</v>
      </c>
      <c r="F1435" s="7"/>
      <c r="G1435" s="7"/>
      <c r="H1435" s="7"/>
      <c r="I1435" s="7"/>
      <c r="J1435" s="7"/>
    </row>
    <row r="1436" spans="1:10">
      <c r="A1436" t="str">
        <f>'F_Inputs - Reps'!A1436</f>
        <v>SEW</v>
      </c>
      <c r="B1436" t="str">
        <f>'F_Inputs - Reps'!B1436</f>
        <v>BC30947CAS_DMMY</v>
      </c>
      <c r="C1436" t="str">
        <f>'F_Inputs - Reps'!C1436</f>
        <v>Capital expenditure - Infrastructure network reinforcement</v>
      </c>
      <c r="D1436" t="str">
        <f>'F_Inputs - Reps'!D1436</f>
        <v>£m</v>
      </c>
      <c r="E1436" t="str">
        <f>'F_Inputs - Reps'!E1436</f>
        <v>Price Review 2019</v>
      </c>
      <c r="F1436" s="7"/>
      <c r="G1436" s="7"/>
      <c r="H1436" s="7"/>
      <c r="I1436" s="7"/>
      <c r="J1436" s="7"/>
    </row>
    <row r="1437" spans="1:10">
      <c r="A1437" t="str">
        <f>'F_Inputs - Reps'!A1437</f>
        <v>SEW</v>
      </c>
      <c r="B1437" t="str">
        <f>'F_Inputs - Reps'!B1437</f>
        <v>BA2123CAS_DMMY</v>
      </c>
      <c r="C1437" t="str">
        <f>'F_Inputs - Reps'!C1437</f>
        <v>Grants and contributions - capital expenditure - Dummy</v>
      </c>
      <c r="D1437" t="str">
        <f>'F_Inputs - Reps'!D1437</f>
        <v>£m</v>
      </c>
      <c r="E1437" t="str">
        <f>'F_Inputs - Reps'!E1437</f>
        <v>Price Review 2019</v>
      </c>
      <c r="F1437" s="7"/>
      <c r="G1437" s="7"/>
      <c r="H1437" s="7"/>
      <c r="I1437" s="7"/>
      <c r="J1437" s="7"/>
    </row>
    <row r="1438" spans="1:10">
      <c r="A1438" t="str">
        <f>'F_Inputs - Reps'!A1438</f>
        <v>SEW</v>
      </c>
      <c r="B1438" t="str">
        <f>'F_Inputs - Reps'!B1438</f>
        <v>WS1010WR</v>
      </c>
      <c r="C1438" t="str">
        <f>'F_Inputs - Reps'!C1438</f>
        <v>Operating expenditure (excluding Atypical expenditure) - Third party services - Water resources</v>
      </c>
      <c r="D1438" t="str">
        <f>'F_Inputs - Reps'!D1438</f>
        <v>£m</v>
      </c>
      <c r="E1438" t="str">
        <f>'F_Inputs - Reps'!E1438</f>
        <v>Price Review 2019</v>
      </c>
      <c r="F1438" s="7"/>
      <c r="G1438" s="7"/>
      <c r="H1438" s="7"/>
      <c r="I1438" s="7"/>
      <c r="J1438" s="7"/>
    </row>
    <row r="1439" spans="1:10">
      <c r="A1439" t="str">
        <f>'F_Inputs - Reps'!A1439</f>
        <v>SEW</v>
      </c>
      <c r="B1439" t="str">
        <f>'F_Inputs - Reps'!B1439</f>
        <v>WS1010RWD</v>
      </c>
      <c r="C1439" t="str">
        <f>'F_Inputs - Reps'!C1439</f>
        <v>Operating expenditure (excluding Atypical expenditure) - Third party services - Raw water distribution</v>
      </c>
      <c r="D1439" t="str">
        <f>'F_Inputs - Reps'!D1439</f>
        <v>£m</v>
      </c>
      <c r="E1439" t="str">
        <f>'F_Inputs - Reps'!E1439</f>
        <v>Price Review 2019</v>
      </c>
      <c r="F1439" s="7"/>
      <c r="G1439" s="7"/>
      <c r="H1439" s="7"/>
      <c r="I1439" s="7"/>
      <c r="J1439" s="7"/>
    </row>
    <row r="1440" spans="1:10">
      <c r="A1440" t="str">
        <f>'F_Inputs - Reps'!A1440</f>
        <v>SEW</v>
      </c>
      <c r="B1440" t="str">
        <f>'F_Inputs - Reps'!B1440</f>
        <v>WS1010WT</v>
      </c>
      <c r="C1440" t="str">
        <f>'F_Inputs - Reps'!C1440</f>
        <v>Third party services - Water treatment</v>
      </c>
      <c r="D1440" t="str">
        <f>'F_Inputs - Reps'!D1440</f>
        <v>£m</v>
      </c>
      <c r="E1440" t="str">
        <f>'F_Inputs - Reps'!E1440</f>
        <v>Price Review 2019</v>
      </c>
      <c r="F1440" s="7"/>
      <c r="G1440" s="7"/>
      <c r="H1440" s="7"/>
      <c r="I1440" s="7"/>
      <c r="J1440" s="7"/>
    </row>
    <row r="1441" spans="1:10">
      <c r="A1441" t="str">
        <f>'F_Inputs - Reps'!A1441</f>
        <v>SEW</v>
      </c>
      <c r="B1441" t="str">
        <f>'F_Inputs - Reps'!B1441</f>
        <v>WS1010TWD</v>
      </c>
      <c r="C1441" t="str">
        <f>'F_Inputs - Reps'!C1441</f>
        <v>Third party services - Treated water distribution</v>
      </c>
      <c r="D1441" t="str">
        <f>'F_Inputs - Reps'!D1441</f>
        <v>£m</v>
      </c>
      <c r="E1441" t="str">
        <f>'F_Inputs - Reps'!E1441</f>
        <v>Price Review 2019</v>
      </c>
      <c r="F1441" s="7"/>
      <c r="G1441" s="7"/>
      <c r="H1441" s="7"/>
      <c r="I1441" s="7"/>
      <c r="J1441" s="7"/>
    </row>
    <row r="1442" spans="1:10">
      <c r="A1442" t="str">
        <f>'F_Inputs - Reps'!A1442</f>
        <v>SEW</v>
      </c>
      <c r="B1442" t="str">
        <f>'F_Inputs - Reps'!B1442</f>
        <v>WWS1010SC</v>
      </c>
      <c r="C1442" t="str">
        <f>'F_Inputs - Reps'!C1442</f>
        <v>Operating expenditure - Third party services - Sewage collection</v>
      </c>
      <c r="D1442" t="str">
        <f>'F_Inputs - Reps'!D1442</f>
        <v>£m</v>
      </c>
      <c r="E1442" t="str">
        <f>'F_Inputs - Reps'!E1442</f>
        <v>Price Review 2019</v>
      </c>
      <c r="F1442" s="7"/>
      <c r="G1442" s="7"/>
      <c r="H1442" s="7"/>
      <c r="I1442" s="7"/>
      <c r="J1442" s="7"/>
    </row>
    <row r="1443" spans="1:10">
      <c r="A1443" t="str">
        <f>'F_Inputs - Reps'!A1443</f>
        <v>SEW</v>
      </c>
      <c r="B1443" t="str">
        <f>'F_Inputs - Reps'!B1443</f>
        <v>WWS1010ST</v>
      </c>
      <c r="C1443" t="str">
        <f>'F_Inputs - Reps'!C1443</f>
        <v>Operating expenditure - Third party services - Sewage treatment</v>
      </c>
      <c r="D1443" t="str">
        <f>'F_Inputs - Reps'!D1443</f>
        <v>£m</v>
      </c>
      <c r="E1443" t="str">
        <f>'F_Inputs - Reps'!E1443</f>
        <v>Price Review 2019</v>
      </c>
      <c r="F1443" s="7"/>
      <c r="G1443" s="7"/>
      <c r="H1443" s="7"/>
      <c r="I1443" s="7"/>
      <c r="J1443" s="7"/>
    </row>
    <row r="1444" spans="1:10">
      <c r="A1444" t="str">
        <f>'F_Inputs - Reps'!A1444</f>
        <v>SEW</v>
      </c>
      <c r="B1444" t="str">
        <f>'F_Inputs - Reps'!B1444</f>
        <v>WWS1010STP</v>
      </c>
      <c r="C1444" t="str">
        <f>'F_Inputs - Reps'!C1444</f>
        <v>Operating expenditure - Third party services - Sludge transport</v>
      </c>
      <c r="D1444" t="str">
        <f>'F_Inputs - Reps'!D1444</f>
        <v>£m</v>
      </c>
      <c r="E1444" t="str">
        <f>'F_Inputs - Reps'!E1444</f>
        <v>Price Review 2019</v>
      </c>
      <c r="F1444" s="7"/>
      <c r="G1444" s="7"/>
      <c r="H1444" s="7"/>
      <c r="I1444" s="7"/>
      <c r="J1444" s="7"/>
    </row>
    <row r="1445" spans="1:10">
      <c r="A1445" t="str">
        <f>'F_Inputs - Reps'!A1445</f>
        <v>SEW</v>
      </c>
      <c r="B1445" t="str">
        <f>'F_Inputs - Reps'!B1445</f>
        <v>WWS1010SDT</v>
      </c>
      <c r="C1445" t="str">
        <f>'F_Inputs - Reps'!C1445</f>
        <v>Operating expenditure - Third party services - Sludge treatment</v>
      </c>
      <c r="D1445" t="str">
        <f>'F_Inputs - Reps'!D1445</f>
        <v>£m</v>
      </c>
      <c r="E1445" t="str">
        <f>'F_Inputs - Reps'!E1445</f>
        <v>Price Review 2019</v>
      </c>
      <c r="F1445" s="7"/>
      <c r="G1445" s="7"/>
      <c r="H1445" s="7"/>
      <c r="I1445" s="7"/>
      <c r="J1445" s="7"/>
    </row>
    <row r="1446" spans="1:10">
      <c r="A1446" t="str">
        <f>'F_Inputs - Reps'!A1446</f>
        <v>SEW</v>
      </c>
      <c r="B1446" t="str">
        <f>'F_Inputs - Reps'!B1446</f>
        <v>WWS1010SDD</v>
      </c>
      <c r="C1446" t="str">
        <f>'F_Inputs - Reps'!C1446</f>
        <v>Operating expenditure - Third party services - Sludge disposal</v>
      </c>
      <c r="D1446" t="str">
        <f>'F_Inputs - Reps'!D1446</f>
        <v>£m</v>
      </c>
      <c r="E1446" t="str">
        <f>'F_Inputs - Reps'!E1446</f>
        <v>Price Review 2019</v>
      </c>
      <c r="F1446" s="7"/>
      <c r="G1446" s="7"/>
      <c r="H1446" s="7"/>
      <c r="I1446" s="7"/>
      <c r="J1446" s="7"/>
    </row>
    <row r="1447" spans="1:10">
      <c r="A1447" t="str">
        <f>'F_Inputs - Reps'!A1447</f>
        <v>SEW</v>
      </c>
      <c r="B1447" t="str">
        <f>'F_Inputs - Reps'!B1447</f>
        <v>WS1018WR</v>
      </c>
      <c r="C1447" t="str">
        <f>'F_Inputs - Reps'!C1447</f>
        <v>Capital Expenditure (excluding Atypical expenditure) - Third party services - Water resources</v>
      </c>
      <c r="D1447" t="str">
        <f>'F_Inputs - Reps'!D1447</f>
        <v>£m</v>
      </c>
      <c r="E1447" t="str">
        <f>'F_Inputs - Reps'!E1447</f>
        <v>Price Review 2019</v>
      </c>
      <c r="F1447" s="7"/>
      <c r="G1447" s="7"/>
      <c r="H1447" s="7"/>
      <c r="I1447" s="7"/>
      <c r="J1447" s="7"/>
    </row>
    <row r="1448" spans="1:10">
      <c r="A1448" t="str">
        <f>'F_Inputs - Reps'!A1448</f>
        <v>SEW</v>
      </c>
      <c r="B1448" t="str">
        <f>'F_Inputs - Reps'!B1448</f>
        <v>WS1018RWD</v>
      </c>
      <c r="C1448" t="str">
        <f>'F_Inputs - Reps'!C1448</f>
        <v>Capital Expenditure (excluding Atypical expenditure) - Third party services - Raw water distribution</v>
      </c>
      <c r="D1448" t="str">
        <f>'F_Inputs - Reps'!D1448</f>
        <v>£m</v>
      </c>
      <c r="E1448" t="str">
        <f>'F_Inputs - Reps'!E1448</f>
        <v>Price Review 2019</v>
      </c>
      <c r="F1448" s="7"/>
      <c r="G1448" s="7"/>
      <c r="H1448" s="7"/>
      <c r="I1448" s="7"/>
      <c r="J1448" s="7"/>
    </row>
    <row r="1449" spans="1:10">
      <c r="A1449" t="str">
        <f>'F_Inputs - Reps'!A1449</f>
        <v>SEW</v>
      </c>
      <c r="B1449" t="str">
        <f>'F_Inputs - Reps'!B1449</f>
        <v>WS1018WT</v>
      </c>
      <c r="C1449" t="str">
        <f>'F_Inputs - Reps'!C1449</f>
        <v>Third party services - Water treatment</v>
      </c>
      <c r="D1449" t="str">
        <f>'F_Inputs - Reps'!D1449</f>
        <v>£m</v>
      </c>
      <c r="E1449" t="str">
        <f>'F_Inputs - Reps'!E1449</f>
        <v>Price Review 2019</v>
      </c>
      <c r="F1449" s="7"/>
      <c r="G1449" s="7"/>
      <c r="H1449" s="7"/>
      <c r="I1449" s="7"/>
      <c r="J1449" s="7"/>
    </row>
    <row r="1450" spans="1:10">
      <c r="A1450" t="str">
        <f>'F_Inputs - Reps'!A1450</f>
        <v>SEW</v>
      </c>
      <c r="B1450" t="str">
        <f>'F_Inputs - Reps'!B1450</f>
        <v>WS1018TWD</v>
      </c>
      <c r="C1450" t="str">
        <f>'F_Inputs - Reps'!C1450</f>
        <v>Third party services - Treated water distribution</v>
      </c>
      <c r="D1450" t="str">
        <f>'F_Inputs - Reps'!D1450</f>
        <v>£m</v>
      </c>
      <c r="E1450" t="str">
        <f>'F_Inputs - Reps'!E1450</f>
        <v>Price Review 2019</v>
      </c>
      <c r="F1450" s="7"/>
      <c r="G1450" s="7"/>
      <c r="H1450" s="7"/>
      <c r="I1450" s="7"/>
      <c r="J1450" s="7"/>
    </row>
    <row r="1451" spans="1:10">
      <c r="A1451" t="str">
        <f>'F_Inputs - Reps'!A1451</f>
        <v>SEW</v>
      </c>
      <c r="B1451" t="str">
        <f>'F_Inputs - Reps'!B1451</f>
        <v>WWS1018SC</v>
      </c>
      <c r="C1451" t="str">
        <f>'F_Inputs - Reps'!C1451</f>
        <v>Capital expenditure - Third party services - Sewage collection</v>
      </c>
      <c r="D1451" t="str">
        <f>'F_Inputs - Reps'!D1451</f>
        <v>£m</v>
      </c>
      <c r="E1451" t="str">
        <f>'F_Inputs - Reps'!E1451</f>
        <v>Price Review 2019</v>
      </c>
      <c r="F1451" s="7"/>
      <c r="G1451" s="7"/>
      <c r="H1451" s="7"/>
      <c r="I1451" s="7"/>
      <c r="J1451" s="7"/>
    </row>
    <row r="1452" spans="1:10">
      <c r="A1452" t="str">
        <f>'F_Inputs - Reps'!A1452</f>
        <v>SEW</v>
      </c>
      <c r="B1452" t="str">
        <f>'F_Inputs - Reps'!B1452</f>
        <v>WWS1018ST</v>
      </c>
      <c r="C1452" t="str">
        <f>'F_Inputs - Reps'!C1452</f>
        <v>Capital expenditure - Third party services - Sewage treatment</v>
      </c>
      <c r="D1452" t="str">
        <f>'F_Inputs - Reps'!D1452</f>
        <v>£m</v>
      </c>
      <c r="E1452" t="str">
        <f>'F_Inputs - Reps'!E1452</f>
        <v>Price Review 2019</v>
      </c>
      <c r="F1452" s="7"/>
      <c r="G1452" s="7"/>
      <c r="H1452" s="7"/>
      <c r="I1452" s="7"/>
      <c r="J1452" s="7"/>
    </row>
    <row r="1453" spans="1:10">
      <c r="A1453" t="str">
        <f>'F_Inputs - Reps'!A1453</f>
        <v>SEW</v>
      </c>
      <c r="B1453" t="str">
        <f>'F_Inputs - Reps'!B1453</f>
        <v>WWS1018STP</v>
      </c>
      <c r="C1453" t="str">
        <f>'F_Inputs - Reps'!C1453</f>
        <v>Capital expenditure - Third party services - Sludge transport</v>
      </c>
      <c r="D1453" t="str">
        <f>'F_Inputs - Reps'!D1453</f>
        <v>£m</v>
      </c>
      <c r="E1453" t="str">
        <f>'F_Inputs - Reps'!E1453</f>
        <v>Price Review 2019</v>
      </c>
      <c r="F1453" s="7"/>
      <c r="G1453" s="7"/>
      <c r="H1453" s="7"/>
      <c r="I1453" s="7"/>
      <c r="J1453" s="7"/>
    </row>
    <row r="1454" spans="1:10">
      <c r="A1454" t="str">
        <f>'F_Inputs - Reps'!A1454</f>
        <v>SEW</v>
      </c>
      <c r="B1454" t="str">
        <f>'F_Inputs - Reps'!B1454</f>
        <v>WWS1018SDT</v>
      </c>
      <c r="C1454" t="str">
        <f>'F_Inputs - Reps'!C1454</f>
        <v>Capital expenditure - Third party services - Sludge treatment</v>
      </c>
      <c r="D1454" t="str">
        <f>'F_Inputs - Reps'!D1454</f>
        <v>£m</v>
      </c>
      <c r="E1454" t="str">
        <f>'F_Inputs - Reps'!E1454</f>
        <v>Price Review 2019</v>
      </c>
      <c r="F1454" s="7"/>
      <c r="G1454" s="7"/>
      <c r="H1454" s="7"/>
      <c r="I1454" s="7"/>
      <c r="J1454" s="7"/>
    </row>
    <row r="1455" spans="1:10">
      <c r="A1455" t="str">
        <f>'F_Inputs - Reps'!A1455</f>
        <v>SEW</v>
      </c>
      <c r="B1455" t="str">
        <f>'F_Inputs - Reps'!B1455</f>
        <v>WWS1018SDD</v>
      </c>
      <c r="C1455" t="str">
        <f>'F_Inputs - Reps'!C1455</f>
        <v>Capital expenditure - Third party services - Sludge disposal</v>
      </c>
      <c r="D1455" t="str">
        <f>'F_Inputs - Reps'!D1455</f>
        <v>£m</v>
      </c>
      <c r="E1455" t="str">
        <f>'F_Inputs - Reps'!E1455</f>
        <v>Price Review 2019</v>
      </c>
      <c r="F1455" s="7"/>
      <c r="G1455" s="7"/>
      <c r="H1455" s="7"/>
      <c r="I1455" s="7"/>
      <c r="J1455" s="7"/>
    </row>
    <row r="1456" spans="1:10">
      <c r="A1456" t="str">
        <f>'F_Inputs - Reps'!A1456</f>
        <v>SSC</v>
      </c>
      <c r="B1456" t="str">
        <f>'F_Inputs - Reps'!B1456</f>
        <v>WS1009WR</v>
      </c>
      <c r="C1456" t="str">
        <f>'F_Inputs - Reps'!C1456</f>
        <v>Operating expenditure (excluding Atypical expenditure) - Total operating expenditure excluding third party services - Water resources</v>
      </c>
      <c r="D1456" t="str">
        <f>'F_Inputs - Reps'!D1456</f>
        <v>£m</v>
      </c>
      <c r="E1456" t="str">
        <f>'F_Inputs - Reps'!E1456</f>
        <v>Price Review 2019</v>
      </c>
      <c r="F1456" s="7"/>
      <c r="G1456" s="7"/>
      <c r="H1456" s="7"/>
      <c r="I1456" s="7"/>
      <c r="J1456" s="7"/>
    </row>
    <row r="1457" spans="1:10">
      <c r="A1457" t="str">
        <f>'F_Inputs - Reps'!A1457</f>
        <v>SSC</v>
      </c>
      <c r="B1457" t="str">
        <f>'F_Inputs - Reps'!B1457</f>
        <v>WS1009WT</v>
      </c>
      <c r="C1457" t="str">
        <f>'F_Inputs - Reps'!C1457</f>
        <v>Total operating expenditure (excluding third party services) - Water treatment</v>
      </c>
      <c r="D1457" t="str">
        <f>'F_Inputs - Reps'!D1457</f>
        <v>£m</v>
      </c>
      <c r="E1457" t="str">
        <f>'F_Inputs - Reps'!E1457</f>
        <v>Price Review 2019</v>
      </c>
      <c r="F1457" s="7"/>
      <c r="G1457" s="7"/>
      <c r="H1457" s="7"/>
      <c r="I1457" s="7"/>
      <c r="J1457" s="7"/>
    </row>
    <row r="1458" spans="1:10">
      <c r="A1458" t="str">
        <f>'F_Inputs - Reps'!A1458</f>
        <v>SSC</v>
      </c>
      <c r="B1458" t="str">
        <f>'F_Inputs - Reps'!B1458</f>
        <v>WS1009TWD</v>
      </c>
      <c r="C1458" t="str">
        <f>'F_Inputs - Reps'!C1458</f>
        <v>Total operating expenditure (excluding third party services) - Treated water distribution</v>
      </c>
      <c r="D1458" t="str">
        <f>'F_Inputs - Reps'!D1458</f>
        <v>£m</v>
      </c>
      <c r="E1458" t="str">
        <f>'F_Inputs - Reps'!E1458</f>
        <v>Price Review 2019</v>
      </c>
      <c r="F1458" s="7"/>
      <c r="G1458" s="7"/>
      <c r="H1458" s="7"/>
      <c r="I1458" s="7"/>
      <c r="J1458" s="7"/>
    </row>
    <row r="1459" spans="1:10">
      <c r="A1459" t="str">
        <f>'F_Inputs - Reps'!A1459</f>
        <v>SSC</v>
      </c>
      <c r="B1459" t="str">
        <f>'F_Inputs - Reps'!B1459</f>
        <v>WS1009RWD</v>
      </c>
      <c r="C1459" t="str">
        <f>'F_Inputs - Reps'!C1459</f>
        <v>Operating expenditure (excluding Atypical expenditure) - Total operating expenditure excluding third party services - Raw water distribution</v>
      </c>
      <c r="D1459" t="str">
        <f>'F_Inputs - Reps'!D1459</f>
        <v>£m</v>
      </c>
      <c r="E1459" t="str">
        <f>'F_Inputs - Reps'!E1459</f>
        <v>Price Review 2019</v>
      </c>
      <c r="F1459" s="7"/>
      <c r="G1459" s="7"/>
      <c r="H1459" s="7"/>
      <c r="I1459" s="7"/>
      <c r="J1459" s="7"/>
    </row>
    <row r="1460" spans="1:10">
      <c r="A1460" t="str">
        <f>'F_Inputs - Reps'!A1460</f>
        <v>SSC</v>
      </c>
      <c r="B1460" t="str">
        <f>'F_Inputs - Reps'!B1460</f>
        <v>WS2047WR</v>
      </c>
      <c r="C1460" t="str">
        <f>'F_Inputs - Reps'!C1460</f>
        <v>Enhancement expenditure by purpose ~ operating - Total water enhancement operating expenditure  - Water resources</v>
      </c>
      <c r="D1460" t="str">
        <f>'F_Inputs - Reps'!D1460</f>
        <v>£m</v>
      </c>
      <c r="E1460" t="str">
        <f>'F_Inputs - Reps'!E1460</f>
        <v>Price Review 2019</v>
      </c>
      <c r="F1460" s="7"/>
      <c r="G1460" s="7"/>
      <c r="H1460" s="7"/>
      <c r="I1460" s="7"/>
      <c r="J1460" s="7"/>
    </row>
    <row r="1461" spans="1:10">
      <c r="A1461" t="str">
        <f>'F_Inputs - Reps'!A1461</f>
        <v>SSC</v>
      </c>
      <c r="B1461" t="str">
        <f>'F_Inputs - Reps'!B1461</f>
        <v>WS2047RWD</v>
      </c>
      <c r="C1461" t="str">
        <f>'F_Inputs - Reps'!C1461</f>
        <v>Enhancement expenditure by purpose ~ operating - Total water enhancement operating expenditure  - Raw water distribution</v>
      </c>
      <c r="D1461" t="str">
        <f>'F_Inputs - Reps'!D1461</f>
        <v>£m</v>
      </c>
      <c r="E1461" t="str">
        <f>'F_Inputs - Reps'!E1461</f>
        <v>Price Review 2019</v>
      </c>
      <c r="F1461" s="7"/>
      <c r="G1461" s="7"/>
      <c r="H1461" s="7"/>
      <c r="I1461" s="7"/>
      <c r="J1461" s="7"/>
    </row>
    <row r="1462" spans="1:10">
      <c r="A1462" t="str">
        <f>'F_Inputs - Reps'!A1462</f>
        <v>SSC</v>
      </c>
      <c r="B1462" t="str">
        <f>'F_Inputs - Reps'!B1462</f>
        <v>WS2047WT</v>
      </c>
      <c r="C1462" t="str">
        <f>'F_Inputs - Reps'!C1462</f>
        <v>Enhancement expenditure by purpose ~ operating - Total water enhancement operating expenditure  - Water treatment</v>
      </c>
      <c r="D1462" t="str">
        <f>'F_Inputs - Reps'!D1462</f>
        <v>£m</v>
      </c>
      <c r="E1462" t="str">
        <f>'F_Inputs - Reps'!E1462</f>
        <v>Price Review 2019</v>
      </c>
      <c r="F1462" s="7"/>
      <c r="G1462" s="7"/>
      <c r="H1462" s="7"/>
      <c r="I1462" s="7"/>
      <c r="J1462" s="7"/>
    </row>
    <row r="1463" spans="1:10">
      <c r="A1463" t="str">
        <f>'F_Inputs - Reps'!A1463</f>
        <v>SSC</v>
      </c>
      <c r="B1463" t="str">
        <f>'F_Inputs - Reps'!B1463</f>
        <v>WS2047TWD</v>
      </c>
      <c r="C1463" t="str">
        <f>'F_Inputs - Reps'!C1463</f>
        <v>Enhancement expenditure by purpose ~ operating - Total water enhancement operating expenditure  - Treated water distribution</v>
      </c>
      <c r="D1463" t="str">
        <f>'F_Inputs - Reps'!D1463</f>
        <v>£m</v>
      </c>
      <c r="E1463" t="str">
        <f>'F_Inputs - Reps'!E1463</f>
        <v>Price Review 2019</v>
      </c>
      <c r="F1463" s="7"/>
      <c r="G1463" s="7"/>
      <c r="H1463" s="7"/>
      <c r="I1463" s="7"/>
      <c r="J1463" s="7"/>
    </row>
    <row r="1464" spans="1:10">
      <c r="A1464" t="str">
        <f>'F_Inputs - Reps'!A1464</f>
        <v>SSC</v>
      </c>
      <c r="B1464" t="str">
        <f>'F_Inputs - Reps'!B1464</f>
        <v>WS2012WR</v>
      </c>
      <c r="C1464" t="str">
        <f>'F_Inputs - Reps'!C1464</f>
        <v>Enhancement expenditure by purpose ~ operating - Addressing low pressure - Water resources</v>
      </c>
      <c r="D1464" t="str">
        <f>'F_Inputs - Reps'!D1464</f>
        <v>£m</v>
      </c>
      <c r="E1464" t="str">
        <f>'F_Inputs - Reps'!E1464</f>
        <v>Price Review 2019</v>
      </c>
      <c r="F1464" s="7"/>
      <c r="G1464" s="7"/>
      <c r="H1464" s="7"/>
      <c r="I1464" s="7"/>
      <c r="J1464" s="7"/>
    </row>
    <row r="1465" spans="1:10">
      <c r="A1465" t="str">
        <f>'F_Inputs - Reps'!A1465</f>
        <v>SSC</v>
      </c>
      <c r="B1465" t="str">
        <f>'F_Inputs - Reps'!B1465</f>
        <v>WS2012RWD</v>
      </c>
      <c r="C1465" t="str">
        <f>'F_Inputs - Reps'!C1465</f>
        <v>Enhancement expenditure by purpose ~ operating - Addressing low pressure - Raw water distribution</v>
      </c>
      <c r="D1465" t="str">
        <f>'F_Inputs - Reps'!D1465</f>
        <v>£m</v>
      </c>
      <c r="E1465" t="str">
        <f>'F_Inputs - Reps'!E1465</f>
        <v>Price Review 2019</v>
      </c>
      <c r="F1465" s="7"/>
      <c r="G1465" s="7"/>
      <c r="H1465" s="7"/>
      <c r="I1465" s="7"/>
      <c r="J1465" s="7"/>
    </row>
    <row r="1466" spans="1:10">
      <c r="A1466" t="str">
        <f>'F_Inputs - Reps'!A1466</f>
        <v>SSC</v>
      </c>
      <c r="B1466" t="str">
        <f>'F_Inputs - Reps'!B1466</f>
        <v>WS2012WT</v>
      </c>
      <c r="C1466" t="str">
        <f>'F_Inputs - Reps'!C1466</f>
        <v>Enhancement expenditure by purpose ~ operating - Addressing low pressure - Water treatment</v>
      </c>
      <c r="D1466" t="str">
        <f>'F_Inputs - Reps'!D1466</f>
        <v>£m</v>
      </c>
      <c r="E1466" t="str">
        <f>'F_Inputs - Reps'!E1466</f>
        <v>Price Review 2019</v>
      </c>
      <c r="F1466" s="7"/>
      <c r="G1466" s="7"/>
      <c r="H1466" s="7"/>
      <c r="I1466" s="7"/>
      <c r="J1466" s="7"/>
    </row>
    <row r="1467" spans="1:10">
      <c r="A1467" t="str">
        <f>'F_Inputs - Reps'!A1467</f>
        <v>SSC</v>
      </c>
      <c r="B1467" t="str">
        <f>'F_Inputs - Reps'!B1467</f>
        <v>WS2012TWD</v>
      </c>
      <c r="C1467" t="str">
        <f>'F_Inputs - Reps'!C1467</f>
        <v>Enhancement expenditure by purpose ~ operating - Addressing low pressure - Treated water distribution</v>
      </c>
      <c r="D1467" t="str">
        <f>'F_Inputs - Reps'!D1467</f>
        <v>£m</v>
      </c>
      <c r="E1467" t="str">
        <f>'F_Inputs - Reps'!E1467</f>
        <v>Price Review 2019</v>
      </c>
      <c r="F1467" s="7"/>
      <c r="G1467" s="7"/>
      <c r="H1467" s="7"/>
      <c r="I1467" s="7"/>
      <c r="J1467" s="7"/>
    </row>
    <row r="1468" spans="1:10">
      <c r="A1468" t="str">
        <f>'F_Inputs - Reps'!A1468</f>
        <v>SSC</v>
      </c>
      <c r="B1468" t="str">
        <f>'F_Inputs - Reps'!B1468</f>
        <v>WS2019WR</v>
      </c>
      <c r="C1468" t="str">
        <f>'F_Inputs - Reps'!C1468</f>
        <v>Enhancement expenditure by purpose ~ operating - New developments - Water resources</v>
      </c>
      <c r="D1468" t="str">
        <f>'F_Inputs - Reps'!D1468</f>
        <v>£m</v>
      </c>
      <c r="E1468" t="str">
        <f>'F_Inputs - Reps'!E1468</f>
        <v>Price Review 2019</v>
      </c>
      <c r="F1468" s="7"/>
      <c r="G1468" s="7"/>
      <c r="H1468" s="7"/>
      <c r="I1468" s="7"/>
      <c r="J1468" s="7"/>
    </row>
    <row r="1469" spans="1:10">
      <c r="A1469" t="str">
        <f>'F_Inputs - Reps'!A1469</f>
        <v>SSC</v>
      </c>
      <c r="B1469" t="str">
        <f>'F_Inputs - Reps'!B1469</f>
        <v>WS2019RWD</v>
      </c>
      <c r="C1469" t="str">
        <f>'F_Inputs - Reps'!C1469</f>
        <v>Enhancement expenditure by purpose ~ operating - New developments - Raw water distribution</v>
      </c>
      <c r="D1469" t="str">
        <f>'F_Inputs - Reps'!D1469</f>
        <v>£m</v>
      </c>
      <c r="E1469" t="str">
        <f>'F_Inputs - Reps'!E1469</f>
        <v>Price Review 2019</v>
      </c>
      <c r="F1469" s="7"/>
      <c r="G1469" s="7"/>
      <c r="H1469" s="7"/>
      <c r="I1469" s="7"/>
      <c r="J1469" s="7"/>
    </row>
    <row r="1470" spans="1:10">
      <c r="A1470" t="str">
        <f>'F_Inputs - Reps'!A1470</f>
        <v>SSC</v>
      </c>
      <c r="B1470" t="str">
        <f>'F_Inputs - Reps'!B1470</f>
        <v>WS2019WT</v>
      </c>
      <c r="C1470" t="str">
        <f>'F_Inputs - Reps'!C1470</f>
        <v>Enhancement expenditure by purpose ~ operating - New developments - Water treatment</v>
      </c>
      <c r="D1470" t="str">
        <f>'F_Inputs - Reps'!D1470</f>
        <v>£m</v>
      </c>
      <c r="E1470" t="str">
        <f>'F_Inputs - Reps'!E1470</f>
        <v>Price Review 2019</v>
      </c>
      <c r="F1470" s="7"/>
      <c r="G1470" s="7"/>
      <c r="H1470" s="7"/>
      <c r="I1470" s="7"/>
      <c r="J1470" s="7"/>
    </row>
    <row r="1471" spans="1:10">
      <c r="A1471" t="str">
        <f>'F_Inputs - Reps'!A1471</f>
        <v>SSC</v>
      </c>
      <c r="B1471" t="str">
        <f>'F_Inputs - Reps'!B1471</f>
        <v>WS2019TWD</v>
      </c>
      <c r="C1471" t="str">
        <f>'F_Inputs - Reps'!C1471</f>
        <v>Enhancement expenditure by purpose ~ operating - New developments - Treated water distribution</v>
      </c>
      <c r="D1471" t="str">
        <f>'F_Inputs - Reps'!D1471</f>
        <v>£m</v>
      </c>
      <c r="E1471" t="str">
        <f>'F_Inputs - Reps'!E1471</f>
        <v>Price Review 2019</v>
      </c>
      <c r="F1471" s="7"/>
      <c r="G1471" s="7"/>
      <c r="H1471" s="7"/>
      <c r="I1471" s="7"/>
      <c r="J1471" s="7"/>
    </row>
    <row r="1472" spans="1:10">
      <c r="A1472" t="str">
        <f>'F_Inputs - Reps'!A1472</f>
        <v>SSC</v>
      </c>
      <c r="B1472" t="str">
        <f>'F_Inputs - Reps'!B1472</f>
        <v>WS2020WR</v>
      </c>
      <c r="C1472" t="str">
        <f>'F_Inputs - Reps'!C1472</f>
        <v>Enhancement expenditure by purpose ~ operating - New connections element of new development (CPs, meters) - Water resources</v>
      </c>
      <c r="D1472" t="str">
        <f>'F_Inputs - Reps'!D1472</f>
        <v>£m</v>
      </c>
      <c r="E1472" t="str">
        <f>'F_Inputs - Reps'!E1472</f>
        <v>Price Review 2019</v>
      </c>
      <c r="F1472" s="7"/>
      <c r="G1472" s="7"/>
      <c r="H1472" s="7"/>
      <c r="I1472" s="7"/>
      <c r="J1472" s="7"/>
    </row>
    <row r="1473" spans="1:10">
      <c r="A1473" t="str">
        <f>'F_Inputs - Reps'!A1473</f>
        <v>SSC</v>
      </c>
      <c r="B1473" t="str">
        <f>'F_Inputs - Reps'!B1473</f>
        <v>WS2020RWD</v>
      </c>
      <c r="C1473" t="str">
        <f>'F_Inputs - Reps'!C1473</f>
        <v>Enhancement expenditure by purpose ~ operating - New connections element of new development (CPs, meters) - Raw water distribution</v>
      </c>
      <c r="D1473" t="str">
        <f>'F_Inputs - Reps'!D1473</f>
        <v>£m</v>
      </c>
      <c r="E1473" t="str">
        <f>'F_Inputs - Reps'!E1473</f>
        <v>Price Review 2019</v>
      </c>
      <c r="F1473" s="7"/>
      <c r="G1473" s="7"/>
      <c r="H1473" s="7"/>
      <c r="I1473" s="7"/>
      <c r="J1473" s="7"/>
    </row>
    <row r="1474" spans="1:10">
      <c r="A1474" t="str">
        <f>'F_Inputs - Reps'!A1474</f>
        <v>SSC</v>
      </c>
      <c r="B1474" t="str">
        <f>'F_Inputs - Reps'!B1474</f>
        <v>WS2020WT</v>
      </c>
      <c r="C1474" t="str">
        <f>'F_Inputs - Reps'!C1474</f>
        <v>Enhancement expenditure by purpose ~ operating - New connections element of new development (CPs, meters) - Water treatment</v>
      </c>
      <c r="D1474" t="str">
        <f>'F_Inputs - Reps'!D1474</f>
        <v>£m</v>
      </c>
      <c r="E1474" t="str">
        <f>'F_Inputs - Reps'!E1474</f>
        <v>Price Review 2019</v>
      </c>
      <c r="F1474" s="7"/>
      <c r="G1474" s="7"/>
      <c r="H1474" s="7"/>
      <c r="I1474" s="7"/>
      <c r="J1474" s="7"/>
    </row>
    <row r="1475" spans="1:10">
      <c r="A1475" t="str">
        <f>'F_Inputs - Reps'!A1475</f>
        <v>SSC</v>
      </c>
      <c r="B1475" t="str">
        <f>'F_Inputs - Reps'!B1475</f>
        <v>WS2020TWD</v>
      </c>
      <c r="C1475" t="str">
        <f>'F_Inputs - Reps'!C1475</f>
        <v>Enhancement expenditure by purpose ~ operating - New connections element of new development (CPs, meters) - Treated water distribution</v>
      </c>
      <c r="D1475" t="str">
        <f>'F_Inputs - Reps'!D1475</f>
        <v>£m</v>
      </c>
      <c r="E1475" t="str">
        <f>'F_Inputs - Reps'!E1475</f>
        <v>Price Review 2019</v>
      </c>
      <c r="F1475" s="7"/>
      <c r="G1475" s="7"/>
      <c r="H1475" s="7"/>
      <c r="I1475" s="7"/>
      <c r="J1475" s="7"/>
    </row>
    <row r="1476" spans="1:10">
      <c r="A1476" t="str">
        <f>'F_Inputs - Reps'!A1476</f>
        <v>SSC</v>
      </c>
      <c r="B1476" t="str">
        <f>'F_Inputs - Reps'!B1476</f>
        <v>WS1012WR</v>
      </c>
      <c r="C1476" t="str">
        <f>'F_Inputs - Reps'!C1476</f>
        <v>Capital Expenditure (excluding Atypical expenditure) - Maintaining the long term capability of the assets ~ infra - Water resources</v>
      </c>
      <c r="D1476" t="str">
        <f>'F_Inputs - Reps'!D1476</f>
        <v>£m</v>
      </c>
      <c r="E1476" t="str">
        <f>'F_Inputs - Reps'!E1476</f>
        <v>Price Review 2019</v>
      </c>
      <c r="F1476" s="7"/>
      <c r="G1476" s="7"/>
      <c r="H1476" s="7"/>
      <c r="I1476" s="7"/>
      <c r="J1476" s="7"/>
    </row>
    <row r="1477" spans="1:10">
      <c r="A1477" t="str">
        <f>'F_Inputs - Reps'!A1477</f>
        <v>SSC</v>
      </c>
      <c r="B1477" t="str">
        <f>'F_Inputs - Reps'!B1477</f>
        <v>WS1012WT</v>
      </c>
      <c r="C1477" t="str">
        <f>'F_Inputs - Reps'!C1477</f>
        <v>Maintaining the long term capability of the assets - infra - Water treatment</v>
      </c>
      <c r="D1477" t="str">
        <f>'F_Inputs - Reps'!D1477</f>
        <v>£m</v>
      </c>
      <c r="E1477" t="str">
        <f>'F_Inputs - Reps'!E1477</f>
        <v>Price Review 2019</v>
      </c>
      <c r="F1477" s="7"/>
      <c r="G1477" s="7"/>
      <c r="H1477" s="7"/>
      <c r="I1477" s="7"/>
      <c r="J1477" s="7"/>
    </row>
    <row r="1478" spans="1:10">
      <c r="A1478" t="str">
        <f>'F_Inputs - Reps'!A1478</f>
        <v>SSC</v>
      </c>
      <c r="B1478" t="str">
        <f>'F_Inputs - Reps'!B1478</f>
        <v>WS1012TWD</v>
      </c>
      <c r="C1478" t="str">
        <f>'F_Inputs - Reps'!C1478</f>
        <v>Maintaining the long term capability of the assets - infra - Treated water distribution</v>
      </c>
      <c r="D1478" t="str">
        <f>'F_Inputs - Reps'!D1478</f>
        <v>£m</v>
      </c>
      <c r="E1478" t="str">
        <f>'F_Inputs - Reps'!E1478</f>
        <v>Price Review 2019</v>
      </c>
      <c r="F1478" s="7"/>
      <c r="G1478" s="7"/>
      <c r="H1478" s="7"/>
      <c r="I1478" s="7"/>
      <c r="J1478" s="7"/>
    </row>
    <row r="1479" spans="1:10">
      <c r="A1479" t="str">
        <f>'F_Inputs - Reps'!A1479</f>
        <v>SSC</v>
      </c>
      <c r="B1479" t="str">
        <f>'F_Inputs - Reps'!B1479</f>
        <v>WS1012RWD</v>
      </c>
      <c r="C1479" t="str">
        <f>'F_Inputs - Reps'!C1479</f>
        <v>Capital Expenditure (excluding Atypical expenditure) - Maintaining the long term capability of the assets ~ infra - Raw water distribution</v>
      </c>
      <c r="D1479" t="str">
        <f>'F_Inputs - Reps'!D1479</f>
        <v>£m</v>
      </c>
      <c r="E1479" t="str">
        <f>'F_Inputs - Reps'!E1479</f>
        <v>Price Review 2019</v>
      </c>
      <c r="F1479" s="7"/>
      <c r="G1479" s="7"/>
      <c r="H1479" s="7"/>
      <c r="I1479" s="7"/>
      <c r="J1479" s="7"/>
    </row>
    <row r="1480" spans="1:10">
      <c r="A1480" t="str">
        <f>'F_Inputs - Reps'!A1480</f>
        <v>SSC</v>
      </c>
      <c r="B1480" t="str">
        <f>'F_Inputs - Reps'!B1480</f>
        <v>WS1013WR</v>
      </c>
      <c r="C1480" t="str">
        <f>'F_Inputs - Reps'!C1480</f>
        <v>Capital Expenditure (excluding Atypical expenditure) - Maintaining the long term capability of the assets ~ non-infra - Water resources</v>
      </c>
      <c r="D1480" t="str">
        <f>'F_Inputs - Reps'!D1480</f>
        <v>£m</v>
      </c>
      <c r="E1480" t="str">
        <f>'F_Inputs - Reps'!E1480</f>
        <v>Price Review 2019</v>
      </c>
      <c r="F1480" s="7"/>
      <c r="G1480" s="7"/>
      <c r="H1480" s="7"/>
      <c r="I1480" s="7"/>
      <c r="J1480" s="7"/>
    </row>
    <row r="1481" spans="1:10">
      <c r="A1481" t="str">
        <f>'F_Inputs - Reps'!A1481</f>
        <v>SSC</v>
      </c>
      <c r="B1481" t="str">
        <f>'F_Inputs - Reps'!B1481</f>
        <v>WS1013WT</v>
      </c>
      <c r="C1481" t="str">
        <f>'F_Inputs - Reps'!C1481</f>
        <v>Maintaining the long term capability of the assets - non-infra - Water treatment</v>
      </c>
      <c r="D1481" t="str">
        <f>'F_Inputs - Reps'!D1481</f>
        <v>£m</v>
      </c>
      <c r="E1481" t="str">
        <f>'F_Inputs - Reps'!E1481</f>
        <v>Price Review 2019</v>
      </c>
      <c r="F1481" s="7"/>
      <c r="G1481" s="7"/>
      <c r="H1481" s="7"/>
      <c r="I1481" s="7"/>
      <c r="J1481" s="7"/>
    </row>
    <row r="1482" spans="1:10">
      <c r="A1482" t="str">
        <f>'F_Inputs - Reps'!A1482</f>
        <v>SSC</v>
      </c>
      <c r="B1482" t="str">
        <f>'F_Inputs - Reps'!B1482</f>
        <v>WS1013TWD</v>
      </c>
      <c r="C1482" t="str">
        <f>'F_Inputs - Reps'!C1482</f>
        <v>Maintaining the long term capability of the assets - non-infra - Treated water distribution</v>
      </c>
      <c r="D1482" t="str">
        <f>'F_Inputs - Reps'!D1482</f>
        <v>£m</v>
      </c>
      <c r="E1482" t="str">
        <f>'F_Inputs - Reps'!E1482</f>
        <v>Price Review 2019</v>
      </c>
      <c r="F1482" s="7"/>
      <c r="G1482" s="7"/>
      <c r="H1482" s="7"/>
      <c r="I1482" s="7"/>
      <c r="J1482" s="7"/>
    </row>
    <row r="1483" spans="1:10">
      <c r="A1483" t="str">
        <f>'F_Inputs - Reps'!A1483</f>
        <v>SSC</v>
      </c>
      <c r="B1483" t="str">
        <f>'F_Inputs - Reps'!B1483</f>
        <v>WS1013RWD</v>
      </c>
      <c r="C1483" t="str">
        <f>'F_Inputs - Reps'!C1483</f>
        <v>Capital Expenditure (excluding Atypical expenditure) - Maintaining the long term capability of the assets ~ non-infra - Raw water distribution</v>
      </c>
      <c r="D1483" t="str">
        <f>'F_Inputs - Reps'!D1483</f>
        <v>£m</v>
      </c>
      <c r="E1483" t="str">
        <f>'F_Inputs - Reps'!E1483</f>
        <v>Price Review 2019</v>
      </c>
      <c r="F1483" s="7"/>
      <c r="G1483" s="7"/>
      <c r="H1483" s="7"/>
      <c r="I1483" s="7"/>
      <c r="J1483" s="7"/>
    </row>
    <row r="1484" spans="1:10">
      <c r="A1484" t="str">
        <f>'F_Inputs - Reps'!A1484</f>
        <v>SSC</v>
      </c>
      <c r="B1484" t="str">
        <f>'F_Inputs - Reps'!B1484</f>
        <v>W3002WR</v>
      </c>
      <c r="C1484" t="str">
        <f>'F_Inputs - Reps'!C1484</f>
        <v>Addressing low pressure - Water resources</v>
      </c>
      <c r="D1484" t="str">
        <f>'F_Inputs - Reps'!D1484</f>
        <v>£m</v>
      </c>
      <c r="E1484" t="str">
        <f>'F_Inputs - Reps'!E1484</f>
        <v>Price Review 2019</v>
      </c>
      <c r="F1484" s="7"/>
      <c r="G1484" s="7"/>
      <c r="H1484" s="7"/>
      <c r="I1484" s="7"/>
      <c r="J1484" s="7"/>
    </row>
    <row r="1485" spans="1:10">
      <c r="A1485" t="str">
        <f>'F_Inputs - Reps'!A1485</f>
        <v>SSC</v>
      </c>
      <c r="B1485" t="str">
        <f>'F_Inputs - Reps'!B1485</f>
        <v>W3002RWD</v>
      </c>
      <c r="C1485" t="str">
        <f>'F_Inputs - Reps'!C1485</f>
        <v>Addressing low pressure - Raw water distribution</v>
      </c>
      <c r="D1485" t="str">
        <f>'F_Inputs - Reps'!D1485</f>
        <v>£m</v>
      </c>
      <c r="E1485" t="str">
        <f>'F_Inputs - Reps'!E1485</f>
        <v>Price Review 2019</v>
      </c>
      <c r="F1485" s="7"/>
      <c r="G1485" s="7"/>
      <c r="H1485" s="7"/>
      <c r="I1485" s="7"/>
      <c r="J1485" s="7"/>
    </row>
    <row r="1486" spans="1:10">
      <c r="A1486" t="str">
        <f>'F_Inputs - Reps'!A1486</f>
        <v>SSC</v>
      </c>
      <c r="B1486" t="str">
        <f>'F_Inputs - Reps'!B1486</f>
        <v>W3002WT</v>
      </c>
      <c r="C1486" t="str">
        <f>'F_Inputs - Reps'!C1486</f>
        <v>Addressing low pressure - Water treatment</v>
      </c>
      <c r="D1486" t="str">
        <f>'F_Inputs - Reps'!D1486</f>
        <v>£m</v>
      </c>
      <c r="E1486" t="str">
        <f>'F_Inputs - Reps'!E1486</f>
        <v>Price Review 2019</v>
      </c>
      <c r="F1486" s="7"/>
      <c r="G1486" s="7"/>
      <c r="H1486" s="7"/>
      <c r="I1486" s="7"/>
      <c r="J1486" s="7"/>
    </row>
    <row r="1487" spans="1:10">
      <c r="A1487" t="str">
        <f>'F_Inputs - Reps'!A1487</f>
        <v>SSC</v>
      </c>
      <c r="B1487" t="str">
        <f>'F_Inputs - Reps'!B1487</f>
        <v>W3002TWD</v>
      </c>
      <c r="C1487" t="str">
        <f>'F_Inputs - Reps'!C1487</f>
        <v>Addressing low pressure - Treated water distribution</v>
      </c>
      <c r="D1487" t="str">
        <f>'F_Inputs - Reps'!D1487</f>
        <v>£m</v>
      </c>
      <c r="E1487" t="str">
        <f>'F_Inputs - Reps'!E1487</f>
        <v>Price Review 2019</v>
      </c>
      <c r="F1487" s="7"/>
      <c r="G1487" s="7"/>
      <c r="H1487" s="7"/>
      <c r="I1487" s="7"/>
      <c r="J1487" s="7"/>
    </row>
    <row r="1488" spans="1:10">
      <c r="A1488" t="str">
        <f>'F_Inputs - Reps'!A1488</f>
        <v>SSC</v>
      </c>
      <c r="B1488" t="str">
        <f>'F_Inputs - Reps'!B1488</f>
        <v>W3009WR</v>
      </c>
      <c r="C1488" t="str">
        <f>'F_Inputs - Reps'!C1488</f>
        <v>New developments - Water resources</v>
      </c>
      <c r="D1488" t="str">
        <f>'F_Inputs - Reps'!D1488</f>
        <v>£m</v>
      </c>
      <c r="E1488" t="str">
        <f>'F_Inputs - Reps'!E1488</f>
        <v>Price Review 2019</v>
      </c>
      <c r="F1488" s="7"/>
      <c r="G1488" s="7"/>
      <c r="H1488" s="7"/>
      <c r="I1488" s="7"/>
      <c r="J1488" s="7"/>
    </row>
    <row r="1489" spans="1:10">
      <c r="A1489" t="str">
        <f>'F_Inputs - Reps'!A1489</f>
        <v>SSC</v>
      </c>
      <c r="B1489" t="str">
        <f>'F_Inputs - Reps'!B1489</f>
        <v>W3009RWD</v>
      </c>
      <c r="C1489" t="str">
        <f>'F_Inputs - Reps'!C1489</f>
        <v>New developments - Raw water distribution</v>
      </c>
      <c r="D1489" t="str">
        <f>'F_Inputs - Reps'!D1489</f>
        <v>£m</v>
      </c>
      <c r="E1489" t="str">
        <f>'F_Inputs - Reps'!E1489</f>
        <v>Price Review 2019</v>
      </c>
      <c r="F1489" s="7"/>
      <c r="G1489" s="7"/>
      <c r="H1489" s="7"/>
      <c r="I1489" s="7"/>
      <c r="J1489" s="7"/>
    </row>
    <row r="1490" spans="1:10">
      <c r="A1490" t="str">
        <f>'F_Inputs - Reps'!A1490</f>
        <v>SSC</v>
      </c>
      <c r="B1490" t="str">
        <f>'F_Inputs - Reps'!B1490</f>
        <v>W3009WT</v>
      </c>
      <c r="C1490" t="str">
        <f>'F_Inputs - Reps'!C1490</f>
        <v>New developments - Water treatment</v>
      </c>
      <c r="D1490" t="str">
        <f>'F_Inputs - Reps'!D1490</f>
        <v>£m</v>
      </c>
      <c r="E1490" t="str">
        <f>'F_Inputs - Reps'!E1490</f>
        <v>Price Review 2019</v>
      </c>
      <c r="F1490" s="7"/>
      <c r="G1490" s="7"/>
      <c r="H1490" s="7"/>
      <c r="I1490" s="7"/>
      <c r="J1490" s="7"/>
    </row>
    <row r="1491" spans="1:10">
      <c r="A1491" t="str">
        <f>'F_Inputs - Reps'!A1491</f>
        <v>SSC</v>
      </c>
      <c r="B1491" t="str">
        <f>'F_Inputs - Reps'!B1491</f>
        <v>W3009TWD</v>
      </c>
      <c r="C1491" t="str">
        <f>'F_Inputs - Reps'!C1491</f>
        <v>New developments - Treated water distribution</v>
      </c>
      <c r="D1491" t="str">
        <f>'F_Inputs - Reps'!D1491</f>
        <v>£m</v>
      </c>
      <c r="E1491" t="str">
        <f>'F_Inputs - Reps'!E1491</f>
        <v>Price Review 2019</v>
      </c>
      <c r="F1491" s="7"/>
      <c r="G1491" s="7"/>
      <c r="H1491" s="7"/>
      <c r="I1491" s="7"/>
      <c r="J1491" s="7"/>
    </row>
    <row r="1492" spans="1:10">
      <c r="A1492" t="str">
        <f>'F_Inputs - Reps'!A1492</f>
        <v>SSC</v>
      </c>
      <c r="B1492" t="str">
        <f>'F_Inputs - Reps'!B1492</f>
        <v>WS2004WR</v>
      </c>
      <c r="C1492" t="str">
        <f>'F_Inputs - Reps'!C1492</f>
        <v>New connections element of new development (CPs, meters) - Abstraction licences</v>
      </c>
      <c r="D1492" t="str">
        <f>'F_Inputs - Reps'!D1492</f>
        <v>£m</v>
      </c>
      <c r="E1492" t="str">
        <f>'F_Inputs - Reps'!E1492</f>
        <v>Price Review 2019</v>
      </c>
      <c r="F1492" s="7"/>
      <c r="G1492" s="7"/>
      <c r="H1492" s="7"/>
      <c r="I1492" s="7"/>
      <c r="J1492" s="7"/>
    </row>
    <row r="1493" spans="1:10">
      <c r="A1493" t="str">
        <f>'F_Inputs - Reps'!A1493</f>
        <v>SSC</v>
      </c>
      <c r="B1493" t="str">
        <f>'F_Inputs - Reps'!B1493</f>
        <v>WS2004WT</v>
      </c>
      <c r="C1493" t="str">
        <f>'F_Inputs - Reps'!C1493</f>
        <v>New connections element of new development (CPs, meters) - Water treatment</v>
      </c>
      <c r="D1493" t="str">
        <f>'F_Inputs - Reps'!D1493</f>
        <v>£m</v>
      </c>
      <c r="E1493" t="str">
        <f>'F_Inputs - Reps'!E1493</f>
        <v>Price Review 2019</v>
      </c>
      <c r="F1493" s="7"/>
      <c r="G1493" s="7"/>
      <c r="H1493" s="7"/>
      <c r="I1493" s="7"/>
      <c r="J1493" s="7"/>
    </row>
    <row r="1494" spans="1:10">
      <c r="A1494" t="str">
        <f>'F_Inputs - Reps'!A1494</f>
        <v>SSC</v>
      </c>
      <c r="B1494" t="str">
        <f>'F_Inputs - Reps'!B1494</f>
        <v>WS2004TWD</v>
      </c>
      <c r="C1494" t="str">
        <f>'F_Inputs - Reps'!C1494</f>
        <v>New connections element of new development (CPs, meters) - Treated water distribution</v>
      </c>
      <c r="D1494" t="str">
        <f>'F_Inputs - Reps'!D1494</f>
        <v>£m</v>
      </c>
      <c r="E1494" t="str">
        <f>'F_Inputs - Reps'!E1494</f>
        <v>Price Review 2019</v>
      </c>
      <c r="F1494" s="7"/>
      <c r="G1494" s="7"/>
      <c r="H1494" s="7"/>
      <c r="I1494" s="7"/>
      <c r="J1494" s="7"/>
    </row>
    <row r="1495" spans="1:10">
      <c r="A1495" t="str">
        <f>'F_Inputs - Reps'!A1495</f>
        <v>SSC</v>
      </c>
      <c r="B1495" t="str">
        <f>'F_Inputs - Reps'!B1495</f>
        <v>WS2004RWD</v>
      </c>
      <c r="C1495" t="str">
        <f>'F_Inputs - Reps'!C1495</f>
        <v>Enhancement expenditure by purpose ~ capital - New connections element of new development (CPs, meters) - Raw water distribution</v>
      </c>
      <c r="D1495" t="str">
        <f>'F_Inputs - Reps'!D1495</f>
        <v>£m</v>
      </c>
      <c r="E1495" t="str">
        <f>'F_Inputs - Reps'!E1495</f>
        <v>Price Review 2019</v>
      </c>
      <c r="F1495" s="7"/>
      <c r="G1495" s="7"/>
      <c r="H1495" s="7"/>
      <c r="I1495" s="7"/>
      <c r="J1495" s="7"/>
    </row>
    <row r="1496" spans="1:10">
      <c r="A1496" t="str">
        <f>'F_Inputs - Reps'!A1496</f>
        <v>SSC</v>
      </c>
      <c r="B1496" t="str">
        <f>'F_Inputs - Reps'!B1496</f>
        <v>BA2070WR</v>
      </c>
      <c r="C1496" t="str">
        <f>'F_Inputs - Reps'!C1496</f>
        <v>Total enhancement capital expenditure  - Water resources</v>
      </c>
      <c r="D1496" t="str">
        <f>'F_Inputs - Reps'!D1496</f>
        <v>£m</v>
      </c>
      <c r="E1496" t="str">
        <f>'F_Inputs - Reps'!E1496</f>
        <v>Price Review 2019</v>
      </c>
      <c r="F1496" s="7"/>
      <c r="G1496" s="7"/>
      <c r="H1496" s="7"/>
      <c r="I1496" s="7"/>
      <c r="J1496" s="7"/>
    </row>
    <row r="1497" spans="1:10">
      <c r="A1497" t="str">
        <f>'F_Inputs - Reps'!A1497</f>
        <v>SSC</v>
      </c>
      <c r="B1497" t="str">
        <f>'F_Inputs - Reps'!B1497</f>
        <v>BA2070RWD</v>
      </c>
      <c r="C1497" t="str">
        <f>'F_Inputs - Reps'!C1497</f>
        <v>Total enhancement capital expenditure  - Raw water distribution</v>
      </c>
      <c r="D1497" t="str">
        <f>'F_Inputs - Reps'!D1497</f>
        <v>£m</v>
      </c>
      <c r="E1497" t="str">
        <f>'F_Inputs - Reps'!E1497</f>
        <v>Price Review 2019</v>
      </c>
      <c r="F1497" s="7"/>
      <c r="G1497" s="7"/>
      <c r="H1497" s="7"/>
      <c r="I1497" s="7"/>
      <c r="J1497" s="7"/>
    </row>
    <row r="1498" spans="1:10">
      <c r="A1498" t="str">
        <f>'F_Inputs - Reps'!A1498</f>
        <v>SSC</v>
      </c>
      <c r="B1498" t="str">
        <f>'F_Inputs - Reps'!B1498</f>
        <v>BA2070WT</v>
      </c>
      <c r="C1498" t="str">
        <f>'F_Inputs - Reps'!C1498</f>
        <v>Total enhancement capital expenditure  - Water treatment</v>
      </c>
      <c r="D1498" t="str">
        <f>'F_Inputs - Reps'!D1498</f>
        <v>£m</v>
      </c>
      <c r="E1498" t="str">
        <f>'F_Inputs - Reps'!E1498</f>
        <v>Price Review 2019</v>
      </c>
      <c r="F1498" s="7"/>
      <c r="G1498" s="7"/>
      <c r="H1498" s="7"/>
      <c r="I1498" s="7"/>
      <c r="J1498" s="7"/>
    </row>
    <row r="1499" spans="1:10">
      <c r="A1499" t="str">
        <f>'F_Inputs - Reps'!A1499</f>
        <v>SSC</v>
      </c>
      <c r="B1499" t="str">
        <f>'F_Inputs - Reps'!B1499</f>
        <v>BA2070TWD</v>
      </c>
      <c r="C1499" t="str">
        <f>'F_Inputs - Reps'!C1499</f>
        <v>Total enhancement capital expenditure  - Treated water distribution</v>
      </c>
      <c r="D1499" t="str">
        <f>'F_Inputs - Reps'!D1499</f>
        <v>£m</v>
      </c>
      <c r="E1499" t="str">
        <f>'F_Inputs - Reps'!E1499</f>
        <v>Price Review 2019</v>
      </c>
      <c r="F1499" s="7"/>
      <c r="G1499" s="7"/>
      <c r="H1499" s="7"/>
      <c r="I1499" s="7"/>
      <c r="J1499" s="7"/>
    </row>
    <row r="1500" spans="1:10">
      <c r="A1500" t="str">
        <f>'F_Inputs - Reps'!A1500</f>
        <v>SSC</v>
      </c>
      <c r="B1500" t="str">
        <f>'F_Inputs - Reps'!B1500</f>
        <v>WWS1009SC</v>
      </c>
      <c r="C1500" t="str">
        <f>'F_Inputs - Reps'!C1500</f>
        <v>Operating expenditure - Total operating expenditure (excluding third party services) - Sewage collection</v>
      </c>
      <c r="D1500" t="str">
        <f>'F_Inputs - Reps'!D1500</f>
        <v>£m</v>
      </c>
      <c r="E1500" t="str">
        <f>'F_Inputs - Reps'!E1500</f>
        <v>Price Review 2019</v>
      </c>
      <c r="F1500" s="7"/>
      <c r="G1500" s="7"/>
      <c r="H1500" s="7"/>
      <c r="I1500" s="7"/>
      <c r="J1500" s="7"/>
    </row>
    <row r="1501" spans="1:10">
      <c r="A1501" t="str">
        <f>'F_Inputs - Reps'!A1501</f>
        <v>SSC</v>
      </c>
      <c r="B1501" t="str">
        <f>'F_Inputs - Reps'!B1501</f>
        <v>WWS1009ST</v>
      </c>
      <c r="C1501" t="str">
        <f>'F_Inputs - Reps'!C1501</f>
        <v>Operating expenditure - Total operating expenditure (excluding third party services) - Sewage treatment</v>
      </c>
      <c r="D1501" t="str">
        <f>'F_Inputs - Reps'!D1501</f>
        <v>£m</v>
      </c>
      <c r="E1501" t="str">
        <f>'F_Inputs - Reps'!E1501</f>
        <v>Price Review 2019</v>
      </c>
      <c r="F1501" s="7"/>
      <c r="G1501" s="7"/>
      <c r="H1501" s="7"/>
      <c r="I1501" s="7"/>
      <c r="J1501" s="7"/>
    </row>
    <row r="1502" spans="1:10">
      <c r="A1502" t="str">
        <f>'F_Inputs - Reps'!A1502</f>
        <v>SSC</v>
      </c>
      <c r="B1502" t="str">
        <f>'F_Inputs - Reps'!B1502</f>
        <v>WWS1009STP</v>
      </c>
      <c r="C1502" t="str">
        <f>'F_Inputs - Reps'!C1502</f>
        <v>Operating expenditure - Total operating expenditure (excluding third party services) - Sludge transport</v>
      </c>
      <c r="D1502" t="str">
        <f>'F_Inputs - Reps'!D1502</f>
        <v>£m</v>
      </c>
      <c r="E1502" t="str">
        <f>'F_Inputs - Reps'!E1502</f>
        <v>Price Review 2019</v>
      </c>
      <c r="F1502" s="7"/>
      <c r="G1502" s="7"/>
      <c r="H1502" s="7"/>
      <c r="I1502" s="7"/>
      <c r="J1502" s="7"/>
    </row>
    <row r="1503" spans="1:10">
      <c r="A1503" t="str">
        <f>'F_Inputs - Reps'!A1503</f>
        <v>SSC</v>
      </c>
      <c r="B1503" t="str">
        <f>'F_Inputs - Reps'!B1503</f>
        <v>WWS1009SDT</v>
      </c>
      <c r="C1503" t="str">
        <f>'F_Inputs - Reps'!C1503</f>
        <v>Operating expenditure - Total operating expenditure (excluding third party services) - Sludge treatment</v>
      </c>
      <c r="D1503" t="str">
        <f>'F_Inputs - Reps'!D1503</f>
        <v>£m</v>
      </c>
      <c r="E1503" t="str">
        <f>'F_Inputs - Reps'!E1503</f>
        <v>Price Review 2019</v>
      </c>
      <c r="F1503" s="7"/>
      <c r="G1503" s="7"/>
      <c r="H1503" s="7"/>
      <c r="I1503" s="7"/>
      <c r="J1503" s="7"/>
    </row>
    <row r="1504" spans="1:10">
      <c r="A1504" t="str">
        <f>'F_Inputs - Reps'!A1504</f>
        <v>SSC</v>
      </c>
      <c r="B1504" t="str">
        <f>'F_Inputs - Reps'!B1504</f>
        <v>WWS1009SDD</v>
      </c>
      <c r="C1504" t="str">
        <f>'F_Inputs - Reps'!C1504</f>
        <v>Operating expenditure - Total operating expenditure (excluding third party services) - Sludge disposal</v>
      </c>
      <c r="D1504" t="str">
        <f>'F_Inputs - Reps'!D1504</f>
        <v>£m</v>
      </c>
      <c r="E1504" t="str">
        <f>'F_Inputs - Reps'!E1504</f>
        <v>Price Review 2019</v>
      </c>
      <c r="F1504" s="7"/>
      <c r="G1504" s="7"/>
      <c r="H1504" s="7"/>
      <c r="I1504" s="7"/>
      <c r="J1504" s="7"/>
    </row>
    <row r="1505" spans="1:10">
      <c r="A1505" t="str">
        <f>'F_Inputs - Reps'!A1505</f>
        <v>SSC</v>
      </c>
      <c r="B1505" t="str">
        <f>'F_Inputs - Reps'!B1505</f>
        <v>WWS2054SC</v>
      </c>
      <c r="C1505" t="str">
        <f>'F_Inputs - Reps'!C1505</f>
        <v>Enhancement expenditure by purpose - operating - Total wastewater enhancement operating expenditure  - Sewage collection</v>
      </c>
      <c r="D1505" t="str">
        <f>'F_Inputs - Reps'!D1505</f>
        <v>£m</v>
      </c>
      <c r="E1505" t="str">
        <f>'F_Inputs - Reps'!E1505</f>
        <v>Price Review 2019</v>
      </c>
      <c r="F1505" s="7"/>
      <c r="G1505" s="7"/>
      <c r="H1505" s="7"/>
      <c r="I1505" s="7"/>
      <c r="J1505" s="7"/>
    </row>
    <row r="1506" spans="1:10">
      <c r="A1506" t="str">
        <f>'F_Inputs - Reps'!A1506</f>
        <v>SSC</v>
      </c>
      <c r="B1506" t="str">
        <f>'F_Inputs - Reps'!B1506</f>
        <v>WWS2054ST</v>
      </c>
      <c r="C1506" t="str">
        <f>'F_Inputs - Reps'!C1506</f>
        <v>Enhancement expenditure by purpose - operating - Total wastewater enhancement operating expenditure  - Sewage treatment</v>
      </c>
      <c r="D1506" t="str">
        <f>'F_Inputs - Reps'!D1506</f>
        <v>£m</v>
      </c>
      <c r="E1506" t="str">
        <f>'F_Inputs - Reps'!E1506</f>
        <v>Price Review 2019</v>
      </c>
      <c r="F1506" s="7"/>
      <c r="G1506" s="7"/>
      <c r="H1506" s="7"/>
      <c r="I1506" s="7"/>
      <c r="J1506" s="7"/>
    </row>
    <row r="1507" spans="1:10">
      <c r="A1507" t="str">
        <f>'F_Inputs - Reps'!A1507</f>
        <v>SSC</v>
      </c>
      <c r="B1507" t="str">
        <f>'F_Inputs - Reps'!B1507</f>
        <v>WWS2054STP</v>
      </c>
      <c r="C1507" t="str">
        <f>'F_Inputs - Reps'!C1507</f>
        <v>Enhancement expenditure by purpose - operating - Total wastewater enhancement operating expenditure  - Sludge transport</v>
      </c>
      <c r="D1507" t="str">
        <f>'F_Inputs - Reps'!D1507</f>
        <v>£m</v>
      </c>
      <c r="E1507" t="str">
        <f>'F_Inputs - Reps'!E1507</f>
        <v>Price Review 2019</v>
      </c>
      <c r="F1507" s="7"/>
      <c r="G1507" s="7"/>
      <c r="H1507" s="7"/>
      <c r="I1507" s="7"/>
      <c r="J1507" s="7"/>
    </row>
    <row r="1508" spans="1:10">
      <c r="A1508" t="str">
        <f>'F_Inputs - Reps'!A1508</f>
        <v>SSC</v>
      </c>
      <c r="B1508" t="str">
        <f>'F_Inputs - Reps'!B1508</f>
        <v>WWS2054SDT</v>
      </c>
      <c r="C1508" t="str">
        <f>'F_Inputs - Reps'!C1508</f>
        <v>Enhancement expenditure by purpose - operating - Total wastewater enhancement operating expenditure  - Sludge treatment</v>
      </c>
      <c r="D1508" t="str">
        <f>'F_Inputs - Reps'!D1508</f>
        <v>£m</v>
      </c>
      <c r="E1508" t="str">
        <f>'F_Inputs - Reps'!E1508</f>
        <v>Price Review 2019</v>
      </c>
      <c r="F1508" s="7"/>
      <c r="G1508" s="7"/>
      <c r="H1508" s="7"/>
      <c r="I1508" s="7"/>
      <c r="J1508" s="7"/>
    </row>
    <row r="1509" spans="1:10">
      <c r="A1509" t="str">
        <f>'F_Inputs - Reps'!A1509</f>
        <v>SSC</v>
      </c>
      <c r="B1509" t="str">
        <f>'F_Inputs - Reps'!B1509</f>
        <v>WWS2054SDD</v>
      </c>
      <c r="C1509" t="str">
        <f>'F_Inputs - Reps'!C1509</f>
        <v>Enhancement expenditure by purpose - operating - Total wastewater enhancement operating expenditure  - Sludge disposal</v>
      </c>
      <c r="D1509" t="str">
        <f>'F_Inputs - Reps'!D1509</f>
        <v>£m</v>
      </c>
      <c r="E1509" t="str">
        <f>'F_Inputs - Reps'!E1509</f>
        <v>Price Review 2019</v>
      </c>
      <c r="F1509" s="7"/>
      <c r="G1509" s="7"/>
      <c r="H1509" s="7"/>
      <c r="I1509" s="7"/>
      <c r="J1509" s="7"/>
    </row>
    <row r="1510" spans="1:10">
      <c r="A1510" t="str">
        <f>'F_Inputs - Reps'!A1510</f>
        <v>SSC</v>
      </c>
      <c r="B1510" t="str">
        <f>'F_Inputs - Reps'!B1510</f>
        <v>WWS2033SC</v>
      </c>
      <c r="C1510" t="str">
        <f>'F_Inputs - Reps'!C1510</f>
        <v>Enhancement expenditure by purpose - operating - New development and growth - Sewage collection</v>
      </c>
      <c r="D1510" t="str">
        <f>'F_Inputs - Reps'!D1510</f>
        <v>£m</v>
      </c>
      <c r="E1510" t="str">
        <f>'F_Inputs - Reps'!E1510</f>
        <v>Price Review 2019</v>
      </c>
      <c r="F1510" s="7"/>
      <c r="G1510" s="7"/>
      <c r="H1510" s="7"/>
      <c r="I1510" s="7"/>
      <c r="J1510" s="7"/>
    </row>
    <row r="1511" spans="1:10">
      <c r="A1511" t="str">
        <f>'F_Inputs - Reps'!A1511</f>
        <v>SSC</v>
      </c>
      <c r="B1511" t="str">
        <f>'F_Inputs - Reps'!B1511</f>
        <v>WWS2033ST</v>
      </c>
      <c r="C1511" t="str">
        <f>'F_Inputs - Reps'!C1511</f>
        <v>Enhancement expenditure by purpose - operating - New development and growth - Sewage treatment</v>
      </c>
      <c r="D1511" t="str">
        <f>'F_Inputs - Reps'!D1511</f>
        <v>£m</v>
      </c>
      <c r="E1511" t="str">
        <f>'F_Inputs - Reps'!E1511</f>
        <v>Price Review 2019</v>
      </c>
      <c r="F1511" s="7"/>
      <c r="G1511" s="7"/>
      <c r="H1511" s="7"/>
      <c r="I1511" s="7"/>
      <c r="J1511" s="7"/>
    </row>
    <row r="1512" spans="1:10">
      <c r="A1512" t="str">
        <f>'F_Inputs - Reps'!A1512</f>
        <v>SSC</v>
      </c>
      <c r="B1512" t="str">
        <f>'F_Inputs - Reps'!B1512</f>
        <v>WWS2033STP</v>
      </c>
      <c r="C1512" t="str">
        <f>'F_Inputs - Reps'!C1512</f>
        <v>Enhancement expenditure by purpose - operating - New development and growth - Sludge transport</v>
      </c>
      <c r="D1512" t="str">
        <f>'F_Inputs - Reps'!D1512</f>
        <v>£m</v>
      </c>
      <c r="E1512" t="str">
        <f>'F_Inputs - Reps'!E1512</f>
        <v>Price Review 2019</v>
      </c>
      <c r="F1512" s="7"/>
      <c r="G1512" s="7"/>
      <c r="H1512" s="7"/>
      <c r="I1512" s="7"/>
      <c r="J1512" s="7"/>
    </row>
    <row r="1513" spans="1:10">
      <c r="A1513" t="str">
        <f>'F_Inputs - Reps'!A1513</f>
        <v>SSC</v>
      </c>
      <c r="B1513" t="str">
        <f>'F_Inputs - Reps'!B1513</f>
        <v>WWS2033SDT</v>
      </c>
      <c r="C1513" t="str">
        <f>'F_Inputs - Reps'!C1513</f>
        <v>Enhancement expenditure by purpose - operating - New development and growth - Sludge treatment</v>
      </c>
      <c r="D1513" t="str">
        <f>'F_Inputs - Reps'!D1513</f>
        <v>£m</v>
      </c>
      <c r="E1513" t="str">
        <f>'F_Inputs - Reps'!E1513</f>
        <v>Price Review 2019</v>
      </c>
      <c r="F1513" s="7"/>
      <c r="G1513" s="7"/>
      <c r="H1513" s="7"/>
      <c r="I1513" s="7"/>
      <c r="J1513" s="7"/>
    </row>
    <row r="1514" spans="1:10">
      <c r="A1514" t="str">
        <f>'F_Inputs - Reps'!A1514</f>
        <v>SSC</v>
      </c>
      <c r="B1514" t="str">
        <f>'F_Inputs - Reps'!B1514</f>
        <v>WWS2033SDD</v>
      </c>
      <c r="C1514" t="str">
        <f>'F_Inputs - Reps'!C1514</f>
        <v>Enhancement expenditure by purpose - operating - New development and growth - Sludge disposal</v>
      </c>
      <c r="D1514" t="str">
        <f>'F_Inputs - Reps'!D1514</f>
        <v>£m</v>
      </c>
      <c r="E1514" t="str">
        <f>'F_Inputs - Reps'!E1514</f>
        <v>Price Review 2019</v>
      </c>
      <c r="F1514" s="7"/>
      <c r="G1514" s="7"/>
      <c r="H1514" s="7"/>
      <c r="I1514" s="7"/>
      <c r="J1514" s="7"/>
    </row>
    <row r="1515" spans="1:10">
      <c r="A1515" t="str">
        <f>'F_Inputs - Reps'!A1515</f>
        <v>SSC</v>
      </c>
      <c r="B1515" t="str">
        <f>'F_Inputs - Reps'!B1515</f>
        <v>WWS2034SC</v>
      </c>
      <c r="C1515" t="str">
        <f>'F_Inputs - Reps'!C1515</f>
        <v>Enhancement expenditure by purpose - operating - Growth at sewage treatment works (excluding sludge treatment) - Sewage collection</v>
      </c>
      <c r="D1515" t="str">
        <f>'F_Inputs - Reps'!D1515</f>
        <v>£m</v>
      </c>
      <c r="E1515" t="str">
        <f>'F_Inputs - Reps'!E1515</f>
        <v>Price Review 2019</v>
      </c>
      <c r="F1515" s="7"/>
      <c r="G1515" s="7"/>
      <c r="H1515" s="7"/>
      <c r="I1515" s="7"/>
      <c r="J1515" s="7"/>
    </row>
    <row r="1516" spans="1:10">
      <c r="A1516" t="str">
        <f>'F_Inputs - Reps'!A1516</f>
        <v>SSC</v>
      </c>
      <c r="B1516" t="str">
        <f>'F_Inputs - Reps'!B1516</f>
        <v>WWS2034ST</v>
      </c>
      <c r="C1516" t="str">
        <f>'F_Inputs - Reps'!C1516</f>
        <v>Enhancement expenditure by purpose - operating - Growth at sewage treatment works (excluding sludge treatment) - Sewage treatment</v>
      </c>
      <c r="D1516" t="str">
        <f>'F_Inputs - Reps'!D1516</f>
        <v>£m</v>
      </c>
      <c r="E1516" t="str">
        <f>'F_Inputs - Reps'!E1516</f>
        <v>Price Review 2019</v>
      </c>
      <c r="F1516" s="7"/>
      <c r="G1516" s="7"/>
      <c r="H1516" s="7"/>
      <c r="I1516" s="7"/>
      <c r="J1516" s="7"/>
    </row>
    <row r="1517" spans="1:10">
      <c r="A1517" t="str">
        <f>'F_Inputs - Reps'!A1517</f>
        <v>SSC</v>
      </c>
      <c r="B1517" t="str">
        <f>'F_Inputs - Reps'!B1517</f>
        <v>WWS2034STP</v>
      </c>
      <c r="C1517" t="str">
        <f>'F_Inputs - Reps'!C1517</f>
        <v>Enhancement expenditure by purpose - operating - Growth at sewage treatment works (excluding sludge treatment) - Sludge transport</v>
      </c>
      <c r="D1517" t="str">
        <f>'F_Inputs - Reps'!D1517</f>
        <v>£m</v>
      </c>
      <c r="E1517" t="str">
        <f>'F_Inputs - Reps'!E1517</f>
        <v>Price Review 2019</v>
      </c>
      <c r="F1517" s="7"/>
      <c r="G1517" s="7"/>
      <c r="H1517" s="7"/>
      <c r="I1517" s="7"/>
      <c r="J1517" s="7"/>
    </row>
    <row r="1518" spans="1:10">
      <c r="A1518" t="str">
        <f>'F_Inputs - Reps'!A1518</f>
        <v>SSC</v>
      </c>
      <c r="B1518" t="str">
        <f>'F_Inputs - Reps'!B1518</f>
        <v>WWS2034SDT</v>
      </c>
      <c r="C1518" t="str">
        <f>'F_Inputs - Reps'!C1518</f>
        <v>Enhancement expenditure by purpose - operating - Growth at sewage treatment works (excluding sludge treatment) - Sludge treatment</v>
      </c>
      <c r="D1518" t="str">
        <f>'F_Inputs - Reps'!D1518</f>
        <v>£m</v>
      </c>
      <c r="E1518" t="str">
        <f>'F_Inputs - Reps'!E1518</f>
        <v>Price Review 2019</v>
      </c>
      <c r="F1518" s="7"/>
      <c r="G1518" s="7"/>
      <c r="H1518" s="7"/>
      <c r="I1518" s="7"/>
      <c r="J1518" s="7"/>
    </row>
    <row r="1519" spans="1:10">
      <c r="A1519" t="str">
        <f>'F_Inputs - Reps'!A1519</f>
        <v>SSC</v>
      </c>
      <c r="B1519" t="str">
        <f>'F_Inputs - Reps'!B1519</f>
        <v>WWS2034SDD</v>
      </c>
      <c r="C1519" t="str">
        <f>'F_Inputs - Reps'!C1519</f>
        <v>Enhancement expenditure by purpose - operating - Growth at sewage treatment works (excluding sludge treatment) - Sludge disposal</v>
      </c>
      <c r="D1519" t="str">
        <f>'F_Inputs - Reps'!D1519</f>
        <v>£m</v>
      </c>
      <c r="E1519" t="str">
        <f>'F_Inputs - Reps'!E1519</f>
        <v>Price Review 2019</v>
      </c>
      <c r="F1519" s="7"/>
      <c r="G1519" s="7"/>
      <c r="H1519" s="7"/>
      <c r="I1519" s="7"/>
      <c r="J1519" s="7"/>
    </row>
    <row r="1520" spans="1:10">
      <c r="A1520" t="str">
        <f>'F_Inputs - Reps'!A1520</f>
        <v>SSC</v>
      </c>
      <c r="B1520" t="str">
        <f>'F_Inputs - Reps'!B1520</f>
        <v>WWS2038SC</v>
      </c>
      <c r="C1520" t="str">
        <f>'F_Inputs - Reps'!C1520</f>
        <v>Enhancement expenditure by purpose - operating - Reduce flooding risk for properties - Sewage collection</v>
      </c>
      <c r="D1520" t="str">
        <f>'F_Inputs - Reps'!D1520</f>
        <v>£m</v>
      </c>
      <c r="E1520" t="str">
        <f>'F_Inputs - Reps'!E1520</f>
        <v>Price Review 2019</v>
      </c>
      <c r="F1520" s="7"/>
      <c r="G1520" s="7"/>
      <c r="H1520" s="7"/>
      <c r="I1520" s="7"/>
      <c r="J1520" s="7"/>
    </row>
    <row r="1521" spans="1:10">
      <c r="A1521" t="str">
        <f>'F_Inputs - Reps'!A1521</f>
        <v>SSC</v>
      </c>
      <c r="B1521" t="str">
        <f>'F_Inputs - Reps'!B1521</f>
        <v>WWS2038ST</v>
      </c>
      <c r="C1521" t="str">
        <f>'F_Inputs - Reps'!C1521</f>
        <v>Enhancement expenditure by purpose - operating - Reduce flooding risk for properties - Sewage treatment</v>
      </c>
      <c r="D1521" t="str">
        <f>'F_Inputs - Reps'!D1521</f>
        <v>£m</v>
      </c>
      <c r="E1521" t="str">
        <f>'F_Inputs - Reps'!E1521</f>
        <v>Price Review 2019</v>
      </c>
      <c r="F1521" s="7"/>
      <c r="G1521" s="7"/>
      <c r="H1521" s="7"/>
      <c r="I1521" s="7"/>
      <c r="J1521" s="7"/>
    </row>
    <row r="1522" spans="1:10">
      <c r="A1522" t="str">
        <f>'F_Inputs - Reps'!A1522</f>
        <v>SSC</v>
      </c>
      <c r="B1522" t="str">
        <f>'F_Inputs - Reps'!B1522</f>
        <v>WWS2038STP</v>
      </c>
      <c r="C1522" t="str">
        <f>'F_Inputs - Reps'!C1522</f>
        <v>Enhancement expenditure by purpose - operating - Reduce flooding risk for properties - Sludge transport</v>
      </c>
      <c r="D1522" t="str">
        <f>'F_Inputs - Reps'!D1522</f>
        <v>£m</v>
      </c>
      <c r="E1522" t="str">
        <f>'F_Inputs - Reps'!E1522</f>
        <v>Price Review 2019</v>
      </c>
      <c r="F1522" s="7"/>
      <c r="G1522" s="7"/>
      <c r="H1522" s="7"/>
      <c r="I1522" s="7"/>
      <c r="J1522" s="7"/>
    </row>
    <row r="1523" spans="1:10">
      <c r="A1523" t="str">
        <f>'F_Inputs - Reps'!A1523</f>
        <v>SSC</v>
      </c>
      <c r="B1523" t="str">
        <f>'F_Inputs - Reps'!B1523</f>
        <v>WWS2038SDT</v>
      </c>
      <c r="C1523" t="str">
        <f>'F_Inputs - Reps'!C1523</f>
        <v>Enhancement expenditure by purpose - operating - Reduce flooding risk for properties - Sludge treatment</v>
      </c>
      <c r="D1523" t="str">
        <f>'F_Inputs - Reps'!D1523</f>
        <v>£m</v>
      </c>
      <c r="E1523" t="str">
        <f>'F_Inputs - Reps'!E1523</f>
        <v>Price Review 2019</v>
      </c>
      <c r="F1523" s="7"/>
      <c r="G1523" s="7"/>
      <c r="H1523" s="7"/>
      <c r="I1523" s="7"/>
      <c r="J1523" s="7"/>
    </row>
    <row r="1524" spans="1:10">
      <c r="A1524" t="str">
        <f>'F_Inputs - Reps'!A1524</f>
        <v>SSC</v>
      </c>
      <c r="B1524" t="str">
        <f>'F_Inputs - Reps'!B1524</f>
        <v>WWS2038SDD</v>
      </c>
      <c r="C1524" t="str">
        <f>'F_Inputs - Reps'!C1524</f>
        <v>Enhancement expenditure by purpose - operating - Reduce flooding risk for properties - Sludge disposal</v>
      </c>
      <c r="D1524" t="str">
        <f>'F_Inputs - Reps'!D1524</f>
        <v>£m</v>
      </c>
      <c r="E1524" t="str">
        <f>'F_Inputs - Reps'!E1524</f>
        <v>Price Review 2019</v>
      </c>
      <c r="F1524" s="7"/>
      <c r="G1524" s="7"/>
      <c r="H1524" s="7"/>
      <c r="I1524" s="7"/>
      <c r="J1524" s="7"/>
    </row>
    <row r="1525" spans="1:10">
      <c r="A1525" t="str">
        <f>'F_Inputs - Reps'!A1525</f>
        <v>SSC</v>
      </c>
      <c r="B1525" t="str">
        <f>'F_Inputs - Reps'!B1525</f>
        <v>WWS2055SC</v>
      </c>
      <c r="C1525" t="str">
        <f>'F_Inputs - Reps'!C1525</f>
        <v>Enhancement expenditure by purpose - operating - Transferred private sewers and pumping stations - Sewage collection</v>
      </c>
      <c r="D1525" t="str">
        <f>'F_Inputs - Reps'!D1525</f>
        <v>£m</v>
      </c>
      <c r="E1525" t="str">
        <f>'F_Inputs - Reps'!E1525</f>
        <v>Price Review 2019</v>
      </c>
      <c r="F1525" s="7"/>
      <c r="G1525" s="7"/>
      <c r="H1525" s="7"/>
      <c r="I1525" s="7"/>
      <c r="J1525" s="7"/>
    </row>
    <row r="1526" spans="1:10">
      <c r="A1526" t="str">
        <f>'F_Inputs - Reps'!A1526</f>
        <v>SSC</v>
      </c>
      <c r="B1526" t="str">
        <f>'F_Inputs - Reps'!B1526</f>
        <v>WWS2055ST</v>
      </c>
      <c r="C1526" t="str">
        <f>'F_Inputs - Reps'!C1526</f>
        <v>Enhancement expenditure by purpose - operating - Transferred private sewers and pumping stations - Sewage treatment</v>
      </c>
      <c r="D1526" t="str">
        <f>'F_Inputs - Reps'!D1526</f>
        <v>£m</v>
      </c>
      <c r="E1526" t="str">
        <f>'F_Inputs - Reps'!E1526</f>
        <v>Price Review 2019</v>
      </c>
      <c r="F1526" s="7"/>
      <c r="G1526" s="7"/>
      <c r="H1526" s="7"/>
      <c r="I1526" s="7"/>
      <c r="J1526" s="7"/>
    </row>
    <row r="1527" spans="1:10">
      <c r="A1527" t="str">
        <f>'F_Inputs - Reps'!A1527</f>
        <v>SSC</v>
      </c>
      <c r="B1527" t="str">
        <f>'F_Inputs - Reps'!B1527</f>
        <v>WWS2055STP</v>
      </c>
      <c r="C1527" t="str">
        <f>'F_Inputs - Reps'!C1527</f>
        <v>Enhancement expenditure by purpose - operating - Transferred private sewers and pumping stations - Sludge transport</v>
      </c>
      <c r="D1527" t="str">
        <f>'F_Inputs - Reps'!D1527</f>
        <v>£m</v>
      </c>
      <c r="E1527" t="str">
        <f>'F_Inputs - Reps'!E1527</f>
        <v>Price Review 2019</v>
      </c>
      <c r="F1527" s="7"/>
      <c r="G1527" s="7"/>
      <c r="H1527" s="7"/>
      <c r="I1527" s="7"/>
      <c r="J1527" s="7"/>
    </row>
    <row r="1528" spans="1:10">
      <c r="A1528" t="str">
        <f>'F_Inputs - Reps'!A1528</f>
        <v>SSC</v>
      </c>
      <c r="B1528" t="str">
        <f>'F_Inputs - Reps'!B1528</f>
        <v>WWS2055SDT</v>
      </c>
      <c r="C1528" t="str">
        <f>'F_Inputs - Reps'!C1528</f>
        <v>Enhancement expenditure by purpose - operating - Transferred private sewers and pumping stations - Sludge treatment</v>
      </c>
      <c r="D1528" t="str">
        <f>'F_Inputs - Reps'!D1528</f>
        <v>£m</v>
      </c>
      <c r="E1528" t="str">
        <f>'F_Inputs - Reps'!E1528</f>
        <v>Price Review 2019</v>
      </c>
      <c r="F1528" s="7"/>
      <c r="G1528" s="7"/>
      <c r="H1528" s="7"/>
      <c r="I1528" s="7"/>
      <c r="J1528" s="7"/>
    </row>
    <row r="1529" spans="1:10">
      <c r="A1529" t="str">
        <f>'F_Inputs - Reps'!A1529</f>
        <v>SSC</v>
      </c>
      <c r="B1529" t="str">
        <f>'F_Inputs - Reps'!B1529</f>
        <v>WWS2055SDD</v>
      </c>
      <c r="C1529" t="str">
        <f>'F_Inputs - Reps'!C1529</f>
        <v>Enhancement expenditure by purpose - operating - Transferred private sewers and pumping stations - Sludge disposal</v>
      </c>
      <c r="D1529" t="str">
        <f>'F_Inputs - Reps'!D1529</f>
        <v>£m</v>
      </c>
      <c r="E1529" t="str">
        <f>'F_Inputs - Reps'!E1529</f>
        <v>Price Review 2019</v>
      </c>
      <c r="F1529" s="7"/>
      <c r="G1529" s="7"/>
      <c r="H1529" s="7"/>
      <c r="I1529" s="7"/>
      <c r="J1529" s="7"/>
    </row>
    <row r="1530" spans="1:10">
      <c r="A1530" t="str">
        <f>'F_Inputs - Reps'!A1530</f>
        <v>SSC</v>
      </c>
      <c r="B1530" t="str">
        <f>'F_Inputs - Reps'!B1530</f>
        <v>WWS1012SC</v>
      </c>
      <c r="C1530" t="str">
        <f>'F_Inputs - Reps'!C1530</f>
        <v>Capital expenditure - Maintaining the long term capability of the assets ~ infra - Sewage collection</v>
      </c>
      <c r="D1530" t="str">
        <f>'F_Inputs - Reps'!D1530</f>
        <v>£m</v>
      </c>
      <c r="E1530" t="str">
        <f>'F_Inputs - Reps'!E1530</f>
        <v>Price Review 2019</v>
      </c>
      <c r="F1530" s="7"/>
      <c r="G1530" s="7"/>
      <c r="H1530" s="7"/>
      <c r="I1530" s="7"/>
      <c r="J1530" s="7"/>
    </row>
    <row r="1531" spans="1:10">
      <c r="A1531" t="str">
        <f>'F_Inputs - Reps'!A1531</f>
        <v>SSC</v>
      </c>
      <c r="B1531" t="str">
        <f>'F_Inputs - Reps'!B1531</f>
        <v>WWS1012ST</v>
      </c>
      <c r="C1531" t="str">
        <f>'F_Inputs - Reps'!C1531</f>
        <v>Capital expenditure - Maintaining the long term capability of the assets ~ infra - Sewage treatment</v>
      </c>
      <c r="D1531" t="str">
        <f>'F_Inputs - Reps'!D1531</f>
        <v>£m</v>
      </c>
      <c r="E1531" t="str">
        <f>'F_Inputs - Reps'!E1531</f>
        <v>Price Review 2019</v>
      </c>
      <c r="F1531" s="7"/>
      <c r="G1531" s="7"/>
      <c r="H1531" s="7"/>
      <c r="I1531" s="7"/>
      <c r="J1531" s="7"/>
    </row>
    <row r="1532" spans="1:10">
      <c r="A1532" t="str">
        <f>'F_Inputs - Reps'!A1532</f>
        <v>SSC</v>
      </c>
      <c r="B1532" t="str">
        <f>'F_Inputs - Reps'!B1532</f>
        <v>WWS1012STP</v>
      </c>
      <c r="C1532" t="str">
        <f>'F_Inputs - Reps'!C1532</f>
        <v>Capital expenditure - Maintaining the long term capability of the assets ~ infra - Sludge transport</v>
      </c>
      <c r="D1532" t="str">
        <f>'F_Inputs - Reps'!D1532</f>
        <v>£m</v>
      </c>
      <c r="E1532" t="str">
        <f>'F_Inputs - Reps'!E1532</f>
        <v>Price Review 2019</v>
      </c>
      <c r="F1532" s="7"/>
      <c r="G1532" s="7"/>
      <c r="H1532" s="7"/>
      <c r="I1532" s="7"/>
      <c r="J1532" s="7"/>
    </row>
    <row r="1533" spans="1:10">
      <c r="A1533" t="str">
        <f>'F_Inputs - Reps'!A1533</f>
        <v>SSC</v>
      </c>
      <c r="B1533" t="str">
        <f>'F_Inputs - Reps'!B1533</f>
        <v>WWS1012SDT</v>
      </c>
      <c r="C1533" t="str">
        <f>'F_Inputs - Reps'!C1533</f>
        <v>Capital expenditure - Maintaining the long term capability of the assets ~ infra - Sludge treatment</v>
      </c>
      <c r="D1533" t="str">
        <f>'F_Inputs - Reps'!D1533</f>
        <v>£m</v>
      </c>
      <c r="E1533" t="str">
        <f>'F_Inputs - Reps'!E1533</f>
        <v>Price Review 2019</v>
      </c>
      <c r="F1533" s="7"/>
      <c r="G1533" s="7"/>
      <c r="H1533" s="7"/>
      <c r="I1533" s="7"/>
      <c r="J1533" s="7"/>
    </row>
    <row r="1534" spans="1:10">
      <c r="A1534" t="str">
        <f>'F_Inputs - Reps'!A1534</f>
        <v>SSC</v>
      </c>
      <c r="B1534" t="str">
        <f>'F_Inputs - Reps'!B1534</f>
        <v>WWS1012SDD</v>
      </c>
      <c r="C1534" t="str">
        <f>'F_Inputs - Reps'!C1534</f>
        <v>Capital expenditure - Maintaining the long term capability of the assets ~ infra - Sludge disposal</v>
      </c>
      <c r="D1534" t="str">
        <f>'F_Inputs - Reps'!D1534</f>
        <v>£m</v>
      </c>
      <c r="E1534" t="str">
        <f>'F_Inputs - Reps'!E1534</f>
        <v>Price Review 2019</v>
      </c>
      <c r="F1534" s="7"/>
      <c r="G1534" s="7"/>
      <c r="H1534" s="7"/>
      <c r="I1534" s="7"/>
      <c r="J1534" s="7"/>
    </row>
    <row r="1535" spans="1:10">
      <c r="A1535" t="str">
        <f>'F_Inputs - Reps'!A1535</f>
        <v>SSC</v>
      </c>
      <c r="B1535" t="str">
        <f>'F_Inputs - Reps'!B1535</f>
        <v>WWS1013SC</v>
      </c>
      <c r="C1535" t="str">
        <f>'F_Inputs - Reps'!C1535</f>
        <v>Capital expenditure - Maintaining the long term capability of the assets ~ non~infra - Sewage collection</v>
      </c>
      <c r="D1535" t="str">
        <f>'F_Inputs - Reps'!D1535</f>
        <v>£m</v>
      </c>
      <c r="E1535" t="str">
        <f>'F_Inputs - Reps'!E1535</f>
        <v>Price Review 2019</v>
      </c>
      <c r="F1535" s="7"/>
      <c r="G1535" s="7"/>
      <c r="H1535" s="7"/>
      <c r="I1535" s="7"/>
      <c r="J1535" s="7"/>
    </row>
    <row r="1536" spans="1:10">
      <c r="A1536" t="str">
        <f>'F_Inputs - Reps'!A1536</f>
        <v>SSC</v>
      </c>
      <c r="B1536" t="str">
        <f>'F_Inputs - Reps'!B1536</f>
        <v>WWS1013ST</v>
      </c>
      <c r="C1536" t="str">
        <f>'F_Inputs - Reps'!C1536</f>
        <v>Capital expenditure - Maintaining the long term capability of the assets ~ non~infra - Sewage treatment</v>
      </c>
      <c r="D1536" t="str">
        <f>'F_Inputs - Reps'!D1536</f>
        <v>£m</v>
      </c>
      <c r="E1536" t="str">
        <f>'F_Inputs - Reps'!E1536</f>
        <v>Price Review 2019</v>
      </c>
      <c r="F1536" s="7"/>
      <c r="G1536" s="7"/>
      <c r="H1536" s="7"/>
      <c r="I1536" s="7"/>
      <c r="J1536" s="7"/>
    </row>
    <row r="1537" spans="1:10">
      <c r="A1537" t="str">
        <f>'F_Inputs - Reps'!A1537</f>
        <v>SSC</v>
      </c>
      <c r="B1537" t="str">
        <f>'F_Inputs - Reps'!B1537</f>
        <v>WWS1013STP</v>
      </c>
      <c r="C1537" t="str">
        <f>'F_Inputs - Reps'!C1537</f>
        <v>Capital expenditure - Maintaining the long term capability of the assets ~ non~infra - Sludge transport</v>
      </c>
      <c r="D1537" t="str">
        <f>'F_Inputs - Reps'!D1537</f>
        <v>£m</v>
      </c>
      <c r="E1537" t="str">
        <f>'F_Inputs - Reps'!E1537</f>
        <v>Price Review 2019</v>
      </c>
      <c r="F1537" s="7"/>
      <c r="G1537" s="7"/>
      <c r="H1537" s="7"/>
      <c r="I1537" s="7"/>
      <c r="J1537" s="7"/>
    </row>
    <row r="1538" spans="1:10">
      <c r="A1538" t="str">
        <f>'F_Inputs - Reps'!A1538</f>
        <v>SSC</v>
      </c>
      <c r="B1538" t="str">
        <f>'F_Inputs - Reps'!B1538</f>
        <v>WWS1013SDT</v>
      </c>
      <c r="C1538" t="str">
        <f>'F_Inputs - Reps'!C1538</f>
        <v>Capital expenditure - Maintaining the long term capability of the assets ~ non~infra - Sludge treatment</v>
      </c>
      <c r="D1538" t="str">
        <f>'F_Inputs - Reps'!D1538</f>
        <v>£m</v>
      </c>
      <c r="E1538" t="str">
        <f>'F_Inputs - Reps'!E1538</f>
        <v>Price Review 2019</v>
      </c>
      <c r="F1538" s="7"/>
      <c r="G1538" s="7"/>
      <c r="H1538" s="7"/>
      <c r="I1538" s="7"/>
      <c r="J1538" s="7"/>
    </row>
    <row r="1539" spans="1:10">
      <c r="A1539" t="str">
        <f>'F_Inputs - Reps'!A1539</f>
        <v>SSC</v>
      </c>
      <c r="B1539" t="str">
        <f>'F_Inputs - Reps'!B1539</f>
        <v>WWS1013SDD</v>
      </c>
      <c r="C1539" t="str">
        <f>'F_Inputs - Reps'!C1539</f>
        <v>Capital expenditure - Maintaining the long term capability of the assets ~ non~infra - Sludge disposal</v>
      </c>
      <c r="D1539" t="str">
        <f>'F_Inputs - Reps'!D1539</f>
        <v>£m</v>
      </c>
      <c r="E1539" t="str">
        <f>'F_Inputs - Reps'!E1539</f>
        <v>Price Review 2019</v>
      </c>
      <c r="F1539" s="7"/>
      <c r="G1539" s="7"/>
      <c r="H1539" s="7"/>
      <c r="I1539" s="7"/>
      <c r="J1539" s="7"/>
    </row>
    <row r="1540" spans="1:10">
      <c r="A1540" t="str">
        <f>'F_Inputs - Reps'!A1540</f>
        <v>SSC</v>
      </c>
      <c r="B1540" t="str">
        <f>'F_Inputs - Reps'!B1540</f>
        <v>S3020SC</v>
      </c>
      <c r="C1540" t="str">
        <f>'F_Inputs - Reps'!C1540</f>
        <v>New development and growth - Sewage collection</v>
      </c>
      <c r="D1540" t="str">
        <f>'F_Inputs - Reps'!D1540</f>
        <v>£m</v>
      </c>
      <c r="E1540" t="str">
        <f>'F_Inputs - Reps'!E1540</f>
        <v>Price Review 2019</v>
      </c>
      <c r="F1540" s="7"/>
      <c r="G1540" s="7"/>
      <c r="H1540" s="7"/>
      <c r="I1540" s="7"/>
      <c r="J1540" s="7"/>
    </row>
    <row r="1541" spans="1:10">
      <c r="A1541" t="str">
        <f>'F_Inputs - Reps'!A1541</f>
        <v>SSC</v>
      </c>
      <c r="B1541" t="str">
        <f>'F_Inputs - Reps'!B1541</f>
        <v>S3020ST</v>
      </c>
      <c r="C1541" t="str">
        <f>'F_Inputs - Reps'!C1541</f>
        <v>New development and growth - Sewage treatment</v>
      </c>
      <c r="D1541" t="str">
        <f>'F_Inputs - Reps'!D1541</f>
        <v>£m</v>
      </c>
      <c r="E1541" t="str">
        <f>'F_Inputs - Reps'!E1541</f>
        <v>Price Review 2019</v>
      </c>
      <c r="F1541" s="7"/>
      <c r="G1541" s="7"/>
      <c r="H1541" s="7"/>
      <c r="I1541" s="7"/>
      <c r="J1541" s="7"/>
    </row>
    <row r="1542" spans="1:10">
      <c r="A1542" t="str">
        <f>'F_Inputs - Reps'!A1542</f>
        <v>SSC</v>
      </c>
      <c r="B1542" t="str">
        <f>'F_Inputs - Reps'!B1542</f>
        <v>S3020STP</v>
      </c>
      <c r="C1542" t="str">
        <f>'F_Inputs - Reps'!C1542</f>
        <v>New development and growth - Sludge transport</v>
      </c>
      <c r="D1542" t="str">
        <f>'F_Inputs - Reps'!D1542</f>
        <v>£m</v>
      </c>
      <c r="E1542" t="str">
        <f>'F_Inputs - Reps'!E1542</f>
        <v>Price Review 2019</v>
      </c>
      <c r="F1542" s="7"/>
      <c r="G1542" s="7"/>
      <c r="H1542" s="7"/>
      <c r="I1542" s="7"/>
      <c r="J1542" s="7"/>
    </row>
    <row r="1543" spans="1:10">
      <c r="A1543" t="str">
        <f>'F_Inputs - Reps'!A1543</f>
        <v>SSC</v>
      </c>
      <c r="B1543" t="str">
        <f>'F_Inputs - Reps'!B1543</f>
        <v>S3020SDT</v>
      </c>
      <c r="C1543" t="str">
        <f>'F_Inputs - Reps'!C1543</f>
        <v>New development and growth - Sludge treatment</v>
      </c>
      <c r="D1543" t="str">
        <f>'F_Inputs - Reps'!D1543</f>
        <v>£m</v>
      </c>
      <c r="E1543" t="str">
        <f>'F_Inputs - Reps'!E1543</f>
        <v>Price Review 2019</v>
      </c>
      <c r="F1543" s="7"/>
      <c r="G1543" s="7"/>
      <c r="H1543" s="7"/>
      <c r="I1543" s="7"/>
      <c r="J1543" s="7"/>
    </row>
    <row r="1544" spans="1:10">
      <c r="A1544" t="str">
        <f>'F_Inputs - Reps'!A1544</f>
        <v>SSC</v>
      </c>
      <c r="B1544" t="str">
        <f>'F_Inputs - Reps'!B1544</f>
        <v>S3020SDD</v>
      </c>
      <c r="C1544" t="str">
        <f>'F_Inputs - Reps'!C1544</f>
        <v>New development and growth - Sludge disposal</v>
      </c>
      <c r="D1544" t="str">
        <f>'F_Inputs - Reps'!D1544</f>
        <v>£m</v>
      </c>
      <c r="E1544" t="str">
        <f>'F_Inputs - Reps'!E1544</f>
        <v>Price Review 2019</v>
      </c>
      <c r="F1544" s="7"/>
      <c r="G1544" s="7"/>
      <c r="H1544" s="7"/>
      <c r="I1544" s="7"/>
      <c r="J1544" s="7"/>
    </row>
    <row r="1545" spans="1:10">
      <c r="A1545" t="str">
        <f>'F_Inputs - Reps'!A1545</f>
        <v>SSC</v>
      </c>
      <c r="B1545" t="str">
        <f>'F_Inputs - Reps'!B1545</f>
        <v>S3021SC</v>
      </c>
      <c r="C1545" t="str">
        <f>'F_Inputs - Reps'!C1545</f>
        <v>Growth at sewage treatment works (excluding sludge treatment) - Sewage collection</v>
      </c>
      <c r="D1545" t="str">
        <f>'F_Inputs - Reps'!D1545</f>
        <v>£m</v>
      </c>
      <c r="E1545" t="str">
        <f>'F_Inputs - Reps'!E1545</f>
        <v>Price Review 2019</v>
      </c>
      <c r="F1545" s="7"/>
      <c r="G1545" s="7"/>
      <c r="H1545" s="7"/>
      <c r="I1545" s="7"/>
      <c r="J1545" s="7"/>
    </row>
    <row r="1546" spans="1:10">
      <c r="A1546" t="str">
        <f>'F_Inputs - Reps'!A1546</f>
        <v>SSC</v>
      </c>
      <c r="B1546" t="str">
        <f>'F_Inputs - Reps'!B1546</f>
        <v>S3021ST</v>
      </c>
      <c r="C1546" t="str">
        <f>'F_Inputs - Reps'!C1546</f>
        <v>Growth at sewage treatment works (excluding sludge treatment) - Sewage treatment</v>
      </c>
      <c r="D1546" t="str">
        <f>'F_Inputs - Reps'!D1546</f>
        <v>£m</v>
      </c>
      <c r="E1546" t="str">
        <f>'F_Inputs - Reps'!E1546</f>
        <v>Price Review 2019</v>
      </c>
      <c r="F1546" s="7"/>
      <c r="G1546" s="7"/>
      <c r="H1546" s="7"/>
      <c r="I1546" s="7"/>
      <c r="J1546" s="7"/>
    </row>
    <row r="1547" spans="1:10">
      <c r="A1547" t="str">
        <f>'F_Inputs - Reps'!A1547</f>
        <v>SSC</v>
      </c>
      <c r="B1547" t="str">
        <f>'F_Inputs - Reps'!B1547</f>
        <v>S3021STP</v>
      </c>
      <c r="C1547" t="str">
        <f>'F_Inputs - Reps'!C1547</f>
        <v>Growth at sewage treatment works (excluding sludge treatment) - Sludge transport</v>
      </c>
      <c r="D1547" t="str">
        <f>'F_Inputs - Reps'!D1547</f>
        <v>£m</v>
      </c>
      <c r="E1547" t="str">
        <f>'F_Inputs - Reps'!E1547</f>
        <v>Price Review 2019</v>
      </c>
      <c r="F1547" s="7"/>
      <c r="G1547" s="7"/>
      <c r="H1547" s="7"/>
      <c r="I1547" s="7"/>
      <c r="J1547" s="7"/>
    </row>
    <row r="1548" spans="1:10">
      <c r="A1548" t="str">
        <f>'F_Inputs - Reps'!A1548</f>
        <v>SSC</v>
      </c>
      <c r="B1548" t="str">
        <f>'F_Inputs - Reps'!B1548</f>
        <v>S3021SDT</v>
      </c>
      <c r="C1548" t="str">
        <f>'F_Inputs - Reps'!C1548</f>
        <v>Growth at sewage treatment works (excluding sludge treatment) - Sludge treatment</v>
      </c>
      <c r="D1548" t="str">
        <f>'F_Inputs - Reps'!D1548</f>
        <v>£m</v>
      </c>
      <c r="E1548" t="str">
        <f>'F_Inputs - Reps'!E1548</f>
        <v>Price Review 2019</v>
      </c>
      <c r="F1548" s="7"/>
      <c r="G1548" s="7"/>
      <c r="H1548" s="7"/>
      <c r="I1548" s="7"/>
      <c r="J1548" s="7"/>
    </row>
    <row r="1549" spans="1:10">
      <c r="A1549" t="str">
        <f>'F_Inputs - Reps'!A1549</f>
        <v>SSC</v>
      </c>
      <c r="B1549" t="str">
        <f>'F_Inputs - Reps'!B1549</f>
        <v>S3021SDD</v>
      </c>
      <c r="C1549" t="str">
        <f>'F_Inputs - Reps'!C1549</f>
        <v>Growth at sewage treatment works (excluding sludge treatment) - Sludge disposal</v>
      </c>
      <c r="D1549" t="str">
        <f>'F_Inputs - Reps'!D1549</f>
        <v>£m</v>
      </c>
      <c r="E1549" t="str">
        <f>'F_Inputs - Reps'!E1549</f>
        <v>Price Review 2019</v>
      </c>
      <c r="F1549" s="7"/>
      <c r="G1549" s="7"/>
      <c r="H1549" s="7"/>
      <c r="I1549" s="7"/>
      <c r="J1549" s="7"/>
    </row>
    <row r="1550" spans="1:10">
      <c r="A1550" t="str">
        <f>'F_Inputs - Reps'!A1550</f>
        <v>SSC</v>
      </c>
      <c r="B1550" t="str">
        <f>'F_Inputs - Reps'!B1550</f>
        <v>S3023SC</v>
      </c>
      <c r="C1550" t="str">
        <f>'F_Inputs - Reps'!C1550</f>
        <v>Reduce flooding risk for properties - Sewage collection</v>
      </c>
      <c r="D1550" t="str">
        <f>'F_Inputs - Reps'!D1550</f>
        <v>£m</v>
      </c>
      <c r="E1550" t="str">
        <f>'F_Inputs - Reps'!E1550</f>
        <v>Price Review 2019</v>
      </c>
      <c r="F1550" s="7"/>
      <c r="G1550" s="7"/>
      <c r="H1550" s="7"/>
      <c r="I1550" s="7"/>
      <c r="J1550" s="7"/>
    </row>
    <row r="1551" spans="1:10">
      <c r="A1551" t="str">
        <f>'F_Inputs - Reps'!A1551</f>
        <v>SSC</v>
      </c>
      <c r="B1551" t="str">
        <f>'F_Inputs - Reps'!B1551</f>
        <v>S3023ST</v>
      </c>
      <c r="C1551" t="str">
        <f>'F_Inputs - Reps'!C1551</f>
        <v>Reduce flooding risk for properties - Sewage treatment</v>
      </c>
      <c r="D1551" t="str">
        <f>'F_Inputs - Reps'!D1551</f>
        <v>£m</v>
      </c>
      <c r="E1551" t="str">
        <f>'F_Inputs - Reps'!E1551</f>
        <v>Price Review 2019</v>
      </c>
      <c r="F1551" s="7"/>
      <c r="G1551" s="7"/>
      <c r="H1551" s="7"/>
      <c r="I1551" s="7"/>
      <c r="J1551" s="7"/>
    </row>
    <row r="1552" spans="1:10">
      <c r="A1552" t="str">
        <f>'F_Inputs - Reps'!A1552</f>
        <v>SSC</v>
      </c>
      <c r="B1552" t="str">
        <f>'F_Inputs - Reps'!B1552</f>
        <v>S3023STP</v>
      </c>
      <c r="C1552" t="str">
        <f>'F_Inputs - Reps'!C1552</f>
        <v>Reduce flooding risk for properties - Sludge transport</v>
      </c>
      <c r="D1552" t="str">
        <f>'F_Inputs - Reps'!D1552</f>
        <v>£m</v>
      </c>
      <c r="E1552" t="str">
        <f>'F_Inputs - Reps'!E1552</f>
        <v>Price Review 2019</v>
      </c>
      <c r="F1552" s="7"/>
      <c r="G1552" s="7"/>
      <c r="H1552" s="7"/>
      <c r="I1552" s="7"/>
      <c r="J1552" s="7"/>
    </row>
    <row r="1553" spans="1:10">
      <c r="A1553" t="str">
        <f>'F_Inputs - Reps'!A1553</f>
        <v>SSC</v>
      </c>
      <c r="B1553" t="str">
        <f>'F_Inputs - Reps'!B1553</f>
        <v>S3023SDT</v>
      </c>
      <c r="C1553" t="str">
        <f>'F_Inputs - Reps'!C1553</f>
        <v>Reduce flooding risk for properties - Sludge treatment</v>
      </c>
      <c r="D1553" t="str">
        <f>'F_Inputs - Reps'!D1553</f>
        <v>£m</v>
      </c>
      <c r="E1553" t="str">
        <f>'F_Inputs - Reps'!E1553</f>
        <v>Price Review 2019</v>
      </c>
      <c r="F1553" s="7"/>
      <c r="G1553" s="7"/>
      <c r="H1553" s="7"/>
      <c r="I1553" s="7"/>
      <c r="J1553" s="7"/>
    </row>
    <row r="1554" spans="1:10">
      <c r="A1554" t="str">
        <f>'F_Inputs - Reps'!A1554</f>
        <v>SSC</v>
      </c>
      <c r="B1554" t="str">
        <f>'F_Inputs - Reps'!B1554</f>
        <v>S3023SDD</v>
      </c>
      <c r="C1554" t="str">
        <f>'F_Inputs - Reps'!C1554</f>
        <v>Reduce flooding risk for properties - Sludge disposal</v>
      </c>
      <c r="D1554" t="str">
        <f>'F_Inputs - Reps'!D1554</f>
        <v>£m</v>
      </c>
      <c r="E1554" t="str">
        <f>'F_Inputs - Reps'!E1554</f>
        <v>Price Review 2019</v>
      </c>
      <c r="F1554" s="7"/>
      <c r="G1554" s="7"/>
      <c r="H1554" s="7"/>
      <c r="I1554" s="7"/>
      <c r="J1554" s="7"/>
    </row>
    <row r="1555" spans="1:10">
      <c r="A1555" t="str">
        <f>'F_Inputs - Reps'!A1555</f>
        <v>SSC</v>
      </c>
      <c r="B1555" t="str">
        <f>'F_Inputs - Reps'!B1555</f>
        <v>S3024SC</v>
      </c>
      <c r="C1555" t="str">
        <f>'F_Inputs - Reps'!C1555</f>
        <v>Transferred private sewers and pumping stations - Sewage collection</v>
      </c>
      <c r="D1555" t="str">
        <f>'F_Inputs - Reps'!D1555</f>
        <v>£m</v>
      </c>
      <c r="E1555" t="str">
        <f>'F_Inputs - Reps'!E1555</f>
        <v>Price Review 2019</v>
      </c>
      <c r="F1555" s="7"/>
      <c r="G1555" s="7"/>
      <c r="H1555" s="7"/>
      <c r="I1555" s="7"/>
      <c r="J1555" s="7"/>
    </row>
    <row r="1556" spans="1:10">
      <c r="A1556" t="str">
        <f>'F_Inputs - Reps'!A1556</f>
        <v>SSC</v>
      </c>
      <c r="B1556" t="str">
        <f>'F_Inputs - Reps'!B1556</f>
        <v>S3024ST</v>
      </c>
      <c r="C1556" t="str">
        <f>'F_Inputs - Reps'!C1556</f>
        <v>Transferred private sewers and pumping stations - Sewage treatment</v>
      </c>
      <c r="D1556" t="str">
        <f>'F_Inputs - Reps'!D1556</f>
        <v>£m</v>
      </c>
      <c r="E1556" t="str">
        <f>'F_Inputs - Reps'!E1556</f>
        <v>Price Review 2019</v>
      </c>
      <c r="F1556" s="7"/>
      <c r="G1556" s="7"/>
      <c r="H1556" s="7"/>
      <c r="I1556" s="7"/>
      <c r="J1556" s="7"/>
    </row>
    <row r="1557" spans="1:10">
      <c r="A1557" t="str">
        <f>'F_Inputs - Reps'!A1557</f>
        <v>SSC</v>
      </c>
      <c r="B1557" t="str">
        <f>'F_Inputs - Reps'!B1557</f>
        <v>S3024STP</v>
      </c>
      <c r="C1557" t="str">
        <f>'F_Inputs - Reps'!C1557</f>
        <v>Transferred private sewers and pumping stations - Sludge transport</v>
      </c>
      <c r="D1557" t="str">
        <f>'F_Inputs - Reps'!D1557</f>
        <v>£m</v>
      </c>
      <c r="E1557" t="str">
        <f>'F_Inputs - Reps'!E1557</f>
        <v>Price Review 2019</v>
      </c>
      <c r="F1557" s="7"/>
      <c r="G1557" s="7"/>
      <c r="H1557" s="7"/>
      <c r="I1557" s="7"/>
      <c r="J1557" s="7"/>
    </row>
    <row r="1558" spans="1:10">
      <c r="A1558" t="str">
        <f>'F_Inputs - Reps'!A1558</f>
        <v>SSC</v>
      </c>
      <c r="B1558" t="str">
        <f>'F_Inputs - Reps'!B1558</f>
        <v>S3024SDT</v>
      </c>
      <c r="C1558" t="str">
        <f>'F_Inputs - Reps'!C1558</f>
        <v>Transferred private sewers and pumping stations - Sludge treatment</v>
      </c>
      <c r="D1558" t="str">
        <f>'F_Inputs - Reps'!D1558</f>
        <v>£m</v>
      </c>
      <c r="E1558" t="str">
        <f>'F_Inputs - Reps'!E1558</f>
        <v>Price Review 2019</v>
      </c>
      <c r="F1558" s="7"/>
      <c r="G1558" s="7"/>
      <c r="H1558" s="7"/>
      <c r="I1558" s="7"/>
      <c r="J1558" s="7"/>
    </row>
    <row r="1559" spans="1:10">
      <c r="A1559" t="str">
        <f>'F_Inputs - Reps'!A1559</f>
        <v>SSC</v>
      </c>
      <c r="B1559" t="str">
        <f>'F_Inputs - Reps'!B1559</f>
        <v>S3024SDD</v>
      </c>
      <c r="C1559" t="str">
        <f>'F_Inputs - Reps'!C1559</f>
        <v>Transferred private sewers and pumping stations - Sludge disposal</v>
      </c>
      <c r="D1559" t="str">
        <f>'F_Inputs - Reps'!D1559</f>
        <v>£m</v>
      </c>
      <c r="E1559" t="str">
        <f>'F_Inputs - Reps'!E1559</f>
        <v>Price Review 2019</v>
      </c>
      <c r="F1559" s="7"/>
      <c r="G1559" s="7"/>
      <c r="H1559" s="7"/>
      <c r="I1559" s="7"/>
      <c r="J1559" s="7"/>
    </row>
    <row r="1560" spans="1:10">
      <c r="A1560" t="str">
        <f>'F_Inputs - Reps'!A1560</f>
        <v>SSC</v>
      </c>
      <c r="B1560" t="str">
        <f>'F_Inputs - Reps'!B1560</f>
        <v>S3025ENHSC</v>
      </c>
      <c r="C1560" t="str">
        <f>'F_Inputs - Reps'!C1560</f>
        <v>Total enhancement capital expenditure  - Sewage collection</v>
      </c>
      <c r="D1560" t="str">
        <f>'F_Inputs - Reps'!D1560</f>
        <v>£m</v>
      </c>
      <c r="E1560" t="str">
        <f>'F_Inputs - Reps'!E1560</f>
        <v>Price Review 2019</v>
      </c>
      <c r="F1560" s="7"/>
      <c r="G1560" s="7"/>
      <c r="H1560" s="7"/>
      <c r="I1560" s="7"/>
      <c r="J1560" s="7"/>
    </row>
    <row r="1561" spans="1:10">
      <c r="A1561" t="str">
        <f>'F_Inputs - Reps'!A1561</f>
        <v>SSC</v>
      </c>
      <c r="B1561" t="str">
        <f>'F_Inputs - Reps'!B1561</f>
        <v>S3025ENHST</v>
      </c>
      <c r="C1561" t="str">
        <f>'F_Inputs - Reps'!C1561</f>
        <v>Total enhancement capital expenditure  - Sewage treatment</v>
      </c>
      <c r="D1561" t="str">
        <f>'F_Inputs - Reps'!D1561</f>
        <v>£m</v>
      </c>
      <c r="E1561" t="str">
        <f>'F_Inputs - Reps'!E1561</f>
        <v>Price Review 2019</v>
      </c>
      <c r="F1561" s="7"/>
      <c r="G1561" s="7"/>
      <c r="H1561" s="7"/>
      <c r="I1561" s="7"/>
      <c r="J1561" s="7"/>
    </row>
    <row r="1562" spans="1:10">
      <c r="A1562" t="str">
        <f>'F_Inputs - Reps'!A1562</f>
        <v>SSC</v>
      </c>
      <c r="B1562" t="str">
        <f>'F_Inputs - Reps'!B1562</f>
        <v>S3025ENHSTP</v>
      </c>
      <c r="C1562" t="str">
        <f>'F_Inputs - Reps'!C1562</f>
        <v>Total enhancement capital expenditure  - Sludge transport</v>
      </c>
      <c r="D1562" t="str">
        <f>'F_Inputs - Reps'!D1562</f>
        <v>£m</v>
      </c>
      <c r="E1562" t="str">
        <f>'F_Inputs - Reps'!E1562</f>
        <v>Price Review 2019</v>
      </c>
      <c r="F1562" s="7"/>
      <c r="G1562" s="7"/>
      <c r="H1562" s="7"/>
      <c r="I1562" s="7"/>
      <c r="J1562" s="7"/>
    </row>
    <row r="1563" spans="1:10">
      <c r="A1563" t="str">
        <f>'F_Inputs - Reps'!A1563</f>
        <v>SSC</v>
      </c>
      <c r="B1563" t="str">
        <f>'F_Inputs - Reps'!B1563</f>
        <v>S3025ENHSDT</v>
      </c>
      <c r="C1563" t="str">
        <f>'F_Inputs - Reps'!C1563</f>
        <v>Total enhancement capital expenditure  - Sludge treatment</v>
      </c>
      <c r="D1563" t="str">
        <f>'F_Inputs - Reps'!D1563</f>
        <v>£m</v>
      </c>
      <c r="E1563" t="str">
        <f>'F_Inputs - Reps'!E1563</f>
        <v>Price Review 2019</v>
      </c>
      <c r="F1563" s="7"/>
      <c r="G1563" s="7"/>
      <c r="H1563" s="7"/>
      <c r="I1563" s="7"/>
      <c r="J1563" s="7"/>
    </row>
    <row r="1564" spans="1:10">
      <c r="A1564" t="str">
        <f>'F_Inputs - Reps'!A1564</f>
        <v>SSC</v>
      </c>
      <c r="B1564" t="str">
        <f>'F_Inputs - Reps'!B1564</f>
        <v>S3025ENHSDD</v>
      </c>
      <c r="C1564" t="str">
        <f>'F_Inputs - Reps'!C1564</f>
        <v>Total enhancement capital expenditure  - Sludge disposal</v>
      </c>
      <c r="D1564" t="str">
        <f>'F_Inputs - Reps'!D1564</f>
        <v>£m</v>
      </c>
      <c r="E1564" t="str">
        <f>'F_Inputs - Reps'!E1564</f>
        <v>Price Review 2019</v>
      </c>
      <c r="F1564" s="7"/>
      <c r="G1564" s="7"/>
      <c r="H1564" s="7"/>
      <c r="I1564" s="7"/>
      <c r="J1564" s="7"/>
    </row>
    <row r="1565" spans="1:10">
      <c r="A1565" t="str">
        <f>'F_Inputs - Reps'!A1565</f>
        <v>SSC</v>
      </c>
      <c r="B1565" t="str">
        <f>'F_Inputs - Reps'!B1565</f>
        <v>BM844CAS_DMMY</v>
      </c>
      <c r="C1565" t="str">
        <f>'F_Inputs - Reps'!C1565</f>
        <v>Operating expenditure - Other operating expenditure - Total operating expenditure (excluding third party services)</v>
      </c>
      <c r="D1565" t="str">
        <f>'F_Inputs - Reps'!D1565</f>
        <v>£m</v>
      </c>
      <c r="E1565" t="str">
        <f>'F_Inputs - Reps'!E1565</f>
        <v>Price Review 2019</v>
      </c>
      <c r="F1565" s="7"/>
      <c r="G1565" s="7"/>
      <c r="H1565" s="7"/>
      <c r="I1565" s="7"/>
      <c r="J1565" s="7"/>
    </row>
    <row r="1566" spans="1:10">
      <c r="A1566" t="str">
        <f>'F_Inputs - Reps'!A1566</f>
        <v>SSC</v>
      </c>
      <c r="B1566" t="str">
        <f>'F_Inputs - Reps'!B1566</f>
        <v>BC30944CAS_DMMY</v>
      </c>
      <c r="C1566" t="str">
        <f>'F_Inputs - Reps'!C1566</f>
        <v>Capital expenditure - Other capital expenditure ~ infra</v>
      </c>
      <c r="D1566" t="str">
        <f>'F_Inputs - Reps'!D1566</f>
        <v>£m</v>
      </c>
      <c r="E1566" t="str">
        <f>'F_Inputs - Reps'!E1566</f>
        <v>Price Review 2019</v>
      </c>
      <c r="F1566" s="7"/>
      <c r="G1566" s="7"/>
      <c r="H1566" s="7"/>
      <c r="I1566" s="7"/>
      <c r="J1566" s="7"/>
    </row>
    <row r="1567" spans="1:10">
      <c r="A1567" t="str">
        <f>'F_Inputs - Reps'!A1567</f>
        <v>SSC</v>
      </c>
      <c r="B1567" t="str">
        <f>'F_Inputs - Reps'!B1567</f>
        <v>CS00037CAS_DMMY</v>
      </c>
      <c r="C1567" t="str">
        <f>'F_Inputs - Reps'!C1567</f>
        <v>Capital expenditure - Other capital expenditure ~ non~infra</v>
      </c>
      <c r="D1567" t="str">
        <f>'F_Inputs - Reps'!D1567</f>
        <v>£m</v>
      </c>
      <c r="E1567" t="str">
        <f>'F_Inputs - Reps'!E1567</f>
        <v>Price Review 2019</v>
      </c>
      <c r="F1567" s="7"/>
      <c r="G1567" s="7"/>
      <c r="H1567" s="7"/>
      <c r="I1567" s="7"/>
      <c r="J1567" s="7"/>
    </row>
    <row r="1568" spans="1:10">
      <c r="A1568" t="str">
        <f>'F_Inputs - Reps'!A1568</f>
        <v>SSC</v>
      </c>
      <c r="B1568" t="str">
        <f>'F_Inputs - Reps'!B1568</f>
        <v>BC30947CAS_DMMY</v>
      </c>
      <c r="C1568" t="str">
        <f>'F_Inputs - Reps'!C1568</f>
        <v>Capital expenditure - Infrastructure network reinforcement</v>
      </c>
      <c r="D1568" t="str">
        <f>'F_Inputs - Reps'!D1568</f>
        <v>£m</v>
      </c>
      <c r="E1568" t="str">
        <f>'F_Inputs - Reps'!E1568</f>
        <v>Price Review 2019</v>
      </c>
      <c r="F1568" s="7"/>
      <c r="G1568" s="7"/>
      <c r="H1568" s="7"/>
      <c r="I1568" s="7"/>
      <c r="J1568" s="7"/>
    </row>
    <row r="1569" spans="1:10">
      <c r="A1569" t="str">
        <f>'F_Inputs - Reps'!A1569</f>
        <v>SSC</v>
      </c>
      <c r="B1569" t="str">
        <f>'F_Inputs - Reps'!B1569</f>
        <v>BA2123CAS_DMMY</v>
      </c>
      <c r="C1569" t="str">
        <f>'F_Inputs - Reps'!C1569</f>
        <v>Grants and contributions - capital expenditure - Dummy</v>
      </c>
      <c r="D1569" t="str">
        <f>'F_Inputs - Reps'!D1569</f>
        <v>£m</v>
      </c>
      <c r="E1569" t="str">
        <f>'F_Inputs - Reps'!E1569</f>
        <v>Price Review 2019</v>
      </c>
      <c r="F1569" s="7"/>
      <c r="G1569" s="7"/>
      <c r="H1569" s="7"/>
      <c r="I1569" s="7"/>
      <c r="J1569" s="7"/>
    </row>
    <row r="1570" spans="1:10">
      <c r="A1570" t="str">
        <f>'F_Inputs - Reps'!A1570</f>
        <v>SSC</v>
      </c>
      <c r="B1570" t="str">
        <f>'F_Inputs - Reps'!B1570</f>
        <v>WS1010WR</v>
      </c>
      <c r="C1570" t="str">
        <f>'F_Inputs - Reps'!C1570</f>
        <v>Operating expenditure (excluding Atypical expenditure) - Third party services - Water resources</v>
      </c>
      <c r="D1570" t="str">
        <f>'F_Inputs - Reps'!D1570</f>
        <v>£m</v>
      </c>
      <c r="E1570" t="str">
        <f>'F_Inputs - Reps'!E1570</f>
        <v>Price Review 2019</v>
      </c>
      <c r="F1570" s="7"/>
      <c r="G1570" s="7"/>
      <c r="H1570" s="7"/>
      <c r="I1570" s="7"/>
      <c r="J1570" s="7"/>
    </row>
    <row r="1571" spans="1:10">
      <c r="A1571" t="str">
        <f>'F_Inputs - Reps'!A1571</f>
        <v>SSC</v>
      </c>
      <c r="B1571" t="str">
        <f>'F_Inputs - Reps'!B1571</f>
        <v>WS1010RWD</v>
      </c>
      <c r="C1571" t="str">
        <f>'F_Inputs - Reps'!C1571</f>
        <v>Operating expenditure (excluding Atypical expenditure) - Third party services - Raw water distribution</v>
      </c>
      <c r="D1571" t="str">
        <f>'F_Inputs - Reps'!D1571</f>
        <v>£m</v>
      </c>
      <c r="E1571" t="str">
        <f>'F_Inputs - Reps'!E1571</f>
        <v>Price Review 2019</v>
      </c>
      <c r="F1571" s="7"/>
      <c r="G1571" s="7"/>
      <c r="H1571" s="7"/>
      <c r="I1571" s="7"/>
      <c r="J1571" s="7"/>
    </row>
    <row r="1572" spans="1:10">
      <c r="A1572" t="str">
        <f>'F_Inputs - Reps'!A1572</f>
        <v>SSC</v>
      </c>
      <c r="B1572" t="str">
        <f>'F_Inputs - Reps'!B1572</f>
        <v>WS1010WT</v>
      </c>
      <c r="C1572" t="str">
        <f>'F_Inputs - Reps'!C1572</f>
        <v>Third party services - Water treatment</v>
      </c>
      <c r="D1572" t="str">
        <f>'F_Inputs - Reps'!D1572</f>
        <v>£m</v>
      </c>
      <c r="E1572" t="str">
        <f>'F_Inputs - Reps'!E1572</f>
        <v>Price Review 2019</v>
      </c>
      <c r="F1572" s="7"/>
      <c r="G1572" s="7"/>
      <c r="H1572" s="7"/>
      <c r="I1572" s="7"/>
      <c r="J1572" s="7"/>
    </row>
    <row r="1573" spans="1:10">
      <c r="A1573" t="str">
        <f>'F_Inputs - Reps'!A1573</f>
        <v>SSC</v>
      </c>
      <c r="B1573" t="str">
        <f>'F_Inputs - Reps'!B1573</f>
        <v>WS1010TWD</v>
      </c>
      <c r="C1573" t="str">
        <f>'F_Inputs - Reps'!C1573</f>
        <v>Third party services - Treated water distribution</v>
      </c>
      <c r="D1573" t="str">
        <f>'F_Inputs - Reps'!D1573</f>
        <v>£m</v>
      </c>
      <c r="E1573" t="str">
        <f>'F_Inputs - Reps'!E1573</f>
        <v>Price Review 2019</v>
      </c>
      <c r="F1573" s="7"/>
      <c r="G1573" s="7"/>
      <c r="H1573" s="7"/>
      <c r="I1573" s="7"/>
      <c r="J1573" s="7"/>
    </row>
    <row r="1574" spans="1:10">
      <c r="A1574" t="str">
        <f>'F_Inputs - Reps'!A1574</f>
        <v>SSC</v>
      </c>
      <c r="B1574" t="str">
        <f>'F_Inputs - Reps'!B1574</f>
        <v>WWS1010SC</v>
      </c>
      <c r="C1574" t="str">
        <f>'F_Inputs - Reps'!C1574</f>
        <v>Operating expenditure - Third party services - Sewage collection</v>
      </c>
      <c r="D1574" t="str">
        <f>'F_Inputs - Reps'!D1574</f>
        <v>£m</v>
      </c>
      <c r="E1574" t="str">
        <f>'F_Inputs - Reps'!E1574</f>
        <v>Price Review 2019</v>
      </c>
      <c r="F1574" s="7"/>
      <c r="G1574" s="7"/>
      <c r="H1574" s="7"/>
      <c r="I1574" s="7"/>
      <c r="J1574" s="7"/>
    </row>
    <row r="1575" spans="1:10">
      <c r="A1575" t="str">
        <f>'F_Inputs - Reps'!A1575</f>
        <v>SSC</v>
      </c>
      <c r="B1575" t="str">
        <f>'F_Inputs - Reps'!B1575</f>
        <v>WWS1010ST</v>
      </c>
      <c r="C1575" t="str">
        <f>'F_Inputs - Reps'!C1575</f>
        <v>Operating expenditure - Third party services - Sewage treatment</v>
      </c>
      <c r="D1575" t="str">
        <f>'F_Inputs - Reps'!D1575</f>
        <v>£m</v>
      </c>
      <c r="E1575" t="str">
        <f>'F_Inputs - Reps'!E1575</f>
        <v>Price Review 2019</v>
      </c>
      <c r="F1575" s="7"/>
      <c r="G1575" s="7"/>
      <c r="H1575" s="7"/>
      <c r="I1575" s="7"/>
      <c r="J1575" s="7"/>
    </row>
    <row r="1576" spans="1:10">
      <c r="A1576" t="str">
        <f>'F_Inputs - Reps'!A1576</f>
        <v>SSC</v>
      </c>
      <c r="B1576" t="str">
        <f>'F_Inputs - Reps'!B1576</f>
        <v>WWS1010STP</v>
      </c>
      <c r="C1576" t="str">
        <f>'F_Inputs - Reps'!C1576</f>
        <v>Operating expenditure - Third party services - Sludge transport</v>
      </c>
      <c r="D1576" t="str">
        <f>'F_Inputs - Reps'!D1576</f>
        <v>£m</v>
      </c>
      <c r="E1576" t="str">
        <f>'F_Inputs - Reps'!E1576</f>
        <v>Price Review 2019</v>
      </c>
      <c r="F1576" s="7"/>
      <c r="G1576" s="7"/>
      <c r="H1576" s="7"/>
      <c r="I1576" s="7"/>
      <c r="J1576" s="7"/>
    </row>
    <row r="1577" spans="1:10">
      <c r="A1577" t="str">
        <f>'F_Inputs - Reps'!A1577</f>
        <v>SSC</v>
      </c>
      <c r="B1577" t="str">
        <f>'F_Inputs - Reps'!B1577</f>
        <v>WWS1010SDT</v>
      </c>
      <c r="C1577" t="str">
        <f>'F_Inputs - Reps'!C1577</f>
        <v>Operating expenditure - Third party services - Sludge treatment</v>
      </c>
      <c r="D1577" t="str">
        <f>'F_Inputs - Reps'!D1577</f>
        <v>£m</v>
      </c>
      <c r="E1577" t="str">
        <f>'F_Inputs - Reps'!E1577</f>
        <v>Price Review 2019</v>
      </c>
      <c r="F1577" s="7"/>
      <c r="G1577" s="7"/>
      <c r="H1577" s="7"/>
      <c r="I1577" s="7"/>
      <c r="J1577" s="7"/>
    </row>
    <row r="1578" spans="1:10">
      <c r="A1578" t="str">
        <f>'F_Inputs - Reps'!A1578</f>
        <v>SSC</v>
      </c>
      <c r="B1578" t="str">
        <f>'F_Inputs - Reps'!B1578</f>
        <v>WWS1010SDD</v>
      </c>
      <c r="C1578" t="str">
        <f>'F_Inputs - Reps'!C1578</f>
        <v>Operating expenditure - Third party services - Sludge disposal</v>
      </c>
      <c r="D1578" t="str">
        <f>'F_Inputs - Reps'!D1578</f>
        <v>£m</v>
      </c>
      <c r="E1578" t="str">
        <f>'F_Inputs - Reps'!E1578</f>
        <v>Price Review 2019</v>
      </c>
      <c r="F1578" s="7"/>
      <c r="G1578" s="7"/>
      <c r="H1578" s="7"/>
      <c r="I1578" s="7"/>
      <c r="J1578" s="7"/>
    </row>
    <row r="1579" spans="1:10">
      <c r="A1579" t="str">
        <f>'F_Inputs - Reps'!A1579</f>
        <v>SSC</v>
      </c>
      <c r="B1579" t="str">
        <f>'F_Inputs - Reps'!B1579</f>
        <v>WS1018WR</v>
      </c>
      <c r="C1579" t="str">
        <f>'F_Inputs - Reps'!C1579</f>
        <v>Capital Expenditure (excluding Atypical expenditure) - Third party services - Water resources</v>
      </c>
      <c r="D1579" t="str">
        <f>'F_Inputs - Reps'!D1579</f>
        <v>£m</v>
      </c>
      <c r="E1579" t="str">
        <f>'F_Inputs - Reps'!E1579</f>
        <v>Price Review 2019</v>
      </c>
      <c r="F1579" s="7"/>
      <c r="G1579" s="7"/>
      <c r="H1579" s="7"/>
      <c r="I1579" s="7"/>
      <c r="J1579" s="7"/>
    </row>
    <row r="1580" spans="1:10">
      <c r="A1580" t="str">
        <f>'F_Inputs - Reps'!A1580</f>
        <v>SSC</v>
      </c>
      <c r="B1580" t="str">
        <f>'F_Inputs - Reps'!B1580</f>
        <v>WS1018RWD</v>
      </c>
      <c r="C1580" t="str">
        <f>'F_Inputs - Reps'!C1580</f>
        <v>Capital Expenditure (excluding Atypical expenditure) - Third party services - Raw water distribution</v>
      </c>
      <c r="D1580" t="str">
        <f>'F_Inputs - Reps'!D1580</f>
        <v>£m</v>
      </c>
      <c r="E1580" t="str">
        <f>'F_Inputs - Reps'!E1580</f>
        <v>Price Review 2019</v>
      </c>
      <c r="F1580" s="7"/>
      <c r="G1580" s="7"/>
      <c r="H1580" s="7"/>
      <c r="I1580" s="7"/>
      <c r="J1580" s="7"/>
    </row>
    <row r="1581" spans="1:10">
      <c r="A1581" t="str">
        <f>'F_Inputs - Reps'!A1581</f>
        <v>SSC</v>
      </c>
      <c r="B1581" t="str">
        <f>'F_Inputs - Reps'!B1581</f>
        <v>WS1018WT</v>
      </c>
      <c r="C1581" t="str">
        <f>'F_Inputs - Reps'!C1581</f>
        <v>Third party services - Water treatment</v>
      </c>
      <c r="D1581" t="str">
        <f>'F_Inputs - Reps'!D1581</f>
        <v>£m</v>
      </c>
      <c r="E1581" t="str">
        <f>'F_Inputs - Reps'!E1581</f>
        <v>Price Review 2019</v>
      </c>
      <c r="F1581" s="7"/>
      <c r="G1581" s="7"/>
      <c r="H1581" s="7"/>
      <c r="I1581" s="7"/>
      <c r="J1581" s="7"/>
    </row>
    <row r="1582" spans="1:10">
      <c r="A1582" t="str">
        <f>'F_Inputs - Reps'!A1582</f>
        <v>SSC</v>
      </c>
      <c r="B1582" t="str">
        <f>'F_Inputs - Reps'!B1582</f>
        <v>WS1018TWD</v>
      </c>
      <c r="C1582" t="str">
        <f>'F_Inputs - Reps'!C1582</f>
        <v>Third party services - Treated water distribution</v>
      </c>
      <c r="D1582" t="str">
        <f>'F_Inputs - Reps'!D1582</f>
        <v>£m</v>
      </c>
      <c r="E1582" t="str">
        <f>'F_Inputs - Reps'!E1582</f>
        <v>Price Review 2019</v>
      </c>
      <c r="F1582" s="7"/>
      <c r="G1582" s="7"/>
      <c r="H1582" s="7"/>
      <c r="I1582" s="7"/>
      <c r="J1582" s="7"/>
    </row>
    <row r="1583" spans="1:10">
      <c r="A1583" t="str">
        <f>'F_Inputs - Reps'!A1583</f>
        <v>SSC</v>
      </c>
      <c r="B1583" t="str">
        <f>'F_Inputs - Reps'!B1583</f>
        <v>WWS1018SC</v>
      </c>
      <c r="C1583" t="str">
        <f>'F_Inputs - Reps'!C1583</f>
        <v>Capital expenditure - Third party services - Sewage collection</v>
      </c>
      <c r="D1583" t="str">
        <f>'F_Inputs - Reps'!D1583</f>
        <v>£m</v>
      </c>
      <c r="E1583" t="str">
        <f>'F_Inputs - Reps'!E1583</f>
        <v>Price Review 2019</v>
      </c>
      <c r="F1583" s="7"/>
      <c r="G1583" s="7"/>
      <c r="H1583" s="7"/>
      <c r="I1583" s="7"/>
      <c r="J1583" s="7"/>
    </row>
    <row r="1584" spans="1:10">
      <c r="A1584" t="str">
        <f>'F_Inputs - Reps'!A1584</f>
        <v>SSC</v>
      </c>
      <c r="B1584" t="str">
        <f>'F_Inputs - Reps'!B1584</f>
        <v>WWS1018ST</v>
      </c>
      <c r="C1584" t="str">
        <f>'F_Inputs - Reps'!C1584</f>
        <v>Capital expenditure - Third party services - Sewage treatment</v>
      </c>
      <c r="D1584" t="str">
        <f>'F_Inputs - Reps'!D1584</f>
        <v>£m</v>
      </c>
      <c r="E1584" t="str">
        <f>'F_Inputs - Reps'!E1584</f>
        <v>Price Review 2019</v>
      </c>
      <c r="F1584" s="7"/>
      <c r="G1584" s="7"/>
      <c r="H1584" s="7"/>
      <c r="I1584" s="7"/>
      <c r="J1584" s="7"/>
    </row>
    <row r="1585" spans="1:10">
      <c r="A1585" t="str">
        <f>'F_Inputs - Reps'!A1585</f>
        <v>SSC</v>
      </c>
      <c r="B1585" t="str">
        <f>'F_Inputs - Reps'!B1585</f>
        <v>WWS1018STP</v>
      </c>
      <c r="C1585" t="str">
        <f>'F_Inputs - Reps'!C1585</f>
        <v>Capital expenditure - Third party services - Sludge transport</v>
      </c>
      <c r="D1585" t="str">
        <f>'F_Inputs - Reps'!D1585</f>
        <v>£m</v>
      </c>
      <c r="E1585" t="str">
        <f>'F_Inputs - Reps'!E1585</f>
        <v>Price Review 2019</v>
      </c>
      <c r="F1585" s="7"/>
      <c r="G1585" s="7"/>
      <c r="H1585" s="7"/>
      <c r="I1585" s="7"/>
      <c r="J1585" s="7"/>
    </row>
    <row r="1586" spans="1:10">
      <c r="A1586" t="str">
        <f>'F_Inputs - Reps'!A1586</f>
        <v>SSC</v>
      </c>
      <c r="B1586" t="str">
        <f>'F_Inputs - Reps'!B1586</f>
        <v>WWS1018SDT</v>
      </c>
      <c r="C1586" t="str">
        <f>'F_Inputs - Reps'!C1586</f>
        <v>Capital expenditure - Third party services - Sludge treatment</v>
      </c>
      <c r="D1586" t="str">
        <f>'F_Inputs - Reps'!D1586</f>
        <v>£m</v>
      </c>
      <c r="E1586" t="str">
        <f>'F_Inputs - Reps'!E1586</f>
        <v>Price Review 2019</v>
      </c>
      <c r="F1586" s="7"/>
      <c r="G1586" s="7"/>
      <c r="H1586" s="7"/>
      <c r="I1586" s="7"/>
      <c r="J1586" s="7"/>
    </row>
    <row r="1587" spans="1:10">
      <c r="A1587" t="str">
        <f>'F_Inputs - Reps'!A1587</f>
        <v>SSC</v>
      </c>
      <c r="B1587" t="str">
        <f>'F_Inputs - Reps'!B1587</f>
        <v>WWS1018SDD</v>
      </c>
      <c r="C1587" t="str">
        <f>'F_Inputs - Reps'!C1587</f>
        <v>Capital expenditure - Third party services - Sludge disposal</v>
      </c>
      <c r="D1587" t="str">
        <f>'F_Inputs - Reps'!D1587</f>
        <v>£m</v>
      </c>
      <c r="E1587" t="str">
        <f>'F_Inputs - Reps'!E1587</f>
        <v>Price Review 2019</v>
      </c>
      <c r="F1587" s="7"/>
      <c r="G1587" s="7"/>
      <c r="H1587" s="7"/>
      <c r="I1587" s="7"/>
      <c r="J1587" s="7"/>
    </row>
    <row r="1588" spans="1:10">
      <c r="A1588" t="str">
        <f>'F_Inputs - Reps'!A1588</f>
        <v>SES</v>
      </c>
      <c r="B1588" t="str">
        <f>'F_Inputs - Reps'!B1588</f>
        <v>WS1009WR</v>
      </c>
      <c r="C1588" t="str">
        <f>'F_Inputs - Reps'!C1588</f>
        <v>Operating expenditure (excluding Atypical expenditure) - Total operating expenditure excluding third party services - Water resources</v>
      </c>
      <c r="D1588" t="str">
        <f>'F_Inputs - Reps'!D1588</f>
        <v>£m</v>
      </c>
      <c r="E1588" t="str">
        <f>'F_Inputs - Reps'!E1588</f>
        <v>Price Review 2019</v>
      </c>
      <c r="F1588" s="7"/>
      <c r="G1588" s="7"/>
      <c r="H1588" s="7"/>
      <c r="I1588" s="7"/>
      <c r="J1588" s="7"/>
    </row>
    <row r="1589" spans="1:10">
      <c r="A1589" t="str">
        <f>'F_Inputs - Reps'!A1589</f>
        <v>SES</v>
      </c>
      <c r="B1589" t="str">
        <f>'F_Inputs - Reps'!B1589</f>
        <v>WS1009WT</v>
      </c>
      <c r="C1589" t="str">
        <f>'F_Inputs - Reps'!C1589</f>
        <v>Total operating expenditure (excluding third party services) - Water treatment</v>
      </c>
      <c r="D1589" t="str">
        <f>'F_Inputs - Reps'!D1589</f>
        <v>£m</v>
      </c>
      <c r="E1589" t="str">
        <f>'F_Inputs - Reps'!E1589</f>
        <v>Price Review 2019</v>
      </c>
      <c r="F1589" s="7"/>
      <c r="G1589" s="7"/>
      <c r="H1589" s="7"/>
      <c r="I1589" s="7"/>
      <c r="J1589" s="7"/>
    </row>
    <row r="1590" spans="1:10">
      <c r="A1590" t="str">
        <f>'F_Inputs - Reps'!A1590</f>
        <v>SES</v>
      </c>
      <c r="B1590" t="str">
        <f>'F_Inputs - Reps'!B1590</f>
        <v>WS1009TWD</v>
      </c>
      <c r="C1590" t="str">
        <f>'F_Inputs - Reps'!C1590</f>
        <v>Total operating expenditure (excluding third party services) - Treated water distribution</v>
      </c>
      <c r="D1590" t="str">
        <f>'F_Inputs - Reps'!D1590</f>
        <v>£m</v>
      </c>
      <c r="E1590" t="str">
        <f>'F_Inputs - Reps'!E1590</f>
        <v>Price Review 2019</v>
      </c>
      <c r="F1590" s="7"/>
      <c r="G1590" s="7"/>
      <c r="H1590" s="7"/>
      <c r="I1590" s="7"/>
      <c r="J1590" s="7"/>
    </row>
    <row r="1591" spans="1:10">
      <c r="A1591" t="str">
        <f>'F_Inputs - Reps'!A1591</f>
        <v>SES</v>
      </c>
      <c r="B1591" t="str">
        <f>'F_Inputs - Reps'!B1591</f>
        <v>WS1009RWD</v>
      </c>
      <c r="C1591" t="str">
        <f>'F_Inputs - Reps'!C1591</f>
        <v>Operating expenditure (excluding Atypical expenditure) - Total operating expenditure excluding third party services - Raw water distribution</v>
      </c>
      <c r="D1591" t="str">
        <f>'F_Inputs - Reps'!D1591</f>
        <v>£m</v>
      </c>
      <c r="E1591" t="str">
        <f>'F_Inputs - Reps'!E1591</f>
        <v>Price Review 2019</v>
      </c>
      <c r="F1591" s="7"/>
      <c r="G1591" s="7"/>
      <c r="H1591" s="7"/>
      <c r="I1591" s="7"/>
      <c r="J1591" s="7"/>
    </row>
    <row r="1592" spans="1:10">
      <c r="A1592" t="str">
        <f>'F_Inputs - Reps'!A1592</f>
        <v>SES</v>
      </c>
      <c r="B1592" t="str">
        <f>'F_Inputs - Reps'!B1592</f>
        <v>WS2047WR</v>
      </c>
      <c r="C1592" t="str">
        <f>'F_Inputs - Reps'!C1592</f>
        <v>Enhancement expenditure by purpose ~ operating - Total water enhancement operating expenditure  - Water resources</v>
      </c>
      <c r="D1592" t="str">
        <f>'F_Inputs - Reps'!D1592</f>
        <v>£m</v>
      </c>
      <c r="E1592" t="str">
        <f>'F_Inputs - Reps'!E1592</f>
        <v>Price Review 2019</v>
      </c>
      <c r="F1592" s="7"/>
      <c r="G1592" s="7"/>
      <c r="H1592" s="7"/>
      <c r="I1592" s="7"/>
      <c r="J1592" s="7"/>
    </row>
    <row r="1593" spans="1:10">
      <c r="A1593" t="str">
        <f>'F_Inputs - Reps'!A1593</f>
        <v>SES</v>
      </c>
      <c r="B1593" t="str">
        <f>'F_Inputs - Reps'!B1593</f>
        <v>WS2047RWD</v>
      </c>
      <c r="C1593" t="str">
        <f>'F_Inputs - Reps'!C1593</f>
        <v>Enhancement expenditure by purpose ~ operating - Total water enhancement operating expenditure  - Raw water distribution</v>
      </c>
      <c r="D1593" t="str">
        <f>'F_Inputs - Reps'!D1593</f>
        <v>£m</v>
      </c>
      <c r="E1593" t="str">
        <f>'F_Inputs - Reps'!E1593</f>
        <v>Price Review 2019</v>
      </c>
      <c r="F1593" s="7"/>
      <c r="G1593" s="7"/>
      <c r="H1593" s="7"/>
      <c r="I1593" s="7"/>
      <c r="J1593" s="7"/>
    </row>
    <row r="1594" spans="1:10">
      <c r="A1594" t="str">
        <f>'F_Inputs - Reps'!A1594</f>
        <v>SES</v>
      </c>
      <c r="B1594" t="str">
        <f>'F_Inputs - Reps'!B1594</f>
        <v>WS2047WT</v>
      </c>
      <c r="C1594" t="str">
        <f>'F_Inputs - Reps'!C1594</f>
        <v>Enhancement expenditure by purpose ~ operating - Total water enhancement operating expenditure  - Water treatment</v>
      </c>
      <c r="D1594" t="str">
        <f>'F_Inputs - Reps'!D1594</f>
        <v>£m</v>
      </c>
      <c r="E1594" t="str">
        <f>'F_Inputs - Reps'!E1594</f>
        <v>Price Review 2019</v>
      </c>
      <c r="F1594" s="7"/>
      <c r="G1594" s="7"/>
      <c r="H1594" s="7"/>
      <c r="I1594" s="7"/>
      <c r="J1594" s="7"/>
    </row>
    <row r="1595" spans="1:10">
      <c r="A1595" t="str">
        <f>'F_Inputs - Reps'!A1595</f>
        <v>SES</v>
      </c>
      <c r="B1595" t="str">
        <f>'F_Inputs - Reps'!B1595</f>
        <v>WS2047TWD</v>
      </c>
      <c r="C1595" t="str">
        <f>'F_Inputs - Reps'!C1595</f>
        <v>Enhancement expenditure by purpose ~ operating - Total water enhancement operating expenditure  - Treated water distribution</v>
      </c>
      <c r="D1595" t="str">
        <f>'F_Inputs - Reps'!D1595</f>
        <v>£m</v>
      </c>
      <c r="E1595" t="str">
        <f>'F_Inputs - Reps'!E1595</f>
        <v>Price Review 2019</v>
      </c>
      <c r="F1595" s="7"/>
      <c r="G1595" s="7"/>
      <c r="H1595" s="7"/>
      <c r="I1595" s="7"/>
      <c r="J1595" s="7"/>
    </row>
    <row r="1596" spans="1:10">
      <c r="A1596" t="str">
        <f>'F_Inputs - Reps'!A1596</f>
        <v>SES</v>
      </c>
      <c r="B1596" t="str">
        <f>'F_Inputs - Reps'!B1596</f>
        <v>WS2012WR</v>
      </c>
      <c r="C1596" t="str">
        <f>'F_Inputs - Reps'!C1596</f>
        <v>Enhancement expenditure by purpose ~ operating - Addressing low pressure - Water resources</v>
      </c>
      <c r="D1596" t="str">
        <f>'F_Inputs - Reps'!D1596</f>
        <v>£m</v>
      </c>
      <c r="E1596" t="str">
        <f>'F_Inputs - Reps'!E1596</f>
        <v>Price Review 2019</v>
      </c>
      <c r="F1596" s="7"/>
      <c r="G1596" s="7"/>
      <c r="H1596" s="7"/>
      <c r="I1596" s="7"/>
      <c r="J1596" s="7"/>
    </row>
    <row r="1597" spans="1:10">
      <c r="A1597" t="str">
        <f>'F_Inputs - Reps'!A1597</f>
        <v>SES</v>
      </c>
      <c r="B1597" t="str">
        <f>'F_Inputs - Reps'!B1597</f>
        <v>WS2012RWD</v>
      </c>
      <c r="C1597" t="str">
        <f>'F_Inputs - Reps'!C1597</f>
        <v>Enhancement expenditure by purpose ~ operating - Addressing low pressure - Raw water distribution</v>
      </c>
      <c r="D1597" t="str">
        <f>'F_Inputs - Reps'!D1597</f>
        <v>£m</v>
      </c>
      <c r="E1597" t="str">
        <f>'F_Inputs - Reps'!E1597</f>
        <v>Price Review 2019</v>
      </c>
      <c r="F1597" s="7"/>
      <c r="G1597" s="7"/>
      <c r="H1597" s="7"/>
      <c r="I1597" s="7"/>
      <c r="J1597" s="7"/>
    </row>
    <row r="1598" spans="1:10">
      <c r="A1598" t="str">
        <f>'F_Inputs - Reps'!A1598</f>
        <v>SES</v>
      </c>
      <c r="B1598" t="str">
        <f>'F_Inputs - Reps'!B1598</f>
        <v>WS2012WT</v>
      </c>
      <c r="C1598" t="str">
        <f>'F_Inputs - Reps'!C1598</f>
        <v>Enhancement expenditure by purpose ~ operating - Addressing low pressure - Water treatment</v>
      </c>
      <c r="D1598" t="str">
        <f>'F_Inputs - Reps'!D1598</f>
        <v>£m</v>
      </c>
      <c r="E1598" t="str">
        <f>'F_Inputs - Reps'!E1598</f>
        <v>Price Review 2019</v>
      </c>
      <c r="F1598" s="7"/>
      <c r="G1598" s="7"/>
      <c r="H1598" s="7"/>
      <c r="I1598" s="7"/>
      <c r="J1598" s="7"/>
    </row>
    <row r="1599" spans="1:10">
      <c r="A1599" t="str">
        <f>'F_Inputs - Reps'!A1599</f>
        <v>SES</v>
      </c>
      <c r="B1599" t="str">
        <f>'F_Inputs - Reps'!B1599</f>
        <v>WS2012TWD</v>
      </c>
      <c r="C1599" t="str">
        <f>'F_Inputs - Reps'!C1599</f>
        <v>Enhancement expenditure by purpose ~ operating - Addressing low pressure - Treated water distribution</v>
      </c>
      <c r="D1599" t="str">
        <f>'F_Inputs - Reps'!D1599</f>
        <v>£m</v>
      </c>
      <c r="E1599" t="str">
        <f>'F_Inputs - Reps'!E1599</f>
        <v>Price Review 2019</v>
      </c>
      <c r="F1599" s="7"/>
      <c r="G1599" s="7"/>
      <c r="H1599" s="7"/>
      <c r="I1599" s="7"/>
      <c r="J1599" s="7"/>
    </row>
    <row r="1600" spans="1:10">
      <c r="A1600" t="str">
        <f>'F_Inputs - Reps'!A1600</f>
        <v>SES</v>
      </c>
      <c r="B1600" t="str">
        <f>'F_Inputs - Reps'!B1600</f>
        <v>WS2019WR</v>
      </c>
      <c r="C1600" t="str">
        <f>'F_Inputs - Reps'!C1600</f>
        <v>Enhancement expenditure by purpose ~ operating - New developments - Water resources</v>
      </c>
      <c r="D1600" t="str">
        <f>'F_Inputs - Reps'!D1600</f>
        <v>£m</v>
      </c>
      <c r="E1600" t="str">
        <f>'F_Inputs - Reps'!E1600</f>
        <v>Price Review 2019</v>
      </c>
      <c r="F1600" s="7"/>
      <c r="G1600" s="7"/>
      <c r="H1600" s="7"/>
      <c r="I1600" s="7"/>
      <c r="J1600" s="7"/>
    </row>
    <row r="1601" spans="1:10">
      <c r="A1601" t="str">
        <f>'F_Inputs - Reps'!A1601</f>
        <v>SES</v>
      </c>
      <c r="B1601" t="str">
        <f>'F_Inputs - Reps'!B1601</f>
        <v>WS2019RWD</v>
      </c>
      <c r="C1601" t="str">
        <f>'F_Inputs - Reps'!C1601</f>
        <v>Enhancement expenditure by purpose ~ operating - New developments - Raw water distribution</v>
      </c>
      <c r="D1601" t="str">
        <f>'F_Inputs - Reps'!D1601</f>
        <v>£m</v>
      </c>
      <c r="E1601" t="str">
        <f>'F_Inputs - Reps'!E1601</f>
        <v>Price Review 2019</v>
      </c>
      <c r="F1601" s="7"/>
      <c r="G1601" s="7"/>
      <c r="H1601" s="7"/>
      <c r="I1601" s="7"/>
      <c r="J1601" s="7"/>
    </row>
    <row r="1602" spans="1:10">
      <c r="A1602" t="str">
        <f>'F_Inputs - Reps'!A1602</f>
        <v>SES</v>
      </c>
      <c r="B1602" t="str">
        <f>'F_Inputs - Reps'!B1602</f>
        <v>WS2019WT</v>
      </c>
      <c r="C1602" t="str">
        <f>'F_Inputs - Reps'!C1602</f>
        <v>Enhancement expenditure by purpose ~ operating - New developments - Water treatment</v>
      </c>
      <c r="D1602" t="str">
        <f>'F_Inputs - Reps'!D1602</f>
        <v>£m</v>
      </c>
      <c r="E1602" t="str">
        <f>'F_Inputs - Reps'!E1602</f>
        <v>Price Review 2019</v>
      </c>
      <c r="F1602" s="7"/>
      <c r="G1602" s="7"/>
      <c r="H1602" s="7"/>
      <c r="I1602" s="7"/>
      <c r="J1602" s="7"/>
    </row>
    <row r="1603" spans="1:10">
      <c r="A1603" t="str">
        <f>'F_Inputs - Reps'!A1603</f>
        <v>SES</v>
      </c>
      <c r="B1603" t="str">
        <f>'F_Inputs - Reps'!B1603</f>
        <v>WS2019TWD</v>
      </c>
      <c r="C1603" t="str">
        <f>'F_Inputs - Reps'!C1603</f>
        <v>Enhancement expenditure by purpose ~ operating - New developments - Treated water distribution</v>
      </c>
      <c r="D1603" t="str">
        <f>'F_Inputs - Reps'!D1603</f>
        <v>£m</v>
      </c>
      <c r="E1603" t="str">
        <f>'F_Inputs - Reps'!E1603</f>
        <v>Price Review 2019</v>
      </c>
      <c r="F1603" s="7"/>
      <c r="G1603" s="7"/>
      <c r="H1603" s="7"/>
      <c r="I1603" s="7"/>
      <c r="J1603" s="7"/>
    </row>
    <row r="1604" spans="1:10">
      <c r="A1604" t="str">
        <f>'F_Inputs - Reps'!A1604</f>
        <v>SES</v>
      </c>
      <c r="B1604" t="str">
        <f>'F_Inputs - Reps'!B1604</f>
        <v>WS2020WR</v>
      </c>
      <c r="C1604" t="str">
        <f>'F_Inputs - Reps'!C1604</f>
        <v>Enhancement expenditure by purpose ~ operating - New connections element of new development (CPs, meters) - Water resources</v>
      </c>
      <c r="D1604" t="str">
        <f>'F_Inputs - Reps'!D1604</f>
        <v>£m</v>
      </c>
      <c r="E1604" t="str">
        <f>'F_Inputs - Reps'!E1604</f>
        <v>Price Review 2019</v>
      </c>
      <c r="F1604" s="7"/>
      <c r="G1604" s="7"/>
      <c r="H1604" s="7"/>
      <c r="I1604" s="7"/>
      <c r="J1604" s="7"/>
    </row>
    <row r="1605" spans="1:10">
      <c r="A1605" t="str">
        <f>'F_Inputs - Reps'!A1605</f>
        <v>SES</v>
      </c>
      <c r="B1605" t="str">
        <f>'F_Inputs - Reps'!B1605</f>
        <v>WS2020RWD</v>
      </c>
      <c r="C1605" t="str">
        <f>'F_Inputs - Reps'!C1605</f>
        <v>Enhancement expenditure by purpose ~ operating - New connections element of new development (CPs, meters) - Raw water distribution</v>
      </c>
      <c r="D1605" t="str">
        <f>'F_Inputs - Reps'!D1605</f>
        <v>£m</v>
      </c>
      <c r="E1605" t="str">
        <f>'F_Inputs - Reps'!E1605</f>
        <v>Price Review 2019</v>
      </c>
      <c r="F1605" s="7"/>
      <c r="G1605" s="7"/>
      <c r="H1605" s="7"/>
      <c r="I1605" s="7"/>
      <c r="J1605" s="7"/>
    </row>
    <row r="1606" spans="1:10">
      <c r="A1606" t="str">
        <f>'F_Inputs - Reps'!A1606</f>
        <v>SES</v>
      </c>
      <c r="B1606" t="str">
        <f>'F_Inputs - Reps'!B1606</f>
        <v>WS2020WT</v>
      </c>
      <c r="C1606" t="str">
        <f>'F_Inputs - Reps'!C1606</f>
        <v>Enhancement expenditure by purpose ~ operating - New connections element of new development (CPs, meters) - Water treatment</v>
      </c>
      <c r="D1606" t="str">
        <f>'F_Inputs - Reps'!D1606</f>
        <v>£m</v>
      </c>
      <c r="E1606" t="str">
        <f>'F_Inputs - Reps'!E1606</f>
        <v>Price Review 2019</v>
      </c>
      <c r="F1606" s="7"/>
      <c r="G1606" s="7"/>
      <c r="H1606" s="7"/>
      <c r="I1606" s="7"/>
      <c r="J1606" s="7"/>
    </row>
    <row r="1607" spans="1:10">
      <c r="A1607" t="str">
        <f>'F_Inputs - Reps'!A1607</f>
        <v>SES</v>
      </c>
      <c r="B1607" t="str">
        <f>'F_Inputs - Reps'!B1607</f>
        <v>WS2020TWD</v>
      </c>
      <c r="C1607" t="str">
        <f>'F_Inputs - Reps'!C1607</f>
        <v>Enhancement expenditure by purpose ~ operating - New connections element of new development (CPs, meters) - Treated water distribution</v>
      </c>
      <c r="D1607" t="str">
        <f>'F_Inputs - Reps'!D1607</f>
        <v>£m</v>
      </c>
      <c r="E1607" t="str">
        <f>'F_Inputs - Reps'!E1607</f>
        <v>Price Review 2019</v>
      </c>
      <c r="F1607" s="7"/>
      <c r="G1607" s="7"/>
      <c r="H1607" s="7"/>
      <c r="I1607" s="7"/>
      <c r="J1607" s="7"/>
    </row>
    <row r="1608" spans="1:10">
      <c r="A1608" t="str">
        <f>'F_Inputs - Reps'!A1608</f>
        <v>SES</v>
      </c>
      <c r="B1608" t="str">
        <f>'F_Inputs - Reps'!B1608</f>
        <v>WS1012WR</v>
      </c>
      <c r="C1608" t="str">
        <f>'F_Inputs - Reps'!C1608</f>
        <v>Capital Expenditure (excluding Atypical expenditure) - Maintaining the long term capability of the assets ~ infra - Water resources</v>
      </c>
      <c r="D1608" t="str">
        <f>'F_Inputs - Reps'!D1608</f>
        <v>£m</v>
      </c>
      <c r="E1608" t="str">
        <f>'F_Inputs - Reps'!E1608</f>
        <v>Price Review 2019</v>
      </c>
      <c r="F1608" s="7"/>
      <c r="G1608" s="7"/>
      <c r="H1608" s="7"/>
      <c r="I1608" s="7"/>
      <c r="J1608" s="7"/>
    </row>
    <row r="1609" spans="1:10">
      <c r="A1609" t="str">
        <f>'F_Inputs - Reps'!A1609</f>
        <v>SES</v>
      </c>
      <c r="B1609" t="str">
        <f>'F_Inputs - Reps'!B1609</f>
        <v>WS1012WT</v>
      </c>
      <c r="C1609" t="str">
        <f>'F_Inputs - Reps'!C1609</f>
        <v>Maintaining the long term capability of the assets - infra - Water treatment</v>
      </c>
      <c r="D1609" t="str">
        <f>'F_Inputs - Reps'!D1609</f>
        <v>£m</v>
      </c>
      <c r="E1609" t="str">
        <f>'F_Inputs - Reps'!E1609</f>
        <v>Price Review 2019</v>
      </c>
      <c r="F1609" s="7"/>
      <c r="G1609" s="7"/>
      <c r="H1609" s="7"/>
      <c r="I1609" s="7"/>
      <c r="J1609" s="7"/>
    </row>
    <row r="1610" spans="1:10">
      <c r="A1610" t="str">
        <f>'F_Inputs - Reps'!A1610</f>
        <v>SES</v>
      </c>
      <c r="B1610" t="str">
        <f>'F_Inputs - Reps'!B1610</f>
        <v>WS1012TWD</v>
      </c>
      <c r="C1610" t="str">
        <f>'F_Inputs - Reps'!C1610</f>
        <v>Maintaining the long term capability of the assets - infra - Treated water distribution</v>
      </c>
      <c r="D1610" t="str">
        <f>'F_Inputs - Reps'!D1610</f>
        <v>£m</v>
      </c>
      <c r="E1610" t="str">
        <f>'F_Inputs - Reps'!E1610</f>
        <v>Price Review 2019</v>
      </c>
      <c r="F1610" s="7"/>
      <c r="G1610" s="7"/>
      <c r="H1610" s="7"/>
      <c r="I1610" s="7"/>
      <c r="J1610" s="7"/>
    </row>
    <row r="1611" spans="1:10">
      <c r="A1611" t="str">
        <f>'F_Inputs - Reps'!A1611</f>
        <v>SES</v>
      </c>
      <c r="B1611" t="str">
        <f>'F_Inputs - Reps'!B1611</f>
        <v>WS1012RWD</v>
      </c>
      <c r="C1611" t="str">
        <f>'F_Inputs - Reps'!C1611</f>
        <v>Capital Expenditure (excluding Atypical expenditure) - Maintaining the long term capability of the assets ~ infra - Raw water distribution</v>
      </c>
      <c r="D1611" t="str">
        <f>'F_Inputs - Reps'!D1611</f>
        <v>£m</v>
      </c>
      <c r="E1611" t="str">
        <f>'F_Inputs - Reps'!E1611</f>
        <v>Price Review 2019</v>
      </c>
      <c r="F1611" s="7"/>
      <c r="G1611" s="7"/>
      <c r="H1611" s="7"/>
      <c r="I1611" s="7"/>
      <c r="J1611" s="7"/>
    </row>
    <row r="1612" spans="1:10">
      <c r="A1612" t="str">
        <f>'F_Inputs - Reps'!A1612</f>
        <v>SES</v>
      </c>
      <c r="B1612" t="str">
        <f>'F_Inputs - Reps'!B1612</f>
        <v>WS1013WR</v>
      </c>
      <c r="C1612" t="str">
        <f>'F_Inputs - Reps'!C1612</f>
        <v>Capital Expenditure (excluding Atypical expenditure) - Maintaining the long term capability of the assets ~ non-infra - Water resources</v>
      </c>
      <c r="D1612" t="str">
        <f>'F_Inputs - Reps'!D1612</f>
        <v>£m</v>
      </c>
      <c r="E1612" t="str">
        <f>'F_Inputs - Reps'!E1612</f>
        <v>Price Review 2019</v>
      </c>
      <c r="F1612" s="7"/>
      <c r="G1612" s="7"/>
      <c r="H1612" s="7"/>
      <c r="I1612" s="7"/>
      <c r="J1612" s="7"/>
    </row>
    <row r="1613" spans="1:10">
      <c r="A1613" t="str">
        <f>'F_Inputs - Reps'!A1613</f>
        <v>SES</v>
      </c>
      <c r="B1613" t="str">
        <f>'F_Inputs - Reps'!B1613</f>
        <v>WS1013WT</v>
      </c>
      <c r="C1613" t="str">
        <f>'F_Inputs - Reps'!C1613</f>
        <v>Maintaining the long term capability of the assets - non-infra - Water treatment</v>
      </c>
      <c r="D1613" t="str">
        <f>'F_Inputs - Reps'!D1613</f>
        <v>£m</v>
      </c>
      <c r="E1613" t="str">
        <f>'F_Inputs - Reps'!E1613</f>
        <v>Price Review 2019</v>
      </c>
      <c r="F1613" s="7"/>
      <c r="G1613" s="7"/>
      <c r="H1613" s="7"/>
      <c r="I1613" s="7"/>
      <c r="J1613" s="7"/>
    </row>
    <row r="1614" spans="1:10">
      <c r="A1614" t="str">
        <f>'F_Inputs - Reps'!A1614</f>
        <v>SES</v>
      </c>
      <c r="B1614" t="str">
        <f>'F_Inputs - Reps'!B1614</f>
        <v>WS1013TWD</v>
      </c>
      <c r="C1614" t="str">
        <f>'F_Inputs - Reps'!C1614</f>
        <v>Maintaining the long term capability of the assets - non-infra - Treated water distribution</v>
      </c>
      <c r="D1614" t="str">
        <f>'F_Inputs - Reps'!D1614</f>
        <v>£m</v>
      </c>
      <c r="E1614" t="str">
        <f>'F_Inputs - Reps'!E1614</f>
        <v>Price Review 2019</v>
      </c>
      <c r="F1614" s="7"/>
      <c r="G1614" s="7"/>
      <c r="H1614" s="7"/>
      <c r="I1614" s="7"/>
      <c r="J1614" s="7"/>
    </row>
    <row r="1615" spans="1:10">
      <c r="A1615" t="str">
        <f>'F_Inputs - Reps'!A1615</f>
        <v>SES</v>
      </c>
      <c r="B1615" t="str">
        <f>'F_Inputs - Reps'!B1615</f>
        <v>WS1013RWD</v>
      </c>
      <c r="C1615" t="str">
        <f>'F_Inputs - Reps'!C1615</f>
        <v>Capital Expenditure (excluding Atypical expenditure) - Maintaining the long term capability of the assets ~ non-infra - Raw water distribution</v>
      </c>
      <c r="D1615" t="str">
        <f>'F_Inputs - Reps'!D1615</f>
        <v>£m</v>
      </c>
      <c r="E1615" t="str">
        <f>'F_Inputs - Reps'!E1615</f>
        <v>Price Review 2019</v>
      </c>
      <c r="F1615" s="7"/>
      <c r="G1615" s="7"/>
      <c r="H1615" s="7"/>
      <c r="I1615" s="7"/>
      <c r="J1615" s="7"/>
    </row>
    <row r="1616" spans="1:10">
      <c r="A1616" t="str">
        <f>'F_Inputs - Reps'!A1616</f>
        <v>SES</v>
      </c>
      <c r="B1616" t="str">
        <f>'F_Inputs - Reps'!B1616</f>
        <v>W3002WR</v>
      </c>
      <c r="C1616" t="str">
        <f>'F_Inputs - Reps'!C1616</f>
        <v>Addressing low pressure - Water resources</v>
      </c>
      <c r="D1616" t="str">
        <f>'F_Inputs - Reps'!D1616</f>
        <v>£m</v>
      </c>
      <c r="E1616" t="str">
        <f>'F_Inputs - Reps'!E1616</f>
        <v>Price Review 2019</v>
      </c>
      <c r="F1616" s="7"/>
      <c r="G1616" s="7"/>
      <c r="H1616" s="7"/>
      <c r="I1616" s="7"/>
      <c r="J1616" s="7"/>
    </row>
    <row r="1617" spans="1:10">
      <c r="A1617" t="str">
        <f>'F_Inputs - Reps'!A1617</f>
        <v>SES</v>
      </c>
      <c r="B1617" t="str">
        <f>'F_Inputs - Reps'!B1617</f>
        <v>W3002RWD</v>
      </c>
      <c r="C1617" t="str">
        <f>'F_Inputs - Reps'!C1617</f>
        <v>Addressing low pressure - Raw water distribution</v>
      </c>
      <c r="D1617" t="str">
        <f>'F_Inputs - Reps'!D1617</f>
        <v>£m</v>
      </c>
      <c r="E1617" t="str">
        <f>'F_Inputs - Reps'!E1617</f>
        <v>Price Review 2019</v>
      </c>
      <c r="F1617" s="7"/>
      <c r="G1617" s="7"/>
      <c r="H1617" s="7"/>
      <c r="I1617" s="7"/>
      <c r="J1617" s="7"/>
    </row>
    <row r="1618" spans="1:10">
      <c r="A1618" t="str">
        <f>'F_Inputs - Reps'!A1618</f>
        <v>SES</v>
      </c>
      <c r="B1618" t="str">
        <f>'F_Inputs - Reps'!B1618</f>
        <v>W3002WT</v>
      </c>
      <c r="C1618" t="str">
        <f>'F_Inputs - Reps'!C1618</f>
        <v>Addressing low pressure - Water treatment</v>
      </c>
      <c r="D1618" t="str">
        <f>'F_Inputs - Reps'!D1618</f>
        <v>£m</v>
      </c>
      <c r="E1618" t="str">
        <f>'F_Inputs - Reps'!E1618</f>
        <v>Price Review 2019</v>
      </c>
      <c r="F1618" s="7"/>
      <c r="G1618" s="7"/>
      <c r="H1618" s="7"/>
      <c r="I1618" s="7"/>
      <c r="J1618" s="7"/>
    </row>
    <row r="1619" spans="1:10">
      <c r="A1619" t="str">
        <f>'F_Inputs - Reps'!A1619</f>
        <v>SES</v>
      </c>
      <c r="B1619" t="str">
        <f>'F_Inputs - Reps'!B1619</f>
        <v>W3002TWD</v>
      </c>
      <c r="C1619" t="str">
        <f>'F_Inputs - Reps'!C1619</f>
        <v>Addressing low pressure - Treated water distribution</v>
      </c>
      <c r="D1619" t="str">
        <f>'F_Inputs - Reps'!D1619</f>
        <v>£m</v>
      </c>
      <c r="E1619" t="str">
        <f>'F_Inputs - Reps'!E1619</f>
        <v>Price Review 2019</v>
      </c>
      <c r="F1619" s="7"/>
      <c r="G1619" s="7"/>
      <c r="H1619" s="7"/>
      <c r="I1619" s="7"/>
      <c r="J1619" s="7"/>
    </row>
    <row r="1620" spans="1:10">
      <c r="A1620" t="str">
        <f>'F_Inputs - Reps'!A1620</f>
        <v>SES</v>
      </c>
      <c r="B1620" t="str">
        <f>'F_Inputs - Reps'!B1620</f>
        <v>W3009WR</v>
      </c>
      <c r="C1620" t="str">
        <f>'F_Inputs - Reps'!C1620</f>
        <v>New developments - Water resources</v>
      </c>
      <c r="D1620" t="str">
        <f>'F_Inputs - Reps'!D1620</f>
        <v>£m</v>
      </c>
      <c r="E1620" t="str">
        <f>'F_Inputs - Reps'!E1620</f>
        <v>Price Review 2019</v>
      </c>
      <c r="F1620" s="7"/>
      <c r="G1620" s="7"/>
      <c r="H1620" s="7"/>
      <c r="I1620" s="7"/>
      <c r="J1620" s="7"/>
    </row>
    <row r="1621" spans="1:10">
      <c r="A1621" t="str">
        <f>'F_Inputs - Reps'!A1621</f>
        <v>SES</v>
      </c>
      <c r="B1621" t="str">
        <f>'F_Inputs - Reps'!B1621</f>
        <v>W3009RWD</v>
      </c>
      <c r="C1621" t="str">
        <f>'F_Inputs - Reps'!C1621</f>
        <v>New developments - Raw water distribution</v>
      </c>
      <c r="D1621" t="str">
        <f>'F_Inputs - Reps'!D1621</f>
        <v>£m</v>
      </c>
      <c r="E1621" t="str">
        <f>'F_Inputs - Reps'!E1621</f>
        <v>Price Review 2019</v>
      </c>
      <c r="F1621" s="7"/>
      <c r="G1621" s="7"/>
      <c r="H1621" s="7"/>
      <c r="I1621" s="7"/>
      <c r="J1621" s="7"/>
    </row>
    <row r="1622" spans="1:10">
      <c r="A1622" t="str">
        <f>'F_Inputs - Reps'!A1622</f>
        <v>SES</v>
      </c>
      <c r="B1622" t="str">
        <f>'F_Inputs - Reps'!B1622</f>
        <v>W3009WT</v>
      </c>
      <c r="C1622" t="str">
        <f>'F_Inputs - Reps'!C1622</f>
        <v>New developments - Water treatment</v>
      </c>
      <c r="D1622" t="str">
        <f>'F_Inputs - Reps'!D1622</f>
        <v>£m</v>
      </c>
      <c r="E1622" t="str">
        <f>'F_Inputs - Reps'!E1622</f>
        <v>Price Review 2019</v>
      </c>
      <c r="F1622" s="7"/>
      <c r="G1622" s="7"/>
      <c r="H1622" s="7"/>
      <c r="I1622" s="7"/>
      <c r="J1622" s="7"/>
    </row>
    <row r="1623" spans="1:10">
      <c r="A1623" t="str">
        <f>'F_Inputs - Reps'!A1623</f>
        <v>SES</v>
      </c>
      <c r="B1623" t="str">
        <f>'F_Inputs - Reps'!B1623</f>
        <v>W3009TWD</v>
      </c>
      <c r="C1623" t="str">
        <f>'F_Inputs - Reps'!C1623</f>
        <v>New developments - Treated water distribution</v>
      </c>
      <c r="D1623" t="str">
        <f>'F_Inputs - Reps'!D1623</f>
        <v>£m</v>
      </c>
      <c r="E1623" t="str">
        <f>'F_Inputs - Reps'!E1623</f>
        <v>Price Review 2019</v>
      </c>
      <c r="F1623" s="7"/>
      <c r="G1623" s="7"/>
      <c r="H1623" s="7"/>
      <c r="I1623" s="7"/>
      <c r="J1623" s="7"/>
    </row>
    <row r="1624" spans="1:10">
      <c r="A1624" t="str">
        <f>'F_Inputs - Reps'!A1624</f>
        <v>SES</v>
      </c>
      <c r="B1624" t="str">
        <f>'F_Inputs - Reps'!B1624</f>
        <v>WS2004WR</v>
      </c>
      <c r="C1624" t="str">
        <f>'F_Inputs - Reps'!C1624</f>
        <v>New connections element of new development (CPs, meters) - Abstraction licences</v>
      </c>
      <c r="D1624" t="str">
        <f>'F_Inputs - Reps'!D1624</f>
        <v>£m</v>
      </c>
      <c r="E1624" t="str">
        <f>'F_Inputs - Reps'!E1624</f>
        <v>Price Review 2019</v>
      </c>
      <c r="F1624" s="7"/>
      <c r="G1624" s="7"/>
      <c r="H1624" s="7"/>
      <c r="I1624" s="7"/>
      <c r="J1624" s="7"/>
    </row>
    <row r="1625" spans="1:10">
      <c r="A1625" t="str">
        <f>'F_Inputs - Reps'!A1625</f>
        <v>SES</v>
      </c>
      <c r="B1625" t="str">
        <f>'F_Inputs - Reps'!B1625</f>
        <v>WS2004WT</v>
      </c>
      <c r="C1625" t="str">
        <f>'F_Inputs - Reps'!C1625</f>
        <v>New connections element of new development (CPs, meters) - Water treatment</v>
      </c>
      <c r="D1625" t="str">
        <f>'F_Inputs - Reps'!D1625</f>
        <v>£m</v>
      </c>
      <c r="E1625" t="str">
        <f>'F_Inputs - Reps'!E1625</f>
        <v>Price Review 2019</v>
      </c>
      <c r="F1625" s="7"/>
      <c r="G1625" s="7"/>
      <c r="H1625" s="7"/>
      <c r="I1625" s="7"/>
      <c r="J1625" s="7"/>
    </row>
    <row r="1626" spans="1:10">
      <c r="A1626" t="str">
        <f>'F_Inputs - Reps'!A1626</f>
        <v>SES</v>
      </c>
      <c r="B1626" t="str">
        <f>'F_Inputs - Reps'!B1626</f>
        <v>WS2004TWD</v>
      </c>
      <c r="C1626" t="str">
        <f>'F_Inputs - Reps'!C1626</f>
        <v>New connections element of new development (CPs, meters) - Treated water distribution</v>
      </c>
      <c r="D1626" t="str">
        <f>'F_Inputs - Reps'!D1626</f>
        <v>£m</v>
      </c>
      <c r="E1626" t="str">
        <f>'F_Inputs - Reps'!E1626</f>
        <v>Price Review 2019</v>
      </c>
      <c r="F1626" s="7"/>
      <c r="G1626" s="7"/>
      <c r="H1626" s="7"/>
      <c r="I1626" s="7"/>
      <c r="J1626" s="7"/>
    </row>
    <row r="1627" spans="1:10">
      <c r="A1627" t="str">
        <f>'F_Inputs - Reps'!A1627</f>
        <v>SES</v>
      </c>
      <c r="B1627" t="str">
        <f>'F_Inputs - Reps'!B1627</f>
        <v>WS2004RWD</v>
      </c>
      <c r="C1627" t="str">
        <f>'F_Inputs - Reps'!C1627</f>
        <v>Enhancement expenditure by purpose ~ capital - New connections element of new development (CPs, meters) - Raw water distribution</v>
      </c>
      <c r="D1627" t="str">
        <f>'F_Inputs - Reps'!D1627</f>
        <v>£m</v>
      </c>
      <c r="E1627" t="str">
        <f>'F_Inputs - Reps'!E1627</f>
        <v>Price Review 2019</v>
      </c>
      <c r="F1627" s="7"/>
      <c r="G1627" s="7"/>
      <c r="H1627" s="7"/>
      <c r="I1627" s="7"/>
      <c r="J1627" s="7"/>
    </row>
    <row r="1628" spans="1:10">
      <c r="A1628" t="str">
        <f>'F_Inputs - Reps'!A1628</f>
        <v>SES</v>
      </c>
      <c r="B1628" t="str">
        <f>'F_Inputs - Reps'!B1628</f>
        <v>BA2070WR</v>
      </c>
      <c r="C1628" t="str">
        <f>'F_Inputs - Reps'!C1628</f>
        <v>Total enhancement capital expenditure  - Water resources</v>
      </c>
      <c r="D1628" t="str">
        <f>'F_Inputs - Reps'!D1628</f>
        <v>£m</v>
      </c>
      <c r="E1628" t="str">
        <f>'F_Inputs - Reps'!E1628</f>
        <v>Price Review 2019</v>
      </c>
      <c r="F1628" s="7"/>
      <c r="G1628" s="7"/>
      <c r="H1628" s="7"/>
      <c r="I1628" s="7"/>
      <c r="J1628" s="7"/>
    </row>
    <row r="1629" spans="1:10">
      <c r="A1629" t="str">
        <f>'F_Inputs - Reps'!A1629</f>
        <v>SES</v>
      </c>
      <c r="B1629" t="str">
        <f>'F_Inputs - Reps'!B1629</f>
        <v>BA2070RWD</v>
      </c>
      <c r="C1629" t="str">
        <f>'F_Inputs - Reps'!C1629</f>
        <v>Total enhancement capital expenditure  - Raw water distribution</v>
      </c>
      <c r="D1629" t="str">
        <f>'F_Inputs - Reps'!D1629</f>
        <v>£m</v>
      </c>
      <c r="E1629" t="str">
        <f>'F_Inputs - Reps'!E1629</f>
        <v>Price Review 2019</v>
      </c>
      <c r="F1629" s="7"/>
      <c r="G1629" s="7"/>
      <c r="H1629" s="7"/>
      <c r="I1629" s="7"/>
      <c r="J1629" s="7"/>
    </row>
    <row r="1630" spans="1:10">
      <c r="A1630" t="str">
        <f>'F_Inputs - Reps'!A1630</f>
        <v>SES</v>
      </c>
      <c r="B1630" t="str">
        <f>'F_Inputs - Reps'!B1630</f>
        <v>BA2070WT</v>
      </c>
      <c r="C1630" t="str">
        <f>'F_Inputs - Reps'!C1630</f>
        <v>Total enhancement capital expenditure  - Water treatment</v>
      </c>
      <c r="D1630" t="str">
        <f>'F_Inputs - Reps'!D1630</f>
        <v>£m</v>
      </c>
      <c r="E1630" t="str">
        <f>'F_Inputs - Reps'!E1630</f>
        <v>Price Review 2019</v>
      </c>
      <c r="F1630" s="7"/>
      <c r="G1630" s="7"/>
      <c r="H1630" s="7"/>
      <c r="I1630" s="7"/>
      <c r="J1630" s="7"/>
    </row>
    <row r="1631" spans="1:10">
      <c r="A1631" t="str">
        <f>'F_Inputs - Reps'!A1631</f>
        <v>SES</v>
      </c>
      <c r="B1631" t="str">
        <f>'F_Inputs - Reps'!B1631</f>
        <v>BA2070TWD</v>
      </c>
      <c r="C1631" t="str">
        <f>'F_Inputs - Reps'!C1631</f>
        <v>Total enhancement capital expenditure  - Treated water distribution</v>
      </c>
      <c r="D1631" t="str">
        <f>'F_Inputs - Reps'!D1631</f>
        <v>£m</v>
      </c>
      <c r="E1631" t="str">
        <f>'F_Inputs - Reps'!E1631</f>
        <v>Price Review 2019</v>
      </c>
      <c r="F1631" s="7"/>
      <c r="G1631" s="7"/>
      <c r="H1631" s="7"/>
      <c r="I1631" s="7"/>
      <c r="J1631" s="7"/>
    </row>
    <row r="1632" spans="1:10">
      <c r="A1632" t="str">
        <f>'F_Inputs - Reps'!A1632</f>
        <v>SES</v>
      </c>
      <c r="B1632" t="str">
        <f>'F_Inputs - Reps'!B1632</f>
        <v>WWS1009SC</v>
      </c>
      <c r="C1632" t="str">
        <f>'F_Inputs - Reps'!C1632</f>
        <v>Operating expenditure - Total operating expenditure (excluding third party services) - Sewage collection</v>
      </c>
      <c r="D1632" t="str">
        <f>'F_Inputs - Reps'!D1632</f>
        <v>£m</v>
      </c>
      <c r="E1632" t="str">
        <f>'F_Inputs - Reps'!E1632</f>
        <v>Price Review 2019</v>
      </c>
      <c r="F1632" s="7"/>
      <c r="G1632" s="7"/>
      <c r="H1632" s="7"/>
      <c r="I1632" s="7"/>
      <c r="J1632" s="7"/>
    </row>
    <row r="1633" spans="1:10">
      <c r="A1633" t="str">
        <f>'F_Inputs - Reps'!A1633</f>
        <v>SES</v>
      </c>
      <c r="B1633" t="str">
        <f>'F_Inputs - Reps'!B1633</f>
        <v>WWS1009ST</v>
      </c>
      <c r="C1633" t="str">
        <f>'F_Inputs - Reps'!C1633</f>
        <v>Operating expenditure - Total operating expenditure (excluding third party services) - Sewage treatment</v>
      </c>
      <c r="D1633" t="str">
        <f>'F_Inputs - Reps'!D1633</f>
        <v>£m</v>
      </c>
      <c r="E1633" t="str">
        <f>'F_Inputs - Reps'!E1633</f>
        <v>Price Review 2019</v>
      </c>
      <c r="F1633" s="7"/>
      <c r="G1633" s="7"/>
      <c r="H1633" s="7"/>
      <c r="I1633" s="7"/>
      <c r="J1633" s="7"/>
    </row>
    <row r="1634" spans="1:10">
      <c r="A1634" t="str">
        <f>'F_Inputs - Reps'!A1634</f>
        <v>SES</v>
      </c>
      <c r="B1634" t="str">
        <f>'F_Inputs - Reps'!B1634</f>
        <v>WWS1009STP</v>
      </c>
      <c r="C1634" t="str">
        <f>'F_Inputs - Reps'!C1634</f>
        <v>Operating expenditure - Total operating expenditure (excluding third party services) - Sludge transport</v>
      </c>
      <c r="D1634" t="str">
        <f>'F_Inputs - Reps'!D1634</f>
        <v>£m</v>
      </c>
      <c r="E1634" t="str">
        <f>'F_Inputs - Reps'!E1634</f>
        <v>Price Review 2019</v>
      </c>
      <c r="F1634" s="7"/>
      <c r="G1634" s="7"/>
      <c r="H1634" s="7"/>
      <c r="I1634" s="7"/>
      <c r="J1634" s="7"/>
    </row>
    <row r="1635" spans="1:10">
      <c r="A1635" t="str">
        <f>'F_Inputs - Reps'!A1635</f>
        <v>SES</v>
      </c>
      <c r="B1635" t="str">
        <f>'F_Inputs - Reps'!B1635</f>
        <v>WWS1009SDT</v>
      </c>
      <c r="C1635" t="str">
        <f>'F_Inputs - Reps'!C1635</f>
        <v>Operating expenditure - Total operating expenditure (excluding third party services) - Sludge treatment</v>
      </c>
      <c r="D1635" t="str">
        <f>'F_Inputs - Reps'!D1635</f>
        <v>£m</v>
      </c>
      <c r="E1635" t="str">
        <f>'F_Inputs - Reps'!E1635</f>
        <v>Price Review 2019</v>
      </c>
      <c r="F1635" s="7"/>
      <c r="G1635" s="7"/>
      <c r="H1635" s="7"/>
      <c r="I1635" s="7"/>
      <c r="J1635" s="7"/>
    </row>
    <row r="1636" spans="1:10">
      <c r="A1636" t="str">
        <f>'F_Inputs - Reps'!A1636</f>
        <v>SES</v>
      </c>
      <c r="B1636" t="str">
        <f>'F_Inputs - Reps'!B1636</f>
        <v>WWS1009SDD</v>
      </c>
      <c r="C1636" t="str">
        <f>'F_Inputs - Reps'!C1636</f>
        <v>Operating expenditure - Total operating expenditure (excluding third party services) - Sludge disposal</v>
      </c>
      <c r="D1636" t="str">
        <f>'F_Inputs - Reps'!D1636</f>
        <v>£m</v>
      </c>
      <c r="E1636" t="str">
        <f>'F_Inputs - Reps'!E1636</f>
        <v>Price Review 2019</v>
      </c>
      <c r="F1636" s="7"/>
      <c r="G1636" s="7"/>
      <c r="H1636" s="7"/>
      <c r="I1636" s="7"/>
      <c r="J1636" s="7"/>
    </row>
    <row r="1637" spans="1:10">
      <c r="A1637" t="str">
        <f>'F_Inputs - Reps'!A1637</f>
        <v>SES</v>
      </c>
      <c r="B1637" t="str">
        <f>'F_Inputs - Reps'!B1637</f>
        <v>WWS2054SC</v>
      </c>
      <c r="C1637" t="str">
        <f>'F_Inputs - Reps'!C1637</f>
        <v>Enhancement expenditure by purpose - operating - Total wastewater enhancement operating expenditure  - Sewage collection</v>
      </c>
      <c r="D1637" t="str">
        <f>'F_Inputs - Reps'!D1637</f>
        <v>£m</v>
      </c>
      <c r="E1637" t="str">
        <f>'F_Inputs - Reps'!E1637</f>
        <v>Price Review 2019</v>
      </c>
      <c r="F1637" s="7"/>
      <c r="G1637" s="7"/>
      <c r="H1637" s="7"/>
      <c r="I1637" s="7"/>
      <c r="J1637" s="7"/>
    </row>
    <row r="1638" spans="1:10">
      <c r="A1638" t="str">
        <f>'F_Inputs - Reps'!A1638</f>
        <v>SES</v>
      </c>
      <c r="B1638" t="str">
        <f>'F_Inputs - Reps'!B1638</f>
        <v>WWS2054ST</v>
      </c>
      <c r="C1638" t="str">
        <f>'F_Inputs - Reps'!C1638</f>
        <v>Enhancement expenditure by purpose - operating - Total wastewater enhancement operating expenditure  - Sewage treatment</v>
      </c>
      <c r="D1638" t="str">
        <f>'F_Inputs - Reps'!D1638</f>
        <v>£m</v>
      </c>
      <c r="E1638" t="str">
        <f>'F_Inputs - Reps'!E1638</f>
        <v>Price Review 2019</v>
      </c>
      <c r="F1638" s="7"/>
      <c r="G1638" s="7"/>
      <c r="H1638" s="7"/>
      <c r="I1638" s="7"/>
      <c r="J1638" s="7"/>
    </row>
    <row r="1639" spans="1:10">
      <c r="A1639" t="str">
        <f>'F_Inputs - Reps'!A1639</f>
        <v>SES</v>
      </c>
      <c r="B1639" t="str">
        <f>'F_Inputs - Reps'!B1639</f>
        <v>WWS2054STP</v>
      </c>
      <c r="C1639" t="str">
        <f>'F_Inputs - Reps'!C1639</f>
        <v>Enhancement expenditure by purpose - operating - Total wastewater enhancement operating expenditure  - Sludge transport</v>
      </c>
      <c r="D1639" t="str">
        <f>'F_Inputs - Reps'!D1639</f>
        <v>£m</v>
      </c>
      <c r="E1639" t="str">
        <f>'F_Inputs - Reps'!E1639</f>
        <v>Price Review 2019</v>
      </c>
      <c r="F1639" s="7"/>
      <c r="G1639" s="7"/>
      <c r="H1639" s="7"/>
      <c r="I1639" s="7"/>
      <c r="J1639" s="7"/>
    </row>
    <row r="1640" spans="1:10">
      <c r="A1640" t="str">
        <f>'F_Inputs - Reps'!A1640</f>
        <v>SES</v>
      </c>
      <c r="B1640" t="str">
        <f>'F_Inputs - Reps'!B1640</f>
        <v>WWS2054SDT</v>
      </c>
      <c r="C1640" t="str">
        <f>'F_Inputs - Reps'!C1640</f>
        <v>Enhancement expenditure by purpose - operating - Total wastewater enhancement operating expenditure  - Sludge treatment</v>
      </c>
      <c r="D1640" t="str">
        <f>'F_Inputs - Reps'!D1640</f>
        <v>£m</v>
      </c>
      <c r="E1640" t="str">
        <f>'F_Inputs - Reps'!E1640</f>
        <v>Price Review 2019</v>
      </c>
      <c r="F1640" s="7"/>
      <c r="G1640" s="7"/>
      <c r="H1640" s="7"/>
      <c r="I1640" s="7"/>
      <c r="J1640" s="7"/>
    </row>
    <row r="1641" spans="1:10">
      <c r="A1641" t="str">
        <f>'F_Inputs - Reps'!A1641</f>
        <v>SES</v>
      </c>
      <c r="B1641" t="str">
        <f>'F_Inputs - Reps'!B1641</f>
        <v>WWS2054SDD</v>
      </c>
      <c r="C1641" t="str">
        <f>'F_Inputs - Reps'!C1641</f>
        <v>Enhancement expenditure by purpose - operating - Total wastewater enhancement operating expenditure  - Sludge disposal</v>
      </c>
      <c r="D1641" t="str">
        <f>'F_Inputs - Reps'!D1641</f>
        <v>£m</v>
      </c>
      <c r="E1641" t="str">
        <f>'F_Inputs - Reps'!E1641</f>
        <v>Price Review 2019</v>
      </c>
      <c r="F1641" s="7"/>
      <c r="G1641" s="7"/>
      <c r="H1641" s="7"/>
      <c r="I1641" s="7"/>
      <c r="J1641" s="7"/>
    </row>
    <row r="1642" spans="1:10">
      <c r="A1642" t="str">
        <f>'F_Inputs - Reps'!A1642</f>
        <v>SES</v>
      </c>
      <c r="B1642" t="str">
        <f>'F_Inputs - Reps'!B1642</f>
        <v>WWS2033SC</v>
      </c>
      <c r="C1642" t="str">
        <f>'F_Inputs - Reps'!C1642</f>
        <v>Enhancement expenditure by purpose - operating - New development and growth - Sewage collection</v>
      </c>
      <c r="D1642" t="str">
        <f>'F_Inputs - Reps'!D1642</f>
        <v>£m</v>
      </c>
      <c r="E1642" t="str">
        <f>'F_Inputs - Reps'!E1642</f>
        <v>Price Review 2019</v>
      </c>
      <c r="F1642" s="7"/>
      <c r="G1642" s="7"/>
      <c r="H1642" s="7"/>
      <c r="I1642" s="7"/>
      <c r="J1642" s="7"/>
    </row>
    <row r="1643" spans="1:10">
      <c r="A1643" t="str">
        <f>'F_Inputs - Reps'!A1643</f>
        <v>SES</v>
      </c>
      <c r="B1643" t="str">
        <f>'F_Inputs - Reps'!B1643</f>
        <v>WWS2033ST</v>
      </c>
      <c r="C1643" t="str">
        <f>'F_Inputs - Reps'!C1643</f>
        <v>Enhancement expenditure by purpose - operating - New development and growth - Sewage treatment</v>
      </c>
      <c r="D1643" t="str">
        <f>'F_Inputs - Reps'!D1643</f>
        <v>£m</v>
      </c>
      <c r="E1643" t="str">
        <f>'F_Inputs - Reps'!E1643</f>
        <v>Price Review 2019</v>
      </c>
      <c r="F1643" s="7"/>
      <c r="G1643" s="7"/>
      <c r="H1643" s="7"/>
      <c r="I1643" s="7"/>
      <c r="J1643" s="7"/>
    </row>
    <row r="1644" spans="1:10">
      <c r="A1644" t="str">
        <f>'F_Inputs - Reps'!A1644</f>
        <v>SES</v>
      </c>
      <c r="B1644" t="str">
        <f>'F_Inputs - Reps'!B1644</f>
        <v>WWS2033STP</v>
      </c>
      <c r="C1644" t="str">
        <f>'F_Inputs - Reps'!C1644</f>
        <v>Enhancement expenditure by purpose - operating - New development and growth - Sludge transport</v>
      </c>
      <c r="D1644" t="str">
        <f>'F_Inputs - Reps'!D1644</f>
        <v>£m</v>
      </c>
      <c r="E1644" t="str">
        <f>'F_Inputs - Reps'!E1644</f>
        <v>Price Review 2019</v>
      </c>
      <c r="F1644" s="7"/>
      <c r="G1644" s="7"/>
      <c r="H1644" s="7"/>
      <c r="I1644" s="7"/>
      <c r="J1644" s="7"/>
    </row>
    <row r="1645" spans="1:10">
      <c r="A1645" t="str">
        <f>'F_Inputs - Reps'!A1645</f>
        <v>SES</v>
      </c>
      <c r="B1645" t="str">
        <f>'F_Inputs - Reps'!B1645</f>
        <v>WWS2033SDT</v>
      </c>
      <c r="C1645" t="str">
        <f>'F_Inputs - Reps'!C1645</f>
        <v>Enhancement expenditure by purpose - operating - New development and growth - Sludge treatment</v>
      </c>
      <c r="D1645" t="str">
        <f>'F_Inputs - Reps'!D1645</f>
        <v>£m</v>
      </c>
      <c r="E1645" t="str">
        <f>'F_Inputs - Reps'!E1645</f>
        <v>Price Review 2019</v>
      </c>
      <c r="F1645" s="7"/>
      <c r="G1645" s="7"/>
      <c r="H1645" s="7"/>
      <c r="I1645" s="7"/>
      <c r="J1645" s="7"/>
    </row>
    <row r="1646" spans="1:10">
      <c r="A1646" t="str">
        <f>'F_Inputs - Reps'!A1646</f>
        <v>SES</v>
      </c>
      <c r="B1646" t="str">
        <f>'F_Inputs - Reps'!B1646</f>
        <v>WWS2033SDD</v>
      </c>
      <c r="C1646" t="str">
        <f>'F_Inputs - Reps'!C1646</f>
        <v>Enhancement expenditure by purpose - operating - New development and growth - Sludge disposal</v>
      </c>
      <c r="D1646" t="str">
        <f>'F_Inputs - Reps'!D1646</f>
        <v>£m</v>
      </c>
      <c r="E1646" t="str">
        <f>'F_Inputs - Reps'!E1646</f>
        <v>Price Review 2019</v>
      </c>
      <c r="F1646" s="7"/>
      <c r="G1646" s="7"/>
      <c r="H1646" s="7"/>
      <c r="I1646" s="7"/>
      <c r="J1646" s="7"/>
    </row>
    <row r="1647" spans="1:10">
      <c r="A1647" t="str">
        <f>'F_Inputs - Reps'!A1647</f>
        <v>SES</v>
      </c>
      <c r="B1647" t="str">
        <f>'F_Inputs - Reps'!B1647</f>
        <v>WWS2034SC</v>
      </c>
      <c r="C1647" t="str">
        <f>'F_Inputs - Reps'!C1647</f>
        <v>Enhancement expenditure by purpose - operating - Growth at sewage treatment works (excluding sludge treatment) - Sewage collection</v>
      </c>
      <c r="D1647" t="str">
        <f>'F_Inputs - Reps'!D1647</f>
        <v>£m</v>
      </c>
      <c r="E1647" t="str">
        <f>'F_Inputs - Reps'!E1647</f>
        <v>Price Review 2019</v>
      </c>
      <c r="F1647" s="7"/>
      <c r="G1647" s="7"/>
      <c r="H1647" s="7"/>
      <c r="I1647" s="7"/>
      <c r="J1647" s="7"/>
    </row>
    <row r="1648" spans="1:10">
      <c r="A1648" t="str">
        <f>'F_Inputs - Reps'!A1648</f>
        <v>SES</v>
      </c>
      <c r="B1648" t="str">
        <f>'F_Inputs - Reps'!B1648</f>
        <v>WWS2034ST</v>
      </c>
      <c r="C1648" t="str">
        <f>'F_Inputs - Reps'!C1648</f>
        <v>Enhancement expenditure by purpose - operating - Growth at sewage treatment works (excluding sludge treatment) - Sewage treatment</v>
      </c>
      <c r="D1648" t="str">
        <f>'F_Inputs - Reps'!D1648</f>
        <v>£m</v>
      </c>
      <c r="E1648" t="str">
        <f>'F_Inputs - Reps'!E1648</f>
        <v>Price Review 2019</v>
      </c>
      <c r="F1648" s="7"/>
      <c r="G1648" s="7"/>
      <c r="H1648" s="7"/>
      <c r="I1648" s="7"/>
      <c r="J1648" s="7"/>
    </row>
    <row r="1649" spans="1:10">
      <c r="A1649" t="str">
        <f>'F_Inputs - Reps'!A1649</f>
        <v>SES</v>
      </c>
      <c r="B1649" t="str">
        <f>'F_Inputs - Reps'!B1649</f>
        <v>WWS2034STP</v>
      </c>
      <c r="C1649" t="str">
        <f>'F_Inputs - Reps'!C1649</f>
        <v>Enhancement expenditure by purpose - operating - Growth at sewage treatment works (excluding sludge treatment) - Sludge transport</v>
      </c>
      <c r="D1649" t="str">
        <f>'F_Inputs - Reps'!D1649</f>
        <v>£m</v>
      </c>
      <c r="E1649" t="str">
        <f>'F_Inputs - Reps'!E1649</f>
        <v>Price Review 2019</v>
      </c>
      <c r="F1649" s="7"/>
      <c r="G1649" s="7"/>
      <c r="H1649" s="7"/>
      <c r="I1649" s="7"/>
      <c r="J1649" s="7"/>
    </row>
    <row r="1650" spans="1:10">
      <c r="A1650" t="str">
        <f>'F_Inputs - Reps'!A1650</f>
        <v>SES</v>
      </c>
      <c r="B1650" t="str">
        <f>'F_Inputs - Reps'!B1650</f>
        <v>WWS2034SDT</v>
      </c>
      <c r="C1650" t="str">
        <f>'F_Inputs - Reps'!C1650</f>
        <v>Enhancement expenditure by purpose - operating - Growth at sewage treatment works (excluding sludge treatment) - Sludge treatment</v>
      </c>
      <c r="D1650" t="str">
        <f>'F_Inputs - Reps'!D1650</f>
        <v>£m</v>
      </c>
      <c r="E1650" t="str">
        <f>'F_Inputs - Reps'!E1650</f>
        <v>Price Review 2019</v>
      </c>
      <c r="F1650" s="7"/>
      <c r="G1650" s="7"/>
      <c r="H1650" s="7"/>
      <c r="I1650" s="7"/>
      <c r="J1650" s="7"/>
    </row>
    <row r="1651" spans="1:10">
      <c r="A1651" t="str">
        <f>'F_Inputs - Reps'!A1651</f>
        <v>SES</v>
      </c>
      <c r="B1651" t="str">
        <f>'F_Inputs - Reps'!B1651</f>
        <v>WWS2034SDD</v>
      </c>
      <c r="C1651" t="str">
        <f>'F_Inputs - Reps'!C1651</f>
        <v>Enhancement expenditure by purpose - operating - Growth at sewage treatment works (excluding sludge treatment) - Sludge disposal</v>
      </c>
      <c r="D1651" t="str">
        <f>'F_Inputs - Reps'!D1651</f>
        <v>£m</v>
      </c>
      <c r="E1651" t="str">
        <f>'F_Inputs - Reps'!E1651</f>
        <v>Price Review 2019</v>
      </c>
      <c r="F1651" s="7"/>
      <c r="G1651" s="7"/>
      <c r="H1651" s="7"/>
      <c r="I1651" s="7"/>
      <c r="J1651" s="7"/>
    </row>
    <row r="1652" spans="1:10">
      <c r="A1652" t="str">
        <f>'F_Inputs - Reps'!A1652</f>
        <v>SES</v>
      </c>
      <c r="B1652" t="str">
        <f>'F_Inputs - Reps'!B1652</f>
        <v>WWS2038SC</v>
      </c>
      <c r="C1652" t="str">
        <f>'F_Inputs - Reps'!C1652</f>
        <v>Enhancement expenditure by purpose - operating - Reduce flooding risk for properties - Sewage collection</v>
      </c>
      <c r="D1652" t="str">
        <f>'F_Inputs - Reps'!D1652</f>
        <v>£m</v>
      </c>
      <c r="E1652" t="str">
        <f>'F_Inputs - Reps'!E1652</f>
        <v>Price Review 2019</v>
      </c>
      <c r="F1652" s="7"/>
      <c r="G1652" s="7"/>
      <c r="H1652" s="7"/>
      <c r="I1652" s="7"/>
      <c r="J1652" s="7"/>
    </row>
    <row r="1653" spans="1:10">
      <c r="A1653" t="str">
        <f>'F_Inputs - Reps'!A1653</f>
        <v>SES</v>
      </c>
      <c r="B1653" t="str">
        <f>'F_Inputs - Reps'!B1653</f>
        <v>WWS2038ST</v>
      </c>
      <c r="C1653" t="str">
        <f>'F_Inputs - Reps'!C1653</f>
        <v>Enhancement expenditure by purpose - operating - Reduce flooding risk for properties - Sewage treatment</v>
      </c>
      <c r="D1653" t="str">
        <f>'F_Inputs - Reps'!D1653</f>
        <v>£m</v>
      </c>
      <c r="E1653" t="str">
        <f>'F_Inputs - Reps'!E1653</f>
        <v>Price Review 2019</v>
      </c>
      <c r="F1653" s="7"/>
      <c r="G1653" s="7"/>
      <c r="H1653" s="7"/>
      <c r="I1653" s="7"/>
      <c r="J1653" s="7"/>
    </row>
    <row r="1654" spans="1:10">
      <c r="A1654" t="str">
        <f>'F_Inputs - Reps'!A1654</f>
        <v>SES</v>
      </c>
      <c r="B1654" t="str">
        <f>'F_Inputs - Reps'!B1654</f>
        <v>WWS2038STP</v>
      </c>
      <c r="C1654" t="str">
        <f>'F_Inputs - Reps'!C1654</f>
        <v>Enhancement expenditure by purpose - operating - Reduce flooding risk for properties - Sludge transport</v>
      </c>
      <c r="D1654" t="str">
        <f>'F_Inputs - Reps'!D1654</f>
        <v>£m</v>
      </c>
      <c r="E1654" t="str">
        <f>'F_Inputs - Reps'!E1654</f>
        <v>Price Review 2019</v>
      </c>
      <c r="F1654" s="7"/>
      <c r="G1654" s="7"/>
      <c r="H1654" s="7"/>
      <c r="I1654" s="7"/>
      <c r="J1654" s="7"/>
    </row>
    <row r="1655" spans="1:10">
      <c r="A1655" t="str">
        <f>'F_Inputs - Reps'!A1655</f>
        <v>SES</v>
      </c>
      <c r="B1655" t="str">
        <f>'F_Inputs - Reps'!B1655</f>
        <v>WWS2038SDT</v>
      </c>
      <c r="C1655" t="str">
        <f>'F_Inputs - Reps'!C1655</f>
        <v>Enhancement expenditure by purpose - operating - Reduce flooding risk for properties - Sludge treatment</v>
      </c>
      <c r="D1655" t="str">
        <f>'F_Inputs - Reps'!D1655</f>
        <v>£m</v>
      </c>
      <c r="E1655" t="str">
        <f>'F_Inputs - Reps'!E1655</f>
        <v>Price Review 2019</v>
      </c>
      <c r="F1655" s="7"/>
      <c r="G1655" s="7"/>
      <c r="H1655" s="7"/>
      <c r="I1655" s="7"/>
      <c r="J1655" s="7"/>
    </row>
    <row r="1656" spans="1:10">
      <c r="A1656" t="str">
        <f>'F_Inputs - Reps'!A1656</f>
        <v>SES</v>
      </c>
      <c r="B1656" t="str">
        <f>'F_Inputs - Reps'!B1656</f>
        <v>WWS2038SDD</v>
      </c>
      <c r="C1656" t="str">
        <f>'F_Inputs - Reps'!C1656</f>
        <v>Enhancement expenditure by purpose - operating - Reduce flooding risk for properties - Sludge disposal</v>
      </c>
      <c r="D1656" t="str">
        <f>'F_Inputs - Reps'!D1656</f>
        <v>£m</v>
      </c>
      <c r="E1656" t="str">
        <f>'F_Inputs - Reps'!E1656</f>
        <v>Price Review 2019</v>
      </c>
      <c r="F1656" s="7"/>
      <c r="G1656" s="7"/>
      <c r="H1656" s="7"/>
      <c r="I1656" s="7"/>
      <c r="J1656" s="7"/>
    </row>
    <row r="1657" spans="1:10">
      <c r="A1657" t="str">
        <f>'F_Inputs - Reps'!A1657</f>
        <v>SES</v>
      </c>
      <c r="B1657" t="str">
        <f>'F_Inputs - Reps'!B1657</f>
        <v>WWS2055SC</v>
      </c>
      <c r="C1657" t="str">
        <f>'F_Inputs - Reps'!C1657</f>
        <v>Enhancement expenditure by purpose - operating - Transferred private sewers and pumping stations - Sewage collection</v>
      </c>
      <c r="D1657" t="str">
        <f>'F_Inputs - Reps'!D1657</f>
        <v>£m</v>
      </c>
      <c r="E1657" t="str">
        <f>'F_Inputs - Reps'!E1657</f>
        <v>Price Review 2019</v>
      </c>
      <c r="F1657" s="7"/>
      <c r="G1657" s="7"/>
      <c r="H1657" s="7"/>
      <c r="I1657" s="7"/>
      <c r="J1657" s="7"/>
    </row>
    <row r="1658" spans="1:10">
      <c r="A1658" t="str">
        <f>'F_Inputs - Reps'!A1658</f>
        <v>SES</v>
      </c>
      <c r="B1658" t="str">
        <f>'F_Inputs - Reps'!B1658</f>
        <v>WWS2055ST</v>
      </c>
      <c r="C1658" t="str">
        <f>'F_Inputs - Reps'!C1658</f>
        <v>Enhancement expenditure by purpose - operating - Transferred private sewers and pumping stations - Sewage treatment</v>
      </c>
      <c r="D1658" t="str">
        <f>'F_Inputs - Reps'!D1658</f>
        <v>£m</v>
      </c>
      <c r="E1658" t="str">
        <f>'F_Inputs - Reps'!E1658</f>
        <v>Price Review 2019</v>
      </c>
      <c r="F1658" s="7"/>
      <c r="G1658" s="7"/>
      <c r="H1658" s="7"/>
      <c r="I1658" s="7"/>
      <c r="J1658" s="7"/>
    </row>
    <row r="1659" spans="1:10">
      <c r="A1659" t="str">
        <f>'F_Inputs - Reps'!A1659</f>
        <v>SES</v>
      </c>
      <c r="B1659" t="str">
        <f>'F_Inputs - Reps'!B1659</f>
        <v>WWS2055STP</v>
      </c>
      <c r="C1659" t="str">
        <f>'F_Inputs - Reps'!C1659</f>
        <v>Enhancement expenditure by purpose - operating - Transferred private sewers and pumping stations - Sludge transport</v>
      </c>
      <c r="D1659" t="str">
        <f>'F_Inputs - Reps'!D1659</f>
        <v>£m</v>
      </c>
      <c r="E1659" t="str">
        <f>'F_Inputs - Reps'!E1659</f>
        <v>Price Review 2019</v>
      </c>
      <c r="F1659" s="7"/>
      <c r="G1659" s="7"/>
      <c r="H1659" s="7"/>
      <c r="I1659" s="7"/>
      <c r="J1659" s="7"/>
    </row>
    <row r="1660" spans="1:10">
      <c r="A1660" t="str">
        <f>'F_Inputs - Reps'!A1660</f>
        <v>SES</v>
      </c>
      <c r="B1660" t="str">
        <f>'F_Inputs - Reps'!B1660</f>
        <v>WWS2055SDT</v>
      </c>
      <c r="C1660" t="str">
        <f>'F_Inputs - Reps'!C1660</f>
        <v>Enhancement expenditure by purpose - operating - Transferred private sewers and pumping stations - Sludge treatment</v>
      </c>
      <c r="D1660" t="str">
        <f>'F_Inputs - Reps'!D1660</f>
        <v>£m</v>
      </c>
      <c r="E1660" t="str">
        <f>'F_Inputs - Reps'!E1660</f>
        <v>Price Review 2019</v>
      </c>
      <c r="F1660" s="7"/>
      <c r="G1660" s="7"/>
      <c r="H1660" s="7"/>
      <c r="I1660" s="7"/>
      <c r="J1660" s="7"/>
    </row>
    <row r="1661" spans="1:10">
      <c r="A1661" t="str">
        <f>'F_Inputs - Reps'!A1661</f>
        <v>SES</v>
      </c>
      <c r="B1661" t="str">
        <f>'F_Inputs - Reps'!B1661</f>
        <v>WWS2055SDD</v>
      </c>
      <c r="C1661" t="str">
        <f>'F_Inputs - Reps'!C1661</f>
        <v>Enhancement expenditure by purpose - operating - Transferred private sewers and pumping stations - Sludge disposal</v>
      </c>
      <c r="D1661" t="str">
        <f>'F_Inputs - Reps'!D1661</f>
        <v>£m</v>
      </c>
      <c r="E1661" t="str">
        <f>'F_Inputs - Reps'!E1661</f>
        <v>Price Review 2019</v>
      </c>
      <c r="F1661" s="7"/>
      <c r="G1661" s="7"/>
      <c r="H1661" s="7"/>
      <c r="I1661" s="7"/>
      <c r="J1661" s="7"/>
    </row>
    <row r="1662" spans="1:10">
      <c r="A1662" t="str">
        <f>'F_Inputs - Reps'!A1662</f>
        <v>SES</v>
      </c>
      <c r="B1662" t="str">
        <f>'F_Inputs - Reps'!B1662</f>
        <v>WWS1012SC</v>
      </c>
      <c r="C1662" t="str">
        <f>'F_Inputs - Reps'!C1662</f>
        <v>Capital expenditure - Maintaining the long term capability of the assets ~ infra - Sewage collection</v>
      </c>
      <c r="D1662" t="str">
        <f>'F_Inputs - Reps'!D1662</f>
        <v>£m</v>
      </c>
      <c r="E1662" t="str">
        <f>'F_Inputs - Reps'!E1662</f>
        <v>Price Review 2019</v>
      </c>
      <c r="F1662" s="7"/>
      <c r="G1662" s="7"/>
      <c r="H1662" s="7"/>
      <c r="I1662" s="7"/>
      <c r="J1662" s="7"/>
    </row>
    <row r="1663" spans="1:10">
      <c r="A1663" t="str">
        <f>'F_Inputs - Reps'!A1663</f>
        <v>SES</v>
      </c>
      <c r="B1663" t="str">
        <f>'F_Inputs - Reps'!B1663</f>
        <v>WWS1012ST</v>
      </c>
      <c r="C1663" t="str">
        <f>'F_Inputs - Reps'!C1663</f>
        <v>Capital expenditure - Maintaining the long term capability of the assets ~ infra - Sewage treatment</v>
      </c>
      <c r="D1663" t="str">
        <f>'F_Inputs - Reps'!D1663</f>
        <v>£m</v>
      </c>
      <c r="E1663" t="str">
        <f>'F_Inputs - Reps'!E1663</f>
        <v>Price Review 2019</v>
      </c>
      <c r="F1663" s="7"/>
      <c r="G1663" s="7"/>
      <c r="H1663" s="7"/>
      <c r="I1663" s="7"/>
      <c r="J1663" s="7"/>
    </row>
    <row r="1664" spans="1:10">
      <c r="A1664" t="str">
        <f>'F_Inputs - Reps'!A1664</f>
        <v>SES</v>
      </c>
      <c r="B1664" t="str">
        <f>'F_Inputs - Reps'!B1664</f>
        <v>WWS1012STP</v>
      </c>
      <c r="C1664" t="str">
        <f>'F_Inputs - Reps'!C1664</f>
        <v>Capital expenditure - Maintaining the long term capability of the assets ~ infra - Sludge transport</v>
      </c>
      <c r="D1664" t="str">
        <f>'F_Inputs - Reps'!D1664</f>
        <v>£m</v>
      </c>
      <c r="E1664" t="str">
        <f>'F_Inputs - Reps'!E1664</f>
        <v>Price Review 2019</v>
      </c>
      <c r="F1664" s="7"/>
      <c r="G1664" s="7"/>
      <c r="H1664" s="7"/>
      <c r="I1664" s="7"/>
      <c r="J1664" s="7"/>
    </row>
    <row r="1665" spans="1:10">
      <c r="A1665" t="str">
        <f>'F_Inputs - Reps'!A1665</f>
        <v>SES</v>
      </c>
      <c r="B1665" t="str">
        <f>'F_Inputs - Reps'!B1665</f>
        <v>WWS1012SDT</v>
      </c>
      <c r="C1665" t="str">
        <f>'F_Inputs - Reps'!C1665</f>
        <v>Capital expenditure - Maintaining the long term capability of the assets ~ infra - Sludge treatment</v>
      </c>
      <c r="D1665" t="str">
        <f>'F_Inputs - Reps'!D1665</f>
        <v>£m</v>
      </c>
      <c r="E1665" t="str">
        <f>'F_Inputs - Reps'!E1665</f>
        <v>Price Review 2019</v>
      </c>
      <c r="F1665" s="7"/>
      <c r="G1665" s="7"/>
      <c r="H1665" s="7"/>
      <c r="I1665" s="7"/>
      <c r="J1665" s="7"/>
    </row>
    <row r="1666" spans="1:10">
      <c r="A1666" t="str">
        <f>'F_Inputs - Reps'!A1666</f>
        <v>SES</v>
      </c>
      <c r="B1666" t="str">
        <f>'F_Inputs - Reps'!B1666</f>
        <v>WWS1012SDD</v>
      </c>
      <c r="C1666" t="str">
        <f>'F_Inputs - Reps'!C1666</f>
        <v>Capital expenditure - Maintaining the long term capability of the assets ~ infra - Sludge disposal</v>
      </c>
      <c r="D1666" t="str">
        <f>'F_Inputs - Reps'!D1666</f>
        <v>£m</v>
      </c>
      <c r="E1666" t="str">
        <f>'F_Inputs - Reps'!E1666</f>
        <v>Price Review 2019</v>
      </c>
      <c r="F1666" s="7"/>
      <c r="G1666" s="7"/>
      <c r="H1666" s="7"/>
      <c r="I1666" s="7"/>
      <c r="J1666" s="7"/>
    </row>
    <row r="1667" spans="1:10">
      <c r="A1667" t="str">
        <f>'F_Inputs - Reps'!A1667</f>
        <v>SES</v>
      </c>
      <c r="B1667" t="str">
        <f>'F_Inputs - Reps'!B1667</f>
        <v>WWS1013SC</v>
      </c>
      <c r="C1667" t="str">
        <f>'F_Inputs - Reps'!C1667</f>
        <v>Capital expenditure - Maintaining the long term capability of the assets ~ non~infra - Sewage collection</v>
      </c>
      <c r="D1667" t="str">
        <f>'F_Inputs - Reps'!D1667</f>
        <v>£m</v>
      </c>
      <c r="E1667" t="str">
        <f>'F_Inputs - Reps'!E1667</f>
        <v>Price Review 2019</v>
      </c>
      <c r="F1667" s="7"/>
      <c r="G1667" s="7"/>
      <c r="H1667" s="7"/>
      <c r="I1667" s="7"/>
      <c r="J1667" s="7"/>
    </row>
    <row r="1668" spans="1:10">
      <c r="A1668" t="str">
        <f>'F_Inputs - Reps'!A1668</f>
        <v>SES</v>
      </c>
      <c r="B1668" t="str">
        <f>'F_Inputs - Reps'!B1668</f>
        <v>WWS1013ST</v>
      </c>
      <c r="C1668" t="str">
        <f>'F_Inputs - Reps'!C1668</f>
        <v>Capital expenditure - Maintaining the long term capability of the assets ~ non~infra - Sewage treatment</v>
      </c>
      <c r="D1668" t="str">
        <f>'F_Inputs - Reps'!D1668</f>
        <v>£m</v>
      </c>
      <c r="E1668" t="str">
        <f>'F_Inputs - Reps'!E1668</f>
        <v>Price Review 2019</v>
      </c>
      <c r="F1668" s="7"/>
      <c r="G1668" s="7"/>
      <c r="H1668" s="7"/>
      <c r="I1668" s="7"/>
      <c r="J1668" s="7"/>
    </row>
    <row r="1669" spans="1:10">
      <c r="A1669" t="str">
        <f>'F_Inputs - Reps'!A1669</f>
        <v>SES</v>
      </c>
      <c r="B1669" t="str">
        <f>'F_Inputs - Reps'!B1669</f>
        <v>WWS1013STP</v>
      </c>
      <c r="C1669" t="str">
        <f>'F_Inputs - Reps'!C1669</f>
        <v>Capital expenditure - Maintaining the long term capability of the assets ~ non~infra - Sludge transport</v>
      </c>
      <c r="D1669" t="str">
        <f>'F_Inputs - Reps'!D1669</f>
        <v>£m</v>
      </c>
      <c r="E1669" t="str">
        <f>'F_Inputs - Reps'!E1669</f>
        <v>Price Review 2019</v>
      </c>
      <c r="F1669" s="7"/>
      <c r="G1669" s="7"/>
      <c r="H1669" s="7"/>
      <c r="I1669" s="7"/>
      <c r="J1669" s="7"/>
    </row>
    <row r="1670" spans="1:10">
      <c r="A1670" t="str">
        <f>'F_Inputs - Reps'!A1670</f>
        <v>SES</v>
      </c>
      <c r="B1670" t="str">
        <f>'F_Inputs - Reps'!B1670</f>
        <v>WWS1013SDT</v>
      </c>
      <c r="C1670" t="str">
        <f>'F_Inputs - Reps'!C1670</f>
        <v>Capital expenditure - Maintaining the long term capability of the assets ~ non~infra - Sludge treatment</v>
      </c>
      <c r="D1670" t="str">
        <f>'F_Inputs - Reps'!D1670</f>
        <v>£m</v>
      </c>
      <c r="E1670" t="str">
        <f>'F_Inputs - Reps'!E1670</f>
        <v>Price Review 2019</v>
      </c>
      <c r="F1670" s="7"/>
      <c r="G1670" s="7"/>
      <c r="H1670" s="7"/>
      <c r="I1670" s="7"/>
      <c r="J1670" s="7"/>
    </row>
    <row r="1671" spans="1:10">
      <c r="A1671" t="str">
        <f>'F_Inputs - Reps'!A1671</f>
        <v>SES</v>
      </c>
      <c r="B1671" t="str">
        <f>'F_Inputs - Reps'!B1671</f>
        <v>WWS1013SDD</v>
      </c>
      <c r="C1671" t="str">
        <f>'F_Inputs - Reps'!C1671</f>
        <v>Capital expenditure - Maintaining the long term capability of the assets ~ non~infra - Sludge disposal</v>
      </c>
      <c r="D1671" t="str">
        <f>'F_Inputs - Reps'!D1671</f>
        <v>£m</v>
      </c>
      <c r="E1671" t="str">
        <f>'F_Inputs - Reps'!E1671</f>
        <v>Price Review 2019</v>
      </c>
      <c r="F1671" s="7"/>
      <c r="G1671" s="7"/>
      <c r="H1671" s="7"/>
      <c r="I1671" s="7"/>
      <c r="J1671" s="7"/>
    </row>
    <row r="1672" spans="1:10">
      <c r="A1672" t="str">
        <f>'F_Inputs - Reps'!A1672</f>
        <v>SES</v>
      </c>
      <c r="B1672" t="str">
        <f>'F_Inputs - Reps'!B1672</f>
        <v>S3020SC</v>
      </c>
      <c r="C1672" t="str">
        <f>'F_Inputs - Reps'!C1672</f>
        <v>New development and growth - Sewage collection</v>
      </c>
      <c r="D1672" t="str">
        <f>'F_Inputs - Reps'!D1672</f>
        <v>£m</v>
      </c>
      <c r="E1672" t="str">
        <f>'F_Inputs - Reps'!E1672</f>
        <v>Price Review 2019</v>
      </c>
      <c r="F1672" s="7"/>
      <c r="G1672" s="7"/>
      <c r="H1672" s="7"/>
      <c r="I1672" s="7"/>
      <c r="J1672" s="7"/>
    </row>
    <row r="1673" spans="1:10">
      <c r="A1673" t="str">
        <f>'F_Inputs - Reps'!A1673</f>
        <v>SES</v>
      </c>
      <c r="B1673" t="str">
        <f>'F_Inputs - Reps'!B1673</f>
        <v>S3020ST</v>
      </c>
      <c r="C1673" t="str">
        <f>'F_Inputs - Reps'!C1673</f>
        <v>New development and growth - Sewage treatment</v>
      </c>
      <c r="D1673" t="str">
        <f>'F_Inputs - Reps'!D1673</f>
        <v>£m</v>
      </c>
      <c r="E1673" t="str">
        <f>'F_Inputs - Reps'!E1673</f>
        <v>Price Review 2019</v>
      </c>
      <c r="F1673" s="7"/>
      <c r="G1673" s="7"/>
      <c r="H1673" s="7"/>
      <c r="I1673" s="7"/>
      <c r="J1673" s="7"/>
    </row>
    <row r="1674" spans="1:10">
      <c r="A1674" t="str">
        <f>'F_Inputs - Reps'!A1674</f>
        <v>SES</v>
      </c>
      <c r="B1674" t="str">
        <f>'F_Inputs - Reps'!B1674</f>
        <v>S3020STP</v>
      </c>
      <c r="C1674" t="str">
        <f>'F_Inputs - Reps'!C1674</f>
        <v>New development and growth - Sludge transport</v>
      </c>
      <c r="D1674" t="str">
        <f>'F_Inputs - Reps'!D1674</f>
        <v>£m</v>
      </c>
      <c r="E1674" t="str">
        <f>'F_Inputs - Reps'!E1674</f>
        <v>Price Review 2019</v>
      </c>
      <c r="F1674" s="7"/>
      <c r="G1674" s="7"/>
      <c r="H1674" s="7"/>
      <c r="I1674" s="7"/>
      <c r="J1674" s="7"/>
    </row>
    <row r="1675" spans="1:10">
      <c r="A1675" t="str">
        <f>'F_Inputs - Reps'!A1675</f>
        <v>SES</v>
      </c>
      <c r="B1675" t="str">
        <f>'F_Inputs - Reps'!B1675</f>
        <v>S3020SDT</v>
      </c>
      <c r="C1675" t="str">
        <f>'F_Inputs - Reps'!C1675</f>
        <v>New development and growth - Sludge treatment</v>
      </c>
      <c r="D1675" t="str">
        <f>'F_Inputs - Reps'!D1675</f>
        <v>£m</v>
      </c>
      <c r="E1675" t="str">
        <f>'F_Inputs - Reps'!E1675</f>
        <v>Price Review 2019</v>
      </c>
      <c r="F1675" s="7"/>
      <c r="G1675" s="7"/>
      <c r="H1675" s="7"/>
      <c r="I1675" s="7"/>
      <c r="J1675" s="7"/>
    </row>
    <row r="1676" spans="1:10">
      <c r="A1676" t="str">
        <f>'F_Inputs - Reps'!A1676</f>
        <v>SES</v>
      </c>
      <c r="B1676" t="str">
        <f>'F_Inputs - Reps'!B1676</f>
        <v>S3020SDD</v>
      </c>
      <c r="C1676" t="str">
        <f>'F_Inputs - Reps'!C1676</f>
        <v>New development and growth - Sludge disposal</v>
      </c>
      <c r="D1676" t="str">
        <f>'F_Inputs - Reps'!D1676</f>
        <v>£m</v>
      </c>
      <c r="E1676" t="str">
        <f>'F_Inputs - Reps'!E1676</f>
        <v>Price Review 2019</v>
      </c>
      <c r="F1676" s="7"/>
      <c r="G1676" s="7"/>
      <c r="H1676" s="7"/>
      <c r="I1676" s="7"/>
      <c r="J1676" s="7"/>
    </row>
    <row r="1677" spans="1:10">
      <c r="A1677" t="str">
        <f>'F_Inputs - Reps'!A1677</f>
        <v>SES</v>
      </c>
      <c r="B1677" t="str">
        <f>'F_Inputs - Reps'!B1677</f>
        <v>S3021SC</v>
      </c>
      <c r="C1677" t="str">
        <f>'F_Inputs - Reps'!C1677</f>
        <v>Growth at sewage treatment works (excluding sludge treatment) - Sewage collection</v>
      </c>
      <c r="D1677" t="str">
        <f>'F_Inputs - Reps'!D1677</f>
        <v>£m</v>
      </c>
      <c r="E1677" t="str">
        <f>'F_Inputs - Reps'!E1677</f>
        <v>Price Review 2019</v>
      </c>
      <c r="F1677" s="7"/>
      <c r="G1677" s="7"/>
      <c r="H1677" s="7"/>
      <c r="I1677" s="7"/>
      <c r="J1677" s="7"/>
    </row>
    <row r="1678" spans="1:10">
      <c r="A1678" t="str">
        <f>'F_Inputs - Reps'!A1678</f>
        <v>SES</v>
      </c>
      <c r="B1678" t="str">
        <f>'F_Inputs - Reps'!B1678</f>
        <v>S3021ST</v>
      </c>
      <c r="C1678" t="str">
        <f>'F_Inputs - Reps'!C1678</f>
        <v>Growth at sewage treatment works (excluding sludge treatment) - Sewage treatment</v>
      </c>
      <c r="D1678" t="str">
        <f>'F_Inputs - Reps'!D1678</f>
        <v>£m</v>
      </c>
      <c r="E1678" t="str">
        <f>'F_Inputs - Reps'!E1678</f>
        <v>Price Review 2019</v>
      </c>
      <c r="F1678" s="7"/>
      <c r="G1678" s="7"/>
      <c r="H1678" s="7"/>
      <c r="I1678" s="7"/>
      <c r="J1678" s="7"/>
    </row>
    <row r="1679" spans="1:10">
      <c r="A1679" t="str">
        <f>'F_Inputs - Reps'!A1679</f>
        <v>SES</v>
      </c>
      <c r="B1679" t="str">
        <f>'F_Inputs - Reps'!B1679</f>
        <v>S3021STP</v>
      </c>
      <c r="C1679" t="str">
        <f>'F_Inputs - Reps'!C1679</f>
        <v>Growth at sewage treatment works (excluding sludge treatment) - Sludge transport</v>
      </c>
      <c r="D1679" t="str">
        <f>'F_Inputs - Reps'!D1679</f>
        <v>£m</v>
      </c>
      <c r="E1679" t="str">
        <f>'F_Inputs - Reps'!E1679</f>
        <v>Price Review 2019</v>
      </c>
      <c r="F1679" s="7"/>
      <c r="G1679" s="7"/>
      <c r="H1679" s="7"/>
      <c r="I1679" s="7"/>
      <c r="J1679" s="7"/>
    </row>
    <row r="1680" spans="1:10">
      <c r="A1680" t="str">
        <f>'F_Inputs - Reps'!A1680</f>
        <v>SES</v>
      </c>
      <c r="B1680" t="str">
        <f>'F_Inputs - Reps'!B1680</f>
        <v>S3021SDT</v>
      </c>
      <c r="C1680" t="str">
        <f>'F_Inputs - Reps'!C1680</f>
        <v>Growth at sewage treatment works (excluding sludge treatment) - Sludge treatment</v>
      </c>
      <c r="D1680" t="str">
        <f>'F_Inputs - Reps'!D1680</f>
        <v>£m</v>
      </c>
      <c r="E1680" t="str">
        <f>'F_Inputs - Reps'!E1680</f>
        <v>Price Review 2019</v>
      </c>
      <c r="F1680" s="7"/>
      <c r="G1680" s="7"/>
      <c r="H1680" s="7"/>
      <c r="I1680" s="7"/>
      <c r="J1680" s="7"/>
    </row>
    <row r="1681" spans="1:10">
      <c r="A1681" t="str">
        <f>'F_Inputs - Reps'!A1681</f>
        <v>SES</v>
      </c>
      <c r="B1681" t="str">
        <f>'F_Inputs - Reps'!B1681</f>
        <v>S3021SDD</v>
      </c>
      <c r="C1681" t="str">
        <f>'F_Inputs - Reps'!C1681</f>
        <v>Growth at sewage treatment works (excluding sludge treatment) - Sludge disposal</v>
      </c>
      <c r="D1681" t="str">
        <f>'F_Inputs - Reps'!D1681</f>
        <v>£m</v>
      </c>
      <c r="E1681" t="str">
        <f>'F_Inputs - Reps'!E1681</f>
        <v>Price Review 2019</v>
      </c>
      <c r="F1681" s="7"/>
      <c r="G1681" s="7"/>
      <c r="H1681" s="7"/>
      <c r="I1681" s="7"/>
      <c r="J1681" s="7"/>
    </row>
    <row r="1682" spans="1:10">
      <c r="A1682" t="str">
        <f>'F_Inputs - Reps'!A1682</f>
        <v>SES</v>
      </c>
      <c r="B1682" t="str">
        <f>'F_Inputs - Reps'!B1682</f>
        <v>S3023SC</v>
      </c>
      <c r="C1682" t="str">
        <f>'F_Inputs - Reps'!C1682</f>
        <v>Reduce flooding risk for properties - Sewage collection</v>
      </c>
      <c r="D1682" t="str">
        <f>'F_Inputs - Reps'!D1682</f>
        <v>£m</v>
      </c>
      <c r="E1682" t="str">
        <f>'F_Inputs - Reps'!E1682</f>
        <v>Price Review 2019</v>
      </c>
      <c r="F1682" s="7"/>
      <c r="G1682" s="7"/>
      <c r="H1682" s="7"/>
      <c r="I1682" s="7"/>
      <c r="J1682" s="7"/>
    </row>
    <row r="1683" spans="1:10">
      <c r="A1683" t="str">
        <f>'F_Inputs - Reps'!A1683</f>
        <v>SES</v>
      </c>
      <c r="B1683" t="str">
        <f>'F_Inputs - Reps'!B1683</f>
        <v>S3023ST</v>
      </c>
      <c r="C1683" t="str">
        <f>'F_Inputs - Reps'!C1683</f>
        <v>Reduce flooding risk for properties - Sewage treatment</v>
      </c>
      <c r="D1683" t="str">
        <f>'F_Inputs - Reps'!D1683</f>
        <v>£m</v>
      </c>
      <c r="E1683" t="str">
        <f>'F_Inputs - Reps'!E1683</f>
        <v>Price Review 2019</v>
      </c>
      <c r="F1683" s="7"/>
      <c r="G1683" s="7"/>
      <c r="H1683" s="7"/>
      <c r="I1683" s="7"/>
      <c r="J1683" s="7"/>
    </row>
    <row r="1684" spans="1:10">
      <c r="A1684" t="str">
        <f>'F_Inputs - Reps'!A1684</f>
        <v>SES</v>
      </c>
      <c r="B1684" t="str">
        <f>'F_Inputs - Reps'!B1684</f>
        <v>S3023STP</v>
      </c>
      <c r="C1684" t="str">
        <f>'F_Inputs - Reps'!C1684</f>
        <v>Reduce flooding risk for properties - Sludge transport</v>
      </c>
      <c r="D1684" t="str">
        <f>'F_Inputs - Reps'!D1684</f>
        <v>£m</v>
      </c>
      <c r="E1684" t="str">
        <f>'F_Inputs - Reps'!E1684</f>
        <v>Price Review 2019</v>
      </c>
      <c r="F1684" s="7"/>
      <c r="G1684" s="7"/>
      <c r="H1684" s="7"/>
      <c r="I1684" s="7"/>
      <c r="J1684" s="7"/>
    </row>
    <row r="1685" spans="1:10">
      <c r="A1685" t="str">
        <f>'F_Inputs - Reps'!A1685</f>
        <v>SES</v>
      </c>
      <c r="B1685" t="str">
        <f>'F_Inputs - Reps'!B1685</f>
        <v>S3023SDT</v>
      </c>
      <c r="C1685" t="str">
        <f>'F_Inputs - Reps'!C1685</f>
        <v>Reduce flooding risk for properties - Sludge treatment</v>
      </c>
      <c r="D1685" t="str">
        <f>'F_Inputs - Reps'!D1685</f>
        <v>£m</v>
      </c>
      <c r="E1685" t="str">
        <f>'F_Inputs - Reps'!E1685</f>
        <v>Price Review 2019</v>
      </c>
      <c r="F1685" s="7"/>
      <c r="G1685" s="7"/>
      <c r="H1685" s="7"/>
      <c r="I1685" s="7"/>
      <c r="J1685" s="7"/>
    </row>
    <row r="1686" spans="1:10">
      <c r="A1686" t="str">
        <f>'F_Inputs - Reps'!A1686</f>
        <v>SES</v>
      </c>
      <c r="B1686" t="str">
        <f>'F_Inputs - Reps'!B1686</f>
        <v>S3023SDD</v>
      </c>
      <c r="C1686" t="str">
        <f>'F_Inputs - Reps'!C1686</f>
        <v>Reduce flooding risk for properties - Sludge disposal</v>
      </c>
      <c r="D1686" t="str">
        <f>'F_Inputs - Reps'!D1686</f>
        <v>£m</v>
      </c>
      <c r="E1686" t="str">
        <f>'F_Inputs - Reps'!E1686</f>
        <v>Price Review 2019</v>
      </c>
      <c r="F1686" s="7"/>
      <c r="G1686" s="7"/>
      <c r="H1686" s="7"/>
      <c r="I1686" s="7"/>
      <c r="J1686" s="7"/>
    </row>
    <row r="1687" spans="1:10">
      <c r="A1687" t="str">
        <f>'F_Inputs - Reps'!A1687</f>
        <v>SES</v>
      </c>
      <c r="B1687" t="str">
        <f>'F_Inputs - Reps'!B1687</f>
        <v>S3024SC</v>
      </c>
      <c r="C1687" t="str">
        <f>'F_Inputs - Reps'!C1687</f>
        <v>Transferred private sewers and pumping stations - Sewage collection</v>
      </c>
      <c r="D1687" t="str">
        <f>'F_Inputs - Reps'!D1687</f>
        <v>£m</v>
      </c>
      <c r="E1687" t="str">
        <f>'F_Inputs - Reps'!E1687</f>
        <v>Price Review 2019</v>
      </c>
      <c r="F1687" s="7"/>
      <c r="G1687" s="7"/>
      <c r="H1687" s="7"/>
      <c r="I1687" s="7"/>
      <c r="J1687" s="7"/>
    </row>
    <row r="1688" spans="1:10">
      <c r="A1688" t="str">
        <f>'F_Inputs - Reps'!A1688</f>
        <v>SES</v>
      </c>
      <c r="B1688" t="str">
        <f>'F_Inputs - Reps'!B1688</f>
        <v>S3024ST</v>
      </c>
      <c r="C1688" t="str">
        <f>'F_Inputs - Reps'!C1688</f>
        <v>Transferred private sewers and pumping stations - Sewage treatment</v>
      </c>
      <c r="D1688" t="str">
        <f>'F_Inputs - Reps'!D1688</f>
        <v>£m</v>
      </c>
      <c r="E1688" t="str">
        <f>'F_Inputs - Reps'!E1688</f>
        <v>Price Review 2019</v>
      </c>
      <c r="F1688" s="7"/>
      <c r="G1688" s="7"/>
      <c r="H1688" s="7"/>
      <c r="I1688" s="7"/>
      <c r="J1688" s="7"/>
    </row>
    <row r="1689" spans="1:10">
      <c r="A1689" t="str">
        <f>'F_Inputs - Reps'!A1689</f>
        <v>SES</v>
      </c>
      <c r="B1689" t="str">
        <f>'F_Inputs - Reps'!B1689</f>
        <v>S3024STP</v>
      </c>
      <c r="C1689" t="str">
        <f>'F_Inputs - Reps'!C1689</f>
        <v>Transferred private sewers and pumping stations - Sludge transport</v>
      </c>
      <c r="D1689" t="str">
        <f>'F_Inputs - Reps'!D1689</f>
        <v>£m</v>
      </c>
      <c r="E1689" t="str">
        <f>'F_Inputs - Reps'!E1689</f>
        <v>Price Review 2019</v>
      </c>
      <c r="F1689" s="7"/>
      <c r="G1689" s="7"/>
      <c r="H1689" s="7"/>
      <c r="I1689" s="7"/>
      <c r="J1689" s="7"/>
    </row>
    <row r="1690" spans="1:10">
      <c r="A1690" t="str">
        <f>'F_Inputs - Reps'!A1690</f>
        <v>SES</v>
      </c>
      <c r="B1690" t="str">
        <f>'F_Inputs - Reps'!B1690</f>
        <v>S3024SDT</v>
      </c>
      <c r="C1690" t="str">
        <f>'F_Inputs - Reps'!C1690</f>
        <v>Transferred private sewers and pumping stations - Sludge treatment</v>
      </c>
      <c r="D1690" t="str">
        <f>'F_Inputs - Reps'!D1690</f>
        <v>£m</v>
      </c>
      <c r="E1690" t="str">
        <f>'F_Inputs - Reps'!E1690</f>
        <v>Price Review 2019</v>
      </c>
      <c r="F1690" s="7"/>
      <c r="G1690" s="7"/>
      <c r="H1690" s="7"/>
      <c r="I1690" s="7"/>
      <c r="J1690" s="7"/>
    </row>
    <row r="1691" spans="1:10">
      <c r="A1691" t="str">
        <f>'F_Inputs - Reps'!A1691</f>
        <v>SES</v>
      </c>
      <c r="B1691" t="str">
        <f>'F_Inputs - Reps'!B1691</f>
        <v>S3024SDD</v>
      </c>
      <c r="C1691" t="str">
        <f>'F_Inputs - Reps'!C1691</f>
        <v>Transferred private sewers and pumping stations - Sludge disposal</v>
      </c>
      <c r="D1691" t="str">
        <f>'F_Inputs - Reps'!D1691</f>
        <v>£m</v>
      </c>
      <c r="E1691" t="str">
        <f>'F_Inputs - Reps'!E1691</f>
        <v>Price Review 2019</v>
      </c>
      <c r="F1691" s="7"/>
      <c r="G1691" s="7"/>
      <c r="H1691" s="7"/>
      <c r="I1691" s="7"/>
      <c r="J1691" s="7"/>
    </row>
    <row r="1692" spans="1:10">
      <c r="A1692" t="str">
        <f>'F_Inputs - Reps'!A1692</f>
        <v>SES</v>
      </c>
      <c r="B1692" t="str">
        <f>'F_Inputs - Reps'!B1692</f>
        <v>S3025ENHSC</v>
      </c>
      <c r="C1692" t="str">
        <f>'F_Inputs - Reps'!C1692</f>
        <v>Total enhancement capital expenditure  - Sewage collection</v>
      </c>
      <c r="D1692" t="str">
        <f>'F_Inputs - Reps'!D1692</f>
        <v>£m</v>
      </c>
      <c r="E1692" t="str">
        <f>'F_Inputs - Reps'!E1692</f>
        <v>Price Review 2019</v>
      </c>
      <c r="F1692" s="7"/>
      <c r="G1692" s="7"/>
      <c r="H1692" s="7"/>
      <c r="I1692" s="7"/>
      <c r="J1692" s="7"/>
    </row>
    <row r="1693" spans="1:10">
      <c r="A1693" t="str">
        <f>'F_Inputs - Reps'!A1693</f>
        <v>SES</v>
      </c>
      <c r="B1693" t="str">
        <f>'F_Inputs - Reps'!B1693</f>
        <v>S3025ENHST</v>
      </c>
      <c r="C1693" t="str">
        <f>'F_Inputs - Reps'!C1693</f>
        <v>Total enhancement capital expenditure  - Sewage treatment</v>
      </c>
      <c r="D1693" t="str">
        <f>'F_Inputs - Reps'!D1693</f>
        <v>£m</v>
      </c>
      <c r="E1693" t="str">
        <f>'F_Inputs - Reps'!E1693</f>
        <v>Price Review 2019</v>
      </c>
      <c r="F1693" s="7"/>
      <c r="G1693" s="7"/>
      <c r="H1693" s="7"/>
      <c r="I1693" s="7"/>
      <c r="J1693" s="7"/>
    </row>
    <row r="1694" spans="1:10">
      <c r="A1694" t="str">
        <f>'F_Inputs - Reps'!A1694</f>
        <v>SES</v>
      </c>
      <c r="B1694" t="str">
        <f>'F_Inputs - Reps'!B1694</f>
        <v>S3025ENHSTP</v>
      </c>
      <c r="C1694" t="str">
        <f>'F_Inputs - Reps'!C1694</f>
        <v>Total enhancement capital expenditure  - Sludge transport</v>
      </c>
      <c r="D1694" t="str">
        <f>'F_Inputs - Reps'!D1694</f>
        <v>£m</v>
      </c>
      <c r="E1694" t="str">
        <f>'F_Inputs - Reps'!E1694</f>
        <v>Price Review 2019</v>
      </c>
      <c r="F1694" s="7"/>
      <c r="G1694" s="7"/>
      <c r="H1694" s="7"/>
      <c r="I1694" s="7"/>
      <c r="J1694" s="7"/>
    </row>
    <row r="1695" spans="1:10">
      <c r="A1695" t="str">
        <f>'F_Inputs - Reps'!A1695</f>
        <v>SES</v>
      </c>
      <c r="B1695" t="str">
        <f>'F_Inputs - Reps'!B1695</f>
        <v>S3025ENHSDT</v>
      </c>
      <c r="C1695" t="str">
        <f>'F_Inputs - Reps'!C1695</f>
        <v>Total enhancement capital expenditure  - Sludge treatment</v>
      </c>
      <c r="D1695" t="str">
        <f>'F_Inputs - Reps'!D1695</f>
        <v>£m</v>
      </c>
      <c r="E1695" t="str">
        <f>'F_Inputs - Reps'!E1695</f>
        <v>Price Review 2019</v>
      </c>
      <c r="F1695" s="7"/>
      <c r="G1695" s="7"/>
      <c r="H1695" s="7"/>
      <c r="I1695" s="7"/>
      <c r="J1695" s="7"/>
    </row>
    <row r="1696" spans="1:10">
      <c r="A1696" t="str">
        <f>'F_Inputs - Reps'!A1696</f>
        <v>SES</v>
      </c>
      <c r="B1696" t="str">
        <f>'F_Inputs - Reps'!B1696</f>
        <v>S3025ENHSDD</v>
      </c>
      <c r="C1696" t="str">
        <f>'F_Inputs - Reps'!C1696</f>
        <v>Total enhancement capital expenditure  - Sludge disposal</v>
      </c>
      <c r="D1696" t="str">
        <f>'F_Inputs - Reps'!D1696</f>
        <v>£m</v>
      </c>
      <c r="E1696" t="str">
        <f>'F_Inputs - Reps'!E1696</f>
        <v>Price Review 2019</v>
      </c>
      <c r="F1696" s="7"/>
      <c r="G1696" s="7"/>
      <c r="H1696" s="7"/>
      <c r="I1696" s="7"/>
      <c r="J1696" s="7"/>
    </row>
    <row r="1697" spans="1:10">
      <c r="A1697" t="str">
        <f>'F_Inputs - Reps'!A1697</f>
        <v>SES</v>
      </c>
      <c r="B1697" t="str">
        <f>'F_Inputs - Reps'!B1697</f>
        <v>BM844CAS_DMMY</v>
      </c>
      <c r="C1697" t="str">
        <f>'F_Inputs - Reps'!C1697</f>
        <v>Operating expenditure - Other operating expenditure - Total operating expenditure (excluding third party services)</v>
      </c>
      <c r="D1697" t="str">
        <f>'F_Inputs - Reps'!D1697</f>
        <v>£m</v>
      </c>
      <c r="E1697" t="str">
        <f>'F_Inputs - Reps'!E1697</f>
        <v>Price Review 2019</v>
      </c>
      <c r="F1697" s="7"/>
      <c r="G1697" s="7"/>
      <c r="H1697" s="7"/>
      <c r="I1697" s="7"/>
      <c r="J1697" s="7"/>
    </row>
    <row r="1698" spans="1:10">
      <c r="A1698" t="str">
        <f>'F_Inputs - Reps'!A1698</f>
        <v>SES</v>
      </c>
      <c r="B1698" t="str">
        <f>'F_Inputs - Reps'!B1698</f>
        <v>BC30944CAS_DMMY</v>
      </c>
      <c r="C1698" t="str">
        <f>'F_Inputs - Reps'!C1698</f>
        <v>Capital expenditure - Other capital expenditure ~ infra</v>
      </c>
      <c r="D1698" t="str">
        <f>'F_Inputs - Reps'!D1698</f>
        <v>£m</v>
      </c>
      <c r="E1698" t="str">
        <f>'F_Inputs - Reps'!E1698</f>
        <v>Price Review 2019</v>
      </c>
      <c r="F1698" s="7"/>
      <c r="G1698" s="7"/>
      <c r="H1698" s="7"/>
      <c r="I1698" s="7"/>
      <c r="J1698" s="7"/>
    </row>
    <row r="1699" spans="1:10">
      <c r="A1699" t="str">
        <f>'F_Inputs - Reps'!A1699</f>
        <v>SES</v>
      </c>
      <c r="B1699" t="str">
        <f>'F_Inputs - Reps'!B1699</f>
        <v>CS00037CAS_DMMY</v>
      </c>
      <c r="C1699" t="str">
        <f>'F_Inputs - Reps'!C1699</f>
        <v>Capital expenditure - Other capital expenditure ~ non~infra</v>
      </c>
      <c r="D1699" t="str">
        <f>'F_Inputs - Reps'!D1699</f>
        <v>£m</v>
      </c>
      <c r="E1699" t="str">
        <f>'F_Inputs - Reps'!E1699</f>
        <v>Price Review 2019</v>
      </c>
      <c r="F1699" s="7"/>
      <c r="G1699" s="7"/>
      <c r="H1699" s="7"/>
      <c r="I1699" s="7"/>
      <c r="J1699" s="7"/>
    </row>
    <row r="1700" spans="1:10">
      <c r="A1700" t="str">
        <f>'F_Inputs - Reps'!A1700</f>
        <v>SES</v>
      </c>
      <c r="B1700" t="str">
        <f>'F_Inputs - Reps'!B1700</f>
        <v>BC30947CAS_DMMY</v>
      </c>
      <c r="C1700" t="str">
        <f>'F_Inputs - Reps'!C1700</f>
        <v>Capital expenditure - Infrastructure network reinforcement</v>
      </c>
      <c r="D1700" t="str">
        <f>'F_Inputs - Reps'!D1700</f>
        <v>£m</v>
      </c>
      <c r="E1700" t="str">
        <f>'F_Inputs - Reps'!E1700</f>
        <v>Price Review 2019</v>
      </c>
      <c r="F1700" s="7"/>
      <c r="G1700" s="7"/>
      <c r="H1700" s="7"/>
      <c r="I1700" s="7"/>
      <c r="J1700" s="7"/>
    </row>
    <row r="1701" spans="1:10">
      <c r="A1701" t="str">
        <f>'F_Inputs - Reps'!A1701</f>
        <v>SES</v>
      </c>
      <c r="B1701" t="str">
        <f>'F_Inputs - Reps'!B1701</f>
        <v>BA2123CAS_DMMY</v>
      </c>
      <c r="C1701" t="str">
        <f>'F_Inputs - Reps'!C1701</f>
        <v>Grants and contributions - capital expenditure - Dummy</v>
      </c>
      <c r="D1701" t="str">
        <f>'F_Inputs - Reps'!D1701</f>
        <v>£m</v>
      </c>
      <c r="E1701" t="str">
        <f>'F_Inputs - Reps'!E1701</f>
        <v>Price Review 2019</v>
      </c>
      <c r="F1701" s="7"/>
      <c r="G1701" s="7"/>
      <c r="H1701" s="7"/>
      <c r="I1701" s="7"/>
      <c r="J1701" s="7"/>
    </row>
    <row r="1702" spans="1:10">
      <c r="A1702" t="str">
        <f>'F_Inputs - Reps'!A1702</f>
        <v>SES</v>
      </c>
      <c r="B1702" t="str">
        <f>'F_Inputs - Reps'!B1702</f>
        <v>WS1010WR</v>
      </c>
      <c r="C1702" t="str">
        <f>'F_Inputs - Reps'!C1702</f>
        <v>Operating expenditure (excluding Atypical expenditure) - Third party services - Water resources</v>
      </c>
      <c r="D1702" t="str">
        <f>'F_Inputs - Reps'!D1702</f>
        <v>£m</v>
      </c>
      <c r="E1702" t="str">
        <f>'F_Inputs - Reps'!E1702</f>
        <v>Price Review 2019</v>
      </c>
      <c r="F1702" s="7"/>
      <c r="G1702" s="7"/>
      <c r="H1702" s="7"/>
      <c r="I1702" s="7"/>
      <c r="J1702" s="7"/>
    </row>
    <row r="1703" spans="1:10">
      <c r="A1703" t="str">
        <f>'F_Inputs - Reps'!A1703</f>
        <v>SES</v>
      </c>
      <c r="B1703" t="str">
        <f>'F_Inputs - Reps'!B1703</f>
        <v>WS1010RWD</v>
      </c>
      <c r="C1703" t="str">
        <f>'F_Inputs - Reps'!C1703</f>
        <v>Operating expenditure (excluding Atypical expenditure) - Third party services - Raw water distribution</v>
      </c>
      <c r="D1703" t="str">
        <f>'F_Inputs - Reps'!D1703</f>
        <v>£m</v>
      </c>
      <c r="E1703" t="str">
        <f>'F_Inputs - Reps'!E1703</f>
        <v>Price Review 2019</v>
      </c>
      <c r="F1703" s="7"/>
      <c r="G1703" s="7"/>
      <c r="H1703" s="7"/>
      <c r="I1703" s="7"/>
      <c r="J1703" s="7"/>
    </row>
    <row r="1704" spans="1:10">
      <c r="A1704" t="str">
        <f>'F_Inputs - Reps'!A1704</f>
        <v>SES</v>
      </c>
      <c r="B1704" t="str">
        <f>'F_Inputs - Reps'!B1704</f>
        <v>WS1010WT</v>
      </c>
      <c r="C1704" t="str">
        <f>'F_Inputs - Reps'!C1704</f>
        <v>Third party services - Water treatment</v>
      </c>
      <c r="D1704" t="str">
        <f>'F_Inputs - Reps'!D1704</f>
        <v>£m</v>
      </c>
      <c r="E1704" t="str">
        <f>'F_Inputs - Reps'!E1704</f>
        <v>Price Review 2019</v>
      </c>
      <c r="F1704" s="7"/>
      <c r="G1704" s="7"/>
      <c r="H1704" s="7"/>
      <c r="I1704" s="7"/>
      <c r="J1704" s="7"/>
    </row>
    <row r="1705" spans="1:10">
      <c r="A1705" t="str">
        <f>'F_Inputs - Reps'!A1705</f>
        <v>SES</v>
      </c>
      <c r="B1705" t="str">
        <f>'F_Inputs - Reps'!B1705</f>
        <v>WS1010TWD</v>
      </c>
      <c r="C1705" t="str">
        <f>'F_Inputs - Reps'!C1705</f>
        <v>Third party services - Treated water distribution</v>
      </c>
      <c r="D1705" t="str">
        <f>'F_Inputs - Reps'!D1705</f>
        <v>£m</v>
      </c>
      <c r="E1705" t="str">
        <f>'F_Inputs - Reps'!E1705</f>
        <v>Price Review 2019</v>
      </c>
      <c r="F1705" s="7"/>
      <c r="G1705" s="7"/>
      <c r="H1705" s="7"/>
      <c r="I1705" s="7"/>
      <c r="J1705" s="7"/>
    </row>
    <row r="1706" spans="1:10">
      <c r="A1706" t="str">
        <f>'F_Inputs - Reps'!A1706</f>
        <v>SES</v>
      </c>
      <c r="B1706" t="str">
        <f>'F_Inputs - Reps'!B1706</f>
        <v>WWS1010SC</v>
      </c>
      <c r="C1706" t="str">
        <f>'F_Inputs - Reps'!C1706</f>
        <v>Operating expenditure - Third party services - Sewage collection</v>
      </c>
      <c r="D1706" t="str">
        <f>'F_Inputs - Reps'!D1706</f>
        <v>£m</v>
      </c>
      <c r="E1706" t="str">
        <f>'F_Inputs - Reps'!E1706</f>
        <v>Price Review 2019</v>
      </c>
      <c r="F1706" s="7"/>
      <c r="G1706" s="7"/>
      <c r="H1706" s="7"/>
      <c r="I1706" s="7"/>
      <c r="J1706" s="7"/>
    </row>
    <row r="1707" spans="1:10">
      <c r="A1707" t="str">
        <f>'F_Inputs - Reps'!A1707</f>
        <v>SES</v>
      </c>
      <c r="B1707" t="str">
        <f>'F_Inputs - Reps'!B1707</f>
        <v>WWS1010ST</v>
      </c>
      <c r="C1707" t="str">
        <f>'F_Inputs - Reps'!C1707</f>
        <v>Operating expenditure - Third party services - Sewage treatment</v>
      </c>
      <c r="D1707" t="str">
        <f>'F_Inputs - Reps'!D1707</f>
        <v>£m</v>
      </c>
      <c r="E1707" t="str">
        <f>'F_Inputs - Reps'!E1707</f>
        <v>Price Review 2019</v>
      </c>
      <c r="F1707" s="7"/>
      <c r="G1707" s="7"/>
      <c r="H1707" s="7"/>
      <c r="I1707" s="7"/>
      <c r="J1707" s="7"/>
    </row>
    <row r="1708" spans="1:10">
      <c r="A1708" t="str">
        <f>'F_Inputs - Reps'!A1708</f>
        <v>SES</v>
      </c>
      <c r="B1708" t="str">
        <f>'F_Inputs - Reps'!B1708</f>
        <v>WWS1010STP</v>
      </c>
      <c r="C1708" t="str">
        <f>'F_Inputs - Reps'!C1708</f>
        <v>Operating expenditure - Third party services - Sludge transport</v>
      </c>
      <c r="D1708" t="str">
        <f>'F_Inputs - Reps'!D1708</f>
        <v>£m</v>
      </c>
      <c r="E1708" t="str">
        <f>'F_Inputs - Reps'!E1708</f>
        <v>Price Review 2019</v>
      </c>
      <c r="F1708" s="7"/>
      <c r="G1708" s="7"/>
      <c r="H1708" s="7"/>
      <c r="I1708" s="7"/>
      <c r="J1708" s="7"/>
    </row>
    <row r="1709" spans="1:10">
      <c r="A1709" t="str">
        <f>'F_Inputs - Reps'!A1709</f>
        <v>SES</v>
      </c>
      <c r="B1709" t="str">
        <f>'F_Inputs - Reps'!B1709</f>
        <v>WWS1010SDT</v>
      </c>
      <c r="C1709" t="str">
        <f>'F_Inputs - Reps'!C1709</f>
        <v>Operating expenditure - Third party services - Sludge treatment</v>
      </c>
      <c r="D1709" t="str">
        <f>'F_Inputs - Reps'!D1709</f>
        <v>£m</v>
      </c>
      <c r="E1709" t="str">
        <f>'F_Inputs - Reps'!E1709</f>
        <v>Price Review 2019</v>
      </c>
      <c r="F1709" s="7"/>
      <c r="G1709" s="7"/>
      <c r="H1709" s="7"/>
      <c r="I1709" s="7"/>
      <c r="J1709" s="7"/>
    </row>
    <row r="1710" spans="1:10">
      <c r="A1710" t="str">
        <f>'F_Inputs - Reps'!A1710</f>
        <v>SES</v>
      </c>
      <c r="B1710" t="str">
        <f>'F_Inputs - Reps'!B1710</f>
        <v>WWS1010SDD</v>
      </c>
      <c r="C1710" t="str">
        <f>'F_Inputs - Reps'!C1710</f>
        <v>Operating expenditure - Third party services - Sludge disposal</v>
      </c>
      <c r="D1710" t="str">
        <f>'F_Inputs - Reps'!D1710</f>
        <v>£m</v>
      </c>
      <c r="E1710" t="str">
        <f>'F_Inputs - Reps'!E1710</f>
        <v>Price Review 2019</v>
      </c>
      <c r="F1710" s="7"/>
      <c r="G1710" s="7"/>
      <c r="H1710" s="7"/>
      <c r="I1710" s="7"/>
      <c r="J1710" s="7"/>
    </row>
    <row r="1711" spans="1:10">
      <c r="A1711" t="str">
        <f>'F_Inputs - Reps'!A1711</f>
        <v>SES</v>
      </c>
      <c r="B1711" t="str">
        <f>'F_Inputs - Reps'!B1711</f>
        <v>WS1018WR</v>
      </c>
      <c r="C1711" t="str">
        <f>'F_Inputs - Reps'!C1711</f>
        <v>Capital Expenditure (excluding Atypical expenditure) - Third party services - Water resources</v>
      </c>
      <c r="D1711" t="str">
        <f>'F_Inputs - Reps'!D1711</f>
        <v>£m</v>
      </c>
      <c r="E1711" t="str">
        <f>'F_Inputs - Reps'!E1711</f>
        <v>Price Review 2019</v>
      </c>
      <c r="F1711" s="7"/>
      <c r="G1711" s="7"/>
      <c r="H1711" s="7"/>
      <c r="I1711" s="7"/>
      <c r="J1711" s="7"/>
    </row>
    <row r="1712" spans="1:10">
      <c r="A1712" t="str">
        <f>'F_Inputs - Reps'!A1712</f>
        <v>SES</v>
      </c>
      <c r="B1712" t="str">
        <f>'F_Inputs - Reps'!B1712</f>
        <v>WS1018RWD</v>
      </c>
      <c r="C1712" t="str">
        <f>'F_Inputs - Reps'!C1712</f>
        <v>Capital Expenditure (excluding Atypical expenditure) - Third party services - Raw water distribution</v>
      </c>
      <c r="D1712" t="str">
        <f>'F_Inputs - Reps'!D1712</f>
        <v>£m</v>
      </c>
      <c r="E1712" t="str">
        <f>'F_Inputs - Reps'!E1712</f>
        <v>Price Review 2019</v>
      </c>
      <c r="F1712" s="7"/>
      <c r="G1712" s="7"/>
      <c r="H1712" s="7"/>
      <c r="I1712" s="7"/>
      <c r="J1712" s="7"/>
    </row>
    <row r="1713" spans="1:10">
      <c r="A1713" t="str">
        <f>'F_Inputs - Reps'!A1713</f>
        <v>SES</v>
      </c>
      <c r="B1713" t="str">
        <f>'F_Inputs - Reps'!B1713</f>
        <v>WS1018WT</v>
      </c>
      <c r="C1713" t="str">
        <f>'F_Inputs - Reps'!C1713</f>
        <v>Third party services - Water treatment</v>
      </c>
      <c r="D1713" t="str">
        <f>'F_Inputs - Reps'!D1713</f>
        <v>£m</v>
      </c>
      <c r="E1713" t="str">
        <f>'F_Inputs - Reps'!E1713</f>
        <v>Price Review 2019</v>
      </c>
      <c r="F1713" s="7"/>
      <c r="G1713" s="7"/>
      <c r="H1713" s="7"/>
      <c r="I1713" s="7"/>
      <c r="J1713" s="7"/>
    </row>
    <row r="1714" spans="1:10">
      <c r="A1714" t="str">
        <f>'F_Inputs - Reps'!A1714</f>
        <v>SES</v>
      </c>
      <c r="B1714" t="str">
        <f>'F_Inputs - Reps'!B1714</f>
        <v>WS1018TWD</v>
      </c>
      <c r="C1714" t="str">
        <f>'F_Inputs - Reps'!C1714</f>
        <v>Third party services - Treated water distribution</v>
      </c>
      <c r="D1714" t="str">
        <f>'F_Inputs - Reps'!D1714</f>
        <v>£m</v>
      </c>
      <c r="E1714" t="str">
        <f>'F_Inputs - Reps'!E1714</f>
        <v>Price Review 2019</v>
      </c>
      <c r="F1714" s="7"/>
      <c r="G1714" s="7"/>
      <c r="H1714" s="7"/>
      <c r="I1714" s="7"/>
      <c r="J1714" s="7"/>
    </row>
    <row r="1715" spans="1:10">
      <c r="A1715" t="str">
        <f>'F_Inputs - Reps'!A1715</f>
        <v>SES</v>
      </c>
      <c r="B1715" t="str">
        <f>'F_Inputs - Reps'!B1715</f>
        <v>WWS1018SC</v>
      </c>
      <c r="C1715" t="str">
        <f>'F_Inputs - Reps'!C1715</f>
        <v>Capital expenditure - Third party services - Sewage collection</v>
      </c>
      <c r="D1715" t="str">
        <f>'F_Inputs - Reps'!D1715</f>
        <v>£m</v>
      </c>
      <c r="E1715" t="str">
        <f>'F_Inputs - Reps'!E1715</f>
        <v>Price Review 2019</v>
      </c>
      <c r="F1715" s="7"/>
      <c r="G1715" s="7"/>
      <c r="H1715" s="7"/>
      <c r="I1715" s="7"/>
      <c r="J1715" s="7"/>
    </row>
    <row r="1716" spans="1:10">
      <c r="A1716" t="str">
        <f>'F_Inputs - Reps'!A1716</f>
        <v>SES</v>
      </c>
      <c r="B1716" t="str">
        <f>'F_Inputs - Reps'!B1716</f>
        <v>WWS1018ST</v>
      </c>
      <c r="C1716" t="str">
        <f>'F_Inputs - Reps'!C1716</f>
        <v>Capital expenditure - Third party services - Sewage treatment</v>
      </c>
      <c r="D1716" t="str">
        <f>'F_Inputs - Reps'!D1716</f>
        <v>£m</v>
      </c>
      <c r="E1716" t="str">
        <f>'F_Inputs - Reps'!E1716</f>
        <v>Price Review 2019</v>
      </c>
      <c r="F1716" s="7"/>
      <c r="G1716" s="7"/>
      <c r="H1716" s="7"/>
      <c r="I1716" s="7"/>
      <c r="J1716" s="7"/>
    </row>
    <row r="1717" spans="1:10">
      <c r="A1717" t="str">
        <f>'F_Inputs - Reps'!A1717</f>
        <v>SES</v>
      </c>
      <c r="B1717" t="str">
        <f>'F_Inputs - Reps'!B1717</f>
        <v>WWS1018STP</v>
      </c>
      <c r="C1717" t="str">
        <f>'F_Inputs - Reps'!C1717</f>
        <v>Capital expenditure - Third party services - Sludge transport</v>
      </c>
      <c r="D1717" t="str">
        <f>'F_Inputs - Reps'!D1717</f>
        <v>£m</v>
      </c>
      <c r="E1717" t="str">
        <f>'F_Inputs - Reps'!E1717</f>
        <v>Price Review 2019</v>
      </c>
      <c r="F1717" s="7"/>
      <c r="G1717" s="7"/>
      <c r="H1717" s="7"/>
      <c r="I1717" s="7"/>
      <c r="J1717" s="7"/>
    </row>
    <row r="1718" spans="1:10">
      <c r="A1718" t="str">
        <f>'F_Inputs - Reps'!A1718</f>
        <v>SES</v>
      </c>
      <c r="B1718" t="str">
        <f>'F_Inputs - Reps'!B1718</f>
        <v>WWS1018SDT</v>
      </c>
      <c r="C1718" t="str">
        <f>'F_Inputs - Reps'!C1718</f>
        <v>Capital expenditure - Third party services - Sludge treatment</v>
      </c>
      <c r="D1718" t="str">
        <f>'F_Inputs - Reps'!D1718</f>
        <v>£m</v>
      </c>
      <c r="E1718" t="str">
        <f>'F_Inputs - Reps'!E1718</f>
        <v>Price Review 2019</v>
      </c>
      <c r="F1718" s="7"/>
      <c r="G1718" s="7"/>
      <c r="H1718" s="7"/>
      <c r="I1718" s="7"/>
      <c r="J1718" s="7"/>
    </row>
    <row r="1719" spans="1:10">
      <c r="A1719" t="str">
        <f>'F_Inputs - Reps'!A1719</f>
        <v>SES</v>
      </c>
      <c r="B1719" t="str">
        <f>'F_Inputs - Reps'!B1719</f>
        <v>WWS1018SDD</v>
      </c>
      <c r="C1719" t="str">
        <f>'F_Inputs - Reps'!C1719</f>
        <v>Capital expenditure - Third party services - Sludge disposal</v>
      </c>
      <c r="D1719" t="str">
        <f>'F_Inputs - Reps'!D1719</f>
        <v>£m</v>
      </c>
      <c r="E1719" t="str">
        <f>'F_Inputs - Reps'!E1719</f>
        <v>Price Review 2019</v>
      </c>
      <c r="F1719" s="7"/>
      <c r="G1719" s="7"/>
      <c r="H1719" s="7"/>
      <c r="I1719" s="7"/>
      <c r="J1719" s="7"/>
    </row>
    <row r="1720" spans="1:10">
      <c r="A1720" t="str">
        <f>'F_Inputs - Reps'!A1720</f>
        <v>WSH</v>
      </c>
      <c r="B1720" t="str">
        <f>'F_Inputs - Reps'!B1720</f>
        <v>WS1009WR</v>
      </c>
      <c r="C1720" t="str">
        <f>'F_Inputs - Reps'!C1720</f>
        <v>Operating expenditure (excluding Atypical expenditure) - Total operating expenditure excluding third party services - Water resources</v>
      </c>
      <c r="D1720" t="str">
        <f>'F_Inputs - Reps'!D1720</f>
        <v>£m</v>
      </c>
      <c r="E1720" t="str">
        <f>'F_Inputs - Reps'!E1720</f>
        <v>Price Review 2019</v>
      </c>
      <c r="F1720" s="7"/>
      <c r="G1720" s="7"/>
      <c r="H1720" s="7"/>
      <c r="I1720" s="7"/>
      <c r="J1720" s="7"/>
    </row>
    <row r="1721" spans="1:10">
      <c r="A1721" t="str">
        <f>'F_Inputs - Reps'!A1721</f>
        <v>WSH</v>
      </c>
      <c r="B1721" t="str">
        <f>'F_Inputs - Reps'!B1721</f>
        <v>WS1009WT</v>
      </c>
      <c r="C1721" t="str">
        <f>'F_Inputs - Reps'!C1721</f>
        <v>Total operating expenditure (excluding third party services) - Water treatment</v>
      </c>
      <c r="D1721" t="str">
        <f>'F_Inputs - Reps'!D1721</f>
        <v>£m</v>
      </c>
      <c r="E1721" t="str">
        <f>'F_Inputs - Reps'!E1721</f>
        <v>Price Review 2019</v>
      </c>
      <c r="F1721" s="7"/>
      <c r="G1721" s="7"/>
      <c r="H1721" s="7"/>
      <c r="I1721" s="7"/>
      <c r="J1721" s="7"/>
    </row>
    <row r="1722" spans="1:10">
      <c r="A1722" t="str">
        <f>'F_Inputs - Reps'!A1722</f>
        <v>WSH</v>
      </c>
      <c r="B1722" t="str">
        <f>'F_Inputs - Reps'!B1722</f>
        <v>WS1009TWD</v>
      </c>
      <c r="C1722" t="str">
        <f>'F_Inputs - Reps'!C1722</f>
        <v>Total operating expenditure (excluding third party services) - Treated water distribution</v>
      </c>
      <c r="D1722" t="str">
        <f>'F_Inputs - Reps'!D1722</f>
        <v>£m</v>
      </c>
      <c r="E1722" t="str">
        <f>'F_Inputs - Reps'!E1722</f>
        <v>Price Review 2019</v>
      </c>
      <c r="F1722" s="7"/>
      <c r="G1722" s="7"/>
      <c r="H1722" s="7"/>
      <c r="I1722" s="7"/>
      <c r="J1722" s="7"/>
    </row>
    <row r="1723" spans="1:10">
      <c r="A1723" t="str">
        <f>'F_Inputs - Reps'!A1723</f>
        <v>WSH</v>
      </c>
      <c r="B1723" t="str">
        <f>'F_Inputs - Reps'!B1723</f>
        <v>WS1009RWD</v>
      </c>
      <c r="C1723" t="str">
        <f>'F_Inputs - Reps'!C1723</f>
        <v>Operating expenditure (excluding Atypical expenditure) - Total operating expenditure excluding third party services - Raw water distribution</v>
      </c>
      <c r="D1723" t="str">
        <f>'F_Inputs - Reps'!D1723</f>
        <v>£m</v>
      </c>
      <c r="E1723" t="str">
        <f>'F_Inputs - Reps'!E1723</f>
        <v>Price Review 2019</v>
      </c>
      <c r="F1723" s="7"/>
      <c r="G1723" s="7"/>
      <c r="H1723" s="7"/>
      <c r="I1723" s="7"/>
      <c r="J1723" s="7"/>
    </row>
    <row r="1724" spans="1:10">
      <c r="A1724" t="str">
        <f>'F_Inputs - Reps'!A1724</f>
        <v>WSH</v>
      </c>
      <c r="B1724" t="str">
        <f>'F_Inputs - Reps'!B1724</f>
        <v>WS2047WR</v>
      </c>
      <c r="C1724" t="str">
        <f>'F_Inputs - Reps'!C1724</f>
        <v>Enhancement expenditure by purpose ~ operating - Total water enhancement operating expenditure  - Water resources</v>
      </c>
      <c r="D1724" t="str">
        <f>'F_Inputs - Reps'!D1724</f>
        <v>£m</v>
      </c>
      <c r="E1724" t="str">
        <f>'F_Inputs - Reps'!E1724</f>
        <v>Price Review 2019</v>
      </c>
      <c r="F1724" s="7"/>
      <c r="G1724" s="7"/>
      <c r="H1724" s="7"/>
      <c r="I1724" s="7"/>
      <c r="J1724" s="7"/>
    </row>
    <row r="1725" spans="1:10">
      <c r="A1725" t="str">
        <f>'F_Inputs - Reps'!A1725</f>
        <v>WSH</v>
      </c>
      <c r="B1725" t="str">
        <f>'F_Inputs - Reps'!B1725</f>
        <v>WS2047RWD</v>
      </c>
      <c r="C1725" t="str">
        <f>'F_Inputs - Reps'!C1725</f>
        <v>Enhancement expenditure by purpose ~ operating - Total water enhancement operating expenditure  - Raw water distribution</v>
      </c>
      <c r="D1725" t="str">
        <f>'F_Inputs - Reps'!D1725</f>
        <v>£m</v>
      </c>
      <c r="E1725" t="str">
        <f>'F_Inputs - Reps'!E1725</f>
        <v>Price Review 2019</v>
      </c>
      <c r="F1725" s="7"/>
      <c r="G1725" s="7"/>
      <c r="H1725" s="7"/>
      <c r="I1725" s="7"/>
      <c r="J1725" s="7"/>
    </row>
    <row r="1726" spans="1:10">
      <c r="A1726" t="str">
        <f>'F_Inputs - Reps'!A1726</f>
        <v>WSH</v>
      </c>
      <c r="B1726" t="str">
        <f>'F_Inputs - Reps'!B1726</f>
        <v>WS2047WT</v>
      </c>
      <c r="C1726" t="str">
        <f>'F_Inputs - Reps'!C1726</f>
        <v>Enhancement expenditure by purpose ~ operating - Total water enhancement operating expenditure  - Water treatment</v>
      </c>
      <c r="D1726" t="str">
        <f>'F_Inputs - Reps'!D1726</f>
        <v>£m</v>
      </c>
      <c r="E1726" t="str">
        <f>'F_Inputs - Reps'!E1726</f>
        <v>Price Review 2019</v>
      </c>
      <c r="F1726" s="7"/>
      <c r="G1726" s="7"/>
      <c r="H1726" s="7"/>
      <c r="I1726" s="7"/>
      <c r="J1726" s="7"/>
    </row>
    <row r="1727" spans="1:10">
      <c r="A1727" t="str">
        <f>'F_Inputs - Reps'!A1727</f>
        <v>WSH</v>
      </c>
      <c r="B1727" t="str">
        <f>'F_Inputs - Reps'!B1727</f>
        <v>WS2047TWD</v>
      </c>
      <c r="C1727" t="str">
        <f>'F_Inputs - Reps'!C1727</f>
        <v>Enhancement expenditure by purpose ~ operating - Total water enhancement operating expenditure  - Treated water distribution</v>
      </c>
      <c r="D1727" t="str">
        <f>'F_Inputs - Reps'!D1727</f>
        <v>£m</v>
      </c>
      <c r="E1727" t="str">
        <f>'F_Inputs - Reps'!E1727</f>
        <v>Price Review 2019</v>
      </c>
      <c r="F1727" s="7"/>
      <c r="G1727" s="7"/>
      <c r="H1727" s="7"/>
      <c r="I1727" s="7"/>
      <c r="J1727" s="7"/>
    </row>
    <row r="1728" spans="1:10">
      <c r="A1728" t="str">
        <f>'F_Inputs - Reps'!A1728</f>
        <v>WSH</v>
      </c>
      <c r="B1728" t="str">
        <f>'F_Inputs - Reps'!B1728</f>
        <v>WS2012WR</v>
      </c>
      <c r="C1728" t="str">
        <f>'F_Inputs - Reps'!C1728</f>
        <v>Enhancement expenditure by purpose ~ operating - Addressing low pressure - Water resources</v>
      </c>
      <c r="D1728" t="str">
        <f>'F_Inputs - Reps'!D1728</f>
        <v>£m</v>
      </c>
      <c r="E1728" t="str">
        <f>'F_Inputs - Reps'!E1728</f>
        <v>Price Review 2019</v>
      </c>
      <c r="F1728" s="7"/>
      <c r="G1728" s="7"/>
      <c r="H1728" s="7"/>
      <c r="I1728" s="7"/>
      <c r="J1728" s="7"/>
    </row>
    <row r="1729" spans="1:10">
      <c r="A1729" t="str">
        <f>'F_Inputs - Reps'!A1729</f>
        <v>WSH</v>
      </c>
      <c r="B1729" t="str">
        <f>'F_Inputs - Reps'!B1729</f>
        <v>WS2012RWD</v>
      </c>
      <c r="C1729" t="str">
        <f>'F_Inputs - Reps'!C1729</f>
        <v>Enhancement expenditure by purpose ~ operating - Addressing low pressure - Raw water distribution</v>
      </c>
      <c r="D1729" t="str">
        <f>'F_Inputs - Reps'!D1729</f>
        <v>£m</v>
      </c>
      <c r="E1729" t="str">
        <f>'F_Inputs - Reps'!E1729</f>
        <v>Price Review 2019</v>
      </c>
      <c r="F1729" s="7"/>
      <c r="G1729" s="7"/>
      <c r="H1729" s="7"/>
      <c r="I1729" s="7"/>
      <c r="J1729" s="7"/>
    </row>
    <row r="1730" spans="1:10">
      <c r="A1730" t="str">
        <f>'F_Inputs - Reps'!A1730</f>
        <v>WSH</v>
      </c>
      <c r="B1730" t="str">
        <f>'F_Inputs - Reps'!B1730</f>
        <v>WS2012WT</v>
      </c>
      <c r="C1730" t="str">
        <f>'F_Inputs - Reps'!C1730</f>
        <v>Enhancement expenditure by purpose ~ operating - Addressing low pressure - Water treatment</v>
      </c>
      <c r="D1730" t="str">
        <f>'F_Inputs - Reps'!D1730</f>
        <v>£m</v>
      </c>
      <c r="E1730" t="str">
        <f>'F_Inputs - Reps'!E1730</f>
        <v>Price Review 2019</v>
      </c>
      <c r="F1730" s="7"/>
      <c r="G1730" s="7"/>
      <c r="H1730" s="7"/>
      <c r="I1730" s="7"/>
      <c r="J1730" s="7"/>
    </row>
    <row r="1731" spans="1:10">
      <c r="A1731" t="str">
        <f>'F_Inputs - Reps'!A1731</f>
        <v>WSH</v>
      </c>
      <c r="B1731" t="str">
        <f>'F_Inputs - Reps'!B1731</f>
        <v>WS2012TWD</v>
      </c>
      <c r="C1731" t="str">
        <f>'F_Inputs - Reps'!C1731</f>
        <v>Enhancement expenditure by purpose ~ operating - Addressing low pressure - Treated water distribution</v>
      </c>
      <c r="D1731" t="str">
        <f>'F_Inputs - Reps'!D1731</f>
        <v>£m</v>
      </c>
      <c r="E1731" t="str">
        <f>'F_Inputs - Reps'!E1731</f>
        <v>Price Review 2019</v>
      </c>
      <c r="F1731" s="7"/>
      <c r="G1731" s="7"/>
      <c r="H1731" s="7"/>
      <c r="I1731" s="7"/>
      <c r="J1731" s="7"/>
    </row>
    <row r="1732" spans="1:10">
      <c r="A1732" t="str">
        <f>'F_Inputs - Reps'!A1732</f>
        <v>WSH</v>
      </c>
      <c r="B1732" t="str">
        <f>'F_Inputs - Reps'!B1732</f>
        <v>WS2019WR</v>
      </c>
      <c r="C1732" t="str">
        <f>'F_Inputs - Reps'!C1732</f>
        <v>Enhancement expenditure by purpose ~ operating - New developments - Water resources</v>
      </c>
      <c r="D1732" t="str">
        <f>'F_Inputs - Reps'!D1732</f>
        <v>£m</v>
      </c>
      <c r="E1732" t="str">
        <f>'F_Inputs - Reps'!E1732</f>
        <v>Price Review 2019</v>
      </c>
      <c r="F1732" s="7"/>
      <c r="G1732" s="7"/>
      <c r="H1732" s="7"/>
      <c r="I1732" s="7"/>
      <c r="J1732" s="7"/>
    </row>
    <row r="1733" spans="1:10">
      <c r="A1733" t="str">
        <f>'F_Inputs - Reps'!A1733</f>
        <v>WSH</v>
      </c>
      <c r="B1733" t="str">
        <f>'F_Inputs - Reps'!B1733</f>
        <v>WS2019RWD</v>
      </c>
      <c r="C1733" t="str">
        <f>'F_Inputs - Reps'!C1733</f>
        <v>Enhancement expenditure by purpose ~ operating - New developments - Raw water distribution</v>
      </c>
      <c r="D1733" t="str">
        <f>'F_Inputs - Reps'!D1733</f>
        <v>£m</v>
      </c>
      <c r="E1733" t="str">
        <f>'F_Inputs - Reps'!E1733</f>
        <v>Price Review 2019</v>
      </c>
      <c r="F1733" s="7"/>
      <c r="G1733" s="7"/>
      <c r="H1733" s="7"/>
      <c r="I1733" s="7"/>
      <c r="J1733" s="7"/>
    </row>
    <row r="1734" spans="1:10">
      <c r="A1734" t="str">
        <f>'F_Inputs - Reps'!A1734</f>
        <v>WSH</v>
      </c>
      <c r="B1734" t="str">
        <f>'F_Inputs - Reps'!B1734</f>
        <v>WS2019WT</v>
      </c>
      <c r="C1734" t="str">
        <f>'F_Inputs - Reps'!C1734</f>
        <v>Enhancement expenditure by purpose ~ operating - New developments - Water treatment</v>
      </c>
      <c r="D1734" t="str">
        <f>'F_Inputs - Reps'!D1734</f>
        <v>£m</v>
      </c>
      <c r="E1734" t="str">
        <f>'F_Inputs - Reps'!E1734</f>
        <v>Price Review 2019</v>
      </c>
      <c r="F1734" s="7"/>
      <c r="G1734" s="7"/>
      <c r="H1734" s="7"/>
      <c r="I1734" s="7"/>
      <c r="J1734" s="7"/>
    </row>
    <row r="1735" spans="1:10">
      <c r="A1735" t="str">
        <f>'F_Inputs - Reps'!A1735</f>
        <v>WSH</v>
      </c>
      <c r="B1735" t="str">
        <f>'F_Inputs - Reps'!B1735</f>
        <v>WS2019TWD</v>
      </c>
      <c r="C1735" t="str">
        <f>'F_Inputs - Reps'!C1735</f>
        <v>Enhancement expenditure by purpose ~ operating - New developments - Treated water distribution</v>
      </c>
      <c r="D1735" t="str">
        <f>'F_Inputs - Reps'!D1735</f>
        <v>£m</v>
      </c>
      <c r="E1735" t="str">
        <f>'F_Inputs - Reps'!E1735</f>
        <v>Price Review 2019</v>
      </c>
      <c r="F1735" s="7"/>
      <c r="G1735" s="7"/>
      <c r="H1735" s="7"/>
      <c r="I1735" s="7"/>
      <c r="J1735" s="7"/>
    </row>
    <row r="1736" spans="1:10">
      <c r="A1736" t="str">
        <f>'F_Inputs - Reps'!A1736</f>
        <v>WSH</v>
      </c>
      <c r="B1736" t="str">
        <f>'F_Inputs - Reps'!B1736</f>
        <v>WS2020WR</v>
      </c>
      <c r="C1736" t="str">
        <f>'F_Inputs - Reps'!C1736</f>
        <v>Enhancement expenditure by purpose ~ operating - New connections element of new development (CPs, meters) - Water resources</v>
      </c>
      <c r="D1736" t="str">
        <f>'F_Inputs - Reps'!D1736</f>
        <v>£m</v>
      </c>
      <c r="E1736" t="str">
        <f>'F_Inputs - Reps'!E1736</f>
        <v>Price Review 2019</v>
      </c>
      <c r="F1736" s="7"/>
      <c r="G1736" s="7"/>
      <c r="H1736" s="7"/>
      <c r="I1736" s="7"/>
      <c r="J1736" s="7"/>
    </row>
    <row r="1737" spans="1:10">
      <c r="A1737" t="str">
        <f>'F_Inputs - Reps'!A1737</f>
        <v>WSH</v>
      </c>
      <c r="B1737" t="str">
        <f>'F_Inputs - Reps'!B1737</f>
        <v>WS2020RWD</v>
      </c>
      <c r="C1737" t="str">
        <f>'F_Inputs - Reps'!C1737</f>
        <v>Enhancement expenditure by purpose ~ operating - New connections element of new development (CPs, meters) - Raw water distribution</v>
      </c>
      <c r="D1737" t="str">
        <f>'F_Inputs - Reps'!D1737</f>
        <v>£m</v>
      </c>
      <c r="E1737" t="str">
        <f>'F_Inputs - Reps'!E1737</f>
        <v>Price Review 2019</v>
      </c>
      <c r="F1737" s="7"/>
      <c r="G1737" s="7"/>
      <c r="H1737" s="7"/>
      <c r="I1737" s="7"/>
      <c r="J1737" s="7"/>
    </row>
    <row r="1738" spans="1:10">
      <c r="A1738" t="str">
        <f>'F_Inputs - Reps'!A1738</f>
        <v>WSH</v>
      </c>
      <c r="B1738" t="str">
        <f>'F_Inputs - Reps'!B1738</f>
        <v>WS2020WT</v>
      </c>
      <c r="C1738" t="str">
        <f>'F_Inputs - Reps'!C1738</f>
        <v>Enhancement expenditure by purpose ~ operating - New connections element of new development (CPs, meters) - Water treatment</v>
      </c>
      <c r="D1738" t="str">
        <f>'F_Inputs - Reps'!D1738</f>
        <v>£m</v>
      </c>
      <c r="E1738" t="str">
        <f>'F_Inputs - Reps'!E1738</f>
        <v>Price Review 2019</v>
      </c>
      <c r="F1738" s="7"/>
      <c r="G1738" s="7"/>
      <c r="H1738" s="7"/>
      <c r="I1738" s="7"/>
      <c r="J1738" s="7"/>
    </row>
    <row r="1739" spans="1:10">
      <c r="A1739" t="str">
        <f>'F_Inputs - Reps'!A1739</f>
        <v>WSH</v>
      </c>
      <c r="B1739" t="str">
        <f>'F_Inputs - Reps'!B1739</f>
        <v>WS2020TWD</v>
      </c>
      <c r="C1739" t="str">
        <f>'F_Inputs - Reps'!C1739</f>
        <v>Enhancement expenditure by purpose ~ operating - New connections element of new development (CPs, meters) - Treated water distribution</v>
      </c>
      <c r="D1739" t="str">
        <f>'F_Inputs - Reps'!D1739</f>
        <v>£m</v>
      </c>
      <c r="E1739" t="str">
        <f>'F_Inputs - Reps'!E1739</f>
        <v>Price Review 2019</v>
      </c>
      <c r="F1739" s="7"/>
      <c r="G1739" s="7"/>
      <c r="H1739" s="7"/>
      <c r="I1739" s="7"/>
      <c r="J1739" s="7"/>
    </row>
    <row r="1740" spans="1:10">
      <c r="A1740" t="str">
        <f>'F_Inputs - Reps'!A1740</f>
        <v>WSH</v>
      </c>
      <c r="B1740" t="str">
        <f>'F_Inputs - Reps'!B1740</f>
        <v>WS1012WR</v>
      </c>
      <c r="C1740" t="str">
        <f>'F_Inputs - Reps'!C1740</f>
        <v>Capital Expenditure (excluding Atypical expenditure) - Maintaining the long term capability of the assets ~ infra - Water resources</v>
      </c>
      <c r="D1740" t="str">
        <f>'F_Inputs - Reps'!D1740</f>
        <v>£m</v>
      </c>
      <c r="E1740" t="str">
        <f>'F_Inputs - Reps'!E1740</f>
        <v>Price Review 2019</v>
      </c>
      <c r="F1740" s="7"/>
      <c r="G1740" s="7"/>
      <c r="H1740" s="7"/>
      <c r="I1740" s="7"/>
      <c r="J1740" s="7"/>
    </row>
    <row r="1741" spans="1:10">
      <c r="A1741" t="str">
        <f>'F_Inputs - Reps'!A1741</f>
        <v>WSH</v>
      </c>
      <c r="B1741" t="str">
        <f>'F_Inputs - Reps'!B1741</f>
        <v>WS1012WT</v>
      </c>
      <c r="C1741" t="str">
        <f>'F_Inputs - Reps'!C1741</f>
        <v>Maintaining the long term capability of the assets - infra - Water treatment</v>
      </c>
      <c r="D1741" t="str">
        <f>'F_Inputs - Reps'!D1741</f>
        <v>£m</v>
      </c>
      <c r="E1741" t="str">
        <f>'F_Inputs - Reps'!E1741</f>
        <v>Price Review 2019</v>
      </c>
      <c r="F1741" s="7"/>
      <c r="G1741" s="7"/>
      <c r="H1741" s="7"/>
      <c r="I1741" s="7"/>
      <c r="J1741" s="7"/>
    </row>
    <row r="1742" spans="1:10">
      <c r="A1742" t="str">
        <f>'F_Inputs - Reps'!A1742</f>
        <v>WSH</v>
      </c>
      <c r="B1742" t="str">
        <f>'F_Inputs - Reps'!B1742</f>
        <v>WS1012TWD</v>
      </c>
      <c r="C1742" t="str">
        <f>'F_Inputs - Reps'!C1742</f>
        <v>Maintaining the long term capability of the assets - infra - Treated water distribution</v>
      </c>
      <c r="D1742" t="str">
        <f>'F_Inputs - Reps'!D1742</f>
        <v>£m</v>
      </c>
      <c r="E1742" t="str">
        <f>'F_Inputs - Reps'!E1742</f>
        <v>Price Review 2019</v>
      </c>
      <c r="F1742" s="7"/>
      <c r="G1742" s="7"/>
      <c r="H1742" s="7"/>
      <c r="I1742" s="7"/>
      <c r="J1742" s="7"/>
    </row>
    <row r="1743" spans="1:10">
      <c r="A1743" t="str">
        <f>'F_Inputs - Reps'!A1743</f>
        <v>WSH</v>
      </c>
      <c r="B1743" t="str">
        <f>'F_Inputs - Reps'!B1743</f>
        <v>WS1012RWD</v>
      </c>
      <c r="C1743" t="str">
        <f>'F_Inputs - Reps'!C1743</f>
        <v>Capital Expenditure (excluding Atypical expenditure) - Maintaining the long term capability of the assets ~ infra - Raw water distribution</v>
      </c>
      <c r="D1743" t="str">
        <f>'F_Inputs - Reps'!D1743</f>
        <v>£m</v>
      </c>
      <c r="E1743" t="str">
        <f>'F_Inputs - Reps'!E1743</f>
        <v>Price Review 2019</v>
      </c>
      <c r="F1743" s="7"/>
      <c r="G1743" s="7"/>
      <c r="H1743" s="7"/>
      <c r="I1743" s="7"/>
      <c r="J1743" s="7"/>
    </row>
    <row r="1744" spans="1:10">
      <c r="A1744" t="str">
        <f>'F_Inputs - Reps'!A1744</f>
        <v>WSH</v>
      </c>
      <c r="B1744" t="str">
        <f>'F_Inputs - Reps'!B1744</f>
        <v>WS1013WR</v>
      </c>
      <c r="C1744" t="str">
        <f>'F_Inputs - Reps'!C1744</f>
        <v>Capital Expenditure (excluding Atypical expenditure) - Maintaining the long term capability of the assets ~ non-infra - Water resources</v>
      </c>
      <c r="D1744" t="str">
        <f>'F_Inputs - Reps'!D1744</f>
        <v>£m</v>
      </c>
      <c r="E1744" t="str">
        <f>'F_Inputs - Reps'!E1744</f>
        <v>Price Review 2019</v>
      </c>
      <c r="F1744" s="7"/>
      <c r="G1744" s="7"/>
      <c r="H1744" s="7"/>
      <c r="I1744" s="7"/>
      <c r="J1744" s="7"/>
    </row>
    <row r="1745" spans="1:10">
      <c r="A1745" t="str">
        <f>'F_Inputs - Reps'!A1745</f>
        <v>WSH</v>
      </c>
      <c r="B1745" t="str">
        <f>'F_Inputs - Reps'!B1745</f>
        <v>WS1013WT</v>
      </c>
      <c r="C1745" t="str">
        <f>'F_Inputs - Reps'!C1745</f>
        <v>Maintaining the long term capability of the assets - non-infra - Water treatment</v>
      </c>
      <c r="D1745" t="str">
        <f>'F_Inputs - Reps'!D1745</f>
        <v>£m</v>
      </c>
      <c r="E1745" t="str">
        <f>'F_Inputs - Reps'!E1745</f>
        <v>Price Review 2019</v>
      </c>
      <c r="F1745" s="7"/>
      <c r="G1745" s="7"/>
      <c r="H1745" s="7"/>
      <c r="I1745" s="7"/>
      <c r="J1745" s="7"/>
    </row>
    <row r="1746" spans="1:10">
      <c r="A1746" t="str">
        <f>'F_Inputs - Reps'!A1746</f>
        <v>WSH</v>
      </c>
      <c r="B1746" t="str">
        <f>'F_Inputs - Reps'!B1746</f>
        <v>WS1013TWD</v>
      </c>
      <c r="C1746" t="str">
        <f>'F_Inputs - Reps'!C1746</f>
        <v>Maintaining the long term capability of the assets - non-infra - Treated water distribution</v>
      </c>
      <c r="D1746" t="str">
        <f>'F_Inputs - Reps'!D1746</f>
        <v>£m</v>
      </c>
      <c r="E1746" t="str">
        <f>'F_Inputs - Reps'!E1746</f>
        <v>Price Review 2019</v>
      </c>
      <c r="F1746" s="7"/>
      <c r="G1746" s="7"/>
      <c r="H1746" s="7"/>
      <c r="I1746" s="7"/>
      <c r="J1746" s="7"/>
    </row>
    <row r="1747" spans="1:10">
      <c r="A1747" t="str">
        <f>'F_Inputs - Reps'!A1747</f>
        <v>WSH</v>
      </c>
      <c r="B1747" t="str">
        <f>'F_Inputs - Reps'!B1747</f>
        <v>WS1013RWD</v>
      </c>
      <c r="C1747" t="str">
        <f>'F_Inputs - Reps'!C1747</f>
        <v>Capital Expenditure (excluding Atypical expenditure) - Maintaining the long term capability of the assets ~ non-infra - Raw water distribution</v>
      </c>
      <c r="D1747" t="str">
        <f>'F_Inputs - Reps'!D1747</f>
        <v>£m</v>
      </c>
      <c r="E1747" t="str">
        <f>'F_Inputs - Reps'!E1747</f>
        <v>Price Review 2019</v>
      </c>
      <c r="F1747" s="7"/>
      <c r="G1747" s="7"/>
      <c r="H1747" s="7"/>
      <c r="I1747" s="7"/>
      <c r="J1747" s="7"/>
    </row>
    <row r="1748" spans="1:10">
      <c r="A1748" t="str">
        <f>'F_Inputs - Reps'!A1748</f>
        <v>WSH</v>
      </c>
      <c r="B1748" t="str">
        <f>'F_Inputs - Reps'!B1748</f>
        <v>W3002WR</v>
      </c>
      <c r="C1748" t="str">
        <f>'F_Inputs - Reps'!C1748</f>
        <v>Addressing low pressure - Water resources</v>
      </c>
      <c r="D1748" t="str">
        <f>'F_Inputs - Reps'!D1748</f>
        <v>£m</v>
      </c>
      <c r="E1748" t="str">
        <f>'F_Inputs - Reps'!E1748</f>
        <v>Price Review 2019</v>
      </c>
      <c r="F1748" s="7"/>
      <c r="G1748" s="7"/>
      <c r="H1748" s="7"/>
      <c r="I1748" s="7"/>
      <c r="J1748" s="7"/>
    </row>
    <row r="1749" spans="1:10">
      <c r="A1749" t="str">
        <f>'F_Inputs - Reps'!A1749</f>
        <v>WSH</v>
      </c>
      <c r="B1749" t="str">
        <f>'F_Inputs - Reps'!B1749</f>
        <v>W3002RWD</v>
      </c>
      <c r="C1749" t="str">
        <f>'F_Inputs - Reps'!C1749</f>
        <v>Addressing low pressure - Raw water distribution</v>
      </c>
      <c r="D1749" t="str">
        <f>'F_Inputs - Reps'!D1749</f>
        <v>£m</v>
      </c>
      <c r="E1749" t="str">
        <f>'F_Inputs - Reps'!E1749</f>
        <v>Price Review 2019</v>
      </c>
      <c r="F1749" s="7"/>
      <c r="G1749" s="7"/>
      <c r="H1749" s="7"/>
      <c r="I1749" s="7"/>
      <c r="J1749" s="7"/>
    </row>
    <row r="1750" spans="1:10">
      <c r="A1750" t="str">
        <f>'F_Inputs - Reps'!A1750</f>
        <v>WSH</v>
      </c>
      <c r="B1750" t="str">
        <f>'F_Inputs - Reps'!B1750</f>
        <v>W3002WT</v>
      </c>
      <c r="C1750" t="str">
        <f>'F_Inputs - Reps'!C1750</f>
        <v>Addressing low pressure - Water treatment</v>
      </c>
      <c r="D1750" t="str">
        <f>'F_Inputs - Reps'!D1750</f>
        <v>£m</v>
      </c>
      <c r="E1750" t="str">
        <f>'F_Inputs - Reps'!E1750</f>
        <v>Price Review 2019</v>
      </c>
      <c r="F1750" s="7"/>
      <c r="G1750" s="7"/>
      <c r="H1750" s="7"/>
      <c r="I1750" s="7"/>
      <c r="J1750" s="7"/>
    </row>
    <row r="1751" spans="1:10">
      <c r="A1751" t="str">
        <f>'F_Inputs - Reps'!A1751</f>
        <v>WSH</v>
      </c>
      <c r="B1751" t="str">
        <f>'F_Inputs - Reps'!B1751</f>
        <v>W3002TWD</v>
      </c>
      <c r="C1751" t="str">
        <f>'F_Inputs - Reps'!C1751</f>
        <v>Addressing low pressure - Treated water distribution</v>
      </c>
      <c r="D1751" t="str">
        <f>'F_Inputs - Reps'!D1751</f>
        <v>£m</v>
      </c>
      <c r="E1751" t="str">
        <f>'F_Inputs - Reps'!E1751</f>
        <v>Price Review 2019</v>
      </c>
      <c r="F1751" s="7"/>
      <c r="G1751" s="7"/>
      <c r="H1751" s="7"/>
      <c r="I1751" s="7"/>
      <c r="J1751" s="7"/>
    </row>
    <row r="1752" spans="1:10">
      <c r="A1752" t="str">
        <f>'F_Inputs - Reps'!A1752</f>
        <v>WSH</v>
      </c>
      <c r="B1752" t="str">
        <f>'F_Inputs - Reps'!B1752</f>
        <v>W3009WR</v>
      </c>
      <c r="C1752" t="str">
        <f>'F_Inputs - Reps'!C1752</f>
        <v>New developments - Water resources</v>
      </c>
      <c r="D1752" t="str">
        <f>'F_Inputs - Reps'!D1752</f>
        <v>£m</v>
      </c>
      <c r="E1752" t="str">
        <f>'F_Inputs - Reps'!E1752</f>
        <v>Price Review 2019</v>
      </c>
      <c r="F1752" s="7"/>
      <c r="G1752" s="7"/>
      <c r="H1752" s="7"/>
      <c r="I1752" s="7"/>
      <c r="J1752" s="7"/>
    </row>
    <row r="1753" spans="1:10">
      <c r="A1753" t="str">
        <f>'F_Inputs - Reps'!A1753</f>
        <v>WSH</v>
      </c>
      <c r="B1753" t="str">
        <f>'F_Inputs - Reps'!B1753</f>
        <v>W3009RWD</v>
      </c>
      <c r="C1753" t="str">
        <f>'F_Inputs - Reps'!C1753</f>
        <v>New developments - Raw water distribution</v>
      </c>
      <c r="D1753" t="str">
        <f>'F_Inputs - Reps'!D1753</f>
        <v>£m</v>
      </c>
      <c r="E1753" t="str">
        <f>'F_Inputs - Reps'!E1753</f>
        <v>Price Review 2019</v>
      </c>
      <c r="F1753" s="7"/>
      <c r="G1753" s="7"/>
      <c r="H1753" s="7"/>
      <c r="I1753" s="7"/>
      <c r="J1753" s="7"/>
    </row>
    <row r="1754" spans="1:10">
      <c r="A1754" t="str">
        <f>'F_Inputs - Reps'!A1754</f>
        <v>WSH</v>
      </c>
      <c r="B1754" t="str">
        <f>'F_Inputs - Reps'!B1754</f>
        <v>W3009WT</v>
      </c>
      <c r="C1754" t="str">
        <f>'F_Inputs - Reps'!C1754</f>
        <v>New developments - Water treatment</v>
      </c>
      <c r="D1754" t="str">
        <f>'F_Inputs - Reps'!D1754</f>
        <v>£m</v>
      </c>
      <c r="E1754" t="str">
        <f>'F_Inputs - Reps'!E1754</f>
        <v>Price Review 2019</v>
      </c>
      <c r="F1754" s="7"/>
      <c r="G1754" s="7"/>
      <c r="H1754" s="7"/>
      <c r="I1754" s="7"/>
      <c r="J1754" s="7"/>
    </row>
    <row r="1755" spans="1:10">
      <c r="A1755" t="str">
        <f>'F_Inputs - Reps'!A1755</f>
        <v>WSH</v>
      </c>
      <c r="B1755" t="str">
        <f>'F_Inputs - Reps'!B1755</f>
        <v>W3009TWD</v>
      </c>
      <c r="C1755" t="str">
        <f>'F_Inputs - Reps'!C1755</f>
        <v>New developments - Treated water distribution</v>
      </c>
      <c r="D1755" t="str">
        <f>'F_Inputs - Reps'!D1755</f>
        <v>£m</v>
      </c>
      <c r="E1755" t="str">
        <f>'F_Inputs - Reps'!E1755</f>
        <v>Price Review 2019</v>
      </c>
      <c r="F1755" s="7"/>
      <c r="G1755" s="7"/>
      <c r="H1755" s="7"/>
      <c r="I1755" s="7"/>
      <c r="J1755" s="7"/>
    </row>
    <row r="1756" spans="1:10">
      <c r="A1756" t="str">
        <f>'F_Inputs - Reps'!A1756</f>
        <v>WSH</v>
      </c>
      <c r="B1756" t="str">
        <f>'F_Inputs - Reps'!B1756</f>
        <v>WS2004WR</v>
      </c>
      <c r="C1756" t="str">
        <f>'F_Inputs - Reps'!C1756</f>
        <v>New connections element of new development (CPs, meters) - Abstraction licences</v>
      </c>
      <c r="D1756" t="str">
        <f>'F_Inputs - Reps'!D1756</f>
        <v>£m</v>
      </c>
      <c r="E1756" t="str">
        <f>'F_Inputs - Reps'!E1756</f>
        <v>Price Review 2019</v>
      </c>
      <c r="F1756" s="7"/>
      <c r="G1756" s="7"/>
      <c r="H1756" s="7"/>
      <c r="I1756" s="7"/>
      <c r="J1756" s="7"/>
    </row>
    <row r="1757" spans="1:10">
      <c r="A1757" t="str">
        <f>'F_Inputs - Reps'!A1757</f>
        <v>WSH</v>
      </c>
      <c r="B1757" t="str">
        <f>'F_Inputs - Reps'!B1757</f>
        <v>WS2004WT</v>
      </c>
      <c r="C1757" t="str">
        <f>'F_Inputs - Reps'!C1757</f>
        <v>New connections element of new development (CPs, meters) - Water treatment</v>
      </c>
      <c r="D1757" t="str">
        <f>'F_Inputs - Reps'!D1757</f>
        <v>£m</v>
      </c>
      <c r="E1757" t="str">
        <f>'F_Inputs - Reps'!E1757</f>
        <v>Price Review 2019</v>
      </c>
      <c r="F1757" s="7"/>
      <c r="G1757" s="7"/>
      <c r="H1757" s="7"/>
      <c r="I1757" s="7"/>
      <c r="J1757" s="7"/>
    </row>
    <row r="1758" spans="1:10">
      <c r="A1758" t="str">
        <f>'F_Inputs - Reps'!A1758</f>
        <v>WSH</v>
      </c>
      <c r="B1758" t="str">
        <f>'F_Inputs - Reps'!B1758</f>
        <v>WS2004TWD</v>
      </c>
      <c r="C1758" t="str">
        <f>'F_Inputs - Reps'!C1758</f>
        <v>New connections element of new development (CPs, meters) - Treated water distribution</v>
      </c>
      <c r="D1758" t="str">
        <f>'F_Inputs - Reps'!D1758</f>
        <v>£m</v>
      </c>
      <c r="E1758" t="str">
        <f>'F_Inputs - Reps'!E1758</f>
        <v>Price Review 2019</v>
      </c>
      <c r="F1758" s="7"/>
      <c r="G1758" s="7"/>
      <c r="H1758" s="7"/>
      <c r="I1758" s="7"/>
      <c r="J1758" s="7"/>
    </row>
    <row r="1759" spans="1:10">
      <c r="A1759" t="str">
        <f>'F_Inputs - Reps'!A1759</f>
        <v>WSH</v>
      </c>
      <c r="B1759" t="str">
        <f>'F_Inputs - Reps'!B1759</f>
        <v>WS2004RWD</v>
      </c>
      <c r="C1759" t="str">
        <f>'F_Inputs - Reps'!C1759</f>
        <v>Enhancement expenditure by purpose ~ capital - New connections element of new development (CPs, meters) - Raw water distribution</v>
      </c>
      <c r="D1759" t="str">
        <f>'F_Inputs - Reps'!D1759</f>
        <v>£m</v>
      </c>
      <c r="E1759" t="str">
        <f>'F_Inputs - Reps'!E1759</f>
        <v>Price Review 2019</v>
      </c>
      <c r="F1759" s="7"/>
      <c r="G1759" s="7"/>
      <c r="H1759" s="7"/>
      <c r="I1759" s="7"/>
      <c r="J1759" s="7"/>
    </row>
    <row r="1760" spans="1:10">
      <c r="A1760" t="str">
        <f>'F_Inputs - Reps'!A1760</f>
        <v>WSH</v>
      </c>
      <c r="B1760" t="str">
        <f>'F_Inputs - Reps'!B1760</f>
        <v>BA2070WR</v>
      </c>
      <c r="C1760" t="str">
        <f>'F_Inputs - Reps'!C1760</f>
        <v>Total enhancement capital expenditure  - Water resources</v>
      </c>
      <c r="D1760" t="str">
        <f>'F_Inputs - Reps'!D1760</f>
        <v>£m</v>
      </c>
      <c r="E1760" t="str">
        <f>'F_Inputs - Reps'!E1760</f>
        <v>Price Review 2019</v>
      </c>
      <c r="F1760" s="7"/>
      <c r="G1760" s="7"/>
      <c r="H1760" s="7"/>
      <c r="I1760" s="7"/>
      <c r="J1760" s="7"/>
    </row>
    <row r="1761" spans="1:10">
      <c r="A1761" t="str">
        <f>'F_Inputs - Reps'!A1761</f>
        <v>WSH</v>
      </c>
      <c r="B1761" t="str">
        <f>'F_Inputs - Reps'!B1761</f>
        <v>BA2070RWD</v>
      </c>
      <c r="C1761" t="str">
        <f>'F_Inputs - Reps'!C1761</f>
        <v>Total enhancement capital expenditure  - Raw water distribution</v>
      </c>
      <c r="D1761" t="str">
        <f>'F_Inputs - Reps'!D1761</f>
        <v>£m</v>
      </c>
      <c r="E1761" t="str">
        <f>'F_Inputs - Reps'!E1761</f>
        <v>Price Review 2019</v>
      </c>
      <c r="F1761" s="7"/>
      <c r="G1761" s="7"/>
      <c r="H1761" s="7"/>
      <c r="I1761" s="7"/>
      <c r="J1761" s="7"/>
    </row>
    <row r="1762" spans="1:10">
      <c r="A1762" t="str">
        <f>'F_Inputs - Reps'!A1762</f>
        <v>WSH</v>
      </c>
      <c r="B1762" t="str">
        <f>'F_Inputs - Reps'!B1762</f>
        <v>BA2070WT</v>
      </c>
      <c r="C1762" t="str">
        <f>'F_Inputs - Reps'!C1762</f>
        <v>Total enhancement capital expenditure  - Water treatment</v>
      </c>
      <c r="D1762" t="str">
        <f>'F_Inputs - Reps'!D1762</f>
        <v>£m</v>
      </c>
      <c r="E1762" t="str">
        <f>'F_Inputs - Reps'!E1762</f>
        <v>Price Review 2019</v>
      </c>
      <c r="F1762" s="7"/>
      <c r="G1762" s="7"/>
      <c r="H1762" s="7"/>
      <c r="I1762" s="7"/>
      <c r="J1762" s="7"/>
    </row>
    <row r="1763" spans="1:10">
      <c r="A1763" t="str">
        <f>'F_Inputs - Reps'!A1763</f>
        <v>WSH</v>
      </c>
      <c r="B1763" t="str">
        <f>'F_Inputs - Reps'!B1763</f>
        <v>BA2070TWD</v>
      </c>
      <c r="C1763" t="str">
        <f>'F_Inputs - Reps'!C1763</f>
        <v>Total enhancement capital expenditure  - Treated water distribution</v>
      </c>
      <c r="D1763" t="str">
        <f>'F_Inputs - Reps'!D1763</f>
        <v>£m</v>
      </c>
      <c r="E1763" t="str">
        <f>'F_Inputs - Reps'!E1763</f>
        <v>Price Review 2019</v>
      </c>
      <c r="F1763" s="7"/>
      <c r="G1763" s="7"/>
      <c r="H1763" s="7"/>
      <c r="I1763" s="7"/>
      <c r="J1763" s="7"/>
    </row>
    <row r="1764" spans="1:10">
      <c r="A1764" t="str">
        <f>'F_Inputs - Reps'!A1764</f>
        <v>WSH</v>
      </c>
      <c r="B1764" t="str">
        <f>'F_Inputs - Reps'!B1764</f>
        <v>WWS1009SC</v>
      </c>
      <c r="C1764" t="str">
        <f>'F_Inputs - Reps'!C1764</f>
        <v>Operating expenditure - Total operating expenditure (excluding third party services) - Sewage collection</v>
      </c>
      <c r="D1764" t="str">
        <f>'F_Inputs - Reps'!D1764</f>
        <v>£m</v>
      </c>
      <c r="E1764" t="str">
        <f>'F_Inputs - Reps'!E1764</f>
        <v>Price Review 2019</v>
      </c>
      <c r="F1764" s="7"/>
      <c r="G1764" s="7"/>
      <c r="H1764" s="7"/>
      <c r="I1764" s="7"/>
      <c r="J1764" s="7"/>
    </row>
    <row r="1765" spans="1:10">
      <c r="A1765" t="str">
        <f>'F_Inputs - Reps'!A1765</f>
        <v>WSH</v>
      </c>
      <c r="B1765" t="str">
        <f>'F_Inputs - Reps'!B1765</f>
        <v>WWS1009ST</v>
      </c>
      <c r="C1765" t="str">
        <f>'F_Inputs - Reps'!C1765</f>
        <v>Operating expenditure - Total operating expenditure (excluding third party services) - Sewage treatment</v>
      </c>
      <c r="D1765" t="str">
        <f>'F_Inputs - Reps'!D1765</f>
        <v>£m</v>
      </c>
      <c r="E1765" t="str">
        <f>'F_Inputs - Reps'!E1765</f>
        <v>Price Review 2019</v>
      </c>
      <c r="F1765" s="7"/>
      <c r="G1765" s="7"/>
      <c r="H1765" s="7"/>
      <c r="I1765" s="7"/>
      <c r="J1765" s="7"/>
    </row>
    <row r="1766" spans="1:10">
      <c r="A1766" t="str">
        <f>'F_Inputs - Reps'!A1766</f>
        <v>WSH</v>
      </c>
      <c r="B1766" t="str">
        <f>'F_Inputs - Reps'!B1766</f>
        <v>WWS1009STP</v>
      </c>
      <c r="C1766" t="str">
        <f>'F_Inputs - Reps'!C1766</f>
        <v>Operating expenditure - Total operating expenditure (excluding third party services) - Sludge transport</v>
      </c>
      <c r="D1766" t="str">
        <f>'F_Inputs - Reps'!D1766</f>
        <v>£m</v>
      </c>
      <c r="E1766" t="str">
        <f>'F_Inputs - Reps'!E1766</f>
        <v>Price Review 2019</v>
      </c>
      <c r="F1766" s="7"/>
      <c r="G1766" s="7"/>
      <c r="H1766" s="7"/>
      <c r="I1766" s="7"/>
      <c r="J1766" s="7"/>
    </row>
    <row r="1767" spans="1:10">
      <c r="A1767" t="str">
        <f>'F_Inputs - Reps'!A1767</f>
        <v>WSH</v>
      </c>
      <c r="B1767" t="str">
        <f>'F_Inputs - Reps'!B1767</f>
        <v>WWS1009SDT</v>
      </c>
      <c r="C1767" t="str">
        <f>'F_Inputs - Reps'!C1767</f>
        <v>Operating expenditure - Total operating expenditure (excluding third party services) - Sludge treatment</v>
      </c>
      <c r="D1767" t="str">
        <f>'F_Inputs - Reps'!D1767</f>
        <v>£m</v>
      </c>
      <c r="E1767" t="str">
        <f>'F_Inputs - Reps'!E1767</f>
        <v>Price Review 2019</v>
      </c>
      <c r="F1767" s="7"/>
      <c r="G1767" s="7"/>
      <c r="H1767" s="7"/>
      <c r="I1767" s="7"/>
      <c r="J1767" s="7"/>
    </row>
    <row r="1768" spans="1:10">
      <c r="A1768" t="str">
        <f>'F_Inputs - Reps'!A1768</f>
        <v>WSH</v>
      </c>
      <c r="B1768" t="str">
        <f>'F_Inputs - Reps'!B1768</f>
        <v>WWS1009SDD</v>
      </c>
      <c r="C1768" t="str">
        <f>'F_Inputs - Reps'!C1768</f>
        <v>Operating expenditure - Total operating expenditure (excluding third party services) - Sludge disposal</v>
      </c>
      <c r="D1768" t="str">
        <f>'F_Inputs - Reps'!D1768</f>
        <v>£m</v>
      </c>
      <c r="E1768" t="str">
        <f>'F_Inputs - Reps'!E1768</f>
        <v>Price Review 2019</v>
      </c>
      <c r="F1768" s="7"/>
      <c r="G1768" s="7"/>
      <c r="H1768" s="7"/>
      <c r="I1768" s="7"/>
      <c r="J1768" s="7"/>
    </row>
    <row r="1769" spans="1:10">
      <c r="A1769" t="str">
        <f>'F_Inputs - Reps'!A1769</f>
        <v>WSH</v>
      </c>
      <c r="B1769" t="str">
        <f>'F_Inputs - Reps'!B1769</f>
        <v>WWS2054SC</v>
      </c>
      <c r="C1769" t="str">
        <f>'F_Inputs - Reps'!C1769</f>
        <v>Enhancement expenditure by purpose - operating - Total wastewater enhancement operating expenditure  - Sewage collection</v>
      </c>
      <c r="D1769" t="str">
        <f>'F_Inputs - Reps'!D1769</f>
        <v>£m</v>
      </c>
      <c r="E1769" t="str">
        <f>'F_Inputs - Reps'!E1769</f>
        <v>Price Review 2019</v>
      </c>
      <c r="F1769" s="7"/>
      <c r="G1769" s="7"/>
      <c r="H1769" s="7"/>
      <c r="I1769" s="7"/>
      <c r="J1769" s="7"/>
    </row>
    <row r="1770" spans="1:10">
      <c r="A1770" t="str">
        <f>'F_Inputs - Reps'!A1770</f>
        <v>WSH</v>
      </c>
      <c r="B1770" t="str">
        <f>'F_Inputs - Reps'!B1770</f>
        <v>WWS2054ST</v>
      </c>
      <c r="C1770" t="str">
        <f>'F_Inputs - Reps'!C1770</f>
        <v>Enhancement expenditure by purpose - operating - Total wastewater enhancement operating expenditure  - Sewage treatment</v>
      </c>
      <c r="D1770" t="str">
        <f>'F_Inputs - Reps'!D1770</f>
        <v>£m</v>
      </c>
      <c r="E1770" t="str">
        <f>'F_Inputs - Reps'!E1770</f>
        <v>Price Review 2019</v>
      </c>
      <c r="F1770" s="7"/>
      <c r="G1770" s="7"/>
      <c r="H1770" s="7"/>
      <c r="I1770" s="7"/>
      <c r="J1770" s="7"/>
    </row>
    <row r="1771" spans="1:10">
      <c r="A1771" t="str">
        <f>'F_Inputs - Reps'!A1771</f>
        <v>WSH</v>
      </c>
      <c r="B1771" t="str">
        <f>'F_Inputs - Reps'!B1771</f>
        <v>WWS2054STP</v>
      </c>
      <c r="C1771" t="str">
        <f>'F_Inputs - Reps'!C1771</f>
        <v>Enhancement expenditure by purpose - operating - Total wastewater enhancement operating expenditure  - Sludge transport</v>
      </c>
      <c r="D1771" t="str">
        <f>'F_Inputs - Reps'!D1771</f>
        <v>£m</v>
      </c>
      <c r="E1771" t="str">
        <f>'F_Inputs - Reps'!E1771</f>
        <v>Price Review 2019</v>
      </c>
      <c r="F1771" s="7"/>
      <c r="G1771" s="7"/>
      <c r="H1771" s="7"/>
      <c r="I1771" s="7"/>
      <c r="J1771" s="7"/>
    </row>
    <row r="1772" spans="1:10">
      <c r="A1772" t="str">
        <f>'F_Inputs - Reps'!A1772</f>
        <v>WSH</v>
      </c>
      <c r="B1772" t="str">
        <f>'F_Inputs - Reps'!B1772</f>
        <v>WWS2054SDT</v>
      </c>
      <c r="C1772" t="str">
        <f>'F_Inputs - Reps'!C1772</f>
        <v>Enhancement expenditure by purpose - operating - Total wastewater enhancement operating expenditure  - Sludge treatment</v>
      </c>
      <c r="D1772" t="str">
        <f>'F_Inputs - Reps'!D1772</f>
        <v>£m</v>
      </c>
      <c r="E1772" t="str">
        <f>'F_Inputs - Reps'!E1772</f>
        <v>Price Review 2019</v>
      </c>
      <c r="F1772" s="7"/>
      <c r="G1772" s="7"/>
      <c r="H1772" s="7"/>
      <c r="I1772" s="7"/>
      <c r="J1772" s="7"/>
    </row>
    <row r="1773" spans="1:10">
      <c r="A1773" t="str">
        <f>'F_Inputs - Reps'!A1773</f>
        <v>WSH</v>
      </c>
      <c r="B1773" t="str">
        <f>'F_Inputs - Reps'!B1773</f>
        <v>WWS2054SDD</v>
      </c>
      <c r="C1773" t="str">
        <f>'F_Inputs - Reps'!C1773</f>
        <v>Enhancement expenditure by purpose - operating - Total wastewater enhancement operating expenditure  - Sludge disposal</v>
      </c>
      <c r="D1773" t="str">
        <f>'F_Inputs - Reps'!D1773</f>
        <v>£m</v>
      </c>
      <c r="E1773" t="str">
        <f>'F_Inputs - Reps'!E1773</f>
        <v>Price Review 2019</v>
      </c>
      <c r="F1773" s="7"/>
      <c r="G1773" s="7"/>
      <c r="H1773" s="7"/>
      <c r="I1773" s="7"/>
      <c r="J1773" s="7"/>
    </row>
    <row r="1774" spans="1:10">
      <c r="A1774" t="str">
        <f>'F_Inputs - Reps'!A1774</f>
        <v>WSH</v>
      </c>
      <c r="B1774" t="str">
        <f>'F_Inputs - Reps'!B1774</f>
        <v>WWS2033SC</v>
      </c>
      <c r="C1774" t="str">
        <f>'F_Inputs - Reps'!C1774</f>
        <v>Enhancement expenditure by purpose - operating - New development and growth - Sewage collection</v>
      </c>
      <c r="D1774" t="str">
        <f>'F_Inputs - Reps'!D1774</f>
        <v>£m</v>
      </c>
      <c r="E1774" t="str">
        <f>'F_Inputs - Reps'!E1774</f>
        <v>Price Review 2019</v>
      </c>
      <c r="F1774" s="7"/>
      <c r="G1774" s="7"/>
      <c r="H1774" s="7"/>
      <c r="I1774" s="7"/>
      <c r="J1774" s="7"/>
    </row>
    <row r="1775" spans="1:10">
      <c r="A1775" t="str">
        <f>'F_Inputs - Reps'!A1775</f>
        <v>WSH</v>
      </c>
      <c r="B1775" t="str">
        <f>'F_Inputs - Reps'!B1775</f>
        <v>WWS2033ST</v>
      </c>
      <c r="C1775" t="str">
        <f>'F_Inputs - Reps'!C1775</f>
        <v>Enhancement expenditure by purpose - operating - New development and growth - Sewage treatment</v>
      </c>
      <c r="D1775" t="str">
        <f>'F_Inputs - Reps'!D1775</f>
        <v>£m</v>
      </c>
      <c r="E1775" t="str">
        <f>'F_Inputs - Reps'!E1775</f>
        <v>Price Review 2019</v>
      </c>
      <c r="F1775" s="7"/>
      <c r="G1775" s="7"/>
      <c r="H1775" s="7"/>
      <c r="I1775" s="7"/>
      <c r="J1775" s="7"/>
    </row>
    <row r="1776" spans="1:10">
      <c r="A1776" t="str">
        <f>'F_Inputs - Reps'!A1776</f>
        <v>WSH</v>
      </c>
      <c r="B1776" t="str">
        <f>'F_Inputs - Reps'!B1776</f>
        <v>WWS2033STP</v>
      </c>
      <c r="C1776" t="str">
        <f>'F_Inputs - Reps'!C1776</f>
        <v>Enhancement expenditure by purpose - operating - New development and growth - Sludge transport</v>
      </c>
      <c r="D1776" t="str">
        <f>'F_Inputs - Reps'!D1776</f>
        <v>£m</v>
      </c>
      <c r="E1776" t="str">
        <f>'F_Inputs - Reps'!E1776</f>
        <v>Price Review 2019</v>
      </c>
      <c r="F1776" s="7"/>
      <c r="G1776" s="7"/>
      <c r="H1776" s="7"/>
      <c r="I1776" s="7"/>
      <c r="J1776" s="7"/>
    </row>
    <row r="1777" spans="1:10">
      <c r="A1777" t="str">
        <f>'F_Inputs - Reps'!A1777</f>
        <v>WSH</v>
      </c>
      <c r="B1777" t="str">
        <f>'F_Inputs - Reps'!B1777</f>
        <v>WWS2033SDT</v>
      </c>
      <c r="C1777" t="str">
        <f>'F_Inputs - Reps'!C1777</f>
        <v>Enhancement expenditure by purpose - operating - New development and growth - Sludge treatment</v>
      </c>
      <c r="D1777" t="str">
        <f>'F_Inputs - Reps'!D1777</f>
        <v>£m</v>
      </c>
      <c r="E1777" t="str">
        <f>'F_Inputs - Reps'!E1777</f>
        <v>Price Review 2019</v>
      </c>
      <c r="F1777" s="7"/>
      <c r="G1777" s="7"/>
      <c r="H1777" s="7"/>
      <c r="I1777" s="7"/>
      <c r="J1777" s="7"/>
    </row>
    <row r="1778" spans="1:10">
      <c r="A1778" t="str">
        <f>'F_Inputs - Reps'!A1778</f>
        <v>WSH</v>
      </c>
      <c r="B1778" t="str">
        <f>'F_Inputs - Reps'!B1778</f>
        <v>WWS2033SDD</v>
      </c>
      <c r="C1778" t="str">
        <f>'F_Inputs - Reps'!C1778</f>
        <v>Enhancement expenditure by purpose - operating - New development and growth - Sludge disposal</v>
      </c>
      <c r="D1778" t="str">
        <f>'F_Inputs - Reps'!D1778</f>
        <v>£m</v>
      </c>
      <c r="E1778" t="str">
        <f>'F_Inputs - Reps'!E1778</f>
        <v>Price Review 2019</v>
      </c>
      <c r="F1778" s="7"/>
      <c r="G1778" s="7"/>
      <c r="H1778" s="7"/>
      <c r="I1778" s="7"/>
      <c r="J1778" s="7"/>
    </row>
    <row r="1779" spans="1:10">
      <c r="A1779" t="str">
        <f>'F_Inputs - Reps'!A1779</f>
        <v>WSH</v>
      </c>
      <c r="B1779" t="str">
        <f>'F_Inputs - Reps'!B1779</f>
        <v>WWS2034SC</v>
      </c>
      <c r="C1779" t="str">
        <f>'F_Inputs - Reps'!C1779</f>
        <v>Enhancement expenditure by purpose - operating - Growth at sewage treatment works (excluding sludge treatment) - Sewage collection</v>
      </c>
      <c r="D1779" t="str">
        <f>'F_Inputs - Reps'!D1779</f>
        <v>£m</v>
      </c>
      <c r="E1779" t="str">
        <f>'F_Inputs - Reps'!E1779</f>
        <v>Price Review 2019</v>
      </c>
      <c r="F1779" s="7"/>
      <c r="G1779" s="7"/>
      <c r="H1779" s="7"/>
      <c r="I1779" s="7"/>
      <c r="J1779" s="7"/>
    </row>
    <row r="1780" spans="1:10">
      <c r="A1780" t="str">
        <f>'F_Inputs - Reps'!A1780</f>
        <v>WSH</v>
      </c>
      <c r="B1780" t="str">
        <f>'F_Inputs - Reps'!B1780</f>
        <v>WWS2034ST</v>
      </c>
      <c r="C1780" t="str">
        <f>'F_Inputs - Reps'!C1780</f>
        <v>Enhancement expenditure by purpose - operating - Growth at sewage treatment works (excluding sludge treatment) - Sewage treatment</v>
      </c>
      <c r="D1780" t="str">
        <f>'F_Inputs - Reps'!D1780</f>
        <v>£m</v>
      </c>
      <c r="E1780" t="str">
        <f>'F_Inputs - Reps'!E1780</f>
        <v>Price Review 2019</v>
      </c>
      <c r="F1780" s="7"/>
      <c r="G1780" s="7"/>
      <c r="H1780" s="7"/>
      <c r="I1780" s="7"/>
      <c r="J1780" s="7"/>
    </row>
    <row r="1781" spans="1:10">
      <c r="A1781" t="str">
        <f>'F_Inputs - Reps'!A1781</f>
        <v>WSH</v>
      </c>
      <c r="B1781" t="str">
        <f>'F_Inputs - Reps'!B1781</f>
        <v>WWS2034STP</v>
      </c>
      <c r="C1781" t="str">
        <f>'F_Inputs - Reps'!C1781</f>
        <v>Enhancement expenditure by purpose - operating - Growth at sewage treatment works (excluding sludge treatment) - Sludge transport</v>
      </c>
      <c r="D1781" t="str">
        <f>'F_Inputs - Reps'!D1781</f>
        <v>£m</v>
      </c>
      <c r="E1781" t="str">
        <f>'F_Inputs - Reps'!E1781</f>
        <v>Price Review 2019</v>
      </c>
      <c r="F1781" s="7"/>
      <c r="G1781" s="7"/>
      <c r="H1781" s="7"/>
      <c r="I1781" s="7"/>
      <c r="J1781" s="7"/>
    </row>
    <row r="1782" spans="1:10">
      <c r="A1782" t="str">
        <f>'F_Inputs - Reps'!A1782</f>
        <v>WSH</v>
      </c>
      <c r="B1782" t="str">
        <f>'F_Inputs - Reps'!B1782</f>
        <v>WWS2034SDT</v>
      </c>
      <c r="C1782" t="str">
        <f>'F_Inputs - Reps'!C1782</f>
        <v>Enhancement expenditure by purpose - operating - Growth at sewage treatment works (excluding sludge treatment) - Sludge treatment</v>
      </c>
      <c r="D1782" t="str">
        <f>'F_Inputs - Reps'!D1782</f>
        <v>£m</v>
      </c>
      <c r="E1782" t="str">
        <f>'F_Inputs - Reps'!E1782</f>
        <v>Price Review 2019</v>
      </c>
      <c r="F1782" s="7"/>
      <c r="G1782" s="7"/>
      <c r="H1782" s="7"/>
      <c r="I1782" s="7"/>
      <c r="J1782" s="7"/>
    </row>
    <row r="1783" spans="1:10">
      <c r="A1783" t="str">
        <f>'F_Inputs - Reps'!A1783</f>
        <v>WSH</v>
      </c>
      <c r="B1783" t="str">
        <f>'F_Inputs - Reps'!B1783</f>
        <v>WWS2034SDD</v>
      </c>
      <c r="C1783" t="str">
        <f>'F_Inputs - Reps'!C1783</f>
        <v>Enhancement expenditure by purpose - operating - Growth at sewage treatment works (excluding sludge treatment) - Sludge disposal</v>
      </c>
      <c r="D1783" t="str">
        <f>'F_Inputs - Reps'!D1783</f>
        <v>£m</v>
      </c>
      <c r="E1783" t="str">
        <f>'F_Inputs - Reps'!E1783</f>
        <v>Price Review 2019</v>
      </c>
      <c r="F1783" s="7"/>
      <c r="G1783" s="7"/>
      <c r="H1783" s="7"/>
      <c r="I1783" s="7"/>
      <c r="J1783" s="7"/>
    </row>
    <row r="1784" spans="1:10">
      <c r="A1784" t="str">
        <f>'F_Inputs - Reps'!A1784</f>
        <v>WSH</v>
      </c>
      <c r="B1784" t="str">
        <f>'F_Inputs - Reps'!B1784</f>
        <v>WWS2038SC</v>
      </c>
      <c r="C1784" t="str">
        <f>'F_Inputs - Reps'!C1784</f>
        <v>Enhancement expenditure by purpose - operating - Reduce flooding risk for properties - Sewage collection</v>
      </c>
      <c r="D1784" t="str">
        <f>'F_Inputs - Reps'!D1784</f>
        <v>£m</v>
      </c>
      <c r="E1784" t="str">
        <f>'F_Inputs - Reps'!E1784</f>
        <v>Price Review 2019</v>
      </c>
      <c r="F1784" s="7"/>
      <c r="G1784" s="7"/>
      <c r="H1784" s="7"/>
      <c r="I1784" s="7"/>
      <c r="J1784" s="7"/>
    </row>
    <row r="1785" spans="1:10">
      <c r="A1785" t="str">
        <f>'F_Inputs - Reps'!A1785</f>
        <v>WSH</v>
      </c>
      <c r="B1785" t="str">
        <f>'F_Inputs - Reps'!B1785</f>
        <v>WWS2038ST</v>
      </c>
      <c r="C1785" t="str">
        <f>'F_Inputs - Reps'!C1785</f>
        <v>Enhancement expenditure by purpose - operating - Reduce flooding risk for properties - Sewage treatment</v>
      </c>
      <c r="D1785" t="str">
        <f>'F_Inputs - Reps'!D1785</f>
        <v>£m</v>
      </c>
      <c r="E1785" t="str">
        <f>'F_Inputs - Reps'!E1785</f>
        <v>Price Review 2019</v>
      </c>
      <c r="F1785" s="7"/>
      <c r="G1785" s="7"/>
      <c r="H1785" s="7"/>
      <c r="I1785" s="7"/>
      <c r="J1785" s="7"/>
    </row>
    <row r="1786" spans="1:10">
      <c r="A1786" t="str">
        <f>'F_Inputs - Reps'!A1786</f>
        <v>WSH</v>
      </c>
      <c r="B1786" t="str">
        <f>'F_Inputs - Reps'!B1786</f>
        <v>WWS2038STP</v>
      </c>
      <c r="C1786" t="str">
        <f>'F_Inputs - Reps'!C1786</f>
        <v>Enhancement expenditure by purpose - operating - Reduce flooding risk for properties - Sludge transport</v>
      </c>
      <c r="D1786" t="str">
        <f>'F_Inputs - Reps'!D1786</f>
        <v>£m</v>
      </c>
      <c r="E1786" t="str">
        <f>'F_Inputs - Reps'!E1786</f>
        <v>Price Review 2019</v>
      </c>
      <c r="F1786" s="7"/>
      <c r="G1786" s="7"/>
      <c r="H1786" s="7"/>
      <c r="I1786" s="7"/>
      <c r="J1786" s="7"/>
    </row>
    <row r="1787" spans="1:10">
      <c r="A1787" t="str">
        <f>'F_Inputs - Reps'!A1787</f>
        <v>WSH</v>
      </c>
      <c r="B1787" t="str">
        <f>'F_Inputs - Reps'!B1787</f>
        <v>WWS2038SDT</v>
      </c>
      <c r="C1787" t="str">
        <f>'F_Inputs - Reps'!C1787</f>
        <v>Enhancement expenditure by purpose - operating - Reduce flooding risk for properties - Sludge treatment</v>
      </c>
      <c r="D1787" t="str">
        <f>'F_Inputs - Reps'!D1787</f>
        <v>£m</v>
      </c>
      <c r="E1787" t="str">
        <f>'F_Inputs - Reps'!E1787</f>
        <v>Price Review 2019</v>
      </c>
      <c r="F1787" s="7"/>
      <c r="G1787" s="7"/>
      <c r="H1787" s="7"/>
      <c r="I1787" s="7"/>
      <c r="J1787" s="7"/>
    </row>
    <row r="1788" spans="1:10">
      <c r="A1788" t="str">
        <f>'F_Inputs - Reps'!A1788</f>
        <v>WSH</v>
      </c>
      <c r="B1788" t="str">
        <f>'F_Inputs - Reps'!B1788</f>
        <v>WWS2038SDD</v>
      </c>
      <c r="C1788" t="str">
        <f>'F_Inputs - Reps'!C1788</f>
        <v>Enhancement expenditure by purpose - operating - Reduce flooding risk for properties - Sludge disposal</v>
      </c>
      <c r="D1788" t="str">
        <f>'F_Inputs - Reps'!D1788</f>
        <v>£m</v>
      </c>
      <c r="E1788" t="str">
        <f>'F_Inputs - Reps'!E1788</f>
        <v>Price Review 2019</v>
      </c>
      <c r="F1788" s="7"/>
      <c r="G1788" s="7"/>
      <c r="H1788" s="7"/>
      <c r="I1788" s="7"/>
      <c r="J1788" s="7"/>
    </row>
    <row r="1789" spans="1:10">
      <c r="A1789" t="str">
        <f>'F_Inputs - Reps'!A1789</f>
        <v>WSH</v>
      </c>
      <c r="B1789" t="str">
        <f>'F_Inputs - Reps'!B1789</f>
        <v>WWS2055SC</v>
      </c>
      <c r="C1789" t="str">
        <f>'F_Inputs - Reps'!C1789</f>
        <v>Enhancement expenditure by purpose - operating - Transferred private sewers and pumping stations - Sewage collection</v>
      </c>
      <c r="D1789" t="str">
        <f>'F_Inputs - Reps'!D1789</f>
        <v>£m</v>
      </c>
      <c r="E1789" t="str">
        <f>'F_Inputs - Reps'!E1789</f>
        <v>Price Review 2019</v>
      </c>
      <c r="F1789" s="7"/>
      <c r="G1789" s="7"/>
      <c r="H1789" s="7"/>
      <c r="I1789" s="7"/>
      <c r="J1789" s="7"/>
    </row>
    <row r="1790" spans="1:10">
      <c r="A1790" t="str">
        <f>'F_Inputs - Reps'!A1790</f>
        <v>WSH</v>
      </c>
      <c r="B1790" t="str">
        <f>'F_Inputs - Reps'!B1790</f>
        <v>WWS2055ST</v>
      </c>
      <c r="C1790" t="str">
        <f>'F_Inputs - Reps'!C1790</f>
        <v>Enhancement expenditure by purpose - operating - Transferred private sewers and pumping stations - Sewage treatment</v>
      </c>
      <c r="D1790" t="str">
        <f>'F_Inputs - Reps'!D1790</f>
        <v>£m</v>
      </c>
      <c r="E1790" t="str">
        <f>'F_Inputs - Reps'!E1790</f>
        <v>Price Review 2019</v>
      </c>
      <c r="F1790" s="7"/>
      <c r="G1790" s="7"/>
      <c r="H1790" s="7"/>
      <c r="I1790" s="7"/>
      <c r="J1790" s="7"/>
    </row>
    <row r="1791" spans="1:10">
      <c r="A1791" t="str">
        <f>'F_Inputs - Reps'!A1791</f>
        <v>WSH</v>
      </c>
      <c r="B1791" t="str">
        <f>'F_Inputs - Reps'!B1791</f>
        <v>WWS2055STP</v>
      </c>
      <c r="C1791" t="str">
        <f>'F_Inputs - Reps'!C1791</f>
        <v>Enhancement expenditure by purpose - operating - Transferred private sewers and pumping stations - Sludge transport</v>
      </c>
      <c r="D1791" t="str">
        <f>'F_Inputs - Reps'!D1791</f>
        <v>£m</v>
      </c>
      <c r="E1791" t="str">
        <f>'F_Inputs - Reps'!E1791</f>
        <v>Price Review 2019</v>
      </c>
      <c r="F1791" s="7"/>
      <c r="G1791" s="7"/>
      <c r="H1791" s="7"/>
      <c r="I1791" s="7"/>
      <c r="J1791" s="7"/>
    </row>
    <row r="1792" spans="1:10">
      <c r="A1792" t="str">
        <f>'F_Inputs - Reps'!A1792</f>
        <v>WSH</v>
      </c>
      <c r="B1792" t="str">
        <f>'F_Inputs - Reps'!B1792</f>
        <v>WWS2055SDT</v>
      </c>
      <c r="C1792" t="str">
        <f>'F_Inputs - Reps'!C1792</f>
        <v>Enhancement expenditure by purpose - operating - Transferred private sewers and pumping stations - Sludge treatment</v>
      </c>
      <c r="D1792" t="str">
        <f>'F_Inputs - Reps'!D1792</f>
        <v>£m</v>
      </c>
      <c r="E1792" t="str">
        <f>'F_Inputs - Reps'!E1792</f>
        <v>Price Review 2019</v>
      </c>
      <c r="F1792" s="7"/>
      <c r="G1792" s="7"/>
      <c r="H1792" s="7"/>
      <c r="I1792" s="7"/>
      <c r="J1792" s="7"/>
    </row>
    <row r="1793" spans="1:10">
      <c r="A1793" t="str">
        <f>'F_Inputs - Reps'!A1793</f>
        <v>WSH</v>
      </c>
      <c r="B1793" t="str">
        <f>'F_Inputs - Reps'!B1793</f>
        <v>WWS2055SDD</v>
      </c>
      <c r="C1793" t="str">
        <f>'F_Inputs - Reps'!C1793</f>
        <v>Enhancement expenditure by purpose - operating - Transferred private sewers and pumping stations - Sludge disposal</v>
      </c>
      <c r="D1793" t="str">
        <f>'F_Inputs - Reps'!D1793</f>
        <v>£m</v>
      </c>
      <c r="E1793" t="str">
        <f>'F_Inputs - Reps'!E1793</f>
        <v>Price Review 2019</v>
      </c>
      <c r="F1793" s="7"/>
      <c r="G1793" s="7"/>
      <c r="H1793" s="7"/>
      <c r="I1793" s="7"/>
      <c r="J1793" s="7"/>
    </row>
    <row r="1794" spans="1:10">
      <c r="A1794" t="str">
        <f>'F_Inputs - Reps'!A1794</f>
        <v>WSH</v>
      </c>
      <c r="B1794" t="str">
        <f>'F_Inputs - Reps'!B1794</f>
        <v>WWS1012SC</v>
      </c>
      <c r="C1794" t="str">
        <f>'F_Inputs - Reps'!C1794</f>
        <v>Capital expenditure - Maintaining the long term capability of the assets ~ infra - Sewage collection</v>
      </c>
      <c r="D1794" t="str">
        <f>'F_Inputs - Reps'!D1794</f>
        <v>£m</v>
      </c>
      <c r="E1794" t="str">
        <f>'F_Inputs - Reps'!E1794</f>
        <v>Price Review 2019</v>
      </c>
      <c r="F1794" s="7"/>
      <c r="G1794" s="7"/>
      <c r="H1794" s="7"/>
      <c r="I1794" s="7"/>
      <c r="J1794" s="7"/>
    </row>
    <row r="1795" spans="1:10">
      <c r="A1795" t="str">
        <f>'F_Inputs - Reps'!A1795</f>
        <v>WSH</v>
      </c>
      <c r="B1795" t="str">
        <f>'F_Inputs - Reps'!B1795</f>
        <v>WWS1012ST</v>
      </c>
      <c r="C1795" t="str">
        <f>'F_Inputs - Reps'!C1795</f>
        <v>Capital expenditure - Maintaining the long term capability of the assets ~ infra - Sewage treatment</v>
      </c>
      <c r="D1795" t="str">
        <f>'F_Inputs - Reps'!D1795</f>
        <v>£m</v>
      </c>
      <c r="E1795" t="str">
        <f>'F_Inputs - Reps'!E1795</f>
        <v>Price Review 2019</v>
      </c>
      <c r="F1795" s="7"/>
      <c r="G1795" s="7"/>
      <c r="H1795" s="7"/>
      <c r="I1795" s="7"/>
      <c r="J1795" s="7"/>
    </row>
    <row r="1796" spans="1:10">
      <c r="A1796" t="str">
        <f>'F_Inputs - Reps'!A1796</f>
        <v>WSH</v>
      </c>
      <c r="B1796" t="str">
        <f>'F_Inputs - Reps'!B1796</f>
        <v>WWS1012STP</v>
      </c>
      <c r="C1796" t="str">
        <f>'F_Inputs - Reps'!C1796</f>
        <v>Capital expenditure - Maintaining the long term capability of the assets ~ infra - Sludge transport</v>
      </c>
      <c r="D1796" t="str">
        <f>'F_Inputs - Reps'!D1796</f>
        <v>£m</v>
      </c>
      <c r="E1796" t="str">
        <f>'F_Inputs - Reps'!E1796</f>
        <v>Price Review 2019</v>
      </c>
      <c r="F1796" s="7"/>
      <c r="G1796" s="7"/>
      <c r="H1796" s="7"/>
      <c r="I1796" s="7"/>
      <c r="J1796" s="7"/>
    </row>
    <row r="1797" spans="1:10">
      <c r="A1797" t="str">
        <f>'F_Inputs - Reps'!A1797</f>
        <v>WSH</v>
      </c>
      <c r="B1797" t="str">
        <f>'F_Inputs - Reps'!B1797</f>
        <v>WWS1012SDT</v>
      </c>
      <c r="C1797" t="str">
        <f>'F_Inputs - Reps'!C1797</f>
        <v>Capital expenditure - Maintaining the long term capability of the assets ~ infra - Sludge treatment</v>
      </c>
      <c r="D1797" t="str">
        <f>'F_Inputs - Reps'!D1797</f>
        <v>£m</v>
      </c>
      <c r="E1797" t="str">
        <f>'F_Inputs - Reps'!E1797</f>
        <v>Price Review 2019</v>
      </c>
      <c r="F1797" s="7"/>
      <c r="G1797" s="7"/>
      <c r="H1797" s="7"/>
      <c r="I1797" s="7"/>
      <c r="J1797" s="7"/>
    </row>
    <row r="1798" spans="1:10">
      <c r="A1798" t="str">
        <f>'F_Inputs - Reps'!A1798</f>
        <v>WSH</v>
      </c>
      <c r="B1798" t="str">
        <f>'F_Inputs - Reps'!B1798</f>
        <v>WWS1012SDD</v>
      </c>
      <c r="C1798" t="str">
        <f>'F_Inputs - Reps'!C1798</f>
        <v>Capital expenditure - Maintaining the long term capability of the assets ~ infra - Sludge disposal</v>
      </c>
      <c r="D1798" t="str">
        <f>'F_Inputs - Reps'!D1798</f>
        <v>£m</v>
      </c>
      <c r="E1798" t="str">
        <f>'F_Inputs - Reps'!E1798</f>
        <v>Price Review 2019</v>
      </c>
      <c r="F1798" s="7"/>
      <c r="G1798" s="7"/>
      <c r="H1798" s="7"/>
      <c r="I1798" s="7"/>
      <c r="J1798" s="7"/>
    </row>
    <row r="1799" spans="1:10">
      <c r="A1799" t="str">
        <f>'F_Inputs - Reps'!A1799</f>
        <v>WSH</v>
      </c>
      <c r="B1799" t="str">
        <f>'F_Inputs - Reps'!B1799</f>
        <v>WWS1013SC</v>
      </c>
      <c r="C1799" t="str">
        <f>'F_Inputs - Reps'!C1799</f>
        <v>Capital expenditure - Maintaining the long term capability of the assets ~ non~infra - Sewage collection</v>
      </c>
      <c r="D1799" t="str">
        <f>'F_Inputs - Reps'!D1799</f>
        <v>£m</v>
      </c>
      <c r="E1799" t="str">
        <f>'F_Inputs - Reps'!E1799</f>
        <v>Price Review 2019</v>
      </c>
      <c r="F1799" s="7"/>
      <c r="G1799" s="7"/>
      <c r="H1799" s="7"/>
      <c r="I1799" s="7"/>
      <c r="J1799" s="7"/>
    </row>
    <row r="1800" spans="1:10">
      <c r="A1800" t="str">
        <f>'F_Inputs - Reps'!A1800</f>
        <v>WSH</v>
      </c>
      <c r="B1800" t="str">
        <f>'F_Inputs - Reps'!B1800</f>
        <v>WWS1013ST</v>
      </c>
      <c r="C1800" t="str">
        <f>'F_Inputs - Reps'!C1800</f>
        <v>Capital expenditure - Maintaining the long term capability of the assets ~ non~infra - Sewage treatment</v>
      </c>
      <c r="D1800" t="str">
        <f>'F_Inputs - Reps'!D1800</f>
        <v>£m</v>
      </c>
      <c r="E1800" t="str">
        <f>'F_Inputs - Reps'!E1800</f>
        <v>Price Review 2019</v>
      </c>
      <c r="F1800" s="7"/>
      <c r="G1800" s="7"/>
      <c r="H1800" s="7"/>
      <c r="I1800" s="7"/>
      <c r="J1800" s="7"/>
    </row>
    <row r="1801" spans="1:10">
      <c r="A1801" t="str">
        <f>'F_Inputs - Reps'!A1801</f>
        <v>WSH</v>
      </c>
      <c r="B1801" t="str">
        <f>'F_Inputs - Reps'!B1801</f>
        <v>WWS1013STP</v>
      </c>
      <c r="C1801" t="str">
        <f>'F_Inputs - Reps'!C1801</f>
        <v>Capital expenditure - Maintaining the long term capability of the assets ~ non~infra - Sludge transport</v>
      </c>
      <c r="D1801" t="str">
        <f>'F_Inputs - Reps'!D1801</f>
        <v>£m</v>
      </c>
      <c r="E1801" t="str">
        <f>'F_Inputs - Reps'!E1801</f>
        <v>Price Review 2019</v>
      </c>
      <c r="F1801" s="7"/>
      <c r="G1801" s="7"/>
      <c r="H1801" s="7"/>
      <c r="I1801" s="7"/>
      <c r="J1801" s="7"/>
    </row>
    <row r="1802" spans="1:10">
      <c r="A1802" t="str">
        <f>'F_Inputs - Reps'!A1802</f>
        <v>WSH</v>
      </c>
      <c r="B1802" t="str">
        <f>'F_Inputs - Reps'!B1802</f>
        <v>WWS1013SDT</v>
      </c>
      <c r="C1802" t="str">
        <f>'F_Inputs - Reps'!C1802</f>
        <v>Capital expenditure - Maintaining the long term capability of the assets ~ non~infra - Sludge treatment</v>
      </c>
      <c r="D1802" t="str">
        <f>'F_Inputs - Reps'!D1802</f>
        <v>£m</v>
      </c>
      <c r="E1802" t="str">
        <f>'F_Inputs - Reps'!E1802</f>
        <v>Price Review 2019</v>
      </c>
      <c r="F1802" s="7"/>
      <c r="G1802" s="7"/>
      <c r="H1802" s="7"/>
      <c r="I1802" s="7"/>
      <c r="J1802" s="7"/>
    </row>
    <row r="1803" spans="1:10">
      <c r="A1803" t="str">
        <f>'F_Inputs - Reps'!A1803</f>
        <v>WSH</v>
      </c>
      <c r="B1803" t="str">
        <f>'F_Inputs - Reps'!B1803</f>
        <v>WWS1013SDD</v>
      </c>
      <c r="C1803" t="str">
        <f>'F_Inputs - Reps'!C1803</f>
        <v>Capital expenditure - Maintaining the long term capability of the assets ~ non~infra - Sludge disposal</v>
      </c>
      <c r="D1803" t="str">
        <f>'F_Inputs - Reps'!D1803</f>
        <v>£m</v>
      </c>
      <c r="E1803" t="str">
        <f>'F_Inputs - Reps'!E1803</f>
        <v>Price Review 2019</v>
      </c>
      <c r="F1803" s="7"/>
      <c r="G1803" s="7"/>
      <c r="H1803" s="7"/>
      <c r="I1803" s="7"/>
      <c r="J1803" s="7"/>
    </row>
    <row r="1804" spans="1:10">
      <c r="A1804" t="str">
        <f>'F_Inputs - Reps'!A1804</f>
        <v>WSH</v>
      </c>
      <c r="B1804" t="str">
        <f>'F_Inputs - Reps'!B1804</f>
        <v>S3020SC</v>
      </c>
      <c r="C1804" t="str">
        <f>'F_Inputs - Reps'!C1804</f>
        <v>New development and growth - Sewage collection</v>
      </c>
      <c r="D1804" t="str">
        <f>'F_Inputs - Reps'!D1804</f>
        <v>£m</v>
      </c>
      <c r="E1804" t="str">
        <f>'F_Inputs - Reps'!E1804</f>
        <v>Price Review 2019</v>
      </c>
      <c r="F1804" s="7"/>
      <c r="G1804" s="7"/>
      <c r="H1804" s="7"/>
      <c r="I1804" s="7"/>
      <c r="J1804" s="7"/>
    </row>
    <row r="1805" spans="1:10">
      <c r="A1805" t="str">
        <f>'F_Inputs - Reps'!A1805</f>
        <v>WSH</v>
      </c>
      <c r="B1805" t="str">
        <f>'F_Inputs - Reps'!B1805</f>
        <v>S3020ST</v>
      </c>
      <c r="C1805" t="str">
        <f>'F_Inputs - Reps'!C1805</f>
        <v>New development and growth - Sewage treatment</v>
      </c>
      <c r="D1805" t="str">
        <f>'F_Inputs - Reps'!D1805</f>
        <v>£m</v>
      </c>
      <c r="E1805" t="str">
        <f>'F_Inputs - Reps'!E1805</f>
        <v>Price Review 2019</v>
      </c>
      <c r="F1805" s="7"/>
      <c r="G1805" s="7"/>
      <c r="H1805" s="7"/>
      <c r="I1805" s="7"/>
      <c r="J1805" s="7"/>
    </row>
    <row r="1806" spans="1:10">
      <c r="A1806" t="str">
        <f>'F_Inputs - Reps'!A1806</f>
        <v>WSH</v>
      </c>
      <c r="B1806" t="str">
        <f>'F_Inputs - Reps'!B1806</f>
        <v>S3020STP</v>
      </c>
      <c r="C1806" t="str">
        <f>'F_Inputs - Reps'!C1806</f>
        <v>New development and growth - Sludge transport</v>
      </c>
      <c r="D1806" t="str">
        <f>'F_Inputs - Reps'!D1806</f>
        <v>£m</v>
      </c>
      <c r="E1806" t="str">
        <f>'F_Inputs - Reps'!E1806</f>
        <v>Price Review 2019</v>
      </c>
      <c r="F1806" s="7"/>
      <c r="G1806" s="7"/>
      <c r="H1806" s="7"/>
      <c r="I1806" s="7"/>
      <c r="J1806" s="7"/>
    </row>
    <row r="1807" spans="1:10">
      <c r="A1807" t="str">
        <f>'F_Inputs - Reps'!A1807</f>
        <v>WSH</v>
      </c>
      <c r="B1807" t="str">
        <f>'F_Inputs - Reps'!B1807</f>
        <v>S3020SDT</v>
      </c>
      <c r="C1807" t="str">
        <f>'F_Inputs - Reps'!C1807</f>
        <v>New development and growth - Sludge treatment</v>
      </c>
      <c r="D1807" t="str">
        <f>'F_Inputs - Reps'!D1807</f>
        <v>£m</v>
      </c>
      <c r="E1807" t="str">
        <f>'F_Inputs - Reps'!E1807</f>
        <v>Price Review 2019</v>
      </c>
      <c r="F1807" s="7"/>
      <c r="G1807" s="7"/>
      <c r="H1807" s="7"/>
      <c r="I1807" s="7"/>
      <c r="J1807" s="7"/>
    </row>
    <row r="1808" spans="1:10">
      <c r="A1808" t="str">
        <f>'F_Inputs - Reps'!A1808</f>
        <v>WSH</v>
      </c>
      <c r="B1808" t="str">
        <f>'F_Inputs - Reps'!B1808</f>
        <v>S3020SDD</v>
      </c>
      <c r="C1808" t="str">
        <f>'F_Inputs - Reps'!C1808</f>
        <v>New development and growth - Sludge disposal</v>
      </c>
      <c r="D1808" t="str">
        <f>'F_Inputs - Reps'!D1808</f>
        <v>£m</v>
      </c>
      <c r="E1808" t="str">
        <f>'F_Inputs - Reps'!E1808</f>
        <v>Price Review 2019</v>
      </c>
      <c r="F1808" s="7"/>
      <c r="G1808" s="7"/>
      <c r="H1808" s="7"/>
      <c r="I1808" s="7"/>
      <c r="J1808" s="7"/>
    </row>
    <row r="1809" spans="1:10">
      <c r="A1809" t="str">
        <f>'F_Inputs - Reps'!A1809</f>
        <v>WSH</v>
      </c>
      <c r="B1809" t="str">
        <f>'F_Inputs - Reps'!B1809</f>
        <v>S3021SC</v>
      </c>
      <c r="C1809" t="str">
        <f>'F_Inputs - Reps'!C1809</f>
        <v>Growth at sewage treatment works (excluding sludge treatment) - Sewage collection</v>
      </c>
      <c r="D1809" t="str">
        <f>'F_Inputs - Reps'!D1809</f>
        <v>£m</v>
      </c>
      <c r="E1809" t="str">
        <f>'F_Inputs - Reps'!E1809</f>
        <v>Price Review 2019</v>
      </c>
      <c r="F1809" s="7"/>
      <c r="G1809" s="7"/>
      <c r="H1809" s="7"/>
      <c r="I1809" s="7"/>
      <c r="J1809" s="7"/>
    </row>
    <row r="1810" spans="1:10">
      <c r="A1810" t="str">
        <f>'F_Inputs - Reps'!A1810</f>
        <v>WSH</v>
      </c>
      <c r="B1810" t="str">
        <f>'F_Inputs - Reps'!B1810</f>
        <v>S3021ST</v>
      </c>
      <c r="C1810" t="str">
        <f>'F_Inputs - Reps'!C1810</f>
        <v>Growth at sewage treatment works (excluding sludge treatment) - Sewage treatment</v>
      </c>
      <c r="D1810" t="str">
        <f>'F_Inputs - Reps'!D1810</f>
        <v>£m</v>
      </c>
      <c r="E1810" t="str">
        <f>'F_Inputs - Reps'!E1810</f>
        <v>Price Review 2019</v>
      </c>
      <c r="F1810" s="7"/>
      <c r="G1810" s="7"/>
      <c r="H1810" s="7"/>
      <c r="I1810" s="7"/>
      <c r="J1810" s="7"/>
    </row>
    <row r="1811" spans="1:10">
      <c r="A1811" t="str">
        <f>'F_Inputs - Reps'!A1811</f>
        <v>WSH</v>
      </c>
      <c r="B1811" t="str">
        <f>'F_Inputs - Reps'!B1811</f>
        <v>S3021STP</v>
      </c>
      <c r="C1811" t="str">
        <f>'F_Inputs - Reps'!C1811</f>
        <v>Growth at sewage treatment works (excluding sludge treatment) - Sludge transport</v>
      </c>
      <c r="D1811" t="str">
        <f>'F_Inputs - Reps'!D1811</f>
        <v>£m</v>
      </c>
      <c r="E1811" t="str">
        <f>'F_Inputs - Reps'!E1811</f>
        <v>Price Review 2019</v>
      </c>
      <c r="F1811" s="7"/>
      <c r="G1811" s="7"/>
      <c r="H1811" s="7"/>
      <c r="I1811" s="7"/>
      <c r="J1811" s="7"/>
    </row>
    <row r="1812" spans="1:10">
      <c r="A1812" t="str">
        <f>'F_Inputs - Reps'!A1812</f>
        <v>WSH</v>
      </c>
      <c r="B1812" t="str">
        <f>'F_Inputs - Reps'!B1812</f>
        <v>S3021SDT</v>
      </c>
      <c r="C1812" t="str">
        <f>'F_Inputs - Reps'!C1812</f>
        <v>Growth at sewage treatment works (excluding sludge treatment) - Sludge treatment</v>
      </c>
      <c r="D1812" t="str">
        <f>'F_Inputs - Reps'!D1812</f>
        <v>£m</v>
      </c>
      <c r="E1812" t="str">
        <f>'F_Inputs - Reps'!E1812</f>
        <v>Price Review 2019</v>
      </c>
      <c r="F1812" s="7"/>
      <c r="G1812" s="7"/>
      <c r="H1812" s="7"/>
      <c r="I1812" s="7"/>
      <c r="J1812" s="7"/>
    </row>
    <row r="1813" spans="1:10">
      <c r="A1813" t="str">
        <f>'F_Inputs - Reps'!A1813</f>
        <v>WSH</v>
      </c>
      <c r="B1813" t="str">
        <f>'F_Inputs - Reps'!B1813</f>
        <v>S3021SDD</v>
      </c>
      <c r="C1813" t="str">
        <f>'F_Inputs - Reps'!C1813</f>
        <v>Growth at sewage treatment works (excluding sludge treatment) - Sludge disposal</v>
      </c>
      <c r="D1813" t="str">
        <f>'F_Inputs - Reps'!D1813</f>
        <v>£m</v>
      </c>
      <c r="E1813" t="str">
        <f>'F_Inputs - Reps'!E1813</f>
        <v>Price Review 2019</v>
      </c>
      <c r="F1813" s="7"/>
      <c r="G1813" s="7"/>
      <c r="H1813" s="7"/>
      <c r="I1813" s="7"/>
      <c r="J1813" s="7"/>
    </row>
    <row r="1814" spans="1:10">
      <c r="A1814" t="str">
        <f>'F_Inputs - Reps'!A1814</f>
        <v>WSH</v>
      </c>
      <c r="B1814" t="str">
        <f>'F_Inputs - Reps'!B1814</f>
        <v>S3023SC</v>
      </c>
      <c r="C1814" t="str">
        <f>'F_Inputs - Reps'!C1814</f>
        <v>Reduce flooding risk for properties - Sewage collection</v>
      </c>
      <c r="D1814" t="str">
        <f>'F_Inputs - Reps'!D1814</f>
        <v>£m</v>
      </c>
      <c r="E1814" t="str">
        <f>'F_Inputs - Reps'!E1814</f>
        <v>Price Review 2019</v>
      </c>
      <c r="F1814" s="7"/>
      <c r="G1814" s="7"/>
      <c r="H1814" s="7"/>
      <c r="I1814" s="7"/>
      <c r="J1814" s="7"/>
    </row>
    <row r="1815" spans="1:10">
      <c r="A1815" t="str">
        <f>'F_Inputs - Reps'!A1815</f>
        <v>WSH</v>
      </c>
      <c r="B1815" t="str">
        <f>'F_Inputs - Reps'!B1815</f>
        <v>S3023ST</v>
      </c>
      <c r="C1815" t="str">
        <f>'F_Inputs - Reps'!C1815</f>
        <v>Reduce flooding risk for properties - Sewage treatment</v>
      </c>
      <c r="D1815" t="str">
        <f>'F_Inputs - Reps'!D1815</f>
        <v>£m</v>
      </c>
      <c r="E1815" t="str">
        <f>'F_Inputs - Reps'!E1815</f>
        <v>Price Review 2019</v>
      </c>
      <c r="F1815" s="7"/>
      <c r="G1815" s="7"/>
      <c r="H1815" s="7"/>
      <c r="I1815" s="7"/>
      <c r="J1815" s="7"/>
    </row>
    <row r="1816" spans="1:10">
      <c r="A1816" t="str">
        <f>'F_Inputs - Reps'!A1816</f>
        <v>WSH</v>
      </c>
      <c r="B1816" t="str">
        <f>'F_Inputs - Reps'!B1816</f>
        <v>S3023STP</v>
      </c>
      <c r="C1816" t="str">
        <f>'F_Inputs - Reps'!C1816</f>
        <v>Reduce flooding risk for properties - Sludge transport</v>
      </c>
      <c r="D1816" t="str">
        <f>'F_Inputs - Reps'!D1816</f>
        <v>£m</v>
      </c>
      <c r="E1816" t="str">
        <f>'F_Inputs - Reps'!E1816</f>
        <v>Price Review 2019</v>
      </c>
      <c r="F1816" s="7"/>
      <c r="G1816" s="7"/>
      <c r="H1816" s="7"/>
      <c r="I1816" s="7"/>
      <c r="J1816" s="7"/>
    </row>
    <row r="1817" spans="1:10">
      <c r="A1817" t="str">
        <f>'F_Inputs - Reps'!A1817</f>
        <v>WSH</v>
      </c>
      <c r="B1817" t="str">
        <f>'F_Inputs - Reps'!B1817</f>
        <v>S3023SDT</v>
      </c>
      <c r="C1817" t="str">
        <f>'F_Inputs - Reps'!C1817</f>
        <v>Reduce flooding risk for properties - Sludge treatment</v>
      </c>
      <c r="D1817" t="str">
        <f>'F_Inputs - Reps'!D1817</f>
        <v>£m</v>
      </c>
      <c r="E1817" t="str">
        <f>'F_Inputs - Reps'!E1817</f>
        <v>Price Review 2019</v>
      </c>
      <c r="F1817" s="7"/>
      <c r="G1817" s="7"/>
      <c r="H1817" s="7"/>
      <c r="I1817" s="7"/>
      <c r="J1817" s="7"/>
    </row>
    <row r="1818" spans="1:10">
      <c r="A1818" t="str">
        <f>'F_Inputs - Reps'!A1818</f>
        <v>WSH</v>
      </c>
      <c r="B1818" t="str">
        <f>'F_Inputs - Reps'!B1818</f>
        <v>S3023SDD</v>
      </c>
      <c r="C1818" t="str">
        <f>'F_Inputs - Reps'!C1818</f>
        <v>Reduce flooding risk for properties - Sludge disposal</v>
      </c>
      <c r="D1818" t="str">
        <f>'F_Inputs - Reps'!D1818</f>
        <v>£m</v>
      </c>
      <c r="E1818" t="str">
        <f>'F_Inputs - Reps'!E1818</f>
        <v>Price Review 2019</v>
      </c>
      <c r="F1818" s="7"/>
      <c r="G1818" s="7"/>
      <c r="H1818" s="7"/>
      <c r="I1818" s="7"/>
      <c r="J1818" s="7"/>
    </row>
    <row r="1819" spans="1:10">
      <c r="A1819" t="str">
        <f>'F_Inputs - Reps'!A1819</f>
        <v>WSH</v>
      </c>
      <c r="B1819" t="str">
        <f>'F_Inputs - Reps'!B1819</f>
        <v>S3024SC</v>
      </c>
      <c r="C1819" t="str">
        <f>'F_Inputs - Reps'!C1819</f>
        <v>Transferred private sewers and pumping stations - Sewage collection</v>
      </c>
      <c r="D1819" t="str">
        <f>'F_Inputs - Reps'!D1819</f>
        <v>£m</v>
      </c>
      <c r="E1819" t="str">
        <f>'F_Inputs - Reps'!E1819</f>
        <v>Price Review 2019</v>
      </c>
      <c r="F1819" s="7"/>
      <c r="G1819" s="7"/>
      <c r="H1819" s="7"/>
      <c r="I1819" s="7"/>
      <c r="J1819" s="7"/>
    </row>
    <row r="1820" spans="1:10">
      <c r="A1820" t="str">
        <f>'F_Inputs - Reps'!A1820</f>
        <v>WSH</v>
      </c>
      <c r="B1820" t="str">
        <f>'F_Inputs - Reps'!B1820</f>
        <v>S3024ST</v>
      </c>
      <c r="C1820" t="str">
        <f>'F_Inputs - Reps'!C1820</f>
        <v>Transferred private sewers and pumping stations - Sewage treatment</v>
      </c>
      <c r="D1820" t="str">
        <f>'F_Inputs - Reps'!D1820</f>
        <v>£m</v>
      </c>
      <c r="E1820" t="str">
        <f>'F_Inputs - Reps'!E1820</f>
        <v>Price Review 2019</v>
      </c>
      <c r="F1820" s="7"/>
      <c r="G1820" s="7"/>
      <c r="H1820" s="7"/>
      <c r="I1820" s="7"/>
      <c r="J1820" s="7"/>
    </row>
    <row r="1821" spans="1:10">
      <c r="A1821" t="str">
        <f>'F_Inputs - Reps'!A1821</f>
        <v>WSH</v>
      </c>
      <c r="B1821" t="str">
        <f>'F_Inputs - Reps'!B1821</f>
        <v>S3024STP</v>
      </c>
      <c r="C1821" t="str">
        <f>'F_Inputs - Reps'!C1821</f>
        <v>Transferred private sewers and pumping stations - Sludge transport</v>
      </c>
      <c r="D1821" t="str">
        <f>'F_Inputs - Reps'!D1821</f>
        <v>£m</v>
      </c>
      <c r="E1821" t="str">
        <f>'F_Inputs - Reps'!E1821</f>
        <v>Price Review 2019</v>
      </c>
      <c r="F1821" s="7"/>
      <c r="G1821" s="7"/>
      <c r="H1821" s="7"/>
      <c r="I1821" s="7"/>
      <c r="J1821" s="7"/>
    </row>
    <row r="1822" spans="1:10">
      <c r="A1822" t="str">
        <f>'F_Inputs - Reps'!A1822</f>
        <v>WSH</v>
      </c>
      <c r="B1822" t="str">
        <f>'F_Inputs - Reps'!B1822</f>
        <v>S3024SDT</v>
      </c>
      <c r="C1822" t="str">
        <f>'F_Inputs - Reps'!C1822</f>
        <v>Transferred private sewers and pumping stations - Sludge treatment</v>
      </c>
      <c r="D1822" t="str">
        <f>'F_Inputs - Reps'!D1822</f>
        <v>£m</v>
      </c>
      <c r="E1822" t="str">
        <f>'F_Inputs - Reps'!E1822</f>
        <v>Price Review 2019</v>
      </c>
      <c r="F1822" s="7"/>
      <c r="G1822" s="7"/>
      <c r="H1822" s="7"/>
      <c r="I1822" s="7"/>
      <c r="J1822" s="7"/>
    </row>
    <row r="1823" spans="1:10">
      <c r="A1823" t="str">
        <f>'F_Inputs - Reps'!A1823</f>
        <v>WSH</v>
      </c>
      <c r="B1823" t="str">
        <f>'F_Inputs - Reps'!B1823</f>
        <v>S3024SDD</v>
      </c>
      <c r="C1823" t="str">
        <f>'F_Inputs - Reps'!C1823</f>
        <v>Transferred private sewers and pumping stations - Sludge disposal</v>
      </c>
      <c r="D1823" t="str">
        <f>'F_Inputs - Reps'!D1823</f>
        <v>£m</v>
      </c>
      <c r="E1823" t="str">
        <f>'F_Inputs - Reps'!E1823</f>
        <v>Price Review 2019</v>
      </c>
      <c r="F1823" s="7"/>
      <c r="G1823" s="7"/>
      <c r="H1823" s="7"/>
      <c r="I1823" s="7"/>
      <c r="J1823" s="7"/>
    </row>
    <row r="1824" spans="1:10">
      <c r="A1824" t="str">
        <f>'F_Inputs - Reps'!A1824</f>
        <v>WSH</v>
      </c>
      <c r="B1824" t="str">
        <f>'F_Inputs - Reps'!B1824</f>
        <v>S3025ENHSC</v>
      </c>
      <c r="C1824" t="str">
        <f>'F_Inputs - Reps'!C1824</f>
        <v>Total enhancement capital expenditure  - Sewage collection</v>
      </c>
      <c r="D1824" t="str">
        <f>'F_Inputs - Reps'!D1824</f>
        <v>£m</v>
      </c>
      <c r="E1824" t="str">
        <f>'F_Inputs - Reps'!E1824</f>
        <v>Price Review 2019</v>
      </c>
      <c r="F1824" s="7"/>
      <c r="G1824" s="7"/>
      <c r="H1824" s="7"/>
      <c r="I1824" s="7"/>
      <c r="J1824" s="7"/>
    </row>
    <row r="1825" spans="1:10">
      <c r="A1825" t="str">
        <f>'F_Inputs - Reps'!A1825</f>
        <v>WSH</v>
      </c>
      <c r="B1825" t="str">
        <f>'F_Inputs - Reps'!B1825</f>
        <v>S3025ENHST</v>
      </c>
      <c r="C1825" t="str">
        <f>'F_Inputs - Reps'!C1825</f>
        <v>Total enhancement capital expenditure  - Sewage treatment</v>
      </c>
      <c r="D1825" t="str">
        <f>'F_Inputs - Reps'!D1825</f>
        <v>£m</v>
      </c>
      <c r="E1825" t="str">
        <f>'F_Inputs - Reps'!E1825</f>
        <v>Price Review 2019</v>
      </c>
      <c r="F1825" s="7"/>
      <c r="G1825" s="7"/>
      <c r="H1825" s="7"/>
      <c r="I1825" s="7"/>
      <c r="J1825" s="7"/>
    </row>
    <row r="1826" spans="1:10">
      <c r="A1826" t="str">
        <f>'F_Inputs - Reps'!A1826</f>
        <v>WSH</v>
      </c>
      <c r="B1826" t="str">
        <f>'F_Inputs - Reps'!B1826</f>
        <v>S3025ENHSTP</v>
      </c>
      <c r="C1826" t="str">
        <f>'F_Inputs - Reps'!C1826</f>
        <v>Total enhancement capital expenditure  - Sludge transport</v>
      </c>
      <c r="D1826" t="str">
        <f>'F_Inputs - Reps'!D1826</f>
        <v>£m</v>
      </c>
      <c r="E1826" t="str">
        <f>'F_Inputs - Reps'!E1826</f>
        <v>Price Review 2019</v>
      </c>
      <c r="F1826" s="7"/>
      <c r="G1826" s="7"/>
      <c r="H1826" s="7"/>
      <c r="I1826" s="7"/>
      <c r="J1826" s="7"/>
    </row>
    <row r="1827" spans="1:10">
      <c r="A1827" t="str">
        <f>'F_Inputs - Reps'!A1827</f>
        <v>WSH</v>
      </c>
      <c r="B1827" t="str">
        <f>'F_Inputs - Reps'!B1827</f>
        <v>S3025ENHSDT</v>
      </c>
      <c r="C1827" t="str">
        <f>'F_Inputs - Reps'!C1827</f>
        <v>Total enhancement capital expenditure  - Sludge treatment</v>
      </c>
      <c r="D1827" t="str">
        <f>'F_Inputs - Reps'!D1827</f>
        <v>£m</v>
      </c>
      <c r="E1827" t="str">
        <f>'F_Inputs - Reps'!E1827</f>
        <v>Price Review 2019</v>
      </c>
      <c r="F1827" s="7"/>
      <c r="G1827" s="7"/>
      <c r="H1827" s="7"/>
      <c r="I1827" s="7"/>
      <c r="J1827" s="7"/>
    </row>
    <row r="1828" spans="1:10">
      <c r="A1828" t="str">
        <f>'F_Inputs - Reps'!A1828</f>
        <v>WSH</v>
      </c>
      <c r="B1828" t="str">
        <f>'F_Inputs - Reps'!B1828</f>
        <v>S3025ENHSDD</v>
      </c>
      <c r="C1828" t="str">
        <f>'F_Inputs - Reps'!C1828</f>
        <v>Total enhancement capital expenditure  - Sludge disposal</v>
      </c>
      <c r="D1828" t="str">
        <f>'F_Inputs - Reps'!D1828</f>
        <v>£m</v>
      </c>
      <c r="E1828" t="str">
        <f>'F_Inputs - Reps'!E1828</f>
        <v>Price Review 2019</v>
      </c>
      <c r="F1828" s="7"/>
      <c r="G1828" s="7"/>
      <c r="H1828" s="7"/>
      <c r="I1828" s="7"/>
      <c r="J1828" s="7"/>
    </row>
    <row r="1829" spans="1:10">
      <c r="A1829" t="str">
        <f>'F_Inputs - Reps'!A1829</f>
        <v>WSH</v>
      </c>
      <c r="B1829" t="str">
        <f>'F_Inputs - Reps'!B1829</f>
        <v>BM844CAS_DMMY</v>
      </c>
      <c r="C1829" t="str">
        <f>'F_Inputs - Reps'!C1829</f>
        <v>Operating expenditure - Other operating expenditure - Total operating expenditure (excluding third party services)</v>
      </c>
      <c r="D1829" t="str">
        <f>'F_Inputs - Reps'!D1829</f>
        <v>£m</v>
      </c>
      <c r="E1829" t="str">
        <f>'F_Inputs - Reps'!E1829</f>
        <v>Price Review 2019</v>
      </c>
      <c r="F1829" s="7"/>
      <c r="G1829" s="7"/>
      <c r="H1829" s="7"/>
      <c r="I1829" s="7"/>
      <c r="J1829" s="7"/>
    </row>
    <row r="1830" spans="1:10">
      <c r="A1830" t="str">
        <f>'F_Inputs - Reps'!A1830</f>
        <v>WSH</v>
      </c>
      <c r="B1830" t="str">
        <f>'F_Inputs - Reps'!B1830</f>
        <v>BC30944CAS_DMMY</v>
      </c>
      <c r="C1830" t="str">
        <f>'F_Inputs - Reps'!C1830</f>
        <v>Capital expenditure - Other capital expenditure ~ infra</v>
      </c>
      <c r="D1830" t="str">
        <f>'F_Inputs - Reps'!D1830</f>
        <v>£m</v>
      </c>
      <c r="E1830" t="str">
        <f>'F_Inputs - Reps'!E1830</f>
        <v>Price Review 2019</v>
      </c>
      <c r="F1830" s="7"/>
      <c r="G1830" s="7"/>
      <c r="H1830" s="7"/>
      <c r="I1830" s="7"/>
      <c r="J1830" s="7"/>
    </row>
    <row r="1831" spans="1:10">
      <c r="A1831" t="str">
        <f>'F_Inputs - Reps'!A1831</f>
        <v>WSH</v>
      </c>
      <c r="B1831" t="str">
        <f>'F_Inputs - Reps'!B1831</f>
        <v>CS00037CAS_DMMY</v>
      </c>
      <c r="C1831" t="str">
        <f>'F_Inputs - Reps'!C1831</f>
        <v>Capital expenditure - Other capital expenditure ~ non~infra</v>
      </c>
      <c r="D1831" t="str">
        <f>'F_Inputs - Reps'!D1831</f>
        <v>£m</v>
      </c>
      <c r="E1831" t="str">
        <f>'F_Inputs - Reps'!E1831</f>
        <v>Price Review 2019</v>
      </c>
      <c r="F1831" s="7"/>
      <c r="G1831" s="7"/>
      <c r="H1831" s="7"/>
      <c r="I1831" s="7"/>
      <c r="J1831" s="7"/>
    </row>
    <row r="1832" spans="1:10">
      <c r="A1832" t="str">
        <f>'F_Inputs - Reps'!A1832</f>
        <v>WSH</v>
      </c>
      <c r="B1832" t="str">
        <f>'F_Inputs - Reps'!B1832</f>
        <v>BC30947CAS_DMMY</v>
      </c>
      <c r="C1832" t="str">
        <f>'F_Inputs - Reps'!C1832</f>
        <v>Capital expenditure - Infrastructure network reinforcement</v>
      </c>
      <c r="D1832" t="str">
        <f>'F_Inputs - Reps'!D1832</f>
        <v>£m</v>
      </c>
      <c r="E1832" t="str">
        <f>'F_Inputs - Reps'!E1832</f>
        <v>Price Review 2019</v>
      </c>
      <c r="F1832" s="7"/>
      <c r="G1832" s="7"/>
      <c r="H1832" s="7"/>
      <c r="I1832" s="7"/>
      <c r="J1832" s="7"/>
    </row>
    <row r="1833" spans="1:10">
      <c r="A1833" t="str">
        <f>'F_Inputs - Reps'!A1833</f>
        <v>WSH</v>
      </c>
      <c r="B1833" t="str">
        <f>'F_Inputs - Reps'!B1833</f>
        <v>BA2123CAS_DMMY</v>
      </c>
      <c r="C1833" t="str">
        <f>'F_Inputs - Reps'!C1833</f>
        <v>Grants and contributions - capital expenditure - Dummy</v>
      </c>
      <c r="D1833" t="str">
        <f>'F_Inputs - Reps'!D1833</f>
        <v>£m</v>
      </c>
      <c r="E1833" t="str">
        <f>'F_Inputs - Reps'!E1833</f>
        <v>Price Review 2019</v>
      </c>
      <c r="F1833" s="7"/>
      <c r="G1833" s="7"/>
      <c r="H1833" s="7"/>
      <c r="I1833" s="7"/>
      <c r="J1833" s="7"/>
    </row>
    <row r="1834" spans="1:10">
      <c r="A1834" t="str">
        <f>'F_Inputs - Reps'!A1834</f>
        <v>WSH</v>
      </c>
      <c r="B1834" t="str">
        <f>'F_Inputs - Reps'!B1834</f>
        <v>WS1010WR</v>
      </c>
      <c r="C1834" t="str">
        <f>'F_Inputs - Reps'!C1834</f>
        <v>Operating expenditure (excluding Atypical expenditure) - Third party services - Water resources</v>
      </c>
      <c r="D1834" t="str">
        <f>'F_Inputs - Reps'!D1834</f>
        <v>£m</v>
      </c>
      <c r="E1834" t="str">
        <f>'F_Inputs - Reps'!E1834</f>
        <v>Price Review 2019</v>
      </c>
      <c r="F1834" s="7"/>
      <c r="G1834" s="7"/>
      <c r="H1834" s="7"/>
      <c r="I1834" s="7"/>
      <c r="J1834" s="7"/>
    </row>
    <row r="1835" spans="1:10">
      <c r="A1835" t="str">
        <f>'F_Inputs - Reps'!A1835</f>
        <v>WSH</v>
      </c>
      <c r="B1835" t="str">
        <f>'F_Inputs - Reps'!B1835</f>
        <v>WS1010RWD</v>
      </c>
      <c r="C1835" t="str">
        <f>'F_Inputs - Reps'!C1835</f>
        <v>Operating expenditure (excluding Atypical expenditure) - Third party services - Raw water distribution</v>
      </c>
      <c r="D1835" t="str">
        <f>'F_Inputs - Reps'!D1835</f>
        <v>£m</v>
      </c>
      <c r="E1835" t="str">
        <f>'F_Inputs - Reps'!E1835</f>
        <v>Price Review 2019</v>
      </c>
      <c r="F1835" s="7"/>
      <c r="G1835" s="7"/>
      <c r="H1835" s="7"/>
      <c r="I1835" s="7"/>
      <c r="J1835" s="7"/>
    </row>
    <row r="1836" spans="1:10">
      <c r="A1836" t="str">
        <f>'F_Inputs - Reps'!A1836</f>
        <v>WSH</v>
      </c>
      <c r="B1836" t="str">
        <f>'F_Inputs - Reps'!B1836</f>
        <v>WS1010WT</v>
      </c>
      <c r="C1836" t="str">
        <f>'F_Inputs - Reps'!C1836</f>
        <v>Third party services - Water treatment</v>
      </c>
      <c r="D1836" t="str">
        <f>'F_Inputs - Reps'!D1836</f>
        <v>£m</v>
      </c>
      <c r="E1836" t="str">
        <f>'F_Inputs - Reps'!E1836</f>
        <v>Price Review 2019</v>
      </c>
      <c r="F1836" s="7"/>
      <c r="G1836" s="7"/>
      <c r="H1836" s="7"/>
      <c r="I1836" s="7"/>
      <c r="J1836" s="7"/>
    </row>
    <row r="1837" spans="1:10">
      <c r="A1837" t="str">
        <f>'F_Inputs - Reps'!A1837</f>
        <v>WSH</v>
      </c>
      <c r="B1837" t="str">
        <f>'F_Inputs - Reps'!B1837</f>
        <v>WS1010TWD</v>
      </c>
      <c r="C1837" t="str">
        <f>'F_Inputs - Reps'!C1837</f>
        <v>Third party services - Treated water distribution</v>
      </c>
      <c r="D1837" t="str">
        <f>'F_Inputs - Reps'!D1837</f>
        <v>£m</v>
      </c>
      <c r="E1837" t="str">
        <f>'F_Inputs - Reps'!E1837</f>
        <v>Price Review 2019</v>
      </c>
      <c r="F1837" s="7"/>
      <c r="G1837" s="7"/>
      <c r="H1837" s="7"/>
      <c r="I1837" s="7"/>
      <c r="J1837" s="7"/>
    </row>
    <row r="1838" spans="1:10">
      <c r="A1838" t="str">
        <f>'F_Inputs - Reps'!A1838</f>
        <v>WSH</v>
      </c>
      <c r="B1838" t="str">
        <f>'F_Inputs - Reps'!B1838</f>
        <v>WWS1010SC</v>
      </c>
      <c r="C1838" t="str">
        <f>'F_Inputs - Reps'!C1838</f>
        <v>Operating expenditure - Third party services - Sewage collection</v>
      </c>
      <c r="D1838" t="str">
        <f>'F_Inputs - Reps'!D1838</f>
        <v>£m</v>
      </c>
      <c r="E1838" t="str">
        <f>'F_Inputs - Reps'!E1838</f>
        <v>Price Review 2019</v>
      </c>
      <c r="F1838" s="7"/>
      <c r="G1838" s="7"/>
      <c r="H1838" s="7"/>
      <c r="I1838" s="7"/>
      <c r="J1838" s="7"/>
    </row>
    <row r="1839" spans="1:10">
      <c r="A1839" t="str">
        <f>'F_Inputs - Reps'!A1839</f>
        <v>WSH</v>
      </c>
      <c r="B1839" t="str">
        <f>'F_Inputs - Reps'!B1839</f>
        <v>WWS1010ST</v>
      </c>
      <c r="C1839" t="str">
        <f>'F_Inputs - Reps'!C1839</f>
        <v>Operating expenditure - Third party services - Sewage treatment</v>
      </c>
      <c r="D1839" t="str">
        <f>'F_Inputs - Reps'!D1839</f>
        <v>£m</v>
      </c>
      <c r="E1839" t="str">
        <f>'F_Inputs - Reps'!E1839</f>
        <v>Price Review 2019</v>
      </c>
      <c r="F1839" s="7"/>
      <c r="G1839" s="7"/>
      <c r="H1839" s="7"/>
      <c r="I1839" s="7"/>
      <c r="J1839" s="7"/>
    </row>
    <row r="1840" spans="1:10">
      <c r="A1840" t="str">
        <f>'F_Inputs - Reps'!A1840</f>
        <v>WSH</v>
      </c>
      <c r="B1840" t="str">
        <f>'F_Inputs - Reps'!B1840</f>
        <v>WWS1010STP</v>
      </c>
      <c r="C1840" t="str">
        <f>'F_Inputs - Reps'!C1840</f>
        <v>Operating expenditure - Third party services - Sludge transport</v>
      </c>
      <c r="D1840" t="str">
        <f>'F_Inputs - Reps'!D1840</f>
        <v>£m</v>
      </c>
      <c r="E1840" t="str">
        <f>'F_Inputs - Reps'!E1840</f>
        <v>Price Review 2019</v>
      </c>
      <c r="F1840" s="7"/>
      <c r="G1840" s="7"/>
      <c r="H1840" s="7"/>
      <c r="I1840" s="7"/>
      <c r="J1840" s="7"/>
    </row>
    <row r="1841" spans="1:10">
      <c r="A1841" t="str">
        <f>'F_Inputs - Reps'!A1841</f>
        <v>WSH</v>
      </c>
      <c r="B1841" t="str">
        <f>'F_Inputs - Reps'!B1841</f>
        <v>WWS1010SDT</v>
      </c>
      <c r="C1841" t="str">
        <f>'F_Inputs - Reps'!C1841</f>
        <v>Operating expenditure - Third party services - Sludge treatment</v>
      </c>
      <c r="D1841" t="str">
        <f>'F_Inputs - Reps'!D1841</f>
        <v>£m</v>
      </c>
      <c r="E1841" t="str">
        <f>'F_Inputs - Reps'!E1841</f>
        <v>Price Review 2019</v>
      </c>
      <c r="F1841" s="7"/>
      <c r="G1841" s="7"/>
      <c r="H1841" s="7"/>
      <c r="I1841" s="7"/>
      <c r="J1841" s="7"/>
    </row>
    <row r="1842" spans="1:10">
      <c r="A1842" t="str">
        <f>'F_Inputs - Reps'!A1842</f>
        <v>WSH</v>
      </c>
      <c r="B1842" t="str">
        <f>'F_Inputs - Reps'!B1842</f>
        <v>WWS1010SDD</v>
      </c>
      <c r="C1842" t="str">
        <f>'F_Inputs - Reps'!C1842</f>
        <v>Operating expenditure - Third party services - Sludge disposal</v>
      </c>
      <c r="D1842" t="str">
        <f>'F_Inputs - Reps'!D1842</f>
        <v>£m</v>
      </c>
      <c r="E1842" t="str">
        <f>'F_Inputs - Reps'!E1842</f>
        <v>Price Review 2019</v>
      </c>
      <c r="F1842" s="7"/>
      <c r="G1842" s="7"/>
      <c r="H1842" s="7"/>
      <c r="I1842" s="7"/>
      <c r="J1842" s="7"/>
    </row>
    <row r="1843" spans="1:10">
      <c r="A1843" t="str">
        <f>'F_Inputs - Reps'!A1843</f>
        <v>WSH</v>
      </c>
      <c r="B1843" t="str">
        <f>'F_Inputs - Reps'!B1843</f>
        <v>WS1018WR</v>
      </c>
      <c r="C1843" t="str">
        <f>'F_Inputs - Reps'!C1843</f>
        <v>Capital Expenditure (excluding Atypical expenditure) - Third party services - Water resources</v>
      </c>
      <c r="D1843" t="str">
        <f>'F_Inputs - Reps'!D1843</f>
        <v>£m</v>
      </c>
      <c r="E1843" t="str">
        <f>'F_Inputs - Reps'!E1843</f>
        <v>Price Review 2019</v>
      </c>
      <c r="F1843" s="7"/>
      <c r="G1843" s="7"/>
      <c r="H1843" s="7"/>
      <c r="I1843" s="7"/>
      <c r="J1843" s="7"/>
    </row>
    <row r="1844" spans="1:10">
      <c r="A1844" t="str">
        <f>'F_Inputs - Reps'!A1844</f>
        <v>WSH</v>
      </c>
      <c r="B1844" t="str">
        <f>'F_Inputs - Reps'!B1844</f>
        <v>WS1018RWD</v>
      </c>
      <c r="C1844" t="str">
        <f>'F_Inputs - Reps'!C1844</f>
        <v>Capital Expenditure (excluding Atypical expenditure) - Third party services - Raw water distribution</v>
      </c>
      <c r="D1844" t="str">
        <f>'F_Inputs - Reps'!D1844</f>
        <v>£m</v>
      </c>
      <c r="E1844" t="str">
        <f>'F_Inputs - Reps'!E1844</f>
        <v>Price Review 2019</v>
      </c>
      <c r="F1844" s="7"/>
      <c r="G1844" s="7"/>
      <c r="H1844" s="7"/>
      <c r="I1844" s="7"/>
      <c r="J1844" s="7"/>
    </row>
    <row r="1845" spans="1:10">
      <c r="A1845" t="str">
        <f>'F_Inputs - Reps'!A1845</f>
        <v>WSH</v>
      </c>
      <c r="B1845" t="str">
        <f>'F_Inputs - Reps'!B1845</f>
        <v>WS1018WT</v>
      </c>
      <c r="C1845" t="str">
        <f>'F_Inputs - Reps'!C1845</f>
        <v>Third party services - Water treatment</v>
      </c>
      <c r="D1845" t="str">
        <f>'F_Inputs - Reps'!D1845</f>
        <v>£m</v>
      </c>
      <c r="E1845" t="str">
        <f>'F_Inputs - Reps'!E1845</f>
        <v>Price Review 2019</v>
      </c>
      <c r="F1845" s="7"/>
      <c r="G1845" s="7"/>
      <c r="H1845" s="7"/>
      <c r="I1845" s="7"/>
      <c r="J1845" s="7"/>
    </row>
    <row r="1846" spans="1:10">
      <c r="A1846" t="str">
        <f>'F_Inputs - Reps'!A1846</f>
        <v>WSH</v>
      </c>
      <c r="B1846" t="str">
        <f>'F_Inputs - Reps'!B1846</f>
        <v>WS1018TWD</v>
      </c>
      <c r="C1846" t="str">
        <f>'F_Inputs - Reps'!C1846</f>
        <v>Third party services - Treated water distribution</v>
      </c>
      <c r="D1846" t="str">
        <f>'F_Inputs - Reps'!D1846</f>
        <v>£m</v>
      </c>
      <c r="E1846" t="str">
        <f>'F_Inputs - Reps'!E1846</f>
        <v>Price Review 2019</v>
      </c>
      <c r="F1846" s="7"/>
      <c r="G1846" s="7"/>
      <c r="H1846" s="7"/>
      <c r="I1846" s="7"/>
      <c r="J1846" s="7"/>
    </row>
    <row r="1847" spans="1:10">
      <c r="A1847" t="str">
        <f>'F_Inputs - Reps'!A1847</f>
        <v>WSH</v>
      </c>
      <c r="B1847" t="str">
        <f>'F_Inputs - Reps'!B1847</f>
        <v>WWS1018SC</v>
      </c>
      <c r="C1847" t="str">
        <f>'F_Inputs - Reps'!C1847</f>
        <v>Capital expenditure - Third party services - Sewage collection</v>
      </c>
      <c r="D1847" t="str">
        <f>'F_Inputs - Reps'!D1847</f>
        <v>£m</v>
      </c>
      <c r="E1847" t="str">
        <f>'F_Inputs - Reps'!E1847</f>
        <v>Price Review 2019</v>
      </c>
      <c r="F1847" s="7"/>
      <c r="G1847" s="7"/>
      <c r="H1847" s="7"/>
      <c r="I1847" s="7"/>
      <c r="J1847" s="7"/>
    </row>
    <row r="1848" spans="1:10">
      <c r="A1848" t="str">
        <f>'F_Inputs - Reps'!A1848</f>
        <v>WSH</v>
      </c>
      <c r="B1848" t="str">
        <f>'F_Inputs - Reps'!B1848</f>
        <v>WWS1018ST</v>
      </c>
      <c r="C1848" t="str">
        <f>'F_Inputs - Reps'!C1848</f>
        <v>Capital expenditure - Third party services - Sewage treatment</v>
      </c>
      <c r="D1848" t="str">
        <f>'F_Inputs - Reps'!D1848</f>
        <v>£m</v>
      </c>
      <c r="E1848" t="str">
        <f>'F_Inputs - Reps'!E1848</f>
        <v>Price Review 2019</v>
      </c>
      <c r="F1848" s="7"/>
      <c r="G1848" s="7"/>
      <c r="H1848" s="7"/>
      <c r="I1848" s="7"/>
      <c r="J1848" s="7"/>
    </row>
    <row r="1849" spans="1:10">
      <c r="A1849" t="str">
        <f>'F_Inputs - Reps'!A1849</f>
        <v>WSH</v>
      </c>
      <c r="B1849" t="str">
        <f>'F_Inputs - Reps'!B1849</f>
        <v>WWS1018STP</v>
      </c>
      <c r="C1849" t="str">
        <f>'F_Inputs - Reps'!C1849</f>
        <v>Capital expenditure - Third party services - Sludge transport</v>
      </c>
      <c r="D1849" t="str">
        <f>'F_Inputs - Reps'!D1849</f>
        <v>£m</v>
      </c>
      <c r="E1849" t="str">
        <f>'F_Inputs - Reps'!E1849</f>
        <v>Price Review 2019</v>
      </c>
      <c r="F1849" s="7"/>
      <c r="G1849" s="7"/>
      <c r="H1849" s="7"/>
      <c r="I1849" s="7"/>
      <c r="J1849" s="7"/>
    </row>
    <row r="1850" spans="1:10">
      <c r="A1850" t="str">
        <f>'F_Inputs - Reps'!A1850</f>
        <v>WSH</v>
      </c>
      <c r="B1850" t="str">
        <f>'F_Inputs - Reps'!B1850</f>
        <v>WWS1018SDT</v>
      </c>
      <c r="C1850" t="str">
        <f>'F_Inputs - Reps'!C1850</f>
        <v>Capital expenditure - Third party services - Sludge treatment</v>
      </c>
      <c r="D1850" t="str">
        <f>'F_Inputs - Reps'!D1850</f>
        <v>£m</v>
      </c>
      <c r="E1850" t="str">
        <f>'F_Inputs - Reps'!E1850</f>
        <v>Price Review 2019</v>
      </c>
      <c r="F1850" s="7"/>
      <c r="G1850" s="7"/>
      <c r="H1850" s="7"/>
      <c r="I1850" s="7"/>
      <c r="J1850" s="7"/>
    </row>
    <row r="1851" spans="1:10">
      <c r="A1851" t="str">
        <f>'F_Inputs - Reps'!A1851</f>
        <v>WSH</v>
      </c>
      <c r="B1851" t="str">
        <f>'F_Inputs - Reps'!B1851</f>
        <v>WWS1018SDD</v>
      </c>
      <c r="C1851" t="str">
        <f>'F_Inputs - Reps'!C1851</f>
        <v>Capital expenditure - Third party services - Sludge disposal</v>
      </c>
      <c r="D1851" t="str">
        <f>'F_Inputs - Reps'!D1851</f>
        <v>£m</v>
      </c>
      <c r="E1851" t="str">
        <f>'F_Inputs - Reps'!E1851</f>
        <v>Price Review 2019</v>
      </c>
      <c r="F1851" s="7"/>
      <c r="G1851" s="7"/>
      <c r="H1851" s="7"/>
      <c r="I1851" s="7"/>
      <c r="J1851" s="7"/>
    </row>
    <row r="1852" spans="1:10">
      <c r="A1852" t="str">
        <f>'F_Inputs - Reps'!A1852</f>
        <v>SVE</v>
      </c>
      <c r="B1852" t="str">
        <f>'F_Inputs - Reps'!B1852</f>
        <v>WS1009WR</v>
      </c>
      <c r="C1852" t="str">
        <f>'F_Inputs - Reps'!C1852</f>
        <v>Operating expenditure (excluding Atypical expenditure) - Total operating expenditure excluding third party services - Water resources</v>
      </c>
      <c r="D1852" t="str">
        <f>'F_Inputs - Reps'!D1852</f>
        <v>£m</v>
      </c>
      <c r="E1852" t="str">
        <f>'F_Inputs - Reps'!E1852</f>
        <v>Price Review 2019</v>
      </c>
      <c r="F1852" s="7"/>
      <c r="G1852" s="7"/>
      <c r="H1852" s="7"/>
      <c r="I1852" s="7"/>
      <c r="J1852" s="7"/>
    </row>
    <row r="1853" spans="1:10">
      <c r="A1853" t="str">
        <f>'F_Inputs - Reps'!A1853</f>
        <v>SVE</v>
      </c>
      <c r="B1853" t="str">
        <f>'F_Inputs - Reps'!B1853</f>
        <v>WS1009WT</v>
      </c>
      <c r="C1853" t="str">
        <f>'F_Inputs - Reps'!C1853</f>
        <v>Total operating expenditure (excluding third party services) - Water treatment</v>
      </c>
      <c r="D1853" t="str">
        <f>'F_Inputs - Reps'!D1853</f>
        <v>£m</v>
      </c>
      <c r="E1853" t="str">
        <f>'F_Inputs - Reps'!E1853</f>
        <v>Price Review 2019</v>
      </c>
      <c r="F1853" s="7"/>
      <c r="G1853" s="7"/>
      <c r="H1853" s="7"/>
      <c r="I1853" s="7"/>
      <c r="J1853" s="7"/>
    </row>
    <row r="1854" spans="1:10">
      <c r="A1854" t="str">
        <f>'F_Inputs - Reps'!A1854</f>
        <v>SVE</v>
      </c>
      <c r="B1854" t="str">
        <f>'F_Inputs - Reps'!B1854</f>
        <v>WS1009TWD</v>
      </c>
      <c r="C1854" t="str">
        <f>'F_Inputs - Reps'!C1854</f>
        <v>Total operating expenditure (excluding third party services) - Treated water distribution</v>
      </c>
      <c r="D1854" t="str">
        <f>'F_Inputs - Reps'!D1854</f>
        <v>£m</v>
      </c>
      <c r="E1854" t="str">
        <f>'F_Inputs - Reps'!E1854</f>
        <v>Price Review 2019</v>
      </c>
      <c r="F1854" s="7"/>
      <c r="G1854" s="7"/>
      <c r="H1854" s="7"/>
      <c r="I1854" s="7"/>
      <c r="J1854" s="7"/>
    </row>
    <row r="1855" spans="1:10">
      <c r="A1855" t="str">
        <f>'F_Inputs - Reps'!A1855</f>
        <v>SVE</v>
      </c>
      <c r="B1855" t="str">
        <f>'F_Inputs - Reps'!B1855</f>
        <v>WS1009RWD</v>
      </c>
      <c r="C1855" t="str">
        <f>'F_Inputs - Reps'!C1855</f>
        <v>Operating expenditure (excluding Atypical expenditure) - Total operating expenditure excluding third party services - Raw water distribution</v>
      </c>
      <c r="D1855" t="str">
        <f>'F_Inputs - Reps'!D1855</f>
        <v>£m</v>
      </c>
      <c r="E1855" t="str">
        <f>'F_Inputs - Reps'!E1855</f>
        <v>Price Review 2019</v>
      </c>
      <c r="F1855" s="7"/>
      <c r="G1855" s="7"/>
      <c r="H1855" s="7"/>
      <c r="I1855" s="7"/>
      <c r="J1855" s="7"/>
    </row>
    <row r="1856" spans="1:10">
      <c r="A1856" t="str">
        <f>'F_Inputs - Reps'!A1856</f>
        <v>SVE</v>
      </c>
      <c r="B1856" t="str">
        <f>'F_Inputs - Reps'!B1856</f>
        <v>WS2047WR</v>
      </c>
      <c r="C1856" t="str">
        <f>'F_Inputs - Reps'!C1856</f>
        <v>Enhancement expenditure by purpose ~ operating - Total water enhancement operating expenditure  - Water resources</v>
      </c>
      <c r="D1856" t="str">
        <f>'F_Inputs - Reps'!D1856</f>
        <v>£m</v>
      </c>
      <c r="E1856" t="str">
        <f>'F_Inputs - Reps'!E1856</f>
        <v>Price Review 2019</v>
      </c>
      <c r="F1856" s="7"/>
      <c r="G1856" s="7"/>
      <c r="H1856" s="7"/>
      <c r="I1856" s="7"/>
      <c r="J1856" s="7"/>
    </row>
    <row r="1857" spans="1:10">
      <c r="A1857" t="str">
        <f>'F_Inputs - Reps'!A1857</f>
        <v>SVE</v>
      </c>
      <c r="B1857" t="str">
        <f>'F_Inputs - Reps'!B1857</f>
        <v>WS2047RWD</v>
      </c>
      <c r="C1857" t="str">
        <f>'F_Inputs - Reps'!C1857</f>
        <v>Enhancement expenditure by purpose ~ operating - Total water enhancement operating expenditure  - Raw water distribution</v>
      </c>
      <c r="D1857" t="str">
        <f>'F_Inputs - Reps'!D1857</f>
        <v>£m</v>
      </c>
      <c r="E1857" t="str">
        <f>'F_Inputs - Reps'!E1857</f>
        <v>Price Review 2019</v>
      </c>
      <c r="F1857" s="7"/>
      <c r="G1857" s="7"/>
      <c r="H1857" s="7"/>
      <c r="I1857" s="7"/>
      <c r="J1857" s="7"/>
    </row>
    <row r="1858" spans="1:10">
      <c r="A1858" t="str">
        <f>'F_Inputs - Reps'!A1858</f>
        <v>SVE</v>
      </c>
      <c r="B1858" t="str">
        <f>'F_Inputs - Reps'!B1858</f>
        <v>WS2047WT</v>
      </c>
      <c r="C1858" t="str">
        <f>'F_Inputs - Reps'!C1858</f>
        <v>Enhancement expenditure by purpose ~ operating - Total water enhancement operating expenditure  - Water treatment</v>
      </c>
      <c r="D1858" t="str">
        <f>'F_Inputs - Reps'!D1858</f>
        <v>£m</v>
      </c>
      <c r="E1858" t="str">
        <f>'F_Inputs - Reps'!E1858</f>
        <v>Price Review 2019</v>
      </c>
      <c r="F1858" s="7"/>
      <c r="G1858" s="7"/>
      <c r="H1858" s="7"/>
      <c r="I1858" s="7"/>
      <c r="J1858" s="7"/>
    </row>
    <row r="1859" spans="1:10">
      <c r="A1859" t="str">
        <f>'F_Inputs - Reps'!A1859</f>
        <v>SVE</v>
      </c>
      <c r="B1859" t="str">
        <f>'F_Inputs - Reps'!B1859</f>
        <v>WS2047TWD</v>
      </c>
      <c r="C1859" t="str">
        <f>'F_Inputs - Reps'!C1859</f>
        <v>Enhancement expenditure by purpose ~ operating - Total water enhancement operating expenditure  - Treated water distribution</v>
      </c>
      <c r="D1859" t="str">
        <f>'F_Inputs - Reps'!D1859</f>
        <v>£m</v>
      </c>
      <c r="E1859" t="str">
        <f>'F_Inputs - Reps'!E1859</f>
        <v>Price Review 2019</v>
      </c>
      <c r="F1859" s="7"/>
      <c r="G1859" s="7"/>
      <c r="H1859" s="7"/>
      <c r="I1859" s="7"/>
      <c r="J1859" s="7"/>
    </row>
    <row r="1860" spans="1:10">
      <c r="A1860" t="str">
        <f>'F_Inputs - Reps'!A1860</f>
        <v>SVE</v>
      </c>
      <c r="B1860" t="str">
        <f>'F_Inputs - Reps'!B1860</f>
        <v>WS2012WR</v>
      </c>
      <c r="C1860" t="str">
        <f>'F_Inputs - Reps'!C1860</f>
        <v>Enhancement expenditure by purpose ~ operating - Addressing low pressure - Water resources</v>
      </c>
      <c r="D1860" t="str">
        <f>'F_Inputs - Reps'!D1860</f>
        <v>£m</v>
      </c>
      <c r="E1860" t="str">
        <f>'F_Inputs - Reps'!E1860</f>
        <v>Price Review 2019</v>
      </c>
      <c r="F1860" s="7"/>
      <c r="G1860" s="7"/>
      <c r="H1860" s="7"/>
      <c r="I1860" s="7"/>
      <c r="J1860" s="7"/>
    </row>
    <row r="1861" spans="1:10">
      <c r="A1861" t="str">
        <f>'F_Inputs - Reps'!A1861</f>
        <v>SVE</v>
      </c>
      <c r="B1861" t="str">
        <f>'F_Inputs - Reps'!B1861</f>
        <v>WS2012RWD</v>
      </c>
      <c r="C1861" t="str">
        <f>'F_Inputs - Reps'!C1861</f>
        <v>Enhancement expenditure by purpose ~ operating - Addressing low pressure - Raw water distribution</v>
      </c>
      <c r="D1861" t="str">
        <f>'F_Inputs - Reps'!D1861</f>
        <v>£m</v>
      </c>
      <c r="E1861" t="str">
        <f>'F_Inputs - Reps'!E1861</f>
        <v>Price Review 2019</v>
      </c>
      <c r="F1861" s="7"/>
      <c r="G1861" s="7"/>
      <c r="H1861" s="7"/>
      <c r="I1861" s="7"/>
      <c r="J1861" s="7"/>
    </row>
    <row r="1862" spans="1:10">
      <c r="A1862" t="str">
        <f>'F_Inputs - Reps'!A1862</f>
        <v>SVE</v>
      </c>
      <c r="B1862" t="str">
        <f>'F_Inputs - Reps'!B1862</f>
        <v>WS2012WT</v>
      </c>
      <c r="C1862" t="str">
        <f>'F_Inputs - Reps'!C1862</f>
        <v>Enhancement expenditure by purpose ~ operating - Addressing low pressure - Water treatment</v>
      </c>
      <c r="D1862" t="str">
        <f>'F_Inputs - Reps'!D1862</f>
        <v>£m</v>
      </c>
      <c r="E1862" t="str">
        <f>'F_Inputs - Reps'!E1862</f>
        <v>Price Review 2019</v>
      </c>
      <c r="F1862" s="7"/>
      <c r="G1862" s="7"/>
      <c r="H1862" s="7"/>
      <c r="I1862" s="7"/>
      <c r="J1862" s="7"/>
    </row>
    <row r="1863" spans="1:10">
      <c r="A1863" t="str">
        <f>'F_Inputs - Reps'!A1863</f>
        <v>SVE</v>
      </c>
      <c r="B1863" t="str">
        <f>'F_Inputs - Reps'!B1863</f>
        <v>WS2012TWD</v>
      </c>
      <c r="C1863" t="str">
        <f>'F_Inputs - Reps'!C1863</f>
        <v>Enhancement expenditure by purpose ~ operating - Addressing low pressure - Treated water distribution</v>
      </c>
      <c r="D1863" t="str">
        <f>'F_Inputs - Reps'!D1863</f>
        <v>£m</v>
      </c>
      <c r="E1863" t="str">
        <f>'F_Inputs - Reps'!E1863</f>
        <v>Price Review 2019</v>
      </c>
      <c r="F1863" s="7"/>
      <c r="G1863" s="7"/>
      <c r="H1863" s="7"/>
      <c r="I1863" s="7"/>
      <c r="J1863" s="7"/>
    </row>
    <row r="1864" spans="1:10">
      <c r="A1864" t="str">
        <f>'F_Inputs - Reps'!A1864</f>
        <v>SVE</v>
      </c>
      <c r="B1864" t="str">
        <f>'F_Inputs - Reps'!B1864</f>
        <v>WS2019WR</v>
      </c>
      <c r="C1864" t="str">
        <f>'F_Inputs - Reps'!C1864</f>
        <v>Enhancement expenditure by purpose ~ operating - New developments - Water resources</v>
      </c>
      <c r="D1864" t="str">
        <f>'F_Inputs - Reps'!D1864</f>
        <v>£m</v>
      </c>
      <c r="E1864" t="str">
        <f>'F_Inputs - Reps'!E1864</f>
        <v>Price Review 2019</v>
      </c>
      <c r="F1864" s="7"/>
      <c r="G1864" s="7"/>
      <c r="H1864" s="7"/>
      <c r="I1864" s="7"/>
      <c r="J1864" s="7"/>
    </row>
    <row r="1865" spans="1:10">
      <c r="A1865" t="str">
        <f>'F_Inputs - Reps'!A1865</f>
        <v>SVE</v>
      </c>
      <c r="B1865" t="str">
        <f>'F_Inputs - Reps'!B1865</f>
        <v>WS2019RWD</v>
      </c>
      <c r="C1865" t="str">
        <f>'F_Inputs - Reps'!C1865</f>
        <v>Enhancement expenditure by purpose ~ operating - New developments - Raw water distribution</v>
      </c>
      <c r="D1865" t="str">
        <f>'F_Inputs - Reps'!D1865</f>
        <v>£m</v>
      </c>
      <c r="E1865" t="str">
        <f>'F_Inputs - Reps'!E1865</f>
        <v>Price Review 2019</v>
      </c>
      <c r="F1865" s="7"/>
      <c r="G1865" s="7"/>
      <c r="H1865" s="7"/>
      <c r="I1865" s="7"/>
      <c r="J1865" s="7"/>
    </row>
    <row r="1866" spans="1:10">
      <c r="A1866" t="str">
        <f>'F_Inputs - Reps'!A1866</f>
        <v>SVE</v>
      </c>
      <c r="B1866" t="str">
        <f>'F_Inputs - Reps'!B1866</f>
        <v>WS2019WT</v>
      </c>
      <c r="C1866" t="str">
        <f>'F_Inputs - Reps'!C1866</f>
        <v>Enhancement expenditure by purpose ~ operating - New developments - Water treatment</v>
      </c>
      <c r="D1866" t="str">
        <f>'F_Inputs - Reps'!D1866</f>
        <v>£m</v>
      </c>
      <c r="E1866" t="str">
        <f>'F_Inputs - Reps'!E1866</f>
        <v>Price Review 2019</v>
      </c>
      <c r="F1866" s="7"/>
      <c r="G1866" s="7"/>
      <c r="H1866" s="7"/>
      <c r="I1866" s="7"/>
      <c r="J1866" s="7"/>
    </row>
    <row r="1867" spans="1:10">
      <c r="A1867" t="str">
        <f>'F_Inputs - Reps'!A1867</f>
        <v>SVE</v>
      </c>
      <c r="B1867" t="str">
        <f>'F_Inputs - Reps'!B1867</f>
        <v>WS2019TWD</v>
      </c>
      <c r="C1867" t="str">
        <f>'F_Inputs - Reps'!C1867</f>
        <v>Enhancement expenditure by purpose ~ operating - New developments - Treated water distribution</v>
      </c>
      <c r="D1867" t="str">
        <f>'F_Inputs - Reps'!D1867</f>
        <v>£m</v>
      </c>
      <c r="E1867" t="str">
        <f>'F_Inputs - Reps'!E1867</f>
        <v>Price Review 2019</v>
      </c>
      <c r="F1867" s="7"/>
      <c r="G1867" s="7"/>
      <c r="H1867" s="7"/>
      <c r="I1867" s="7"/>
      <c r="J1867" s="7"/>
    </row>
    <row r="1868" spans="1:10">
      <c r="A1868" t="str">
        <f>'F_Inputs - Reps'!A1868</f>
        <v>SVE</v>
      </c>
      <c r="B1868" t="str">
        <f>'F_Inputs - Reps'!B1868</f>
        <v>WS2020WR</v>
      </c>
      <c r="C1868" t="str">
        <f>'F_Inputs - Reps'!C1868</f>
        <v>Enhancement expenditure by purpose ~ operating - New connections element of new development (CPs, meters) - Water resources</v>
      </c>
      <c r="D1868" t="str">
        <f>'F_Inputs - Reps'!D1868</f>
        <v>£m</v>
      </c>
      <c r="E1868" t="str">
        <f>'F_Inputs - Reps'!E1868</f>
        <v>Price Review 2019</v>
      </c>
      <c r="F1868" s="7"/>
      <c r="G1868" s="7"/>
      <c r="H1868" s="7"/>
      <c r="I1868" s="7"/>
      <c r="J1868" s="7"/>
    </row>
    <row r="1869" spans="1:10">
      <c r="A1869" t="str">
        <f>'F_Inputs - Reps'!A1869</f>
        <v>SVE</v>
      </c>
      <c r="B1869" t="str">
        <f>'F_Inputs - Reps'!B1869</f>
        <v>WS2020RWD</v>
      </c>
      <c r="C1869" t="str">
        <f>'F_Inputs - Reps'!C1869</f>
        <v>Enhancement expenditure by purpose ~ operating - New connections element of new development (CPs, meters) - Raw water distribution</v>
      </c>
      <c r="D1869" t="str">
        <f>'F_Inputs - Reps'!D1869</f>
        <v>£m</v>
      </c>
      <c r="E1869" t="str">
        <f>'F_Inputs - Reps'!E1869</f>
        <v>Price Review 2019</v>
      </c>
      <c r="F1869" s="7"/>
      <c r="G1869" s="7"/>
      <c r="H1869" s="7"/>
      <c r="I1869" s="7"/>
      <c r="J1869" s="7"/>
    </row>
    <row r="1870" spans="1:10">
      <c r="A1870" t="str">
        <f>'F_Inputs - Reps'!A1870</f>
        <v>SVE</v>
      </c>
      <c r="B1870" t="str">
        <f>'F_Inputs - Reps'!B1870</f>
        <v>WS2020WT</v>
      </c>
      <c r="C1870" t="str">
        <f>'F_Inputs - Reps'!C1870</f>
        <v>Enhancement expenditure by purpose ~ operating - New connections element of new development (CPs, meters) - Water treatment</v>
      </c>
      <c r="D1870" t="str">
        <f>'F_Inputs - Reps'!D1870</f>
        <v>£m</v>
      </c>
      <c r="E1870" t="str">
        <f>'F_Inputs - Reps'!E1870</f>
        <v>Price Review 2019</v>
      </c>
      <c r="F1870" s="7"/>
      <c r="G1870" s="7"/>
      <c r="H1870" s="7"/>
      <c r="I1870" s="7"/>
      <c r="J1870" s="7"/>
    </row>
    <row r="1871" spans="1:10">
      <c r="A1871" t="str">
        <f>'F_Inputs - Reps'!A1871</f>
        <v>SVE</v>
      </c>
      <c r="B1871" t="str">
        <f>'F_Inputs - Reps'!B1871</f>
        <v>WS2020TWD</v>
      </c>
      <c r="C1871" t="str">
        <f>'F_Inputs - Reps'!C1871</f>
        <v>Enhancement expenditure by purpose ~ operating - New connections element of new development (CPs, meters) - Treated water distribution</v>
      </c>
      <c r="D1871" t="str">
        <f>'F_Inputs - Reps'!D1871</f>
        <v>£m</v>
      </c>
      <c r="E1871" t="str">
        <f>'F_Inputs - Reps'!E1871</f>
        <v>Price Review 2019</v>
      </c>
      <c r="F1871" s="7"/>
      <c r="G1871" s="7"/>
      <c r="H1871" s="7"/>
      <c r="I1871" s="7"/>
      <c r="J1871" s="7"/>
    </row>
    <row r="1872" spans="1:10">
      <c r="A1872" t="str">
        <f>'F_Inputs - Reps'!A1872</f>
        <v>SVE</v>
      </c>
      <c r="B1872" t="str">
        <f>'F_Inputs - Reps'!B1872</f>
        <v>WS1012WR</v>
      </c>
      <c r="C1872" t="str">
        <f>'F_Inputs - Reps'!C1872</f>
        <v>Capital Expenditure (excluding Atypical expenditure) - Maintaining the long term capability of the assets ~ infra - Water resources</v>
      </c>
      <c r="D1872" t="str">
        <f>'F_Inputs - Reps'!D1872</f>
        <v>£m</v>
      </c>
      <c r="E1872" t="str">
        <f>'F_Inputs - Reps'!E1872</f>
        <v>Price Review 2019</v>
      </c>
      <c r="F1872" s="7"/>
      <c r="G1872" s="7"/>
      <c r="H1872" s="7"/>
      <c r="I1872" s="7"/>
      <c r="J1872" s="7"/>
    </row>
    <row r="1873" spans="1:10">
      <c r="A1873" t="str">
        <f>'F_Inputs - Reps'!A1873</f>
        <v>SVE</v>
      </c>
      <c r="B1873" t="str">
        <f>'F_Inputs - Reps'!B1873</f>
        <v>WS1012WT</v>
      </c>
      <c r="C1873" t="str">
        <f>'F_Inputs - Reps'!C1873</f>
        <v>Maintaining the long term capability of the assets - infra - Water treatment</v>
      </c>
      <c r="D1873" t="str">
        <f>'F_Inputs - Reps'!D1873</f>
        <v>£m</v>
      </c>
      <c r="E1873" t="str">
        <f>'F_Inputs - Reps'!E1873</f>
        <v>Price Review 2019</v>
      </c>
      <c r="F1873" s="7"/>
      <c r="G1873" s="7"/>
      <c r="H1873" s="7"/>
      <c r="I1873" s="7"/>
      <c r="J1873" s="7"/>
    </row>
    <row r="1874" spans="1:10">
      <c r="A1874" t="str">
        <f>'F_Inputs - Reps'!A1874</f>
        <v>SVE</v>
      </c>
      <c r="B1874" t="str">
        <f>'F_Inputs - Reps'!B1874</f>
        <v>WS1012TWD</v>
      </c>
      <c r="C1874" t="str">
        <f>'F_Inputs - Reps'!C1874</f>
        <v>Maintaining the long term capability of the assets - infra - Treated water distribution</v>
      </c>
      <c r="D1874" t="str">
        <f>'F_Inputs - Reps'!D1874</f>
        <v>£m</v>
      </c>
      <c r="E1874" t="str">
        <f>'F_Inputs - Reps'!E1874</f>
        <v>Price Review 2019</v>
      </c>
      <c r="F1874" s="7"/>
      <c r="G1874" s="7"/>
      <c r="H1874" s="7"/>
      <c r="I1874" s="7"/>
      <c r="J1874" s="7"/>
    </row>
    <row r="1875" spans="1:10">
      <c r="A1875" t="str">
        <f>'F_Inputs - Reps'!A1875</f>
        <v>SVE</v>
      </c>
      <c r="B1875" t="str">
        <f>'F_Inputs - Reps'!B1875</f>
        <v>WS1012RWD</v>
      </c>
      <c r="C1875" t="str">
        <f>'F_Inputs - Reps'!C1875</f>
        <v>Capital Expenditure (excluding Atypical expenditure) - Maintaining the long term capability of the assets ~ infra - Raw water distribution</v>
      </c>
      <c r="D1875" t="str">
        <f>'F_Inputs - Reps'!D1875</f>
        <v>£m</v>
      </c>
      <c r="E1875" t="str">
        <f>'F_Inputs - Reps'!E1875</f>
        <v>Price Review 2019</v>
      </c>
      <c r="F1875" s="7"/>
      <c r="G1875" s="7"/>
      <c r="H1875" s="7"/>
      <c r="I1875" s="7"/>
      <c r="J1875" s="7"/>
    </row>
    <row r="1876" spans="1:10">
      <c r="A1876" t="str">
        <f>'F_Inputs - Reps'!A1876</f>
        <v>SVE</v>
      </c>
      <c r="B1876" t="str">
        <f>'F_Inputs - Reps'!B1876</f>
        <v>WS1013WR</v>
      </c>
      <c r="C1876" t="str">
        <f>'F_Inputs - Reps'!C1876</f>
        <v>Capital Expenditure (excluding Atypical expenditure) - Maintaining the long term capability of the assets ~ non-infra - Water resources</v>
      </c>
      <c r="D1876" t="str">
        <f>'F_Inputs - Reps'!D1876</f>
        <v>£m</v>
      </c>
      <c r="E1876" t="str">
        <f>'F_Inputs - Reps'!E1876</f>
        <v>Price Review 2019</v>
      </c>
      <c r="F1876" s="7"/>
      <c r="G1876" s="7"/>
      <c r="H1876" s="7"/>
      <c r="I1876" s="7"/>
      <c r="J1876" s="7"/>
    </row>
    <row r="1877" spans="1:10">
      <c r="A1877" t="str">
        <f>'F_Inputs - Reps'!A1877</f>
        <v>SVE</v>
      </c>
      <c r="B1877" t="str">
        <f>'F_Inputs - Reps'!B1877</f>
        <v>WS1013WT</v>
      </c>
      <c r="C1877" t="str">
        <f>'F_Inputs - Reps'!C1877</f>
        <v>Maintaining the long term capability of the assets - non-infra - Water treatment</v>
      </c>
      <c r="D1877" t="str">
        <f>'F_Inputs - Reps'!D1877</f>
        <v>£m</v>
      </c>
      <c r="E1877" t="str">
        <f>'F_Inputs - Reps'!E1877</f>
        <v>Price Review 2019</v>
      </c>
      <c r="F1877" s="7"/>
      <c r="G1877" s="7"/>
      <c r="H1877" s="7"/>
      <c r="I1877" s="7"/>
      <c r="J1877" s="7"/>
    </row>
    <row r="1878" spans="1:10">
      <c r="A1878" t="str">
        <f>'F_Inputs - Reps'!A1878</f>
        <v>SVE</v>
      </c>
      <c r="B1878" t="str">
        <f>'F_Inputs - Reps'!B1878</f>
        <v>WS1013TWD</v>
      </c>
      <c r="C1878" t="str">
        <f>'F_Inputs - Reps'!C1878</f>
        <v>Maintaining the long term capability of the assets - non-infra - Treated water distribution</v>
      </c>
      <c r="D1878" t="str">
        <f>'F_Inputs - Reps'!D1878</f>
        <v>£m</v>
      </c>
      <c r="E1878" t="str">
        <f>'F_Inputs - Reps'!E1878</f>
        <v>Price Review 2019</v>
      </c>
      <c r="F1878" s="7"/>
      <c r="G1878" s="7"/>
      <c r="H1878" s="7"/>
      <c r="I1878" s="7"/>
      <c r="J1878" s="7"/>
    </row>
    <row r="1879" spans="1:10">
      <c r="A1879" t="str">
        <f>'F_Inputs - Reps'!A1879</f>
        <v>SVE</v>
      </c>
      <c r="B1879" t="str">
        <f>'F_Inputs - Reps'!B1879</f>
        <v>WS1013RWD</v>
      </c>
      <c r="C1879" t="str">
        <f>'F_Inputs - Reps'!C1879</f>
        <v>Capital Expenditure (excluding Atypical expenditure) - Maintaining the long term capability of the assets ~ non-infra - Raw water distribution</v>
      </c>
      <c r="D1879" t="str">
        <f>'F_Inputs - Reps'!D1879</f>
        <v>£m</v>
      </c>
      <c r="E1879" t="str">
        <f>'F_Inputs - Reps'!E1879</f>
        <v>Price Review 2019</v>
      </c>
      <c r="F1879" s="7"/>
      <c r="G1879" s="7"/>
      <c r="H1879" s="7"/>
      <c r="I1879" s="7"/>
      <c r="J1879" s="7"/>
    </row>
    <row r="1880" spans="1:10">
      <c r="A1880" t="str">
        <f>'F_Inputs - Reps'!A1880</f>
        <v>SVE</v>
      </c>
      <c r="B1880" t="str">
        <f>'F_Inputs - Reps'!B1880</f>
        <v>W3002WR</v>
      </c>
      <c r="C1880" t="str">
        <f>'F_Inputs - Reps'!C1880</f>
        <v>Addressing low pressure - Water resources</v>
      </c>
      <c r="D1880" t="str">
        <f>'F_Inputs - Reps'!D1880</f>
        <v>£m</v>
      </c>
      <c r="E1880" t="str">
        <f>'F_Inputs - Reps'!E1880</f>
        <v>Price Review 2019</v>
      </c>
      <c r="F1880" s="7"/>
      <c r="G1880" s="7"/>
      <c r="H1880" s="7"/>
      <c r="I1880" s="7"/>
      <c r="J1880" s="7"/>
    </row>
    <row r="1881" spans="1:10">
      <c r="A1881" t="str">
        <f>'F_Inputs - Reps'!A1881</f>
        <v>SVE</v>
      </c>
      <c r="B1881" t="str">
        <f>'F_Inputs - Reps'!B1881</f>
        <v>W3002RWD</v>
      </c>
      <c r="C1881" t="str">
        <f>'F_Inputs - Reps'!C1881</f>
        <v>Addressing low pressure - Raw water distribution</v>
      </c>
      <c r="D1881" t="str">
        <f>'F_Inputs - Reps'!D1881</f>
        <v>£m</v>
      </c>
      <c r="E1881" t="str">
        <f>'F_Inputs - Reps'!E1881</f>
        <v>Price Review 2019</v>
      </c>
      <c r="F1881" s="7"/>
      <c r="G1881" s="7"/>
      <c r="H1881" s="7"/>
      <c r="I1881" s="7"/>
      <c r="J1881" s="7"/>
    </row>
    <row r="1882" spans="1:10">
      <c r="A1882" t="str">
        <f>'F_Inputs - Reps'!A1882</f>
        <v>SVE</v>
      </c>
      <c r="B1882" t="str">
        <f>'F_Inputs - Reps'!B1882</f>
        <v>W3002WT</v>
      </c>
      <c r="C1882" t="str">
        <f>'F_Inputs - Reps'!C1882</f>
        <v>Addressing low pressure - Water treatment</v>
      </c>
      <c r="D1882" t="str">
        <f>'F_Inputs - Reps'!D1882</f>
        <v>£m</v>
      </c>
      <c r="E1882" t="str">
        <f>'F_Inputs - Reps'!E1882</f>
        <v>Price Review 2019</v>
      </c>
      <c r="F1882" s="7"/>
      <c r="G1882" s="7"/>
      <c r="H1882" s="7"/>
      <c r="I1882" s="7"/>
      <c r="J1882" s="7"/>
    </row>
    <row r="1883" spans="1:10">
      <c r="A1883" t="str">
        <f>'F_Inputs - Reps'!A1883</f>
        <v>SVE</v>
      </c>
      <c r="B1883" t="str">
        <f>'F_Inputs - Reps'!B1883</f>
        <v>W3002TWD</v>
      </c>
      <c r="C1883" t="str">
        <f>'F_Inputs - Reps'!C1883</f>
        <v>Addressing low pressure - Treated water distribution</v>
      </c>
      <c r="D1883" t="str">
        <f>'F_Inputs - Reps'!D1883</f>
        <v>£m</v>
      </c>
      <c r="E1883" t="str">
        <f>'F_Inputs - Reps'!E1883</f>
        <v>Price Review 2019</v>
      </c>
      <c r="F1883" s="7"/>
      <c r="G1883" s="7"/>
      <c r="H1883" s="7"/>
      <c r="I1883" s="7"/>
      <c r="J1883" s="7"/>
    </row>
    <row r="1884" spans="1:10">
      <c r="A1884" t="str">
        <f>'F_Inputs - Reps'!A1884</f>
        <v>SVE</v>
      </c>
      <c r="B1884" t="str">
        <f>'F_Inputs - Reps'!B1884</f>
        <v>W3009WR</v>
      </c>
      <c r="C1884" t="str">
        <f>'F_Inputs - Reps'!C1884</f>
        <v>New developments - Water resources</v>
      </c>
      <c r="D1884" t="str">
        <f>'F_Inputs - Reps'!D1884</f>
        <v>£m</v>
      </c>
      <c r="E1884" t="str">
        <f>'F_Inputs - Reps'!E1884</f>
        <v>Price Review 2019</v>
      </c>
      <c r="F1884" s="7"/>
      <c r="G1884" s="7"/>
      <c r="H1884" s="7"/>
      <c r="I1884" s="7"/>
      <c r="J1884" s="7"/>
    </row>
    <row r="1885" spans="1:10">
      <c r="A1885" t="str">
        <f>'F_Inputs - Reps'!A1885</f>
        <v>SVE</v>
      </c>
      <c r="B1885" t="str">
        <f>'F_Inputs - Reps'!B1885</f>
        <v>W3009RWD</v>
      </c>
      <c r="C1885" t="str">
        <f>'F_Inputs - Reps'!C1885</f>
        <v>New developments - Raw water distribution</v>
      </c>
      <c r="D1885" t="str">
        <f>'F_Inputs - Reps'!D1885</f>
        <v>£m</v>
      </c>
      <c r="E1885" t="str">
        <f>'F_Inputs - Reps'!E1885</f>
        <v>Price Review 2019</v>
      </c>
      <c r="F1885" s="7"/>
      <c r="G1885" s="7"/>
      <c r="H1885" s="7"/>
      <c r="I1885" s="7"/>
      <c r="J1885" s="7"/>
    </row>
    <row r="1886" spans="1:10">
      <c r="A1886" t="str">
        <f>'F_Inputs - Reps'!A1886</f>
        <v>SVE</v>
      </c>
      <c r="B1886" t="str">
        <f>'F_Inputs - Reps'!B1886</f>
        <v>W3009WT</v>
      </c>
      <c r="C1886" t="str">
        <f>'F_Inputs - Reps'!C1886</f>
        <v>New developments - Water treatment</v>
      </c>
      <c r="D1886" t="str">
        <f>'F_Inputs - Reps'!D1886</f>
        <v>£m</v>
      </c>
      <c r="E1886" t="str">
        <f>'F_Inputs - Reps'!E1886</f>
        <v>Price Review 2019</v>
      </c>
      <c r="F1886" s="7"/>
      <c r="G1886" s="7"/>
      <c r="H1886" s="7"/>
      <c r="I1886" s="7"/>
      <c r="J1886" s="7"/>
    </row>
    <row r="1887" spans="1:10">
      <c r="A1887" t="str">
        <f>'F_Inputs - Reps'!A1887</f>
        <v>SVE</v>
      </c>
      <c r="B1887" t="str">
        <f>'F_Inputs - Reps'!B1887</f>
        <v>W3009TWD</v>
      </c>
      <c r="C1887" t="str">
        <f>'F_Inputs - Reps'!C1887</f>
        <v>New developments - Treated water distribution</v>
      </c>
      <c r="D1887" t="str">
        <f>'F_Inputs - Reps'!D1887</f>
        <v>£m</v>
      </c>
      <c r="E1887" t="str">
        <f>'F_Inputs - Reps'!E1887</f>
        <v>Price Review 2019</v>
      </c>
      <c r="F1887" s="7"/>
      <c r="G1887" s="7"/>
      <c r="H1887" s="7"/>
      <c r="I1887" s="7"/>
      <c r="J1887" s="7"/>
    </row>
    <row r="1888" spans="1:10">
      <c r="A1888" t="str">
        <f>'F_Inputs - Reps'!A1888</f>
        <v>SVE</v>
      </c>
      <c r="B1888" t="str">
        <f>'F_Inputs - Reps'!B1888</f>
        <v>WS2004WR</v>
      </c>
      <c r="C1888" t="str">
        <f>'F_Inputs - Reps'!C1888</f>
        <v>New connections element of new development (CPs, meters) - Abstraction licences</v>
      </c>
      <c r="D1888" t="str">
        <f>'F_Inputs - Reps'!D1888</f>
        <v>£m</v>
      </c>
      <c r="E1888" t="str">
        <f>'F_Inputs - Reps'!E1888</f>
        <v>Price Review 2019</v>
      </c>
      <c r="F1888" s="7"/>
      <c r="G1888" s="7"/>
      <c r="H1888" s="7"/>
      <c r="I1888" s="7"/>
      <c r="J1888" s="7"/>
    </row>
    <row r="1889" spans="1:10">
      <c r="A1889" t="str">
        <f>'F_Inputs - Reps'!A1889</f>
        <v>SVE</v>
      </c>
      <c r="B1889" t="str">
        <f>'F_Inputs - Reps'!B1889</f>
        <v>WS2004WT</v>
      </c>
      <c r="C1889" t="str">
        <f>'F_Inputs - Reps'!C1889</f>
        <v>New connections element of new development (CPs, meters) - Water treatment</v>
      </c>
      <c r="D1889" t="str">
        <f>'F_Inputs - Reps'!D1889</f>
        <v>£m</v>
      </c>
      <c r="E1889" t="str">
        <f>'F_Inputs - Reps'!E1889</f>
        <v>Price Review 2019</v>
      </c>
      <c r="F1889" s="7"/>
      <c r="G1889" s="7"/>
      <c r="H1889" s="7"/>
      <c r="I1889" s="7"/>
      <c r="J1889" s="7"/>
    </row>
    <row r="1890" spans="1:10">
      <c r="A1890" t="str">
        <f>'F_Inputs - Reps'!A1890</f>
        <v>SVE</v>
      </c>
      <c r="B1890" t="str">
        <f>'F_Inputs - Reps'!B1890</f>
        <v>WS2004TWD</v>
      </c>
      <c r="C1890" t="str">
        <f>'F_Inputs - Reps'!C1890</f>
        <v>New connections element of new development (CPs, meters) - Treated water distribution</v>
      </c>
      <c r="D1890" t="str">
        <f>'F_Inputs - Reps'!D1890</f>
        <v>£m</v>
      </c>
      <c r="E1890" t="str">
        <f>'F_Inputs - Reps'!E1890</f>
        <v>Price Review 2019</v>
      </c>
      <c r="F1890" s="7"/>
      <c r="G1890" s="7"/>
      <c r="H1890" s="7"/>
      <c r="I1890" s="7"/>
      <c r="J1890" s="7"/>
    </row>
    <row r="1891" spans="1:10">
      <c r="A1891" t="str">
        <f>'F_Inputs - Reps'!A1891</f>
        <v>SVE</v>
      </c>
      <c r="B1891" t="str">
        <f>'F_Inputs - Reps'!B1891</f>
        <v>WS2004RWD</v>
      </c>
      <c r="C1891" t="str">
        <f>'F_Inputs - Reps'!C1891</f>
        <v>Enhancement expenditure by purpose ~ capital - New connections element of new development (CPs, meters) - Raw water distribution</v>
      </c>
      <c r="D1891" t="str">
        <f>'F_Inputs - Reps'!D1891</f>
        <v>£m</v>
      </c>
      <c r="E1891" t="str">
        <f>'F_Inputs - Reps'!E1891</f>
        <v>Price Review 2019</v>
      </c>
      <c r="F1891" s="7"/>
      <c r="G1891" s="7"/>
      <c r="H1891" s="7"/>
      <c r="I1891" s="7"/>
      <c r="J1891" s="7"/>
    </row>
    <row r="1892" spans="1:10">
      <c r="A1892" t="str">
        <f>'F_Inputs - Reps'!A1892</f>
        <v>SVE</v>
      </c>
      <c r="B1892" t="str">
        <f>'F_Inputs - Reps'!B1892</f>
        <v>BA2070WR</v>
      </c>
      <c r="C1892" t="str">
        <f>'F_Inputs - Reps'!C1892</f>
        <v>Total enhancement capital expenditure  - Water resources</v>
      </c>
      <c r="D1892" t="str">
        <f>'F_Inputs - Reps'!D1892</f>
        <v>£m</v>
      </c>
      <c r="E1892" t="str">
        <f>'F_Inputs - Reps'!E1892</f>
        <v>Price Review 2019</v>
      </c>
      <c r="F1892" s="7"/>
      <c r="G1892" s="7"/>
      <c r="H1892" s="7"/>
      <c r="I1892" s="7"/>
      <c r="J1892" s="7"/>
    </row>
    <row r="1893" spans="1:10">
      <c r="A1893" t="str">
        <f>'F_Inputs - Reps'!A1893</f>
        <v>SVE</v>
      </c>
      <c r="B1893" t="str">
        <f>'F_Inputs - Reps'!B1893</f>
        <v>BA2070RWD</v>
      </c>
      <c r="C1893" t="str">
        <f>'F_Inputs - Reps'!C1893</f>
        <v>Total enhancement capital expenditure  - Raw water distribution</v>
      </c>
      <c r="D1893" t="str">
        <f>'F_Inputs - Reps'!D1893</f>
        <v>£m</v>
      </c>
      <c r="E1893" t="str">
        <f>'F_Inputs - Reps'!E1893</f>
        <v>Price Review 2019</v>
      </c>
      <c r="F1893" s="7"/>
      <c r="G1893" s="7"/>
      <c r="H1893" s="7"/>
      <c r="I1893" s="7"/>
      <c r="J1893" s="7"/>
    </row>
    <row r="1894" spans="1:10">
      <c r="A1894" t="str">
        <f>'F_Inputs - Reps'!A1894</f>
        <v>SVE</v>
      </c>
      <c r="B1894" t="str">
        <f>'F_Inputs - Reps'!B1894</f>
        <v>BA2070WT</v>
      </c>
      <c r="C1894" t="str">
        <f>'F_Inputs - Reps'!C1894</f>
        <v>Total enhancement capital expenditure  - Water treatment</v>
      </c>
      <c r="D1894" t="str">
        <f>'F_Inputs - Reps'!D1894</f>
        <v>£m</v>
      </c>
      <c r="E1894" t="str">
        <f>'F_Inputs - Reps'!E1894</f>
        <v>Price Review 2019</v>
      </c>
      <c r="F1894" s="7"/>
      <c r="G1894" s="7"/>
      <c r="H1894" s="7"/>
      <c r="I1894" s="7"/>
      <c r="J1894" s="7"/>
    </row>
    <row r="1895" spans="1:10">
      <c r="A1895" t="str">
        <f>'F_Inputs - Reps'!A1895</f>
        <v>SVE</v>
      </c>
      <c r="B1895" t="str">
        <f>'F_Inputs - Reps'!B1895</f>
        <v>BA2070TWD</v>
      </c>
      <c r="C1895" t="str">
        <f>'F_Inputs - Reps'!C1895</f>
        <v>Total enhancement capital expenditure  - Treated water distribution</v>
      </c>
      <c r="D1895" t="str">
        <f>'F_Inputs - Reps'!D1895</f>
        <v>£m</v>
      </c>
      <c r="E1895" t="str">
        <f>'F_Inputs - Reps'!E1895</f>
        <v>Price Review 2019</v>
      </c>
      <c r="F1895" s="7"/>
      <c r="G1895" s="7"/>
      <c r="H1895" s="7"/>
      <c r="I1895" s="7"/>
      <c r="J1895" s="7"/>
    </row>
    <row r="1896" spans="1:10">
      <c r="A1896" t="str">
        <f>'F_Inputs - Reps'!A1896</f>
        <v>SVE</v>
      </c>
      <c r="B1896" t="str">
        <f>'F_Inputs - Reps'!B1896</f>
        <v>WWS1009SC</v>
      </c>
      <c r="C1896" t="str">
        <f>'F_Inputs - Reps'!C1896</f>
        <v>Operating expenditure - Total operating expenditure (excluding third party services) - Sewage collection</v>
      </c>
      <c r="D1896" t="str">
        <f>'F_Inputs - Reps'!D1896</f>
        <v>£m</v>
      </c>
      <c r="E1896" t="str">
        <f>'F_Inputs - Reps'!E1896</f>
        <v>Price Review 2019</v>
      </c>
      <c r="F1896" s="7"/>
      <c r="G1896" s="7"/>
      <c r="H1896" s="7"/>
      <c r="I1896" s="7"/>
      <c r="J1896" s="7"/>
    </row>
    <row r="1897" spans="1:10">
      <c r="A1897" t="str">
        <f>'F_Inputs - Reps'!A1897</f>
        <v>SVE</v>
      </c>
      <c r="B1897" t="str">
        <f>'F_Inputs - Reps'!B1897</f>
        <v>WWS1009ST</v>
      </c>
      <c r="C1897" t="str">
        <f>'F_Inputs - Reps'!C1897</f>
        <v>Operating expenditure - Total operating expenditure (excluding third party services) - Sewage treatment</v>
      </c>
      <c r="D1897" t="str">
        <f>'F_Inputs - Reps'!D1897</f>
        <v>£m</v>
      </c>
      <c r="E1897" t="str">
        <f>'F_Inputs - Reps'!E1897</f>
        <v>Price Review 2019</v>
      </c>
      <c r="F1897" s="7"/>
      <c r="G1897" s="7"/>
      <c r="H1897" s="7"/>
      <c r="I1897" s="7"/>
      <c r="J1897" s="7"/>
    </row>
    <row r="1898" spans="1:10">
      <c r="A1898" t="str">
        <f>'F_Inputs - Reps'!A1898</f>
        <v>SVE</v>
      </c>
      <c r="B1898" t="str">
        <f>'F_Inputs - Reps'!B1898</f>
        <v>WWS1009STP</v>
      </c>
      <c r="C1898" t="str">
        <f>'F_Inputs - Reps'!C1898</f>
        <v>Operating expenditure - Total operating expenditure (excluding third party services) - Sludge transport</v>
      </c>
      <c r="D1898" t="str">
        <f>'F_Inputs - Reps'!D1898</f>
        <v>£m</v>
      </c>
      <c r="E1898" t="str">
        <f>'F_Inputs - Reps'!E1898</f>
        <v>Price Review 2019</v>
      </c>
      <c r="F1898" s="7"/>
      <c r="G1898" s="7"/>
      <c r="H1898" s="7"/>
      <c r="I1898" s="7"/>
      <c r="J1898" s="7"/>
    </row>
    <row r="1899" spans="1:10">
      <c r="A1899" t="str">
        <f>'F_Inputs - Reps'!A1899</f>
        <v>SVE</v>
      </c>
      <c r="B1899" t="str">
        <f>'F_Inputs - Reps'!B1899</f>
        <v>WWS1009SDT</v>
      </c>
      <c r="C1899" t="str">
        <f>'F_Inputs - Reps'!C1899</f>
        <v>Operating expenditure - Total operating expenditure (excluding third party services) - Sludge treatment</v>
      </c>
      <c r="D1899" t="str">
        <f>'F_Inputs - Reps'!D1899</f>
        <v>£m</v>
      </c>
      <c r="E1899" t="str">
        <f>'F_Inputs - Reps'!E1899</f>
        <v>Price Review 2019</v>
      </c>
      <c r="F1899" s="7"/>
      <c r="G1899" s="7"/>
      <c r="H1899" s="7"/>
      <c r="I1899" s="7"/>
      <c r="J1899" s="7"/>
    </row>
    <row r="1900" spans="1:10">
      <c r="A1900" t="str">
        <f>'F_Inputs - Reps'!A1900</f>
        <v>SVE</v>
      </c>
      <c r="B1900" t="str">
        <f>'F_Inputs - Reps'!B1900</f>
        <v>WWS1009SDD</v>
      </c>
      <c r="C1900" t="str">
        <f>'F_Inputs - Reps'!C1900</f>
        <v>Operating expenditure - Total operating expenditure (excluding third party services) - Sludge disposal</v>
      </c>
      <c r="D1900" t="str">
        <f>'F_Inputs - Reps'!D1900</f>
        <v>£m</v>
      </c>
      <c r="E1900" t="str">
        <f>'F_Inputs - Reps'!E1900</f>
        <v>Price Review 2019</v>
      </c>
      <c r="F1900" s="7"/>
      <c r="G1900" s="7"/>
      <c r="H1900" s="7"/>
      <c r="I1900" s="7"/>
      <c r="J1900" s="7"/>
    </row>
    <row r="1901" spans="1:10">
      <c r="A1901" t="str">
        <f>'F_Inputs - Reps'!A1901</f>
        <v>SVE</v>
      </c>
      <c r="B1901" t="str">
        <f>'F_Inputs - Reps'!B1901</f>
        <v>WWS2054SC</v>
      </c>
      <c r="C1901" t="str">
        <f>'F_Inputs - Reps'!C1901</f>
        <v>Enhancement expenditure by purpose - operating - Total wastewater enhancement operating expenditure  - Sewage collection</v>
      </c>
      <c r="D1901" t="str">
        <f>'F_Inputs - Reps'!D1901</f>
        <v>£m</v>
      </c>
      <c r="E1901" t="str">
        <f>'F_Inputs - Reps'!E1901</f>
        <v>Price Review 2019</v>
      </c>
      <c r="F1901" s="7"/>
      <c r="G1901" s="7"/>
      <c r="H1901" s="7"/>
      <c r="I1901" s="7"/>
      <c r="J1901" s="7"/>
    </row>
    <row r="1902" spans="1:10">
      <c r="A1902" t="str">
        <f>'F_Inputs - Reps'!A1902</f>
        <v>SVE</v>
      </c>
      <c r="B1902" t="str">
        <f>'F_Inputs - Reps'!B1902</f>
        <v>WWS2054ST</v>
      </c>
      <c r="C1902" t="str">
        <f>'F_Inputs - Reps'!C1902</f>
        <v>Enhancement expenditure by purpose - operating - Total wastewater enhancement operating expenditure  - Sewage treatment</v>
      </c>
      <c r="D1902" t="str">
        <f>'F_Inputs - Reps'!D1902</f>
        <v>£m</v>
      </c>
      <c r="E1902" t="str">
        <f>'F_Inputs - Reps'!E1902</f>
        <v>Price Review 2019</v>
      </c>
      <c r="F1902" s="7"/>
      <c r="G1902" s="7"/>
      <c r="H1902" s="7"/>
      <c r="I1902" s="7"/>
      <c r="J1902" s="7"/>
    </row>
    <row r="1903" spans="1:10">
      <c r="A1903" t="str">
        <f>'F_Inputs - Reps'!A1903</f>
        <v>SVE</v>
      </c>
      <c r="B1903" t="str">
        <f>'F_Inputs - Reps'!B1903</f>
        <v>WWS2054STP</v>
      </c>
      <c r="C1903" t="str">
        <f>'F_Inputs - Reps'!C1903</f>
        <v>Enhancement expenditure by purpose - operating - Total wastewater enhancement operating expenditure  - Sludge transport</v>
      </c>
      <c r="D1903" t="str">
        <f>'F_Inputs - Reps'!D1903</f>
        <v>£m</v>
      </c>
      <c r="E1903" t="str">
        <f>'F_Inputs - Reps'!E1903</f>
        <v>Price Review 2019</v>
      </c>
      <c r="F1903" s="7"/>
      <c r="G1903" s="7"/>
      <c r="H1903" s="7"/>
      <c r="I1903" s="7"/>
      <c r="J1903" s="7"/>
    </row>
    <row r="1904" spans="1:10">
      <c r="A1904" t="str">
        <f>'F_Inputs - Reps'!A1904</f>
        <v>SVE</v>
      </c>
      <c r="B1904" t="str">
        <f>'F_Inputs - Reps'!B1904</f>
        <v>WWS2054SDT</v>
      </c>
      <c r="C1904" t="str">
        <f>'F_Inputs - Reps'!C1904</f>
        <v>Enhancement expenditure by purpose - operating - Total wastewater enhancement operating expenditure  - Sludge treatment</v>
      </c>
      <c r="D1904" t="str">
        <f>'F_Inputs - Reps'!D1904</f>
        <v>£m</v>
      </c>
      <c r="E1904" t="str">
        <f>'F_Inputs - Reps'!E1904</f>
        <v>Price Review 2019</v>
      </c>
      <c r="F1904" s="7"/>
      <c r="G1904" s="7"/>
      <c r="H1904" s="7"/>
      <c r="I1904" s="7"/>
      <c r="J1904" s="7"/>
    </row>
    <row r="1905" spans="1:10">
      <c r="A1905" t="str">
        <f>'F_Inputs - Reps'!A1905</f>
        <v>SVE</v>
      </c>
      <c r="B1905" t="str">
        <f>'F_Inputs - Reps'!B1905</f>
        <v>WWS2054SDD</v>
      </c>
      <c r="C1905" t="str">
        <f>'F_Inputs - Reps'!C1905</f>
        <v>Enhancement expenditure by purpose - operating - Total wastewater enhancement operating expenditure  - Sludge disposal</v>
      </c>
      <c r="D1905" t="str">
        <f>'F_Inputs - Reps'!D1905</f>
        <v>£m</v>
      </c>
      <c r="E1905" t="str">
        <f>'F_Inputs - Reps'!E1905</f>
        <v>Price Review 2019</v>
      </c>
      <c r="F1905" s="7"/>
      <c r="G1905" s="7"/>
      <c r="H1905" s="7"/>
      <c r="I1905" s="7"/>
      <c r="J1905" s="7"/>
    </row>
    <row r="1906" spans="1:10">
      <c r="A1906" t="str">
        <f>'F_Inputs - Reps'!A1906</f>
        <v>SVE</v>
      </c>
      <c r="B1906" t="str">
        <f>'F_Inputs - Reps'!B1906</f>
        <v>WWS2033SC</v>
      </c>
      <c r="C1906" t="str">
        <f>'F_Inputs - Reps'!C1906</f>
        <v>Enhancement expenditure by purpose - operating - New development and growth - Sewage collection</v>
      </c>
      <c r="D1906" t="str">
        <f>'F_Inputs - Reps'!D1906</f>
        <v>£m</v>
      </c>
      <c r="E1906" t="str">
        <f>'F_Inputs - Reps'!E1906</f>
        <v>Price Review 2019</v>
      </c>
      <c r="F1906" s="7"/>
      <c r="G1906" s="7"/>
      <c r="H1906" s="7"/>
      <c r="I1906" s="7"/>
      <c r="J1906" s="7"/>
    </row>
    <row r="1907" spans="1:10">
      <c r="A1907" t="str">
        <f>'F_Inputs - Reps'!A1907</f>
        <v>SVE</v>
      </c>
      <c r="B1907" t="str">
        <f>'F_Inputs - Reps'!B1907</f>
        <v>WWS2033ST</v>
      </c>
      <c r="C1907" t="str">
        <f>'F_Inputs - Reps'!C1907</f>
        <v>Enhancement expenditure by purpose - operating - New development and growth - Sewage treatment</v>
      </c>
      <c r="D1907" t="str">
        <f>'F_Inputs - Reps'!D1907</f>
        <v>£m</v>
      </c>
      <c r="E1907" t="str">
        <f>'F_Inputs - Reps'!E1907</f>
        <v>Price Review 2019</v>
      </c>
      <c r="F1907" s="7"/>
      <c r="G1907" s="7"/>
      <c r="H1907" s="7"/>
      <c r="I1907" s="7"/>
      <c r="J1907" s="7"/>
    </row>
    <row r="1908" spans="1:10">
      <c r="A1908" t="str">
        <f>'F_Inputs - Reps'!A1908</f>
        <v>SVE</v>
      </c>
      <c r="B1908" t="str">
        <f>'F_Inputs - Reps'!B1908</f>
        <v>WWS2033STP</v>
      </c>
      <c r="C1908" t="str">
        <f>'F_Inputs - Reps'!C1908</f>
        <v>Enhancement expenditure by purpose - operating - New development and growth - Sludge transport</v>
      </c>
      <c r="D1908" t="str">
        <f>'F_Inputs - Reps'!D1908</f>
        <v>£m</v>
      </c>
      <c r="E1908" t="str">
        <f>'F_Inputs - Reps'!E1908</f>
        <v>Price Review 2019</v>
      </c>
      <c r="F1908" s="7"/>
      <c r="G1908" s="7"/>
      <c r="H1908" s="7"/>
      <c r="I1908" s="7"/>
      <c r="J1908" s="7"/>
    </row>
    <row r="1909" spans="1:10">
      <c r="A1909" t="str">
        <f>'F_Inputs - Reps'!A1909</f>
        <v>SVE</v>
      </c>
      <c r="B1909" t="str">
        <f>'F_Inputs - Reps'!B1909</f>
        <v>WWS2033SDT</v>
      </c>
      <c r="C1909" t="str">
        <f>'F_Inputs - Reps'!C1909</f>
        <v>Enhancement expenditure by purpose - operating - New development and growth - Sludge treatment</v>
      </c>
      <c r="D1909" t="str">
        <f>'F_Inputs - Reps'!D1909</f>
        <v>£m</v>
      </c>
      <c r="E1909" t="str">
        <f>'F_Inputs - Reps'!E1909</f>
        <v>Price Review 2019</v>
      </c>
      <c r="F1909" s="7"/>
      <c r="G1909" s="7"/>
      <c r="H1909" s="7"/>
      <c r="I1909" s="7"/>
      <c r="J1909" s="7"/>
    </row>
    <row r="1910" spans="1:10">
      <c r="A1910" t="str">
        <f>'F_Inputs - Reps'!A1910</f>
        <v>SVE</v>
      </c>
      <c r="B1910" t="str">
        <f>'F_Inputs - Reps'!B1910</f>
        <v>WWS2033SDD</v>
      </c>
      <c r="C1910" t="str">
        <f>'F_Inputs - Reps'!C1910</f>
        <v>Enhancement expenditure by purpose - operating - New development and growth - Sludge disposal</v>
      </c>
      <c r="D1910" t="str">
        <f>'F_Inputs - Reps'!D1910</f>
        <v>£m</v>
      </c>
      <c r="E1910" t="str">
        <f>'F_Inputs - Reps'!E1910</f>
        <v>Price Review 2019</v>
      </c>
      <c r="F1910" s="7"/>
      <c r="G1910" s="7"/>
      <c r="H1910" s="7"/>
      <c r="I1910" s="7"/>
      <c r="J1910" s="7"/>
    </row>
    <row r="1911" spans="1:10">
      <c r="A1911" t="str">
        <f>'F_Inputs - Reps'!A1911</f>
        <v>SVE</v>
      </c>
      <c r="B1911" t="str">
        <f>'F_Inputs - Reps'!B1911</f>
        <v>WWS2034SC</v>
      </c>
      <c r="C1911" t="str">
        <f>'F_Inputs - Reps'!C1911</f>
        <v>Enhancement expenditure by purpose - operating - Growth at sewage treatment works (excluding sludge treatment) - Sewage collection</v>
      </c>
      <c r="D1911" t="str">
        <f>'F_Inputs - Reps'!D1911</f>
        <v>£m</v>
      </c>
      <c r="E1911" t="str">
        <f>'F_Inputs - Reps'!E1911</f>
        <v>Price Review 2019</v>
      </c>
      <c r="F1911" s="7"/>
      <c r="G1911" s="7"/>
      <c r="H1911" s="7"/>
      <c r="I1911" s="7"/>
      <c r="J1911" s="7"/>
    </row>
    <row r="1912" spans="1:10">
      <c r="A1912" t="str">
        <f>'F_Inputs - Reps'!A1912</f>
        <v>SVE</v>
      </c>
      <c r="B1912" t="str">
        <f>'F_Inputs - Reps'!B1912</f>
        <v>WWS2034ST</v>
      </c>
      <c r="C1912" t="str">
        <f>'F_Inputs - Reps'!C1912</f>
        <v>Enhancement expenditure by purpose - operating - Growth at sewage treatment works (excluding sludge treatment) - Sewage treatment</v>
      </c>
      <c r="D1912" t="str">
        <f>'F_Inputs - Reps'!D1912</f>
        <v>£m</v>
      </c>
      <c r="E1912" t="str">
        <f>'F_Inputs - Reps'!E1912</f>
        <v>Price Review 2019</v>
      </c>
      <c r="F1912" s="7"/>
      <c r="G1912" s="7"/>
      <c r="H1912" s="7"/>
      <c r="I1912" s="7"/>
      <c r="J1912" s="7"/>
    </row>
    <row r="1913" spans="1:10">
      <c r="A1913" t="str">
        <f>'F_Inputs - Reps'!A1913</f>
        <v>SVE</v>
      </c>
      <c r="B1913" t="str">
        <f>'F_Inputs - Reps'!B1913</f>
        <v>WWS2034STP</v>
      </c>
      <c r="C1913" t="str">
        <f>'F_Inputs - Reps'!C1913</f>
        <v>Enhancement expenditure by purpose - operating - Growth at sewage treatment works (excluding sludge treatment) - Sludge transport</v>
      </c>
      <c r="D1913" t="str">
        <f>'F_Inputs - Reps'!D1913</f>
        <v>£m</v>
      </c>
      <c r="E1913" t="str">
        <f>'F_Inputs - Reps'!E1913</f>
        <v>Price Review 2019</v>
      </c>
      <c r="F1913" s="7"/>
      <c r="G1913" s="7"/>
      <c r="H1913" s="7"/>
      <c r="I1913" s="7"/>
      <c r="J1913" s="7"/>
    </row>
    <row r="1914" spans="1:10">
      <c r="A1914" t="str">
        <f>'F_Inputs - Reps'!A1914</f>
        <v>SVE</v>
      </c>
      <c r="B1914" t="str">
        <f>'F_Inputs - Reps'!B1914</f>
        <v>WWS2034SDT</v>
      </c>
      <c r="C1914" t="str">
        <f>'F_Inputs - Reps'!C1914</f>
        <v>Enhancement expenditure by purpose - operating - Growth at sewage treatment works (excluding sludge treatment) - Sludge treatment</v>
      </c>
      <c r="D1914" t="str">
        <f>'F_Inputs - Reps'!D1914</f>
        <v>£m</v>
      </c>
      <c r="E1914" t="str">
        <f>'F_Inputs - Reps'!E1914</f>
        <v>Price Review 2019</v>
      </c>
      <c r="F1914" s="7"/>
      <c r="G1914" s="7"/>
      <c r="H1914" s="7"/>
      <c r="I1914" s="7"/>
      <c r="J1914" s="7"/>
    </row>
    <row r="1915" spans="1:10">
      <c r="A1915" t="str">
        <f>'F_Inputs - Reps'!A1915</f>
        <v>SVE</v>
      </c>
      <c r="B1915" t="str">
        <f>'F_Inputs - Reps'!B1915</f>
        <v>WWS2034SDD</v>
      </c>
      <c r="C1915" t="str">
        <f>'F_Inputs - Reps'!C1915</f>
        <v>Enhancement expenditure by purpose - operating - Growth at sewage treatment works (excluding sludge treatment) - Sludge disposal</v>
      </c>
      <c r="D1915" t="str">
        <f>'F_Inputs - Reps'!D1915</f>
        <v>£m</v>
      </c>
      <c r="E1915" t="str">
        <f>'F_Inputs - Reps'!E1915</f>
        <v>Price Review 2019</v>
      </c>
      <c r="F1915" s="7"/>
      <c r="G1915" s="7"/>
      <c r="H1915" s="7"/>
      <c r="I1915" s="7"/>
      <c r="J1915" s="7"/>
    </row>
    <row r="1916" spans="1:10">
      <c r="A1916" t="str">
        <f>'F_Inputs - Reps'!A1916</f>
        <v>SVE</v>
      </c>
      <c r="B1916" t="str">
        <f>'F_Inputs - Reps'!B1916</f>
        <v>WWS2038SC</v>
      </c>
      <c r="C1916" t="str">
        <f>'F_Inputs - Reps'!C1916</f>
        <v>Enhancement expenditure by purpose - operating - Reduce flooding risk for properties - Sewage collection</v>
      </c>
      <c r="D1916" t="str">
        <f>'F_Inputs - Reps'!D1916</f>
        <v>£m</v>
      </c>
      <c r="E1916" t="str">
        <f>'F_Inputs - Reps'!E1916</f>
        <v>Price Review 2019</v>
      </c>
      <c r="F1916" s="7"/>
      <c r="G1916" s="7"/>
      <c r="H1916" s="7"/>
      <c r="I1916" s="7"/>
      <c r="J1916" s="7"/>
    </row>
    <row r="1917" spans="1:10">
      <c r="A1917" t="str">
        <f>'F_Inputs - Reps'!A1917</f>
        <v>SVE</v>
      </c>
      <c r="B1917" t="str">
        <f>'F_Inputs - Reps'!B1917</f>
        <v>WWS2038ST</v>
      </c>
      <c r="C1917" t="str">
        <f>'F_Inputs - Reps'!C1917</f>
        <v>Enhancement expenditure by purpose - operating - Reduce flooding risk for properties - Sewage treatment</v>
      </c>
      <c r="D1917" t="str">
        <f>'F_Inputs - Reps'!D1917</f>
        <v>£m</v>
      </c>
      <c r="E1917" t="str">
        <f>'F_Inputs - Reps'!E1917</f>
        <v>Price Review 2019</v>
      </c>
      <c r="F1917" s="7"/>
      <c r="G1917" s="7"/>
      <c r="H1917" s="7"/>
      <c r="I1917" s="7"/>
      <c r="J1917" s="7"/>
    </row>
    <row r="1918" spans="1:10">
      <c r="A1918" t="str">
        <f>'F_Inputs - Reps'!A1918</f>
        <v>SVE</v>
      </c>
      <c r="B1918" t="str">
        <f>'F_Inputs - Reps'!B1918</f>
        <v>WWS2038STP</v>
      </c>
      <c r="C1918" t="str">
        <f>'F_Inputs - Reps'!C1918</f>
        <v>Enhancement expenditure by purpose - operating - Reduce flooding risk for properties - Sludge transport</v>
      </c>
      <c r="D1918" t="str">
        <f>'F_Inputs - Reps'!D1918</f>
        <v>£m</v>
      </c>
      <c r="E1918" t="str">
        <f>'F_Inputs - Reps'!E1918</f>
        <v>Price Review 2019</v>
      </c>
      <c r="F1918" s="7"/>
      <c r="G1918" s="7"/>
      <c r="H1918" s="7"/>
      <c r="I1918" s="7"/>
      <c r="J1918" s="7"/>
    </row>
    <row r="1919" spans="1:10">
      <c r="A1919" t="str">
        <f>'F_Inputs - Reps'!A1919</f>
        <v>SVE</v>
      </c>
      <c r="B1919" t="str">
        <f>'F_Inputs - Reps'!B1919</f>
        <v>WWS2038SDT</v>
      </c>
      <c r="C1919" t="str">
        <f>'F_Inputs - Reps'!C1919</f>
        <v>Enhancement expenditure by purpose - operating - Reduce flooding risk for properties - Sludge treatment</v>
      </c>
      <c r="D1919" t="str">
        <f>'F_Inputs - Reps'!D1919</f>
        <v>£m</v>
      </c>
      <c r="E1919" t="str">
        <f>'F_Inputs - Reps'!E1919</f>
        <v>Price Review 2019</v>
      </c>
      <c r="F1919" s="7"/>
      <c r="G1919" s="7"/>
      <c r="H1919" s="7"/>
      <c r="I1919" s="7"/>
      <c r="J1919" s="7"/>
    </row>
    <row r="1920" spans="1:10">
      <c r="A1920" t="str">
        <f>'F_Inputs - Reps'!A1920</f>
        <v>SVE</v>
      </c>
      <c r="B1920" t="str">
        <f>'F_Inputs - Reps'!B1920</f>
        <v>WWS2038SDD</v>
      </c>
      <c r="C1920" t="str">
        <f>'F_Inputs - Reps'!C1920</f>
        <v>Enhancement expenditure by purpose - operating - Reduce flooding risk for properties - Sludge disposal</v>
      </c>
      <c r="D1920" t="str">
        <f>'F_Inputs - Reps'!D1920</f>
        <v>£m</v>
      </c>
      <c r="E1920" t="str">
        <f>'F_Inputs - Reps'!E1920</f>
        <v>Price Review 2019</v>
      </c>
      <c r="F1920" s="7"/>
      <c r="G1920" s="7"/>
      <c r="H1920" s="7"/>
      <c r="I1920" s="7"/>
      <c r="J1920" s="7"/>
    </row>
    <row r="1921" spans="1:10">
      <c r="A1921" t="str">
        <f>'F_Inputs - Reps'!A1921</f>
        <v>SVE</v>
      </c>
      <c r="B1921" t="str">
        <f>'F_Inputs - Reps'!B1921</f>
        <v>WWS2055SC</v>
      </c>
      <c r="C1921" t="str">
        <f>'F_Inputs - Reps'!C1921</f>
        <v>Enhancement expenditure by purpose - operating - Transferred private sewers and pumping stations - Sewage collection</v>
      </c>
      <c r="D1921" t="str">
        <f>'F_Inputs - Reps'!D1921</f>
        <v>£m</v>
      </c>
      <c r="E1921" t="str">
        <f>'F_Inputs - Reps'!E1921</f>
        <v>Price Review 2019</v>
      </c>
      <c r="F1921" s="7"/>
      <c r="G1921" s="7"/>
      <c r="H1921" s="7"/>
      <c r="I1921" s="7"/>
      <c r="J1921" s="7"/>
    </row>
    <row r="1922" spans="1:10">
      <c r="A1922" t="str">
        <f>'F_Inputs - Reps'!A1922</f>
        <v>SVE</v>
      </c>
      <c r="B1922" t="str">
        <f>'F_Inputs - Reps'!B1922</f>
        <v>WWS2055ST</v>
      </c>
      <c r="C1922" t="str">
        <f>'F_Inputs - Reps'!C1922</f>
        <v>Enhancement expenditure by purpose - operating - Transferred private sewers and pumping stations - Sewage treatment</v>
      </c>
      <c r="D1922" t="str">
        <f>'F_Inputs - Reps'!D1922</f>
        <v>£m</v>
      </c>
      <c r="E1922" t="str">
        <f>'F_Inputs - Reps'!E1922</f>
        <v>Price Review 2019</v>
      </c>
      <c r="F1922" s="7"/>
      <c r="G1922" s="7"/>
      <c r="H1922" s="7"/>
      <c r="I1922" s="7"/>
      <c r="J1922" s="7"/>
    </row>
    <row r="1923" spans="1:10">
      <c r="A1923" t="str">
        <f>'F_Inputs - Reps'!A1923</f>
        <v>SVE</v>
      </c>
      <c r="B1923" t="str">
        <f>'F_Inputs - Reps'!B1923</f>
        <v>WWS2055STP</v>
      </c>
      <c r="C1923" t="str">
        <f>'F_Inputs - Reps'!C1923</f>
        <v>Enhancement expenditure by purpose - operating - Transferred private sewers and pumping stations - Sludge transport</v>
      </c>
      <c r="D1923" t="str">
        <f>'F_Inputs - Reps'!D1923</f>
        <v>£m</v>
      </c>
      <c r="E1923" t="str">
        <f>'F_Inputs - Reps'!E1923</f>
        <v>Price Review 2019</v>
      </c>
      <c r="F1923" s="7"/>
      <c r="G1923" s="7"/>
      <c r="H1923" s="7"/>
      <c r="I1923" s="7"/>
      <c r="J1923" s="7"/>
    </row>
    <row r="1924" spans="1:10">
      <c r="A1924" t="str">
        <f>'F_Inputs - Reps'!A1924</f>
        <v>SVE</v>
      </c>
      <c r="B1924" t="str">
        <f>'F_Inputs - Reps'!B1924</f>
        <v>WWS2055SDT</v>
      </c>
      <c r="C1924" t="str">
        <f>'F_Inputs - Reps'!C1924</f>
        <v>Enhancement expenditure by purpose - operating - Transferred private sewers and pumping stations - Sludge treatment</v>
      </c>
      <c r="D1924" t="str">
        <f>'F_Inputs - Reps'!D1924</f>
        <v>£m</v>
      </c>
      <c r="E1924" t="str">
        <f>'F_Inputs - Reps'!E1924</f>
        <v>Price Review 2019</v>
      </c>
      <c r="F1924" s="7"/>
      <c r="G1924" s="7"/>
      <c r="H1924" s="7"/>
      <c r="I1924" s="7"/>
      <c r="J1924" s="7"/>
    </row>
    <row r="1925" spans="1:10">
      <c r="A1925" t="str">
        <f>'F_Inputs - Reps'!A1925</f>
        <v>SVE</v>
      </c>
      <c r="B1925" t="str">
        <f>'F_Inputs - Reps'!B1925</f>
        <v>WWS2055SDD</v>
      </c>
      <c r="C1925" t="str">
        <f>'F_Inputs - Reps'!C1925</f>
        <v>Enhancement expenditure by purpose - operating - Transferred private sewers and pumping stations - Sludge disposal</v>
      </c>
      <c r="D1925" t="str">
        <f>'F_Inputs - Reps'!D1925</f>
        <v>£m</v>
      </c>
      <c r="E1925" t="str">
        <f>'F_Inputs - Reps'!E1925</f>
        <v>Price Review 2019</v>
      </c>
      <c r="F1925" s="7"/>
      <c r="G1925" s="7"/>
      <c r="H1925" s="7"/>
      <c r="I1925" s="7"/>
      <c r="J1925" s="7"/>
    </row>
    <row r="1926" spans="1:10">
      <c r="A1926" t="str">
        <f>'F_Inputs - Reps'!A1926</f>
        <v>SVE</v>
      </c>
      <c r="B1926" t="str">
        <f>'F_Inputs - Reps'!B1926</f>
        <v>WWS1012SC</v>
      </c>
      <c r="C1926" t="str">
        <f>'F_Inputs - Reps'!C1926</f>
        <v>Capital expenditure - Maintaining the long term capability of the assets ~ infra - Sewage collection</v>
      </c>
      <c r="D1926" t="str">
        <f>'F_Inputs - Reps'!D1926</f>
        <v>£m</v>
      </c>
      <c r="E1926" t="str">
        <f>'F_Inputs - Reps'!E1926</f>
        <v>Price Review 2019</v>
      </c>
      <c r="F1926" s="7"/>
      <c r="G1926" s="7"/>
      <c r="H1926" s="7"/>
      <c r="I1926" s="7"/>
      <c r="J1926" s="7"/>
    </row>
    <row r="1927" spans="1:10">
      <c r="A1927" t="str">
        <f>'F_Inputs - Reps'!A1927</f>
        <v>SVE</v>
      </c>
      <c r="B1927" t="str">
        <f>'F_Inputs - Reps'!B1927</f>
        <v>WWS1012ST</v>
      </c>
      <c r="C1927" t="str">
        <f>'F_Inputs - Reps'!C1927</f>
        <v>Capital expenditure - Maintaining the long term capability of the assets ~ infra - Sewage treatment</v>
      </c>
      <c r="D1927" t="str">
        <f>'F_Inputs - Reps'!D1927</f>
        <v>£m</v>
      </c>
      <c r="E1927" t="str">
        <f>'F_Inputs - Reps'!E1927</f>
        <v>Price Review 2019</v>
      </c>
      <c r="F1927" s="7"/>
      <c r="G1927" s="7"/>
      <c r="H1927" s="7"/>
      <c r="I1927" s="7"/>
      <c r="J1927" s="7"/>
    </row>
    <row r="1928" spans="1:10">
      <c r="A1928" t="str">
        <f>'F_Inputs - Reps'!A1928</f>
        <v>SVE</v>
      </c>
      <c r="B1928" t="str">
        <f>'F_Inputs - Reps'!B1928</f>
        <v>WWS1012STP</v>
      </c>
      <c r="C1928" t="str">
        <f>'F_Inputs - Reps'!C1928</f>
        <v>Capital expenditure - Maintaining the long term capability of the assets ~ infra - Sludge transport</v>
      </c>
      <c r="D1928" t="str">
        <f>'F_Inputs - Reps'!D1928</f>
        <v>£m</v>
      </c>
      <c r="E1928" t="str">
        <f>'F_Inputs - Reps'!E1928</f>
        <v>Price Review 2019</v>
      </c>
      <c r="F1928" s="7"/>
      <c r="G1928" s="7"/>
      <c r="H1928" s="7"/>
      <c r="I1928" s="7"/>
      <c r="J1928" s="7"/>
    </row>
    <row r="1929" spans="1:10">
      <c r="A1929" t="str">
        <f>'F_Inputs - Reps'!A1929</f>
        <v>SVE</v>
      </c>
      <c r="B1929" t="str">
        <f>'F_Inputs - Reps'!B1929</f>
        <v>WWS1012SDT</v>
      </c>
      <c r="C1929" t="str">
        <f>'F_Inputs - Reps'!C1929</f>
        <v>Capital expenditure - Maintaining the long term capability of the assets ~ infra - Sludge treatment</v>
      </c>
      <c r="D1929" t="str">
        <f>'F_Inputs - Reps'!D1929</f>
        <v>£m</v>
      </c>
      <c r="E1929" t="str">
        <f>'F_Inputs - Reps'!E1929</f>
        <v>Price Review 2019</v>
      </c>
      <c r="F1929" s="7"/>
      <c r="G1929" s="7"/>
      <c r="H1929" s="7"/>
      <c r="I1929" s="7"/>
      <c r="J1929" s="7"/>
    </row>
    <row r="1930" spans="1:10">
      <c r="A1930" t="str">
        <f>'F_Inputs - Reps'!A1930</f>
        <v>SVE</v>
      </c>
      <c r="B1930" t="str">
        <f>'F_Inputs - Reps'!B1930</f>
        <v>WWS1012SDD</v>
      </c>
      <c r="C1930" t="str">
        <f>'F_Inputs - Reps'!C1930</f>
        <v>Capital expenditure - Maintaining the long term capability of the assets ~ infra - Sludge disposal</v>
      </c>
      <c r="D1930" t="str">
        <f>'F_Inputs - Reps'!D1930</f>
        <v>£m</v>
      </c>
      <c r="E1930" t="str">
        <f>'F_Inputs - Reps'!E1930</f>
        <v>Price Review 2019</v>
      </c>
      <c r="F1930" s="7"/>
      <c r="G1930" s="7"/>
      <c r="H1930" s="7"/>
      <c r="I1930" s="7"/>
      <c r="J1930" s="7"/>
    </row>
    <row r="1931" spans="1:10">
      <c r="A1931" t="str">
        <f>'F_Inputs - Reps'!A1931</f>
        <v>SVE</v>
      </c>
      <c r="B1931" t="str">
        <f>'F_Inputs - Reps'!B1931</f>
        <v>WWS1013SC</v>
      </c>
      <c r="C1931" t="str">
        <f>'F_Inputs - Reps'!C1931</f>
        <v>Capital expenditure - Maintaining the long term capability of the assets ~ non~infra - Sewage collection</v>
      </c>
      <c r="D1931" t="str">
        <f>'F_Inputs - Reps'!D1931</f>
        <v>£m</v>
      </c>
      <c r="E1931" t="str">
        <f>'F_Inputs - Reps'!E1931</f>
        <v>Price Review 2019</v>
      </c>
      <c r="F1931" s="7"/>
      <c r="G1931" s="7"/>
      <c r="H1931" s="7"/>
      <c r="I1931" s="7"/>
      <c r="J1931" s="7"/>
    </row>
    <row r="1932" spans="1:10">
      <c r="A1932" t="str">
        <f>'F_Inputs - Reps'!A1932</f>
        <v>SVE</v>
      </c>
      <c r="B1932" t="str">
        <f>'F_Inputs - Reps'!B1932</f>
        <v>WWS1013ST</v>
      </c>
      <c r="C1932" t="str">
        <f>'F_Inputs - Reps'!C1932</f>
        <v>Capital expenditure - Maintaining the long term capability of the assets ~ non~infra - Sewage treatment</v>
      </c>
      <c r="D1932" t="str">
        <f>'F_Inputs - Reps'!D1932</f>
        <v>£m</v>
      </c>
      <c r="E1932" t="str">
        <f>'F_Inputs - Reps'!E1932</f>
        <v>Price Review 2019</v>
      </c>
      <c r="F1932" s="7"/>
      <c r="G1932" s="7"/>
      <c r="H1932" s="7"/>
      <c r="I1932" s="7"/>
      <c r="J1932" s="7"/>
    </row>
    <row r="1933" spans="1:10">
      <c r="A1933" t="str">
        <f>'F_Inputs - Reps'!A1933</f>
        <v>SVE</v>
      </c>
      <c r="B1933" t="str">
        <f>'F_Inputs - Reps'!B1933</f>
        <v>WWS1013STP</v>
      </c>
      <c r="C1933" t="str">
        <f>'F_Inputs - Reps'!C1933</f>
        <v>Capital expenditure - Maintaining the long term capability of the assets ~ non~infra - Sludge transport</v>
      </c>
      <c r="D1933" t="str">
        <f>'F_Inputs - Reps'!D1933</f>
        <v>£m</v>
      </c>
      <c r="E1933" t="str">
        <f>'F_Inputs - Reps'!E1933</f>
        <v>Price Review 2019</v>
      </c>
      <c r="F1933" s="7"/>
      <c r="G1933" s="7"/>
      <c r="H1933" s="7"/>
      <c r="I1933" s="7"/>
      <c r="J1933" s="7"/>
    </row>
    <row r="1934" spans="1:10">
      <c r="A1934" t="str">
        <f>'F_Inputs - Reps'!A1934</f>
        <v>SVE</v>
      </c>
      <c r="B1934" t="str">
        <f>'F_Inputs - Reps'!B1934</f>
        <v>WWS1013SDT</v>
      </c>
      <c r="C1934" t="str">
        <f>'F_Inputs - Reps'!C1934</f>
        <v>Capital expenditure - Maintaining the long term capability of the assets ~ non~infra - Sludge treatment</v>
      </c>
      <c r="D1934" t="str">
        <f>'F_Inputs - Reps'!D1934</f>
        <v>£m</v>
      </c>
      <c r="E1934" t="str">
        <f>'F_Inputs - Reps'!E1934</f>
        <v>Price Review 2019</v>
      </c>
      <c r="F1934" s="7"/>
      <c r="G1934" s="7"/>
      <c r="H1934" s="7"/>
      <c r="I1934" s="7"/>
      <c r="J1934" s="7"/>
    </row>
    <row r="1935" spans="1:10">
      <c r="A1935" t="str">
        <f>'F_Inputs - Reps'!A1935</f>
        <v>SVE</v>
      </c>
      <c r="B1935" t="str">
        <f>'F_Inputs - Reps'!B1935</f>
        <v>WWS1013SDD</v>
      </c>
      <c r="C1935" t="str">
        <f>'F_Inputs - Reps'!C1935</f>
        <v>Capital expenditure - Maintaining the long term capability of the assets ~ non~infra - Sludge disposal</v>
      </c>
      <c r="D1935" t="str">
        <f>'F_Inputs - Reps'!D1935</f>
        <v>£m</v>
      </c>
      <c r="E1935" t="str">
        <f>'F_Inputs - Reps'!E1935</f>
        <v>Price Review 2019</v>
      </c>
      <c r="F1935" s="7"/>
      <c r="G1935" s="7"/>
      <c r="H1935" s="7"/>
      <c r="I1935" s="7"/>
      <c r="J1935" s="7"/>
    </row>
    <row r="1936" spans="1:10">
      <c r="A1936" t="str">
        <f>'F_Inputs - Reps'!A1936</f>
        <v>SVE</v>
      </c>
      <c r="B1936" t="str">
        <f>'F_Inputs - Reps'!B1936</f>
        <v>S3020SC</v>
      </c>
      <c r="C1936" t="str">
        <f>'F_Inputs - Reps'!C1936</f>
        <v>New development and growth - Sewage collection</v>
      </c>
      <c r="D1936" t="str">
        <f>'F_Inputs - Reps'!D1936</f>
        <v>£m</v>
      </c>
      <c r="E1936" t="str">
        <f>'F_Inputs - Reps'!E1936</f>
        <v>Price Review 2019</v>
      </c>
      <c r="F1936" s="7"/>
      <c r="G1936" s="7"/>
      <c r="H1936" s="7"/>
      <c r="I1936" s="7"/>
      <c r="J1936" s="7"/>
    </row>
    <row r="1937" spans="1:10">
      <c r="A1937" t="str">
        <f>'F_Inputs - Reps'!A1937</f>
        <v>SVE</v>
      </c>
      <c r="B1937" t="str">
        <f>'F_Inputs - Reps'!B1937</f>
        <v>S3020ST</v>
      </c>
      <c r="C1937" t="str">
        <f>'F_Inputs - Reps'!C1937</f>
        <v>New development and growth - Sewage treatment</v>
      </c>
      <c r="D1937" t="str">
        <f>'F_Inputs - Reps'!D1937</f>
        <v>£m</v>
      </c>
      <c r="E1937" t="str">
        <f>'F_Inputs - Reps'!E1937</f>
        <v>Price Review 2019</v>
      </c>
      <c r="F1937" s="7"/>
      <c r="G1937" s="7"/>
      <c r="H1937" s="7"/>
      <c r="I1937" s="7"/>
      <c r="J1937" s="7"/>
    </row>
    <row r="1938" spans="1:10">
      <c r="A1938" t="str">
        <f>'F_Inputs - Reps'!A1938</f>
        <v>SVE</v>
      </c>
      <c r="B1938" t="str">
        <f>'F_Inputs - Reps'!B1938</f>
        <v>S3020STP</v>
      </c>
      <c r="C1938" t="str">
        <f>'F_Inputs - Reps'!C1938</f>
        <v>New development and growth - Sludge transport</v>
      </c>
      <c r="D1938" t="str">
        <f>'F_Inputs - Reps'!D1938</f>
        <v>£m</v>
      </c>
      <c r="E1938" t="str">
        <f>'F_Inputs - Reps'!E1938</f>
        <v>Price Review 2019</v>
      </c>
      <c r="F1938" s="7"/>
      <c r="G1938" s="7"/>
      <c r="H1938" s="7"/>
      <c r="I1938" s="7"/>
      <c r="J1938" s="7"/>
    </row>
    <row r="1939" spans="1:10">
      <c r="A1939" t="str">
        <f>'F_Inputs - Reps'!A1939</f>
        <v>SVE</v>
      </c>
      <c r="B1939" t="str">
        <f>'F_Inputs - Reps'!B1939</f>
        <v>S3020SDT</v>
      </c>
      <c r="C1939" t="str">
        <f>'F_Inputs - Reps'!C1939</f>
        <v>New development and growth - Sludge treatment</v>
      </c>
      <c r="D1939" t="str">
        <f>'F_Inputs - Reps'!D1939</f>
        <v>£m</v>
      </c>
      <c r="E1939" t="str">
        <f>'F_Inputs - Reps'!E1939</f>
        <v>Price Review 2019</v>
      </c>
      <c r="F1939" s="7"/>
      <c r="G1939" s="7"/>
      <c r="H1939" s="7"/>
      <c r="I1939" s="7"/>
      <c r="J1939" s="7"/>
    </row>
    <row r="1940" spans="1:10">
      <c r="A1940" t="str">
        <f>'F_Inputs - Reps'!A1940</f>
        <v>SVE</v>
      </c>
      <c r="B1940" t="str">
        <f>'F_Inputs - Reps'!B1940</f>
        <v>S3020SDD</v>
      </c>
      <c r="C1940" t="str">
        <f>'F_Inputs - Reps'!C1940</f>
        <v>New development and growth - Sludge disposal</v>
      </c>
      <c r="D1940" t="str">
        <f>'F_Inputs - Reps'!D1940</f>
        <v>£m</v>
      </c>
      <c r="E1940" t="str">
        <f>'F_Inputs - Reps'!E1940</f>
        <v>Price Review 2019</v>
      </c>
      <c r="F1940" s="7"/>
      <c r="G1940" s="7"/>
      <c r="H1940" s="7"/>
      <c r="I1940" s="7"/>
      <c r="J1940" s="7"/>
    </row>
    <row r="1941" spans="1:10">
      <c r="A1941" t="str">
        <f>'F_Inputs - Reps'!A1941</f>
        <v>SVE</v>
      </c>
      <c r="B1941" t="str">
        <f>'F_Inputs - Reps'!B1941</f>
        <v>S3021SC</v>
      </c>
      <c r="C1941" t="str">
        <f>'F_Inputs - Reps'!C1941</f>
        <v>Growth at sewage treatment works (excluding sludge treatment) - Sewage collection</v>
      </c>
      <c r="D1941" t="str">
        <f>'F_Inputs - Reps'!D1941</f>
        <v>£m</v>
      </c>
      <c r="E1941" t="str">
        <f>'F_Inputs - Reps'!E1941</f>
        <v>Price Review 2019</v>
      </c>
      <c r="F1941" s="7"/>
      <c r="G1941" s="7"/>
      <c r="H1941" s="7"/>
      <c r="I1941" s="7"/>
      <c r="J1941" s="7"/>
    </row>
    <row r="1942" spans="1:10">
      <c r="A1942" t="str">
        <f>'F_Inputs - Reps'!A1942</f>
        <v>SVE</v>
      </c>
      <c r="B1942" t="str">
        <f>'F_Inputs - Reps'!B1942</f>
        <v>S3021ST</v>
      </c>
      <c r="C1942" t="str">
        <f>'F_Inputs - Reps'!C1942</f>
        <v>Growth at sewage treatment works (excluding sludge treatment) - Sewage treatment</v>
      </c>
      <c r="D1942" t="str">
        <f>'F_Inputs - Reps'!D1942</f>
        <v>£m</v>
      </c>
      <c r="E1942" t="str">
        <f>'F_Inputs - Reps'!E1942</f>
        <v>Price Review 2019</v>
      </c>
      <c r="F1942" s="7"/>
      <c r="G1942" s="7"/>
      <c r="H1942" s="7"/>
      <c r="I1942" s="7"/>
      <c r="J1942" s="7"/>
    </row>
    <row r="1943" spans="1:10">
      <c r="A1943" t="str">
        <f>'F_Inputs - Reps'!A1943</f>
        <v>SVE</v>
      </c>
      <c r="B1943" t="str">
        <f>'F_Inputs - Reps'!B1943</f>
        <v>S3021STP</v>
      </c>
      <c r="C1943" t="str">
        <f>'F_Inputs - Reps'!C1943</f>
        <v>Growth at sewage treatment works (excluding sludge treatment) - Sludge transport</v>
      </c>
      <c r="D1943" t="str">
        <f>'F_Inputs - Reps'!D1943</f>
        <v>£m</v>
      </c>
      <c r="E1943" t="str">
        <f>'F_Inputs - Reps'!E1943</f>
        <v>Price Review 2019</v>
      </c>
      <c r="F1943" s="7"/>
      <c r="G1943" s="7"/>
      <c r="H1943" s="7"/>
      <c r="I1943" s="7"/>
      <c r="J1943" s="7"/>
    </row>
    <row r="1944" spans="1:10">
      <c r="A1944" t="str">
        <f>'F_Inputs - Reps'!A1944</f>
        <v>SVE</v>
      </c>
      <c r="B1944" t="str">
        <f>'F_Inputs - Reps'!B1944</f>
        <v>S3021SDT</v>
      </c>
      <c r="C1944" t="str">
        <f>'F_Inputs - Reps'!C1944</f>
        <v>Growth at sewage treatment works (excluding sludge treatment) - Sludge treatment</v>
      </c>
      <c r="D1944" t="str">
        <f>'F_Inputs - Reps'!D1944</f>
        <v>£m</v>
      </c>
      <c r="E1944" t="str">
        <f>'F_Inputs - Reps'!E1944</f>
        <v>Price Review 2019</v>
      </c>
      <c r="F1944" s="7"/>
      <c r="G1944" s="7"/>
      <c r="H1944" s="7"/>
      <c r="I1944" s="7"/>
      <c r="J1944" s="7"/>
    </row>
    <row r="1945" spans="1:10">
      <c r="A1945" t="str">
        <f>'F_Inputs - Reps'!A1945</f>
        <v>SVE</v>
      </c>
      <c r="B1945" t="str">
        <f>'F_Inputs - Reps'!B1945</f>
        <v>S3021SDD</v>
      </c>
      <c r="C1945" t="str">
        <f>'F_Inputs - Reps'!C1945</f>
        <v>Growth at sewage treatment works (excluding sludge treatment) - Sludge disposal</v>
      </c>
      <c r="D1945" t="str">
        <f>'F_Inputs - Reps'!D1945</f>
        <v>£m</v>
      </c>
      <c r="E1945" t="str">
        <f>'F_Inputs - Reps'!E1945</f>
        <v>Price Review 2019</v>
      </c>
      <c r="F1945" s="7"/>
      <c r="G1945" s="7"/>
      <c r="H1945" s="7"/>
      <c r="I1945" s="7"/>
      <c r="J1945" s="7"/>
    </row>
    <row r="1946" spans="1:10">
      <c r="A1946" t="str">
        <f>'F_Inputs - Reps'!A1946</f>
        <v>SVE</v>
      </c>
      <c r="B1946" t="str">
        <f>'F_Inputs - Reps'!B1946</f>
        <v>S3023SC</v>
      </c>
      <c r="C1946" t="str">
        <f>'F_Inputs - Reps'!C1946</f>
        <v>Reduce flooding risk for properties - Sewage collection</v>
      </c>
      <c r="D1946" t="str">
        <f>'F_Inputs - Reps'!D1946</f>
        <v>£m</v>
      </c>
      <c r="E1946" t="str">
        <f>'F_Inputs - Reps'!E1946</f>
        <v>Price Review 2019</v>
      </c>
      <c r="F1946" s="7"/>
      <c r="G1946" s="7"/>
      <c r="H1946" s="7"/>
      <c r="I1946" s="7"/>
      <c r="J1946" s="7"/>
    </row>
    <row r="1947" spans="1:10">
      <c r="A1947" t="str">
        <f>'F_Inputs - Reps'!A1947</f>
        <v>SVE</v>
      </c>
      <c r="B1947" t="str">
        <f>'F_Inputs - Reps'!B1947</f>
        <v>S3023ST</v>
      </c>
      <c r="C1947" t="str">
        <f>'F_Inputs - Reps'!C1947</f>
        <v>Reduce flooding risk for properties - Sewage treatment</v>
      </c>
      <c r="D1947" t="str">
        <f>'F_Inputs - Reps'!D1947</f>
        <v>£m</v>
      </c>
      <c r="E1947" t="str">
        <f>'F_Inputs - Reps'!E1947</f>
        <v>Price Review 2019</v>
      </c>
      <c r="F1947" s="7"/>
      <c r="G1947" s="7"/>
      <c r="H1947" s="7"/>
      <c r="I1947" s="7"/>
      <c r="J1947" s="7"/>
    </row>
    <row r="1948" spans="1:10">
      <c r="A1948" t="str">
        <f>'F_Inputs - Reps'!A1948</f>
        <v>SVE</v>
      </c>
      <c r="B1948" t="str">
        <f>'F_Inputs - Reps'!B1948</f>
        <v>S3023STP</v>
      </c>
      <c r="C1948" t="str">
        <f>'F_Inputs - Reps'!C1948</f>
        <v>Reduce flooding risk for properties - Sludge transport</v>
      </c>
      <c r="D1948" t="str">
        <f>'F_Inputs - Reps'!D1948</f>
        <v>£m</v>
      </c>
      <c r="E1948" t="str">
        <f>'F_Inputs - Reps'!E1948</f>
        <v>Price Review 2019</v>
      </c>
      <c r="F1948" s="7"/>
      <c r="G1948" s="7"/>
      <c r="H1948" s="7"/>
      <c r="I1948" s="7"/>
      <c r="J1948" s="7"/>
    </row>
    <row r="1949" spans="1:10">
      <c r="A1949" t="str">
        <f>'F_Inputs - Reps'!A1949</f>
        <v>SVE</v>
      </c>
      <c r="B1949" t="str">
        <f>'F_Inputs - Reps'!B1949</f>
        <v>S3023SDT</v>
      </c>
      <c r="C1949" t="str">
        <f>'F_Inputs - Reps'!C1949</f>
        <v>Reduce flooding risk for properties - Sludge treatment</v>
      </c>
      <c r="D1949" t="str">
        <f>'F_Inputs - Reps'!D1949</f>
        <v>£m</v>
      </c>
      <c r="E1949" t="str">
        <f>'F_Inputs - Reps'!E1949</f>
        <v>Price Review 2019</v>
      </c>
      <c r="F1949" s="7"/>
      <c r="G1949" s="7"/>
      <c r="H1949" s="7"/>
      <c r="I1949" s="7"/>
      <c r="J1949" s="7"/>
    </row>
    <row r="1950" spans="1:10">
      <c r="A1950" t="str">
        <f>'F_Inputs - Reps'!A1950</f>
        <v>SVE</v>
      </c>
      <c r="B1950" t="str">
        <f>'F_Inputs - Reps'!B1950</f>
        <v>S3023SDD</v>
      </c>
      <c r="C1950" t="str">
        <f>'F_Inputs - Reps'!C1950</f>
        <v>Reduce flooding risk for properties - Sludge disposal</v>
      </c>
      <c r="D1950" t="str">
        <f>'F_Inputs - Reps'!D1950</f>
        <v>£m</v>
      </c>
      <c r="E1950" t="str">
        <f>'F_Inputs - Reps'!E1950</f>
        <v>Price Review 2019</v>
      </c>
      <c r="F1950" s="7"/>
      <c r="G1950" s="7"/>
      <c r="H1950" s="7"/>
      <c r="I1950" s="7"/>
      <c r="J1950" s="7"/>
    </row>
    <row r="1951" spans="1:10">
      <c r="A1951" t="str">
        <f>'F_Inputs - Reps'!A1951</f>
        <v>SVE</v>
      </c>
      <c r="B1951" t="str">
        <f>'F_Inputs - Reps'!B1951</f>
        <v>S3024SC</v>
      </c>
      <c r="C1951" t="str">
        <f>'F_Inputs - Reps'!C1951</f>
        <v>Transferred private sewers and pumping stations - Sewage collection</v>
      </c>
      <c r="D1951" t="str">
        <f>'F_Inputs - Reps'!D1951</f>
        <v>£m</v>
      </c>
      <c r="E1951" t="str">
        <f>'F_Inputs - Reps'!E1951</f>
        <v>Price Review 2019</v>
      </c>
      <c r="F1951" s="7"/>
      <c r="G1951" s="7"/>
      <c r="H1951" s="7"/>
      <c r="I1951" s="7"/>
      <c r="J1951" s="7"/>
    </row>
    <row r="1952" spans="1:10">
      <c r="A1952" t="str">
        <f>'F_Inputs - Reps'!A1952</f>
        <v>SVE</v>
      </c>
      <c r="B1952" t="str">
        <f>'F_Inputs - Reps'!B1952</f>
        <v>S3024ST</v>
      </c>
      <c r="C1952" t="str">
        <f>'F_Inputs - Reps'!C1952</f>
        <v>Transferred private sewers and pumping stations - Sewage treatment</v>
      </c>
      <c r="D1952" t="str">
        <f>'F_Inputs - Reps'!D1952</f>
        <v>£m</v>
      </c>
      <c r="E1952" t="str">
        <f>'F_Inputs - Reps'!E1952</f>
        <v>Price Review 2019</v>
      </c>
      <c r="F1952" s="7"/>
      <c r="G1952" s="7"/>
      <c r="H1952" s="7"/>
      <c r="I1952" s="7"/>
      <c r="J1952" s="7"/>
    </row>
    <row r="1953" spans="1:10">
      <c r="A1953" t="str">
        <f>'F_Inputs - Reps'!A1953</f>
        <v>SVE</v>
      </c>
      <c r="B1953" t="str">
        <f>'F_Inputs - Reps'!B1953</f>
        <v>S3024STP</v>
      </c>
      <c r="C1953" t="str">
        <f>'F_Inputs - Reps'!C1953</f>
        <v>Transferred private sewers and pumping stations - Sludge transport</v>
      </c>
      <c r="D1953" t="str">
        <f>'F_Inputs - Reps'!D1953</f>
        <v>£m</v>
      </c>
      <c r="E1953" t="str">
        <f>'F_Inputs - Reps'!E1953</f>
        <v>Price Review 2019</v>
      </c>
      <c r="F1953" s="7"/>
      <c r="G1953" s="7"/>
      <c r="H1953" s="7"/>
      <c r="I1953" s="7"/>
      <c r="J1953" s="7"/>
    </row>
    <row r="1954" spans="1:10">
      <c r="A1954" t="str">
        <f>'F_Inputs - Reps'!A1954</f>
        <v>SVE</v>
      </c>
      <c r="B1954" t="str">
        <f>'F_Inputs - Reps'!B1954</f>
        <v>S3024SDT</v>
      </c>
      <c r="C1954" t="str">
        <f>'F_Inputs - Reps'!C1954</f>
        <v>Transferred private sewers and pumping stations - Sludge treatment</v>
      </c>
      <c r="D1954" t="str">
        <f>'F_Inputs - Reps'!D1954</f>
        <v>£m</v>
      </c>
      <c r="E1954" t="str">
        <f>'F_Inputs - Reps'!E1954</f>
        <v>Price Review 2019</v>
      </c>
      <c r="F1954" s="7"/>
      <c r="G1954" s="7"/>
      <c r="H1954" s="7"/>
      <c r="I1954" s="7"/>
      <c r="J1954" s="7"/>
    </row>
    <row r="1955" spans="1:10">
      <c r="A1955" t="str">
        <f>'F_Inputs - Reps'!A1955</f>
        <v>SVE</v>
      </c>
      <c r="B1955" t="str">
        <f>'F_Inputs - Reps'!B1955</f>
        <v>S3024SDD</v>
      </c>
      <c r="C1955" t="str">
        <f>'F_Inputs - Reps'!C1955</f>
        <v>Transferred private sewers and pumping stations - Sludge disposal</v>
      </c>
      <c r="D1955" t="str">
        <f>'F_Inputs - Reps'!D1955</f>
        <v>£m</v>
      </c>
      <c r="E1955" t="str">
        <f>'F_Inputs - Reps'!E1955</f>
        <v>Price Review 2019</v>
      </c>
      <c r="F1955" s="7"/>
      <c r="G1955" s="7"/>
      <c r="H1955" s="7"/>
      <c r="I1955" s="7"/>
      <c r="J1955" s="7"/>
    </row>
    <row r="1956" spans="1:10">
      <c r="A1956" t="str">
        <f>'F_Inputs - Reps'!A1956</f>
        <v>SVE</v>
      </c>
      <c r="B1956" t="str">
        <f>'F_Inputs - Reps'!B1956</f>
        <v>S3025ENHSC</v>
      </c>
      <c r="C1956" t="str">
        <f>'F_Inputs - Reps'!C1956</f>
        <v>Total enhancement capital expenditure  - Sewage collection</v>
      </c>
      <c r="D1956" t="str">
        <f>'F_Inputs - Reps'!D1956</f>
        <v>£m</v>
      </c>
      <c r="E1956" t="str">
        <f>'F_Inputs - Reps'!E1956</f>
        <v>Price Review 2019</v>
      </c>
      <c r="F1956" s="7"/>
      <c r="G1956" s="7"/>
      <c r="H1956" s="7"/>
      <c r="I1956" s="7"/>
      <c r="J1956" s="7"/>
    </row>
    <row r="1957" spans="1:10">
      <c r="A1957" t="str">
        <f>'F_Inputs - Reps'!A1957</f>
        <v>SVE</v>
      </c>
      <c r="B1957" t="str">
        <f>'F_Inputs - Reps'!B1957</f>
        <v>S3025ENHST</v>
      </c>
      <c r="C1957" t="str">
        <f>'F_Inputs - Reps'!C1957</f>
        <v>Total enhancement capital expenditure  - Sewage treatment</v>
      </c>
      <c r="D1957" t="str">
        <f>'F_Inputs - Reps'!D1957</f>
        <v>£m</v>
      </c>
      <c r="E1957" t="str">
        <f>'F_Inputs - Reps'!E1957</f>
        <v>Price Review 2019</v>
      </c>
      <c r="F1957" s="7"/>
      <c r="G1957" s="7"/>
      <c r="H1957" s="7"/>
      <c r="I1957" s="7"/>
      <c r="J1957" s="7"/>
    </row>
    <row r="1958" spans="1:10">
      <c r="A1958" t="str">
        <f>'F_Inputs - Reps'!A1958</f>
        <v>SVE</v>
      </c>
      <c r="B1958" t="str">
        <f>'F_Inputs - Reps'!B1958</f>
        <v>S3025ENHSTP</v>
      </c>
      <c r="C1958" t="str">
        <f>'F_Inputs - Reps'!C1958</f>
        <v>Total enhancement capital expenditure  - Sludge transport</v>
      </c>
      <c r="D1958" t="str">
        <f>'F_Inputs - Reps'!D1958</f>
        <v>£m</v>
      </c>
      <c r="E1958" t="str">
        <f>'F_Inputs - Reps'!E1958</f>
        <v>Price Review 2019</v>
      </c>
      <c r="F1958" s="7"/>
      <c r="G1958" s="7"/>
      <c r="H1958" s="7"/>
      <c r="I1958" s="7"/>
      <c r="J1958" s="7"/>
    </row>
    <row r="1959" spans="1:10">
      <c r="A1959" t="str">
        <f>'F_Inputs - Reps'!A1959</f>
        <v>SVE</v>
      </c>
      <c r="B1959" t="str">
        <f>'F_Inputs - Reps'!B1959</f>
        <v>S3025ENHSDT</v>
      </c>
      <c r="C1959" t="str">
        <f>'F_Inputs - Reps'!C1959</f>
        <v>Total enhancement capital expenditure  - Sludge treatment</v>
      </c>
      <c r="D1959" t="str">
        <f>'F_Inputs - Reps'!D1959</f>
        <v>£m</v>
      </c>
      <c r="E1959" t="str">
        <f>'F_Inputs - Reps'!E1959</f>
        <v>Price Review 2019</v>
      </c>
      <c r="F1959" s="7"/>
      <c r="G1959" s="7"/>
      <c r="H1959" s="7"/>
      <c r="I1959" s="7"/>
      <c r="J1959" s="7"/>
    </row>
    <row r="1960" spans="1:10">
      <c r="A1960" t="str">
        <f>'F_Inputs - Reps'!A1960</f>
        <v>SVE</v>
      </c>
      <c r="B1960" t="str">
        <f>'F_Inputs - Reps'!B1960</f>
        <v>S3025ENHSDD</v>
      </c>
      <c r="C1960" t="str">
        <f>'F_Inputs - Reps'!C1960</f>
        <v>Total enhancement capital expenditure  - Sludge disposal</v>
      </c>
      <c r="D1960" t="str">
        <f>'F_Inputs - Reps'!D1960</f>
        <v>£m</v>
      </c>
      <c r="E1960" t="str">
        <f>'F_Inputs - Reps'!E1960</f>
        <v>Price Review 2019</v>
      </c>
      <c r="F1960" s="7"/>
      <c r="G1960" s="7"/>
      <c r="H1960" s="7"/>
      <c r="I1960" s="7"/>
      <c r="J1960" s="7"/>
    </row>
    <row r="1961" spans="1:10">
      <c r="A1961" t="str">
        <f>'F_Inputs - Reps'!A1961</f>
        <v>SVE</v>
      </c>
      <c r="B1961" t="str">
        <f>'F_Inputs - Reps'!B1961</f>
        <v>BM844CAS_DMMY</v>
      </c>
      <c r="C1961" t="str">
        <f>'F_Inputs - Reps'!C1961</f>
        <v>Operating expenditure - Other operating expenditure - Total operating expenditure (excluding third party services)</v>
      </c>
      <c r="D1961" t="str">
        <f>'F_Inputs - Reps'!D1961</f>
        <v>£m</v>
      </c>
      <c r="E1961" t="str">
        <f>'F_Inputs - Reps'!E1961</f>
        <v>Price Review 2019</v>
      </c>
      <c r="F1961" s="7"/>
      <c r="G1961" s="7"/>
      <c r="H1961" s="7"/>
      <c r="I1961" s="7"/>
      <c r="J1961" s="7"/>
    </row>
    <row r="1962" spans="1:10">
      <c r="A1962" t="str">
        <f>'F_Inputs - Reps'!A1962</f>
        <v>SVE</v>
      </c>
      <c r="B1962" t="str">
        <f>'F_Inputs - Reps'!B1962</f>
        <v>BC30944CAS_DMMY</v>
      </c>
      <c r="C1962" t="str">
        <f>'F_Inputs - Reps'!C1962</f>
        <v>Capital expenditure - Other capital expenditure ~ infra</v>
      </c>
      <c r="D1962" t="str">
        <f>'F_Inputs - Reps'!D1962</f>
        <v>£m</v>
      </c>
      <c r="E1962" t="str">
        <f>'F_Inputs - Reps'!E1962</f>
        <v>Price Review 2019</v>
      </c>
      <c r="F1962" s="7"/>
      <c r="G1962" s="7"/>
      <c r="H1962" s="7"/>
      <c r="I1962" s="7"/>
      <c r="J1962" s="7"/>
    </row>
    <row r="1963" spans="1:10">
      <c r="A1963" t="str">
        <f>'F_Inputs - Reps'!A1963</f>
        <v>SVE</v>
      </c>
      <c r="B1963" t="str">
        <f>'F_Inputs - Reps'!B1963</f>
        <v>CS00037CAS_DMMY</v>
      </c>
      <c r="C1963" t="str">
        <f>'F_Inputs - Reps'!C1963</f>
        <v>Capital expenditure - Other capital expenditure ~ non~infra</v>
      </c>
      <c r="D1963" t="str">
        <f>'F_Inputs - Reps'!D1963</f>
        <v>£m</v>
      </c>
      <c r="E1963" t="str">
        <f>'F_Inputs - Reps'!E1963</f>
        <v>Price Review 2019</v>
      </c>
      <c r="F1963" s="7"/>
      <c r="G1963" s="7"/>
      <c r="H1963" s="7"/>
      <c r="I1963" s="7"/>
      <c r="J1963" s="7"/>
    </row>
    <row r="1964" spans="1:10">
      <c r="A1964" t="str">
        <f>'F_Inputs - Reps'!A1964</f>
        <v>SVE</v>
      </c>
      <c r="B1964" t="str">
        <f>'F_Inputs - Reps'!B1964</f>
        <v>BC30947CAS_DMMY</v>
      </c>
      <c r="C1964" t="str">
        <f>'F_Inputs - Reps'!C1964</f>
        <v>Capital expenditure - Infrastructure network reinforcement</v>
      </c>
      <c r="D1964" t="str">
        <f>'F_Inputs - Reps'!D1964</f>
        <v>£m</v>
      </c>
      <c r="E1964" t="str">
        <f>'F_Inputs - Reps'!E1964</f>
        <v>Price Review 2019</v>
      </c>
      <c r="F1964" s="7"/>
      <c r="G1964" s="7"/>
      <c r="H1964" s="7"/>
      <c r="I1964" s="7"/>
      <c r="J1964" s="7"/>
    </row>
    <row r="1965" spans="1:10">
      <c r="A1965" t="str">
        <f>'F_Inputs - Reps'!A1965</f>
        <v>SVE</v>
      </c>
      <c r="B1965" t="str">
        <f>'F_Inputs - Reps'!B1965</f>
        <v>BA2123CAS_DMMY</v>
      </c>
      <c r="C1965" t="str">
        <f>'F_Inputs - Reps'!C1965</f>
        <v>Grants and contributions - capital expenditure - Dummy</v>
      </c>
      <c r="D1965" t="str">
        <f>'F_Inputs - Reps'!D1965</f>
        <v>£m</v>
      </c>
      <c r="E1965" t="str">
        <f>'F_Inputs - Reps'!E1965</f>
        <v>Price Review 2019</v>
      </c>
      <c r="F1965" s="7"/>
      <c r="G1965" s="7"/>
      <c r="H1965" s="7"/>
      <c r="I1965" s="7"/>
      <c r="J1965" s="7"/>
    </row>
    <row r="1966" spans="1:10">
      <c r="A1966" t="str">
        <f>'F_Inputs - Reps'!A1966</f>
        <v>SVE</v>
      </c>
      <c r="B1966" t="str">
        <f>'F_Inputs - Reps'!B1966</f>
        <v>WS1010WR</v>
      </c>
      <c r="C1966" t="str">
        <f>'F_Inputs - Reps'!C1966</f>
        <v>Operating expenditure (excluding Atypical expenditure) - Third party services - Water resources</v>
      </c>
      <c r="D1966" t="str">
        <f>'F_Inputs - Reps'!D1966</f>
        <v>£m</v>
      </c>
      <c r="E1966" t="str">
        <f>'F_Inputs - Reps'!E1966</f>
        <v>Price Review 2019</v>
      </c>
      <c r="F1966" s="7"/>
      <c r="G1966" s="7"/>
      <c r="H1966" s="7"/>
      <c r="I1966" s="7"/>
      <c r="J1966" s="7"/>
    </row>
    <row r="1967" spans="1:10">
      <c r="A1967" t="str">
        <f>'F_Inputs - Reps'!A1967</f>
        <v>SVE</v>
      </c>
      <c r="B1967" t="str">
        <f>'F_Inputs - Reps'!B1967</f>
        <v>WS1010RWD</v>
      </c>
      <c r="C1967" t="str">
        <f>'F_Inputs - Reps'!C1967</f>
        <v>Operating expenditure (excluding Atypical expenditure) - Third party services - Raw water distribution</v>
      </c>
      <c r="D1967" t="str">
        <f>'F_Inputs - Reps'!D1967</f>
        <v>£m</v>
      </c>
      <c r="E1967" t="str">
        <f>'F_Inputs - Reps'!E1967</f>
        <v>Price Review 2019</v>
      </c>
      <c r="F1967" s="7"/>
      <c r="G1967" s="7"/>
      <c r="H1967" s="7"/>
      <c r="I1967" s="7"/>
      <c r="J1967" s="7"/>
    </row>
    <row r="1968" spans="1:10">
      <c r="A1968" t="str">
        <f>'F_Inputs - Reps'!A1968</f>
        <v>SVE</v>
      </c>
      <c r="B1968" t="str">
        <f>'F_Inputs - Reps'!B1968</f>
        <v>WS1010WT</v>
      </c>
      <c r="C1968" t="str">
        <f>'F_Inputs - Reps'!C1968</f>
        <v>Third party services - Water treatment</v>
      </c>
      <c r="D1968" t="str">
        <f>'F_Inputs - Reps'!D1968</f>
        <v>£m</v>
      </c>
      <c r="E1968" t="str">
        <f>'F_Inputs - Reps'!E1968</f>
        <v>Price Review 2019</v>
      </c>
      <c r="F1968" s="7"/>
      <c r="G1968" s="7"/>
      <c r="H1968" s="7"/>
      <c r="I1968" s="7"/>
      <c r="J1968" s="7"/>
    </row>
    <row r="1969" spans="1:10">
      <c r="A1969" t="str">
        <f>'F_Inputs - Reps'!A1969</f>
        <v>SVE</v>
      </c>
      <c r="B1969" t="str">
        <f>'F_Inputs - Reps'!B1969</f>
        <v>WS1010TWD</v>
      </c>
      <c r="C1969" t="str">
        <f>'F_Inputs - Reps'!C1969</f>
        <v>Third party services - Treated water distribution</v>
      </c>
      <c r="D1969" t="str">
        <f>'F_Inputs - Reps'!D1969</f>
        <v>£m</v>
      </c>
      <c r="E1969" t="str">
        <f>'F_Inputs - Reps'!E1969</f>
        <v>Price Review 2019</v>
      </c>
      <c r="F1969" s="7"/>
      <c r="G1969" s="7"/>
      <c r="H1969" s="7"/>
      <c r="I1969" s="7"/>
      <c r="J1969" s="7"/>
    </row>
    <row r="1970" spans="1:10">
      <c r="A1970" t="str">
        <f>'F_Inputs - Reps'!A1970</f>
        <v>SVE</v>
      </c>
      <c r="B1970" t="str">
        <f>'F_Inputs - Reps'!B1970</f>
        <v>WWS1010SC</v>
      </c>
      <c r="C1970" t="str">
        <f>'F_Inputs - Reps'!C1970</f>
        <v>Operating expenditure - Third party services - Sewage collection</v>
      </c>
      <c r="D1970" t="str">
        <f>'F_Inputs - Reps'!D1970</f>
        <v>£m</v>
      </c>
      <c r="E1970" t="str">
        <f>'F_Inputs - Reps'!E1970</f>
        <v>Price Review 2019</v>
      </c>
      <c r="F1970" s="7"/>
      <c r="G1970" s="7"/>
      <c r="H1970" s="7"/>
      <c r="I1970" s="7"/>
      <c r="J1970" s="7"/>
    </row>
    <row r="1971" spans="1:10">
      <c r="A1971" t="str">
        <f>'F_Inputs - Reps'!A1971</f>
        <v>SVE</v>
      </c>
      <c r="B1971" t="str">
        <f>'F_Inputs - Reps'!B1971</f>
        <v>WWS1010ST</v>
      </c>
      <c r="C1971" t="str">
        <f>'F_Inputs - Reps'!C1971</f>
        <v>Operating expenditure - Third party services - Sewage treatment</v>
      </c>
      <c r="D1971" t="str">
        <f>'F_Inputs - Reps'!D1971</f>
        <v>£m</v>
      </c>
      <c r="E1971" t="str">
        <f>'F_Inputs - Reps'!E1971</f>
        <v>Price Review 2019</v>
      </c>
      <c r="F1971" s="7"/>
      <c r="G1971" s="7"/>
      <c r="H1971" s="7"/>
      <c r="I1971" s="7"/>
      <c r="J1971" s="7"/>
    </row>
    <row r="1972" spans="1:10">
      <c r="A1972" t="str">
        <f>'F_Inputs - Reps'!A1972</f>
        <v>SVE</v>
      </c>
      <c r="B1972" t="str">
        <f>'F_Inputs - Reps'!B1972</f>
        <v>WWS1010STP</v>
      </c>
      <c r="C1972" t="str">
        <f>'F_Inputs - Reps'!C1972</f>
        <v>Operating expenditure - Third party services - Sludge transport</v>
      </c>
      <c r="D1972" t="str">
        <f>'F_Inputs - Reps'!D1972</f>
        <v>£m</v>
      </c>
      <c r="E1972" t="str">
        <f>'F_Inputs - Reps'!E1972</f>
        <v>Price Review 2019</v>
      </c>
      <c r="F1972" s="7"/>
      <c r="G1972" s="7"/>
      <c r="H1972" s="7"/>
      <c r="I1972" s="7"/>
      <c r="J1972" s="7"/>
    </row>
    <row r="1973" spans="1:10">
      <c r="A1973" t="str">
        <f>'F_Inputs - Reps'!A1973</f>
        <v>SVE</v>
      </c>
      <c r="B1973" t="str">
        <f>'F_Inputs - Reps'!B1973</f>
        <v>WWS1010SDT</v>
      </c>
      <c r="C1973" t="str">
        <f>'F_Inputs - Reps'!C1973</f>
        <v>Operating expenditure - Third party services - Sludge treatment</v>
      </c>
      <c r="D1973" t="str">
        <f>'F_Inputs - Reps'!D1973</f>
        <v>£m</v>
      </c>
      <c r="E1973" t="str">
        <f>'F_Inputs - Reps'!E1973</f>
        <v>Price Review 2019</v>
      </c>
      <c r="F1973" s="7"/>
      <c r="G1973" s="7"/>
      <c r="H1973" s="7"/>
      <c r="I1973" s="7"/>
      <c r="J1973" s="7"/>
    </row>
    <row r="1974" spans="1:10">
      <c r="A1974" t="str">
        <f>'F_Inputs - Reps'!A1974</f>
        <v>SVE</v>
      </c>
      <c r="B1974" t="str">
        <f>'F_Inputs - Reps'!B1974</f>
        <v>WWS1010SDD</v>
      </c>
      <c r="C1974" t="str">
        <f>'F_Inputs - Reps'!C1974</f>
        <v>Operating expenditure - Third party services - Sludge disposal</v>
      </c>
      <c r="D1974" t="str">
        <f>'F_Inputs - Reps'!D1974</f>
        <v>£m</v>
      </c>
      <c r="E1974" t="str">
        <f>'F_Inputs - Reps'!E1974</f>
        <v>Price Review 2019</v>
      </c>
      <c r="F1974" s="7"/>
      <c r="G1974" s="7"/>
      <c r="H1974" s="7"/>
      <c r="I1974" s="7"/>
      <c r="J1974" s="7"/>
    </row>
    <row r="1975" spans="1:10">
      <c r="A1975" t="str">
        <f>'F_Inputs - Reps'!A1975</f>
        <v>SVE</v>
      </c>
      <c r="B1975" t="str">
        <f>'F_Inputs - Reps'!B1975</f>
        <v>WS1018WR</v>
      </c>
      <c r="C1975" t="str">
        <f>'F_Inputs - Reps'!C1975</f>
        <v>Capital Expenditure (excluding Atypical expenditure) - Third party services - Water resources</v>
      </c>
      <c r="D1975" t="str">
        <f>'F_Inputs - Reps'!D1975</f>
        <v>£m</v>
      </c>
      <c r="E1975" t="str">
        <f>'F_Inputs - Reps'!E1975</f>
        <v>Price Review 2019</v>
      </c>
      <c r="F1975" s="7"/>
      <c r="G1975" s="7"/>
      <c r="H1975" s="7"/>
      <c r="I1975" s="7"/>
      <c r="J1975" s="7"/>
    </row>
    <row r="1976" spans="1:10">
      <c r="A1976" t="str">
        <f>'F_Inputs - Reps'!A1976</f>
        <v>SVE</v>
      </c>
      <c r="B1976" t="str">
        <f>'F_Inputs - Reps'!B1976</f>
        <v>WS1018RWD</v>
      </c>
      <c r="C1976" t="str">
        <f>'F_Inputs - Reps'!C1976</f>
        <v>Capital Expenditure (excluding Atypical expenditure) - Third party services - Raw water distribution</v>
      </c>
      <c r="D1976" t="str">
        <f>'F_Inputs - Reps'!D1976</f>
        <v>£m</v>
      </c>
      <c r="E1976" t="str">
        <f>'F_Inputs - Reps'!E1976</f>
        <v>Price Review 2019</v>
      </c>
      <c r="F1976" s="7"/>
      <c r="G1976" s="7"/>
      <c r="H1976" s="7"/>
      <c r="I1976" s="7"/>
      <c r="J1976" s="7"/>
    </row>
    <row r="1977" spans="1:10">
      <c r="A1977" t="str">
        <f>'F_Inputs - Reps'!A1977</f>
        <v>SVE</v>
      </c>
      <c r="B1977" t="str">
        <f>'F_Inputs - Reps'!B1977</f>
        <v>WS1018WT</v>
      </c>
      <c r="C1977" t="str">
        <f>'F_Inputs - Reps'!C1977</f>
        <v>Third party services - Water treatment</v>
      </c>
      <c r="D1977" t="str">
        <f>'F_Inputs - Reps'!D1977</f>
        <v>£m</v>
      </c>
      <c r="E1977" t="str">
        <f>'F_Inputs - Reps'!E1977</f>
        <v>Price Review 2019</v>
      </c>
      <c r="F1977" s="7"/>
      <c r="G1977" s="7"/>
      <c r="H1977" s="7"/>
      <c r="I1977" s="7"/>
      <c r="J1977" s="7"/>
    </row>
    <row r="1978" spans="1:10">
      <c r="A1978" t="str">
        <f>'F_Inputs - Reps'!A1978</f>
        <v>SVE</v>
      </c>
      <c r="B1978" t="str">
        <f>'F_Inputs - Reps'!B1978</f>
        <v>WS1018TWD</v>
      </c>
      <c r="C1978" t="str">
        <f>'F_Inputs - Reps'!C1978</f>
        <v>Third party services - Treated water distribution</v>
      </c>
      <c r="D1978" t="str">
        <f>'F_Inputs - Reps'!D1978</f>
        <v>£m</v>
      </c>
      <c r="E1978" t="str">
        <f>'F_Inputs - Reps'!E1978</f>
        <v>Price Review 2019</v>
      </c>
      <c r="F1978" s="7"/>
      <c r="G1978" s="7"/>
      <c r="H1978" s="7"/>
      <c r="I1978" s="7"/>
      <c r="J1978" s="7"/>
    </row>
    <row r="1979" spans="1:10">
      <c r="A1979" t="str">
        <f>'F_Inputs - Reps'!A1979</f>
        <v>SVE</v>
      </c>
      <c r="B1979" t="str">
        <f>'F_Inputs - Reps'!B1979</f>
        <v>WWS1018SC</v>
      </c>
      <c r="C1979" t="str">
        <f>'F_Inputs - Reps'!C1979</f>
        <v>Capital expenditure - Third party services - Sewage collection</v>
      </c>
      <c r="D1979" t="str">
        <f>'F_Inputs - Reps'!D1979</f>
        <v>£m</v>
      </c>
      <c r="E1979" t="str">
        <f>'F_Inputs - Reps'!E1979</f>
        <v>Price Review 2019</v>
      </c>
      <c r="F1979" s="7"/>
      <c r="G1979" s="7"/>
      <c r="H1979" s="7"/>
      <c r="I1979" s="7"/>
      <c r="J1979" s="7"/>
    </row>
    <row r="1980" spans="1:10">
      <c r="A1980" t="str">
        <f>'F_Inputs - Reps'!A1980</f>
        <v>SVE</v>
      </c>
      <c r="B1980" t="str">
        <f>'F_Inputs - Reps'!B1980</f>
        <v>WWS1018ST</v>
      </c>
      <c r="C1980" t="str">
        <f>'F_Inputs - Reps'!C1980</f>
        <v>Capital expenditure - Third party services - Sewage treatment</v>
      </c>
      <c r="D1980" t="str">
        <f>'F_Inputs - Reps'!D1980</f>
        <v>£m</v>
      </c>
      <c r="E1980" t="str">
        <f>'F_Inputs - Reps'!E1980</f>
        <v>Price Review 2019</v>
      </c>
      <c r="F1980" s="7"/>
      <c r="G1980" s="7"/>
      <c r="H1980" s="7"/>
      <c r="I1980" s="7"/>
      <c r="J1980" s="7"/>
    </row>
    <row r="1981" spans="1:10">
      <c r="A1981" t="str">
        <f>'F_Inputs - Reps'!A1981</f>
        <v>SVE</v>
      </c>
      <c r="B1981" t="str">
        <f>'F_Inputs - Reps'!B1981</f>
        <v>WWS1018STP</v>
      </c>
      <c r="C1981" t="str">
        <f>'F_Inputs - Reps'!C1981</f>
        <v>Capital expenditure - Third party services - Sludge transport</v>
      </c>
      <c r="D1981" t="str">
        <f>'F_Inputs - Reps'!D1981</f>
        <v>£m</v>
      </c>
      <c r="E1981" t="str">
        <f>'F_Inputs - Reps'!E1981</f>
        <v>Price Review 2019</v>
      </c>
      <c r="F1981" s="7"/>
      <c r="G1981" s="7"/>
      <c r="H1981" s="7"/>
      <c r="I1981" s="7"/>
      <c r="J1981" s="7"/>
    </row>
    <row r="1982" spans="1:10">
      <c r="A1982" t="str">
        <f>'F_Inputs - Reps'!A1982</f>
        <v>SVE</v>
      </c>
      <c r="B1982" t="str">
        <f>'F_Inputs - Reps'!B1982</f>
        <v>WWS1018SDT</v>
      </c>
      <c r="C1982" t="str">
        <f>'F_Inputs - Reps'!C1982</f>
        <v>Capital expenditure - Third party services - Sludge treatment</v>
      </c>
      <c r="D1982" t="str">
        <f>'F_Inputs - Reps'!D1982</f>
        <v>£m</v>
      </c>
      <c r="E1982" t="str">
        <f>'F_Inputs - Reps'!E1982</f>
        <v>Price Review 2019</v>
      </c>
      <c r="F1982" s="7"/>
      <c r="G1982" s="7"/>
      <c r="H1982" s="7"/>
      <c r="I1982" s="7"/>
      <c r="J1982" s="7"/>
    </row>
    <row r="1983" spans="1:10">
      <c r="A1983" t="str">
        <f>'F_Inputs - Reps'!A1983</f>
        <v>SVE</v>
      </c>
      <c r="B1983" t="str">
        <f>'F_Inputs - Reps'!B1983</f>
        <v>WWS1018SDD</v>
      </c>
      <c r="C1983" t="str">
        <f>'F_Inputs - Reps'!C1983</f>
        <v>Capital expenditure - Third party services - Sludge disposal</v>
      </c>
      <c r="D1983" t="str">
        <f>'F_Inputs - Reps'!D1983</f>
        <v>£m</v>
      </c>
      <c r="E1983" t="str">
        <f>'F_Inputs - Reps'!E1983</f>
        <v>Price Review 2019</v>
      </c>
      <c r="F1983" s="7"/>
      <c r="G1983" s="7"/>
      <c r="H1983" s="7"/>
      <c r="I1983" s="7"/>
      <c r="J1983" s="7"/>
    </row>
    <row r="1984" spans="1:10">
      <c r="A1984" t="str">
        <f>'F_Inputs - Reps'!A1984</f>
        <v>SWB</v>
      </c>
      <c r="B1984" t="str">
        <f>'F_Inputs - Reps'!B1984</f>
        <v>WS1009WR</v>
      </c>
      <c r="C1984" t="str">
        <f>'F_Inputs - Reps'!C1984</f>
        <v>Operating expenditure (excluding Atypical expenditure) - Total operating expenditure excluding third party services - Water resources</v>
      </c>
      <c r="D1984" t="str">
        <f>'F_Inputs - Reps'!D1984</f>
        <v>£m</v>
      </c>
      <c r="E1984" t="str">
        <f>'F_Inputs - Reps'!E1984</f>
        <v>Price Review 2019</v>
      </c>
      <c r="F1984" s="42"/>
      <c r="G1984" s="42"/>
      <c r="H1984" s="42"/>
      <c r="I1984" s="42"/>
      <c r="J1984" s="42"/>
    </row>
    <row r="1985" spans="1:11">
      <c r="A1985" t="str">
        <f>'F_Inputs - Reps'!A1985</f>
        <v>SWB</v>
      </c>
      <c r="B1985" t="str">
        <f>'F_Inputs - Reps'!B1985</f>
        <v>WS1009WT</v>
      </c>
      <c r="C1985" t="str">
        <f>'F_Inputs - Reps'!C1985</f>
        <v>Total operating expenditure (excluding third party services) - Water treatment</v>
      </c>
      <c r="D1985" t="str">
        <f>'F_Inputs - Reps'!D1985</f>
        <v>£m</v>
      </c>
      <c r="E1985" t="str">
        <f>'F_Inputs - Reps'!E1985</f>
        <v>Price Review 2019</v>
      </c>
      <c r="F1985" s="42"/>
      <c r="G1985" s="42"/>
      <c r="H1985" s="42"/>
      <c r="I1985" s="42"/>
      <c r="J1985" s="42"/>
    </row>
    <row r="1986" spans="1:11">
      <c r="A1986" t="str">
        <f>'F_Inputs - Reps'!A1986</f>
        <v>SWB</v>
      </c>
      <c r="B1986" t="str">
        <f>'F_Inputs - Reps'!B1986</f>
        <v>WS1009TWD</v>
      </c>
      <c r="C1986" t="str">
        <f>'F_Inputs - Reps'!C1986</f>
        <v>Total operating expenditure (excluding third party services) - Treated water distribution</v>
      </c>
      <c r="D1986" t="str">
        <f>'F_Inputs - Reps'!D1986</f>
        <v>£m</v>
      </c>
      <c r="E1986" t="str">
        <f>'F_Inputs - Reps'!E1986</f>
        <v>Price Review 2019</v>
      </c>
      <c r="F1986" s="42"/>
      <c r="G1986" s="42"/>
      <c r="H1986" s="42"/>
      <c r="I1986" s="42"/>
      <c r="J1986" s="42"/>
    </row>
    <row r="1987" spans="1:11">
      <c r="A1987" t="str">
        <f>'F_Inputs - Reps'!A1987</f>
        <v>SWB</v>
      </c>
      <c r="B1987" t="str">
        <f>'F_Inputs - Reps'!B1987</f>
        <v>WS1009RWD</v>
      </c>
      <c r="C1987" t="str">
        <f>'F_Inputs - Reps'!C1987</f>
        <v>Operating expenditure (excluding Atypical expenditure) - Total operating expenditure excluding third party services - Raw water distribution</v>
      </c>
      <c r="D1987" t="str">
        <f>'F_Inputs - Reps'!D1987</f>
        <v>£m</v>
      </c>
      <c r="E1987" t="str">
        <f>'F_Inputs - Reps'!E1987</f>
        <v>Price Review 2019</v>
      </c>
      <c r="F1987" s="42">
        <v>3.032</v>
      </c>
      <c r="G1987" s="42">
        <v>3.0409999999999999</v>
      </c>
      <c r="H1987" s="42">
        <v>3.0110000000000001</v>
      </c>
      <c r="I1987" s="42">
        <v>2.9750000000000001</v>
      </c>
      <c r="J1987" s="42">
        <v>2.96</v>
      </c>
      <c r="K1987" t="s">
        <v>364</v>
      </c>
    </row>
    <row r="1988" spans="1:11">
      <c r="A1988" t="str">
        <f>'F_Inputs - Reps'!A1988</f>
        <v>SWB</v>
      </c>
      <c r="B1988" t="str">
        <f>'F_Inputs - Reps'!B1988</f>
        <v>WS2047WR</v>
      </c>
      <c r="C1988" t="str">
        <f>'F_Inputs - Reps'!C1988</f>
        <v>Enhancement expenditure by purpose ~ operating - Total water enhancement operating expenditure  - Water resources</v>
      </c>
      <c r="D1988" t="str">
        <f>'F_Inputs - Reps'!D1988</f>
        <v>£m</v>
      </c>
      <c r="E1988" t="str">
        <f>'F_Inputs - Reps'!E1988</f>
        <v>Price Review 2019</v>
      </c>
      <c r="F1988" s="42">
        <v>0.15</v>
      </c>
      <c r="G1988" s="42">
        <v>0.155</v>
      </c>
      <c r="H1988" s="42">
        <v>0.155</v>
      </c>
      <c r="I1988" s="42">
        <v>0.16</v>
      </c>
      <c r="J1988" s="42">
        <v>0.16</v>
      </c>
      <c r="K1988" t="s">
        <v>364</v>
      </c>
    </row>
    <row r="1989" spans="1:11">
      <c r="A1989" t="str">
        <f>'F_Inputs - Reps'!A1989</f>
        <v>SWB</v>
      </c>
      <c r="B1989" t="str">
        <f>'F_Inputs - Reps'!B1989</f>
        <v>WS2047RWD</v>
      </c>
      <c r="C1989" t="str">
        <f>'F_Inputs - Reps'!C1989</f>
        <v>Enhancement expenditure by purpose ~ operating - Total water enhancement operating expenditure  - Raw water distribution</v>
      </c>
      <c r="D1989" t="str">
        <f>'F_Inputs - Reps'!D1989</f>
        <v>£m</v>
      </c>
      <c r="E1989" t="str">
        <f>'F_Inputs - Reps'!E1989</f>
        <v>Price Review 2019</v>
      </c>
      <c r="F1989" s="42">
        <v>4.4999999999999998E-2</v>
      </c>
      <c r="G1989" s="42">
        <v>4.4999999999999998E-2</v>
      </c>
      <c r="H1989" s="42">
        <v>5.3999999999999999E-2</v>
      </c>
      <c r="I1989" s="42">
        <v>4.3999999999999997E-2</v>
      </c>
      <c r="J1989" s="42">
        <v>4.3999999999999997E-2</v>
      </c>
      <c r="K1989" t="s">
        <v>364</v>
      </c>
    </row>
    <row r="1990" spans="1:11">
      <c r="A1990" t="str">
        <f>'F_Inputs - Reps'!A1990</f>
        <v>SWB</v>
      </c>
      <c r="B1990" t="str">
        <f>'F_Inputs - Reps'!B1990</f>
        <v>WS2047WT</v>
      </c>
      <c r="C1990" t="str">
        <f>'F_Inputs - Reps'!C1990</f>
        <v>Enhancement expenditure by purpose ~ operating - Total water enhancement operating expenditure  - Water treatment</v>
      </c>
      <c r="D1990" t="str">
        <f>'F_Inputs - Reps'!D1990</f>
        <v>£m</v>
      </c>
      <c r="E1990" t="str">
        <f>'F_Inputs - Reps'!E1990</f>
        <v>Price Review 2019</v>
      </c>
      <c r="F1990" s="42">
        <v>0.45200000000000001</v>
      </c>
      <c r="G1990" s="42">
        <v>1.208</v>
      </c>
      <c r="H1990" s="42">
        <v>1.9139999999999999</v>
      </c>
      <c r="I1990" s="42">
        <v>1.931</v>
      </c>
      <c r="J1990" s="42">
        <v>2.157</v>
      </c>
      <c r="K1990" t="s">
        <v>364</v>
      </c>
    </row>
    <row r="1991" spans="1:11">
      <c r="A1991" t="str">
        <f>'F_Inputs - Reps'!A1991</f>
        <v>SWB</v>
      </c>
      <c r="B1991" t="str">
        <f>'F_Inputs - Reps'!B1991</f>
        <v>WS2047TWD</v>
      </c>
      <c r="C1991" t="str">
        <f>'F_Inputs - Reps'!C1991</f>
        <v>Enhancement expenditure by purpose ~ operating - Total water enhancement operating expenditure  - Treated water distribution</v>
      </c>
      <c r="D1991" t="str">
        <f>'F_Inputs - Reps'!D1991</f>
        <v>£m</v>
      </c>
      <c r="E1991" t="str">
        <f>'F_Inputs - Reps'!E1991</f>
        <v>Price Review 2019</v>
      </c>
      <c r="F1991" s="42">
        <v>1.9319999999999999</v>
      </c>
      <c r="G1991" s="42">
        <v>1.853</v>
      </c>
      <c r="H1991" s="42">
        <v>2.282</v>
      </c>
      <c r="I1991" s="42">
        <v>2.46</v>
      </c>
      <c r="J1991" s="42">
        <v>2.4849999999999999</v>
      </c>
      <c r="K1991" t="s">
        <v>364</v>
      </c>
    </row>
    <row r="1992" spans="1:11">
      <c r="A1992" t="str">
        <f>'F_Inputs - Reps'!A1992</f>
        <v>SWB</v>
      </c>
      <c r="B1992" t="str">
        <f>'F_Inputs - Reps'!B1992</f>
        <v>WS2012WR</v>
      </c>
      <c r="C1992" t="str">
        <f>'F_Inputs - Reps'!C1992</f>
        <v>Enhancement expenditure by purpose ~ operating - Addressing low pressure - Water resources</v>
      </c>
      <c r="D1992" t="str">
        <f>'F_Inputs - Reps'!D1992</f>
        <v>£m</v>
      </c>
      <c r="E1992" t="str">
        <f>'F_Inputs - Reps'!E1992</f>
        <v>Price Review 2019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t="s">
        <v>364</v>
      </c>
    </row>
    <row r="1993" spans="1:11">
      <c r="A1993" t="str">
        <f>'F_Inputs - Reps'!A1993</f>
        <v>SWB</v>
      </c>
      <c r="B1993" t="str">
        <f>'F_Inputs - Reps'!B1993</f>
        <v>WS2012RWD</v>
      </c>
      <c r="C1993" t="str">
        <f>'F_Inputs - Reps'!C1993</f>
        <v>Enhancement expenditure by purpose ~ operating - Addressing low pressure - Raw water distribution</v>
      </c>
      <c r="D1993" t="str">
        <f>'F_Inputs - Reps'!D1993</f>
        <v>£m</v>
      </c>
      <c r="E1993" t="str">
        <f>'F_Inputs - Reps'!E1993</f>
        <v>Price Review 2019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t="s">
        <v>364</v>
      </c>
    </row>
    <row r="1994" spans="1:11">
      <c r="A1994" t="str">
        <f>'F_Inputs - Reps'!A1994</f>
        <v>SWB</v>
      </c>
      <c r="B1994" t="str">
        <f>'F_Inputs - Reps'!B1994</f>
        <v>WS2012WT</v>
      </c>
      <c r="C1994" t="str">
        <f>'F_Inputs - Reps'!C1994</f>
        <v>Enhancement expenditure by purpose ~ operating - Addressing low pressure - Water treatment</v>
      </c>
      <c r="D1994" t="str">
        <f>'F_Inputs - Reps'!D1994</f>
        <v>£m</v>
      </c>
      <c r="E1994" t="str">
        <f>'F_Inputs - Reps'!E1994</f>
        <v>Price Review 2019</v>
      </c>
      <c r="F1994" s="42">
        <v>0</v>
      </c>
      <c r="G1994" s="42">
        <v>0</v>
      </c>
      <c r="H1994" s="42">
        <v>0</v>
      </c>
      <c r="I1994" s="42">
        <v>0</v>
      </c>
      <c r="J1994" s="42">
        <v>0</v>
      </c>
      <c r="K1994" t="s">
        <v>364</v>
      </c>
    </row>
    <row r="1995" spans="1:11">
      <c r="A1995" t="str">
        <f>'F_Inputs - Reps'!A1995</f>
        <v>SWB</v>
      </c>
      <c r="B1995" t="str">
        <f>'F_Inputs - Reps'!B1995</f>
        <v>WS2012TWD</v>
      </c>
      <c r="C1995" t="str">
        <f>'F_Inputs - Reps'!C1995</f>
        <v>Enhancement expenditure by purpose ~ operating - Addressing low pressure - Treated water distribution</v>
      </c>
      <c r="D1995" t="str">
        <f>'F_Inputs - Reps'!D1995</f>
        <v>£m</v>
      </c>
      <c r="E1995" t="str">
        <f>'F_Inputs - Reps'!E1995</f>
        <v>Price Review 2019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t="s">
        <v>364</v>
      </c>
    </row>
    <row r="1996" spans="1:11">
      <c r="A1996" t="str">
        <f>'F_Inputs - Reps'!A1996</f>
        <v>SWB</v>
      </c>
      <c r="B1996" t="str">
        <f>'F_Inputs - Reps'!B1996</f>
        <v>WS2019WR</v>
      </c>
      <c r="C1996" t="str">
        <f>'F_Inputs - Reps'!C1996</f>
        <v>Enhancement expenditure by purpose ~ operating - New developments - Water resources</v>
      </c>
      <c r="D1996" t="str">
        <f>'F_Inputs - Reps'!D1996</f>
        <v>£m</v>
      </c>
      <c r="E1996" t="str">
        <f>'F_Inputs - Reps'!E1996</f>
        <v>Price Review 2019</v>
      </c>
      <c r="F1996" s="42">
        <v>0</v>
      </c>
      <c r="G1996" s="42">
        <v>0</v>
      </c>
      <c r="H1996" s="42">
        <v>0</v>
      </c>
      <c r="I1996" s="42">
        <v>0</v>
      </c>
      <c r="J1996" s="42">
        <v>0</v>
      </c>
      <c r="K1996" t="s">
        <v>364</v>
      </c>
    </row>
    <row r="1997" spans="1:11">
      <c r="A1997" t="str">
        <f>'F_Inputs - Reps'!A1997</f>
        <v>SWB</v>
      </c>
      <c r="B1997" t="str">
        <f>'F_Inputs - Reps'!B1997</f>
        <v>WS2019RWD</v>
      </c>
      <c r="C1997" t="str">
        <f>'F_Inputs - Reps'!C1997</f>
        <v>Enhancement expenditure by purpose ~ operating - New developments - Raw water distribution</v>
      </c>
      <c r="D1997" t="str">
        <f>'F_Inputs - Reps'!D1997</f>
        <v>£m</v>
      </c>
      <c r="E1997" t="str">
        <f>'F_Inputs - Reps'!E1997</f>
        <v>Price Review 2019</v>
      </c>
      <c r="F1997" s="42">
        <v>0</v>
      </c>
      <c r="G1997" s="42">
        <v>0</v>
      </c>
      <c r="H1997" s="42">
        <v>0</v>
      </c>
      <c r="I1997" s="42">
        <v>0</v>
      </c>
      <c r="J1997" s="42">
        <v>0</v>
      </c>
      <c r="K1997" t="s">
        <v>364</v>
      </c>
    </row>
    <row r="1998" spans="1:11">
      <c r="A1998" t="str">
        <f>'F_Inputs - Reps'!A1998</f>
        <v>SWB</v>
      </c>
      <c r="B1998" t="str">
        <f>'F_Inputs - Reps'!B1998</f>
        <v>WS2019WT</v>
      </c>
      <c r="C1998" t="str">
        <f>'F_Inputs - Reps'!C1998</f>
        <v>Enhancement expenditure by purpose ~ operating - New developments - Water treatment</v>
      </c>
      <c r="D1998" t="str">
        <f>'F_Inputs - Reps'!D1998</f>
        <v>£m</v>
      </c>
      <c r="E1998" t="str">
        <f>'F_Inputs - Reps'!E1998</f>
        <v>Price Review 2019</v>
      </c>
      <c r="F1998" s="42">
        <v>0</v>
      </c>
      <c r="G1998" s="42">
        <v>0</v>
      </c>
      <c r="H1998" s="42">
        <v>0</v>
      </c>
      <c r="I1998" s="42">
        <v>0</v>
      </c>
      <c r="J1998" s="42">
        <v>0</v>
      </c>
      <c r="K1998" t="s">
        <v>364</v>
      </c>
    </row>
    <row r="1999" spans="1:11">
      <c r="A1999" t="str">
        <f>'F_Inputs - Reps'!A1999</f>
        <v>SWB</v>
      </c>
      <c r="B1999" t="str">
        <f>'F_Inputs - Reps'!B1999</f>
        <v>WS2019TWD</v>
      </c>
      <c r="C1999" t="str">
        <f>'F_Inputs - Reps'!C1999</f>
        <v>Enhancement expenditure by purpose ~ operating - New developments - Treated water distribution</v>
      </c>
      <c r="D1999" t="str">
        <f>'F_Inputs - Reps'!D1999</f>
        <v>£m</v>
      </c>
      <c r="E1999" t="str">
        <f>'F_Inputs - Reps'!E1999</f>
        <v>Price Review 2019</v>
      </c>
      <c r="F1999" s="42">
        <v>0</v>
      </c>
      <c r="G1999" s="42">
        <v>0</v>
      </c>
      <c r="H1999" s="42">
        <v>0</v>
      </c>
      <c r="I1999" s="42">
        <v>0</v>
      </c>
      <c r="J1999" s="42">
        <v>0</v>
      </c>
      <c r="K1999" t="s">
        <v>364</v>
      </c>
    </row>
    <row r="2000" spans="1:11">
      <c r="A2000" t="str">
        <f>'F_Inputs - Reps'!A2000</f>
        <v>SWB</v>
      </c>
      <c r="B2000" t="str">
        <f>'F_Inputs - Reps'!B2000</f>
        <v>WS2020WR</v>
      </c>
      <c r="C2000" t="str">
        <f>'F_Inputs - Reps'!C2000</f>
        <v>Enhancement expenditure by purpose ~ operating - New connections element of new development (CPs, meters) - Water resources</v>
      </c>
      <c r="D2000" t="str">
        <f>'F_Inputs - Reps'!D2000</f>
        <v>£m</v>
      </c>
      <c r="E2000" t="str">
        <f>'F_Inputs - Reps'!E2000</f>
        <v>Price Review 2019</v>
      </c>
      <c r="F2000" s="42">
        <v>0</v>
      </c>
      <c r="G2000" s="42">
        <v>0</v>
      </c>
      <c r="H2000" s="42">
        <v>0</v>
      </c>
      <c r="I2000" s="42">
        <v>0</v>
      </c>
      <c r="J2000" s="42">
        <v>0</v>
      </c>
      <c r="K2000" t="s">
        <v>364</v>
      </c>
    </row>
    <row r="2001" spans="1:11">
      <c r="A2001" t="str">
        <f>'F_Inputs - Reps'!A2001</f>
        <v>SWB</v>
      </c>
      <c r="B2001" t="str">
        <f>'F_Inputs - Reps'!B2001</f>
        <v>WS2020RWD</v>
      </c>
      <c r="C2001" t="str">
        <f>'F_Inputs - Reps'!C2001</f>
        <v>Enhancement expenditure by purpose ~ operating - New connections element of new development (CPs, meters) - Raw water distribution</v>
      </c>
      <c r="D2001" t="str">
        <f>'F_Inputs - Reps'!D2001</f>
        <v>£m</v>
      </c>
      <c r="E2001" t="str">
        <f>'F_Inputs - Reps'!E2001</f>
        <v>Price Review 2019</v>
      </c>
      <c r="F2001" s="42">
        <v>0</v>
      </c>
      <c r="G2001" s="42">
        <v>0</v>
      </c>
      <c r="H2001" s="42">
        <v>0</v>
      </c>
      <c r="I2001" s="42">
        <v>0</v>
      </c>
      <c r="J2001" s="42">
        <v>0</v>
      </c>
      <c r="K2001" t="s">
        <v>364</v>
      </c>
    </row>
    <row r="2002" spans="1:11">
      <c r="A2002" t="str">
        <f>'F_Inputs - Reps'!A2002</f>
        <v>SWB</v>
      </c>
      <c r="B2002" t="str">
        <f>'F_Inputs - Reps'!B2002</f>
        <v>WS2020WT</v>
      </c>
      <c r="C2002" t="str">
        <f>'F_Inputs - Reps'!C2002</f>
        <v>Enhancement expenditure by purpose ~ operating - New connections element of new development (CPs, meters) - Water treatment</v>
      </c>
      <c r="D2002" t="str">
        <f>'F_Inputs - Reps'!D2002</f>
        <v>£m</v>
      </c>
      <c r="E2002" t="str">
        <f>'F_Inputs - Reps'!E2002</f>
        <v>Price Review 2019</v>
      </c>
      <c r="F2002" s="42">
        <v>0</v>
      </c>
      <c r="G2002" s="42">
        <v>0</v>
      </c>
      <c r="H2002" s="42">
        <v>0</v>
      </c>
      <c r="I2002" s="42">
        <v>0</v>
      </c>
      <c r="J2002" s="42">
        <v>0</v>
      </c>
      <c r="K2002" t="s">
        <v>364</v>
      </c>
    </row>
    <row r="2003" spans="1:11">
      <c r="A2003" t="str">
        <f>'F_Inputs - Reps'!A2003</f>
        <v>SWB</v>
      </c>
      <c r="B2003" t="str">
        <f>'F_Inputs - Reps'!B2003</f>
        <v>WS2020TWD</v>
      </c>
      <c r="C2003" t="str">
        <f>'F_Inputs - Reps'!C2003</f>
        <v>Enhancement expenditure by purpose ~ operating - New connections element of new development (CPs, meters) - Treated water distribution</v>
      </c>
      <c r="D2003" t="str">
        <f>'F_Inputs - Reps'!D2003</f>
        <v>£m</v>
      </c>
      <c r="E2003" t="str">
        <f>'F_Inputs - Reps'!E2003</f>
        <v>Price Review 2019</v>
      </c>
      <c r="F2003" s="42">
        <v>0</v>
      </c>
      <c r="G2003" s="42">
        <v>0</v>
      </c>
      <c r="H2003" s="42">
        <v>0</v>
      </c>
      <c r="I2003" s="42">
        <v>0</v>
      </c>
      <c r="J2003" s="42">
        <v>0</v>
      </c>
      <c r="K2003" t="s">
        <v>364</v>
      </c>
    </row>
    <row r="2004" spans="1:11">
      <c r="A2004" t="str">
        <f>'F_Inputs - Reps'!A2004</f>
        <v>SWB</v>
      </c>
      <c r="B2004" t="str">
        <f>'F_Inputs - Reps'!B2004</f>
        <v>WS1012WR</v>
      </c>
      <c r="C2004" t="str">
        <f>'F_Inputs - Reps'!C2004</f>
        <v>Capital Expenditure (excluding Atypical expenditure) - Maintaining the long term capability of the assets ~ infra - Water resources</v>
      </c>
      <c r="D2004" t="str">
        <f>'F_Inputs - Reps'!D2004</f>
        <v>£m</v>
      </c>
      <c r="E2004" t="str">
        <f>'F_Inputs - Reps'!E2004</f>
        <v>Price Review 2019</v>
      </c>
      <c r="F2004" s="42"/>
      <c r="G2004" s="42"/>
      <c r="H2004" s="42"/>
      <c r="I2004" s="42"/>
      <c r="J2004" s="42"/>
    </row>
    <row r="2005" spans="1:11">
      <c r="A2005" t="str">
        <f>'F_Inputs - Reps'!A2005</f>
        <v>SWB</v>
      </c>
      <c r="B2005" t="str">
        <f>'F_Inputs - Reps'!B2005</f>
        <v>WS1012WT</v>
      </c>
      <c r="C2005" t="str">
        <f>'F_Inputs - Reps'!C2005</f>
        <v>Maintaining the long term capability of the assets - infra - Water treatment</v>
      </c>
      <c r="D2005" t="str">
        <f>'F_Inputs - Reps'!D2005</f>
        <v>£m</v>
      </c>
      <c r="E2005" t="str">
        <f>'F_Inputs - Reps'!E2005</f>
        <v>Price Review 2019</v>
      </c>
      <c r="F2005" s="42"/>
      <c r="G2005" s="42"/>
      <c r="H2005" s="42"/>
      <c r="I2005" s="42"/>
      <c r="J2005" s="42"/>
    </row>
    <row r="2006" spans="1:11">
      <c r="A2006" t="str">
        <f>'F_Inputs - Reps'!A2006</f>
        <v>SWB</v>
      </c>
      <c r="B2006" t="str">
        <f>'F_Inputs - Reps'!B2006</f>
        <v>WS1012TWD</v>
      </c>
      <c r="C2006" t="str">
        <f>'F_Inputs - Reps'!C2006</f>
        <v>Maintaining the long term capability of the assets - infra - Treated water distribution</v>
      </c>
      <c r="D2006" t="str">
        <f>'F_Inputs - Reps'!D2006</f>
        <v>£m</v>
      </c>
      <c r="E2006" t="str">
        <f>'F_Inputs - Reps'!E2006</f>
        <v>Price Review 2019</v>
      </c>
      <c r="F2006" s="42"/>
      <c r="G2006" s="42"/>
      <c r="H2006" s="42"/>
      <c r="I2006" s="42"/>
      <c r="J2006" s="42"/>
    </row>
    <row r="2007" spans="1:11">
      <c r="A2007" t="str">
        <f>'F_Inputs - Reps'!A2007</f>
        <v>SWB</v>
      </c>
      <c r="B2007" t="str">
        <f>'F_Inputs - Reps'!B2007</f>
        <v>WS1012RWD</v>
      </c>
      <c r="C2007" t="str">
        <f>'F_Inputs - Reps'!C2007</f>
        <v>Capital Expenditure (excluding Atypical expenditure) - Maintaining the long term capability of the assets ~ infra - Raw water distribution</v>
      </c>
      <c r="D2007" t="str">
        <f>'F_Inputs - Reps'!D2007</f>
        <v>£m</v>
      </c>
      <c r="E2007" t="str">
        <f>'F_Inputs - Reps'!E2007</f>
        <v>Price Review 2019</v>
      </c>
      <c r="F2007" s="42"/>
      <c r="G2007" s="42"/>
      <c r="H2007" s="42"/>
      <c r="I2007" s="42"/>
      <c r="J2007" s="42"/>
    </row>
    <row r="2008" spans="1:11">
      <c r="A2008" t="str">
        <f>'F_Inputs - Reps'!A2008</f>
        <v>SWB</v>
      </c>
      <c r="B2008" t="str">
        <f>'F_Inputs - Reps'!B2008</f>
        <v>WS1013WR</v>
      </c>
      <c r="C2008" t="str">
        <f>'F_Inputs - Reps'!C2008</f>
        <v>Capital Expenditure (excluding Atypical expenditure) - Maintaining the long term capability of the assets ~ non-infra - Water resources</v>
      </c>
      <c r="D2008" t="str">
        <f>'F_Inputs - Reps'!D2008</f>
        <v>£m</v>
      </c>
      <c r="E2008" t="str">
        <f>'F_Inputs - Reps'!E2008</f>
        <v>Price Review 2019</v>
      </c>
      <c r="F2008" s="42"/>
      <c r="G2008" s="42"/>
      <c r="H2008" s="42"/>
      <c r="I2008" s="42"/>
      <c r="J2008" s="42"/>
    </row>
    <row r="2009" spans="1:11">
      <c r="A2009" t="str">
        <f>'F_Inputs - Reps'!A2009</f>
        <v>SWB</v>
      </c>
      <c r="B2009" t="str">
        <f>'F_Inputs - Reps'!B2009</f>
        <v>WS1013WT</v>
      </c>
      <c r="C2009" t="str">
        <f>'F_Inputs - Reps'!C2009</f>
        <v>Maintaining the long term capability of the assets - non-infra - Water treatment</v>
      </c>
      <c r="D2009" t="str">
        <f>'F_Inputs - Reps'!D2009</f>
        <v>£m</v>
      </c>
      <c r="E2009" t="str">
        <f>'F_Inputs - Reps'!E2009</f>
        <v>Price Review 2019</v>
      </c>
      <c r="F2009" s="42"/>
      <c r="G2009" s="42"/>
      <c r="H2009" s="42"/>
      <c r="I2009" s="42"/>
      <c r="J2009" s="42"/>
    </row>
    <row r="2010" spans="1:11">
      <c r="A2010" t="str">
        <f>'F_Inputs - Reps'!A2010</f>
        <v>SWB</v>
      </c>
      <c r="B2010" t="str">
        <f>'F_Inputs - Reps'!B2010</f>
        <v>WS1013TWD</v>
      </c>
      <c r="C2010" t="str">
        <f>'F_Inputs - Reps'!C2010</f>
        <v>Maintaining the long term capability of the assets - non-infra - Treated water distribution</v>
      </c>
      <c r="D2010" t="str">
        <f>'F_Inputs - Reps'!D2010</f>
        <v>£m</v>
      </c>
      <c r="E2010" t="str">
        <f>'F_Inputs - Reps'!E2010</f>
        <v>Price Review 2019</v>
      </c>
      <c r="F2010" s="42"/>
      <c r="G2010" s="42"/>
      <c r="H2010" s="42"/>
      <c r="I2010" s="42"/>
      <c r="J2010" s="42"/>
    </row>
    <row r="2011" spans="1:11">
      <c r="A2011" t="str">
        <f>'F_Inputs - Reps'!A2011</f>
        <v>SWB</v>
      </c>
      <c r="B2011" t="str">
        <f>'F_Inputs - Reps'!B2011</f>
        <v>WS1013RWD</v>
      </c>
      <c r="C2011" t="str">
        <f>'F_Inputs - Reps'!C2011</f>
        <v>Capital Expenditure (excluding Atypical expenditure) - Maintaining the long term capability of the assets ~ non-infra - Raw water distribution</v>
      </c>
      <c r="D2011" t="str">
        <f>'F_Inputs - Reps'!D2011</f>
        <v>£m</v>
      </c>
      <c r="E2011" t="str">
        <f>'F_Inputs - Reps'!E2011</f>
        <v>Price Review 2019</v>
      </c>
      <c r="F2011" s="42"/>
      <c r="G2011" s="42"/>
      <c r="H2011" s="42"/>
      <c r="I2011" s="42"/>
      <c r="J2011" s="42"/>
    </row>
    <row r="2012" spans="1:11">
      <c r="A2012" t="str">
        <f>'F_Inputs - Reps'!A2012</f>
        <v>SWB</v>
      </c>
      <c r="B2012" t="str">
        <f>'F_Inputs - Reps'!B2012</f>
        <v>W3002WR</v>
      </c>
      <c r="C2012" t="str">
        <f>'F_Inputs - Reps'!C2012</f>
        <v>Addressing low pressure - Water resources</v>
      </c>
      <c r="D2012" t="str">
        <f>'F_Inputs - Reps'!D2012</f>
        <v>£m</v>
      </c>
      <c r="E2012" t="str">
        <f>'F_Inputs - Reps'!E2012</f>
        <v>Price Review 2019</v>
      </c>
      <c r="F2012" s="42">
        <v>0</v>
      </c>
      <c r="G2012" s="42">
        <v>0</v>
      </c>
      <c r="H2012" s="42">
        <v>0</v>
      </c>
      <c r="I2012" s="42">
        <v>0</v>
      </c>
      <c r="J2012" s="42">
        <v>0</v>
      </c>
      <c r="K2012" t="s">
        <v>364</v>
      </c>
    </row>
    <row r="2013" spans="1:11">
      <c r="A2013" t="str">
        <f>'F_Inputs - Reps'!A2013</f>
        <v>SWB</v>
      </c>
      <c r="B2013" t="str">
        <f>'F_Inputs - Reps'!B2013</f>
        <v>W3002RWD</v>
      </c>
      <c r="C2013" t="str">
        <f>'F_Inputs - Reps'!C2013</f>
        <v>Addressing low pressure - Raw water distribution</v>
      </c>
      <c r="D2013" t="str">
        <f>'F_Inputs - Reps'!D2013</f>
        <v>£m</v>
      </c>
      <c r="E2013" t="str">
        <f>'F_Inputs - Reps'!E2013</f>
        <v>Price Review 2019</v>
      </c>
      <c r="F2013" s="42">
        <v>0</v>
      </c>
      <c r="G2013" s="42">
        <v>0</v>
      </c>
      <c r="H2013" s="42">
        <v>0</v>
      </c>
      <c r="I2013" s="42">
        <v>0</v>
      </c>
      <c r="J2013" s="42">
        <v>0</v>
      </c>
      <c r="K2013" t="s">
        <v>364</v>
      </c>
    </row>
    <row r="2014" spans="1:11">
      <c r="A2014" t="str">
        <f>'F_Inputs - Reps'!A2014</f>
        <v>SWB</v>
      </c>
      <c r="B2014" t="str">
        <f>'F_Inputs - Reps'!B2014</f>
        <v>W3002WT</v>
      </c>
      <c r="C2014" t="str">
        <f>'F_Inputs - Reps'!C2014</f>
        <v>Addressing low pressure - Water treatment</v>
      </c>
      <c r="D2014" t="str">
        <f>'F_Inputs - Reps'!D2014</f>
        <v>£m</v>
      </c>
      <c r="E2014" t="str">
        <f>'F_Inputs - Reps'!E2014</f>
        <v>Price Review 2019</v>
      </c>
      <c r="F2014" s="42">
        <v>0</v>
      </c>
      <c r="G2014" s="42">
        <v>0</v>
      </c>
      <c r="H2014" s="42">
        <v>0</v>
      </c>
      <c r="I2014" s="42">
        <v>0</v>
      </c>
      <c r="J2014" s="42">
        <v>0</v>
      </c>
      <c r="K2014" t="s">
        <v>364</v>
      </c>
    </row>
    <row r="2015" spans="1:11">
      <c r="A2015" t="str">
        <f>'F_Inputs - Reps'!A2015</f>
        <v>SWB</v>
      </c>
      <c r="B2015" t="str">
        <f>'F_Inputs - Reps'!B2015</f>
        <v>W3002TWD</v>
      </c>
      <c r="C2015" t="str">
        <f>'F_Inputs - Reps'!C2015</f>
        <v>Addressing low pressure - Treated water distribution</v>
      </c>
      <c r="D2015" t="str">
        <f>'F_Inputs - Reps'!D2015</f>
        <v>£m</v>
      </c>
      <c r="E2015" t="str">
        <f>'F_Inputs - Reps'!E2015</f>
        <v>Price Review 2019</v>
      </c>
      <c r="F2015" s="42">
        <v>0</v>
      </c>
      <c r="G2015" s="42">
        <v>0</v>
      </c>
      <c r="H2015" s="42">
        <v>0</v>
      </c>
      <c r="I2015" s="42">
        <v>0</v>
      </c>
      <c r="J2015" s="42">
        <v>0</v>
      </c>
      <c r="K2015" t="s">
        <v>364</v>
      </c>
    </row>
    <row r="2016" spans="1:11">
      <c r="A2016" t="str">
        <f>'F_Inputs - Reps'!A2016</f>
        <v>SWB</v>
      </c>
      <c r="B2016" t="str">
        <f>'F_Inputs - Reps'!B2016</f>
        <v>W3009WR</v>
      </c>
      <c r="C2016" t="str">
        <f>'F_Inputs - Reps'!C2016</f>
        <v>New developments - Water resources</v>
      </c>
      <c r="D2016" t="str">
        <f>'F_Inputs - Reps'!D2016</f>
        <v>£m</v>
      </c>
      <c r="E2016" t="str">
        <f>'F_Inputs - Reps'!E2016</f>
        <v>Price Review 2019</v>
      </c>
      <c r="F2016" s="42">
        <v>0</v>
      </c>
      <c r="G2016" s="42">
        <v>0</v>
      </c>
      <c r="H2016" s="42">
        <v>0</v>
      </c>
      <c r="I2016" s="42">
        <v>0</v>
      </c>
      <c r="J2016" s="42">
        <v>0</v>
      </c>
      <c r="K2016" t="s">
        <v>364</v>
      </c>
    </row>
    <row r="2017" spans="1:11">
      <c r="A2017" t="str">
        <f>'F_Inputs - Reps'!A2017</f>
        <v>SWB</v>
      </c>
      <c r="B2017" t="str">
        <f>'F_Inputs - Reps'!B2017</f>
        <v>W3009RWD</v>
      </c>
      <c r="C2017" t="str">
        <f>'F_Inputs - Reps'!C2017</f>
        <v>New developments - Raw water distribution</v>
      </c>
      <c r="D2017" t="str">
        <f>'F_Inputs - Reps'!D2017</f>
        <v>£m</v>
      </c>
      <c r="E2017" t="str">
        <f>'F_Inputs - Reps'!E2017</f>
        <v>Price Review 2019</v>
      </c>
      <c r="F2017" s="42">
        <v>0</v>
      </c>
      <c r="G2017" s="42">
        <v>0</v>
      </c>
      <c r="H2017" s="42">
        <v>0</v>
      </c>
      <c r="I2017" s="42">
        <v>0</v>
      </c>
      <c r="J2017" s="42">
        <v>0</v>
      </c>
      <c r="K2017" t="s">
        <v>364</v>
      </c>
    </row>
    <row r="2018" spans="1:11">
      <c r="A2018" t="str">
        <f>'F_Inputs - Reps'!A2018</f>
        <v>SWB</v>
      </c>
      <c r="B2018" t="str">
        <f>'F_Inputs - Reps'!B2018</f>
        <v>W3009WT</v>
      </c>
      <c r="C2018" t="str">
        <f>'F_Inputs - Reps'!C2018</f>
        <v>New developments - Water treatment</v>
      </c>
      <c r="D2018" t="str">
        <f>'F_Inputs - Reps'!D2018</f>
        <v>£m</v>
      </c>
      <c r="E2018" t="str">
        <f>'F_Inputs - Reps'!E2018</f>
        <v>Price Review 2019</v>
      </c>
      <c r="F2018" s="42">
        <v>0</v>
      </c>
      <c r="G2018" s="42">
        <v>0</v>
      </c>
      <c r="H2018" s="42">
        <v>0</v>
      </c>
      <c r="I2018" s="42">
        <v>0</v>
      </c>
      <c r="J2018" s="42">
        <v>0</v>
      </c>
      <c r="K2018" t="s">
        <v>364</v>
      </c>
    </row>
    <row r="2019" spans="1:11">
      <c r="A2019" t="str">
        <f>'F_Inputs - Reps'!A2019</f>
        <v>SWB</v>
      </c>
      <c r="B2019" t="str">
        <f>'F_Inputs - Reps'!B2019</f>
        <v>W3009TWD</v>
      </c>
      <c r="C2019" t="str">
        <f>'F_Inputs - Reps'!C2019</f>
        <v>New developments - Treated water distribution</v>
      </c>
      <c r="D2019" t="str">
        <f>'F_Inputs - Reps'!D2019</f>
        <v>£m</v>
      </c>
      <c r="E2019" t="str">
        <f>'F_Inputs - Reps'!E2019</f>
        <v>Price Review 2019</v>
      </c>
      <c r="F2019" s="42">
        <v>5.2969999999999997</v>
      </c>
      <c r="G2019" s="42">
        <v>5.2960000000000003</v>
      </c>
      <c r="H2019" s="42">
        <v>5.2960000000000003</v>
      </c>
      <c r="I2019" s="42">
        <v>5.2960000000000003</v>
      </c>
      <c r="J2019" s="42">
        <v>5.2960000000000003</v>
      </c>
      <c r="K2019" t="s">
        <v>364</v>
      </c>
    </row>
    <row r="2020" spans="1:11">
      <c r="A2020" t="str">
        <f>'F_Inputs - Reps'!A2020</f>
        <v>SWB</v>
      </c>
      <c r="B2020" t="str">
        <f>'F_Inputs - Reps'!B2020</f>
        <v>WS2004WR</v>
      </c>
      <c r="C2020" t="str">
        <f>'F_Inputs - Reps'!C2020</f>
        <v>New connections element of new development (CPs, meters) - Abstraction licences</v>
      </c>
      <c r="D2020" t="str">
        <f>'F_Inputs - Reps'!D2020</f>
        <v>£m</v>
      </c>
      <c r="E2020" t="str">
        <f>'F_Inputs - Reps'!E2020</f>
        <v>Price Review 2019</v>
      </c>
      <c r="F2020" s="42">
        <v>0</v>
      </c>
      <c r="G2020" s="42">
        <v>0</v>
      </c>
      <c r="H2020" s="42">
        <v>0</v>
      </c>
      <c r="I2020" s="42">
        <v>0</v>
      </c>
      <c r="J2020" s="42">
        <v>0</v>
      </c>
      <c r="K2020" t="s">
        <v>364</v>
      </c>
    </row>
    <row r="2021" spans="1:11">
      <c r="A2021" t="str">
        <f>'F_Inputs - Reps'!A2021</f>
        <v>SWB</v>
      </c>
      <c r="B2021" t="str">
        <f>'F_Inputs - Reps'!B2021</f>
        <v>WS2004WT</v>
      </c>
      <c r="C2021" t="str">
        <f>'F_Inputs - Reps'!C2021</f>
        <v>New connections element of new development (CPs, meters) - Water treatment</v>
      </c>
      <c r="D2021" t="str">
        <f>'F_Inputs - Reps'!D2021</f>
        <v>£m</v>
      </c>
      <c r="E2021" t="str">
        <f>'F_Inputs - Reps'!E2021</f>
        <v>Price Review 2019</v>
      </c>
      <c r="F2021" s="42">
        <v>0</v>
      </c>
      <c r="G2021" s="42">
        <v>0</v>
      </c>
      <c r="H2021" s="42">
        <v>0</v>
      </c>
      <c r="I2021" s="42">
        <v>0</v>
      </c>
      <c r="J2021" s="42">
        <v>0</v>
      </c>
      <c r="K2021" t="s">
        <v>364</v>
      </c>
    </row>
    <row r="2022" spans="1:11">
      <c r="A2022" t="str">
        <f>'F_Inputs - Reps'!A2022</f>
        <v>SWB</v>
      </c>
      <c r="B2022" t="str">
        <f>'F_Inputs - Reps'!B2022</f>
        <v>WS2004TWD</v>
      </c>
      <c r="C2022" t="str">
        <f>'F_Inputs - Reps'!C2022</f>
        <v>New connections element of new development (CPs, meters) - Treated water distribution</v>
      </c>
      <c r="D2022" t="str">
        <f>'F_Inputs - Reps'!D2022</f>
        <v>£m</v>
      </c>
      <c r="E2022" t="str">
        <f>'F_Inputs - Reps'!E2022</f>
        <v>Price Review 2019</v>
      </c>
      <c r="F2022" s="42">
        <v>4.1909999999999998</v>
      </c>
      <c r="G2022" s="42">
        <v>4.1900000000000004</v>
      </c>
      <c r="H2022" s="42">
        <v>4.1900000000000004</v>
      </c>
      <c r="I2022" s="42">
        <v>4.1900000000000004</v>
      </c>
      <c r="J2022" s="42">
        <v>4.1900000000000004</v>
      </c>
      <c r="K2022" t="s">
        <v>364</v>
      </c>
    </row>
    <row r="2023" spans="1:11">
      <c r="A2023" t="str">
        <f>'F_Inputs - Reps'!A2023</f>
        <v>SWB</v>
      </c>
      <c r="B2023" t="str">
        <f>'F_Inputs - Reps'!B2023</f>
        <v>WS2004RWD</v>
      </c>
      <c r="C2023" t="str">
        <f>'F_Inputs - Reps'!C2023</f>
        <v>Enhancement expenditure by purpose ~ capital - New connections element of new development (CPs, meters) - Raw water distribution</v>
      </c>
      <c r="D2023" t="str">
        <f>'F_Inputs - Reps'!D2023</f>
        <v>£m</v>
      </c>
      <c r="E2023" t="str">
        <f>'F_Inputs - Reps'!E2023</f>
        <v>Price Review 2019</v>
      </c>
      <c r="F2023" s="42">
        <v>0</v>
      </c>
      <c r="G2023" s="42">
        <v>0</v>
      </c>
      <c r="H2023" s="42">
        <v>0</v>
      </c>
      <c r="I2023" s="42">
        <v>0</v>
      </c>
      <c r="J2023" s="42">
        <v>0</v>
      </c>
      <c r="K2023" t="s">
        <v>364</v>
      </c>
    </row>
    <row r="2024" spans="1:11">
      <c r="A2024" t="str">
        <f>'F_Inputs - Reps'!A2024</f>
        <v>SWB</v>
      </c>
      <c r="B2024" t="str">
        <f>'F_Inputs - Reps'!B2024</f>
        <v>BA2070WR</v>
      </c>
      <c r="C2024" t="str">
        <f>'F_Inputs - Reps'!C2024</f>
        <v>Total enhancement capital expenditure  - Water resources</v>
      </c>
      <c r="D2024" t="str">
        <f>'F_Inputs - Reps'!D2024</f>
        <v>£m</v>
      </c>
      <c r="E2024" t="str">
        <f>'F_Inputs - Reps'!E2024</f>
        <v>Price Review 2019</v>
      </c>
      <c r="F2024" s="42">
        <v>2.8370000000000002</v>
      </c>
      <c r="G2024" s="42">
        <v>2.927</v>
      </c>
      <c r="H2024" s="42">
        <v>2.7149999999999999</v>
      </c>
      <c r="I2024" s="42">
        <v>2.6219999999999999</v>
      </c>
      <c r="J2024" s="42">
        <v>2.6989999999999998</v>
      </c>
      <c r="K2024" t="s">
        <v>364</v>
      </c>
    </row>
    <row r="2025" spans="1:11">
      <c r="A2025" t="str">
        <f>'F_Inputs - Reps'!A2025</f>
        <v>SWB</v>
      </c>
      <c r="B2025" t="str">
        <f>'F_Inputs - Reps'!B2025</f>
        <v>BA2070RWD</v>
      </c>
      <c r="C2025" t="str">
        <f>'F_Inputs - Reps'!C2025</f>
        <v>Total enhancement capital expenditure  - Raw water distribution</v>
      </c>
      <c r="D2025" t="str">
        <f>'F_Inputs - Reps'!D2025</f>
        <v>£m</v>
      </c>
      <c r="E2025" t="str">
        <f>'F_Inputs - Reps'!E2025</f>
        <v>Price Review 2019</v>
      </c>
      <c r="F2025" s="42">
        <v>0.72099999999999997</v>
      </c>
      <c r="G2025" s="42">
        <v>1.1870000000000001</v>
      </c>
      <c r="H2025" s="42">
        <v>2.0449999999999999</v>
      </c>
      <c r="I2025" s="42">
        <v>2.09</v>
      </c>
      <c r="J2025" s="42">
        <v>2.1970000000000001</v>
      </c>
      <c r="K2025" t="s">
        <v>364</v>
      </c>
    </row>
    <row r="2026" spans="1:11">
      <c r="A2026" t="str">
        <f>'F_Inputs - Reps'!A2026</f>
        <v>SWB</v>
      </c>
      <c r="B2026" t="str">
        <f>'F_Inputs - Reps'!B2026</f>
        <v>BA2070WT</v>
      </c>
      <c r="C2026" t="str">
        <f>'F_Inputs - Reps'!C2026</f>
        <v>Total enhancement capital expenditure  - Water treatment</v>
      </c>
      <c r="D2026" t="str">
        <f>'F_Inputs - Reps'!D2026</f>
        <v>£m</v>
      </c>
      <c r="E2026" t="str">
        <f>'F_Inputs - Reps'!E2026</f>
        <v>Price Review 2019</v>
      </c>
      <c r="F2026" s="42">
        <v>13.474</v>
      </c>
      <c r="G2026" s="42">
        <v>19.056999999999999</v>
      </c>
      <c r="H2026" s="42">
        <v>30.702999999999999</v>
      </c>
      <c r="I2026" s="42">
        <v>28.533000000000001</v>
      </c>
      <c r="J2026" s="42">
        <v>22.786000000000001</v>
      </c>
      <c r="K2026" t="s">
        <v>364</v>
      </c>
    </row>
    <row r="2027" spans="1:11">
      <c r="A2027" t="str">
        <f>'F_Inputs - Reps'!A2027</f>
        <v>SWB</v>
      </c>
      <c r="B2027" t="str">
        <f>'F_Inputs - Reps'!B2027</f>
        <v>BA2070TWD</v>
      </c>
      <c r="C2027" t="str">
        <f>'F_Inputs - Reps'!C2027</f>
        <v>Total enhancement capital expenditure  - Treated water distribution</v>
      </c>
      <c r="D2027" t="str">
        <f>'F_Inputs - Reps'!D2027</f>
        <v>£m</v>
      </c>
      <c r="E2027" t="str">
        <f>'F_Inputs - Reps'!E2027</f>
        <v>Price Review 2019</v>
      </c>
      <c r="F2027" s="42">
        <v>22.138000000000002</v>
      </c>
      <c r="G2027" s="42">
        <v>24.187999999999999</v>
      </c>
      <c r="H2027" s="42">
        <v>26.242999999999999</v>
      </c>
      <c r="I2027" s="42">
        <v>22.992000000000001</v>
      </c>
      <c r="J2027" s="42">
        <v>22.001000000000001</v>
      </c>
      <c r="K2027" t="s">
        <v>364</v>
      </c>
    </row>
    <row r="2028" spans="1:11">
      <c r="A2028" t="str">
        <f>'F_Inputs - Reps'!A2028</f>
        <v>SWB</v>
      </c>
      <c r="B2028" t="str">
        <f>'F_Inputs - Reps'!B2028</f>
        <v>WWS1009SC</v>
      </c>
      <c r="C2028" t="str">
        <f>'F_Inputs - Reps'!C2028</f>
        <v>Operating expenditure - Total operating expenditure (excluding third party services) - Sewage collection</v>
      </c>
      <c r="D2028" t="str">
        <f>'F_Inputs - Reps'!D2028</f>
        <v>£m</v>
      </c>
      <c r="E2028" t="str">
        <f>'F_Inputs - Reps'!E2028</f>
        <v>Price Review 2019</v>
      </c>
      <c r="F2028" s="42"/>
      <c r="G2028" s="42"/>
      <c r="H2028" s="42"/>
      <c r="I2028" s="42"/>
      <c r="J2028" s="42"/>
    </row>
    <row r="2029" spans="1:11">
      <c r="A2029" t="str">
        <f>'F_Inputs - Reps'!A2029</f>
        <v>SWB</v>
      </c>
      <c r="B2029" t="str">
        <f>'F_Inputs - Reps'!B2029</f>
        <v>WWS1009ST</v>
      </c>
      <c r="C2029" t="str">
        <f>'F_Inputs - Reps'!C2029</f>
        <v>Operating expenditure - Total operating expenditure (excluding third party services) - Sewage treatment</v>
      </c>
      <c r="D2029" t="str">
        <f>'F_Inputs - Reps'!D2029</f>
        <v>£m</v>
      </c>
      <c r="E2029" t="str">
        <f>'F_Inputs - Reps'!E2029</f>
        <v>Price Review 2019</v>
      </c>
      <c r="F2029" s="42"/>
      <c r="G2029" s="42"/>
      <c r="H2029" s="42"/>
      <c r="I2029" s="42"/>
      <c r="J2029" s="42"/>
    </row>
    <row r="2030" spans="1:11">
      <c r="A2030" t="str">
        <f>'F_Inputs - Reps'!A2030</f>
        <v>SWB</v>
      </c>
      <c r="B2030" t="str">
        <f>'F_Inputs - Reps'!B2030</f>
        <v>WWS1009STP</v>
      </c>
      <c r="C2030" t="str">
        <f>'F_Inputs - Reps'!C2030</f>
        <v>Operating expenditure - Total operating expenditure (excluding third party services) - Sludge transport</v>
      </c>
      <c r="D2030" t="str">
        <f>'F_Inputs - Reps'!D2030</f>
        <v>£m</v>
      </c>
      <c r="E2030" t="str">
        <f>'F_Inputs - Reps'!E2030</f>
        <v>Price Review 2019</v>
      </c>
      <c r="F2030" s="42"/>
      <c r="G2030" s="42"/>
      <c r="H2030" s="42"/>
      <c r="I2030" s="42"/>
      <c r="J2030" s="42"/>
    </row>
    <row r="2031" spans="1:11">
      <c r="A2031" t="str">
        <f>'F_Inputs - Reps'!A2031</f>
        <v>SWB</v>
      </c>
      <c r="B2031" t="str">
        <f>'F_Inputs - Reps'!B2031</f>
        <v>WWS1009SDT</v>
      </c>
      <c r="C2031" t="str">
        <f>'F_Inputs - Reps'!C2031</f>
        <v>Operating expenditure - Total operating expenditure (excluding third party services) - Sludge treatment</v>
      </c>
      <c r="D2031" t="str">
        <f>'F_Inputs - Reps'!D2031</f>
        <v>£m</v>
      </c>
      <c r="E2031" t="str">
        <f>'F_Inputs - Reps'!E2031</f>
        <v>Price Review 2019</v>
      </c>
      <c r="F2031" s="42"/>
      <c r="G2031" s="42"/>
      <c r="H2031" s="42"/>
      <c r="I2031" s="42"/>
      <c r="J2031" s="42"/>
    </row>
    <row r="2032" spans="1:11">
      <c r="A2032" t="str">
        <f>'F_Inputs - Reps'!A2032</f>
        <v>SWB</v>
      </c>
      <c r="B2032" t="str">
        <f>'F_Inputs - Reps'!B2032</f>
        <v>WWS1009SDD</v>
      </c>
      <c r="C2032" t="str">
        <f>'F_Inputs - Reps'!C2032</f>
        <v>Operating expenditure - Total operating expenditure (excluding third party services) - Sludge disposal</v>
      </c>
      <c r="D2032" t="str">
        <f>'F_Inputs - Reps'!D2032</f>
        <v>£m</v>
      </c>
      <c r="E2032" t="str">
        <f>'F_Inputs - Reps'!E2032</f>
        <v>Price Review 2019</v>
      </c>
      <c r="F2032" s="42"/>
      <c r="G2032" s="42"/>
      <c r="H2032" s="42"/>
      <c r="I2032" s="42"/>
      <c r="J2032" s="42"/>
    </row>
    <row r="2033" spans="1:11">
      <c r="A2033" t="str">
        <f>'F_Inputs - Reps'!A2033</f>
        <v>SWB</v>
      </c>
      <c r="B2033" t="str">
        <f>'F_Inputs - Reps'!B2033</f>
        <v>WWS2054SC</v>
      </c>
      <c r="C2033" t="str">
        <f>'F_Inputs - Reps'!C2033</f>
        <v>Enhancement expenditure by purpose - operating - Total wastewater enhancement operating expenditure  - Sewage collection</v>
      </c>
      <c r="D2033" t="str">
        <f>'F_Inputs - Reps'!D2033</f>
        <v>£m</v>
      </c>
      <c r="E2033" t="str">
        <f>'F_Inputs - Reps'!E2033</f>
        <v>Price Review 2019</v>
      </c>
      <c r="F2033" s="42">
        <v>2.0739999999999998</v>
      </c>
      <c r="G2033" s="42">
        <v>2.2599999999999998</v>
      </c>
      <c r="H2033" s="42">
        <v>2.61</v>
      </c>
      <c r="I2033" s="42">
        <v>2.7559999999999998</v>
      </c>
      <c r="J2033" s="42">
        <v>2.19</v>
      </c>
      <c r="K2033" t="s">
        <v>364</v>
      </c>
    </row>
    <row r="2034" spans="1:11">
      <c r="A2034" t="str">
        <f>'F_Inputs - Reps'!A2034</f>
        <v>SWB</v>
      </c>
      <c r="B2034" t="str">
        <f>'F_Inputs - Reps'!B2034</f>
        <v>WWS2054ST</v>
      </c>
      <c r="C2034" t="str">
        <f>'F_Inputs - Reps'!C2034</f>
        <v>Enhancement expenditure by purpose - operating - Total wastewater enhancement operating expenditure  - Sewage treatment</v>
      </c>
      <c r="D2034" t="str">
        <f>'F_Inputs - Reps'!D2034</f>
        <v>£m</v>
      </c>
      <c r="E2034" t="str">
        <f>'F_Inputs - Reps'!E2034</f>
        <v>Price Review 2019</v>
      </c>
      <c r="F2034" s="42">
        <v>1.19</v>
      </c>
      <c r="G2034" s="42">
        <v>1.621</v>
      </c>
      <c r="H2034" s="42">
        <v>1.9450000000000001</v>
      </c>
      <c r="I2034" s="42">
        <v>2.3809999999999998</v>
      </c>
      <c r="J2034" s="42">
        <v>2.7280000000000002</v>
      </c>
      <c r="K2034" t="s">
        <v>364</v>
      </c>
    </row>
    <row r="2035" spans="1:11">
      <c r="A2035" t="str">
        <f>'F_Inputs - Reps'!A2035</f>
        <v>SWB</v>
      </c>
      <c r="B2035" t="str">
        <f>'F_Inputs - Reps'!B2035</f>
        <v>WWS2054STP</v>
      </c>
      <c r="C2035" t="str">
        <f>'F_Inputs - Reps'!C2035</f>
        <v>Enhancement expenditure by purpose - operating - Total wastewater enhancement operating expenditure  - Sludge transport</v>
      </c>
      <c r="D2035" t="str">
        <f>'F_Inputs - Reps'!D2035</f>
        <v>£m</v>
      </c>
      <c r="E2035" t="str">
        <f>'F_Inputs - Reps'!E2035</f>
        <v>Price Review 2019</v>
      </c>
      <c r="F2035" s="42">
        <v>0</v>
      </c>
      <c r="G2035" s="42">
        <v>0</v>
      </c>
      <c r="H2035" s="42">
        <v>0</v>
      </c>
      <c r="I2035" s="42">
        <v>0</v>
      </c>
      <c r="J2035" s="42">
        <v>0</v>
      </c>
      <c r="K2035" t="s">
        <v>364</v>
      </c>
    </row>
    <row r="2036" spans="1:11">
      <c r="A2036" t="str">
        <f>'F_Inputs - Reps'!A2036</f>
        <v>SWB</v>
      </c>
      <c r="B2036" t="str">
        <f>'F_Inputs - Reps'!B2036</f>
        <v>WWS2054SDT</v>
      </c>
      <c r="C2036" t="str">
        <f>'F_Inputs - Reps'!C2036</f>
        <v>Enhancement expenditure by purpose - operating - Total wastewater enhancement operating expenditure  - Sludge treatment</v>
      </c>
      <c r="D2036" t="str">
        <f>'F_Inputs - Reps'!D2036</f>
        <v>£m</v>
      </c>
      <c r="E2036" t="str">
        <f>'F_Inputs - Reps'!E2036</f>
        <v>Price Review 2019</v>
      </c>
      <c r="F2036" s="42">
        <v>1.0999999999999999E-2</v>
      </c>
      <c r="G2036" s="42">
        <v>1.0999999999999999E-2</v>
      </c>
      <c r="H2036" s="42">
        <v>1.0999999999999999E-2</v>
      </c>
      <c r="I2036" s="42">
        <v>1.0999999999999999E-2</v>
      </c>
      <c r="J2036" s="42">
        <v>1.0999999999999999E-2</v>
      </c>
      <c r="K2036" t="s">
        <v>364</v>
      </c>
    </row>
    <row r="2037" spans="1:11">
      <c r="A2037" t="str">
        <f>'F_Inputs - Reps'!A2037</f>
        <v>SWB</v>
      </c>
      <c r="B2037" t="str">
        <f>'F_Inputs - Reps'!B2037</f>
        <v>WWS2054SDD</v>
      </c>
      <c r="C2037" t="str">
        <f>'F_Inputs - Reps'!C2037</f>
        <v>Enhancement expenditure by purpose - operating - Total wastewater enhancement operating expenditure  - Sludge disposal</v>
      </c>
      <c r="D2037" t="str">
        <f>'F_Inputs - Reps'!D2037</f>
        <v>£m</v>
      </c>
      <c r="E2037" t="str">
        <f>'F_Inputs - Reps'!E2037</f>
        <v>Price Review 2019</v>
      </c>
      <c r="F2037" s="42">
        <v>0</v>
      </c>
      <c r="G2037" s="42">
        <v>0</v>
      </c>
      <c r="H2037" s="42">
        <v>0</v>
      </c>
      <c r="I2037" s="42">
        <v>0</v>
      </c>
      <c r="J2037" s="42">
        <v>0</v>
      </c>
      <c r="K2037" t="s">
        <v>364</v>
      </c>
    </row>
    <row r="2038" spans="1:11">
      <c r="A2038" t="str">
        <f>'F_Inputs - Reps'!A2038</f>
        <v>SWB</v>
      </c>
      <c r="B2038" t="str">
        <f>'F_Inputs - Reps'!B2038</f>
        <v>WWS2033SC</v>
      </c>
      <c r="C2038" t="str">
        <f>'F_Inputs - Reps'!C2038</f>
        <v>Enhancement expenditure by purpose - operating - New development and growth - Sewage collection</v>
      </c>
      <c r="D2038" t="str">
        <f>'F_Inputs - Reps'!D2038</f>
        <v>£m</v>
      </c>
      <c r="E2038" t="str">
        <f>'F_Inputs - Reps'!E2038</f>
        <v>Price Review 2019</v>
      </c>
      <c r="F2038" s="42">
        <v>2.5999999999999999E-2</v>
      </c>
      <c r="G2038" s="42">
        <v>2.8000000000000001E-2</v>
      </c>
      <c r="H2038" s="42">
        <v>2.8000000000000001E-2</v>
      </c>
      <c r="I2038" s="42">
        <v>2.9000000000000001E-2</v>
      </c>
      <c r="J2038" s="42">
        <v>2.9000000000000001E-2</v>
      </c>
      <c r="K2038" t="s">
        <v>364</v>
      </c>
    </row>
    <row r="2039" spans="1:11">
      <c r="A2039" t="str">
        <f>'F_Inputs - Reps'!A2039</f>
        <v>SWB</v>
      </c>
      <c r="B2039" t="str">
        <f>'F_Inputs - Reps'!B2039</f>
        <v>WWS2033ST</v>
      </c>
      <c r="C2039" t="str">
        <f>'F_Inputs - Reps'!C2039</f>
        <v>Enhancement expenditure by purpose - operating - New development and growth - Sewage treatment</v>
      </c>
      <c r="D2039" t="str">
        <f>'F_Inputs - Reps'!D2039</f>
        <v>£m</v>
      </c>
      <c r="E2039" t="str">
        <f>'F_Inputs - Reps'!E2039</f>
        <v>Price Review 2019</v>
      </c>
      <c r="F2039" s="42">
        <v>0</v>
      </c>
      <c r="G2039" s="42">
        <v>0</v>
      </c>
      <c r="H2039" s="42">
        <v>0</v>
      </c>
      <c r="I2039" s="42">
        <v>0</v>
      </c>
      <c r="J2039" s="42">
        <v>0</v>
      </c>
      <c r="K2039" t="s">
        <v>364</v>
      </c>
    </row>
    <row r="2040" spans="1:11">
      <c r="A2040" t="str">
        <f>'F_Inputs - Reps'!A2040</f>
        <v>SWB</v>
      </c>
      <c r="B2040" t="str">
        <f>'F_Inputs - Reps'!B2040</f>
        <v>WWS2033STP</v>
      </c>
      <c r="C2040" t="str">
        <f>'F_Inputs - Reps'!C2040</f>
        <v>Enhancement expenditure by purpose - operating - New development and growth - Sludge transport</v>
      </c>
      <c r="D2040" t="str">
        <f>'F_Inputs - Reps'!D2040</f>
        <v>£m</v>
      </c>
      <c r="E2040" t="str">
        <f>'F_Inputs - Reps'!E2040</f>
        <v>Price Review 2019</v>
      </c>
      <c r="F2040" s="42">
        <v>0</v>
      </c>
      <c r="G2040" s="42">
        <v>0</v>
      </c>
      <c r="H2040" s="42">
        <v>0</v>
      </c>
      <c r="I2040" s="42">
        <v>0</v>
      </c>
      <c r="J2040" s="42">
        <v>0</v>
      </c>
      <c r="K2040" t="s">
        <v>364</v>
      </c>
    </row>
    <row r="2041" spans="1:11">
      <c r="A2041" t="str">
        <f>'F_Inputs - Reps'!A2041</f>
        <v>SWB</v>
      </c>
      <c r="B2041" t="str">
        <f>'F_Inputs - Reps'!B2041</f>
        <v>WWS2033SDT</v>
      </c>
      <c r="C2041" t="str">
        <f>'F_Inputs - Reps'!C2041</f>
        <v>Enhancement expenditure by purpose - operating - New development and growth - Sludge treatment</v>
      </c>
      <c r="D2041" t="str">
        <f>'F_Inputs - Reps'!D2041</f>
        <v>£m</v>
      </c>
      <c r="E2041" t="str">
        <f>'F_Inputs - Reps'!E2041</f>
        <v>Price Review 2019</v>
      </c>
      <c r="F2041" s="42">
        <v>0</v>
      </c>
      <c r="G2041" s="42">
        <v>0</v>
      </c>
      <c r="H2041" s="42">
        <v>0</v>
      </c>
      <c r="I2041" s="42">
        <v>0</v>
      </c>
      <c r="J2041" s="42">
        <v>0</v>
      </c>
      <c r="K2041" t="s">
        <v>364</v>
      </c>
    </row>
    <row r="2042" spans="1:11">
      <c r="A2042" t="str">
        <f>'F_Inputs - Reps'!A2042</f>
        <v>SWB</v>
      </c>
      <c r="B2042" t="str">
        <f>'F_Inputs - Reps'!B2042</f>
        <v>WWS2033SDD</v>
      </c>
      <c r="C2042" t="str">
        <f>'F_Inputs - Reps'!C2042</f>
        <v>Enhancement expenditure by purpose - operating - New development and growth - Sludge disposal</v>
      </c>
      <c r="D2042" t="str">
        <f>'F_Inputs - Reps'!D2042</f>
        <v>£m</v>
      </c>
      <c r="E2042" t="str">
        <f>'F_Inputs - Reps'!E2042</f>
        <v>Price Review 2019</v>
      </c>
      <c r="F2042" s="42">
        <v>0</v>
      </c>
      <c r="G2042" s="42">
        <v>0</v>
      </c>
      <c r="H2042" s="42">
        <v>0</v>
      </c>
      <c r="I2042" s="42">
        <v>0</v>
      </c>
      <c r="J2042" s="42">
        <v>0</v>
      </c>
      <c r="K2042" t="s">
        <v>364</v>
      </c>
    </row>
    <row r="2043" spans="1:11">
      <c r="A2043" t="str">
        <f>'F_Inputs - Reps'!A2043</f>
        <v>SWB</v>
      </c>
      <c r="B2043" t="str">
        <f>'F_Inputs - Reps'!B2043</f>
        <v>WWS2034SC</v>
      </c>
      <c r="C2043" t="str">
        <f>'F_Inputs - Reps'!C2043</f>
        <v>Enhancement expenditure by purpose - operating - Growth at sewage treatment works (excluding sludge treatment) - Sewage collection</v>
      </c>
      <c r="D2043" t="str">
        <f>'F_Inputs - Reps'!D2043</f>
        <v>£m</v>
      </c>
      <c r="E2043" t="str">
        <f>'F_Inputs - Reps'!E2043</f>
        <v>Price Review 2019</v>
      </c>
      <c r="F2043" s="42">
        <v>0</v>
      </c>
      <c r="G2043" s="42">
        <v>0</v>
      </c>
      <c r="H2043" s="42">
        <v>0</v>
      </c>
      <c r="I2043" s="42">
        <v>0</v>
      </c>
      <c r="J2043" s="42">
        <v>0</v>
      </c>
      <c r="K2043" t="s">
        <v>364</v>
      </c>
    </row>
    <row r="2044" spans="1:11">
      <c r="A2044" t="str">
        <f>'F_Inputs - Reps'!A2044</f>
        <v>SWB</v>
      </c>
      <c r="B2044" t="str">
        <f>'F_Inputs - Reps'!B2044</f>
        <v>WWS2034ST</v>
      </c>
      <c r="C2044" t="str">
        <f>'F_Inputs - Reps'!C2044</f>
        <v>Enhancement expenditure by purpose - operating - Growth at sewage treatment works (excluding sludge treatment) - Sewage treatment</v>
      </c>
      <c r="D2044" t="str">
        <f>'F_Inputs - Reps'!D2044</f>
        <v>£m</v>
      </c>
      <c r="E2044" t="str">
        <f>'F_Inputs - Reps'!E2044</f>
        <v>Price Review 2019</v>
      </c>
      <c r="F2044" s="42">
        <v>0</v>
      </c>
      <c r="G2044" s="42">
        <v>0.16</v>
      </c>
      <c r="H2044" s="42">
        <v>0.22</v>
      </c>
      <c r="I2044" s="42">
        <v>0.37</v>
      </c>
      <c r="J2044" s="42">
        <v>0.5</v>
      </c>
      <c r="K2044" t="s">
        <v>364</v>
      </c>
    </row>
    <row r="2045" spans="1:11">
      <c r="A2045" t="str">
        <f>'F_Inputs - Reps'!A2045</f>
        <v>SWB</v>
      </c>
      <c r="B2045" t="str">
        <f>'F_Inputs - Reps'!B2045</f>
        <v>WWS2034STP</v>
      </c>
      <c r="C2045" t="str">
        <f>'F_Inputs - Reps'!C2045</f>
        <v>Enhancement expenditure by purpose - operating - Growth at sewage treatment works (excluding sludge treatment) - Sludge transport</v>
      </c>
      <c r="D2045" t="str">
        <f>'F_Inputs - Reps'!D2045</f>
        <v>£m</v>
      </c>
      <c r="E2045" t="str">
        <f>'F_Inputs - Reps'!E2045</f>
        <v>Price Review 2019</v>
      </c>
      <c r="F2045" s="42">
        <v>0</v>
      </c>
      <c r="G2045" s="42">
        <v>0</v>
      </c>
      <c r="H2045" s="42">
        <v>0</v>
      </c>
      <c r="I2045" s="42">
        <v>0</v>
      </c>
      <c r="J2045" s="42">
        <v>0</v>
      </c>
      <c r="K2045" t="s">
        <v>364</v>
      </c>
    </row>
    <row r="2046" spans="1:11">
      <c r="A2046" t="str">
        <f>'F_Inputs - Reps'!A2046</f>
        <v>SWB</v>
      </c>
      <c r="B2046" t="str">
        <f>'F_Inputs - Reps'!B2046</f>
        <v>WWS2034SDT</v>
      </c>
      <c r="C2046" t="str">
        <f>'F_Inputs - Reps'!C2046</f>
        <v>Enhancement expenditure by purpose - operating - Growth at sewage treatment works (excluding sludge treatment) - Sludge treatment</v>
      </c>
      <c r="D2046" t="str">
        <f>'F_Inputs - Reps'!D2046</f>
        <v>£m</v>
      </c>
      <c r="E2046" t="str">
        <f>'F_Inputs - Reps'!E2046</f>
        <v>Price Review 2019</v>
      </c>
      <c r="F2046" s="42">
        <v>0</v>
      </c>
      <c r="G2046" s="42">
        <v>0</v>
      </c>
      <c r="H2046" s="42">
        <v>0</v>
      </c>
      <c r="I2046" s="42">
        <v>0</v>
      </c>
      <c r="J2046" s="42">
        <v>0</v>
      </c>
      <c r="K2046" t="s">
        <v>364</v>
      </c>
    </row>
    <row r="2047" spans="1:11">
      <c r="A2047" t="str">
        <f>'F_Inputs - Reps'!A2047</f>
        <v>SWB</v>
      </c>
      <c r="B2047" t="str">
        <f>'F_Inputs - Reps'!B2047</f>
        <v>WWS2034SDD</v>
      </c>
      <c r="C2047" t="str">
        <f>'F_Inputs - Reps'!C2047</f>
        <v>Enhancement expenditure by purpose - operating - Growth at sewage treatment works (excluding sludge treatment) - Sludge disposal</v>
      </c>
      <c r="D2047" t="str">
        <f>'F_Inputs - Reps'!D2047</f>
        <v>£m</v>
      </c>
      <c r="E2047" t="str">
        <f>'F_Inputs - Reps'!E2047</f>
        <v>Price Review 2019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t="s">
        <v>364</v>
      </c>
    </row>
    <row r="2048" spans="1:11">
      <c r="A2048" t="str">
        <f>'F_Inputs - Reps'!A2048</f>
        <v>SWB</v>
      </c>
      <c r="B2048" t="str">
        <f>'F_Inputs - Reps'!B2048</f>
        <v>WWS2038SC</v>
      </c>
      <c r="C2048" t="str">
        <f>'F_Inputs - Reps'!C2048</f>
        <v>Enhancement expenditure by purpose - operating - Reduce flooding risk for properties - Sewage collection</v>
      </c>
      <c r="D2048" t="str">
        <f>'F_Inputs - Reps'!D2048</f>
        <v>£m</v>
      </c>
      <c r="E2048" t="str">
        <f>'F_Inputs - Reps'!E2048</f>
        <v>Price Review 2019</v>
      </c>
      <c r="F2048" s="42">
        <v>1.6950000000000001</v>
      </c>
      <c r="G2048" s="42">
        <v>1.845</v>
      </c>
      <c r="H2048" s="42">
        <v>2.0950000000000002</v>
      </c>
      <c r="I2048" s="42">
        <v>2.2450000000000001</v>
      </c>
      <c r="J2048" s="42">
        <v>1.68</v>
      </c>
      <c r="K2048" t="s">
        <v>364</v>
      </c>
    </row>
    <row r="2049" spans="1:11">
      <c r="A2049" t="str">
        <f>'F_Inputs - Reps'!A2049</f>
        <v>SWB</v>
      </c>
      <c r="B2049" t="str">
        <f>'F_Inputs - Reps'!B2049</f>
        <v>WWS2038ST</v>
      </c>
      <c r="C2049" t="str">
        <f>'F_Inputs - Reps'!C2049</f>
        <v>Enhancement expenditure by purpose - operating - Reduce flooding risk for properties - Sewage treatment</v>
      </c>
      <c r="D2049" t="str">
        <f>'F_Inputs - Reps'!D2049</f>
        <v>£m</v>
      </c>
      <c r="E2049" t="str">
        <f>'F_Inputs - Reps'!E2049</f>
        <v>Price Review 2019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t="s">
        <v>364</v>
      </c>
    </row>
    <row r="2050" spans="1:11">
      <c r="A2050" t="str">
        <f>'F_Inputs - Reps'!A2050</f>
        <v>SWB</v>
      </c>
      <c r="B2050" t="str">
        <f>'F_Inputs - Reps'!B2050</f>
        <v>WWS2038STP</v>
      </c>
      <c r="C2050" t="str">
        <f>'F_Inputs - Reps'!C2050</f>
        <v>Enhancement expenditure by purpose - operating - Reduce flooding risk for properties - Sludge transport</v>
      </c>
      <c r="D2050" t="str">
        <f>'F_Inputs - Reps'!D2050</f>
        <v>£m</v>
      </c>
      <c r="E2050" t="str">
        <f>'F_Inputs - Reps'!E2050</f>
        <v>Price Review 2019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t="s">
        <v>364</v>
      </c>
    </row>
    <row r="2051" spans="1:11">
      <c r="A2051" t="str">
        <f>'F_Inputs - Reps'!A2051</f>
        <v>SWB</v>
      </c>
      <c r="B2051" t="str">
        <f>'F_Inputs - Reps'!B2051</f>
        <v>WWS2038SDT</v>
      </c>
      <c r="C2051" t="str">
        <f>'F_Inputs - Reps'!C2051</f>
        <v>Enhancement expenditure by purpose - operating - Reduce flooding risk for properties - Sludge treatment</v>
      </c>
      <c r="D2051" t="str">
        <f>'F_Inputs - Reps'!D2051</f>
        <v>£m</v>
      </c>
      <c r="E2051" t="str">
        <f>'F_Inputs - Reps'!E2051</f>
        <v>Price Review 2019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t="s">
        <v>364</v>
      </c>
    </row>
    <row r="2052" spans="1:11">
      <c r="A2052" t="str">
        <f>'F_Inputs - Reps'!A2052</f>
        <v>SWB</v>
      </c>
      <c r="B2052" t="str">
        <f>'F_Inputs - Reps'!B2052</f>
        <v>WWS2038SDD</v>
      </c>
      <c r="C2052" t="str">
        <f>'F_Inputs - Reps'!C2052</f>
        <v>Enhancement expenditure by purpose - operating - Reduce flooding risk for properties - Sludge disposal</v>
      </c>
      <c r="D2052" t="str">
        <f>'F_Inputs - Reps'!D2052</f>
        <v>£m</v>
      </c>
      <c r="E2052" t="str">
        <f>'F_Inputs - Reps'!E2052</f>
        <v>Price Review 2019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t="s">
        <v>364</v>
      </c>
    </row>
    <row r="2053" spans="1:11">
      <c r="A2053" t="str">
        <f>'F_Inputs - Reps'!A2053</f>
        <v>SWB</v>
      </c>
      <c r="B2053" t="str">
        <f>'F_Inputs - Reps'!B2053</f>
        <v>WWS2055SC</v>
      </c>
      <c r="C2053" t="str">
        <f>'F_Inputs - Reps'!C2053</f>
        <v>Enhancement expenditure by purpose - operating - Transferred private sewers and pumping stations - Sewage collection</v>
      </c>
      <c r="D2053" t="str">
        <f>'F_Inputs - Reps'!D2053</f>
        <v>£m</v>
      </c>
      <c r="E2053" t="str">
        <f>'F_Inputs - Reps'!E2053</f>
        <v>Price Review 2019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t="s">
        <v>364</v>
      </c>
    </row>
    <row r="2054" spans="1:11">
      <c r="A2054" t="str">
        <f>'F_Inputs - Reps'!A2054</f>
        <v>SWB</v>
      </c>
      <c r="B2054" t="str">
        <f>'F_Inputs - Reps'!B2054</f>
        <v>WWS2055ST</v>
      </c>
      <c r="C2054" t="str">
        <f>'F_Inputs - Reps'!C2054</f>
        <v>Enhancement expenditure by purpose - operating - Transferred private sewers and pumping stations - Sewage treatment</v>
      </c>
      <c r="D2054" t="str">
        <f>'F_Inputs - Reps'!D2054</f>
        <v>£m</v>
      </c>
      <c r="E2054" t="str">
        <f>'F_Inputs - Reps'!E2054</f>
        <v>Price Review 2019</v>
      </c>
      <c r="F2054" s="42">
        <v>0</v>
      </c>
      <c r="G2054" s="42">
        <v>0</v>
      </c>
      <c r="H2054" s="42">
        <v>0</v>
      </c>
      <c r="I2054" s="42">
        <v>0</v>
      </c>
      <c r="J2054" s="42">
        <v>0</v>
      </c>
      <c r="K2054" t="s">
        <v>364</v>
      </c>
    </row>
    <row r="2055" spans="1:11">
      <c r="A2055" t="str">
        <f>'F_Inputs - Reps'!A2055</f>
        <v>SWB</v>
      </c>
      <c r="B2055" t="str">
        <f>'F_Inputs - Reps'!B2055</f>
        <v>WWS2055STP</v>
      </c>
      <c r="C2055" t="str">
        <f>'F_Inputs - Reps'!C2055</f>
        <v>Enhancement expenditure by purpose - operating - Transferred private sewers and pumping stations - Sludge transport</v>
      </c>
      <c r="D2055" t="str">
        <f>'F_Inputs - Reps'!D2055</f>
        <v>£m</v>
      </c>
      <c r="E2055" t="str">
        <f>'F_Inputs - Reps'!E2055</f>
        <v>Price Review 2019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t="s">
        <v>364</v>
      </c>
    </row>
    <row r="2056" spans="1:11">
      <c r="A2056" t="str">
        <f>'F_Inputs - Reps'!A2056</f>
        <v>SWB</v>
      </c>
      <c r="B2056" t="str">
        <f>'F_Inputs - Reps'!B2056</f>
        <v>WWS2055SDT</v>
      </c>
      <c r="C2056" t="str">
        <f>'F_Inputs - Reps'!C2056</f>
        <v>Enhancement expenditure by purpose - operating - Transferred private sewers and pumping stations - Sludge treatment</v>
      </c>
      <c r="D2056" t="str">
        <f>'F_Inputs - Reps'!D2056</f>
        <v>£m</v>
      </c>
      <c r="E2056" t="str">
        <f>'F_Inputs - Reps'!E2056</f>
        <v>Price Review 2019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t="s">
        <v>364</v>
      </c>
    </row>
    <row r="2057" spans="1:11">
      <c r="A2057" t="str">
        <f>'F_Inputs - Reps'!A2057</f>
        <v>SWB</v>
      </c>
      <c r="B2057" t="str">
        <f>'F_Inputs - Reps'!B2057</f>
        <v>WWS2055SDD</v>
      </c>
      <c r="C2057" t="str">
        <f>'F_Inputs - Reps'!C2057</f>
        <v>Enhancement expenditure by purpose - operating - Transferred private sewers and pumping stations - Sludge disposal</v>
      </c>
      <c r="D2057" t="str">
        <f>'F_Inputs - Reps'!D2057</f>
        <v>£m</v>
      </c>
      <c r="E2057" t="str">
        <f>'F_Inputs - Reps'!E2057</f>
        <v>Price Review 2019</v>
      </c>
      <c r="F2057" s="42">
        <v>0</v>
      </c>
      <c r="G2057" s="42">
        <v>0</v>
      </c>
      <c r="H2057" s="42">
        <v>0</v>
      </c>
      <c r="I2057" s="42">
        <v>0</v>
      </c>
      <c r="J2057" s="42">
        <v>0</v>
      </c>
      <c r="K2057" t="s">
        <v>364</v>
      </c>
    </row>
    <row r="2058" spans="1:11">
      <c r="A2058" t="str">
        <f>'F_Inputs - Reps'!A2058</f>
        <v>SWB</v>
      </c>
      <c r="B2058" t="str">
        <f>'F_Inputs - Reps'!B2058</f>
        <v>WWS1012SC</v>
      </c>
      <c r="C2058" t="str">
        <f>'F_Inputs - Reps'!C2058</f>
        <v>Capital expenditure - Maintaining the long term capability of the assets ~ infra - Sewage collection</v>
      </c>
      <c r="D2058" t="str">
        <f>'F_Inputs - Reps'!D2058</f>
        <v>£m</v>
      </c>
      <c r="E2058" t="str">
        <f>'F_Inputs - Reps'!E2058</f>
        <v>Price Review 2019</v>
      </c>
      <c r="F2058" s="42"/>
      <c r="G2058" s="42"/>
      <c r="H2058" s="42"/>
      <c r="I2058" s="42"/>
      <c r="J2058" s="42"/>
    </row>
    <row r="2059" spans="1:11">
      <c r="A2059" t="str">
        <f>'F_Inputs - Reps'!A2059</f>
        <v>SWB</v>
      </c>
      <c r="B2059" t="str">
        <f>'F_Inputs - Reps'!B2059</f>
        <v>WWS1012ST</v>
      </c>
      <c r="C2059" t="str">
        <f>'F_Inputs - Reps'!C2059</f>
        <v>Capital expenditure - Maintaining the long term capability of the assets ~ infra - Sewage treatment</v>
      </c>
      <c r="D2059" t="str">
        <f>'F_Inputs - Reps'!D2059</f>
        <v>£m</v>
      </c>
      <c r="E2059" t="str">
        <f>'F_Inputs - Reps'!E2059</f>
        <v>Price Review 2019</v>
      </c>
      <c r="F2059" s="42"/>
      <c r="G2059" s="42"/>
      <c r="H2059" s="42"/>
      <c r="I2059" s="42"/>
      <c r="J2059" s="42"/>
    </row>
    <row r="2060" spans="1:11">
      <c r="A2060" t="str">
        <f>'F_Inputs - Reps'!A2060</f>
        <v>SWB</v>
      </c>
      <c r="B2060" t="str">
        <f>'F_Inputs - Reps'!B2060</f>
        <v>WWS1012STP</v>
      </c>
      <c r="C2060" t="str">
        <f>'F_Inputs - Reps'!C2060</f>
        <v>Capital expenditure - Maintaining the long term capability of the assets ~ infra - Sludge transport</v>
      </c>
      <c r="D2060" t="str">
        <f>'F_Inputs - Reps'!D2060</f>
        <v>£m</v>
      </c>
      <c r="E2060" t="str">
        <f>'F_Inputs - Reps'!E2060</f>
        <v>Price Review 2019</v>
      </c>
      <c r="F2060" s="42"/>
      <c r="G2060" s="42"/>
      <c r="H2060" s="42"/>
      <c r="I2060" s="42"/>
      <c r="J2060" s="42"/>
    </row>
    <row r="2061" spans="1:11">
      <c r="A2061" t="str">
        <f>'F_Inputs - Reps'!A2061</f>
        <v>SWB</v>
      </c>
      <c r="B2061" t="str">
        <f>'F_Inputs - Reps'!B2061</f>
        <v>WWS1012SDT</v>
      </c>
      <c r="C2061" t="str">
        <f>'F_Inputs - Reps'!C2061</f>
        <v>Capital expenditure - Maintaining the long term capability of the assets ~ infra - Sludge treatment</v>
      </c>
      <c r="D2061" t="str">
        <f>'F_Inputs - Reps'!D2061</f>
        <v>£m</v>
      </c>
      <c r="E2061" t="str">
        <f>'F_Inputs - Reps'!E2061</f>
        <v>Price Review 2019</v>
      </c>
      <c r="F2061" s="42"/>
      <c r="G2061" s="42"/>
      <c r="H2061" s="42"/>
      <c r="I2061" s="42"/>
      <c r="J2061" s="42"/>
    </row>
    <row r="2062" spans="1:11">
      <c r="A2062" t="str">
        <f>'F_Inputs - Reps'!A2062</f>
        <v>SWB</v>
      </c>
      <c r="B2062" t="str">
        <f>'F_Inputs - Reps'!B2062</f>
        <v>WWS1012SDD</v>
      </c>
      <c r="C2062" t="str">
        <f>'F_Inputs - Reps'!C2062</f>
        <v>Capital expenditure - Maintaining the long term capability of the assets ~ infra - Sludge disposal</v>
      </c>
      <c r="D2062" t="str">
        <f>'F_Inputs - Reps'!D2062</f>
        <v>£m</v>
      </c>
      <c r="E2062" t="str">
        <f>'F_Inputs - Reps'!E2062</f>
        <v>Price Review 2019</v>
      </c>
      <c r="F2062" s="42"/>
      <c r="G2062" s="42"/>
      <c r="H2062" s="42"/>
      <c r="I2062" s="42"/>
      <c r="J2062" s="42"/>
    </row>
    <row r="2063" spans="1:11">
      <c r="A2063" t="str">
        <f>'F_Inputs - Reps'!A2063</f>
        <v>SWB</v>
      </c>
      <c r="B2063" t="str">
        <f>'F_Inputs - Reps'!B2063</f>
        <v>WWS1013SC</v>
      </c>
      <c r="C2063" t="str">
        <f>'F_Inputs - Reps'!C2063</f>
        <v>Capital expenditure - Maintaining the long term capability of the assets ~ non~infra - Sewage collection</v>
      </c>
      <c r="D2063" t="str">
        <f>'F_Inputs - Reps'!D2063</f>
        <v>£m</v>
      </c>
      <c r="E2063" t="str">
        <f>'F_Inputs - Reps'!E2063</f>
        <v>Price Review 2019</v>
      </c>
      <c r="F2063" s="42"/>
      <c r="G2063" s="42"/>
      <c r="H2063" s="42"/>
      <c r="I2063" s="42"/>
      <c r="J2063" s="42"/>
    </row>
    <row r="2064" spans="1:11">
      <c r="A2064" t="str">
        <f>'F_Inputs - Reps'!A2064</f>
        <v>SWB</v>
      </c>
      <c r="B2064" t="str">
        <f>'F_Inputs - Reps'!B2064</f>
        <v>WWS1013ST</v>
      </c>
      <c r="C2064" t="str">
        <f>'F_Inputs - Reps'!C2064</f>
        <v>Capital expenditure - Maintaining the long term capability of the assets ~ non~infra - Sewage treatment</v>
      </c>
      <c r="D2064" t="str">
        <f>'F_Inputs - Reps'!D2064</f>
        <v>£m</v>
      </c>
      <c r="E2064" t="str">
        <f>'F_Inputs - Reps'!E2064</f>
        <v>Price Review 2019</v>
      </c>
      <c r="F2064" s="42"/>
      <c r="G2064" s="42"/>
      <c r="H2064" s="42"/>
      <c r="I2064" s="42"/>
      <c r="J2064" s="42"/>
    </row>
    <row r="2065" spans="1:11">
      <c r="A2065" t="str">
        <f>'F_Inputs - Reps'!A2065</f>
        <v>SWB</v>
      </c>
      <c r="B2065" t="str">
        <f>'F_Inputs - Reps'!B2065</f>
        <v>WWS1013STP</v>
      </c>
      <c r="C2065" t="str">
        <f>'F_Inputs - Reps'!C2065</f>
        <v>Capital expenditure - Maintaining the long term capability of the assets ~ non~infra - Sludge transport</v>
      </c>
      <c r="D2065" t="str">
        <f>'F_Inputs - Reps'!D2065</f>
        <v>£m</v>
      </c>
      <c r="E2065" t="str">
        <f>'F_Inputs - Reps'!E2065</f>
        <v>Price Review 2019</v>
      </c>
      <c r="F2065" s="42"/>
      <c r="G2065" s="42"/>
      <c r="H2065" s="42"/>
      <c r="I2065" s="42"/>
      <c r="J2065" s="42"/>
    </row>
    <row r="2066" spans="1:11">
      <c r="A2066" t="str">
        <f>'F_Inputs - Reps'!A2066</f>
        <v>SWB</v>
      </c>
      <c r="B2066" t="str">
        <f>'F_Inputs - Reps'!B2066</f>
        <v>WWS1013SDT</v>
      </c>
      <c r="C2066" t="str">
        <f>'F_Inputs - Reps'!C2066</f>
        <v>Capital expenditure - Maintaining the long term capability of the assets ~ non~infra - Sludge treatment</v>
      </c>
      <c r="D2066" t="str">
        <f>'F_Inputs - Reps'!D2066</f>
        <v>£m</v>
      </c>
      <c r="E2066" t="str">
        <f>'F_Inputs - Reps'!E2066</f>
        <v>Price Review 2019</v>
      </c>
      <c r="F2066" s="42"/>
      <c r="G2066" s="42"/>
      <c r="H2066" s="42"/>
      <c r="I2066" s="42"/>
      <c r="J2066" s="42"/>
    </row>
    <row r="2067" spans="1:11">
      <c r="A2067" t="str">
        <f>'F_Inputs - Reps'!A2067</f>
        <v>SWB</v>
      </c>
      <c r="B2067" t="str">
        <f>'F_Inputs - Reps'!B2067</f>
        <v>WWS1013SDD</v>
      </c>
      <c r="C2067" t="str">
        <f>'F_Inputs - Reps'!C2067</f>
        <v>Capital expenditure - Maintaining the long term capability of the assets ~ non~infra - Sludge disposal</v>
      </c>
      <c r="D2067" t="str">
        <f>'F_Inputs - Reps'!D2067</f>
        <v>£m</v>
      </c>
      <c r="E2067" t="str">
        <f>'F_Inputs - Reps'!E2067</f>
        <v>Price Review 2019</v>
      </c>
      <c r="F2067" s="42"/>
      <c r="G2067" s="42"/>
      <c r="H2067" s="42"/>
      <c r="I2067" s="42"/>
      <c r="J2067" s="42"/>
    </row>
    <row r="2068" spans="1:11">
      <c r="A2068" t="str">
        <f>'F_Inputs - Reps'!A2068</f>
        <v>SWB</v>
      </c>
      <c r="B2068" t="str">
        <f>'F_Inputs - Reps'!B2068</f>
        <v>S3020SC</v>
      </c>
      <c r="C2068" t="str">
        <f>'F_Inputs - Reps'!C2068</f>
        <v>New development and growth - Sewage collection</v>
      </c>
      <c r="D2068" t="str">
        <f>'F_Inputs - Reps'!D2068</f>
        <v>£m</v>
      </c>
      <c r="E2068" t="str">
        <f>'F_Inputs - Reps'!E2068</f>
        <v>Price Review 2019</v>
      </c>
      <c r="F2068" s="42">
        <v>7.0129999999999999</v>
      </c>
      <c r="G2068" s="42">
        <v>7.0030000000000001</v>
      </c>
      <c r="H2068" s="42">
        <v>7.0250000000000004</v>
      </c>
      <c r="I2068" s="42">
        <v>7.0220000000000002</v>
      </c>
      <c r="J2068" s="42">
        <v>7.04</v>
      </c>
      <c r="K2068" t="s">
        <v>364</v>
      </c>
    </row>
    <row r="2069" spans="1:11">
      <c r="A2069" t="str">
        <f>'F_Inputs - Reps'!A2069</f>
        <v>SWB</v>
      </c>
      <c r="B2069" t="str">
        <f>'F_Inputs - Reps'!B2069</f>
        <v>S3020ST</v>
      </c>
      <c r="C2069" t="str">
        <f>'F_Inputs - Reps'!C2069</f>
        <v>New development and growth - Sewage treatment</v>
      </c>
      <c r="D2069" t="str">
        <f>'F_Inputs - Reps'!D2069</f>
        <v>£m</v>
      </c>
      <c r="E2069" t="str">
        <f>'F_Inputs - Reps'!E2069</f>
        <v>Price Review 2019</v>
      </c>
      <c r="F2069" s="42">
        <v>0</v>
      </c>
      <c r="G2069" s="42">
        <v>0</v>
      </c>
      <c r="H2069" s="42">
        <v>0</v>
      </c>
      <c r="I2069" s="42">
        <v>0</v>
      </c>
      <c r="J2069" s="42">
        <v>0</v>
      </c>
      <c r="K2069" t="s">
        <v>364</v>
      </c>
    </row>
    <row r="2070" spans="1:11">
      <c r="A2070" t="str">
        <f>'F_Inputs - Reps'!A2070</f>
        <v>SWB</v>
      </c>
      <c r="B2070" t="str">
        <f>'F_Inputs - Reps'!B2070</f>
        <v>S3020STP</v>
      </c>
      <c r="C2070" t="str">
        <f>'F_Inputs - Reps'!C2070</f>
        <v>New development and growth - Sludge transport</v>
      </c>
      <c r="D2070" t="str">
        <f>'F_Inputs - Reps'!D2070</f>
        <v>£m</v>
      </c>
      <c r="E2070" t="str">
        <f>'F_Inputs - Reps'!E2070</f>
        <v>Price Review 2019</v>
      </c>
      <c r="F2070" s="42">
        <v>0</v>
      </c>
      <c r="G2070" s="42">
        <v>0</v>
      </c>
      <c r="H2070" s="42">
        <v>0</v>
      </c>
      <c r="I2070" s="42">
        <v>0</v>
      </c>
      <c r="J2070" s="42">
        <v>0</v>
      </c>
      <c r="K2070" t="s">
        <v>364</v>
      </c>
    </row>
    <row r="2071" spans="1:11">
      <c r="A2071" t="str">
        <f>'F_Inputs - Reps'!A2071</f>
        <v>SWB</v>
      </c>
      <c r="B2071" t="str">
        <f>'F_Inputs - Reps'!B2071</f>
        <v>S3020SDT</v>
      </c>
      <c r="C2071" t="str">
        <f>'F_Inputs - Reps'!C2071</f>
        <v>New development and growth - Sludge treatment</v>
      </c>
      <c r="D2071" t="str">
        <f>'F_Inputs - Reps'!D2071</f>
        <v>£m</v>
      </c>
      <c r="E2071" t="str">
        <f>'F_Inputs - Reps'!E2071</f>
        <v>Price Review 2019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t="s">
        <v>364</v>
      </c>
    </row>
    <row r="2072" spans="1:11">
      <c r="A2072" t="str">
        <f>'F_Inputs - Reps'!A2072</f>
        <v>SWB</v>
      </c>
      <c r="B2072" t="str">
        <f>'F_Inputs - Reps'!B2072</f>
        <v>S3020SDD</v>
      </c>
      <c r="C2072" t="str">
        <f>'F_Inputs - Reps'!C2072</f>
        <v>New development and growth - Sludge disposal</v>
      </c>
      <c r="D2072" t="str">
        <f>'F_Inputs - Reps'!D2072</f>
        <v>£m</v>
      </c>
      <c r="E2072" t="str">
        <f>'F_Inputs - Reps'!E2072</f>
        <v>Price Review 2019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t="s">
        <v>364</v>
      </c>
    </row>
    <row r="2073" spans="1:11">
      <c r="A2073" t="str">
        <f>'F_Inputs - Reps'!A2073</f>
        <v>SWB</v>
      </c>
      <c r="B2073" t="str">
        <f>'F_Inputs - Reps'!B2073</f>
        <v>S3021SC</v>
      </c>
      <c r="C2073" t="str">
        <f>'F_Inputs - Reps'!C2073</f>
        <v>Growth at sewage treatment works (excluding sludge treatment) - Sewage collection</v>
      </c>
      <c r="D2073" t="str">
        <f>'F_Inputs - Reps'!D2073</f>
        <v>£m</v>
      </c>
      <c r="E2073" t="str">
        <f>'F_Inputs - Reps'!E2073</f>
        <v>Price Review 2019</v>
      </c>
      <c r="F2073" s="42">
        <v>0</v>
      </c>
      <c r="G2073" s="42">
        <v>0</v>
      </c>
      <c r="H2073" s="42">
        <v>0</v>
      </c>
      <c r="I2073" s="42">
        <v>0</v>
      </c>
      <c r="J2073" s="42">
        <v>0</v>
      </c>
      <c r="K2073" t="s">
        <v>364</v>
      </c>
    </row>
    <row r="2074" spans="1:11">
      <c r="A2074" t="str">
        <f>'F_Inputs - Reps'!A2074</f>
        <v>SWB</v>
      </c>
      <c r="B2074" t="str">
        <f>'F_Inputs - Reps'!B2074</f>
        <v>S3021ST</v>
      </c>
      <c r="C2074" t="str">
        <f>'F_Inputs - Reps'!C2074</f>
        <v>Growth at sewage treatment works (excluding sludge treatment) - Sewage treatment</v>
      </c>
      <c r="D2074" t="str">
        <f>'F_Inputs - Reps'!D2074</f>
        <v>£m</v>
      </c>
      <c r="E2074" t="str">
        <f>'F_Inputs - Reps'!E2074</f>
        <v>Price Review 2019</v>
      </c>
      <c r="F2074" s="42">
        <v>9.3149999999999995</v>
      </c>
      <c r="G2074" s="42">
        <v>6.4779999999999998</v>
      </c>
      <c r="H2074" s="42">
        <v>7.27</v>
      </c>
      <c r="I2074" s="42">
        <v>8.9250000000000007</v>
      </c>
      <c r="J2074" s="42">
        <v>8.6839999999999993</v>
      </c>
      <c r="K2074" t="s">
        <v>364</v>
      </c>
    </row>
    <row r="2075" spans="1:11">
      <c r="A2075" t="str">
        <f>'F_Inputs - Reps'!A2075</f>
        <v>SWB</v>
      </c>
      <c r="B2075" t="str">
        <f>'F_Inputs - Reps'!B2075</f>
        <v>S3021STP</v>
      </c>
      <c r="C2075" t="str">
        <f>'F_Inputs - Reps'!C2075</f>
        <v>Growth at sewage treatment works (excluding sludge treatment) - Sludge transport</v>
      </c>
      <c r="D2075" t="str">
        <f>'F_Inputs - Reps'!D2075</f>
        <v>£m</v>
      </c>
      <c r="E2075" t="str">
        <f>'F_Inputs - Reps'!E2075</f>
        <v>Price Review 2019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t="s">
        <v>364</v>
      </c>
    </row>
    <row r="2076" spans="1:11">
      <c r="A2076" t="str">
        <f>'F_Inputs - Reps'!A2076</f>
        <v>SWB</v>
      </c>
      <c r="B2076" t="str">
        <f>'F_Inputs - Reps'!B2076</f>
        <v>S3021SDT</v>
      </c>
      <c r="C2076" t="str">
        <f>'F_Inputs - Reps'!C2076</f>
        <v>Growth at sewage treatment works (excluding sludge treatment) - Sludge treatment</v>
      </c>
      <c r="D2076" t="str">
        <f>'F_Inputs - Reps'!D2076</f>
        <v>£m</v>
      </c>
      <c r="E2076" t="str">
        <f>'F_Inputs - Reps'!E2076</f>
        <v>Price Review 2019</v>
      </c>
      <c r="F2076" s="42">
        <v>0</v>
      </c>
      <c r="G2076" s="42">
        <v>0</v>
      </c>
      <c r="H2076" s="42">
        <v>0</v>
      </c>
      <c r="I2076" s="42">
        <v>0</v>
      </c>
      <c r="J2076" s="42">
        <v>0</v>
      </c>
      <c r="K2076" t="s">
        <v>364</v>
      </c>
    </row>
    <row r="2077" spans="1:11">
      <c r="A2077" t="str">
        <f>'F_Inputs - Reps'!A2077</f>
        <v>SWB</v>
      </c>
      <c r="B2077" t="str">
        <f>'F_Inputs - Reps'!B2077</f>
        <v>S3021SDD</v>
      </c>
      <c r="C2077" t="str">
        <f>'F_Inputs - Reps'!C2077</f>
        <v>Growth at sewage treatment works (excluding sludge treatment) - Sludge disposal</v>
      </c>
      <c r="D2077" t="str">
        <f>'F_Inputs - Reps'!D2077</f>
        <v>£m</v>
      </c>
      <c r="E2077" t="str">
        <f>'F_Inputs - Reps'!E2077</f>
        <v>Price Review 2019</v>
      </c>
      <c r="F2077" s="42">
        <v>0</v>
      </c>
      <c r="G2077" s="42">
        <v>0</v>
      </c>
      <c r="H2077" s="42">
        <v>0</v>
      </c>
      <c r="I2077" s="42">
        <v>0</v>
      </c>
      <c r="J2077" s="42">
        <v>0</v>
      </c>
      <c r="K2077" t="s">
        <v>364</v>
      </c>
    </row>
    <row r="2078" spans="1:11">
      <c r="A2078" t="str">
        <f>'F_Inputs - Reps'!A2078</f>
        <v>SWB</v>
      </c>
      <c r="B2078" t="str">
        <f>'F_Inputs - Reps'!B2078</f>
        <v>S3023SC</v>
      </c>
      <c r="C2078" t="str">
        <f>'F_Inputs - Reps'!C2078</f>
        <v>Reduce flooding risk for properties - Sewage collection</v>
      </c>
      <c r="D2078" t="str">
        <f>'F_Inputs - Reps'!D2078</f>
        <v>£m</v>
      </c>
      <c r="E2078" t="str">
        <f>'F_Inputs - Reps'!E2078</f>
        <v>Price Review 2019</v>
      </c>
      <c r="F2078" s="42">
        <v>2.5379999999999998</v>
      </c>
      <c r="G2078" s="42">
        <v>2.5379999999999998</v>
      </c>
      <c r="H2078" s="42">
        <v>2.5379999999999998</v>
      </c>
      <c r="I2078" s="42">
        <v>2.5379999999999998</v>
      </c>
      <c r="J2078" s="42">
        <v>2.528</v>
      </c>
      <c r="K2078" t="s">
        <v>364</v>
      </c>
    </row>
    <row r="2079" spans="1:11">
      <c r="A2079" t="str">
        <f>'F_Inputs - Reps'!A2079</f>
        <v>SWB</v>
      </c>
      <c r="B2079" t="str">
        <f>'F_Inputs - Reps'!B2079</f>
        <v>S3023ST</v>
      </c>
      <c r="C2079" t="str">
        <f>'F_Inputs - Reps'!C2079</f>
        <v>Reduce flooding risk for properties - Sewage treatment</v>
      </c>
      <c r="D2079" t="str">
        <f>'F_Inputs - Reps'!D2079</f>
        <v>£m</v>
      </c>
      <c r="E2079" t="str">
        <f>'F_Inputs - Reps'!E2079</f>
        <v>Price Review 2019</v>
      </c>
      <c r="F2079" s="42">
        <v>0</v>
      </c>
      <c r="G2079" s="42">
        <v>0</v>
      </c>
      <c r="H2079" s="42">
        <v>0</v>
      </c>
      <c r="I2079" s="42">
        <v>0</v>
      </c>
      <c r="J2079" s="42">
        <v>0</v>
      </c>
      <c r="K2079" t="s">
        <v>364</v>
      </c>
    </row>
    <row r="2080" spans="1:11">
      <c r="A2080" t="str">
        <f>'F_Inputs - Reps'!A2080</f>
        <v>SWB</v>
      </c>
      <c r="B2080" t="str">
        <f>'F_Inputs - Reps'!B2080</f>
        <v>S3023STP</v>
      </c>
      <c r="C2080" t="str">
        <f>'F_Inputs - Reps'!C2080</f>
        <v>Reduce flooding risk for properties - Sludge transport</v>
      </c>
      <c r="D2080" t="str">
        <f>'F_Inputs - Reps'!D2080</f>
        <v>£m</v>
      </c>
      <c r="E2080" t="str">
        <f>'F_Inputs - Reps'!E2080</f>
        <v>Price Review 2019</v>
      </c>
      <c r="F2080" s="42">
        <v>0</v>
      </c>
      <c r="G2080" s="42">
        <v>0</v>
      </c>
      <c r="H2080" s="42">
        <v>0</v>
      </c>
      <c r="I2080" s="42">
        <v>0</v>
      </c>
      <c r="J2080" s="42">
        <v>0</v>
      </c>
      <c r="K2080" t="s">
        <v>364</v>
      </c>
    </row>
    <row r="2081" spans="1:11">
      <c r="A2081" t="str">
        <f>'F_Inputs - Reps'!A2081</f>
        <v>SWB</v>
      </c>
      <c r="B2081" t="str">
        <f>'F_Inputs - Reps'!B2081</f>
        <v>S3023SDT</v>
      </c>
      <c r="C2081" t="str">
        <f>'F_Inputs - Reps'!C2081</f>
        <v>Reduce flooding risk for properties - Sludge treatment</v>
      </c>
      <c r="D2081" t="str">
        <f>'F_Inputs - Reps'!D2081</f>
        <v>£m</v>
      </c>
      <c r="E2081" t="str">
        <f>'F_Inputs - Reps'!E2081</f>
        <v>Price Review 2019</v>
      </c>
      <c r="F2081" s="42">
        <v>0</v>
      </c>
      <c r="G2081" s="42">
        <v>0</v>
      </c>
      <c r="H2081" s="42">
        <v>0</v>
      </c>
      <c r="I2081" s="42">
        <v>0</v>
      </c>
      <c r="J2081" s="42">
        <v>0</v>
      </c>
      <c r="K2081" t="s">
        <v>364</v>
      </c>
    </row>
    <row r="2082" spans="1:11">
      <c r="A2082" t="str">
        <f>'F_Inputs - Reps'!A2082</f>
        <v>SWB</v>
      </c>
      <c r="B2082" t="str">
        <f>'F_Inputs - Reps'!B2082</f>
        <v>S3023SDD</v>
      </c>
      <c r="C2082" t="str">
        <f>'F_Inputs - Reps'!C2082</f>
        <v>Reduce flooding risk for properties - Sludge disposal</v>
      </c>
      <c r="D2082" t="str">
        <f>'F_Inputs - Reps'!D2082</f>
        <v>£m</v>
      </c>
      <c r="E2082" t="str">
        <f>'F_Inputs - Reps'!E2082</f>
        <v>Price Review 2019</v>
      </c>
      <c r="F2082" s="42">
        <v>0</v>
      </c>
      <c r="G2082" s="42">
        <v>0</v>
      </c>
      <c r="H2082" s="42">
        <v>0</v>
      </c>
      <c r="I2082" s="42">
        <v>0</v>
      </c>
      <c r="J2082" s="42">
        <v>0</v>
      </c>
      <c r="K2082" t="s">
        <v>364</v>
      </c>
    </row>
    <row r="2083" spans="1:11">
      <c r="A2083" t="str">
        <f>'F_Inputs - Reps'!A2083</f>
        <v>SWB</v>
      </c>
      <c r="B2083" t="str">
        <f>'F_Inputs - Reps'!B2083</f>
        <v>S3024SC</v>
      </c>
      <c r="C2083" t="str">
        <f>'F_Inputs - Reps'!C2083</f>
        <v>Transferred private sewers and pumping stations - Sewage collection</v>
      </c>
      <c r="D2083" t="str">
        <f>'F_Inputs - Reps'!D2083</f>
        <v>£m</v>
      </c>
      <c r="E2083" t="str">
        <f>'F_Inputs - Reps'!E2083</f>
        <v>Price Review 2019</v>
      </c>
      <c r="F2083" s="42">
        <v>0</v>
      </c>
      <c r="G2083" s="42">
        <v>0</v>
      </c>
      <c r="H2083" s="42">
        <v>0</v>
      </c>
      <c r="I2083" s="42">
        <v>0</v>
      </c>
      <c r="J2083" s="42">
        <v>0</v>
      </c>
      <c r="K2083" t="s">
        <v>364</v>
      </c>
    </row>
    <row r="2084" spans="1:11">
      <c r="A2084" t="str">
        <f>'F_Inputs - Reps'!A2084</f>
        <v>SWB</v>
      </c>
      <c r="B2084" t="str">
        <f>'F_Inputs - Reps'!B2084</f>
        <v>S3024ST</v>
      </c>
      <c r="C2084" t="str">
        <f>'F_Inputs - Reps'!C2084</f>
        <v>Transferred private sewers and pumping stations - Sewage treatment</v>
      </c>
      <c r="D2084" t="str">
        <f>'F_Inputs - Reps'!D2084</f>
        <v>£m</v>
      </c>
      <c r="E2084" t="str">
        <f>'F_Inputs - Reps'!E2084</f>
        <v>Price Review 2019</v>
      </c>
      <c r="F2084" s="42">
        <v>0</v>
      </c>
      <c r="G2084" s="42">
        <v>0</v>
      </c>
      <c r="H2084" s="42">
        <v>0</v>
      </c>
      <c r="I2084" s="42">
        <v>0</v>
      </c>
      <c r="J2084" s="42">
        <v>0</v>
      </c>
      <c r="K2084" t="s">
        <v>364</v>
      </c>
    </row>
    <row r="2085" spans="1:11">
      <c r="A2085" t="str">
        <f>'F_Inputs - Reps'!A2085</f>
        <v>SWB</v>
      </c>
      <c r="B2085" t="str">
        <f>'F_Inputs - Reps'!B2085</f>
        <v>S3024STP</v>
      </c>
      <c r="C2085" t="str">
        <f>'F_Inputs - Reps'!C2085</f>
        <v>Transferred private sewers and pumping stations - Sludge transport</v>
      </c>
      <c r="D2085" t="str">
        <f>'F_Inputs - Reps'!D2085</f>
        <v>£m</v>
      </c>
      <c r="E2085" t="str">
        <f>'F_Inputs - Reps'!E2085</f>
        <v>Price Review 2019</v>
      </c>
      <c r="F2085" s="42">
        <v>0</v>
      </c>
      <c r="G2085" s="42">
        <v>0</v>
      </c>
      <c r="H2085" s="42">
        <v>0</v>
      </c>
      <c r="I2085" s="42">
        <v>0</v>
      </c>
      <c r="J2085" s="42">
        <v>0</v>
      </c>
      <c r="K2085" t="s">
        <v>364</v>
      </c>
    </row>
    <row r="2086" spans="1:11">
      <c r="A2086" t="str">
        <f>'F_Inputs - Reps'!A2086</f>
        <v>SWB</v>
      </c>
      <c r="B2086" t="str">
        <f>'F_Inputs - Reps'!B2086</f>
        <v>S3024SDT</v>
      </c>
      <c r="C2086" t="str">
        <f>'F_Inputs - Reps'!C2086</f>
        <v>Transferred private sewers and pumping stations - Sludge treatment</v>
      </c>
      <c r="D2086" t="str">
        <f>'F_Inputs - Reps'!D2086</f>
        <v>£m</v>
      </c>
      <c r="E2086" t="str">
        <f>'F_Inputs - Reps'!E2086</f>
        <v>Price Review 2019</v>
      </c>
      <c r="F2086" s="42">
        <v>0</v>
      </c>
      <c r="G2086" s="42">
        <v>0</v>
      </c>
      <c r="H2086" s="42">
        <v>0</v>
      </c>
      <c r="I2086" s="42">
        <v>0</v>
      </c>
      <c r="J2086" s="42">
        <v>0</v>
      </c>
      <c r="K2086" t="s">
        <v>364</v>
      </c>
    </row>
    <row r="2087" spans="1:11">
      <c r="A2087" t="str">
        <f>'F_Inputs - Reps'!A2087</f>
        <v>SWB</v>
      </c>
      <c r="B2087" t="str">
        <f>'F_Inputs - Reps'!B2087</f>
        <v>S3024SDD</v>
      </c>
      <c r="C2087" t="str">
        <f>'F_Inputs - Reps'!C2087</f>
        <v>Transferred private sewers and pumping stations - Sludge disposal</v>
      </c>
      <c r="D2087" t="str">
        <f>'F_Inputs - Reps'!D2087</f>
        <v>£m</v>
      </c>
      <c r="E2087" t="str">
        <f>'F_Inputs - Reps'!E2087</f>
        <v>Price Review 2019</v>
      </c>
      <c r="F2087" s="42">
        <v>0</v>
      </c>
      <c r="G2087" s="42">
        <v>0</v>
      </c>
      <c r="H2087" s="42">
        <v>0</v>
      </c>
      <c r="I2087" s="42">
        <v>0</v>
      </c>
      <c r="J2087" s="42">
        <v>0</v>
      </c>
      <c r="K2087" t="s">
        <v>364</v>
      </c>
    </row>
    <row r="2088" spans="1:11">
      <c r="A2088" t="str">
        <f>'F_Inputs - Reps'!A2088</f>
        <v>SWB</v>
      </c>
      <c r="B2088" t="str">
        <f>'F_Inputs - Reps'!B2088</f>
        <v>S3025ENHSC</v>
      </c>
      <c r="C2088" t="str">
        <f>'F_Inputs - Reps'!C2088</f>
        <v>Total enhancement capital expenditure  - Sewage collection</v>
      </c>
      <c r="D2088" t="str">
        <f>'F_Inputs - Reps'!D2088</f>
        <v>£m</v>
      </c>
      <c r="E2088" t="str">
        <f>'F_Inputs - Reps'!E2088</f>
        <v>Price Review 2019</v>
      </c>
      <c r="F2088" s="42">
        <v>21.983000000000001</v>
      </c>
      <c r="G2088" s="42">
        <v>21.524999999999999</v>
      </c>
      <c r="H2088" s="42">
        <v>16.966999999999999</v>
      </c>
      <c r="I2088" s="42">
        <v>18.427</v>
      </c>
      <c r="J2088" s="42">
        <v>17.911999999999999</v>
      </c>
      <c r="K2088" t="s">
        <v>364</v>
      </c>
    </row>
    <row r="2089" spans="1:11">
      <c r="A2089" t="str">
        <f>'F_Inputs - Reps'!A2089</f>
        <v>SWB</v>
      </c>
      <c r="B2089" t="str">
        <f>'F_Inputs - Reps'!B2089</f>
        <v>S3025ENHST</v>
      </c>
      <c r="C2089" t="str">
        <f>'F_Inputs - Reps'!C2089</f>
        <v>Total enhancement capital expenditure  - Sewage treatment</v>
      </c>
      <c r="D2089" t="str">
        <f>'F_Inputs - Reps'!D2089</f>
        <v>£m</v>
      </c>
      <c r="E2089" t="str">
        <f>'F_Inputs - Reps'!E2089</f>
        <v>Price Review 2019</v>
      </c>
      <c r="F2089" s="42">
        <v>42.582999999999998</v>
      </c>
      <c r="G2089" s="42">
        <v>36.198</v>
      </c>
      <c r="H2089" s="42">
        <v>33.923000000000002</v>
      </c>
      <c r="I2089" s="42">
        <v>32.030999999999999</v>
      </c>
      <c r="J2089" s="42">
        <v>20.797999999999998</v>
      </c>
      <c r="K2089" t="s">
        <v>364</v>
      </c>
    </row>
    <row r="2090" spans="1:11">
      <c r="A2090" t="str">
        <f>'F_Inputs - Reps'!A2090</f>
        <v>SWB</v>
      </c>
      <c r="B2090" t="str">
        <f>'F_Inputs - Reps'!B2090</f>
        <v>S3025ENHSTP</v>
      </c>
      <c r="C2090" t="str">
        <f>'F_Inputs - Reps'!C2090</f>
        <v>Total enhancement capital expenditure  - Sludge transport</v>
      </c>
      <c r="D2090" t="str">
        <f>'F_Inputs - Reps'!D2090</f>
        <v>£m</v>
      </c>
      <c r="E2090" t="str">
        <f>'F_Inputs - Reps'!E2090</f>
        <v>Price Review 2019</v>
      </c>
      <c r="F2090" s="42">
        <v>0</v>
      </c>
      <c r="G2090" s="42">
        <v>0</v>
      </c>
      <c r="H2090" s="42">
        <v>0</v>
      </c>
      <c r="I2090" s="42">
        <v>0</v>
      </c>
      <c r="J2090" s="42">
        <v>0</v>
      </c>
      <c r="K2090" t="s">
        <v>364</v>
      </c>
    </row>
    <row r="2091" spans="1:11">
      <c r="A2091" t="str">
        <f>'F_Inputs - Reps'!A2091</f>
        <v>SWB</v>
      </c>
      <c r="B2091" t="str">
        <f>'F_Inputs - Reps'!B2091</f>
        <v>S3025ENHSDT</v>
      </c>
      <c r="C2091" t="str">
        <f>'F_Inputs - Reps'!C2091</f>
        <v>Total enhancement capital expenditure  - Sludge treatment</v>
      </c>
      <c r="D2091" t="str">
        <f>'F_Inputs - Reps'!D2091</f>
        <v>£m</v>
      </c>
      <c r="E2091" t="str">
        <f>'F_Inputs - Reps'!E2091</f>
        <v>Price Review 2019</v>
      </c>
      <c r="F2091" s="42">
        <v>1.214</v>
      </c>
      <c r="G2091" s="42">
        <v>1.415</v>
      </c>
      <c r="H2091" s="42">
        <v>1.966</v>
      </c>
      <c r="I2091" s="42">
        <v>1.69</v>
      </c>
      <c r="J2091" s="42">
        <v>1.2190000000000001</v>
      </c>
      <c r="K2091" t="s">
        <v>364</v>
      </c>
    </row>
    <row r="2092" spans="1:11">
      <c r="A2092" t="str">
        <f>'F_Inputs - Reps'!A2092</f>
        <v>SWB</v>
      </c>
      <c r="B2092" t="str">
        <f>'F_Inputs - Reps'!B2092</f>
        <v>S3025ENHSDD</v>
      </c>
      <c r="C2092" t="str">
        <f>'F_Inputs - Reps'!C2092</f>
        <v>Total enhancement capital expenditure  - Sludge disposal</v>
      </c>
      <c r="D2092" t="str">
        <f>'F_Inputs - Reps'!D2092</f>
        <v>£m</v>
      </c>
      <c r="E2092" t="str">
        <f>'F_Inputs - Reps'!E2092</f>
        <v>Price Review 2019</v>
      </c>
      <c r="F2092" s="42">
        <v>0</v>
      </c>
      <c r="G2092" s="42">
        <v>0</v>
      </c>
      <c r="H2092" s="42">
        <v>0</v>
      </c>
      <c r="I2092" s="42">
        <v>0</v>
      </c>
      <c r="J2092" s="42">
        <v>0</v>
      </c>
      <c r="K2092" t="s">
        <v>364</v>
      </c>
    </row>
    <row r="2093" spans="1:11">
      <c r="A2093" t="str">
        <f>'F_Inputs - Reps'!A2093</f>
        <v>SWB</v>
      </c>
      <c r="B2093" t="str">
        <f>'F_Inputs - Reps'!B2093</f>
        <v>BM844CAS_DMMY</v>
      </c>
      <c r="C2093" t="str">
        <f>'F_Inputs - Reps'!C2093</f>
        <v>Operating expenditure - Other operating expenditure - Total operating expenditure (excluding third party services)</v>
      </c>
      <c r="D2093" t="str">
        <f>'F_Inputs - Reps'!D2093</f>
        <v>£m</v>
      </c>
      <c r="E2093" t="str">
        <f>'F_Inputs - Reps'!E2093</f>
        <v>Price Review 2019</v>
      </c>
      <c r="F2093" s="42"/>
      <c r="G2093" s="42"/>
      <c r="H2093" s="42"/>
      <c r="I2093" s="42"/>
      <c r="J2093" s="42"/>
    </row>
    <row r="2094" spans="1:11">
      <c r="A2094" t="str">
        <f>'F_Inputs - Reps'!A2094</f>
        <v>SWB</v>
      </c>
      <c r="B2094" t="str">
        <f>'F_Inputs - Reps'!B2094</f>
        <v>BC30944CAS_DMMY</v>
      </c>
      <c r="C2094" t="str">
        <f>'F_Inputs - Reps'!C2094</f>
        <v>Capital expenditure - Other capital expenditure ~ infra</v>
      </c>
      <c r="D2094" t="str">
        <f>'F_Inputs - Reps'!D2094</f>
        <v>£m</v>
      </c>
      <c r="E2094" t="str">
        <f>'F_Inputs - Reps'!E2094</f>
        <v>Price Review 2019</v>
      </c>
      <c r="F2094" s="42"/>
      <c r="G2094" s="42"/>
      <c r="H2094" s="42"/>
      <c r="I2094" s="42"/>
      <c r="J2094" s="42"/>
    </row>
    <row r="2095" spans="1:11">
      <c r="A2095" t="str">
        <f>'F_Inputs - Reps'!A2095</f>
        <v>SWB</v>
      </c>
      <c r="B2095" t="str">
        <f>'F_Inputs - Reps'!B2095</f>
        <v>CS00037CAS_DMMY</v>
      </c>
      <c r="C2095" t="str">
        <f>'F_Inputs - Reps'!C2095</f>
        <v>Capital expenditure - Other capital expenditure ~ non~infra</v>
      </c>
      <c r="D2095" t="str">
        <f>'F_Inputs - Reps'!D2095</f>
        <v>£m</v>
      </c>
      <c r="E2095" t="str">
        <f>'F_Inputs - Reps'!E2095</f>
        <v>Price Review 2019</v>
      </c>
      <c r="F2095" s="48"/>
      <c r="G2095" s="48"/>
      <c r="H2095" s="48"/>
      <c r="I2095" s="48"/>
      <c r="J2095" s="48"/>
    </row>
    <row r="2096" spans="1:11">
      <c r="A2096" t="str">
        <f>'F_Inputs - Reps'!A2096</f>
        <v>SWB</v>
      </c>
      <c r="B2096" t="str">
        <f>'F_Inputs - Reps'!B2096</f>
        <v>BC30947CAS_DMMY</v>
      </c>
      <c r="C2096" t="str">
        <f>'F_Inputs - Reps'!C2096</f>
        <v>Capital expenditure - Infrastructure network reinforcement</v>
      </c>
      <c r="D2096" t="str">
        <f>'F_Inputs - Reps'!D2096</f>
        <v>£m</v>
      </c>
      <c r="E2096" t="str">
        <f>'F_Inputs - Reps'!E2096</f>
        <v>Price Review 2019</v>
      </c>
      <c r="F2096" s="48"/>
      <c r="G2096" s="48"/>
      <c r="H2096" s="48"/>
      <c r="I2096" s="48"/>
      <c r="J2096" s="48"/>
    </row>
    <row r="2097" spans="1:10">
      <c r="A2097" t="str">
        <f>'F_Inputs - Reps'!A2097</f>
        <v>SWB</v>
      </c>
      <c r="B2097" t="str">
        <f>'F_Inputs - Reps'!B2097</f>
        <v>BA2123CAS_DMMY</v>
      </c>
      <c r="C2097" t="str">
        <f>'F_Inputs - Reps'!C2097</f>
        <v>Grants and contributions - capital expenditure - Dummy</v>
      </c>
      <c r="D2097" t="str">
        <f>'F_Inputs - Reps'!D2097</f>
        <v>£m</v>
      </c>
      <c r="E2097" t="str">
        <f>'F_Inputs - Reps'!E2097</f>
        <v>Price Review 2019</v>
      </c>
      <c r="F2097" s="42"/>
      <c r="G2097" s="42"/>
      <c r="H2097" s="42"/>
      <c r="I2097" s="42"/>
      <c r="J2097" s="42"/>
    </row>
    <row r="2098" spans="1:10">
      <c r="A2098" t="str">
        <f>'F_Inputs - Reps'!A2098</f>
        <v>SWB</v>
      </c>
      <c r="B2098" t="str">
        <f>'F_Inputs - Reps'!B2098</f>
        <v>WS1010WR</v>
      </c>
      <c r="C2098" t="str">
        <f>'F_Inputs - Reps'!C2098</f>
        <v>Operating expenditure (excluding Atypical expenditure) - Third party services - Water resources</v>
      </c>
      <c r="D2098" t="str">
        <f>'F_Inputs - Reps'!D2098</f>
        <v>£m</v>
      </c>
      <c r="E2098" t="str">
        <f>'F_Inputs - Reps'!E2098</f>
        <v>Price Review 2019</v>
      </c>
      <c r="F2098" s="42"/>
      <c r="G2098" s="42"/>
      <c r="H2098" s="42"/>
      <c r="I2098" s="42"/>
      <c r="J2098" s="42"/>
    </row>
    <row r="2099" spans="1:10">
      <c r="A2099" t="str">
        <f>'F_Inputs - Reps'!A2099</f>
        <v>SWB</v>
      </c>
      <c r="B2099" t="str">
        <f>'F_Inputs - Reps'!B2099</f>
        <v>WS1010RWD</v>
      </c>
      <c r="C2099" t="str">
        <f>'F_Inputs - Reps'!C2099</f>
        <v>Operating expenditure (excluding Atypical expenditure) - Third party services - Raw water distribution</v>
      </c>
      <c r="D2099" t="str">
        <f>'F_Inputs - Reps'!D2099</f>
        <v>£m</v>
      </c>
      <c r="E2099" t="str">
        <f>'F_Inputs - Reps'!E2099</f>
        <v>Price Review 2019</v>
      </c>
      <c r="F2099" s="42"/>
      <c r="G2099" s="42"/>
      <c r="H2099" s="42"/>
      <c r="I2099" s="42"/>
      <c r="J2099" s="42"/>
    </row>
    <row r="2100" spans="1:10">
      <c r="A2100" t="str">
        <f>'F_Inputs - Reps'!A2100</f>
        <v>SWB</v>
      </c>
      <c r="B2100" t="str">
        <f>'F_Inputs - Reps'!B2100</f>
        <v>WS1010WT</v>
      </c>
      <c r="C2100" t="str">
        <f>'F_Inputs - Reps'!C2100</f>
        <v>Third party services - Water treatment</v>
      </c>
      <c r="D2100" t="str">
        <f>'F_Inputs - Reps'!D2100</f>
        <v>£m</v>
      </c>
      <c r="E2100" t="str">
        <f>'F_Inputs - Reps'!E2100</f>
        <v>Price Review 2019</v>
      </c>
      <c r="F2100" s="42"/>
      <c r="G2100" s="42"/>
      <c r="H2100" s="42"/>
      <c r="I2100" s="42"/>
      <c r="J2100" s="42"/>
    </row>
    <row r="2101" spans="1:10">
      <c r="A2101" t="str">
        <f>'F_Inputs - Reps'!A2101</f>
        <v>SWB</v>
      </c>
      <c r="B2101" t="str">
        <f>'F_Inputs - Reps'!B2101</f>
        <v>WS1010TWD</v>
      </c>
      <c r="C2101" t="str">
        <f>'F_Inputs - Reps'!C2101</f>
        <v>Third party services - Treated water distribution</v>
      </c>
      <c r="D2101" t="str">
        <f>'F_Inputs - Reps'!D2101</f>
        <v>£m</v>
      </c>
      <c r="E2101" t="str">
        <f>'F_Inputs - Reps'!E2101</f>
        <v>Price Review 2019</v>
      </c>
      <c r="F2101" s="42"/>
      <c r="G2101" s="42"/>
      <c r="H2101" s="42"/>
      <c r="I2101" s="42"/>
      <c r="J2101" s="42"/>
    </row>
    <row r="2102" spans="1:10">
      <c r="A2102" t="str">
        <f>'F_Inputs - Reps'!A2102</f>
        <v>SWB</v>
      </c>
      <c r="B2102" t="str">
        <f>'F_Inputs - Reps'!B2102</f>
        <v>WWS1010SC</v>
      </c>
      <c r="C2102" t="str">
        <f>'F_Inputs - Reps'!C2102</f>
        <v>Operating expenditure - Third party services - Sewage collection</v>
      </c>
      <c r="D2102" t="str">
        <f>'F_Inputs - Reps'!D2102</f>
        <v>£m</v>
      </c>
      <c r="E2102" t="str">
        <f>'F_Inputs - Reps'!E2102</f>
        <v>Price Review 2019</v>
      </c>
      <c r="F2102" s="42"/>
      <c r="G2102" s="42"/>
      <c r="H2102" s="42"/>
      <c r="I2102" s="42"/>
      <c r="J2102" s="42"/>
    </row>
    <row r="2103" spans="1:10">
      <c r="A2103" t="str">
        <f>'F_Inputs - Reps'!A2103</f>
        <v>SWB</v>
      </c>
      <c r="B2103" t="str">
        <f>'F_Inputs - Reps'!B2103</f>
        <v>WWS1010ST</v>
      </c>
      <c r="C2103" t="str">
        <f>'F_Inputs - Reps'!C2103</f>
        <v>Operating expenditure - Third party services - Sewage treatment</v>
      </c>
      <c r="D2103" t="str">
        <f>'F_Inputs - Reps'!D2103</f>
        <v>£m</v>
      </c>
      <c r="E2103" t="str">
        <f>'F_Inputs - Reps'!E2103</f>
        <v>Price Review 2019</v>
      </c>
      <c r="F2103" s="42"/>
      <c r="G2103" s="42"/>
      <c r="H2103" s="42"/>
      <c r="I2103" s="42"/>
      <c r="J2103" s="42"/>
    </row>
    <row r="2104" spans="1:10">
      <c r="A2104" t="str">
        <f>'F_Inputs - Reps'!A2104</f>
        <v>SWB</v>
      </c>
      <c r="B2104" t="str">
        <f>'F_Inputs - Reps'!B2104</f>
        <v>WWS1010STP</v>
      </c>
      <c r="C2104" t="str">
        <f>'F_Inputs - Reps'!C2104</f>
        <v>Operating expenditure - Third party services - Sludge transport</v>
      </c>
      <c r="D2104" t="str">
        <f>'F_Inputs - Reps'!D2104</f>
        <v>£m</v>
      </c>
      <c r="E2104" t="str">
        <f>'F_Inputs - Reps'!E2104</f>
        <v>Price Review 2019</v>
      </c>
      <c r="F2104" s="42"/>
      <c r="G2104" s="42"/>
      <c r="H2104" s="42"/>
      <c r="I2104" s="42"/>
      <c r="J2104" s="42"/>
    </row>
    <row r="2105" spans="1:10">
      <c r="A2105" t="str">
        <f>'F_Inputs - Reps'!A2105</f>
        <v>SWB</v>
      </c>
      <c r="B2105" t="str">
        <f>'F_Inputs - Reps'!B2105</f>
        <v>WWS1010SDT</v>
      </c>
      <c r="C2105" t="str">
        <f>'F_Inputs - Reps'!C2105</f>
        <v>Operating expenditure - Third party services - Sludge treatment</v>
      </c>
      <c r="D2105" t="str">
        <f>'F_Inputs - Reps'!D2105</f>
        <v>£m</v>
      </c>
      <c r="E2105" t="str">
        <f>'F_Inputs - Reps'!E2105</f>
        <v>Price Review 2019</v>
      </c>
      <c r="F2105" s="42"/>
      <c r="G2105" s="42"/>
      <c r="H2105" s="42"/>
      <c r="I2105" s="42"/>
      <c r="J2105" s="42"/>
    </row>
    <row r="2106" spans="1:10">
      <c r="A2106" t="str">
        <f>'F_Inputs - Reps'!A2106</f>
        <v>SWB</v>
      </c>
      <c r="B2106" t="str">
        <f>'F_Inputs - Reps'!B2106</f>
        <v>WWS1010SDD</v>
      </c>
      <c r="C2106" t="str">
        <f>'F_Inputs - Reps'!C2106</f>
        <v>Operating expenditure - Third party services - Sludge disposal</v>
      </c>
      <c r="D2106" t="str">
        <f>'F_Inputs - Reps'!D2106</f>
        <v>£m</v>
      </c>
      <c r="E2106" t="str">
        <f>'F_Inputs - Reps'!E2106</f>
        <v>Price Review 2019</v>
      </c>
      <c r="F2106" s="42"/>
      <c r="G2106" s="42"/>
      <c r="H2106" s="42"/>
      <c r="I2106" s="42"/>
      <c r="J2106" s="42"/>
    </row>
    <row r="2107" spans="1:10">
      <c r="A2107" t="str">
        <f>'F_Inputs - Reps'!A2107</f>
        <v>SWB</v>
      </c>
      <c r="B2107" t="str">
        <f>'F_Inputs - Reps'!B2107</f>
        <v>WS1018WR</v>
      </c>
      <c r="C2107" t="str">
        <f>'F_Inputs - Reps'!C2107</f>
        <v>Capital Expenditure (excluding Atypical expenditure) - Third party services - Water resources</v>
      </c>
      <c r="D2107" t="str">
        <f>'F_Inputs - Reps'!D2107</f>
        <v>£m</v>
      </c>
      <c r="E2107" t="str">
        <f>'F_Inputs - Reps'!E2107</f>
        <v>Price Review 2019</v>
      </c>
      <c r="F2107" s="42"/>
      <c r="G2107" s="42"/>
      <c r="H2107" s="42"/>
      <c r="I2107" s="42"/>
      <c r="J2107" s="42"/>
    </row>
    <row r="2108" spans="1:10">
      <c r="A2108" t="str">
        <f>'F_Inputs - Reps'!A2108</f>
        <v>SWB</v>
      </c>
      <c r="B2108" t="str">
        <f>'F_Inputs - Reps'!B2108</f>
        <v>WS1018RWD</v>
      </c>
      <c r="C2108" t="str">
        <f>'F_Inputs - Reps'!C2108</f>
        <v>Capital Expenditure (excluding Atypical expenditure) - Third party services - Raw water distribution</v>
      </c>
      <c r="D2108" t="str">
        <f>'F_Inputs - Reps'!D2108</f>
        <v>£m</v>
      </c>
      <c r="E2108" t="str">
        <f>'F_Inputs - Reps'!E2108</f>
        <v>Price Review 2019</v>
      </c>
      <c r="F2108" s="42"/>
      <c r="G2108" s="42"/>
      <c r="H2108" s="42"/>
      <c r="I2108" s="42"/>
      <c r="J2108" s="42"/>
    </row>
    <row r="2109" spans="1:10">
      <c r="A2109" t="str">
        <f>'F_Inputs - Reps'!A2109</f>
        <v>SWB</v>
      </c>
      <c r="B2109" t="str">
        <f>'F_Inputs - Reps'!B2109</f>
        <v>WS1018WT</v>
      </c>
      <c r="C2109" t="str">
        <f>'F_Inputs - Reps'!C2109</f>
        <v>Third party services - Water treatment</v>
      </c>
      <c r="D2109" t="str">
        <f>'F_Inputs - Reps'!D2109</f>
        <v>£m</v>
      </c>
      <c r="E2109" t="str">
        <f>'F_Inputs - Reps'!E2109</f>
        <v>Price Review 2019</v>
      </c>
      <c r="F2109" s="42"/>
      <c r="G2109" s="42"/>
      <c r="H2109" s="42"/>
      <c r="I2109" s="42"/>
      <c r="J2109" s="42"/>
    </row>
    <row r="2110" spans="1:10">
      <c r="A2110" t="str">
        <f>'F_Inputs - Reps'!A2110</f>
        <v>SWB</v>
      </c>
      <c r="B2110" t="str">
        <f>'F_Inputs - Reps'!B2110</f>
        <v>WS1018TWD</v>
      </c>
      <c r="C2110" t="str">
        <f>'F_Inputs - Reps'!C2110</f>
        <v>Third party services - Treated water distribution</v>
      </c>
      <c r="D2110" t="str">
        <f>'F_Inputs - Reps'!D2110</f>
        <v>£m</v>
      </c>
      <c r="E2110" t="str">
        <f>'F_Inputs - Reps'!E2110</f>
        <v>Price Review 2019</v>
      </c>
      <c r="F2110" s="42"/>
      <c r="G2110" s="42"/>
      <c r="H2110" s="42"/>
      <c r="I2110" s="42"/>
      <c r="J2110" s="42"/>
    </row>
    <row r="2111" spans="1:10">
      <c r="A2111" t="str">
        <f>'F_Inputs - Reps'!A2111</f>
        <v>SWB</v>
      </c>
      <c r="B2111" t="str">
        <f>'F_Inputs - Reps'!B2111</f>
        <v>WWS1018SC</v>
      </c>
      <c r="C2111" t="str">
        <f>'F_Inputs - Reps'!C2111</f>
        <v>Capital expenditure - Third party services - Sewage collection</v>
      </c>
      <c r="D2111" t="str">
        <f>'F_Inputs - Reps'!D2111</f>
        <v>£m</v>
      </c>
      <c r="E2111" t="str">
        <f>'F_Inputs - Reps'!E2111</f>
        <v>Price Review 2019</v>
      </c>
      <c r="F2111" s="42"/>
      <c r="G2111" s="42"/>
      <c r="H2111" s="42"/>
      <c r="I2111" s="42"/>
      <c r="J2111" s="42"/>
    </row>
    <row r="2112" spans="1:10">
      <c r="A2112" t="str">
        <f>'F_Inputs - Reps'!A2112</f>
        <v>SWB</v>
      </c>
      <c r="B2112" t="str">
        <f>'F_Inputs - Reps'!B2112</f>
        <v>WWS1018ST</v>
      </c>
      <c r="C2112" t="str">
        <f>'F_Inputs - Reps'!C2112</f>
        <v>Capital expenditure - Third party services - Sewage treatment</v>
      </c>
      <c r="D2112" t="str">
        <f>'F_Inputs - Reps'!D2112</f>
        <v>£m</v>
      </c>
      <c r="E2112" t="str">
        <f>'F_Inputs - Reps'!E2112</f>
        <v>Price Review 2019</v>
      </c>
      <c r="F2112" s="42"/>
      <c r="G2112" s="42"/>
      <c r="H2112" s="42"/>
      <c r="I2112" s="42"/>
      <c r="J2112" s="42"/>
    </row>
    <row r="2113" spans="1:10">
      <c r="A2113" t="str">
        <f>'F_Inputs - Reps'!A2113</f>
        <v>SWB</v>
      </c>
      <c r="B2113" t="str">
        <f>'F_Inputs - Reps'!B2113</f>
        <v>WWS1018STP</v>
      </c>
      <c r="C2113" t="str">
        <f>'F_Inputs - Reps'!C2113</f>
        <v>Capital expenditure - Third party services - Sludge transport</v>
      </c>
      <c r="D2113" t="str">
        <f>'F_Inputs - Reps'!D2113</f>
        <v>£m</v>
      </c>
      <c r="E2113" t="str">
        <f>'F_Inputs - Reps'!E2113</f>
        <v>Price Review 2019</v>
      </c>
      <c r="F2113" s="42"/>
      <c r="G2113" s="42"/>
      <c r="H2113" s="42"/>
      <c r="I2113" s="42"/>
      <c r="J2113" s="42"/>
    </row>
    <row r="2114" spans="1:10">
      <c r="A2114" t="str">
        <f>'F_Inputs - Reps'!A2114</f>
        <v>SWB</v>
      </c>
      <c r="B2114" t="str">
        <f>'F_Inputs - Reps'!B2114</f>
        <v>WWS1018SDT</v>
      </c>
      <c r="C2114" t="str">
        <f>'F_Inputs - Reps'!C2114</f>
        <v>Capital expenditure - Third party services - Sludge treatment</v>
      </c>
      <c r="D2114" t="str">
        <f>'F_Inputs - Reps'!D2114</f>
        <v>£m</v>
      </c>
      <c r="E2114" t="str">
        <f>'F_Inputs - Reps'!E2114</f>
        <v>Price Review 2019</v>
      </c>
      <c r="F2114" s="42"/>
      <c r="G2114" s="42"/>
      <c r="H2114" s="42"/>
      <c r="I2114" s="42"/>
      <c r="J2114" s="42"/>
    </row>
    <row r="2115" spans="1:10">
      <c r="A2115" t="str">
        <f>'F_Inputs - Reps'!A2115</f>
        <v>SWB</v>
      </c>
      <c r="B2115" t="str">
        <f>'F_Inputs - Reps'!B2115</f>
        <v>WWS1018SDD</v>
      </c>
      <c r="C2115" t="str">
        <f>'F_Inputs - Reps'!C2115</f>
        <v>Capital expenditure - Third party services - Sludge disposal</v>
      </c>
      <c r="D2115" t="str">
        <f>'F_Inputs - Reps'!D2115</f>
        <v>£m</v>
      </c>
      <c r="E2115" t="str">
        <f>'F_Inputs - Reps'!E2115</f>
        <v>Price Review 2019</v>
      </c>
      <c r="F2115" s="42"/>
      <c r="G2115" s="42"/>
      <c r="H2115" s="42"/>
      <c r="I2115" s="42"/>
      <c r="J2115" s="42"/>
    </row>
    <row r="2116" spans="1:10">
      <c r="A2116" t="str">
        <f>'F_Inputs - Reps'!A2116</f>
        <v>NWT</v>
      </c>
      <c r="B2116" t="str">
        <f>'F_Inputs - Reps'!B2116</f>
        <v>WS1009WR</v>
      </c>
      <c r="C2116" t="str">
        <f>'F_Inputs - Reps'!C2116</f>
        <v>Operating expenditure (excluding Atypical expenditure) - Total operating expenditure excluding third party services - Water resources</v>
      </c>
      <c r="D2116" t="str">
        <f>'F_Inputs - Reps'!D2116</f>
        <v>£m</v>
      </c>
      <c r="E2116" t="str">
        <f>'F_Inputs - Reps'!E2116</f>
        <v>Price Review 2019</v>
      </c>
      <c r="F2116" s="7"/>
      <c r="G2116" s="7"/>
      <c r="H2116" s="7"/>
      <c r="I2116" s="7"/>
      <c r="J2116" s="7"/>
    </row>
    <row r="2117" spans="1:10">
      <c r="A2117" t="str">
        <f>'F_Inputs - Reps'!A2117</f>
        <v>NWT</v>
      </c>
      <c r="B2117" t="str">
        <f>'F_Inputs - Reps'!B2117</f>
        <v>WS1009WT</v>
      </c>
      <c r="C2117" t="str">
        <f>'F_Inputs - Reps'!C2117</f>
        <v>Total operating expenditure (excluding third party services) - Water treatment</v>
      </c>
      <c r="D2117" t="str">
        <f>'F_Inputs - Reps'!D2117</f>
        <v>£m</v>
      </c>
      <c r="E2117" t="str">
        <f>'F_Inputs - Reps'!E2117</f>
        <v>Price Review 2019</v>
      </c>
      <c r="F2117" s="7"/>
      <c r="G2117" s="7"/>
      <c r="H2117" s="7"/>
      <c r="I2117" s="7"/>
      <c r="J2117" s="7"/>
    </row>
    <row r="2118" spans="1:10">
      <c r="A2118" t="str">
        <f>'F_Inputs - Reps'!A2118</f>
        <v>NWT</v>
      </c>
      <c r="B2118" t="str">
        <f>'F_Inputs - Reps'!B2118</f>
        <v>WS1009TWD</v>
      </c>
      <c r="C2118" t="str">
        <f>'F_Inputs - Reps'!C2118</f>
        <v>Total operating expenditure (excluding third party services) - Treated water distribution</v>
      </c>
      <c r="D2118" t="str">
        <f>'F_Inputs - Reps'!D2118</f>
        <v>£m</v>
      </c>
      <c r="E2118" t="str">
        <f>'F_Inputs - Reps'!E2118</f>
        <v>Price Review 2019</v>
      </c>
      <c r="F2118" s="7"/>
      <c r="G2118" s="7"/>
      <c r="H2118" s="7"/>
      <c r="I2118" s="7"/>
      <c r="J2118" s="7"/>
    </row>
    <row r="2119" spans="1:10">
      <c r="A2119" t="str">
        <f>'F_Inputs - Reps'!A2119</f>
        <v>NWT</v>
      </c>
      <c r="B2119" t="str">
        <f>'F_Inputs - Reps'!B2119</f>
        <v>WS1009RWD</v>
      </c>
      <c r="C2119" t="str">
        <f>'F_Inputs - Reps'!C2119</f>
        <v>Operating expenditure (excluding Atypical expenditure) - Total operating expenditure excluding third party services - Raw water distribution</v>
      </c>
      <c r="D2119" t="str">
        <f>'F_Inputs - Reps'!D2119</f>
        <v>£m</v>
      </c>
      <c r="E2119" t="str">
        <f>'F_Inputs - Reps'!E2119</f>
        <v>Price Review 2019</v>
      </c>
      <c r="F2119" s="7"/>
      <c r="G2119" s="7"/>
      <c r="H2119" s="7"/>
      <c r="I2119" s="7"/>
      <c r="J2119" s="7"/>
    </row>
    <row r="2120" spans="1:10">
      <c r="A2120" t="str">
        <f>'F_Inputs - Reps'!A2120</f>
        <v>NWT</v>
      </c>
      <c r="B2120" t="str">
        <f>'F_Inputs - Reps'!B2120</f>
        <v>WS2047WR</v>
      </c>
      <c r="C2120" t="str">
        <f>'F_Inputs - Reps'!C2120</f>
        <v>Enhancement expenditure by purpose ~ operating - Total water enhancement operating expenditure  - Water resources</v>
      </c>
      <c r="D2120" t="str">
        <f>'F_Inputs - Reps'!D2120</f>
        <v>£m</v>
      </c>
      <c r="E2120" t="str">
        <f>'F_Inputs - Reps'!E2120</f>
        <v>Price Review 2019</v>
      </c>
      <c r="F2120" s="7"/>
      <c r="G2120" s="7"/>
      <c r="H2120" s="7"/>
      <c r="I2120" s="7"/>
      <c r="J2120" s="7"/>
    </row>
    <row r="2121" spans="1:10">
      <c r="A2121" t="str">
        <f>'F_Inputs - Reps'!A2121</f>
        <v>NWT</v>
      </c>
      <c r="B2121" t="str">
        <f>'F_Inputs - Reps'!B2121</f>
        <v>WS2047RWD</v>
      </c>
      <c r="C2121" t="str">
        <f>'F_Inputs - Reps'!C2121</f>
        <v>Enhancement expenditure by purpose ~ operating - Total water enhancement operating expenditure  - Raw water distribution</v>
      </c>
      <c r="D2121" t="str">
        <f>'F_Inputs - Reps'!D2121</f>
        <v>£m</v>
      </c>
      <c r="E2121" t="str">
        <f>'F_Inputs - Reps'!E2121</f>
        <v>Price Review 2019</v>
      </c>
      <c r="F2121" s="7"/>
      <c r="G2121" s="7"/>
      <c r="H2121" s="7"/>
      <c r="I2121" s="7"/>
      <c r="J2121" s="7"/>
    </row>
    <row r="2122" spans="1:10">
      <c r="A2122" t="str">
        <f>'F_Inputs - Reps'!A2122</f>
        <v>NWT</v>
      </c>
      <c r="B2122" t="str">
        <f>'F_Inputs - Reps'!B2122</f>
        <v>WS2047WT</v>
      </c>
      <c r="C2122" t="str">
        <f>'F_Inputs - Reps'!C2122</f>
        <v>Enhancement expenditure by purpose ~ operating - Total water enhancement operating expenditure  - Water treatment</v>
      </c>
      <c r="D2122" t="str">
        <f>'F_Inputs - Reps'!D2122</f>
        <v>£m</v>
      </c>
      <c r="E2122" t="str">
        <f>'F_Inputs - Reps'!E2122</f>
        <v>Price Review 2019</v>
      </c>
      <c r="F2122" s="7"/>
      <c r="G2122" s="7"/>
      <c r="H2122" s="7"/>
      <c r="I2122" s="7"/>
      <c r="J2122" s="7"/>
    </row>
    <row r="2123" spans="1:10">
      <c r="A2123" t="str">
        <f>'F_Inputs - Reps'!A2123</f>
        <v>NWT</v>
      </c>
      <c r="B2123" t="str">
        <f>'F_Inputs - Reps'!B2123</f>
        <v>WS2047TWD</v>
      </c>
      <c r="C2123" t="str">
        <f>'F_Inputs - Reps'!C2123</f>
        <v>Enhancement expenditure by purpose ~ operating - Total water enhancement operating expenditure  - Treated water distribution</v>
      </c>
      <c r="D2123" t="str">
        <f>'F_Inputs - Reps'!D2123</f>
        <v>£m</v>
      </c>
      <c r="E2123" t="str">
        <f>'F_Inputs - Reps'!E2123</f>
        <v>Price Review 2019</v>
      </c>
      <c r="F2123" s="7"/>
      <c r="G2123" s="7"/>
      <c r="H2123" s="7"/>
      <c r="I2123" s="7"/>
      <c r="J2123" s="7"/>
    </row>
    <row r="2124" spans="1:10">
      <c r="A2124" t="str">
        <f>'F_Inputs - Reps'!A2124</f>
        <v>NWT</v>
      </c>
      <c r="B2124" t="str">
        <f>'F_Inputs - Reps'!B2124</f>
        <v>WS2012WR</v>
      </c>
      <c r="C2124" t="str">
        <f>'F_Inputs - Reps'!C2124</f>
        <v>Enhancement expenditure by purpose ~ operating - Addressing low pressure - Water resources</v>
      </c>
      <c r="D2124" t="str">
        <f>'F_Inputs - Reps'!D2124</f>
        <v>£m</v>
      </c>
      <c r="E2124" t="str">
        <f>'F_Inputs - Reps'!E2124</f>
        <v>Price Review 2019</v>
      </c>
      <c r="F2124" s="7"/>
      <c r="G2124" s="7"/>
      <c r="H2124" s="7"/>
      <c r="I2124" s="7"/>
      <c r="J2124" s="7"/>
    </row>
    <row r="2125" spans="1:10">
      <c r="A2125" t="str">
        <f>'F_Inputs - Reps'!A2125</f>
        <v>NWT</v>
      </c>
      <c r="B2125" t="str">
        <f>'F_Inputs - Reps'!B2125</f>
        <v>WS2012RWD</v>
      </c>
      <c r="C2125" t="str">
        <f>'F_Inputs - Reps'!C2125</f>
        <v>Enhancement expenditure by purpose ~ operating - Addressing low pressure - Raw water distribution</v>
      </c>
      <c r="D2125" t="str">
        <f>'F_Inputs - Reps'!D2125</f>
        <v>£m</v>
      </c>
      <c r="E2125" t="str">
        <f>'F_Inputs - Reps'!E2125</f>
        <v>Price Review 2019</v>
      </c>
      <c r="F2125" s="7"/>
      <c r="G2125" s="7"/>
      <c r="H2125" s="7"/>
      <c r="I2125" s="7"/>
      <c r="J2125" s="7"/>
    </row>
    <row r="2126" spans="1:10">
      <c r="A2126" t="str">
        <f>'F_Inputs - Reps'!A2126</f>
        <v>NWT</v>
      </c>
      <c r="B2126" t="str">
        <f>'F_Inputs - Reps'!B2126</f>
        <v>WS2012WT</v>
      </c>
      <c r="C2126" t="str">
        <f>'F_Inputs - Reps'!C2126</f>
        <v>Enhancement expenditure by purpose ~ operating - Addressing low pressure - Water treatment</v>
      </c>
      <c r="D2126" t="str">
        <f>'F_Inputs - Reps'!D2126</f>
        <v>£m</v>
      </c>
      <c r="E2126" t="str">
        <f>'F_Inputs - Reps'!E2126</f>
        <v>Price Review 2019</v>
      </c>
      <c r="F2126" s="7"/>
      <c r="G2126" s="7"/>
      <c r="H2126" s="7"/>
      <c r="I2126" s="7"/>
      <c r="J2126" s="7"/>
    </row>
    <row r="2127" spans="1:10">
      <c r="A2127" t="str">
        <f>'F_Inputs - Reps'!A2127</f>
        <v>NWT</v>
      </c>
      <c r="B2127" t="str">
        <f>'F_Inputs - Reps'!B2127</f>
        <v>WS2012TWD</v>
      </c>
      <c r="C2127" t="str">
        <f>'F_Inputs - Reps'!C2127</f>
        <v>Enhancement expenditure by purpose ~ operating - Addressing low pressure - Treated water distribution</v>
      </c>
      <c r="D2127" t="str">
        <f>'F_Inputs - Reps'!D2127</f>
        <v>£m</v>
      </c>
      <c r="E2127" t="str">
        <f>'F_Inputs - Reps'!E2127</f>
        <v>Price Review 2019</v>
      </c>
      <c r="F2127" s="7"/>
      <c r="G2127" s="7"/>
      <c r="H2127" s="7"/>
      <c r="I2127" s="7"/>
      <c r="J2127" s="7"/>
    </row>
    <row r="2128" spans="1:10">
      <c r="A2128" t="str">
        <f>'F_Inputs - Reps'!A2128</f>
        <v>NWT</v>
      </c>
      <c r="B2128" t="str">
        <f>'F_Inputs - Reps'!B2128</f>
        <v>WS2019WR</v>
      </c>
      <c r="C2128" t="str">
        <f>'F_Inputs - Reps'!C2128</f>
        <v>Enhancement expenditure by purpose ~ operating - New developments - Water resources</v>
      </c>
      <c r="D2128" t="str">
        <f>'F_Inputs - Reps'!D2128</f>
        <v>£m</v>
      </c>
      <c r="E2128" t="str">
        <f>'F_Inputs - Reps'!E2128</f>
        <v>Price Review 2019</v>
      </c>
      <c r="F2128" s="7"/>
      <c r="G2128" s="7"/>
      <c r="H2128" s="7"/>
      <c r="I2128" s="7"/>
      <c r="J2128" s="7"/>
    </row>
    <row r="2129" spans="1:10">
      <c r="A2129" t="str">
        <f>'F_Inputs - Reps'!A2129</f>
        <v>NWT</v>
      </c>
      <c r="B2129" t="str">
        <f>'F_Inputs - Reps'!B2129</f>
        <v>WS2019RWD</v>
      </c>
      <c r="C2129" t="str">
        <f>'F_Inputs - Reps'!C2129</f>
        <v>Enhancement expenditure by purpose ~ operating - New developments - Raw water distribution</v>
      </c>
      <c r="D2129" t="str">
        <f>'F_Inputs - Reps'!D2129</f>
        <v>£m</v>
      </c>
      <c r="E2129" t="str">
        <f>'F_Inputs - Reps'!E2129</f>
        <v>Price Review 2019</v>
      </c>
      <c r="F2129" s="7"/>
      <c r="G2129" s="7"/>
      <c r="H2129" s="7"/>
      <c r="I2129" s="7"/>
      <c r="J2129" s="7"/>
    </row>
    <row r="2130" spans="1:10">
      <c r="A2130" t="str">
        <f>'F_Inputs - Reps'!A2130</f>
        <v>NWT</v>
      </c>
      <c r="B2130" t="str">
        <f>'F_Inputs - Reps'!B2130</f>
        <v>WS2019WT</v>
      </c>
      <c r="C2130" t="str">
        <f>'F_Inputs - Reps'!C2130</f>
        <v>Enhancement expenditure by purpose ~ operating - New developments - Water treatment</v>
      </c>
      <c r="D2130" t="str">
        <f>'F_Inputs - Reps'!D2130</f>
        <v>£m</v>
      </c>
      <c r="E2130" t="str">
        <f>'F_Inputs - Reps'!E2130</f>
        <v>Price Review 2019</v>
      </c>
      <c r="F2130" s="7"/>
      <c r="G2130" s="7"/>
      <c r="H2130" s="7"/>
      <c r="I2130" s="7"/>
      <c r="J2130" s="7"/>
    </row>
    <row r="2131" spans="1:10">
      <c r="A2131" t="str">
        <f>'F_Inputs - Reps'!A2131</f>
        <v>NWT</v>
      </c>
      <c r="B2131" t="str">
        <f>'F_Inputs - Reps'!B2131</f>
        <v>WS2019TWD</v>
      </c>
      <c r="C2131" t="str">
        <f>'F_Inputs - Reps'!C2131</f>
        <v>Enhancement expenditure by purpose ~ operating - New developments - Treated water distribution</v>
      </c>
      <c r="D2131" t="str">
        <f>'F_Inputs - Reps'!D2131</f>
        <v>£m</v>
      </c>
      <c r="E2131" t="str">
        <f>'F_Inputs - Reps'!E2131</f>
        <v>Price Review 2019</v>
      </c>
      <c r="F2131" s="7"/>
      <c r="G2131" s="7"/>
      <c r="H2131" s="7"/>
      <c r="I2131" s="7"/>
      <c r="J2131" s="7"/>
    </row>
    <row r="2132" spans="1:10">
      <c r="A2132" t="str">
        <f>'F_Inputs - Reps'!A2132</f>
        <v>NWT</v>
      </c>
      <c r="B2132" t="str">
        <f>'F_Inputs - Reps'!B2132</f>
        <v>WS2020WR</v>
      </c>
      <c r="C2132" t="str">
        <f>'F_Inputs - Reps'!C2132</f>
        <v>Enhancement expenditure by purpose ~ operating - New connections element of new development (CPs, meters) - Water resources</v>
      </c>
      <c r="D2132" t="str">
        <f>'F_Inputs - Reps'!D2132</f>
        <v>£m</v>
      </c>
      <c r="E2132" t="str">
        <f>'F_Inputs - Reps'!E2132</f>
        <v>Price Review 2019</v>
      </c>
      <c r="F2132" s="7"/>
      <c r="G2132" s="7"/>
      <c r="H2132" s="7"/>
      <c r="I2132" s="7"/>
      <c r="J2132" s="7"/>
    </row>
    <row r="2133" spans="1:10">
      <c r="A2133" t="str">
        <f>'F_Inputs - Reps'!A2133</f>
        <v>NWT</v>
      </c>
      <c r="B2133" t="str">
        <f>'F_Inputs - Reps'!B2133</f>
        <v>WS2020RWD</v>
      </c>
      <c r="C2133" t="str">
        <f>'F_Inputs - Reps'!C2133</f>
        <v>Enhancement expenditure by purpose ~ operating - New connections element of new development (CPs, meters) - Raw water distribution</v>
      </c>
      <c r="D2133" t="str">
        <f>'F_Inputs - Reps'!D2133</f>
        <v>£m</v>
      </c>
      <c r="E2133" t="str">
        <f>'F_Inputs - Reps'!E2133</f>
        <v>Price Review 2019</v>
      </c>
      <c r="F2133" s="7"/>
      <c r="G2133" s="7"/>
      <c r="H2133" s="7"/>
      <c r="I2133" s="7"/>
      <c r="J2133" s="7"/>
    </row>
    <row r="2134" spans="1:10">
      <c r="A2134" t="str">
        <f>'F_Inputs - Reps'!A2134</f>
        <v>NWT</v>
      </c>
      <c r="B2134" t="str">
        <f>'F_Inputs - Reps'!B2134</f>
        <v>WS2020WT</v>
      </c>
      <c r="C2134" t="str">
        <f>'F_Inputs - Reps'!C2134</f>
        <v>Enhancement expenditure by purpose ~ operating - New connections element of new development (CPs, meters) - Water treatment</v>
      </c>
      <c r="D2134" t="str">
        <f>'F_Inputs - Reps'!D2134</f>
        <v>£m</v>
      </c>
      <c r="E2134" t="str">
        <f>'F_Inputs - Reps'!E2134</f>
        <v>Price Review 2019</v>
      </c>
      <c r="F2134" s="7"/>
      <c r="G2134" s="7"/>
      <c r="H2134" s="7"/>
      <c r="I2134" s="7"/>
      <c r="J2134" s="7"/>
    </row>
    <row r="2135" spans="1:10">
      <c r="A2135" t="str">
        <f>'F_Inputs - Reps'!A2135</f>
        <v>NWT</v>
      </c>
      <c r="B2135" t="str">
        <f>'F_Inputs - Reps'!B2135</f>
        <v>WS2020TWD</v>
      </c>
      <c r="C2135" t="str">
        <f>'F_Inputs - Reps'!C2135</f>
        <v>Enhancement expenditure by purpose ~ operating - New connections element of new development (CPs, meters) - Treated water distribution</v>
      </c>
      <c r="D2135" t="str">
        <f>'F_Inputs - Reps'!D2135</f>
        <v>£m</v>
      </c>
      <c r="E2135" t="str">
        <f>'F_Inputs - Reps'!E2135</f>
        <v>Price Review 2019</v>
      </c>
      <c r="F2135" s="7"/>
      <c r="G2135" s="7"/>
      <c r="H2135" s="7"/>
      <c r="I2135" s="7"/>
      <c r="J2135" s="7"/>
    </row>
    <row r="2136" spans="1:10">
      <c r="A2136" t="str">
        <f>'F_Inputs - Reps'!A2136</f>
        <v>NWT</v>
      </c>
      <c r="B2136" t="str">
        <f>'F_Inputs - Reps'!B2136</f>
        <v>WS1012WR</v>
      </c>
      <c r="C2136" t="str">
        <f>'F_Inputs - Reps'!C2136</f>
        <v>Capital Expenditure (excluding Atypical expenditure) - Maintaining the long term capability of the assets ~ infra - Water resources</v>
      </c>
      <c r="D2136" t="str">
        <f>'F_Inputs - Reps'!D2136</f>
        <v>£m</v>
      </c>
      <c r="E2136" t="str">
        <f>'F_Inputs - Reps'!E2136</f>
        <v>Price Review 2019</v>
      </c>
      <c r="F2136" s="7"/>
      <c r="G2136" s="7"/>
      <c r="H2136" s="7"/>
      <c r="I2136" s="7"/>
      <c r="J2136" s="7"/>
    </row>
    <row r="2137" spans="1:10">
      <c r="A2137" t="str">
        <f>'F_Inputs - Reps'!A2137</f>
        <v>NWT</v>
      </c>
      <c r="B2137" t="str">
        <f>'F_Inputs - Reps'!B2137</f>
        <v>WS1012WT</v>
      </c>
      <c r="C2137" t="str">
        <f>'F_Inputs - Reps'!C2137</f>
        <v>Maintaining the long term capability of the assets - infra - Water treatment</v>
      </c>
      <c r="D2137" t="str">
        <f>'F_Inputs - Reps'!D2137</f>
        <v>£m</v>
      </c>
      <c r="E2137" t="str">
        <f>'F_Inputs - Reps'!E2137</f>
        <v>Price Review 2019</v>
      </c>
      <c r="F2137" s="7"/>
      <c r="G2137" s="7"/>
      <c r="H2137" s="7"/>
      <c r="I2137" s="7"/>
      <c r="J2137" s="7"/>
    </row>
    <row r="2138" spans="1:10">
      <c r="A2138" t="str">
        <f>'F_Inputs - Reps'!A2138</f>
        <v>NWT</v>
      </c>
      <c r="B2138" t="str">
        <f>'F_Inputs - Reps'!B2138</f>
        <v>WS1012TWD</v>
      </c>
      <c r="C2138" t="str">
        <f>'F_Inputs - Reps'!C2138</f>
        <v>Maintaining the long term capability of the assets - infra - Treated water distribution</v>
      </c>
      <c r="D2138" t="str">
        <f>'F_Inputs - Reps'!D2138</f>
        <v>£m</v>
      </c>
      <c r="E2138" t="str">
        <f>'F_Inputs - Reps'!E2138</f>
        <v>Price Review 2019</v>
      </c>
      <c r="F2138" s="7"/>
      <c r="G2138" s="7"/>
      <c r="H2138" s="7"/>
      <c r="I2138" s="7"/>
      <c r="J2138" s="7"/>
    </row>
    <row r="2139" spans="1:10">
      <c r="A2139" t="str">
        <f>'F_Inputs - Reps'!A2139</f>
        <v>NWT</v>
      </c>
      <c r="B2139" t="str">
        <f>'F_Inputs - Reps'!B2139</f>
        <v>WS1012RWD</v>
      </c>
      <c r="C2139" t="str">
        <f>'F_Inputs - Reps'!C2139</f>
        <v>Capital Expenditure (excluding Atypical expenditure) - Maintaining the long term capability of the assets ~ infra - Raw water distribution</v>
      </c>
      <c r="D2139" t="str">
        <f>'F_Inputs - Reps'!D2139</f>
        <v>£m</v>
      </c>
      <c r="E2139" t="str">
        <f>'F_Inputs - Reps'!E2139</f>
        <v>Price Review 2019</v>
      </c>
      <c r="F2139" s="7"/>
      <c r="G2139" s="7"/>
      <c r="H2139" s="7"/>
      <c r="I2139" s="7"/>
      <c r="J2139" s="7"/>
    </row>
    <row r="2140" spans="1:10">
      <c r="A2140" t="str">
        <f>'F_Inputs - Reps'!A2140</f>
        <v>NWT</v>
      </c>
      <c r="B2140" t="str">
        <f>'F_Inputs - Reps'!B2140</f>
        <v>WS1013WR</v>
      </c>
      <c r="C2140" t="str">
        <f>'F_Inputs - Reps'!C2140</f>
        <v>Capital Expenditure (excluding Atypical expenditure) - Maintaining the long term capability of the assets ~ non-infra - Water resources</v>
      </c>
      <c r="D2140" t="str">
        <f>'F_Inputs - Reps'!D2140</f>
        <v>£m</v>
      </c>
      <c r="E2140" t="str">
        <f>'F_Inputs - Reps'!E2140</f>
        <v>Price Review 2019</v>
      </c>
      <c r="F2140" s="7"/>
      <c r="G2140" s="7"/>
      <c r="H2140" s="7"/>
      <c r="I2140" s="7"/>
      <c r="J2140" s="7"/>
    </row>
    <row r="2141" spans="1:10">
      <c r="A2141" t="str">
        <f>'F_Inputs - Reps'!A2141</f>
        <v>NWT</v>
      </c>
      <c r="B2141" t="str">
        <f>'F_Inputs - Reps'!B2141</f>
        <v>WS1013WT</v>
      </c>
      <c r="C2141" t="str">
        <f>'F_Inputs - Reps'!C2141</f>
        <v>Maintaining the long term capability of the assets - non-infra - Water treatment</v>
      </c>
      <c r="D2141" t="str">
        <f>'F_Inputs - Reps'!D2141</f>
        <v>£m</v>
      </c>
      <c r="E2141" t="str">
        <f>'F_Inputs - Reps'!E2141</f>
        <v>Price Review 2019</v>
      </c>
      <c r="F2141" s="7"/>
      <c r="G2141" s="7"/>
      <c r="H2141" s="7"/>
      <c r="I2141" s="7"/>
      <c r="J2141" s="7"/>
    </row>
    <row r="2142" spans="1:10">
      <c r="A2142" t="str">
        <f>'F_Inputs - Reps'!A2142</f>
        <v>NWT</v>
      </c>
      <c r="B2142" t="str">
        <f>'F_Inputs - Reps'!B2142</f>
        <v>WS1013TWD</v>
      </c>
      <c r="C2142" t="str">
        <f>'F_Inputs - Reps'!C2142</f>
        <v>Maintaining the long term capability of the assets - non-infra - Treated water distribution</v>
      </c>
      <c r="D2142" t="str">
        <f>'F_Inputs - Reps'!D2142</f>
        <v>£m</v>
      </c>
      <c r="E2142" t="str">
        <f>'F_Inputs - Reps'!E2142</f>
        <v>Price Review 2019</v>
      </c>
      <c r="F2142" s="7"/>
      <c r="G2142" s="7"/>
      <c r="H2142" s="7"/>
      <c r="I2142" s="7"/>
      <c r="J2142" s="7"/>
    </row>
    <row r="2143" spans="1:10">
      <c r="A2143" t="str">
        <f>'F_Inputs - Reps'!A2143</f>
        <v>NWT</v>
      </c>
      <c r="B2143" t="str">
        <f>'F_Inputs - Reps'!B2143</f>
        <v>WS1013RWD</v>
      </c>
      <c r="C2143" t="str">
        <f>'F_Inputs - Reps'!C2143</f>
        <v>Capital Expenditure (excluding Atypical expenditure) - Maintaining the long term capability of the assets ~ non-infra - Raw water distribution</v>
      </c>
      <c r="D2143" t="str">
        <f>'F_Inputs - Reps'!D2143</f>
        <v>£m</v>
      </c>
      <c r="E2143" t="str">
        <f>'F_Inputs - Reps'!E2143</f>
        <v>Price Review 2019</v>
      </c>
      <c r="F2143" s="7"/>
      <c r="G2143" s="7"/>
      <c r="H2143" s="7"/>
      <c r="I2143" s="7"/>
      <c r="J2143" s="7"/>
    </row>
    <row r="2144" spans="1:10">
      <c r="A2144" t="str">
        <f>'F_Inputs - Reps'!A2144</f>
        <v>NWT</v>
      </c>
      <c r="B2144" t="str">
        <f>'F_Inputs - Reps'!B2144</f>
        <v>W3002WR</v>
      </c>
      <c r="C2144" t="str">
        <f>'F_Inputs - Reps'!C2144</f>
        <v>Addressing low pressure - Water resources</v>
      </c>
      <c r="D2144" t="str">
        <f>'F_Inputs - Reps'!D2144</f>
        <v>£m</v>
      </c>
      <c r="E2144" t="str">
        <f>'F_Inputs - Reps'!E2144</f>
        <v>Price Review 2019</v>
      </c>
      <c r="F2144" s="7"/>
      <c r="G2144" s="7"/>
      <c r="H2144" s="7"/>
      <c r="I2144" s="7"/>
      <c r="J2144" s="7"/>
    </row>
    <row r="2145" spans="1:11">
      <c r="A2145" t="str">
        <f>'F_Inputs - Reps'!A2145</f>
        <v>NWT</v>
      </c>
      <c r="B2145" t="str">
        <f>'F_Inputs - Reps'!B2145</f>
        <v>W3002RWD</v>
      </c>
      <c r="C2145" t="str">
        <f>'F_Inputs - Reps'!C2145</f>
        <v>Addressing low pressure - Raw water distribution</v>
      </c>
      <c r="D2145" t="str">
        <f>'F_Inputs - Reps'!D2145</f>
        <v>£m</v>
      </c>
      <c r="E2145" t="str">
        <f>'F_Inputs - Reps'!E2145</f>
        <v>Price Review 2019</v>
      </c>
      <c r="F2145" s="7"/>
      <c r="G2145" s="7"/>
      <c r="H2145" s="7"/>
      <c r="I2145" s="7"/>
      <c r="J2145" s="7"/>
    </row>
    <row r="2146" spans="1:11">
      <c r="A2146" t="str">
        <f>'F_Inputs - Reps'!A2146</f>
        <v>NWT</v>
      </c>
      <c r="B2146" t="str">
        <f>'F_Inputs - Reps'!B2146</f>
        <v>W3002WT</v>
      </c>
      <c r="C2146" t="str">
        <f>'F_Inputs - Reps'!C2146</f>
        <v>Addressing low pressure - Water treatment</v>
      </c>
      <c r="D2146" t="str">
        <f>'F_Inputs - Reps'!D2146</f>
        <v>£m</v>
      </c>
      <c r="E2146" t="str">
        <f>'F_Inputs - Reps'!E2146</f>
        <v>Price Review 2019</v>
      </c>
      <c r="F2146" s="7"/>
      <c r="G2146" s="7"/>
      <c r="H2146" s="7"/>
      <c r="I2146" s="7"/>
      <c r="J2146" s="7"/>
    </row>
    <row r="2147" spans="1:11">
      <c r="A2147" t="str">
        <f>'F_Inputs - Reps'!A2147</f>
        <v>NWT</v>
      </c>
      <c r="B2147" t="str">
        <f>'F_Inputs - Reps'!B2147</f>
        <v>W3002TWD</v>
      </c>
      <c r="C2147" t="str">
        <f>'F_Inputs - Reps'!C2147</f>
        <v>Addressing low pressure - Treated water distribution</v>
      </c>
      <c r="D2147" t="str">
        <f>'F_Inputs - Reps'!D2147</f>
        <v>£m</v>
      </c>
      <c r="E2147" t="str">
        <f>'F_Inputs - Reps'!E2147</f>
        <v>Price Review 2019</v>
      </c>
      <c r="F2147" s="7"/>
      <c r="G2147" s="7"/>
      <c r="H2147" s="7"/>
      <c r="I2147" s="7"/>
      <c r="J2147" s="7"/>
    </row>
    <row r="2148" spans="1:11">
      <c r="A2148" t="str">
        <f>'F_Inputs - Reps'!A2148</f>
        <v>NWT</v>
      </c>
      <c r="B2148" t="str">
        <f>'F_Inputs - Reps'!B2148</f>
        <v>W3009WR</v>
      </c>
      <c r="C2148" t="str">
        <f>'F_Inputs - Reps'!C2148</f>
        <v>New developments - Water resources</v>
      </c>
      <c r="D2148" t="str">
        <f>'F_Inputs - Reps'!D2148</f>
        <v>£m</v>
      </c>
      <c r="E2148" t="str">
        <f>'F_Inputs - Reps'!E2148</f>
        <v>Price Review 2019</v>
      </c>
      <c r="F2148" s="7"/>
      <c r="G2148" s="7"/>
      <c r="H2148" s="7"/>
      <c r="I2148" s="7"/>
      <c r="J2148" s="7"/>
    </row>
    <row r="2149" spans="1:11">
      <c r="A2149" t="str">
        <f>'F_Inputs - Reps'!A2149</f>
        <v>NWT</v>
      </c>
      <c r="B2149" t="str">
        <f>'F_Inputs - Reps'!B2149</f>
        <v>W3009RWD</v>
      </c>
      <c r="C2149" t="str">
        <f>'F_Inputs - Reps'!C2149</f>
        <v>New developments - Raw water distribution</v>
      </c>
      <c r="D2149" t="str">
        <f>'F_Inputs - Reps'!D2149</f>
        <v>£m</v>
      </c>
      <c r="E2149" t="str">
        <f>'F_Inputs - Reps'!E2149</f>
        <v>Price Review 2019</v>
      </c>
      <c r="F2149" s="7"/>
      <c r="G2149" s="7"/>
      <c r="H2149" s="7"/>
      <c r="I2149" s="7"/>
      <c r="J2149" s="7"/>
    </row>
    <row r="2150" spans="1:11">
      <c r="A2150" t="str">
        <f>'F_Inputs - Reps'!A2150</f>
        <v>NWT</v>
      </c>
      <c r="B2150" t="str">
        <f>'F_Inputs - Reps'!B2150</f>
        <v>W3009WT</v>
      </c>
      <c r="C2150" t="str">
        <f>'F_Inputs - Reps'!C2150</f>
        <v>New developments - Water treatment</v>
      </c>
      <c r="D2150" t="str">
        <f>'F_Inputs - Reps'!D2150</f>
        <v>£m</v>
      </c>
      <c r="E2150" t="str">
        <f>'F_Inputs - Reps'!E2150</f>
        <v>Price Review 2019</v>
      </c>
      <c r="F2150" s="7"/>
      <c r="G2150" s="7"/>
      <c r="H2150" s="7"/>
      <c r="I2150" s="7"/>
      <c r="J2150" s="7"/>
    </row>
    <row r="2151" spans="1:11">
      <c r="A2151" t="str">
        <f>'F_Inputs - Reps'!A2151</f>
        <v>NWT</v>
      </c>
      <c r="B2151" t="str">
        <f>'F_Inputs - Reps'!B2151</f>
        <v>W3009TWD</v>
      </c>
      <c r="C2151" t="str">
        <f>'F_Inputs - Reps'!C2151</f>
        <v>New developments - Treated water distribution</v>
      </c>
      <c r="D2151" t="str">
        <f>'F_Inputs - Reps'!D2151</f>
        <v>£m</v>
      </c>
      <c r="E2151" t="str">
        <f>'F_Inputs - Reps'!E2151</f>
        <v>Price Review 2019</v>
      </c>
      <c r="F2151" s="7"/>
      <c r="G2151" s="7"/>
      <c r="H2151" s="7"/>
      <c r="I2151" s="7"/>
      <c r="J2151" s="7"/>
    </row>
    <row r="2152" spans="1:11">
      <c r="A2152" t="str">
        <f>'F_Inputs - Reps'!A2152</f>
        <v>NWT</v>
      </c>
      <c r="B2152" t="str">
        <f>'F_Inputs - Reps'!B2152</f>
        <v>WS2004WR</v>
      </c>
      <c r="C2152" t="str">
        <f>'F_Inputs - Reps'!C2152</f>
        <v>New connections element of new development (CPs, meters) - Abstraction licences</v>
      </c>
      <c r="D2152" t="str">
        <f>'F_Inputs - Reps'!D2152</f>
        <v>£m</v>
      </c>
      <c r="E2152" t="str">
        <f>'F_Inputs - Reps'!E2152</f>
        <v>Price Review 2019</v>
      </c>
      <c r="F2152" s="7"/>
      <c r="G2152" s="7"/>
      <c r="H2152" s="7"/>
      <c r="I2152" s="7"/>
      <c r="J2152" s="7"/>
    </row>
    <row r="2153" spans="1:11">
      <c r="A2153" t="str">
        <f>'F_Inputs - Reps'!A2153</f>
        <v>NWT</v>
      </c>
      <c r="B2153" t="str">
        <f>'F_Inputs - Reps'!B2153</f>
        <v>WS2004WT</v>
      </c>
      <c r="C2153" t="str">
        <f>'F_Inputs - Reps'!C2153</f>
        <v>New connections element of new development (CPs, meters) - Water treatment</v>
      </c>
      <c r="D2153" t="str">
        <f>'F_Inputs - Reps'!D2153</f>
        <v>£m</v>
      </c>
      <c r="E2153" t="str">
        <f>'F_Inputs - Reps'!E2153</f>
        <v>Price Review 2019</v>
      </c>
      <c r="F2153" s="7"/>
      <c r="G2153" s="7"/>
      <c r="H2153" s="7"/>
      <c r="I2153" s="7"/>
      <c r="J2153" s="7"/>
    </row>
    <row r="2154" spans="1:11">
      <c r="A2154" t="str">
        <f>'F_Inputs - Reps'!A2154</f>
        <v>NWT</v>
      </c>
      <c r="B2154" t="str">
        <f>'F_Inputs - Reps'!B2154</f>
        <v>WS2004TWD</v>
      </c>
      <c r="C2154" t="str">
        <f>'F_Inputs - Reps'!C2154</f>
        <v>New connections element of new development (CPs, meters) - Treated water distribution</v>
      </c>
      <c r="D2154" t="str">
        <f>'F_Inputs - Reps'!D2154</f>
        <v>£m</v>
      </c>
      <c r="E2154" t="str">
        <f>'F_Inputs - Reps'!E2154</f>
        <v>Price Review 2019</v>
      </c>
      <c r="F2154" s="7"/>
      <c r="G2154" s="7"/>
      <c r="H2154" s="7"/>
      <c r="I2154" s="7"/>
      <c r="J2154" s="7"/>
    </row>
    <row r="2155" spans="1:11">
      <c r="A2155" t="str">
        <f>'F_Inputs - Reps'!A2155</f>
        <v>NWT</v>
      </c>
      <c r="B2155" t="str">
        <f>'F_Inputs - Reps'!B2155</f>
        <v>WS2004RWD</v>
      </c>
      <c r="C2155" t="str">
        <f>'F_Inputs - Reps'!C2155</f>
        <v>Enhancement expenditure by purpose ~ capital - New connections element of new development (CPs, meters) - Raw water distribution</v>
      </c>
      <c r="D2155" t="str">
        <f>'F_Inputs - Reps'!D2155</f>
        <v>£m</v>
      </c>
      <c r="E2155" t="str">
        <f>'F_Inputs - Reps'!E2155</f>
        <v>Price Review 2019</v>
      </c>
      <c r="F2155" s="7"/>
      <c r="G2155" s="7"/>
      <c r="H2155" s="7"/>
      <c r="I2155" s="7"/>
      <c r="J2155" s="7"/>
    </row>
    <row r="2156" spans="1:11">
      <c r="A2156" t="str">
        <f>'F_Inputs - Reps'!A2156</f>
        <v>NWT</v>
      </c>
      <c r="B2156" t="str">
        <f>'F_Inputs - Reps'!B2156</f>
        <v>BA2070WR</v>
      </c>
      <c r="C2156" t="str">
        <f>'F_Inputs - Reps'!C2156</f>
        <v>Total enhancement capital expenditure  - Water resources</v>
      </c>
      <c r="D2156" t="str">
        <f>'F_Inputs - Reps'!D2156</f>
        <v>£m</v>
      </c>
      <c r="E2156" t="str">
        <f>'F_Inputs - Reps'!E2156</f>
        <v>Price Review 2019</v>
      </c>
      <c r="F2156" s="7"/>
      <c r="G2156" s="7"/>
      <c r="H2156" s="7"/>
      <c r="I2156" s="7"/>
      <c r="J2156" s="7"/>
    </row>
    <row r="2157" spans="1:11">
      <c r="A2157" t="str">
        <f>'F_Inputs - Reps'!A2157</f>
        <v>NWT</v>
      </c>
      <c r="B2157" t="str">
        <f>'F_Inputs - Reps'!B2157</f>
        <v>BA2070RWD</v>
      </c>
      <c r="C2157" t="str">
        <f>'F_Inputs - Reps'!C2157</f>
        <v>Total enhancement capital expenditure  - Raw water distribution</v>
      </c>
      <c r="D2157" t="str">
        <f>'F_Inputs - Reps'!D2157</f>
        <v>£m</v>
      </c>
      <c r="E2157" t="str">
        <f>'F_Inputs - Reps'!E2157</f>
        <v>Price Review 2019</v>
      </c>
      <c r="F2157" s="7"/>
      <c r="G2157" s="7"/>
      <c r="H2157" s="7"/>
      <c r="I2157" s="7"/>
      <c r="J2157" s="7"/>
    </row>
    <row r="2158" spans="1:11">
      <c r="A2158" t="str">
        <f>'F_Inputs - Reps'!A2158</f>
        <v>NWT</v>
      </c>
      <c r="B2158" t="str">
        <f>'F_Inputs - Reps'!B2158</f>
        <v>BA2070WT</v>
      </c>
      <c r="C2158" t="str">
        <f>'F_Inputs - Reps'!C2158</f>
        <v>Total enhancement capital expenditure  - Water treatment</v>
      </c>
      <c r="D2158" t="str">
        <f>'F_Inputs - Reps'!D2158</f>
        <v>£m</v>
      </c>
      <c r="E2158" t="str">
        <f>'F_Inputs - Reps'!E2158</f>
        <v>Price Review 2019</v>
      </c>
      <c r="F2158" s="7"/>
      <c r="G2158" s="7"/>
      <c r="H2158" s="7"/>
      <c r="I2158" s="7"/>
      <c r="J2158" s="7"/>
    </row>
    <row r="2159" spans="1:11">
      <c r="A2159" t="str">
        <f>'F_Inputs - Reps'!A2159</f>
        <v>NWT</v>
      </c>
      <c r="B2159" t="str">
        <f>'F_Inputs - Reps'!B2159</f>
        <v>BA2070TWD</v>
      </c>
      <c r="C2159" t="str">
        <f>'F_Inputs - Reps'!C2159</f>
        <v>Total enhancement capital expenditure  - Treated water distribution</v>
      </c>
      <c r="D2159" t="str">
        <f>'F_Inputs - Reps'!D2159</f>
        <v>£m</v>
      </c>
      <c r="E2159" t="str">
        <f>'F_Inputs - Reps'!E2159</f>
        <v>Price Review 2019</v>
      </c>
      <c r="F2159" s="7">
        <f>'F_Inputs - Reps'!F2159-2.9</f>
        <v>136.827006211613</v>
      </c>
      <c r="G2159" s="7">
        <f>'F_Inputs - Reps'!G2159-3.3</f>
        <v>73.589110591301008</v>
      </c>
      <c r="H2159" s="7">
        <f>'F_Inputs - Reps'!H2159-3.6</f>
        <v>43.555843141383995</v>
      </c>
      <c r="I2159" s="7">
        <f>'F_Inputs - Reps'!I2159-3.5</f>
        <v>43.893808470585803</v>
      </c>
      <c r="J2159" s="7">
        <f>'F_Inputs - Reps'!J2159-3.5</f>
        <v>51.120486416758801</v>
      </c>
      <c r="K2159" t="s">
        <v>365</v>
      </c>
    </row>
    <row r="2160" spans="1:11">
      <c r="A2160" t="str">
        <f>'F_Inputs - Reps'!A2160</f>
        <v>NWT</v>
      </c>
      <c r="B2160" t="str">
        <f>'F_Inputs - Reps'!B2160</f>
        <v>WWS1009SC</v>
      </c>
      <c r="C2160" t="str">
        <f>'F_Inputs - Reps'!C2160</f>
        <v>Operating expenditure - Total operating expenditure (excluding third party services) - Sewage collection</v>
      </c>
      <c r="D2160" t="str">
        <f>'F_Inputs - Reps'!D2160</f>
        <v>£m</v>
      </c>
      <c r="E2160" t="str">
        <f>'F_Inputs - Reps'!E2160</f>
        <v>Price Review 2019</v>
      </c>
      <c r="F2160" s="7"/>
      <c r="G2160" s="7"/>
      <c r="H2160" s="7"/>
      <c r="I2160" s="7"/>
      <c r="J2160" s="7"/>
    </row>
    <row r="2161" spans="1:10">
      <c r="A2161" t="str">
        <f>'F_Inputs - Reps'!A2161</f>
        <v>NWT</v>
      </c>
      <c r="B2161" t="str">
        <f>'F_Inputs - Reps'!B2161</f>
        <v>WWS1009ST</v>
      </c>
      <c r="C2161" t="str">
        <f>'F_Inputs - Reps'!C2161</f>
        <v>Operating expenditure - Total operating expenditure (excluding third party services) - Sewage treatment</v>
      </c>
      <c r="D2161" t="str">
        <f>'F_Inputs - Reps'!D2161</f>
        <v>£m</v>
      </c>
      <c r="E2161" t="str">
        <f>'F_Inputs - Reps'!E2161</f>
        <v>Price Review 2019</v>
      </c>
      <c r="F2161" s="7"/>
      <c r="G2161" s="7"/>
      <c r="H2161" s="7"/>
      <c r="I2161" s="7"/>
      <c r="J2161" s="7"/>
    </row>
    <row r="2162" spans="1:10">
      <c r="A2162" t="str">
        <f>'F_Inputs - Reps'!A2162</f>
        <v>NWT</v>
      </c>
      <c r="B2162" t="str">
        <f>'F_Inputs - Reps'!B2162</f>
        <v>WWS1009STP</v>
      </c>
      <c r="C2162" t="str">
        <f>'F_Inputs - Reps'!C2162</f>
        <v>Operating expenditure - Total operating expenditure (excluding third party services) - Sludge transport</v>
      </c>
      <c r="D2162" t="str">
        <f>'F_Inputs - Reps'!D2162</f>
        <v>£m</v>
      </c>
      <c r="E2162" t="str">
        <f>'F_Inputs - Reps'!E2162</f>
        <v>Price Review 2019</v>
      </c>
      <c r="F2162" s="7"/>
      <c r="G2162" s="7"/>
      <c r="H2162" s="7"/>
      <c r="I2162" s="7"/>
      <c r="J2162" s="7"/>
    </row>
    <row r="2163" spans="1:10">
      <c r="A2163" t="str">
        <f>'F_Inputs - Reps'!A2163</f>
        <v>NWT</v>
      </c>
      <c r="B2163" t="str">
        <f>'F_Inputs - Reps'!B2163</f>
        <v>WWS1009SDT</v>
      </c>
      <c r="C2163" t="str">
        <f>'F_Inputs - Reps'!C2163</f>
        <v>Operating expenditure - Total operating expenditure (excluding third party services) - Sludge treatment</v>
      </c>
      <c r="D2163" t="str">
        <f>'F_Inputs - Reps'!D2163</f>
        <v>£m</v>
      </c>
      <c r="E2163" t="str">
        <f>'F_Inputs - Reps'!E2163</f>
        <v>Price Review 2019</v>
      </c>
      <c r="F2163" s="7"/>
      <c r="G2163" s="7"/>
      <c r="H2163" s="7"/>
      <c r="I2163" s="7"/>
      <c r="J2163" s="7"/>
    </row>
    <row r="2164" spans="1:10">
      <c r="A2164" t="str">
        <f>'F_Inputs - Reps'!A2164</f>
        <v>NWT</v>
      </c>
      <c r="B2164" t="str">
        <f>'F_Inputs - Reps'!B2164</f>
        <v>WWS1009SDD</v>
      </c>
      <c r="C2164" t="str">
        <f>'F_Inputs - Reps'!C2164</f>
        <v>Operating expenditure - Total operating expenditure (excluding third party services) - Sludge disposal</v>
      </c>
      <c r="D2164" t="str">
        <f>'F_Inputs - Reps'!D2164</f>
        <v>£m</v>
      </c>
      <c r="E2164" t="str">
        <f>'F_Inputs - Reps'!E2164</f>
        <v>Price Review 2019</v>
      </c>
      <c r="F2164" s="7"/>
      <c r="G2164" s="7"/>
      <c r="H2164" s="7"/>
      <c r="I2164" s="7"/>
      <c r="J2164" s="7"/>
    </row>
    <row r="2165" spans="1:10">
      <c r="A2165" t="str">
        <f>'F_Inputs - Reps'!A2165</f>
        <v>NWT</v>
      </c>
      <c r="B2165" t="str">
        <f>'F_Inputs - Reps'!B2165</f>
        <v>WWS2054SC</v>
      </c>
      <c r="C2165" t="str">
        <f>'F_Inputs - Reps'!C2165</f>
        <v>Enhancement expenditure by purpose - operating - Total wastewater enhancement operating expenditure  - Sewage collection</v>
      </c>
      <c r="D2165" t="str">
        <f>'F_Inputs - Reps'!D2165</f>
        <v>£m</v>
      </c>
      <c r="E2165" t="str">
        <f>'F_Inputs - Reps'!E2165</f>
        <v>Price Review 2019</v>
      </c>
      <c r="F2165" s="7"/>
      <c r="G2165" s="7"/>
      <c r="H2165" s="7"/>
      <c r="I2165" s="7"/>
      <c r="J2165" s="7"/>
    </row>
    <row r="2166" spans="1:10">
      <c r="A2166" t="str">
        <f>'F_Inputs - Reps'!A2166</f>
        <v>NWT</v>
      </c>
      <c r="B2166" t="str">
        <f>'F_Inputs - Reps'!B2166</f>
        <v>WWS2054ST</v>
      </c>
      <c r="C2166" t="str">
        <f>'F_Inputs - Reps'!C2166</f>
        <v>Enhancement expenditure by purpose - operating - Total wastewater enhancement operating expenditure  - Sewage treatment</v>
      </c>
      <c r="D2166" t="str">
        <f>'F_Inputs - Reps'!D2166</f>
        <v>£m</v>
      </c>
      <c r="E2166" t="str">
        <f>'F_Inputs - Reps'!E2166</f>
        <v>Price Review 2019</v>
      </c>
      <c r="F2166" s="7"/>
      <c r="G2166" s="7"/>
      <c r="H2166" s="7"/>
      <c r="I2166" s="7"/>
      <c r="J2166" s="7"/>
    </row>
    <row r="2167" spans="1:10">
      <c r="A2167" t="str">
        <f>'F_Inputs - Reps'!A2167</f>
        <v>NWT</v>
      </c>
      <c r="B2167" t="str">
        <f>'F_Inputs - Reps'!B2167</f>
        <v>WWS2054STP</v>
      </c>
      <c r="C2167" t="str">
        <f>'F_Inputs - Reps'!C2167</f>
        <v>Enhancement expenditure by purpose - operating - Total wastewater enhancement operating expenditure  - Sludge transport</v>
      </c>
      <c r="D2167" t="str">
        <f>'F_Inputs - Reps'!D2167</f>
        <v>£m</v>
      </c>
      <c r="E2167" t="str">
        <f>'F_Inputs - Reps'!E2167</f>
        <v>Price Review 2019</v>
      </c>
      <c r="F2167" s="7"/>
      <c r="G2167" s="7"/>
      <c r="H2167" s="7"/>
      <c r="I2167" s="7"/>
      <c r="J2167" s="7"/>
    </row>
    <row r="2168" spans="1:10">
      <c r="A2168" t="str">
        <f>'F_Inputs - Reps'!A2168</f>
        <v>NWT</v>
      </c>
      <c r="B2168" t="str">
        <f>'F_Inputs - Reps'!B2168</f>
        <v>WWS2054SDT</v>
      </c>
      <c r="C2168" t="str">
        <f>'F_Inputs - Reps'!C2168</f>
        <v>Enhancement expenditure by purpose - operating - Total wastewater enhancement operating expenditure  - Sludge treatment</v>
      </c>
      <c r="D2168" t="str">
        <f>'F_Inputs - Reps'!D2168</f>
        <v>£m</v>
      </c>
      <c r="E2168" t="str">
        <f>'F_Inputs - Reps'!E2168</f>
        <v>Price Review 2019</v>
      </c>
      <c r="F2168" s="7"/>
      <c r="G2168" s="7"/>
      <c r="H2168" s="7"/>
      <c r="I2168" s="7"/>
      <c r="J2168" s="7"/>
    </row>
    <row r="2169" spans="1:10">
      <c r="A2169" t="str">
        <f>'F_Inputs - Reps'!A2169</f>
        <v>NWT</v>
      </c>
      <c r="B2169" t="str">
        <f>'F_Inputs - Reps'!B2169</f>
        <v>WWS2054SDD</v>
      </c>
      <c r="C2169" t="str">
        <f>'F_Inputs - Reps'!C2169</f>
        <v>Enhancement expenditure by purpose - operating - Total wastewater enhancement operating expenditure  - Sludge disposal</v>
      </c>
      <c r="D2169" t="str">
        <f>'F_Inputs - Reps'!D2169</f>
        <v>£m</v>
      </c>
      <c r="E2169" t="str">
        <f>'F_Inputs - Reps'!E2169</f>
        <v>Price Review 2019</v>
      </c>
      <c r="F2169" s="7"/>
      <c r="G2169" s="7"/>
      <c r="H2169" s="7"/>
      <c r="I2169" s="7"/>
      <c r="J2169" s="7"/>
    </row>
    <row r="2170" spans="1:10">
      <c r="A2170" t="str">
        <f>'F_Inputs - Reps'!A2170</f>
        <v>NWT</v>
      </c>
      <c r="B2170" t="str">
        <f>'F_Inputs - Reps'!B2170</f>
        <v>WWS2033SC</v>
      </c>
      <c r="C2170" t="str">
        <f>'F_Inputs - Reps'!C2170</f>
        <v>Enhancement expenditure by purpose - operating - New development and growth - Sewage collection</v>
      </c>
      <c r="D2170" t="str">
        <f>'F_Inputs - Reps'!D2170</f>
        <v>£m</v>
      </c>
      <c r="E2170" t="str">
        <f>'F_Inputs - Reps'!E2170</f>
        <v>Price Review 2019</v>
      </c>
      <c r="F2170" s="7"/>
      <c r="G2170" s="7"/>
      <c r="H2170" s="7"/>
      <c r="I2170" s="7"/>
      <c r="J2170" s="7"/>
    </row>
    <row r="2171" spans="1:10">
      <c r="A2171" t="str">
        <f>'F_Inputs - Reps'!A2171</f>
        <v>NWT</v>
      </c>
      <c r="B2171" t="str">
        <f>'F_Inputs - Reps'!B2171</f>
        <v>WWS2033ST</v>
      </c>
      <c r="C2171" t="str">
        <f>'F_Inputs - Reps'!C2171</f>
        <v>Enhancement expenditure by purpose - operating - New development and growth - Sewage treatment</v>
      </c>
      <c r="D2171" t="str">
        <f>'F_Inputs - Reps'!D2171</f>
        <v>£m</v>
      </c>
      <c r="E2171" t="str">
        <f>'F_Inputs - Reps'!E2171</f>
        <v>Price Review 2019</v>
      </c>
      <c r="F2171" s="7"/>
      <c r="G2171" s="7"/>
      <c r="H2171" s="7"/>
      <c r="I2171" s="7"/>
      <c r="J2171" s="7"/>
    </row>
    <row r="2172" spans="1:10">
      <c r="A2172" t="str">
        <f>'F_Inputs - Reps'!A2172</f>
        <v>NWT</v>
      </c>
      <c r="B2172" t="str">
        <f>'F_Inputs - Reps'!B2172</f>
        <v>WWS2033STP</v>
      </c>
      <c r="C2172" t="str">
        <f>'F_Inputs - Reps'!C2172</f>
        <v>Enhancement expenditure by purpose - operating - New development and growth - Sludge transport</v>
      </c>
      <c r="D2172" t="str">
        <f>'F_Inputs - Reps'!D2172</f>
        <v>£m</v>
      </c>
      <c r="E2172" t="str">
        <f>'F_Inputs - Reps'!E2172</f>
        <v>Price Review 2019</v>
      </c>
      <c r="F2172" s="7"/>
      <c r="G2172" s="7"/>
      <c r="H2172" s="7"/>
      <c r="I2172" s="7"/>
      <c r="J2172" s="7"/>
    </row>
    <row r="2173" spans="1:10">
      <c r="A2173" t="str">
        <f>'F_Inputs - Reps'!A2173</f>
        <v>NWT</v>
      </c>
      <c r="B2173" t="str">
        <f>'F_Inputs - Reps'!B2173</f>
        <v>WWS2033SDT</v>
      </c>
      <c r="C2173" t="str">
        <f>'F_Inputs - Reps'!C2173</f>
        <v>Enhancement expenditure by purpose - operating - New development and growth - Sludge treatment</v>
      </c>
      <c r="D2173" t="str">
        <f>'F_Inputs - Reps'!D2173</f>
        <v>£m</v>
      </c>
      <c r="E2173" t="str">
        <f>'F_Inputs - Reps'!E2173</f>
        <v>Price Review 2019</v>
      </c>
      <c r="F2173" s="7"/>
      <c r="G2173" s="7"/>
      <c r="H2173" s="7"/>
      <c r="I2173" s="7"/>
      <c r="J2173" s="7"/>
    </row>
    <row r="2174" spans="1:10">
      <c r="A2174" t="str">
        <f>'F_Inputs - Reps'!A2174</f>
        <v>NWT</v>
      </c>
      <c r="B2174" t="str">
        <f>'F_Inputs - Reps'!B2174</f>
        <v>WWS2033SDD</v>
      </c>
      <c r="C2174" t="str">
        <f>'F_Inputs - Reps'!C2174</f>
        <v>Enhancement expenditure by purpose - operating - New development and growth - Sludge disposal</v>
      </c>
      <c r="D2174" t="str">
        <f>'F_Inputs - Reps'!D2174</f>
        <v>£m</v>
      </c>
      <c r="E2174" t="str">
        <f>'F_Inputs - Reps'!E2174</f>
        <v>Price Review 2019</v>
      </c>
      <c r="F2174" s="7"/>
      <c r="G2174" s="7"/>
      <c r="H2174" s="7"/>
      <c r="I2174" s="7"/>
      <c r="J2174" s="7"/>
    </row>
    <row r="2175" spans="1:10">
      <c r="A2175" t="str">
        <f>'F_Inputs - Reps'!A2175</f>
        <v>NWT</v>
      </c>
      <c r="B2175" t="str">
        <f>'F_Inputs - Reps'!B2175</f>
        <v>WWS2034SC</v>
      </c>
      <c r="C2175" t="str">
        <f>'F_Inputs - Reps'!C2175</f>
        <v>Enhancement expenditure by purpose - operating - Growth at sewage treatment works (excluding sludge treatment) - Sewage collection</v>
      </c>
      <c r="D2175" t="str">
        <f>'F_Inputs - Reps'!D2175</f>
        <v>£m</v>
      </c>
      <c r="E2175" t="str">
        <f>'F_Inputs - Reps'!E2175</f>
        <v>Price Review 2019</v>
      </c>
      <c r="F2175" s="7"/>
      <c r="G2175" s="7"/>
      <c r="H2175" s="7"/>
      <c r="I2175" s="7"/>
      <c r="J2175" s="7"/>
    </row>
    <row r="2176" spans="1:10">
      <c r="A2176" t="str">
        <f>'F_Inputs - Reps'!A2176</f>
        <v>NWT</v>
      </c>
      <c r="B2176" t="str">
        <f>'F_Inputs - Reps'!B2176</f>
        <v>WWS2034ST</v>
      </c>
      <c r="C2176" t="str">
        <f>'F_Inputs - Reps'!C2176</f>
        <v>Enhancement expenditure by purpose - operating - Growth at sewage treatment works (excluding sludge treatment) - Sewage treatment</v>
      </c>
      <c r="D2176" t="str">
        <f>'F_Inputs - Reps'!D2176</f>
        <v>£m</v>
      </c>
      <c r="E2176" t="str">
        <f>'F_Inputs - Reps'!E2176</f>
        <v>Price Review 2019</v>
      </c>
      <c r="F2176" s="7"/>
      <c r="G2176" s="7"/>
      <c r="H2176" s="7"/>
      <c r="I2176" s="7"/>
      <c r="J2176" s="7"/>
    </row>
    <row r="2177" spans="1:10">
      <c r="A2177" t="str">
        <f>'F_Inputs - Reps'!A2177</f>
        <v>NWT</v>
      </c>
      <c r="B2177" t="str">
        <f>'F_Inputs - Reps'!B2177</f>
        <v>WWS2034STP</v>
      </c>
      <c r="C2177" t="str">
        <f>'F_Inputs - Reps'!C2177</f>
        <v>Enhancement expenditure by purpose - operating - Growth at sewage treatment works (excluding sludge treatment) - Sludge transport</v>
      </c>
      <c r="D2177" t="str">
        <f>'F_Inputs - Reps'!D2177</f>
        <v>£m</v>
      </c>
      <c r="E2177" t="str">
        <f>'F_Inputs - Reps'!E2177</f>
        <v>Price Review 2019</v>
      </c>
      <c r="F2177" s="7"/>
      <c r="G2177" s="7"/>
      <c r="H2177" s="7"/>
      <c r="I2177" s="7"/>
      <c r="J2177" s="7"/>
    </row>
    <row r="2178" spans="1:10">
      <c r="A2178" t="str">
        <f>'F_Inputs - Reps'!A2178</f>
        <v>NWT</v>
      </c>
      <c r="B2178" t="str">
        <f>'F_Inputs - Reps'!B2178</f>
        <v>WWS2034SDT</v>
      </c>
      <c r="C2178" t="str">
        <f>'F_Inputs - Reps'!C2178</f>
        <v>Enhancement expenditure by purpose - operating - Growth at sewage treatment works (excluding sludge treatment) - Sludge treatment</v>
      </c>
      <c r="D2178" t="str">
        <f>'F_Inputs - Reps'!D2178</f>
        <v>£m</v>
      </c>
      <c r="E2178" t="str">
        <f>'F_Inputs - Reps'!E2178</f>
        <v>Price Review 2019</v>
      </c>
      <c r="F2178" s="7"/>
      <c r="G2178" s="7"/>
      <c r="H2178" s="7"/>
      <c r="I2178" s="7"/>
      <c r="J2178" s="7"/>
    </row>
    <row r="2179" spans="1:10">
      <c r="A2179" t="str">
        <f>'F_Inputs - Reps'!A2179</f>
        <v>NWT</v>
      </c>
      <c r="B2179" t="str">
        <f>'F_Inputs - Reps'!B2179</f>
        <v>WWS2034SDD</v>
      </c>
      <c r="C2179" t="str">
        <f>'F_Inputs - Reps'!C2179</f>
        <v>Enhancement expenditure by purpose - operating - Growth at sewage treatment works (excluding sludge treatment) - Sludge disposal</v>
      </c>
      <c r="D2179" t="str">
        <f>'F_Inputs - Reps'!D2179</f>
        <v>£m</v>
      </c>
      <c r="E2179" t="str">
        <f>'F_Inputs - Reps'!E2179</f>
        <v>Price Review 2019</v>
      </c>
      <c r="F2179" s="7"/>
      <c r="G2179" s="7"/>
      <c r="H2179" s="7"/>
      <c r="I2179" s="7"/>
      <c r="J2179" s="7"/>
    </row>
    <row r="2180" spans="1:10">
      <c r="A2180" t="str">
        <f>'F_Inputs - Reps'!A2180</f>
        <v>NWT</v>
      </c>
      <c r="B2180" t="str">
        <f>'F_Inputs - Reps'!B2180</f>
        <v>WWS2038SC</v>
      </c>
      <c r="C2180" t="str">
        <f>'F_Inputs - Reps'!C2180</f>
        <v>Enhancement expenditure by purpose - operating - Reduce flooding risk for properties - Sewage collection</v>
      </c>
      <c r="D2180" t="str">
        <f>'F_Inputs - Reps'!D2180</f>
        <v>£m</v>
      </c>
      <c r="E2180" t="str">
        <f>'F_Inputs - Reps'!E2180</f>
        <v>Price Review 2019</v>
      </c>
      <c r="F2180" s="7"/>
      <c r="G2180" s="7"/>
      <c r="H2180" s="7"/>
      <c r="I2180" s="7"/>
      <c r="J2180" s="7"/>
    </row>
    <row r="2181" spans="1:10">
      <c r="A2181" t="str">
        <f>'F_Inputs - Reps'!A2181</f>
        <v>NWT</v>
      </c>
      <c r="B2181" t="str">
        <f>'F_Inputs - Reps'!B2181</f>
        <v>WWS2038ST</v>
      </c>
      <c r="C2181" t="str">
        <f>'F_Inputs - Reps'!C2181</f>
        <v>Enhancement expenditure by purpose - operating - Reduce flooding risk for properties - Sewage treatment</v>
      </c>
      <c r="D2181" t="str">
        <f>'F_Inputs - Reps'!D2181</f>
        <v>£m</v>
      </c>
      <c r="E2181" t="str">
        <f>'F_Inputs - Reps'!E2181</f>
        <v>Price Review 2019</v>
      </c>
      <c r="F2181" s="7"/>
      <c r="G2181" s="7"/>
      <c r="H2181" s="7"/>
      <c r="I2181" s="7"/>
      <c r="J2181" s="7"/>
    </row>
    <row r="2182" spans="1:10">
      <c r="A2182" t="str">
        <f>'F_Inputs - Reps'!A2182</f>
        <v>NWT</v>
      </c>
      <c r="B2182" t="str">
        <f>'F_Inputs - Reps'!B2182</f>
        <v>WWS2038STP</v>
      </c>
      <c r="C2182" t="str">
        <f>'F_Inputs - Reps'!C2182</f>
        <v>Enhancement expenditure by purpose - operating - Reduce flooding risk for properties - Sludge transport</v>
      </c>
      <c r="D2182" t="str">
        <f>'F_Inputs - Reps'!D2182</f>
        <v>£m</v>
      </c>
      <c r="E2182" t="str">
        <f>'F_Inputs - Reps'!E2182</f>
        <v>Price Review 2019</v>
      </c>
      <c r="F2182" s="7"/>
      <c r="G2182" s="7"/>
      <c r="H2182" s="7"/>
      <c r="I2182" s="7"/>
      <c r="J2182" s="7"/>
    </row>
    <row r="2183" spans="1:10">
      <c r="A2183" t="str">
        <f>'F_Inputs - Reps'!A2183</f>
        <v>NWT</v>
      </c>
      <c r="B2183" t="str">
        <f>'F_Inputs - Reps'!B2183</f>
        <v>WWS2038SDT</v>
      </c>
      <c r="C2183" t="str">
        <f>'F_Inputs - Reps'!C2183</f>
        <v>Enhancement expenditure by purpose - operating - Reduce flooding risk for properties - Sludge treatment</v>
      </c>
      <c r="D2183" t="str">
        <f>'F_Inputs - Reps'!D2183</f>
        <v>£m</v>
      </c>
      <c r="E2183" t="str">
        <f>'F_Inputs - Reps'!E2183</f>
        <v>Price Review 2019</v>
      </c>
      <c r="F2183" s="7"/>
      <c r="G2183" s="7"/>
      <c r="H2183" s="7"/>
      <c r="I2183" s="7"/>
      <c r="J2183" s="7"/>
    </row>
    <row r="2184" spans="1:10">
      <c r="A2184" t="str">
        <f>'F_Inputs - Reps'!A2184</f>
        <v>NWT</v>
      </c>
      <c r="B2184" t="str">
        <f>'F_Inputs - Reps'!B2184</f>
        <v>WWS2038SDD</v>
      </c>
      <c r="C2184" t="str">
        <f>'F_Inputs - Reps'!C2184</f>
        <v>Enhancement expenditure by purpose - operating - Reduce flooding risk for properties - Sludge disposal</v>
      </c>
      <c r="D2184" t="str">
        <f>'F_Inputs - Reps'!D2184</f>
        <v>£m</v>
      </c>
      <c r="E2184" t="str">
        <f>'F_Inputs - Reps'!E2184</f>
        <v>Price Review 2019</v>
      </c>
      <c r="F2184" s="7"/>
      <c r="G2184" s="7"/>
      <c r="H2184" s="7"/>
      <c r="I2184" s="7"/>
      <c r="J2184" s="7"/>
    </row>
    <row r="2185" spans="1:10">
      <c r="A2185" t="str">
        <f>'F_Inputs - Reps'!A2185</f>
        <v>NWT</v>
      </c>
      <c r="B2185" t="str">
        <f>'F_Inputs - Reps'!B2185</f>
        <v>WWS2055SC</v>
      </c>
      <c r="C2185" t="str">
        <f>'F_Inputs - Reps'!C2185</f>
        <v>Enhancement expenditure by purpose - operating - Transferred private sewers and pumping stations - Sewage collection</v>
      </c>
      <c r="D2185" t="str">
        <f>'F_Inputs - Reps'!D2185</f>
        <v>£m</v>
      </c>
      <c r="E2185" t="str">
        <f>'F_Inputs - Reps'!E2185</f>
        <v>Price Review 2019</v>
      </c>
      <c r="F2185" s="7"/>
      <c r="G2185" s="7"/>
      <c r="H2185" s="7"/>
      <c r="I2185" s="7"/>
      <c r="J2185" s="7"/>
    </row>
    <row r="2186" spans="1:10">
      <c r="A2186" t="str">
        <f>'F_Inputs - Reps'!A2186</f>
        <v>NWT</v>
      </c>
      <c r="B2186" t="str">
        <f>'F_Inputs - Reps'!B2186</f>
        <v>WWS2055ST</v>
      </c>
      <c r="C2186" t="str">
        <f>'F_Inputs - Reps'!C2186</f>
        <v>Enhancement expenditure by purpose - operating - Transferred private sewers and pumping stations - Sewage treatment</v>
      </c>
      <c r="D2186" t="str">
        <f>'F_Inputs - Reps'!D2186</f>
        <v>£m</v>
      </c>
      <c r="E2186" t="str">
        <f>'F_Inputs - Reps'!E2186</f>
        <v>Price Review 2019</v>
      </c>
      <c r="F2186" s="7"/>
      <c r="G2186" s="7"/>
      <c r="H2186" s="7"/>
      <c r="I2186" s="7"/>
      <c r="J2186" s="7"/>
    </row>
    <row r="2187" spans="1:10">
      <c r="A2187" t="str">
        <f>'F_Inputs - Reps'!A2187</f>
        <v>NWT</v>
      </c>
      <c r="B2187" t="str">
        <f>'F_Inputs - Reps'!B2187</f>
        <v>WWS2055STP</v>
      </c>
      <c r="C2187" t="str">
        <f>'F_Inputs - Reps'!C2187</f>
        <v>Enhancement expenditure by purpose - operating - Transferred private sewers and pumping stations - Sludge transport</v>
      </c>
      <c r="D2187" t="str">
        <f>'F_Inputs - Reps'!D2187</f>
        <v>£m</v>
      </c>
      <c r="E2187" t="str">
        <f>'F_Inputs - Reps'!E2187</f>
        <v>Price Review 2019</v>
      </c>
      <c r="F2187" s="7"/>
      <c r="G2187" s="7"/>
      <c r="H2187" s="7"/>
      <c r="I2187" s="7"/>
      <c r="J2187" s="7"/>
    </row>
    <row r="2188" spans="1:10">
      <c r="A2188" t="str">
        <f>'F_Inputs - Reps'!A2188</f>
        <v>NWT</v>
      </c>
      <c r="B2188" t="str">
        <f>'F_Inputs - Reps'!B2188</f>
        <v>WWS2055SDT</v>
      </c>
      <c r="C2188" t="str">
        <f>'F_Inputs - Reps'!C2188</f>
        <v>Enhancement expenditure by purpose - operating - Transferred private sewers and pumping stations - Sludge treatment</v>
      </c>
      <c r="D2188" t="str">
        <f>'F_Inputs - Reps'!D2188</f>
        <v>£m</v>
      </c>
      <c r="E2188" t="str">
        <f>'F_Inputs - Reps'!E2188</f>
        <v>Price Review 2019</v>
      </c>
      <c r="F2188" s="7"/>
      <c r="G2188" s="7"/>
      <c r="H2188" s="7"/>
      <c r="I2188" s="7"/>
      <c r="J2188" s="7"/>
    </row>
    <row r="2189" spans="1:10">
      <c r="A2189" t="str">
        <f>'F_Inputs - Reps'!A2189</f>
        <v>NWT</v>
      </c>
      <c r="B2189" t="str">
        <f>'F_Inputs - Reps'!B2189</f>
        <v>WWS2055SDD</v>
      </c>
      <c r="C2189" t="str">
        <f>'F_Inputs - Reps'!C2189</f>
        <v>Enhancement expenditure by purpose - operating - Transferred private sewers and pumping stations - Sludge disposal</v>
      </c>
      <c r="D2189" t="str">
        <f>'F_Inputs - Reps'!D2189</f>
        <v>£m</v>
      </c>
      <c r="E2189" t="str">
        <f>'F_Inputs - Reps'!E2189</f>
        <v>Price Review 2019</v>
      </c>
      <c r="F2189" s="7"/>
      <c r="G2189" s="7"/>
      <c r="H2189" s="7"/>
      <c r="I2189" s="7"/>
      <c r="J2189" s="7"/>
    </row>
    <row r="2190" spans="1:10">
      <c r="A2190" t="str">
        <f>'F_Inputs - Reps'!A2190</f>
        <v>NWT</v>
      </c>
      <c r="B2190" t="str">
        <f>'F_Inputs - Reps'!B2190</f>
        <v>WWS1012SC</v>
      </c>
      <c r="C2190" t="str">
        <f>'F_Inputs - Reps'!C2190</f>
        <v>Capital expenditure - Maintaining the long term capability of the assets ~ infra - Sewage collection</v>
      </c>
      <c r="D2190" t="str">
        <f>'F_Inputs - Reps'!D2190</f>
        <v>£m</v>
      </c>
      <c r="E2190" t="str">
        <f>'F_Inputs - Reps'!E2190</f>
        <v>Price Review 2019</v>
      </c>
      <c r="F2190" s="7"/>
      <c r="G2190" s="7"/>
      <c r="H2190" s="7"/>
      <c r="I2190" s="7"/>
      <c r="J2190" s="7"/>
    </row>
    <row r="2191" spans="1:10">
      <c r="A2191" t="str">
        <f>'F_Inputs - Reps'!A2191</f>
        <v>NWT</v>
      </c>
      <c r="B2191" t="str">
        <f>'F_Inputs - Reps'!B2191</f>
        <v>WWS1012ST</v>
      </c>
      <c r="C2191" t="str">
        <f>'F_Inputs - Reps'!C2191</f>
        <v>Capital expenditure - Maintaining the long term capability of the assets ~ infra - Sewage treatment</v>
      </c>
      <c r="D2191" t="str">
        <f>'F_Inputs - Reps'!D2191</f>
        <v>£m</v>
      </c>
      <c r="E2191" t="str">
        <f>'F_Inputs - Reps'!E2191</f>
        <v>Price Review 2019</v>
      </c>
      <c r="F2191" s="7"/>
      <c r="G2191" s="7"/>
      <c r="H2191" s="7"/>
      <c r="I2191" s="7"/>
      <c r="J2191" s="7"/>
    </row>
    <row r="2192" spans="1:10">
      <c r="A2192" t="str">
        <f>'F_Inputs - Reps'!A2192</f>
        <v>NWT</v>
      </c>
      <c r="B2192" t="str">
        <f>'F_Inputs - Reps'!B2192</f>
        <v>WWS1012STP</v>
      </c>
      <c r="C2192" t="str">
        <f>'F_Inputs - Reps'!C2192</f>
        <v>Capital expenditure - Maintaining the long term capability of the assets ~ infra - Sludge transport</v>
      </c>
      <c r="D2192" t="str">
        <f>'F_Inputs - Reps'!D2192</f>
        <v>£m</v>
      </c>
      <c r="E2192" t="str">
        <f>'F_Inputs - Reps'!E2192</f>
        <v>Price Review 2019</v>
      </c>
      <c r="F2192" s="7"/>
      <c r="G2192" s="7"/>
      <c r="H2192" s="7"/>
      <c r="I2192" s="7"/>
      <c r="J2192" s="7"/>
    </row>
    <row r="2193" spans="1:10">
      <c r="A2193" t="str">
        <f>'F_Inputs - Reps'!A2193</f>
        <v>NWT</v>
      </c>
      <c r="B2193" t="str">
        <f>'F_Inputs - Reps'!B2193</f>
        <v>WWS1012SDT</v>
      </c>
      <c r="C2193" t="str">
        <f>'F_Inputs - Reps'!C2193</f>
        <v>Capital expenditure - Maintaining the long term capability of the assets ~ infra - Sludge treatment</v>
      </c>
      <c r="D2193" t="str">
        <f>'F_Inputs - Reps'!D2193</f>
        <v>£m</v>
      </c>
      <c r="E2193" t="str">
        <f>'F_Inputs - Reps'!E2193</f>
        <v>Price Review 2019</v>
      </c>
      <c r="F2193" s="7"/>
      <c r="G2193" s="7"/>
      <c r="H2193" s="7"/>
      <c r="I2193" s="7"/>
      <c r="J2193" s="7"/>
    </row>
    <row r="2194" spans="1:10">
      <c r="A2194" t="str">
        <f>'F_Inputs - Reps'!A2194</f>
        <v>NWT</v>
      </c>
      <c r="B2194" t="str">
        <f>'F_Inputs - Reps'!B2194</f>
        <v>WWS1012SDD</v>
      </c>
      <c r="C2194" t="str">
        <f>'F_Inputs - Reps'!C2194</f>
        <v>Capital expenditure - Maintaining the long term capability of the assets ~ infra - Sludge disposal</v>
      </c>
      <c r="D2194" t="str">
        <f>'F_Inputs - Reps'!D2194</f>
        <v>£m</v>
      </c>
      <c r="E2194" t="str">
        <f>'F_Inputs - Reps'!E2194</f>
        <v>Price Review 2019</v>
      </c>
      <c r="F2194" s="7"/>
      <c r="G2194" s="7"/>
      <c r="H2194" s="7"/>
      <c r="I2194" s="7"/>
      <c r="J2194" s="7"/>
    </row>
    <row r="2195" spans="1:10">
      <c r="A2195" t="str">
        <f>'F_Inputs - Reps'!A2195</f>
        <v>NWT</v>
      </c>
      <c r="B2195" t="str">
        <f>'F_Inputs - Reps'!B2195</f>
        <v>WWS1013SC</v>
      </c>
      <c r="C2195" t="str">
        <f>'F_Inputs - Reps'!C2195</f>
        <v>Capital expenditure - Maintaining the long term capability of the assets ~ non~infra - Sewage collection</v>
      </c>
      <c r="D2195" t="str">
        <f>'F_Inputs - Reps'!D2195</f>
        <v>£m</v>
      </c>
      <c r="E2195" t="str">
        <f>'F_Inputs - Reps'!E2195</f>
        <v>Price Review 2019</v>
      </c>
      <c r="F2195" s="7"/>
      <c r="G2195" s="7"/>
      <c r="H2195" s="7"/>
      <c r="I2195" s="7"/>
      <c r="J2195" s="7"/>
    </row>
    <row r="2196" spans="1:10">
      <c r="A2196" t="str">
        <f>'F_Inputs - Reps'!A2196</f>
        <v>NWT</v>
      </c>
      <c r="B2196" t="str">
        <f>'F_Inputs - Reps'!B2196</f>
        <v>WWS1013ST</v>
      </c>
      <c r="C2196" t="str">
        <f>'F_Inputs - Reps'!C2196</f>
        <v>Capital expenditure - Maintaining the long term capability of the assets ~ non~infra - Sewage treatment</v>
      </c>
      <c r="D2196" t="str">
        <f>'F_Inputs - Reps'!D2196</f>
        <v>£m</v>
      </c>
      <c r="E2196" t="str">
        <f>'F_Inputs - Reps'!E2196</f>
        <v>Price Review 2019</v>
      </c>
      <c r="F2196" s="7"/>
      <c r="G2196" s="7"/>
      <c r="H2196" s="7"/>
      <c r="I2196" s="7"/>
      <c r="J2196" s="7"/>
    </row>
    <row r="2197" spans="1:10">
      <c r="A2197" t="str">
        <f>'F_Inputs - Reps'!A2197</f>
        <v>NWT</v>
      </c>
      <c r="B2197" t="str">
        <f>'F_Inputs - Reps'!B2197</f>
        <v>WWS1013STP</v>
      </c>
      <c r="C2197" t="str">
        <f>'F_Inputs - Reps'!C2197</f>
        <v>Capital expenditure - Maintaining the long term capability of the assets ~ non~infra - Sludge transport</v>
      </c>
      <c r="D2197" t="str">
        <f>'F_Inputs - Reps'!D2197</f>
        <v>£m</v>
      </c>
      <c r="E2197" t="str">
        <f>'F_Inputs - Reps'!E2197</f>
        <v>Price Review 2019</v>
      </c>
      <c r="F2197" s="7"/>
      <c r="G2197" s="7"/>
      <c r="H2197" s="7"/>
      <c r="I2197" s="7"/>
      <c r="J2197" s="7"/>
    </row>
    <row r="2198" spans="1:10">
      <c r="A2198" t="str">
        <f>'F_Inputs - Reps'!A2198</f>
        <v>NWT</v>
      </c>
      <c r="B2198" t="str">
        <f>'F_Inputs - Reps'!B2198</f>
        <v>WWS1013SDT</v>
      </c>
      <c r="C2198" t="str">
        <f>'F_Inputs - Reps'!C2198</f>
        <v>Capital expenditure - Maintaining the long term capability of the assets ~ non~infra - Sludge treatment</v>
      </c>
      <c r="D2198" t="str">
        <f>'F_Inputs - Reps'!D2198</f>
        <v>£m</v>
      </c>
      <c r="E2198" t="str">
        <f>'F_Inputs - Reps'!E2198</f>
        <v>Price Review 2019</v>
      </c>
      <c r="F2198" s="7"/>
      <c r="G2198" s="7"/>
      <c r="H2198" s="7"/>
      <c r="I2198" s="7"/>
      <c r="J2198" s="7"/>
    </row>
    <row r="2199" spans="1:10">
      <c r="A2199" t="str">
        <f>'F_Inputs - Reps'!A2199</f>
        <v>NWT</v>
      </c>
      <c r="B2199" t="str">
        <f>'F_Inputs - Reps'!B2199</f>
        <v>WWS1013SDD</v>
      </c>
      <c r="C2199" t="str">
        <f>'F_Inputs - Reps'!C2199</f>
        <v>Capital expenditure - Maintaining the long term capability of the assets ~ non~infra - Sludge disposal</v>
      </c>
      <c r="D2199" t="str">
        <f>'F_Inputs - Reps'!D2199</f>
        <v>£m</v>
      </c>
      <c r="E2199" t="str">
        <f>'F_Inputs - Reps'!E2199</f>
        <v>Price Review 2019</v>
      </c>
      <c r="F2199" s="7"/>
      <c r="G2199" s="7"/>
      <c r="H2199" s="7"/>
      <c r="I2199" s="7"/>
      <c r="J2199" s="7"/>
    </row>
    <row r="2200" spans="1:10">
      <c r="A2200" t="str">
        <f>'F_Inputs - Reps'!A2200</f>
        <v>NWT</v>
      </c>
      <c r="B2200" t="str">
        <f>'F_Inputs - Reps'!B2200</f>
        <v>S3020SC</v>
      </c>
      <c r="C2200" t="str">
        <f>'F_Inputs - Reps'!C2200</f>
        <v>New development and growth - Sewage collection</v>
      </c>
      <c r="D2200" t="str">
        <f>'F_Inputs - Reps'!D2200</f>
        <v>£m</v>
      </c>
      <c r="E2200" t="str">
        <f>'F_Inputs - Reps'!E2200</f>
        <v>Price Review 2019</v>
      </c>
      <c r="F2200" s="7"/>
      <c r="G2200" s="7"/>
      <c r="H2200" s="7"/>
      <c r="I2200" s="7"/>
      <c r="J2200" s="7"/>
    </row>
    <row r="2201" spans="1:10">
      <c r="A2201" t="str">
        <f>'F_Inputs - Reps'!A2201</f>
        <v>NWT</v>
      </c>
      <c r="B2201" t="str">
        <f>'F_Inputs - Reps'!B2201</f>
        <v>S3020ST</v>
      </c>
      <c r="C2201" t="str">
        <f>'F_Inputs - Reps'!C2201</f>
        <v>New development and growth - Sewage treatment</v>
      </c>
      <c r="D2201" t="str">
        <f>'F_Inputs - Reps'!D2201</f>
        <v>£m</v>
      </c>
      <c r="E2201" t="str">
        <f>'F_Inputs - Reps'!E2201</f>
        <v>Price Review 2019</v>
      </c>
      <c r="F2201" s="7"/>
      <c r="G2201" s="7"/>
      <c r="H2201" s="7"/>
      <c r="I2201" s="7"/>
      <c r="J2201" s="7"/>
    </row>
    <row r="2202" spans="1:10">
      <c r="A2202" t="str">
        <f>'F_Inputs - Reps'!A2202</f>
        <v>NWT</v>
      </c>
      <c r="B2202" t="str">
        <f>'F_Inputs - Reps'!B2202</f>
        <v>S3020STP</v>
      </c>
      <c r="C2202" t="str">
        <f>'F_Inputs - Reps'!C2202</f>
        <v>New development and growth - Sludge transport</v>
      </c>
      <c r="D2202" t="str">
        <f>'F_Inputs - Reps'!D2202</f>
        <v>£m</v>
      </c>
      <c r="E2202" t="str">
        <f>'F_Inputs - Reps'!E2202</f>
        <v>Price Review 2019</v>
      </c>
      <c r="F2202" s="7"/>
      <c r="G2202" s="7"/>
      <c r="H2202" s="7"/>
      <c r="I2202" s="7"/>
      <c r="J2202" s="7"/>
    </row>
    <row r="2203" spans="1:10">
      <c r="A2203" t="str">
        <f>'F_Inputs - Reps'!A2203</f>
        <v>NWT</v>
      </c>
      <c r="B2203" t="str">
        <f>'F_Inputs - Reps'!B2203</f>
        <v>S3020SDT</v>
      </c>
      <c r="C2203" t="str">
        <f>'F_Inputs - Reps'!C2203</f>
        <v>New development and growth - Sludge treatment</v>
      </c>
      <c r="D2203" t="str">
        <f>'F_Inputs - Reps'!D2203</f>
        <v>£m</v>
      </c>
      <c r="E2203" t="str">
        <f>'F_Inputs - Reps'!E2203</f>
        <v>Price Review 2019</v>
      </c>
      <c r="F2203" s="7"/>
      <c r="G2203" s="7"/>
      <c r="H2203" s="7"/>
      <c r="I2203" s="7"/>
      <c r="J2203" s="7"/>
    </row>
    <row r="2204" spans="1:10">
      <c r="A2204" t="str">
        <f>'F_Inputs - Reps'!A2204</f>
        <v>NWT</v>
      </c>
      <c r="B2204" t="str">
        <f>'F_Inputs - Reps'!B2204</f>
        <v>S3020SDD</v>
      </c>
      <c r="C2204" t="str">
        <f>'F_Inputs - Reps'!C2204</f>
        <v>New development and growth - Sludge disposal</v>
      </c>
      <c r="D2204" t="str">
        <f>'F_Inputs - Reps'!D2204</f>
        <v>£m</v>
      </c>
      <c r="E2204" t="str">
        <f>'F_Inputs - Reps'!E2204</f>
        <v>Price Review 2019</v>
      </c>
      <c r="F2204" s="7"/>
      <c r="G2204" s="7"/>
      <c r="H2204" s="7"/>
      <c r="I2204" s="7"/>
      <c r="J2204" s="7"/>
    </row>
    <row r="2205" spans="1:10">
      <c r="A2205" t="str">
        <f>'F_Inputs - Reps'!A2205</f>
        <v>NWT</v>
      </c>
      <c r="B2205" t="str">
        <f>'F_Inputs - Reps'!B2205</f>
        <v>S3021SC</v>
      </c>
      <c r="C2205" t="str">
        <f>'F_Inputs - Reps'!C2205</f>
        <v>Growth at sewage treatment works (excluding sludge treatment) - Sewage collection</v>
      </c>
      <c r="D2205" t="str">
        <f>'F_Inputs - Reps'!D2205</f>
        <v>£m</v>
      </c>
      <c r="E2205" t="str">
        <f>'F_Inputs - Reps'!E2205</f>
        <v>Price Review 2019</v>
      </c>
      <c r="F2205" s="7"/>
      <c r="G2205" s="7"/>
      <c r="H2205" s="7"/>
      <c r="I2205" s="7"/>
      <c r="J2205" s="7"/>
    </row>
    <row r="2206" spans="1:10">
      <c r="A2206" t="str">
        <f>'F_Inputs - Reps'!A2206</f>
        <v>NWT</v>
      </c>
      <c r="B2206" t="str">
        <f>'F_Inputs - Reps'!B2206</f>
        <v>S3021ST</v>
      </c>
      <c r="C2206" t="str">
        <f>'F_Inputs - Reps'!C2206</f>
        <v>Growth at sewage treatment works (excluding sludge treatment) - Sewage treatment</v>
      </c>
      <c r="D2206" t="str">
        <f>'F_Inputs - Reps'!D2206</f>
        <v>£m</v>
      </c>
      <c r="E2206" t="str">
        <f>'F_Inputs - Reps'!E2206</f>
        <v>Price Review 2019</v>
      </c>
      <c r="F2206" s="7"/>
      <c r="G2206" s="7"/>
      <c r="H2206" s="7"/>
      <c r="I2206" s="7"/>
      <c r="J2206" s="7"/>
    </row>
    <row r="2207" spans="1:10">
      <c r="A2207" t="str">
        <f>'F_Inputs - Reps'!A2207</f>
        <v>NWT</v>
      </c>
      <c r="B2207" t="str">
        <f>'F_Inputs - Reps'!B2207</f>
        <v>S3021STP</v>
      </c>
      <c r="C2207" t="str">
        <f>'F_Inputs - Reps'!C2207</f>
        <v>Growth at sewage treatment works (excluding sludge treatment) - Sludge transport</v>
      </c>
      <c r="D2207" t="str">
        <f>'F_Inputs - Reps'!D2207</f>
        <v>£m</v>
      </c>
      <c r="E2207" t="str">
        <f>'F_Inputs - Reps'!E2207</f>
        <v>Price Review 2019</v>
      </c>
      <c r="F2207" s="7"/>
      <c r="G2207" s="7"/>
      <c r="H2207" s="7"/>
      <c r="I2207" s="7"/>
      <c r="J2207" s="7"/>
    </row>
    <row r="2208" spans="1:10">
      <c r="A2208" t="str">
        <f>'F_Inputs - Reps'!A2208</f>
        <v>NWT</v>
      </c>
      <c r="B2208" t="str">
        <f>'F_Inputs - Reps'!B2208</f>
        <v>S3021SDT</v>
      </c>
      <c r="C2208" t="str">
        <f>'F_Inputs - Reps'!C2208</f>
        <v>Growth at sewage treatment works (excluding sludge treatment) - Sludge treatment</v>
      </c>
      <c r="D2208" t="str">
        <f>'F_Inputs - Reps'!D2208</f>
        <v>£m</v>
      </c>
      <c r="E2208" t="str">
        <f>'F_Inputs - Reps'!E2208</f>
        <v>Price Review 2019</v>
      </c>
      <c r="F2208" s="7"/>
      <c r="G2208" s="7"/>
      <c r="H2208" s="7"/>
      <c r="I2208" s="7"/>
      <c r="J2208" s="7"/>
    </row>
    <row r="2209" spans="1:10">
      <c r="A2209" t="str">
        <f>'F_Inputs - Reps'!A2209</f>
        <v>NWT</v>
      </c>
      <c r="B2209" t="str">
        <f>'F_Inputs - Reps'!B2209</f>
        <v>S3021SDD</v>
      </c>
      <c r="C2209" t="str">
        <f>'F_Inputs - Reps'!C2209</f>
        <v>Growth at sewage treatment works (excluding sludge treatment) - Sludge disposal</v>
      </c>
      <c r="D2209" t="str">
        <f>'F_Inputs - Reps'!D2209</f>
        <v>£m</v>
      </c>
      <c r="E2209" t="str">
        <f>'F_Inputs - Reps'!E2209</f>
        <v>Price Review 2019</v>
      </c>
      <c r="F2209" s="7"/>
      <c r="G2209" s="7"/>
      <c r="H2209" s="7"/>
      <c r="I2209" s="7"/>
      <c r="J2209" s="7"/>
    </row>
    <row r="2210" spans="1:10">
      <c r="A2210" t="str">
        <f>'F_Inputs - Reps'!A2210</f>
        <v>NWT</v>
      </c>
      <c r="B2210" t="str">
        <f>'F_Inputs - Reps'!B2210</f>
        <v>S3023SC</v>
      </c>
      <c r="C2210" t="str">
        <f>'F_Inputs - Reps'!C2210</f>
        <v>Reduce flooding risk for properties - Sewage collection</v>
      </c>
      <c r="D2210" t="str">
        <f>'F_Inputs - Reps'!D2210</f>
        <v>£m</v>
      </c>
      <c r="E2210" t="str">
        <f>'F_Inputs - Reps'!E2210</f>
        <v>Price Review 2019</v>
      </c>
      <c r="F2210" s="7"/>
      <c r="G2210" s="7"/>
      <c r="H2210" s="7"/>
      <c r="I2210" s="7"/>
      <c r="J2210" s="7"/>
    </row>
    <row r="2211" spans="1:10">
      <c r="A2211" t="str">
        <f>'F_Inputs - Reps'!A2211</f>
        <v>NWT</v>
      </c>
      <c r="B2211" t="str">
        <f>'F_Inputs - Reps'!B2211</f>
        <v>S3023ST</v>
      </c>
      <c r="C2211" t="str">
        <f>'F_Inputs - Reps'!C2211</f>
        <v>Reduce flooding risk for properties - Sewage treatment</v>
      </c>
      <c r="D2211" t="str">
        <f>'F_Inputs - Reps'!D2211</f>
        <v>£m</v>
      </c>
      <c r="E2211" t="str">
        <f>'F_Inputs - Reps'!E2211</f>
        <v>Price Review 2019</v>
      </c>
      <c r="F2211" s="7"/>
      <c r="G2211" s="7"/>
      <c r="H2211" s="7"/>
      <c r="I2211" s="7"/>
      <c r="J2211" s="7"/>
    </row>
    <row r="2212" spans="1:10">
      <c r="A2212" t="str">
        <f>'F_Inputs - Reps'!A2212</f>
        <v>NWT</v>
      </c>
      <c r="B2212" t="str">
        <f>'F_Inputs - Reps'!B2212</f>
        <v>S3023STP</v>
      </c>
      <c r="C2212" t="str">
        <f>'F_Inputs - Reps'!C2212</f>
        <v>Reduce flooding risk for properties - Sludge transport</v>
      </c>
      <c r="D2212" t="str">
        <f>'F_Inputs - Reps'!D2212</f>
        <v>£m</v>
      </c>
      <c r="E2212" t="str">
        <f>'F_Inputs - Reps'!E2212</f>
        <v>Price Review 2019</v>
      </c>
      <c r="F2212" s="7"/>
      <c r="G2212" s="7"/>
      <c r="H2212" s="7"/>
      <c r="I2212" s="7"/>
      <c r="J2212" s="7"/>
    </row>
    <row r="2213" spans="1:10">
      <c r="A2213" t="str">
        <f>'F_Inputs - Reps'!A2213</f>
        <v>NWT</v>
      </c>
      <c r="B2213" t="str">
        <f>'F_Inputs - Reps'!B2213</f>
        <v>S3023SDT</v>
      </c>
      <c r="C2213" t="str">
        <f>'F_Inputs - Reps'!C2213</f>
        <v>Reduce flooding risk for properties - Sludge treatment</v>
      </c>
      <c r="D2213" t="str">
        <f>'F_Inputs - Reps'!D2213</f>
        <v>£m</v>
      </c>
      <c r="E2213" t="str">
        <f>'F_Inputs - Reps'!E2213</f>
        <v>Price Review 2019</v>
      </c>
      <c r="F2213" s="7"/>
      <c r="G2213" s="7"/>
      <c r="H2213" s="7"/>
      <c r="I2213" s="7"/>
      <c r="J2213" s="7"/>
    </row>
    <row r="2214" spans="1:10">
      <c r="A2214" t="str">
        <f>'F_Inputs - Reps'!A2214</f>
        <v>NWT</v>
      </c>
      <c r="B2214" t="str">
        <f>'F_Inputs - Reps'!B2214</f>
        <v>S3023SDD</v>
      </c>
      <c r="C2214" t="str">
        <f>'F_Inputs - Reps'!C2214</f>
        <v>Reduce flooding risk for properties - Sludge disposal</v>
      </c>
      <c r="D2214" t="str">
        <f>'F_Inputs - Reps'!D2214</f>
        <v>£m</v>
      </c>
      <c r="E2214" t="str">
        <f>'F_Inputs - Reps'!E2214</f>
        <v>Price Review 2019</v>
      </c>
      <c r="F2214" s="7"/>
      <c r="G2214" s="7"/>
      <c r="H2214" s="7"/>
      <c r="I2214" s="7"/>
      <c r="J2214" s="7"/>
    </row>
    <row r="2215" spans="1:10">
      <c r="A2215" t="str">
        <f>'F_Inputs - Reps'!A2215</f>
        <v>NWT</v>
      </c>
      <c r="B2215" t="str">
        <f>'F_Inputs - Reps'!B2215</f>
        <v>S3024SC</v>
      </c>
      <c r="C2215" t="str">
        <f>'F_Inputs - Reps'!C2215</f>
        <v>Transferred private sewers and pumping stations - Sewage collection</v>
      </c>
      <c r="D2215" t="str">
        <f>'F_Inputs - Reps'!D2215</f>
        <v>£m</v>
      </c>
      <c r="E2215" t="str">
        <f>'F_Inputs - Reps'!E2215</f>
        <v>Price Review 2019</v>
      </c>
      <c r="F2215" s="7"/>
      <c r="G2215" s="7"/>
      <c r="H2215" s="7"/>
      <c r="I2215" s="7"/>
      <c r="J2215" s="7"/>
    </row>
    <row r="2216" spans="1:10">
      <c r="A2216" t="str">
        <f>'F_Inputs - Reps'!A2216</f>
        <v>NWT</v>
      </c>
      <c r="B2216" t="str">
        <f>'F_Inputs - Reps'!B2216</f>
        <v>S3024ST</v>
      </c>
      <c r="C2216" t="str">
        <f>'F_Inputs - Reps'!C2216</f>
        <v>Transferred private sewers and pumping stations - Sewage treatment</v>
      </c>
      <c r="D2216" t="str">
        <f>'F_Inputs - Reps'!D2216</f>
        <v>£m</v>
      </c>
      <c r="E2216" t="str">
        <f>'F_Inputs - Reps'!E2216</f>
        <v>Price Review 2019</v>
      </c>
      <c r="F2216" s="7"/>
      <c r="G2216" s="7"/>
      <c r="H2216" s="7"/>
      <c r="I2216" s="7"/>
      <c r="J2216" s="7"/>
    </row>
    <row r="2217" spans="1:10">
      <c r="A2217" t="str">
        <f>'F_Inputs - Reps'!A2217</f>
        <v>NWT</v>
      </c>
      <c r="B2217" t="str">
        <f>'F_Inputs - Reps'!B2217</f>
        <v>S3024STP</v>
      </c>
      <c r="C2217" t="str">
        <f>'F_Inputs - Reps'!C2217</f>
        <v>Transferred private sewers and pumping stations - Sludge transport</v>
      </c>
      <c r="D2217" t="str">
        <f>'F_Inputs - Reps'!D2217</f>
        <v>£m</v>
      </c>
      <c r="E2217" t="str">
        <f>'F_Inputs - Reps'!E2217</f>
        <v>Price Review 2019</v>
      </c>
      <c r="F2217" s="7"/>
      <c r="G2217" s="7"/>
      <c r="H2217" s="7"/>
      <c r="I2217" s="7"/>
      <c r="J2217" s="7"/>
    </row>
    <row r="2218" spans="1:10">
      <c r="A2218" t="str">
        <f>'F_Inputs - Reps'!A2218</f>
        <v>NWT</v>
      </c>
      <c r="B2218" t="str">
        <f>'F_Inputs - Reps'!B2218</f>
        <v>S3024SDT</v>
      </c>
      <c r="C2218" t="str">
        <f>'F_Inputs - Reps'!C2218</f>
        <v>Transferred private sewers and pumping stations - Sludge treatment</v>
      </c>
      <c r="D2218" t="str">
        <f>'F_Inputs - Reps'!D2218</f>
        <v>£m</v>
      </c>
      <c r="E2218" t="str">
        <f>'F_Inputs - Reps'!E2218</f>
        <v>Price Review 2019</v>
      </c>
      <c r="F2218" s="7"/>
      <c r="G2218" s="7"/>
      <c r="H2218" s="7"/>
      <c r="I2218" s="7"/>
      <c r="J2218" s="7"/>
    </row>
    <row r="2219" spans="1:10">
      <c r="A2219" t="str">
        <f>'F_Inputs - Reps'!A2219</f>
        <v>NWT</v>
      </c>
      <c r="B2219" t="str">
        <f>'F_Inputs - Reps'!B2219</f>
        <v>S3024SDD</v>
      </c>
      <c r="C2219" t="str">
        <f>'F_Inputs - Reps'!C2219</f>
        <v>Transferred private sewers and pumping stations - Sludge disposal</v>
      </c>
      <c r="D2219" t="str">
        <f>'F_Inputs - Reps'!D2219</f>
        <v>£m</v>
      </c>
      <c r="E2219" t="str">
        <f>'F_Inputs - Reps'!E2219</f>
        <v>Price Review 2019</v>
      </c>
      <c r="F2219" s="7"/>
      <c r="G2219" s="7"/>
      <c r="H2219" s="7"/>
      <c r="I2219" s="7"/>
      <c r="J2219" s="7"/>
    </row>
    <row r="2220" spans="1:10">
      <c r="A2220" t="str">
        <f>'F_Inputs - Reps'!A2220</f>
        <v>NWT</v>
      </c>
      <c r="B2220" t="str">
        <f>'F_Inputs - Reps'!B2220</f>
        <v>S3025ENHSC</v>
      </c>
      <c r="C2220" t="str">
        <f>'F_Inputs - Reps'!C2220</f>
        <v>Total enhancement capital expenditure  - Sewage collection</v>
      </c>
      <c r="D2220" t="str">
        <f>'F_Inputs - Reps'!D2220</f>
        <v>£m</v>
      </c>
      <c r="E2220" t="str">
        <f>'F_Inputs - Reps'!E2220</f>
        <v>Price Review 2019</v>
      </c>
      <c r="F2220" s="7"/>
      <c r="G2220" s="7"/>
      <c r="H2220" s="7"/>
      <c r="I2220" s="7"/>
      <c r="J2220" s="7"/>
    </row>
    <row r="2221" spans="1:10">
      <c r="A2221" t="str">
        <f>'F_Inputs - Reps'!A2221</f>
        <v>NWT</v>
      </c>
      <c r="B2221" t="str">
        <f>'F_Inputs - Reps'!B2221</f>
        <v>S3025ENHST</v>
      </c>
      <c r="C2221" t="str">
        <f>'F_Inputs - Reps'!C2221</f>
        <v>Total enhancement capital expenditure  - Sewage treatment</v>
      </c>
      <c r="D2221" t="str">
        <f>'F_Inputs - Reps'!D2221</f>
        <v>£m</v>
      </c>
      <c r="E2221" t="str">
        <f>'F_Inputs - Reps'!E2221</f>
        <v>Price Review 2019</v>
      </c>
      <c r="F2221" s="7"/>
      <c r="G2221" s="7"/>
      <c r="H2221" s="7"/>
      <c r="I2221" s="7"/>
      <c r="J2221" s="7"/>
    </row>
    <row r="2222" spans="1:10">
      <c r="A2222" t="str">
        <f>'F_Inputs - Reps'!A2222</f>
        <v>NWT</v>
      </c>
      <c r="B2222" t="str">
        <f>'F_Inputs - Reps'!B2222</f>
        <v>S3025ENHSTP</v>
      </c>
      <c r="C2222" t="str">
        <f>'F_Inputs - Reps'!C2222</f>
        <v>Total enhancement capital expenditure  - Sludge transport</v>
      </c>
      <c r="D2222" t="str">
        <f>'F_Inputs - Reps'!D2222</f>
        <v>£m</v>
      </c>
      <c r="E2222" t="str">
        <f>'F_Inputs - Reps'!E2222</f>
        <v>Price Review 2019</v>
      </c>
      <c r="F2222" s="7"/>
      <c r="G2222" s="7"/>
      <c r="H2222" s="7"/>
      <c r="I2222" s="7"/>
      <c r="J2222" s="7"/>
    </row>
    <row r="2223" spans="1:10">
      <c r="A2223" t="str">
        <f>'F_Inputs - Reps'!A2223</f>
        <v>NWT</v>
      </c>
      <c r="B2223" t="str">
        <f>'F_Inputs - Reps'!B2223</f>
        <v>S3025ENHSDT</v>
      </c>
      <c r="C2223" t="str">
        <f>'F_Inputs - Reps'!C2223</f>
        <v>Total enhancement capital expenditure  - Sludge treatment</v>
      </c>
      <c r="D2223" t="str">
        <f>'F_Inputs - Reps'!D2223</f>
        <v>£m</v>
      </c>
      <c r="E2223" t="str">
        <f>'F_Inputs - Reps'!E2223</f>
        <v>Price Review 2019</v>
      </c>
      <c r="F2223" s="7"/>
      <c r="G2223" s="7"/>
      <c r="H2223" s="7"/>
      <c r="I2223" s="7"/>
      <c r="J2223" s="7"/>
    </row>
    <row r="2224" spans="1:10">
      <c r="A2224" t="str">
        <f>'F_Inputs - Reps'!A2224</f>
        <v>NWT</v>
      </c>
      <c r="B2224" t="str">
        <f>'F_Inputs - Reps'!B2224</f>
        <v>S3025ENHSDD</v>
      </c>
      <c r="C2224" t="str">
        <f>'F_Inputs - Reps'!C2224</f>
        <v>Total enhancement capital expenditure  - Sludge disposal</v>
      </c>
      <c r="D2224" t="str">
        <f>'F_Inputs - Reps'!D2224</f>
        <v>£m</v>
      </c>
      <c r="E2224" t="str">
        <f>'F_Inputs - Reps'!E2224</f>
        <v>Price Review 2019</v>
      </c>
      <c r="F2224" s="7"/>
      <c r="G2224" s="7"/>
      <c r="H2224" s="7"/>
      <c r="I2224" s="7"/>
      <c r="J2224" s="7"/>
    </row>
    <row r="2225" spans="1:10">
      <c r="A2225" t="str">
        <f>'F_Inputs - Reps'!A2225</f>
        <v>NWT</v>
      </c>
      <c r="B2225" t="str">
        <f>'F_Inputs - Reps'!B2225</f>
        <v>BM844CAS_DMMY</v>
      </c>
      <c r="C2225" t="str">
        <f>'F_Inputs - Reps'!C2225</f>
        <v>Operating expenditure - Other operating expenditure - Total operating expenditure (excluding third party services)</v>
      </c>
      <c r="D2225" t="str">
        <f>'F_Inputs - Reps'!D2225</f>
        <v>£m</v>
      </c>
      <c r="E2225" t="str">
        <f>'F_Inputs - Reps'!E2225</f>
        <v>Price Review 2019</v>
      </c>
      <c r="F2225" s="7"/>
      <c r="G2225" s="7"/>
      <c r="H2225" s="7"/>
      <c r="I2225" s="7"/>
      <c r="J2225" s="7"/>
    </row>
    <row r="2226" spans="1:10">
      <c r="A2226" t="str">
        <f>'F_Inputs - Reps'!A2226</f>
        <v>NWT</v>
      </c>
      <c r="B2226" t="str">
        <f>'F_Inputs - Reps'!B2226</f>
        <v>BC30944CAS_DMMY</v>
      </c>
      <c r="C2226" t="str">
        <f>'F_Inputs - Reps'!C2226</f>
        <v>Capital expenditure - Other capital expenditure ~ infra</v>
      </c>
      <c r="D2226" t="str">
        <f>'F_Inputs - Reps'!D2226</f>
        <v>£m</v>
      </c>
      <c r="E2226" t="str">
        <f>'F_Inputs - Reps'!E2226</f>
        <v>Price Review 2019</v>
      </c>
      <c r="F2226" s="7"/>
      <c r="G2226" s="7"/>
      <c r="H2226" s="7"/>
      <c r="I2226" s="7"/>
      <c r="J2226" s="7"/>
    </row>
    <row r="2227" spans="1:10">
      <c r="A2227" t="str">
        <f>'F_Inputs - Reps'!A2227</f>
        <v>NWT</v>
      </c>
      <c r="B2227" t="str">
        <f>'F_Inputs - Reps'!B2227</f>
        <v>CS00037CAS_DMMY</v>
      </c>
      <c r="C2227" t="str">
        <f>'F_Inputs - Reps'!C2227</f>
        <v>Capital expenditure - Other capital expenditure ~ non~infra</v>
      </c>
      <c r="D2227" t="str">
        <f>'F_Inputs - Reps'!D2227</f>
        <v>£m</v>
      </c>
      <c r="E2227" t="str">
        <f>'F_Inputs - Reps'!E2227</f>
        <v>Price Review 2019</v>
      </c>
      <c r="F2227" s="7"/>
      <c r="G2227" s="7"/>
      <c r="H2227" s="7"/>
      <c r="I2227" s="7"/>
      <c r="J2227" s="7"/>
    </row>
    <row r="2228" spans="1:10">
      <c r="A2228" t="str">
        <f>'F_Inputs - Reps'!A2228</f>
        <v>NWT</v>
      </c>
      <c r="B2228" t="str">
        <f>'F_Inputs - Reps'!B2228</f>
        <v>BC30947CAS_DMMY</v>
      </c>
      <c r="C2228" t="str">
        <f>'F_Inputs - Reps'!C2228</f>
        <v>Capital expenditure - Infrastructure network reinforcement</v>
      </c>
      <c r="D2228" t="str">
        <f>'F_Inputs - Reps'!D2228</f>
        <v>£m</v>
      </c>
      <c r="E2228" t="str">
        <f>'F_Inputs - Reps'!E2228</f>
        <v>Price Review 2019</v>
      </c>
      <c r="F2228" s="7"/>
      <c r="G2228" s="7"/>
      <c r="H2228" s="7"/>
      <c r="I2228" s="7"/>
      <c r="J2228" s="7"/>
    </row>
    <row r="2229" spans="1:10">
      <c r="A2229" t="str">
        <f>'F_Inputs - Reps'!A2229</f>
        <v>NWT</v>
      </c>
      <c r="B2229" t="str">
        <f>'F_Inputs - Reps'!B2229</f>
        <v>BA2123CAS_DMMY</v>
      </c>
      <c r="C2229" t="str">
        <f>'F_Inputs - Reps'!C2229</f>
        <v>Grants and contributions - capital expenditure - Dummy</v>
      </c>
      <c r="D2229" t="str">
        <f>'F_Inputs - Reps'!D2229</f>
        <v>£m</v>
      </c>
      <c r="E2229" t="str">
        <f>'F_Inputs - Reps'!E2229</f>
        <v>Price Review 2019</v>
      </c>
      <c r="F2229" s="7"/>
      <c r="G2229" s="7"/>
      <c r="H2229" s="7"/>
      <c r="I2229" s="7"/>
      <c r="J2229" s="7"/>
    </row>
    <row r="2230" spans="1:10">
      <c r="A2230" t="str">
        <f>'F_Inputs - Reps'!A2230</f>
        <v>NWT</v>
      </c>
      <c r="B2230" t="str">
        <f>'F_Inputs - Reps'!B2230</f>
        <v>WS1010WR</v>
      </c>
      <c r="C2230" t="str">
        <f>'F_Inputs - Reps'!C2230</f>
        <v>Operating expenditure (excluding Atypical expenditure) - Third party services - Water resources</v>
      </c>
      <c r="D2230" t="str">
        <f>'F_Inputs - Reps'!D2230</f>
        <v>£m</v>
      </c>
      <c r="E2230" t="str">
        <f>'F_Inputs - Reps'!E2230</f>
        <v>Price Review 2019</v>
      </c>
      <c r="F2230" s="7"/>
      <c r="G2230" s="7"/>
      <c r="H2230" s="7"/>
      <c r="I2230" s="7"/>
      <c r="J2230" s="7"/>
    </row>
    <row r="2231" spans="1:10">
      <c r="A2231" t="str">
        <f>'F_Inputs - Reps'!A2231</f>
        <v>NWT</v>
      </c>
      <c r="B2231" t="str">
        <f>'F_Inputs - Reps'!B2231</f>
        <v>WS1010RWD</v>
      </c>
      <c r="C2231" t="str">
        <f>'F_Inputs - Reps'!C2231</f>
        <v>Operating expenditure (excluding Atypical expenditure) - Third party services - Raw water distribution</v>
      </c>
      <c r="D2231" t="str">
        <f>'F_Inputs - Reps'!D2231</f>
        <v>£m</v>
      </c>
      <c r="E2231" t="str">
        <f>'F_Inputs - Reps'!E2231</f>
        <v>Price Review 2019</v>
      </c>
      <c r="F2231" s="7"/>
      <c r="G2231" s="7"/>
      <c r="H2231" s="7"/>
      <c r="I2231" s="7"/>
      <c r="J2231" s="7"/>
    </row>
    <row r="2232" spans="1:10">
      <c r="A2232" t="str">
        <f>'F_Inputs - Reps'!A2232</f>
        <v>NWT</v>
      </c>
      <c r="B2232" t="str">
        <f>'F_Inputs - Reps'!B2232</f>
        <v>WS1010WT</v>
      </c>
      <c r="C2232" t="str">
        <f>'F_Inputs - Reps'!C2232</f>
        <v>Third party services - Water treatment</v>
      </c>
      <c r="D2232" t="str">
        <f>'F_Inputs - Reps'!D2232</f>
        <v>£m</v>
      </c>
      <c r="E2232" t="str">
        <f>'F_Inputs - Reps'!E2232</f>
        <v>Price Review 2019</v>
      </c>
      <c r="F2232" s="7"/>
      <c r="G2232" s="7"/>
      <c r="H2232" s="7"/>
      <c r="I2232" s="7"/>
      <c r="J2232" s="7"/>
    </row>
    <row r="2233" spans="1:10">
      <c r="A2233" t="str">
        <f>'F_Inputs - Reps'!A2233</f>
        <v>NWT</v>
      </c>
      <c r="B2233" t="str">
        <f>'F_Inputs - Reps'!B2233</f>
        <v>WS1010TWD</v>
      </c>
      <c r="C2233" t="str">
        <f>'F_Inputs - Reps'!C2233</f>
        <v>Third party services - Treated water distribution</v>
      </c>
      <c r="D2233" t="str">
        <f>'F_Inputs - Reps'!D2233</f>
        <v>£m</v>
      </c>
      <c r="E2233" t="str">
        <f>'F_Inputs - Reps'!E2233</f>
        <v>Price Review 2019</v>
      </c>
      <c r="F2233" s="7"/>
      <c r="G2233" s="7"/>
      <c r="H2233" s="7"/>
      <c r="I2233" s="7"/>
      <c r="J2233" s="7"/>
    </row>
    <row r="2234" spans="1:10">
      <c r="A2234" t="str">
        <f>'F_Inputs - Reps'!A2234</f>
        <v>NWT</v>
      </c>
      <c r="B2234" t="str">
        <f>'F_Inputs - Reps'!B2234</f>
        <v>WWS1010SC</v>
      </c>
      <c r="C2234" t="str">
        <f>'F_Inputs - Reps'!C2234</f>
        <v>Operating expenditure - Third party services - Sewage collection</v>
      </c>
      <c r="D2234" t="str">
        <f>'F_Inputs - Reps'!D2234</f>
        <v>£m</v>
      </c>
      <c r="E2234" t="str">
        <f>'F_Inputs - Reps'!E2234</f>
        <v>Price Review 2019</v>
      </c>
      <c r="F2234" s="7"/>
      <c r="G2234" s="7"/>
      <c r="H2234" s="7"/>
      <c r="I2234" s="7"/>
      <c r="J2234" s="7"/>
    </row>
    <row r="2235" spans="1:10">
      <c r="A2235" t="str">
        <f>'F_Inputs - Reps'!A2235</f>
        <v>NWT</v>
      </c>
      <c r="B2235" t="str">
        <f>'F_Inputs - Reps'!B2235</f>
        <v>WWS1010ST</v>
      </c>
      <c r="C2235" t="str">
        <f>'F_Inputs - Reps'!C2235</f>
        <v>Operating expenditure - Third party services - Sewage treatment</v>
      </c>
      <c r="D2235" t="str">
        <f>'F_Inputs - Reps'!D2235</f>
        <v>£m</v>
      </c>
      <c r="E2235" t="str">
        <f>'F_Inputs - Reps'!E2235</f>
        <v>Price Review 2019</v>
      </c>
      <c r="F2235" s="7"/>
      <c r="G2235" s="7"/>
      <c r="H2235" s="7"/>
      <c r="I2235" s="7"/>
      <c r="J2235" s="7"/>
    </row>
    <row r="2236" spans="1:10">
      <c r="A2236" t="str">
        <f>'F_Inputs - Reps'!A2236</f>
        <v>NWT</v>
      </c>
      <c r="B2236" t="str">
        <f>'F_Inputs - Reps'!B2236</f>
        <v>WWS1010STP</v>
      </c>
      <c r="C2236" t="str">
        <f>'F_Inputs - Reps'!C2236</f>
        <v>Operating expenditure - Third party services - Sludge transport</v>
      </c>
      <c r="D2236" t="str">
        <f>'F_Inputs - Reps'!D2236</f>
        <v>£m</v>
      </c>
      <c r="E2236" t="str">
        <f>'F_Inputs - Reps'!E2236</f>
        <v>Price Review 2019</v>
      </c>
      <c r="F2236" s="7"/>
      <c r="G2236" s="7"/>
      <c r="H2236" s="7"/>
      <c r="I2236" s="7"/>
      <c r="J2236" s="7"/>
    </row>
    <row r="2237" spans="1:10">
      <c r="A2237" t="str">
        <f>'F_Inputs - Reps'!A2237</f>
        <v>NWT</v>
      </c>
      <c r="B2237" t="str">
        <f>'F_Inputs - Reps'!B2237</f>
        <v>WWS1010SDT</v>
      </c>
      <c r="C2237" t="str">
        <f>'F_Inputs - Reps'!C2237</f>
        <v>Operating expenditure - Third party services - Sludge treatment</v>
      </c>
      <c r="D2237" t="str">
        <f>'F_Inputs - Reps'!D2237</f>
        <v>£m</v>
      </c>
      <c r="E2237" t="str">
        <f>'F_Inputs - Reps'!E2237</f>
        <v>Price Review 2019</v>
      </c>
      <c r="F2237" s="7"/>
      <c r="G2237" s="7"/>
      <c r="H2237" s="7"/>
      <c r="I2237" s="7"/>
      <c r="J2237" s="7"/>
    </row>
    <row r="2238" spans="1:10">
      <c r="A2238" t="str">
        <f>'F_Inputs - Reps'!A2238</f>
        <v>NWT</v>
      </c>
      <c r="B2238" t="str">
        <f>'F_Inputs - Reps'!B2238</f>
        <v>WWS1010SDD</v>
      </c>
      <c r="C2238" t="str">
        <f>'F_Inputs - Reps'!C2238</f>
        <v>Operating expenditure - Third party services - Sludge disposal</v>
      </c>
      <c r="D2238" t="str">
        <f>'F_Inputs - Reps'!D2238</f>
        <v>£m</v>
      </c>
      <c r="E2238" t="str">
        <f>'F_Inputs - Reps'!E2238</f>
        <v>Price Review 2019</v>
      </c>
      <c r="F2238" s="7"/>
      <c r="G2238" s="7"/>
      <c r="H2238" s="7"/>
      <c r="I2238" s="7"/>
      <c r="J2238" s="7"/>
    </row>
    <row r="2239" spans="1:10">
      <c r="A2239" t="str">
        <f>'F_Inputs - Reps'!A2239</f>
        <v>NWT</v>
      </c>
      <c r="B2239" t="str">
        <f>'F_Inputs - Reps'!B2239</f>
        <v>WS1018WR</v>
      </c>
      <c r="C2239" t="str">
        <f>'F_Inputs - Reps'!C2239</f>
        <v>Capital Expenditure (excluding Atypical expenditure) - Third party services - Water resources</v>
      </c>
      <c r="D2239" t="str">
        <f>'F_Inputs - Reps'!D2239</f>
        <v>£m</v>
      </c>
      <c r="E2239" t="str">
        <f>'F_Inputs - Reps'!E2239</f>
        <v>Price Review 2019</v>
      </c>
      <c r="F2239" s="7"/>
      <c r="G2239" s="7"/>
      <c r="H2239" s="7"/>
      <c r="I2239" s="7"/>
      <c r="J2239" s="7"/>
    </row>
    <row r="2240" spans="1:10">
      <c r="A2240" t="str">
        <f>'F_Inputs - Reps'!A2240</f>
        <v>NWT</v>
      </c>
      <c r="B2240" t="str">
        <f>'F_Inputs - Reps'!B2240</f>
        <v>WS1018RWD</v>
      </c>
      <c r="C2240" t="str">
        <f>'F_Inputs - Reps'!C2240</f>
        <v>Capital Expenditure (excluding Atypical expenditure) - Third party services - Raw water distribution</v>
      </c>
      <c r="D2240" t="str">
        <f>'F_Inputs - Reps'!D2240</f>
        <v>£m</v>
      </c>
      <c r="E2240" t="str">
        <f>'F_Inputs - Reps'!E2240</f>
        <v>Price Review 2019</v>
      </c>
      <c r="F2240" s="7"/>
      <c r="G2240" s="7"/>
      <c r="H2240" s="7"/>
      <c r="I2240" s="7"/>
      <c r="J2240" s="7"/>
    </row>
    <row r="2241" spans="1:10">
      <c r="A2241" t="str">
        <f>'F_Inputs - Reps'!A2241</f>
        <v>NWT</v>
      </c>
      <c r="B2241" t="str">
        <f>'F_Inputs - Reps'!B2241</f>
        <v>WS1018WT</v>
      </c>
      <c r="C2241" t="str">
        <f>'F_Inputs - Reps'!C2241</f>
        <v>Third party services - Water treatment</v>
      </c>
      <c r="D2241" t="str">
        <f>'F_Inputs - Reps'!D2241</f>
        <v>£m</v>
      </c>
      <c r="E2241" t="str">
        <f>'F_Inputs - Reps'!E2241</f>
        <v>Price Review 2019</v>
      </c>
      <c r="F2241" s="7"/>
      <c r="G2241" s="7"/>
      <c r="H2241" s="7"/>
      <c r="I2241" s="7"/>
      <c r="J2241" s="7"/>
    </row>
    <row r="2242" spans="1:10">
      <c r="A2242" t="str">
        <f>'F_Inputs - Reps'!A2242</f>
        <v>NWT</v>
      </c>
      <c r="B2242" t="str">
        <f>'F_Inputs - Reps'!B2242</f>
        <v>WS1018TWD</v>
      </c>
      <c r="C2242" t="str">
        <f>'F_Inputs - Reps'!C2242</f>
        <v>Third party services - Treated water distribution</v>
      </c>
      <c r="D2242" t="str">
        <f>'F_Inputs - Reps'!D2242</f>
        <v>£m</v>
      </c>
      <c r="E2242" t="str">
        <f>'F_Inputs - Reps'!E2242</f>
        <v>Price Review 2019</v>
      </c>
      <c r="F2242" s="7"/>
      <c r="G2242" s="7"/>
      <c r="H2242" s="7"/>
      <c r="I2242" s="7"/>
      <c r="J2242" s="7"/>
    </row>
    <row r="2243" spans="1:10">
      <c r="A2243" t="str">
        <f>'F_Inputs - Reps'!A2243</f>
        <v>NWT</v>
      </c>
      <c r="B2243" t="str">
        <f>'F_Inputs - Reps'!B2243</f>
        <v>WWS1018SC</v>
      </c>
      <c r="C2243" t="str">
        <f>'F_Inputs - Reps'!C2243</f>
        <v>Capital expenditure - Third party services - Sewage collection</v>
      </c>
      <c r="D2243" t="str">
        <f>'F_Inputs - Reps'!D2243</f>
        <v>£m</v>
      </c>
      <c r="E2243" t="str">
        <f>'F_Inputs - Reps'!E2243</f>
        <v>Price Review 2019</v>
      </c>
      <c r="F2243" s="7"/>
      <c r="G2243" s="7"/>
      <c r="H2243" s="7"/>
      <c r="I2243" s="7"/>
      <c r="J2243" s="7"/>
    </row>
    <row r="2244" spans="1:10">
      <c r="A2244" t="str">
        <f>'F_Inputs - Reps'!A2244</f>
        <v>NWT</v>
      </c>
      <c r="B2244" t="str">
        <f>'F_Inputs - Reps'!B2244</f>
        <v>WWS1018ST</v>
      </c>
      <c r="C2244" t="str">
        <f>'F_Inputs - Reps'!C2244</f>
        <v>Capital expenditure - Third party services - Sewage treatment</v>
      </c>
      <c r="D2244" t="str">
        <f>'F_Inputs - Reps'!D2244</f>
        <v>£m</v>
      </c>
      <c r="E2244" t="str">
        <f>'F_Inputs - Reps'!E2244</f>
        <v>Price Review 2019</v>
      </c>
      <c r="F2244" s="7"/>
      <c r="G2244" s="7"/>
      <c r="H2244" s="7"/>
      <c r="I2244" s="7"/>
      <c r="J2244" s="7"/>
    </row>
    <row r="2245" spans="1:10">
      <c r="A2245" t="str">
        <f>'F_Inputs - Reps'!A2245</f>
        <v>NWT</v>
      </c>
      <c r="B2245" t="str">
        <f>'F_Inputs - Reps'!B2245</f>
        <v>WWS1018STP</v>
      </c>
      <c r="C2245" t="str">
        <f>'F_Inputs - Reps'!C2245</f>
        <v>Capital expenditure - Third party services - Sludge transport</v>
      </c>
      <c r="D2245" t="str">
        <f>'F_Inputs - Reps'!D2245</f>
        <v>£m</v>
      </c>
      <c r="E2245" t="str">
        <f>'F_Inputs - Reps'!E2245</f>
        <v>Price Review 2019</v>
      </c>
      <c r="F2245" s="7"/>
      <c r="G2245" s="7"/>
      <c r="H2245" s="7"/>
      <c r="I2245" s="7"/>
      <c r="J2245" s="7"/>
    </row>
    <row r="2246" spans="1:10">
      <c r="A2246" t="str">
        <f>'F_Inputs - Reps'!A2246</f>
        <v>NWT</v>
      </c>
      <c r="B2246" t="str">
        <f>'F_Inputs - Reps'!B2246</f>
        <v>WWS1018SDT</v>
      </c>
      <c r="C2246" t="str">
        <f>'F_Inputs - Reps'!C2246</f>
        <v>Capital expenditure - Third party services - Sludge treatment</v>
      </c>
      <c r="D2246" t="str">
        <f>'F_Inputs - Reps'!D2246</f>
        <v>£m</v>
      </c>
      <c r="E2246" t="str">
        <f>'F_Inputs - Reps'!E2246</f>
        <v>Price Review 2019</v>
      </c>
      <c r="F2246" s="7"/>
      <c r="G2246" s="7"/>
      <c r="H2246" s="7"/>
      <c r="I2246" s="7"/>
      <c r="J2246" s="7"/>
    </row>
    <row r="2247" spans="1:10">
      <c r="A2247" t="str">
        <f>'F_Inputs - Reps'!A2247</f>
        <v>NWT</v>
      </c>
      <c r="B2247" t="str">
        <f>'F_Inputs - Reps'!B2247</f>
        <v>WWS1018SDD</v>
      </c>
      <c r="C2247" t="str">
        <f>'F_Inputs - Reps'!C2247</f>
        <v>Capital expenditure - Third party services - Sludge disposal</v>
      </c>
      <c r="D2247" t="str">
        <f>'F_Inputs - Reps'!D2247</f>
        <v>£m</v>
      </c>
      <c r="E2247" t="str">
        <f>'F_Inputs - Reps'!E2247</f>
        <v>Price Review 2019</v>
      </c>
      <c r="F2247" s="7"/>
      <c r="G2247" s="7"/>
      <c r="H2247" s="7"/>
      <c r="I2247" s="7"/>
      <c r="J2247" s="7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/>
  <dimension ref="A4:R91"/>
  <sheetViews>
    <sheetView workbookViewId="0"/>
  </sheetViews>
  <sheetFormatPr defaultRowHeight="14.45"/>
  <cols>
    <col min="3" max="12" width="15.85546875" customWidth="1"/>
    <col min="15" max="15" width="9.42578125" customWidth="1"/>
    <col min="16" max="17" width="15.5703125" customWidth="1"/>
    <col min="18" max="26" width="9.42578125" customWidth="1"/>
  </cols>
  <sheetData>
    <row r="4" spans="1:18">
      <c r="C4" s="5" t="s">
        <v>432</v>
      </c>
      <c r="D4" s="5"/>
      <c r="E4" s="5" t="s">
        <v>433</v>
      </c>
      <c r="F4" s="5"/>
      <c r="G4" s="5" t="s">
        <v>434</v>
      </c>
      <c r="H4" s="5"/>
      <c r="I4" s="5" t="s">
        <v>435</v>
      </c>
      <c r="J4" s="5"/>
      <c r="K4" s="5" t="s">
        <v>436</v>
      </c>
      <c r="L4" s="5"/>
    </row>
    <row r="5" spans="1:18">
      <c r="C5" s="14" t="s">
        <v>437</v>
      </c>
      <c r="D5" s="14" t="s">
        <v>438</v>
      </c>
      <c r="E5" s="14" t="s">
        <v>437</v>
      </c>
      <c r="F5" s="14" t="s">
        <v>438</v>
      </c>
      <c r="G5" s="14" t="s">
        <v>437</v>
      </c>
      <c r="H5" s="14" t="s">
        <v>438</v>
      </c>
      <c r="I5" s="14" t="s">
        <v>437</v>
      </c>
      <c r="J5" s="14" t="s">
        <v>438</v>
      </c>
      <c r="K5" s="14" t="s">
        <v>437</v>
      </c>
      <c r="L5" s="14" t="s">
        <v>438</v>
      </c>
    </row>
    <row r="6" spans="1:18" ht="29.1">
      <c r="C6" s="53" t="s">
        <v>583</v>
      </c>
      <c r="D6" s="53" t="s">
        <v>584</v>
      </c>
      <c r="E6" s="53" t="s">
        <v>585</v>
      </c>
      <c r="F6" s="53" t="s">
        <v>586</v>
      </c>
      <c r="G6" s="53" t="s">
        <v>587</v>
      </c>
      <c r="H6" s="53" t="s">
        <v>588</v>
      </c>
      <c r="I6" s="53" t="s">
        <v>589</v>
      </c>
      <c r="J6" s="53" t="s">
        <v>590</v>
      </c>
      <c r="K6" s="53" t="s">
        <v>591</v>
      </c>
      <c r="L6" s="53" t="s">
        <v>592</v>
      </c>
      <c r="P6" s="63" t="s">
        <v>593</v>
      </c>
      <c r="Q6" s="63" t="s">
        <v>594</v>
      </c>
      <c r="R6" s="61" t="s">
        <v>465</v>
      </c>
    </row>
    <row r="7" spans="1:18">
      <c r="A7" s="4" t="s">
        <v>33</v>
      </c>
      <c r="B7" s="51" t="s">
        <v>28</v>
      </c>
      <c r="C7" s="52">
        <f>ANH!C195</f>
        <v>0.15506943090563877</v>
      </c>
      <c r="D7" s="52">
        <f>ANH!D195</f>
        <v>3.2062606410366963E-2</v>
      </c>
      <c r="E7" s="52">
        <f>ANH!E195</f>
        <v>0.10163693449233799</v>
      </c>
      <c r="F7" s="52">
        <f>ANH!F195</f>
        <v>7.7476161482622277E-2</v>
      </c>
      <c r="G7" s="52">
        <f>ANH!G195</f>
        <v>7.7887394974615221E-2</v>
      </c>
      <c r="H7" s="52">
        <f>ANH!H195</f>
        <v>7.9570704046870167E-2</v>
      </c>
      <c r="I7" s="52">
        <f>ANH!I195</f>
        <v>0.1691655595581128</v>
      </c>
      <c r="J7" s="52">
        <f>ANH!J195</f>
        <v>3.3592145603512952E-2</v>
      </c>
      <c r="K7" s="52">
        <f>ANH!K195</f>
        <v>0</v>
      </c>
      <c r="L7" s="52">
        <f>ANH!L195</f>
        <v>0</v>
      </c>
      <c r="M7" s="56">
        <f xml:space="preserve"> SUM(C7:L7)</f>
        <v>0.72646093747407703</v>
      </c>
      <c r="O7" s="4" t="s">
        <v>28</v>
      </c>
      <c r="P7" s="11">
        <f>SUMIFS($M$7:$M$91,$B$7:$B$91,$O7)</f>
        <v>11.288903757911504</v>
      </c>
      <c r="Q7" s="11">
        <f>'Outputs - Transposed'!C$176</f>
        <v>11.288903757911502</v>
      </c>
      <c r="R7" s="62">
        <f t="shared" ref="R7:R10" si="0">P7-Q7</f>
        <v>0</v>
      </c>
    </row>
    <row r="8" spans="1:18">
      <c r="A8" s="4" t="s">
        <v>33</v>
      </c>
      <c r="B8" s="51" t="s">
        <v>29</v>
      </c>
      <c r="C8" s="52">
        <f>ANH!C196</f>
        <v>0.15178850158591362</v>
      </c>
      <c r="D8" s="52">
        <f>ANH!D196</f>
        <v>4.5805418417951931E-2</v>
      </c>
      <c r="E8" s="52">
        <f>ANH!E196</f>
        <v>0.1028554036616707</v>
      </c>
      <c r="F8" s="52">
        <f>ANH!F196</f>
        <v>0.11116890346446689</v>
      </c>
      <c r="G8" s="52">
        <f>ANH!G196</f>
        <v>7.8650070787185875E-2</v>
      </c>
      <c r="H8" s="52">
        <f>ANH!H196</f>
        <v>0.13890914534019635</v>
      </c>
      <c r="I8" s="52">
        <f>ANH!I196</f>
        <v>0.16534350129997313</v>
      </c>
      <c r="J8" s="52">
        <f>ANH!J196</f>
        <v>4.8690414671215945E-2</v>
      </c>
      <c r="K8" s="52">
        <f>ANH!K196</f>
        <v>0</v>
      </c>
      <c r="L8" s="52">
        <f>ANH!L196</f>
        <v>0</v>
      </c>
      <c r="M8" s="56">
        <f t="shared" ref="M8:M71" si="1" xml:space="preserve"> SUM(C8:L8)</f>
        <v>0.84321135922857438</v>
      </c>
      <c r="O8" s="4" t="s">
        <v>29</v>
      </c>
      <c r="P8" s="11">
        <f t="shared" ref="P8:P11" si="2">SUMIFS($M$7:$M$91,$B$7:$B$91,$O8)</f>
        <v>11.46155287675181</v>
      </c>
      <c r="Q8" s="11">
        <f>'Outputs - Transposed'!D$176</f>
        <v>11.461552876751812</v>
      </c>
      <c r="R8" s="62">
        <f t="shared" si="0"/>
        <v>0</v>
      </c>
    </row>
    <row r="9" spans="1:18">
      <c r="A9" s="4" t="s">
        <v>33</v>
      </c>
      <c r="B9" s="51" t="s">
        <v>30</v>
      </c>
      <c r="C9" s="52">
        <f>ANH!C197</f>
        <v>0.15974073449062223</v>
      </c>
      <c r="D9" s="52">
        <f>ANH!D197</f>
        <v>6.1400115115451216E-2</v>
      </c>
      <c r="E9" s="52">
        <f>ANH!E197</f>
        <v>0.10421101406417542</v>
      </c>
      <c r="F9" s="52">
        <f>ANH!F197</f>
        <v>0.11919969669542367</v>
      </c>
      <c r="G9" s="52">
        <f>ANH!G197</f>
        <v>7.9353609263117686E-2</v>
      </c>
      <c r="H9" s="52">
        <f>ANH!H197</f>
        <v>0.13098994985453369</v>
      </c>
      <c r="I9" s="52">
        <f>ANH!I197</f>
        <v>0.16445026233385254</v>
      </c>
      <c r="J9" s="52">
        <f>ANH!J197</f>
        <v>3.7556482775985701E-2</v>
      </c>
      <c r="K9" s="52">
        <f>ANH!K197</f>
        <v>0</v>
      </c>
      <c r="L9" s="52">
        <f>ANH!L197</f>
        <v>0</v>
      </c>
      <c r="M9" s="56">
        <f t="shared" si="1"/>
        <v>0.85690186459316209</v>
      </c>
      <c r="O9" s="4" t="s">
        <v>30</v>
      </c>
      <c r="P9" s="11">
        <f t="shared" si="2"/>
        <v>11.71173789897307</v>
      </c>
      <c r="Q9" s="11">
        <f>'Outputs - Transposed'!E$176</f>
        <v>11.711737898973071</v>
      </c>
      <c r="R9" s="62">
        <f t="shared" si="0"/>
        <v>0</v>
      </c>
    </row>
    <row r="10" spans="1:18">
      <c r="A10" s="4" t="s">
        <v>33</v>
      </c>
      <c r="B10" s="51" t="s">
        <v>31</v>
      </c>
      <c r="C10" s="52">
        <f>ANH!C198</f>
        <v>0.16467222182607039</v>
      </c>
      <c r="D10" s="52">
        <f>ANH!D198</f>
        <v>4.2156634324253803E-2</v>
      </c>
      <c r="E10" s="52">
        <f>ANH!E198</f>
        <v>0.10459713710668064</v>
      </c>
      <c r="F10" s="52">
        <f>ANH!F198</f>
        <v>0.10442574762383387</v>
      </c>
      <c r="G10" s="52">
        <f>ANH!G198</f>
        <v>7.9408402744004986E-2</v>
      </c>
      <c r="H10" s="52">
        <f>ANH!H198</f>
        <v>0.14320685402156341</v>
      </c>
      <c r="I10" s="52">
        <f>ANH!I198</f>
        <v>0.16447000938575626</v>
      </c>
      <c r="J10" s="52">
        <f>ANH!J198</f>
        <v>2.5035949516891771E-2</v>
      </c>
      <c r="K10" s="52">
        <f>ANH!K198</f>
        <v>0</v>
      </c>
      <c r="L10" s="52">
        <f>ANH!L198</f>
        <v>0</v>
      </c>
      <c r="M10" s="56">
        <f t="shared" si="1"/>
        <v>0.82797295654905523</v>
      </c>
      <c r="O10" s="4" t="s">
        <v>31</v>
      </c>
      <c r="P10" s="11">
        <f t="shared" si="2"/>
        <v>12.133616473362562</v>
      </c>
      <c r="Q10" s="11">
        <f>'Outputs - Transposed'!F$176</f>
        <v>12.133616473362562</v>
      </c>
      <c r="R10" s="62">
        <f t="shared" si="0"/>
        <v>0</v>
      </c>
    </row>
    <row r="11" spans="1:18">
      <c r="A11" s="4" t="s">
        <v>33</v>
      </c>
      <c r="B11" s="51" t="s">
        <v>32</v>
      </c>
      <c r="C11" s="52">
        <f>ANH!C199</f>
        <v>0.16401463621827289</v>
      </c>
      <c r="D11" s="52">
        <f>ANH!D199</f>
        <v>2.3289700705458345E-2</v>
      </c>
      <c r="E11" s="52">
        <f>ANH!E199</f>
        <v>0.10257737055452996</v>
      </c>
      <c r="F11" s="52">
        <f>ANH!F199</f>
        <v>7.1851630854258539E-2</v>
      </c>
      <c r="G11" s="52">
        <f>ANH!G199</f>
        <v>8.0470419825993608E-2</v>
      </c>
      <c r="H11" s="52">
        <f>ANH!H199</f>
        <v>0.1115534491419192</v>
      </c>
      <c r="I11" s="52">
        <f>ANH!I199</f>
        <v>0.16408780411458507</v>
      </c>
      <c r="J11" s="52">
        <f>ANH!J199</f>
        <v>2.7607870740113914E-2</v>
      </c>
      <c r="K11" s="52">
        <f>ANH!K199</f>
        <v>0</v>
      </c>
      <c r="L11" s="52">
        <f>ANH!L199</f>
        <v>0</v>
      </c>
      <c r="M11" s="56">
        <f t="shared" si="1"/>
        <v>0.74545288215513161</v>
      </c>
      <c r="O11" s="4" t="s">
        <v>32</v>
      </c>
      <c r="P11" s="11">
        <f t="shared" si="2"/>
        <v>11.404188993001055</v>
      </c>
      <c r="Q11" s="11">
        <f>'Outputs - Transposed'!G$176</f>
        <v>11.404188993001059</v>
      </c>
      <c r="R11" s="62">
        <f>P11-Q11</f>
        <v>0</v>
      </c>
    </row>
    <row r="12" spans="1:18">
      <c r="A12" s="4" t="s">
        <v>298</v>
      </c>
      <c r="B12" s="51" t="s">
        <v>28</v>
      </c>
      <c r="C12" s="52">
        <f>HDD!C195</f>
        <v>0.16786628073501508</v>
      </c>
      <c r="D12" s="52">
        <f>HDD!D195</f>
        <v>7.9132525246464899E-2</v>
      </c>
      <c r="E12" s="52">
        <f>HDD!E195</f>
        <v>0.14088774093649997</v>
      </c>
      <c r="F12" s="52">
        <f>HDD!F195</f>
        <v>5.9105066911895217E-2</v>
      </c>
      <c r="G12" s="52">
        <f>HDD!G195</f>
        <v>0.11435149627148367</v>
      </c>
      <c r="H12" s="52">
        <f>HDD!H195</f>
        <v>6.4396431914715474E-2</v>
      </c>
      <c r="I12" s="52">
        <f>HDD!I195</f>
        <v>0.19378123264852853</v>
      </c>
      <c r="J12" s="52">
        <f>HDD!J195</f>
        <v>0</v>
      </c>
      <c r="K12" s="52">
        <f>HDD!K195</f>
        <v>0</v>
      </c>
      <c r="L12" s="52">
        <f>HDD!L195</f>
        <v>0</v>
      </c>
      <c r="M12" s="56">
        <f t="shared" si="1"/>
        <v>0.81952077466460282</v>
      </c>
    </row>
    <row r="13" spans="1:18">
      <c r="A13" s="4" t="s">
        <v>298</v>
      </c>
      <c r="B13" s="51" t="s">
        <v>29</v>
      </c>
      <c r="C13" s="52">
        <f>HDD!C196</f>
        <v>0.15532669969039212</v>
      </c>
      <c r="D13" s="52">
        <f>HDD!D196</f>
        <v>8.1945302272979942E-2</v>
      </c>
      <c r="E13" s="52">
        <f>HDD!E196</f>
        <v>0.13643613743251778</v>
      </c>
      <c r="F13" s="52">
        <f>HDD!F196</f>
        <v>6.179202920205154E-2</v>
      </c>
      <c r="G13" s="52">
        <f>HDD!G196</f>
        <v>0.11479544958057121</v>
      </c>
      <c r="H13" s="52">
        <f>HDD!H196</f>
        <v>7.8013799190444599E-2</v>
      </c>
      <c r="I13" s="52">
        <f>HDD!I196</f>
        <v>0.20155469183786778</v>
      </c>
      <c r="J13" s="52">
        <f>HDD!J196</f>
        <v>0</v>
      </c>
      <c r="K13" s="52">
        <f>HDD!K196</f>
        <v>0</v>
      </c>
      <c r="L13" s="52">
        <f>HDD!L196</f>
        <v>0</v>
      </c>
      <c r="M13" s="56">
        <f t="shared" si="1"/>
        <v>0.82986410920682496</v>
      </c>
    </row>
    <row r="14" spans="1:18">
      <c r="A14" s="4" t="s">
        <v>298</v>
      </c>
      <c r="B14" s="51" t="s">
        <v>30</v>
      </c>
      <c r="C14" s="52">
        <f>HDD!C197</f>
        <v>0.12475733022617359</v>
      </c>
      <c r="D14" s="52">
        <f>HDD!D197</f>
        <v>4.8363668969893102E-2</v>
      </c>
      <c r="E14" s="52">
        <f>HDD!E197</f>
        <v>0.13637864311562853</v>
      </c>
      <c r="F14" s="52">
        <f>HDD!F197</f>
        <v>6.587787543340301E-2</v>
      </c>
      <c r="G14" s="52">
        <f>HDD!G197</f>
        <v>0.11352582705294209</v>
      </c>
      <c r="H14" s="52">
        <f>HDD!H197</f>
        <v>8.7176845371491202E-2</v>
      </c>
      <c r="I14" s="52">
        <f>HDD!I197</f>
        <v>0.20155469183786778</v>
      </c>
      <c r="J14" s="52">
        <f>HDD!J197</f>
        <v>0</v>
      </c>
      <c r="K14" s="52">
        <f>HDD!K197</f>
        <v>0</v>
      </c>
      <c r="L14" s="52">
        <f>HDD!L197</f>
        <v>0</v>
      </c>
      <c r="M14" s="56">
        <f t="shared" si="1"/>
        <v>0.77763488200739928</v>
      </c>
    </row>
    <row r="15" spans="1:18">
      <c r="A15" s="4" t="s">
        <v>298</v>
      </c>
      <c r="B15" s="51" t="s">
        <v>31</v>
      </c>
      <c r="C15" s="52">
        <f>HDD!C198</f>
        <v>0.12350535834705718</v>
      </c>
      <c r="D15" s="52">
        <f>HDD!D198</f>
        <v>4.4802695532606698E-2</v>
      </c>
      <c r="E15" s="52">
        <f>HDD!E198</f>
        <v>0.13522477700431215</v>
      </c>
      <c r="F15" s="52">
        <f>HDD!F198</f>
        <v>6.3829173486082968E-2</v>
      </c>
      <c r="G15" s="52">
        <f>HDD!G198</f>
        <v>0.11297338361520669</v>
      </c>
      <c r="H15" s="52">
        <f>HDD!H198</f>
        <v>0.1325744836740978</v>
      </c>
      <c r="I15" s="52">
        <f>HDD!I198</f>
        <v>0.20155469183786806</v>
      </c>
      <c r="J15" s="52">
        <f>HDD!J198</f>
        <v>0</v>
      </c>
      <c r="K15" s="52">
        <f>HDD!K198</f>
        <v>0</v>
      </c>
      <c r="L15" s="52">
        <f>HDD!L198</f>
        <v>0</v>
      </c>
      <c r="M15" s="56">
        <f t="shared" si="1"/>
        <v>0.81446456349723162</v>
      </c>
    </row>
    <row r="16" spans="1:18">
      <c r="A16" s="4" t="s">
        <v>298</v>
      </c>
      <c r="B16" s="51" t="s">
        <v>32</v>
      </c>
      <c r="C16" s="52">
        <f>HDD!C199</f>
        <v>0.13045913051428612</v>
      </c>
      <c r="D16" s="52">
        <f>HDD!D199</f>
        <v>4.3841008465131094E-2</v>
      </c>
      <c r="E16" s="52">
        <f>HDD!E199</f>
        <v>0.13714814123581545</v>
      </c>
      <c r="F16" s="52">
        <f>HDD!F199</f>
        <v>6.3320415241793285E-2</v>
      </c>
      <c r="G16" s="52">
        <f>HDD!G199</f>
        <v>0.11310953442930106</v>
      </c>
      <c r="H16" s="52">
        <f>HDD!H199</f>
        <v>6.9082748899746069E-2</v>
      </c>
      <c r="I16" s="52">
        <f>HDD!I199</f>
        <v>0.20155469183786778</v>
      </c>
      <c r="J16" s="52">
        <f>HDD!J199</f>
        <v>0</v>
      </c>
      <c r="K16" s="52">
        <f>HDD!K199</f>
        <v>0</v>
      </c>
      <c r="L16" s="52">
        <f>HDD!L199</f>
        <v>0</v>
      </c>
      <c r="M16" s="56">
        <f t="shared" si="1"/>
        <v>0.75851567062394076</v>
      </c>
    </row>
    <row r="17" spans="1:13">
      <c r="A17" s="4" t="s">
        <v>299</v>
      </c>
      <c r="B17" s="51" t="s">
        <v>28</v>
      </c>
      <c r="C17" s="52">
        <f>NES!C195</f>
        <v>0.18473074168564083</v>
      </c>
      <c r="D17" s="52">
        <f>NES!D195</f>
        <v>2.1841203613216849E-2</v>
      </c>
      <c r="E17" s="52">
        <f>NES!E195</f>
        <v>0.10778396750609054</v>
      </c>
      <c r="F17" s="52">
        <f>NES!F195</f>
        <v>9.7693139014072061E-2</v>
      </c>
      <c r="G17" s="52">
        <f>NES!G195</f>
        <v>7.5922425190106793E-2</v>
      </c>
      <c r="H17" s="52">
        <f>NES!H195</f>
        <v>8.3424575481247792E-2</v>
      </c>
      <c r="I17" s="52">
        <f>NES!I195</f>
        <v>8.2927394582136549E-2</v>
      </c>
      <c r="J17" s="52">
        <f>NES!J195</f>
        <v>0.11929820113242955</v>
      </c>
      <c r="K17" s="52">
        <f>NES!K195</f>
        <v>0</v>
      </c>
      <c r="L17" s="52">
        <f>NES!L195</f>
        <v>0</v>
      </c>
      <c r="M17" s="56">
        <f t="shared" si="1"/>
        <v>0.77362164820494095</v>
      </c>
    </row>
    <row r="18" spans="1:13">
      <c r="A18" s="4" t="s">
        <v>299</v>
      </c>
      <c r="B18" s="51" t="s">
        <v>29</v>
      </c>
      <c r="C18" s="52">
        <f>NES!C196</f>
        <v>0.1831206675499025</v>
      </c>
      <c r="D18" s="52">
        <f>NES!D196</f>
        <v>2.1687536105383053E-2</v>
      </c>
      <c r="E18" s="52">
        <f>NES!E196</f>
        <v>0.10591770830632907</v>
      </c>
      <c r="F18" s="52">
        <f>NES!F196</f>
        <v>0.1064077665054602</v>
      </c>
      <c r="G18" s="52">
        <f>NES!G196</f>
        <v>7.4571099598202933E-2</v>
      </c>
      <c r="H18" s="52">
        <f>NES!H196</f>
        <v>0.10241606228783927</v>
      </c>
      <c r="I18" s="52">
        <f>NES!I196</f>
        <v>8.2248650385820909E-2</v>
      </c>
      <c r="J18" s="52">
        <f>NES!J196</f>
        <v>0.11893362258907067</v>
      </c>
      <c r="K18" s="52">
        <f>NES!K196</f>
        <v>0</v>
      </c>
      <c r="L18" s="52">
        <f>NES!L196</f>
        <v>0</v>
      </c>
      <c r="M18" s="56">
        <f t="shared" si="1"/>
        <v>0.79530311332800863</v>
      </c>
    </row>
    <row r="19" spans="1:13">
      <c r="A19" s="4" t="s">
        <v>299</v>
      </c>
      <c r="B19" s="51" t="s">
        <v>30</v>
      </c>
      <c r="C19" s="52">
        <f>NES!C197</f>
        <v>0.18245996188470581</v>
      </c>
      <c r="D19" s="52">
        <f>NES!D197</f>
        <v>1.7075942490298257E-2</v>
      </c>
      <c r="E19" s="52">
        <f>NES!E197</f>
        <v>0.10520020672326159</v>
      </c>
      <c r="F19" s="52">
        <f>NES!F197</f>
        <v>0.10095167731631197</v>
      </c>
      <c r="G19" s="52">
        <f>NES!G197</f>
        <v>7.3816722718870784E-2</v>
      </c>
      <c r="H19" s="52">
        <f>NES!H197</f>
        <v>0.12542241237525123</v>
      </c>
      <c r="I19" s="52">
        <f>NES!I197</f>
        <v>8.1442944738047737E-2</v>
      </c>
      <c r="J19" s="52">
        <f>NES!J197</f>
        <v>0.1185555411366985</v>
      </c>
      <c r="K19" s="52">
        <f>NES!K197</f>
        <v>0</v>
      </c>
      <c r="L19" s="52">
        <f>NES!L197</f>
        <v>0</v>
      </c>
      <c r="M19" s="56">
        <f t="shared" si="1"/>
        <v>0.80492540938344592</v>
      </c>
    </row>
    <row r="20" spans="1:13">
      <c r="A20" s="4" t="s">
        <v>299</v>
      </c>
      <c r="B20" s="51" t="s">
        <v>31</v>
      </c>
      <c r="C20" s="52">
        <f>NES!C198</f>
        <v>0.18180604998535596</v>
      </c>
      <c r="D20" s="52">
        <f>NES!D198</f>
        <v>1.3074407187142362E-2</v>
      </c>
      <c r="E20" s="52">
        <f>NES!E198</f>
        <v>0.10417015178278675</v>
      </c>
      <c r="F20" s="52">
        <f>NES!F198</f>
        <v>8.8917692400641568E-2</v>
      </c>
      <c r="G20" s="52">
        <f>NES!G198</f>
        <v>7.3049662714098504E-2</v>
      </c>
      <c r="H20" s="52">
        <f>NES!H198</f>
        <v>0.18370322905437522</v>
      </c>
      <c r="I20" s="52">
        <f>NES!I198</f>
        <v>8.0664119779296439E-2</v>
      </c>
      <c r="J20" s="52">
        <f>NES!J198</f>
        <v>0.11819096259333965</v>
      </c>
      <c r="K20" s="52">
        <f>NES!K198</f>
        <v>0</v>
      </c>
      <c r="L20" s="52">
        <f>NES!L198</f>
        <v>0</v>
      </c>
      <c r="M20" s="56">
        <f t="shared" si="1"/>
        <v>0.8435762754970364</v>
      </c>
    </row>
    <row r="21" spans="1:13">
      <c r="A21" s="4" t="s">
        <v>299</v>
      </c>
      <c r="B21" s="51" t="s">
        <v>32</v>
      </c>
      <c r="C21" s="52">
        <f>NES!C199</f>
        <v>0.18118524049869639</v>
      </c>
      <c r="D21" s="52">
        <f>NES!D199</f>
        <v>1.3018248999657858E-2</v>
      </c>
      <c r="E21" s="52">
        <f>NES!E199</f>
        <v>0.10336352683593514</v>
      </c>
      <c r="F21" s="52">
        <f>NES!F199</f>
        <v>7.9594163609111021E-2</v>
      </c>
      <c r="G21" s="52">
        <f>NES!G199</f>
        <v>7.242893508694849E-2</v>
      </c>
      <c r="H21" s="52">
        <f>NES!H199</f>
        <v>0.13524487549305897</v>
      </c>
      <c r="I21" s="52">
        <f>NES!I199</f>
        <v>7.9925681922192474E-2</v>
      </c>
      <c r="J21" s="52">
        <f>NES!J199</f>
        <v>0.11781288114096748</v>
      </c>
      <c r="K21" s="52">
        <f>NES!K199</f>
        <v>0</v>
      </c>
      <c r="L21" s="52">
        <f>NES!L199</f>
        <v>0</v>
      </c>
      <c r="M21" s="56">
        <f t="shared" si="1"/>
        <v>0.78257355358656777</v>
      </c>
    </row>
    <row r="22" spans="1:13">
      <c r="A22" s="4" t="s">
        <v>300</v>
      </c>
      <c r="B22" s="51" t="s">
        <v>28</v>
      </c>
      <c r="C22" s="52">
        <f>SRN!C195</f>
        <v>0.10080625468160508</v>
      </c>
      <c r="D22" s="52">
        <f>SRN!D195</f>
        <v>8.9688836789625762E-2</v>
      </c>
      <c r="E22" s="52">
        <f>SRN!E195</f>
        <v>7.4065220823712516E-2</v>
      </c>
      <c r="F22" s="52">
        <f>SRN!F195</f>
        <v>0.13338309865466988</v>
      </c>
      <c r="G22" s="52">
        <f>SRN!G195</f>
        <v>6.6348480251799319E-2</v>
      </c>
      <c r="H22" s="52">
        <f>SRN!H195</f>
        <v>0.11205478081434006</v>
      </c>
      <c r="I22" s="52">
        <f>SRN!I195</f>
        <v>0.10286141777840851</v>
      </c>
      <c r="J22" s="52">
        <f>SRN!J195</f>
        <v>7.6131309099112046E-2</v>
      </c>
      <c r="K22" s="52">
        <f>SRN!K195</f>
        <v>0</v>
      </c>
      <c r="L22" s="52">
        <f>SRN!L195</f>
        <v>0</v>
      </c>
      <c r="M22" s="56">
        <f t="shared" si="1"/>
        <v>0.75533939889327317</v>
      </c>
    </row>
    <row r="23" spans="1:13">
      <c r="A23" s="4" t="s">
        <v>300</v>
      </c>
      <c r="B23" s="51" t="s">
        <v>29</v>
      </c>
      <c r="C23" s="52">
        <f>SRN!C196</f>
        <v>9.9374821144796829E-2</v>
      </c>
      <c r="D23" s="52">
        <f>SRN!D196</f>
        <v>0.11580031669924029</v>
      </c>
      <c r="E23" s="52">
        <f>SRN!E196</f>
        <v>7.261392113191574E-2</v>
      </c>
      <c r="F23" s="52">
        <f>SRN!F196</f>
        <v>0.1435732604865963</v>
      </c>
      <c r="G23" s="52">
        <f>SRN!G196</f>
        <v>6.4995190535652933E-2</v>
      </c>
      <c r="H23" s="52">
        <f>SRN!H196</f>
        <v>0.15981674325829026</v>
      </c>
      <c r="I23" s="52">
        <f>SRN!I196</f>
        <v>0.10061758407491567</v>
      </c>
      <c r="J23" s="52">
        <f>SRN!J196</f>
        <v>0.10007816444355752</v>
      </c>
      <c r="K23" s="52">
        <f>SRN!K196</f>
        <v>0</v>
      </c>
      <c r="L23" s="52">
        <f>SRN!L196</f>
        <v>0</v>
      </c>
      <c r="M23" s="56">
        <f t="shared" si="1"/>
        <v>0.85687000177496553</v>
      </c>
    </row>
    <row r="24" spans="1:13">
      <c r="A24" s="4" t="s">
        <v>300</v>
      </c>
      <c r="B24" s="51" t="s">
        <v>30</v>
      </c>
      <c r="C24" s="52">
        <f>SRN!C197</f>
        <v>0.10143676970361119</v>
      </c>
      <c r="D24" s="52">
        <f>SRN!D197</f>
        <v>0.15256454036482006</v>
      </c>
      <c r="E24" s="52">
        <f>SRN!E197</f>
        <v>7.1563225996189556E-2</v>
      </c>
      <c r="F24" s="52">
        <f>SRN!F197</f>
        <v>0.13954216699325173</v>
      </c>
      <c r="G24" s="52">
        <f>SRN!G197</f>
        <v>6.4087504941637521E-2</v>
      </c>
      <c r="H24" s="52">
        <f>SRN!H197</f>
        <v>0.16629152109023276</v>
      </c>
      <c r="I24" s="52">
        <f>SRN!I197</f>
        <v>0.10056816042505902</v>
      </c>
      <c r="J24" s="52">
        <f>SRN!J197</f>
        <v>0.18703632206417439</v>
      </c>
      <c r="K24" s="52">
        <f>SRN!K197</f>
        <v>0</v>
      </c>
      <c r="L24" s="52">
        <f>SRN!L197</f>
        <v>0</v>
      </c>
      <c r="M24" s="56">
        <f t="shared" si="1"/>
        <v>0.98309021157897614</v>
      </c>
    </row>
    <row r="25" spans="1:13">
      <c r="A25" s="4" t="s">
        <v>300</v>
      </c>
      <c r="B25" s="51" t="s">
        <v>31</v>
      </c>
      <c r="C25" s="52">
        <f>SRN!C198</f>
        <v>0.10011871704100558</v>
      </c>
      <c r="D25" s="52">
        <f>SRN!D198</f>
        <v>7.2166424540138857E-2</v>
      </c>
      <c r="E25" s="52">
        <f>SRN!E198</f>
        <v>7.175060632166759E-2</v>
      </c>
      <c r="F25" s="52">
        <f>SRN!F198</f>
        <v>0.10598965252078957</v>
      </c>
      <c r="G25" s="52">
        <f>SRN!G198</f>
        <v>6.2580013352837E-2</v>
      </c>
      <c r="H25" s="52">
        <f>SRN!H198</f>
        <v>0.13625636671779623</v>
      </c>
      <c r="I25" s="52">
        <f>SRN!I198</f>
        <v>9.9329863263024037E-2</v>
      </c>
      <c r="J25" s="52">
        <f>SRN!J198</f>
        <v>8.1432177189877858E-2</v>
      </c>
      <c r="K25" s="52">
        <f>SRN!K198</f>
        <v>0</v>
      </c>
      <c r="L25" s="52">
        <f>SRN!L198</f>
        <v>0</v>
      </c>
      <c r="M25" s="56">
        <f t="shared" si="1"/>
        <v>0.72962382094713674</v>
      </c>
    </row>
    <row r="26" spans="1:13">
      <c r="A26" s="4" t="s">
        <v>300</v>
      </c>
      <c r="B26" s="51" t="s">
        <v>32</v>
      </c>
      <c r="C26" s="52">
        <f>SRN!C199</f>
        <v>9.8347140881589426E-2</v>
      </c>
      <c r="D26" s="52">
        <f>SRN!D199</f>
        <v>6.9696178153566962E-2</v>
      </c>
      <c r="E26" s="52">
        <f>SRN!E199</f>
        <v>7.0183419942066672E-2</v>
      </c>
      <c r="F26" s="52">
        <f>SRN!F199</f>
        <v>0.11733542712914038</v>
      </c>
      <c r="G26" s="52">
        <f>SRN!G199</f>
        <v>6.1187213737127565E-2</v>
      </c>
      <c r="H26" s="52">
        <f>SRN!H199</f>
        <v>0.1063821853002863</v>
      </c>
      <c r="I26" s="52">
        <f>SRN!I199</f>
        <v>9.6396474688990777E-2</v>
      </c>
      <c r="J26" s="52">
        <f>SRN!J199</f>
        <v>5.5548526972880201E-2</v>
      </c>
      <c r="K26" s="52">
        <f>SRN!K199</f>
        <v>0</v>
      </c>
      <c r="L26" s="52">
        <f>SRN!L199</f>
        <v>0</v>
      </c>
      <c r="M26" s="56">
        <f t="shared" si="1"/>
        <v>0.67507656680564831</v>
      </c>
    </row>
    <row r="27" spans="1:13">
      <c r="A27" s="4" t="s">
        <v>311</v>
      </c>
      <c r="B27" s="51" t="s">
        <v>28</v>
      </c>
      <c r="C27" s="52">
        <f>SVE!C195</f>
        <v>0.12101134998595575</v>
      </c>
      <c r="D27" s="52">
        <f>SVE!D195</f>
        <v>5.023879471873241E-2</v>
      </c>
      <c r="E27" s="52">
        <f>SVE!E195</f>
        <v>0.13287117931213291</v>
      </c>
      <c r="F27" s="52">
        <f>SVE!F195</f>
        <v>6.7178895016206844E-2</v>
      </c>
      <c r="G27" s="52">
        <f>SVE!G195</f>
        <v>0.1088350328540407</v>
      </c>
      <c r="H27" s="52">
        <f>SVE!H195</f>
        <v>8.8536230607325822E-2</v>
      </c>
      <c r="I27" s="52">
        <f>SVE!I195</f>
        <v>6.990994694813997E-2</v>
      </c>
      <c r="J27" s="52">
        <f>SVE!J195</f>
        <v>0.14323783235292611</v>
      </c>
      <c r="K27" s="52">
        <f>SVE!K195</f>
        <v>0</v>
      </c>
      <c r="L27" s="52">
        <f>SVE!L195</f>
        <v>0</v>
      </c>
      <c r="M27" s="56">
        <f t="shared" si="1"/>
        <v>0.78181926179546057</v>
      </c>
    </row>
    <row r="28" spans="1:13">
      <c r="A28" s="4" t="s">
        <v>311</v>
      </c>
      <c r="B28" s="51" t="s">
        <v>29</v>
      </c>
      <c r="C28" s="52">
        <f>SVE!C196</f>
        <v>0.12553840600932259</v>
      </c>
      <c r="D28" s="52">
        <f>SVE!D196</f>
        <v>5.4295857166116193E-2</v>
      </c>
      <c r="E28" s="52">
        <f>SVE!E196</f>
        <v>0.12887042299962093</v>
      </c>
      <c r="F28" s="52">
        <f>SVE!F196</f>
        <v>8.0613985007639152E-2</v>
      </c>
      <c r="G28" s="52">
        <f>SVE!G196</f>
        <v>0.10164666532540022</v>
      </c>
      <c r="H28" s="52">
        <f>SVE!H196</f>
        <v>0.10466246636724125</v>
      </c>
      <c r="I28" s="52">
        <f>SVE!I196</f>
        <v>7.1195905678460042E-2</v>
      </c>
      <c r="J28" s="52">
        <f>SVE!J196</f>
        <v>0.13925502741728799</v>
      </c>
      <c r="K28" s="52">
        <f>SVE!K196</f>
        <v>0</v>
      </c>
      <c r="L28" s="52">
        <f>SVE!L196</f>
        <v>0</v>
      </c>
      <c r="M28" s="56">
        <f t="shared" si="1"/>
        <v>0.80607873597108837</v>
      </c>
    </row>
    <row r="29" spans="1:13">
      <c r="A29" s="4" t="s">
        <v>311</v>
      </c>
      <c r="B29" s="51" t="s">
        <v>30</v>
      </c>
      <c r="C29" s="52">
        <f>SVE!C197</f>
        <v>0.12500721840155107</v>
      </c>
      <c r="D29" s="52">
        <f>SVE!D197</f>
        <v>7.8114838367749309E-2</v>
      </c>
      <c r="E29" s="52">
        <f>SVE!E197</f>
        <v>0.1174001600687565</v>
      </c>
      <c r="F29" s="52">
        <f>SVE!F197</f>
        <v>8.4691220707541329E-2</v>
      </c>
      <c r="G29" s="52">
        <f>SVE!G197</f>
        <v>9.9579866690130359E-2</v>
      </c>
      <c r="H29" s="52">
        <f>SVE!H197</f>
        <v>0.10802657048981211</v>
      </c>
      <c r="I29" s="52">
        <f>SVE!I197</f>
        <v>6.6597848851121258E-2</v>
      </c>
      <c r="J29" s="52">
        <f>SVE!J197</f>
        <v>0.13730001047285306</v>
      </c>
      <c r="K29" s="52">
        <f>SVE!K197</f>
        <v>0</v>
      </c>
      <c r="L29" s="52">
        <f>SVE!L197</f>
        <v>0</v>
      </c>
      <c r="M29" s="56">
        <f t="shared" si="1"/>
        <v>0.81671773404951509</v>
      </c>
    </row>
    <row r="30" spans="1:13">
      <c r="A30" s="4" t="s">
        <v>311</v>
      </c>
      <c r="B30" s="51" t="s">
        <v>31</v>
      </c>
      <c r="C30" s="52">
        <f>SVE!C198</f>
        <v>0.1259749347820448</v>
      </c>
      <c r="D30" s="52">
        <f>SVE!D198</f>
        <v>0.10758695979728403</v>
      </c>
      <c r="E30" s="52">
        <f>SVE!E198</f>
        <v>0.11406125737050898</v>
      </c>
      <c r="F30" s="52">
        <f>SVE!F198</f>
        <v>8.1860969274518844E-2</v>
      </c>
      <c r="G30" s="52">
        <f>SVE!G198</f>
        <v>9.9011895627848692E-2</v>
      </c>
      <c r="H30" s="52">
        <f>SVE!H198</f>
        <v>0.10539771760093114</v>
      </c>
      <c r="I30" s="52">
        <f>SVE!I198</f>
        <v>6.7184851887490765E-2</v>
      </c>
      <c r="J30" s="52">
        <f>SVE!J198</f>
        <v>0.12807002143664961</v>
      </c>
      <c r="K30" s="52">
        <f>SVE!K198</f>
        <v>0</v>
      </c>
      <c r="L30" s="52">
        <f>SVE!L198</f>
        <v>0</v>
      </c>
      <c r="M30" s="56">
        <f t="shared" si="1"/>
        <v>0.82914860777727695</v>
      </c>
    </row>
    <row r="31" spans="1:13">
      <c r="A31" s="4" t="s">
        <v>311</v>
      </c>
      <c r="B31" s="51" t="s">
        <v>32</v>
      </c>
      <c r="C31" s="52">
        <f>SVE!C199</f>
        <v>0.12958331388587788</v>
      </c>
      <c r="D31" s="52">
        <f>SVE!D199</f>
        <v>8.2648326885365775E-2</v>
      </c>
      <c r="E31" s="52">
        <f>SVE!E199</f>
        <v>0.11494884029548663</v>
      </c>
      <c r="F31" s="52">
        <f>SVE!F199</f>
        <v>7.7503069947587835E-2</v>
      </c>
      <c r="G31" s="52">
        <f>SVE!G199</f>
        <v>9.9380179254039372E-2</v>
      </c>
      <c r="H31" s="52">
        <f>SVE!H199</f>
        <v>8.4923375183230287E-2</v>
      </c>
      <c r="I31" s="52">
        <f>SVE!I199</f>
        <v>6.6663205352800639E-2</v>
      </c>
      <c r="J31" s="52">
        <f>SVE!J199</f>
        <v>0.11058534960227058</v>
      </c>
      <c r="K31" s="52">
        <f>SVE!K199</f>
        <v>0</v>
      </c>
      <c r="L31" s="52">
        <f>SVE!L199</f>
        <v>0</v>
      </c>
      <c r="M31" s="56">
        <f t="shared" si="1"/>
        <v>0.76623566040665914</v>
      </c>
    </row>
    <row r="32" spans="1:13">
      <c r="A32" s="4" t="s">
        <v>312</v>
      </c>
      <c r="B32" s="51" t="s">
        <v>28</v>
      </c>
      <c r="C32" s="52">
        <f>SWB!C195</f>
        <v>0.14650553256909216</v>
      </c>
      <c r="D32" s="52">
        <f>SWB!D195</f>
        <v>6.0206900088681431E-2</v>
      </c>
      <c r="E32" s="52">
        <f>SWB!E195</f>
        <v>0.1023604171392459</v>
      </c>
      <c r="F32" s="52">
        <f>SWB!F195</f>
        <v>7.8906221312502856E-2</v>
      </c>
      <c r="G32" s="52">
        <f>SWB!G195</f>
        <v>9.4110612596142132E-2</v>
      </c>
      <c r="H32" s="52">
        <f>SWB!H195</f>
        <v>0.1221898929997403</v>
      </c>
      <c r="I32" s="52">
        <f>SWB!I195</f>
        <v>0.14895780284361898</v>
      </c>
      <c r="J32" s="52">
        <f>SWB!J195</f>
        <v>4.8025725802973894E-2</v>
      </c>
      <c r="K32" s="52">
        <f>SWB!K195</f>
        <v>0</v>
      </c>
      <c r="L32" s="52">
        <f>SWB!L195</f>
        <v>0</v>
      </c>
      <c r="M32" s="56">
        <f t="shared" si="1"/>
        <v>0.80126310535199763</v>
      </c>
    </row>
    <row r="33" spans="1:13">
      <c r="A33" s="4" t="s">
        <v>312</v>
      </c>
      <c r="B33" s="51" t="s">
        <v>29</v>
      </c>
      <c r="C33" s="52">
        <f>SWB!C196</f>
        <v>0.14732690783643615</v>
      </c>
      <c r="D33" s="52">
        <f>SWB!D196</f>
        <v>6.7608348788400816E-2</v>
      </c>
      <c r="E33" s="52">
        <f>SWB!E196</f>
        <v>0.10252205046831622</v>
      </c>
      <c r="F33" s="52">
        <f>SWB!F196</f>
        <v>9.4446052042378797E-2</v>
      </c>
      <c r="G33" s="52">
        <f>SWB!G196</f>
        <v>9.3698069343610357E-2</v>
      </c>
      <c r="H33" s="52">
        <f>SWB!H196</f>
        <v>0.1190193077876489</v>
      </c>
      <c r="I33" s="52">
        <f>SWB!I196</f>
        <v>0.15054151706863406</v>
      </c>
      <c r="J33" s="52">
        <f>SWB!J196</f>
        <v>4.9214914951125462E-2</v>
      </c>
      <c r="K33" s="52">
        <f>SWB!K196</f>
        <v>0</v>
      </c>
      <c r="L33" s="52">
        <f>SWB!L196</f>
        <v>0</v>
      </c>
      <c r="M33" s="56">
        <f t="shared" si="1"/>
        <v>0.82437716828655083</v>
      </c>
    </row>
    <row r="34" spans="1:13">
      <c r="A34" s="4" t="s">
        <v>312</v>
      </c>
      <c r="B34" s="51" t="s">
        <v>30</v>
      </c>
      <c r="C34" s="52">
        <f>SWB!C197</f>
        <v>0.14755123839055953</v>
      </c>
      <c r="D34" s="52">
        <f>SWB!D197</f>
        <v>5.6088066870347064E-2</v>
      </c>
      <c r="E34" s="52">
        <f>SWB!E197</f>
        <v>0.10167354896482805</v>
      </c>
      <c r="F34" s="52">
        <f>SWB!F197</f>
        <v>0.11332723990273122</v>
      </c>
      <c r="G34" s="52">
        <f>SWB!G197</f>
        <v>9.3018765008116788E-2</v>
      </c>
      <c r="H34" s="52">
        <f>SWB!H197</f>
        <v>0.10248807804658495</v>
      </c>
      <c r="I34" s="52">
        <f>SWB!I197</f>
        <v>0.15030187610037518</v>
      </c>
      <c r="J34" s="52">
        <f>SWB!J197</f>
        <v>5.2474157594849781E-2</v>
      </c>
      <c r="K34" s="52">
        <f>SWB!K197</f>
        <v>0</v>
      </c>
      <c r="L34" s="52">
        <f>SWB!L197</f>
        <v>0</v>
      </c>
      <c r="M34" s="56">
        <f t="shared" si="1"/>
        <v>0.8169229708783925</v>
      </c>
    </row>
    <row r="35" spans="1:13">
      <c r="A35" s="4" t="s">
        <v>312</v>
      </c>
      <c r="B35" s="51" t="s">
        <v>31</v>
      </c>
      <c r="C35" s="52">
        <f>SWB!C198</f>
        <v>0.14796354029450212</v>
      </c>
      <c r="D35" s="52">
        <f>SWB!D198</f>
        <v>4.3091090183772447E-2</v>
      </c>
      <c r="E35" s="52">
        <f>SWB!E198</f>
        <v>0.10056703152545866</v>
      </c>
      <c r="F35" s="52">
        <f>SWB!F198</f>
        <v>0.10554743013953889</v>
      </c>
      <c r="G35" s="52">
        <f>SWB!G198</f>
        <v>9.1223978172373071E-2</v>
      </c>
      <c r="H35" s="52">
        <f>SWB!H198</f>
        <v>0.10306296664507318</v>
      </c>
      <c r="I35" s="52">
        <f>SWB!I198</f>
        <v>0.15045816368837009</v>
      </c>
      <c r="J35" s="52">
        <f>SWB!J198</f>
        <v>5.0837664421742264E-2</v>
      </c>
      <c r="K35" s="52">
        <f>SWB!K198</f>
        <v>0</v>
      </c>
      <c r="L35" s="52">
        <f>SWB!L198</f>
        <v>0</v>
      </c>
      <c r="M35" s="56">
        <f t="shared" si="1"/>
        <v>0.79275186507083073</v>
      </c>
    </row>
    <row r="36" spans="1:13">
      <c r="A36" s="4" t="s">
        <v>312</v>
      </c>
      <c r="B36" s="51" t="s">
        <v>32</v>
      </c>
      <c r="C36" s="52">
        <f>SWB!C199</f>
        <v>0.14853096463728468</v>
      </c>
      <c r="D36" s="52">
        <f>SWB!D199</f>
        <v>3.5127410340923579E-2</v>
      </c>
      <c r="E36" s="52">
        <f>SWB!E199</f>
        <v>0.10007561484036519</v>
      </c>
      <c r="F36" s="52">
        <f>SWB!F199</f>
        <v>0.10057439366463398</v>
      </c>
      <c r="G36" s="52">
        <f>SWB!G199</f>
        <v>9.0190274299986689E-2</v>
      </c>
      <c r="H36" s="52">
        <f>SWB!H199</f>
        <v>9.0998055100723688E-2</v>
      </c>
      <c r="I36" s="52">
        <f>SWB!I199</f>
        <v>0.15113540990301472</v>
      </c>
      <c r="J36" s="52">
        <f>SWB!J199</f>
        <v>4.8052767625295485E-2</v>
      </c>
      <c r="K36" s="52">
        <f>SWB!K199</f>
        <v>0</v>
      </c>
      <c r="L36" s="52">
        <f>SWB!L199</f>
        <v>0</v>
      </c>
      <c r="M36" s="56">
        <f t="shared" si="1"/>
        <v>0.76468489041222809</v>
      </c>
    </row>
    <row r="37" spans="1:13">
      <c r="A37" s="4" t="s">
        <v>301</v>
      </c>
      <c r="B37" s="51" t="s">
        <v>28</v>
      </c>
      <c r="C37" s="52">
        <f>TMS!C195</f>
        <v>0.10738944507509086</v>
      </c>
      <c r="D37" s="52">
        <f>TMS!D195</f>
        <v>6.9613702773994229E-2</v>
      </c>
      <c r="E37" s="52">
        <f>TMS!E195</f>
        <v>8.8361831365821791E-2</v>
      </c>
      <c r="F37" s="52">
        <f>TMS!F195</f>
        <v>0.12067270187831808</v>
      </c>
      <c r="G37" s="52">
        <f>TMS!G195</f>
        <v>9.8615802614801171E-2</v>
      </c>
      <c r="H37" s="52">
        <f>TMS!H195</f>
        <v>0.1041224532829272</v>
      </c>
      <c r="I37" s="52">
        <f>TMS!I195</f>
        <v>7.0771675283843372E-2</v>
      </c>
      <c r="J37" s="52">
        <f>TMS!J195</f>
        <v>8.515050455257149E-2</v>
      </c>
      <c r="K37" s="52">
        <f>TMS!K195</f>
        <v>-1.7499448495887557E-3</v>
      </c>
      <c r="L37" s="52">
        <f>TMS!L195</f>
        <v>-6.6657094481257215E-2</v>
      </c>
      <c r="M37" s="56">
        <f t="shared" si="1"/>
        <v>0.67629107749652217</v>
      </c>
    </row>
    <row r="38" spans="1:13">
      <c r="A38" s="4" t="s">
        <v>301</v>
      </c>
      <c r="B38" s="51" t="s">
        <v>29</v>
      </c>
      <c r="C38" s="52">
        <f>TMS!C196</f>
        <v>0.11037788063801078</v>
      </c>
      <c r="D38" s="52">
        <f>TMS!D196</f>
        <v>8.0927755921850808E-2</v>
      </c>
      <c r="E38" s="52">
        <f>TMS!E196</f>
        <v>8.6766960921495814E-2</v>
      </c>
      <c r="F38" s="52">
        <f>TMS!F196</f>
        <v>0.12677161541455334</v>
      </c>
      <c r="G38" s="52">
        <f>TMS!G196</f>
        <v>9.37676133239249E-2</v>
      </c>
      <c r="H38" s="52">
        <f>TMS!H196</f>
        <v>0.11789719591418187</v>
      </c>
      <c r="I38" s="52">
        <f>TMS!I196</f>
        <v>7.4610744127872664E-2</v>
      </c>
      <c r="J38" s="52">
        <f>TMS!J196</f>
        <v>0.15327786402651772</v>
      </c>
      <c r="K38" s="52">
        <f>TMS!K196</f>
        <v>-5.1047872702008343E-3</v>
      </c>
      <c r="L38" s="52">
        <f>TMS!L196</f>
        <v>-9.8858196159159098E-2</v>
      </c>
      <c r="M38" s="56">
        <f t="shared" si="1"/>
        <v>0.74043464685904803</v>
      </c>
    </row>
    <row r="39" spans="1:13">
      <c r="A39" s="4" t="s">
        <v>301</v>
      </c>
      <c r="B39" s="51" t="s">
        <v>30</v>
      </c>
      <c r="C39" s="52">
        <f>TMS!C197</f>
        <v>0.10498018724070558</v>
      </c>
      <c r="D39" s="52">
        <f>TMS!D197</f>
        <v>0.12873639938301962</v>
      </c>
      <c r="E39" s="52">
        <f>TMS!E197</f>
        <v>8.3011993371416903E-2</v>
      </c>
      <c r="F39" s="52">
        <f>TMS!F197</f>
        <v>0.11864920080129368</v>
      </c>
      <c r="G39" s="52">
        <f>TMS!G197</f>
        <v>9.0334748986219709E-2</v>
      </c>
      <c r="H39" s="52">
        <f>TMS!H197</f>
        <v>0.11997461910429402</v>
      </c>
      <c r="I39" s="52">
        <f>TMS!I197</f>
        <v>7.6532208301405072E-2</v>
      </c>
      <c r="J39" s="52">
        <f>TMS!J197</f>
        <v>0.1567413612527212</v>
      </c>
      <c r="K39" s="52">
        <f>TMS!K197</f>
        <v>-7.7550932506773194E-3</v>
      </c>
      <c r="L39" s="52">
        <f>TMS!L197</f>
        <v>-5.3071064928295324E-2</v>
      </c>
      <c r="M39" s="56">
        <f t="shared" si="1"/>
        <v>0.81813456026210318</v>
      </c>
    </row>
    <row r="40" spans="1:13">
      <c r="A40" s="4" t="s">
        <v>301</v>
      </c>
      <c r="B40" s="51" t="s">
        <v>31</v>
      </c>
      <c r="C40" s="52">
        <f>TMS!C198</f>
        <v>0.10208009344081224</v>
      </c>
      <c r="D40" s="52">
        <f>TMS!D198</f>
        <v>0.13610636416924426</v>
      </c>
      <c r="E40" s="52">
        <f>TMS!E198</f>
        <v>8.0358895775948555E-2</v>
      </c>
      <c r="F40" s="52">
        <f>TMS!F198</f>
        <v>0.1142768868100386</v>
      </c>
      <c r="G40" s="52">
        <f>TMS!G198</f>
        <v>8.8849771794672447E-2</v>
      </c>
      <c r="H40" s="52">
        <f>TMS!H198</f>
        <v>0.10850955406838531</v>
      </c>
      <c r="I40" s="52">
        <f>TMS!I198</f>
        <v>7.2916432034798195E-2</v>
      </c>
      <c r="J40" s="52">
        <f>TMS!J198</f>
        <v>0.13273731740999695</v>
      </c>
      <c r="K40" s="52">
        <f>TMS!K198</f>
        <v>-1.3020842254376976E-2</v>
      </c>
      <c r="L40" s="52">
        <f>TMS!L198</f>
        <v>0.59064547205429041</v>
      </c>
      <c r="M40" s="56">
        <f t="shared" si="1"/>
        <v>1.4134599453038099</v>
      </c>
    </row>
    <row r="41" spans="1:13">
      <c r="A41" s="4" t="s">
        <v>301</v>
      </c>
      <c r="B41" s="51" t="s">
        <v>32</v>
      </c>
      <c r="C41" s="52">
        <f>TMS!C199</f>
        <v>0.10620704385237331</v>
      </c>
      <c r="D41" s="52">
        <f>TMS!D199</f>
        <v>5.3581127504898435E-2</v>
      </c>
      <c r="E41" s="52">
        <f>TMS!E199</f>
        <v>7.9350316336503385E-2</v>
      </c>
      <c r="F41" s="52">
        <f>TMS!F199</f>
        <v>0.10177959732460984</v>
      </c>
      <c r="G41" s="52">
        <f>TMS!G199</f>
        <v>8.8567826776432448E-2</v>
      </c>
      <c r="H41" s="52">
        <f>TMS!H199</f>
        <v>8.9360414134160904E-2</v>
      </c>
      <c r="I41" s="52">
        <f>TMS!I199</f>
        <v>7.302613344070677E-2</v>
      </c>
      <c r="J41" s="52">
        <f>TMS!J199</f>
        <v>0.10423575956956643</v>
      </c>
      <c r="K41" s="52">
        <f>TMS!K199</f>
        <v>-1.5200923555099251E-2</v>
      </c>
      <c r="L41" s="52">
        <f>TMS!L199</f>
        <v>0.67077247469436441</v>
      </c>
      <c r="M41" s="56">
        <f t="shared" si="1"/>
        <v>1.3516797700785166</v>
      </c>
    </row>
    <row r="42" spans="1:13">
      <c r="A42" s="4" t="s">
        <v>313</v>
      </c>
      <c r="B42" s="51" t="s">
        <v>28</v>
      </c>
      <c r="C42" s="52">
        <f>UUW!C195</f>
        <v>0.14227469539077736</v>
      </c>
      <c r="D42" s="52">
        <f>UUW!D195</f>
        <v>2.9105201882743601E-2</v>
      </c>
      <c r="E42" s="52">
        <f>UUW!E195</f>
        <v>0.13847189573606797</v>
      </c>
      <c r="F42" s="52">
        <f>UUW!F195</f>
        <v>6.8482446414013631E-2</v>
      </c>
      <c r="G42" s="52">
        <f>UUW!G195</f>
        <v>8.9553603115999761E-2</v>
      </c>
      <c r="H42" s="52">
        <f>UUW!H195</f>
        <v>8.7073406979951265E-2</v>
      </c>
      <c r="I42" s="52">
        <f>UUW!I195</f>
        <v>0.10970513233575774</v>
      </c>
      <c r="J42" s="52">
        <f>UUW!J195</f>
        <v>9.6939789378383781E-2</v>
      </c>
      <c r="K42" s="52">
        <f>UUW!K195</f>
        <v>0</v>
      </c>
      <c r="L42" s="52">
        <f>UUW!L195</f>
        <v>0</v>
      </c>
      <c r="M42" s="56">
        <f t="shared" si="1"/>
        <v>0.76160617123369512</v>
      </c>
    </row>
    <row r="43" spans="1:13">
      <c r="A43" s="4" t="s">
        <v>313</v>
      </c>
      <c r="B43" s="51" t="s">
        <v>29</v>
      </c>
      <c r="C43" s="52">
        <f>UUW!C196</f>
        <v>0.14414373991022228</v>
      </c>
      <c r="D43" s="52">
        <f>UUW!D196</f>
        <v>3.2739039749005626E-2</v>
      </c>
      <c r="E43" s="52">
        <f>UUW!E196</f>
        <v>0.14103704860884045</v>
      </c>
      <c r="F43" s="52">
        <f>UUW!F196</f>
        <v>5.9983024200369828E-2</v>
      </c>
      <c r="G43" s="52">
        <f>UUW!G196</f>
        <v>9.066412192946452E-2</v>
      </c>
      <c r="H43" s="52">
        <f>UUW!H196</f>
        <v>9.4214110992128036E-2</v>
      </c>
      <c r="I43" s="52">
        <f>UUW!I196</f>
        <v>0.10916935144372469</v>
      </c>
      <c r="J43" s="52">
        <f>UUW!J196</f>
        <v>0.10404857703459106</v>
      </c>
      <c r="K43" s="52">
        <f>UUW!K196</f>
        <v>0</v>
      </c>
      <c r="L43" s="52">
        <f>UUW!L196</f>
        <v>0</v>
      </c>
      <c r="M43" s="56">
        <f t="shared" si="1"/>
        <v>0.77599901386834647</v>
      </c>
    </row>
    <row r="44" spans="1:13">
      <c r="A44" s="4" t="s">
        <v>313</v>
      </c>
      <c r="B44" s="51" t="s">
        <v>30</v>
      </c>
      <c r="C44" s="52">
        <f>UUW!C197</f>
        <v>0.14730594409824616</v>
      </c>
      <c r="D44" s="52">
        <f>UUW!D197</f>
        <v>5.3545976175537621E-2</v>
      </c>
      <c r="E44" s="52">
        <f>UUW!E197</f>
        <v>0.14100221572077221</v>
      </c>
      <c r="F44" s="52">
        <f>UUW!F197</f>
        <v>6.085692474507063E-2</v>
      </c>
      <c r="G44" s="52">
        <f>UUW!G197</f>
        <v>9.1269946681661066E-2</v>
      </c>
      <c r="H44" s="52">
        <f>UUW!H197</f>
        <v>7.9921799505629221E-2</v>
      </c>
      <c r="I44" s="52">
        <f>UUW!I197</f>
        <v>0.10854551100363242</v>
      </c>
      <c r="J44" s="52">
        <f>UUW!J197</f>
        <v>9.1793582298940593E-2</v>
      </c>
      <c r="K44" s="52">
        <f>UUW!K197</f>
        <v>0</v>
      </c>
      <c r="L44" s="52">
        <f>UUW!L197</f>
        <v>0</v>
      </c>
      <c r="M44" s="56">
        <f t="shared" si="1"/>
        <v>0.77424190022949002</v>
      </c>
    </row>
    <row r="45" spans="1:13">
      <c r="A45" s="4" t="s">
        <v>313</v>
      </c>
      <c r="B45" s="51" t="s">
        <v>31</v>
      </c>
      <c r="C45" s="52">
        <f>UUW!C198</f>
        <v>0.15670627916692076</v>
      </c>
      <c r="D45" s="52">
        <f>UUW!D198</f>
        <v>7.5025220135958526E-2</v>
      </c>
      <c r="E45" s="52">
        <f>UUW!E198</f>
        <v>0.15108753716239751</v>
      </c>
      <c r="F45" s="52">
        <f>UUW!F198</f>
        <v>4.9350742870077804E-2</v>
      </c>
      <c r="G45" s="52">
        <f>UUW!G198</f>
        <v>9.8750514012914362E-2</v>
      </c>
      <c r="H45" s="52">
        <f>UUW!H198</f>
        <v>0.14836544696618192</v>
      </c>
      <c r="I45" s="52">
        <f>UUW!I198</f>
        <v>0.10717165109338254</v>
      </c>
      <c r="J45" s="52">
        <f>UUW!J198</f>
        <v>7.9724719707307462E-2</v>
      </c>
      <c r="K45" s="52">
        <f>UUW!K198</f>
        <v>0</v>
      </c>
      <c r="L45" s="52">
        <f>UUW!L198</f>
        <v>0</v>
      </c>
      <c r="M45" s="56">
        <f t="shared" si="1"/>
        <v>0.86618211111514087</v>
      </c>
    </row>
    <row r="46" spans="1:13">
      <c r="A46" s="4" t="s">
        <v>313</v>
      </c>
      <c r="B46" s="51" t="s">
        <v>32</v>
      </c>
      <c r="C46" s="52">
        <f>UUW!C199</f>
        <v>0.17205209079440603</v>
      </c>
      <c r="D46" s="52">
        <f>UUW!D199</f>
        <v>4.7101812696181897E-2</v>
      </c>
      <c r="E46" s="52">
        <f>UUW!E199</f>
        <v>0.14776561149430248</v>
      </c>
      <c r="F46" s="52">
        <f>UUW!F199</f>
        <v>4.1962553048087652E-2</v>
      </c>
      <c r="G46" s="52">
        <f>UUW!G199</f>
        <v>0.10220823154722959</v>
      </c>
      <c r="H46" s="52">
        <f>UUW!H199</f>
        <v>0.11797881826884023</v>
      </c>
      <c r="I46" s="52">
        <f>UUW!I199</f>
        <v>0.10719371535213432</v>
      </c>
      <c r="J46" s="52">
        <f>UUW!J199</f>
        <v>8.5707970352145488E-2</v>
      </c>
      <c r="K46" s="52">
        <f>UUW!K199</f>
        <v>0</v>
      </c>
      <c r="L46" s="52">
        <f>UUW!L199</f>
        <v>0</v>
      </c>
      <c r="M46" s="56">
        <f t="shared" si="1"/>
        <v>0.82197080355332774</v>
      </c>
    </row>
    <row r="47" spans="1:13">
      <c r="A47" s="4" t="s">
        <v>310</v>
      </c>
      <c r="B47" s="51" t="s">
        <v>28</v>
      </c>
      <c r="C47" s="52">
        <f>WSH!C195</f>
        <v>0.10840387392510421</v>
      </c>
      <c r="D47" s="52">
        <f>WSH!D195</f>
        <v>9.2042716600409399E-2</v>
      </c>
      <c r="E47" s="52">
        <f>WSH!E195</f>
        <v>0.11168599791164832</v>
      </c>
      <c r="F47" s="52">
        <f>WSH!F195</f>
        <v>0.10040615046368857</v>
      </c>
      <c r="G47" s="52">
        <f>WSH!G195</f>
        <v>0.10171521114133102</v>
      </c>
      <c r="H47" s="52">
        <f>WSH!H195</f>
        <v>0.11001639424455954</v>
      </c>
      <c r="I47" s="52">
        <f>WSH!I195</f>
        <v>0.12224253569068831</v>
      </c>
      <c r="J47" s="52">
        <f>WSH!J195</f>
        <v>8.2675403164076594E-2</v>
      </c>
      <c r="K47" s="52">
        <f>WSH!K195</f>
        <v>0</v>
      </c>
      <c r="L47" s="52">
        <f>WSH!L195</f>
        <v>0</v>
      </c>
      <c r="M47" s="56">
        <f t="shared" si="1"/>
        <v>0.82918828314150606</v>
      </c>
    </row>
    <row r="48" spans="1:13">
      <c r="A48" s="4" t="s">
        <v>310</v>
      </c>
      <c r="B48" s="51" t="s">
        <v>29</v>
      </c>
      <c r="C48" s="52">
        <f>WSH!C196</f>
        <v>0.11222109471670151</v>
      </c>
      <c r="D48" s="52">
        <f>WSH!D196</f>
        <v>0.10983827495211594</v>
      </c>
      <c r="E48" s="52">
        <f>WSH!E196</f>
        <v>0.10772778406641183</v>
      </c>
      <c r="F48" s="52">
        <f>WSH!F196</f>
        <v>0.10020542218068716</v>
      </c>
      <c r="G48" s="52">
        <f>WSH!G196</f>
        <v>0.10752019295847826</v>
      </c>
      <c r="H48" s="52">
        <f>WSH!H196</f>
        <v>8.8674638809643297E-2</v>
      </c>
      <c r="I48" s="52">
        <f>WSH!I196</f>
        <v>0.12218107336563416</v>
      </c>
      <c r="J48" s="52">
        <f>WSH!J196</f>
        <v>7.9567023120142952E-2</v>
      </c>
      <c r="K48" s="52">
        <f>WSH!K196</f>
        <v>0</v>
      </c>
      <c r="L48" s="52">
        <f>WSH!L196</f>
        <v>0</v>
      </c>
      <c r="M48" s="56">
        <f t="shared" si="1"/>
        <v>0.82793550416981521</v>
      </c>
    </row>
    <row r="49" spans="1:13">
      <c r="A49" s="4" t="s">
        <v>310</v>
      </c>
      <c r="B49" s="51" t="s">
        <v>30</v>
      </c>
      <c r="C49" s="52">
        <f>WSH!C197</f>
        <v>0.11433098686515629</v>
      </c>
      <c r="D49" s="52">
        <f>WSH!D197</f>
        <v>9.8425637787158446E-2</v>
      </c>
      <c r="E49" s="52">
        <f>WSH!E197</f>
        <v>0.10479991190228589</v>
      </c>
      <c r="F49" s="52">
        <f>WSH!F197</f>
        <v>9.3431174050748758E-2</v>
      </c>
      <c r="G49" s="52">
        <f>WSH!G197</f>
        <v>0.10784944955447695</v>
      </c>
      <c r="H49" s="52">
        <f>WSH!H197</f>
        <v>9.4707467256804762E-2</v>
      </c>
      <c r="I49" s="52">
        <f>WSH!I197</f>
        <v>0.1226697971081049</v>
      </c>
      <c r="J49" s="52">
        <f>WSH!J197</f>
        <v>8.1036541062762965E-2</v>
      </c>
      <c r="K49" s="52">
        <f>WSH!K197</f>
        <v>0</v>
      </c>
      <c r="L49" s="52">
        <f>WSH!L197</f>
        <v>0</v>
      </c>
      <c r="M49" s="56">
        <f t="shared" si="1"/>
        <v>0.81725096558749888</v>
      </c>
    </row>
    <row r="50" spans="1:13">
      <c r="A50" s="4" t="s">
        <v>310</v>
      </c>
      <c r="B50" s="51" t="s">
        <v>31</v>
      </c>
      <c r="C50" s="52">
        <f>WSH!C198</f>
        <v>0.11444360861304814</v>
      </c>
      <c r="D50" s="52">
        <f>WSH!D198</f>
        <v>8.5870261956533675E-2</v>
      </c>
      <c r="E50" s="52">
        <f>WSH!E198</f>
        <v>0.10238378182104094</v>
      </c>
      <c r="F50" s="52">
        <f>WSH!F198</f>
        <v>8.8919823382551638E-2</v>
      </c>
      <c r="G50" s="52">
        <f>WSH!G198</f>
        <v>0.10694694364277976</v>
      </c>
      <c r="H50" s="52">
        <f>WSH!H198</f>
        <v>8.8690249243512528E-2</v>
      </c>
      <c r="I50" s="52">
        <f>WSH!I198</f>
        <v>0.12081919012524413</v>
      </c>
      <c r="J50" s="52">
        <f>WSH!J198</f>
        <v>7.6714518600476303E-2</v>
      </c>
      <c r="K50" s="52">
        <f>WSH!K198</f>
        <v>0</v>
      </c>
      <c r="L50" s="52">
        <f>WSH!L198</f>
        <v>0</v>
      </c>
      <c r="M50" s="56">
        <f t="shared" si="1"/>
        <v>0.78478837738518714</v>
      </c>
    </row>
    <row r="51" spans="1:13">
      <c r="A51" s="4" t="s">
        <v>310</v>
      </c>
      <c r="B51" s="51" t="s">
        <v>32</v>
      </c>
      <c r="C51" s="52">
        <f>WSH!C199</f>
        <v>0.10534895708659926</v>
      </c>
      <c r="D51" s="52">
        <f>WSH!D199</f>
        <v>5.907458749717312E-2</v>
      </c>
      <c r="E51" s="52">
        <f>WSH!E199</f>
        <v>0.10387872016701158</v>
      </c>
      <c r="F51" s="52">
        <f>WSH!F199</f>
        <v>8.6561234053925323E-2</v>
      </c>
      <c r="G51" s="52">
        <f>WSH!G199</f>
        <v>0.10634753265201838</v>
      </c>
      <c r="H51" s="52">
        <f>WSH!H199</f>
        <v>8.7531920496395479E-2</v>
      </c>
      <c r="I51" s="52">
        <f>WSH!I199</f>
        <v>0.12258475085125056</v>
      </c>
      <c r="J51" s="52">
        <f>WSH!J199</f>
        <v>6.9509166911619041E-2</v>
      </c>
      <c r="K51" s="52">
        <f>WSH!K199</f>
        <v>0</v>
      </c>
      <c r="L51" s="52">
        <f>WSH!L199</f>
        <v>0</v>
      </c>
      <c r="M51" s="56">
        <f t="shared" si="1"/>
        <v>0.74083686971599272</v>
      </c>
    </row>
    <row r="52" spans="1:13">
      <c r="A52" s="4" t="s">
        <v>302</v>
      </c>
      <c r="B52" s="51" t="s">
        <v>28</v>
      </c>
      <c r="C52" s="52">
        <f>WSX!C195</f>
        <v>0.1167078906216943</v>
      </c>
      <c r="D52" s="52">
        <f>WSX!D195</f>
        <v>0.14860848819081393</v>
      </c>
      <c r="E52" s="52">
        <f>WSX!E195</f>
        <v>0.12001002862757894</v>
      </c>
      <c r="F52" s="52">
        <f>WSX!F195</f>
        <v>7.546296578721888E-2</v>
      </c>
      <c r="G52" s="52">
        <f>WSX!G195</f>
        <v>6.1153247883958053E-2</v>
      </c>
      <c r="H52" s="52">
        <f>WSX!H195</f>
        <v>0.15325751153467401</v>
      </c>
      <c r="I52" s="52">
        <f>WSX!I195</f>
        <v>0.14054126781875337</v>
      </c>
      <c r="J52" s="52">
        <f>WSX!J195</f>
        <v>5.0772393607426046E-2</v>
      </c>
      <c r="K52" s="52">
        <f>WSX!K195</f>
        <v>0</v>
      </c>
      <c r="L52" s="52">
        <f>WSX!L195</f>
        <v>0</v>
      </c>
      <c r="M52" s="56">
        <f t="shared" si="1"/>
        <v>0.86651379407211748</v>
      </c>
    </row>
    <row r="53" spans="1:13">
      <c r="A53" s="4" t="s">
        <v>302</v>
      </c>
      <c r="B53" s="51" t="s">
        <v>29</v>
      </c>
      <c r="C53" s="52">
        <f>WSX!C196</f>
        <v>0.11886516917916248</v>
      </c>
      <c r="D53" s="52">
        <f>WSX!D196</f>
        <v>8.1781079293362424E-2</v>
      </c>
      <c r="E53" s="52">
        <f>WSX!E196</f>
        <v>0.12066256483411494</v>
      </c>
      <c r="F53" s="52">
        <f>WSX!F196</f>
        <v>7.0634996811148279E-2</v>
      </c>
      <c r="G53" s="52">
        <f>WSX!G196</f>
        <v>6.2427214027452903E-2</v>
      </c>
      <c r="H53" s="52">
        <f>WSX!H196</f>
        <v>0.13901505312806581</v>
      </c>
      <c r="I53" s="52">
        <f>WSX!I196</f>
        <v>0.14119992484877125</v>
      </c>
      <c r="J53" s="52">
        <f>WSX!J196</f>
        <v>4.4250022615516374E-2</v>
      </c>
      <c r="K53" s="52">
        <f>WSX!K196</f>
        <v>0</v>
      </c>
      <c r="L53" s="52">
        <f>WSX!L196</f>
        <v>0</v>
      </c>
      <c r="M53" s="56">
        <f t="shared" si="1"/>
        <v>0.77883602473759439</v>
      </c>
    </row>
    <row r="54" spans="1:13">
      <c r="A54" s="4" t="s">
        <v>302</v>
      </c>
      <c r="B54" s="51" t="s">
        <v>30</v>
      </c>
      <c r="C54" s="52">
        <f>WSX!C197</f>
        <v>0.13072648210482166</v>
      </c>
      <c r="D54" s="52">
        <f>WSX!D197</f>
        <v>7.6634350084109598E-2</v>
      </c>
      <c r="E54" s="52">
        <f>WSX!E197</f>
        <v>0.12143999312388538</v>
      </c>
      <c r="F54" s="52">
        <f>WSX!F197</f>
        <v>0.10548824575491086</v>
      </c>
      <c r="G54" s="52">
        <f>WSX!G197</f>
        <v>6.4156433140310068E-2</v>
      </c>
      <c r="H54" s="52">
        <f>WSX!H197</f>
        <v>0.13518454640256675</v>
      </c>
      <c r="I54" s="52">
        <f>WSX!I197</f>
        <v>0.14186846750931295</v>
      </c>
      <c r="J54" s="52">
        <f>WSX!J197</f>
        <v>6.6487282345312648E-2</v>
      </c>
      <c r="K54" s="52">
        <f>WSX!K197</f>
        <v>0</v>
      </c>
      <c r="L54" s="52">
        <f>WSX!L197</f>
        <v>0</v>
      </c>
      <c r="M54" s="56">
        <f t="shared" si="1"/>
        <v>0.84198580046522986</v>
      </c>
    </row>
    <row r="55" spans="1:13">
      <c r="A55" s="4" t="s">
        <v>302</v>
      </c>
      <c r="B55" s="51" t="s">
        <v>31</v>
      </c>
      <c r="C55" s="52">
        <f>WSX!C198</f>
        <v>0.11892336721069892</v>
      </c>
      <c r="D55" s="52">
        <f>WSX!D198</f>
        <v>4.994500796618976E-2</v>
      </c>
      <c r="E55" s="52">
        <f>WSX!E198</f>
        <v>0.12245172889121148</v>
      </c>
      <c r="F55" s="52">
        <f>WSX!F198</f>
        <v>7.5643273239714356E-2</v>
      </c>
      <c r="G55" s="52">
        <f>WSX!G198</f>
        <v>6.6381700209981909E-2</v>
      </c>
      <c r="H55" s="52">
        <f>WSX!H198</f>
        <v>0.13025662415921724</v>
      </c>
      <c r="I55" s="52">
        <f>WSX!I198</f>
        <v>0.14254704609582533</v>
      </c>
      <c r="J55" s="52">
        <f>WSX!J198</f>
        <v>5.1387626619781017E-2</v>
      </c>
      <c r="K55" s="52">
        <f>WSX!K198</f>
        <v>0</v>
      </c>
      <c r="L55" s="52">
        <f>WSX!L198</f>
        <v>0</v>
      </c>
      <c r="M55" s="56">
        <f t="shared" si="1"/>
        <v>0.75753637439262</v>
      </c>
    </row>
    <row r="56" spans="1:13">
      <c r="A56" s="4" t="s">
        <v>302</v>
      </c>
      <c r="B56" s="51" t="s">
        <v>32</v>
      </c>
      <c r="C56" s="52">
        <f>WSX!C199</f>
        <v>0.11982348913504873</v>
      </c>
      <c r="D56" s="52">
        <f>WSX!D199</f>
        <v>3.7984676214098054E-2</v>
      </c>
      <c r="E56" s="52">
        <f>WSX!E199</f>
        <v>0.12371452076485526</v>
      </c>
      <c r="F56" s="52">
        <f>WSX!F199</f>
        <v>6.4491682165361552E-2</v>
      </c>
      <c r="G56" s="52">
        <f>WSX!G199</f>
        <v>6.8027348360380768E-2</v>
      </c>
      <c r="H56" s="52">
        <f>WSX!H199</f>
        <v>0.12014032115339258</v>
      </c>
      <c r="I56" s="52">
        <f>WSX!I199</f>
        <v>0.14324052249314309</v>
      </c>
      <c r="J56" s="52">
        <f>WSX!J199</f>
        <v>7.7705446046157867E-2</v>
      </c>
      <c r="K56" s="52">
        <f>WSX!K199</f>
        <v>0</v>
      </c>
      <c r="L56" s="52">
        <f>WSX!L199</f>
        <v>0</v>
      </c>
      <c r="M56" s="56">
        <f t="shared" si="1"/>
        <v>0.75512800633243793</v>
      </c>
    </row>
    <row r="57" spans="1:13">
      <c r="A57" s="4" t="s">
        <v>303</v>
      </c>
      <c r="B57" s="51" t="s">
        <v>28</v>
      </c>
      <c r="C57" s="52">
        <f>YKY!C195</f>
        <v>0.12246892735470398</v>
      </c>
      <c r="D57" s="52">
        <f>YKY!D195</f>
        <v>8.8550212611519796E-2</v>
      </c>
      <c r="E57" s="52">
        <f>YKY!E195</f>
        <v>0.125555442999571</v>
      </c>
      <c r="F57" s="52">
        <f>YKY!F195</f>
        <v>7.7336697968738474E-2</v>
      </c>
      <c r="G57" s="52">
        <f>YKY!G195</f>
        <v>6.6721061769646609E-2</v>
      </c>
      <c r="H57" s="52">
        <f>YKY!H195</f>
        <v>0.18030061924963617</v>
      </c>
      <c r="I57" s="52">
        <f>YKY!I195</f>
        <v>0.11448592912992002</v>
      </c>
      <c r="J57" s="52">
        <f>YKY!J195</f>
        <v>8.7085230631801486E-2</v>
      </c>
      <c r="K57" s="52">
        <f>YKY!K195</f>
        <v>0</v>
      </c>
      <c r="L57" s="52">
        <f>YKY!L195</f>
        <v>0</v>
      </c>
      <c r="M57" s="56">
        <f t="shared" si="1"/>
        <v>0.86250412171553759</v>
      </c>
    </row>
    <row r="58" spans="1:13">
      <c r="A58" s="4" t="s">
        <v>303</v>
      </c>
      <c r="B58" s="51" t="s">
        <v>29</v>
      </c>
      <c r="C58" s="52">
        <f>YKY!C196</f>
        <v>0.12196821823417188</v>
      </c>
      <c r="D58" s="52">
        <f>YKY!D196</f>
        <v>6.6064029776299993E-2</v>
      </c>
      <c r="E58" s="52">
        <f>YKY!E196</f>
        <v>0.1227175058034818</v>
      </c>
      <c r="F58" s="52">
        <f>YKY!F196</f>
        <v>8.2715020682019441E-2</v>
      </c>
      <c r="G58" s="52">
        <f>YKY!G196</f>
        <v>6.6145541252232945E-2</v>
      </c>
      <c r="H58" s="52">
        <f>YKY!H196</f>
        <v>0.17948545896768292</v>
      </c>
      <c r="I58" s="52">
        <f>YKY!I196</f>
        <v>0.1154540884617673</v>
      </c>
      <c r="J58" s="52">
        <f>YKY!J196</f>
        <v>8.8210190457241891E-2</v>
      </c>
      <c r="K58" s="52">
        <f>YKY!K196</f>
        <v>0</v>
      </c>
      <c r="L58" s="52">
        <f>YKY!L196</f>
        <v>0</v>
      </c>
      <c r="M58" s="56">
        <f t="shared" si="1"/>
        <v>0.84276005363489814</v>
      </c>
    </row>
    <row r="59" spans="1:13">
      <c r="A59" s="4" t="s">
        <v>303</v>
      </c>
      <c r="B59" s="51" t="s">
        <v>30</v>
      </c>
      <c r="C59" s="52">
        <f>YKY!C197</f>
        <v>0.12218219517225029</v>
      </c>
      <c r="D59" s="52">
        <f>YKY!D197</f>
        <v>0.11186635397192886</v>
      </c>
      <c r="E59" s="52">
        <f>YKY!E197</f>
        <v>0.12314764783975782</v>
      </c>
      <c r="F59" s="52">
        <f>YKY!F197</f>
        <v>8.2482841026466344E-2</v>
      </c>
      <c r="G59" s="52">
        <f>YKY!G197</f>
        <v>6.4520227689217224E-2</v>
      </c>
      <c r="H59" s="52">
        <f>YKY!H197</f>
        <v>0.14299628983028298</v>
      </c>
      <c r="I59" s="52">
        <f>YKY!I197</f>
        <v>0.11631261398060309</v>
      </c>
      <c r="J59" s="52">
        <f>YKY!J197</f>
        <v>7.1169889923847499E-2</v>
      </c>
      <c r="K59" s="52">
        <f>YKY!K197</f>
        <v>0</v>
      </c>
      <c r="L59" s="52">
        <f>YKY!L197</f>
        <v>0</v>
      </c>
      <c r="M59" s="56">
        <f t="shared" si="1"/>
        <v>0.83467805943435425</v>
      </c>
    </row>
    <row r="60" spans="1:13">
      <c r="A60" s="4" t="s">
        <v>303</v>
      </c>
      <c r="B60" s="51" t="s">
        <v>31</v>
      </c>
      <c r="C60" s="52">
        <f>YKY!C198</f>
        <v>0.12241988760278089</v>
      </c>
      <c r="D60" s="52">
        <f>YKY!D198</f>
        <v>8.4977566411125527E-2</v>
      </c>
      <c r="E60" s="52">
        <f>YKY!E198</f>
        <v>0.12365950665213925</v>
      </c>
      <c r="F60" s="52">
        <f>YKY!F198</f>
        <v>7.4845440489309842E-2</v>
      </c>
      <c r="G60" s="52">
        <f>YKY!G198</f>
        <v>6.8051708736589694E-2</v>
      </c>
      <c r="H60" s="52">
        <f>YKY!H198</f>
        <v>0.10012241664302569</v>
      </c>
      <c r="I60" s="52">
        <f>YKY!I198</f>
        <v>0.11724170498501869</v>
      </c>
      <c r="J60" s="52">
        <f>YKY!J198</f>
        <v>0.11374706711015568</v>
      </c>
      <c r="K60" s="52">
        <f>YKY!K198</f>
        <v>0</v>
      </c>
      <c r="L60" s="52">
        <f>YKY!L198</f>
        <v>0</v>
      </c>
      <c r="M60" s="56">
        <f t="shared" si="1"/>
        <v>0.80506529863014531</v>
      </c>
    </row>
    <row r="61" spans="1:13">
      <c r="A61" s="4" t="s">
        <v>303</v>
      </c>
      <c r="B61" s="51" t="s">
        <v>32</v>
      </c>
      <c r="C61" s="52">
        <f>YKY!C199</f>
        <v>0.12754132334237003</v>
      </c>
      <c r="D61" s="52">
        <f>YKY!D199</f>
        <v>3.1961285522848909E-2</v>
      </c>
      <c r="E61" s="52">
        <f>YKY!E199</f>
        <v>0.12407701296376276</v>
      </c>
      <c r="F61" s="52">
        <f>YKY!F199</f>
        <v>6.346288357475334E-2</v>
      </c>
      <c r="G61" s="52">
        <f>YKY!G199</f>
        <v>7.0264309773285016E-2</v>
      </c>
      <c r="H61" s="52">
        <f>YKY!H199</f>
        <v>6.1392366088400853E-2</v>
      </c>
      <c r="I61" s="52">
        <f>YKY!I199</f>
        <v>0.11814704562983011</v>
      </c>
      <c r="J61" s="52">
        <f>YKY!J199</f>
        <v>5.8146239689814389E-2</v>
      </c>
      <c r="K61" s="52">
        <f>YKY!K199</f>
        <v>0</v>
      </c>
      <c r="L61" s="52">
        <f>YKY!L199</f>
        <v>0</v>
      </c>
      <c r="M61" s="56">
        <f t="shared" si="1"/>
        <v>0.65499246658506538</v>
      </c>
    </row>
    <row r="62" spans="1:13">
      <c r="A62" s="4" t="s">
        <v>304</v>
      </c>
      <c r="B62" s="51" t="s">
        <v>28</v>
      </c>
      <c r="C62" s="52">
        <f>AFW!C195</f>
        <v>6.1650670710022608E-2</v>
      </c>
      <c r="D62" s="52">
        <f>AFW!D195</f>
        <v>9.7054577295363542E-2</v>
      </c>
      <c r="E62" s="52">
        <f>AFW!E195</f>
        <v>0.10923778200923129</v>
      </c>
      <c r="F62" s="52">
        <f>AFW!F195</f>
        <v>9.9601049419922844E-2</v>
      </c>
      <c r="G62" s="52">
        <f>AFW!G195</f>
        <v>0</v>
      </c>
      <c r="H62" s="52">
        <f>AFW!H195</f>
        <v>0</v>
      </c>
      <c r="I62" s="52">
        <f>AFW!I195</f>
        <v>0</v>
      </c>
      <c r="J62" s="52">
        <f>AFW!J195</f>
        <v>0</v>
      </c>
      <c r="K62" s="52">
        <f>AFW!K195</f>
        <v>0</v>
      </c>
      <c r="L62" s="52">
        <f>AFW!L195</f>
        <v>0</v>
      </c>
      <c r="M62" s="56">
        <f t="shared" si="1"/>
        <v>0.36754407943454026</v>
      </c>
    </row>
    <row r="63" spans="1:13">
      <c r="A63" s="4" t="s">
        <v>304</v>
      </c>
      <c r="B63" s="51" t="s">
        <v>29</v>
      </c>
      <c r="C63" s="52">
        <f>AFW!C196</f>
        <v>6.6103832195157322E-2</v>
      </c>
      <c r="D63" s="52">
        <f>AFW!D196</f>
        <v>0.12959392726025068</v>
      </c>
      <c r="E63" s="52">
        <f>AFW!E196</f>
        <v>0.10880081574771272</v>
      </c>
      <c r="F63" s="52">
        <f>AFW!F196</f>
        <v>9.8940772405386679E-2</v>
      </c>
      <c r="G63" s="52">
        <f>AFW!G196</f>
        <v>0</v>
      </c>
      <c r="H63" s="52">
        <f>AFW!H196</f>
        <v>0</v>
      </c>
      <c r="I63" s="52">
        <f>AFW!I196</f>
        <v>0</v>
      </c>
      <c r="J63" s="52">
        <f>AFW!J196</f>
        <v>0</v>
      </c>
      <c r="K63" s="52">
        <f>AFW!K196</f>
        <v>0</v>
      </c>
      <c r="L63" s="52">
        <f>AFW!L196</f>
        <v>0</v>
      </c>
      <c r="M63" s="56">
        <f t="shared" si="1"/>
        <v>0.40343934760850741</v>
      </c>
    </row>
    <row r="64" spans="1:13">
      <c r="A64" s="4" t="s">
        <v>304</v>
      </c>
      <c r="B64" s="51" t="s">
        <v>30</v>
      </c>
      <c r="C64" s="52">
        <f>AFW!C197</f>
        <v>7.6906508402497617E-2</v>
      </c>
      <c r="D64" s="52">
        <f>AFW!D197</f>
        <v>0.14258675392779957</v>
      </c>
      <c r="E64" s="52">
        <f>AFW!E197</f>
        <v>0.10951391020744411</v>
      </c>
      <c r="F64" s="52">
        <f>AFW!F197</f>
        <v>9.5380859508422691E-2</v>
      </c>
      <c r="G64" s="52">
        <f>AFW!G197</f>
        <v>0</v>
      </c>
      <c r="H64" s="52">
        <f>AFW!H197</f>
        <v>0</v>
      </c>
      <c r="I64" s="52">
        <f>AFW!I197</f>
        <v>0</v>
      </c>
      <c r="J64" s="52">
        <f>AFW!J197</f>
        <v>0</v>
      </c>
      <c r="K64" s="52">
        <f>AFW!K197</f>
        <v>0</v>
      </c>
      <c r="L64" s="52">
        <f>AFW!L197</f>
        <v>0</v>
      </c>
      <c r="M64" s="56">
        <f t="shared" si="1"/>
        <v>0.42438803204616399</v>
      </c>
    </row>
    <row r="65" spans="1:13">
      <c r="A65" s="4" t="s">
        <v>304</v>
      </c>
      <c r="B65" s="51" t="s">
        <v>31</v>
      </c>
      <c r="C65" s="52">
        <f>AFW!C198</f>
        <v>8.6471233770805359E-2</v>
      </c>
      <c r="D65" s="52">
        <f>AFW!D198</f>
        <v>0.18540909397806363</v>
      </c>
      <c r="E65" s="52">
        <f>AFW!E198</f>
        <v>0.11660601388912288</v>
      </c>
      <c r="F65" s="52">
        <f>AFW!F198</f>
        <v>7.7123464609524559E-2</v>
      </c>
      <c r="G65" s="52">
        <f>AFW!G198</f>
        <v>0</v>
      </c>
      <c r="H65" s="52">
        <f>AFW!H198</f>
        <v>0</v>
      </c>
      <c r="I65" s="52">
        <f>AFW!I198</f>
        <v>0</v>
      </c>
      <c r="J65" s="52">
        <f>AFW!J198</f>
        <v>0</v>
      </c>
      <c r="K65" s="52">
        <f>AFW!K198</f>
        <v>0</v>
      </c>
      <c r="L65" s="52">
        <f>AFW!L198</f>
        <v>0</v>
      </c>
      <c r="M65" s="56">
        <f t="shared" si="1"/>
        <v>0.46560980624751647</v>
      </c>
    </row>
    <row r="66" spans="1:13">
      <c r="A66" s="4" t="s">
        <v>304</v>
      </c>
      <c r="B66" s="51" t="s">
        <v>32</v>
      </c>
      <c r="C66" s="52">
        <f>AFW!C199</f>
        <v>6.1394908226448858E-2</v>
      </c>
      <c r="D66" s="52">
        <f>AFW!D199</f>
        <v>9.2828494233590644E-2</v>
      </c>
      <c r="E66" s="52">
        <f>AFW!E199</f>
        <v>0.11080199838662673</v>
      </c>
      <c r="F66" s="52">
        <f>AFW!F199</f>
        <v>7.3993333816605403E-2</v>
      </c>
      <c r="G66" s="52">
        <f>AFW!G199</f>
        <v>0</v>
      </c>
      <c r="H66" s="52">
        <f>AFW!H199</f>
        <v>0</v>
      </c>
      <c r="I66" s="52">
        <f>AFW!I199</f>
        <v>0</v>
      </c>
      <c r="J66" s="52">
        <f>AFW!J199</f>
        <v>0</v>
      </c>
      <c r="K66" s="52">
        <f>AFW!K199</f>
        <v>0</v>
      </c>
      <c r="L66" s="52">
        <f>AFW!L199</f>
        <v>0</v>
      </c>
      <c r="M66" s="56">
        <f t="shared" si="1"/>
        <v>0.33901873466327165</v>
      </c>
    </row>
    <row r="67" spans="1:13">
      <c r="A67" s="4" t="s">
        <v>305</v>
      </c>
      <c r="B67" s="51" t="s">
        <v>28</v>
      </c>
      <c r="C67" s="52">
        <f>BRL!C195</f>
        <v>0.15387796372026663</v>
      </c>
      <c r="D67" s="52">
        <f>BRL!D195</f>
        <v>4.6240581359688962E-2</v>
      </c>
      <c r="E67" s="52">
        <f>BRL!E195</f>
        <v>0.11479320698780941</v>
      </c>
      <c r="F67" s="52">
        <f>BRL!F195</f>
        <v>9.5245259659507614E-2</v>
      </c>
      <c r="G67" s="52">
        <f>BRL!G195</f>
        <v>0</v>
      </c>
      <c r="H67" s="52">
        <f>BRL!H195</f>
        <v>0</v>
      </c>
      <c r="I67" s="52">
        <f>BRL!I195</f>
        <v>0</v>
      </c>
      <c r="J67" s="52">
        <f>BRL!J195</f>
        <v>0</v>
      </c>
      <c r="K67" s="52">
        <f>BRL!K195</f>
        <v>0</v>
      </c>
      <c r="L67" s="52">
        <f>BRL!L195</f>
        <v>0</v>
      </c>
      <c r="M67" s="56">
        <f t="shared" si="1"/>
        <v>0.41015701172727259</v>
      </c>
    </row>
    <row r="68" spans="1:13">
      <c r="A68" s="4" t="s">
        <v>305</v>
      </c>
      <c r="B68" s="51" t="s">
        <v>29</v>
      </c>
      <c r="C68" s="52">
        <f>BRL!C196</f>
        <v>0.14834484143487561</v>
      </c>
      <c r="D68" s="52">
        <f>BRL!D196</f>
        <v>4.3710090362387474E-2</v>
      </c>
      <c r="E68" s="52">
        <f>BRL!E196</f>
        <v>0.10930483321094284</v>
      </c>
      <c r="F68" s="52">
        <f>BRL!F196</f>
        <v>9.1583953714832328E-2</v>
      </c>
      <c r="G68" s="52">
        <f>BRL!G196</f>
        <v>0</v>
      </c>
      <c r="H68" s="52">
        <f>BRL!H196</f>
        <v>0</v>
      </c>
      <c r="I68" s="52">
        <f>BRL!I196</f>
        <v>0</v>
      </c>
      <c r="J68" s="52">
        <f>BRL!J196</f>
        <v>0</v>
      </c>
      <c r="K68" s="52">
        <f>BRL!K196</f>
        <v>0</v>
      </c>
      <c r="L68" s="52">
        <f>BRL!L196</f>
        <v>0</v>
      </c>
      <c r="M68" s="56">
        <f t="shared" si="1"/>
        <v>0.39294371872303824</v>
      </c>
    </row>
    <row r="69" spans="1:13">
      <c r="A69" s="4" t="s">
        <v>305</v>
      </c>
      <c r="B69" s="51" t="s">
        <v>30</v>
      </c>
      <c r="C69" s="52">
        <f>BRL!C197</f>
        <v>0.14824821145197806</v>
      </c>
      <c r="D69" s="52">
        <f>BRL!D197</f>
        <v>8.4768730222576527E-2</v>
      </c>
      <c r="E69" s="52">
        <f>BRL!E197</f>
        <v>0.10887885380065986</v>
      </c>
      <c r="F69" s="52">
        <f>BRL!F197</f>
        <v>8.409139929325915E-2</v>
      </c>
      <c r="G69" s="52">
        <f>BRL!G197</f>
        <v>0</v>
      </c>
      <c r="H69" s="52">
        <f>BRL!H197</f>
        <v>0</v>
      </c>
      <c r="I69" s="52">
        <f>BRL!I197</f>
        <v>0</v>
      </c>
      <c r="J69" s="52">
        <f>BRL!J197</f>
        <v>0</v>
      </c>
      <c r="K69" s="52">
        <f>BRL!K197</f>
        <v>0</v>
      </c>
      <c r="L69" s="52">
        <f>BRL!L197</f>
        <v>0</v>
      </c>
      <c r="M69" s="56">
        <f t="shared" si="1"/>
        <v>0.42598719476847358</v>
      </c>
    </row>
    <row r="70" spans="1:13">
      <c r="A70" s="4" t="s">
        <v>305</v>
      </c>
      <c r="B70" s="51" t="s">
        <v>31</v>
      </c>
      <c r="C70" s="52">
        <f>BRL!C198</f>
        <v>0.14821357166095289</v>
      </c>
      <c r="D70" s="52">
        <f>BRL!D198</f>
        <v>3.9516192870689741E-2</v>
      </c>
      <c r="E70" s="52">
        <f>BRL!E198</f>
        <v>0.10849077403712076</v>
      </c>
      <c r="F70" s="52">
        <f>BRL!F198</f>
        <v>8.928979735074874E-2</v>
      </c>
      <c r="G70" s="52">
        <f>BRL!G198</f>
        <v>0</v>
      </c>
      <c r="H70" s="52">
        <f>BRL!H198</f>
        <v>0</v>
      </c>
      <c r="I70" s="52">
        <f>BRL!I198</f>
        <v>0</v>
      </c>
      <c r="J70" s="52">
        <f>BRL!J198</f>
        <v>0</v>
      </c>
      <c r="K70" s="52">
        <f>BRL!K198</f>
        <v>0</v>
      </c>
      <c r="L70" s="52">
        <f>BRL!L198</f>
        <v>0</v>
      </c>
      <c r="M70" s="56">
        <f t="shared" si="1"/>
        <v>0.38551033591951211</v>
      </c>
    </row>
    <row r="71" spans="1:13">
      <c r="A71" s="4" t="s">
        <v>305</v>
      </c>
      <c r="B71" s="51" t="s">
        <v>32</v>
      </c>
      <c r="C71" s="52">
        <f>BRL!C199</f>
        <v>0.14841398949658888</v>
      </c>
      <c r="D71" s="52">
        <f>BRL!D199</f>
        <v>3.8665827419995233E-2</v>
      </c>
      <c r="E71" s="52">
        <f>BRL!E199</f>
        <v>0.10859115463704856</v>
      </c>
      <c r="F71" s="52">
        <f>BRL!F199</f>
        <v>8.973076730807085E-2</v>
      </c>
      <c r="G71" s="52">
        <f>BRL!G199</f>
        <v>0</v>
      </c>
      <c r="H71" s="52">
        <f>BRL!H199</f>
        <v>0</v>
      </c>
      <c r="I71" s="52">
        <f>BRL!I199</f>
        <v>0</v>
      </c>
      <c r="J71" s="52">
        <f>BRL!J199</f>
        <v>0</v>
      </c>
      <c r="K71" s="52">
        <f>BRL!K199</f>
        <v>0</v>
      </c>
      <c r="L71" s="52">
        <f>BRL!L199</f>
        <v>0</v>
      </c>
      <c r="M71" s="56">
        <f t="shared" si="1"/>
        <v>0.38540173886170348</v>
      </c>
    </row>
    <row r="72" spans="1:13">
      <c r="A72" s="4" t="s">
        <v>306</v>
      </c>
      <c r="B72" s="51" t="s">
        <v>28</v>
      </c>
      <c r="C72" s="52">
        <f>PRT!C195</f>
        <v>0.15910132983745939</v>
      </c>
      <c r="D72" s="52">
        <f>PRT!D195</f>
        <v>7.3083504881975264E-2</v>
      </c>
      <c r="E72" s="52">
        <f>PRT!E195</f>
        <v>0.13229266851630803</v>
      </c>
      <c r="F72" s="52">
        <f>PRT!F195</f>
        <v>6.7867627321679502E-2</v>
      </c>
      <c r="G72" s="52">
        <f>PRT!G195</f>
        <v>0</v>
      </c>
      <c r="H72" s="52">
        <f>PRT!H195</f>
        <v>0</v>
      </c>
      <c r="I72" s="52">
        <f>PRT!I195</f>
        <v>0</v>
      </c>
      <c r="J72" s="52">
        <f>PRT!J195</f>
        <v>0</v>
      </c>
      <c r="K72" s="52">
        <f>PRT!K195</f>
        <v>0</v>
      </c>
      <c r="L72" s="52">
        <f>PRT!L195</f>
        <v>0.16452545491087303</v>
      </c>
      <c r="M72" s="56">
        <f t="shared" ref="M72:M91" si="3" xml:space="preserve"> SUM(C72:L72)</f>
        <v>0.59687058546829519</v>
      </c>
    </row>
    <row r="73" spans="1:13">
      <c r="A73" s="4" t="s">
        <v>306</v>
      </c>
      <c r="B73" s="51" t="s">
        <v>29</v>
      </c>
      <c r="C73" s="52">
        <f>PRT!C196</f>
        <v>0.16218459575185804</v>
      </c>
      <c r="D73" s="52">
        <f>PRT!D196</f>
        <v>1.6659611627668564E-2</v>
      </c>
      <c r="E73" s="52">
        <f>PRT!E196</f>
        <v>0.13298479890083348</v>
      </c>
      <c r="F73" s="52">
        <f>PRT!F196</f>
        <v>6.9102450015409086E-2</v>
      </c>
      <c r="G73" s="52">
        <f>PRT!G196</f>
        <v>0</v>
      </c>
      <c r="H73" s="52">
        <f>PRT!H196</f>
        <v>0</v>
      </c>
      <c r="I73" s="52">
        <f>PRT!I196</f>
        <v>0</v>
      </c>
      <c r="J73" s="52">
        <f>PRT!J196</f>
        <v>0</v>
      </c>
      <c r="K73" s="52">
        <f>PRT!K196</f>
        <v>0</v>
      </c>
      <c r="L73" s="52">
        <f>PRT!L196</f>
        <v>9.9392421501785649E-2</v>
      </c>
      <c r="M73" s="56">
        <f t="shared" si="3"/>
        <v>0.48032387779755481</v>
      </c>
    </row>
    <row r="74" spans="1:13">
      <c r="A74" s="4" t="s">
        <v>306</v>
      </c>
      <c r="B74" s="51" t="s">
        <v>30</v>
      </c>
      <c r="C74" s="52">
        <f>PRT!C197</f>
        <v>0.16322028046823342</v>
      </c>
      <c r="D74" s="52">
        <f>PRT!D197</f>
        <v>5.5745365544734478E-3</v>
      </c>
      <c r="E74" s="52">
        <f>PRT!E197</f>
        <v>0.13261616423951014</v>
      </c>
      <c r="F74" s="52">
        <f>PRT!F197</f>
        <v>7.2018143090114367E-2</v>
      </c>
      <c r="G74" s="52">
        <f>PRT!G197</f>
        <v>0</v>
      </c>
      <c r="H74" s="52">
        <f>PRT!H197</f>
        <v>0</v>
      </c>
      <c r="I74" s="52">
        <f>PRT!I197</f>
        <v>0</v>
      </c>
      <c r="J74" s="52">
        <f>PRT!J197</f>
        <v>0</v>
      </c>
      <c r="K74" s="52">
        <f>PRT!K197</f>
        <v>0</v>
      </c>
      <c r="L74" s="52">
        <f>PRT!L197</f>
        <v>0.11557905477482493</v>
      </c>
      <c r="M74" s="56">
        <f t="shared" si="3"/>
        <v>0.48900817912715627</v>
      </c>
    </row>
    <row r="75" spans="1:13">
      <c r="A75" s="4" t="s">
        <v>306</v>
      </c>
      <c r="B75" s="51" t="s">
        <v>31</v>
      </c>
      <c r="C75" s="52">
        <f>PRT!C198</f>
        <v>0.16087112548583446</v>
      </c>
      <c r="D75" s="52">
        <f>PRT!D198</f>
        <v>5.4087758152255298E-2</v>
      </c>
      <c r="E75" s="52">
        <f>PRT!E198</f>
        <v>0.13163815391355027</v>
      </c>
      <c r="F75" s="52">
        <f>PRT!F198</f>
        <v>6.5083259125908663E-2</v>
      </c>
      <c r="G75" s="52">
        <f>PRT!G198</f>
        <v>0</v>
      </c>
      <c r="H75" s="52">
        <f>PRT!H198</f>
        <v>0</v>
      </c>
      <c r="I75" s="52">
        <f>PRT!I198</f>
        <v>0</v>
      </c>
      <c r="J75" s="52">
        <f>PRT!J198</f>
        <v>0</v>
      </c>
      <c r="K75" s="52">
        <f>PRT!K198</f>
        <v>0</v>
      </c>
      <c r="L75" s="52">
        <f>PRT!L198</f>
        <v>0.28733979561863243</v>
      </c>
      <c r="M75" s="56">
        <f t="shared" si="3"/>
        <v>0.69902009229618112</v>
      </c>
    </row>
    <row r="76" spans="1:13">
      <c r="A76" s="4" t="s">
        <v>306</v>
      </c>
      <c r="B76" s="51" t="s">
        <v>32</v>
      </c>
      <c r="C76" s="52">
        <f>PRT!C199</f>
        <v>0.15742080410543599</v>
      </c>
      <c r="D76" s="52">
        <f>PRT!D199</f>
        <v>4.7796453134806197E-2</v>
      </c>
      <c r="E76" s="52">
        <f>PRT!E199</f>
        <v>0.13047958783510549</v>
      </c>
      <c r="F76" s="52">
        <f>PRT!F199</f>
        <v>6.5917147041581012E-2</v>
      </c>
      <c r="G76" s="52">
        <f>PRT!G199</f>
        <v>0</v>
      </c>
      <c r="H76" s="52">
        <f>PRT!H199</f>
        <v>0</v>
      </c>
      <c r="I76" s="52">
        <f>PRT!I199</f>
        <v>0</v>
      </c>
      <c r="J76" s="52">
        <f>PRT!J199</f>
        <v>0</v>
      </c>
      <c r="K76" s="52">
        <f>PRT!K199</f>
        <v>0</v>
      </c>
      <c r="L76" s="52">
        <f>PRT!L199</f>
        <v>0.33316327319388406</v>
      </c>
      <c r="M76" s="56">
        <f t="shared" si="3"/>
        <v>0.73477726531081278</v>
      </c>
    </row>
    <row r="77" spans="1:13">
      <c r="A77" s="4" t="s">
        <v>309</v>
      </c>
      <c r="B77" s="51" t="s">
        <v>28</v>
      </c>
      <c r="C77" s="52">
        <f>SES!C195</f>
        <v>0.16990065037019444</v>
      </c>
      <c r="D77" s="52">
        <f>SES!D195</f>
        <v>3.9073538161713536E-2</v>
      </c>
      <c r="E77" s="52">
        <f>SES!E195</f>
        <v>0.10244881490143343</v>
      </c>
      <c r="F77" s="52">
        <f>SES!F195</f>
        <v>0.10528937992104984</v>
      </c>
      <c r="G77" s="52">
        <f>SES!G195</f>
        <v>0</v>
      </c>
      <c r="H77" s="52">
        <f>SES!H195</f>
        <v>0</v>
      </c>
      <c r="I77" s="52">
        <f>SES!I195</f>
        <v>0</v>
      </c>
      <c r="J77" s="52">
        <f>SES!J195</f>
        <v>0</v>
      </c>
      <c r="K77" s="52">
        <f>SES!K195</f>
        <v>0</v>
      </c>
      <c r="L77" s="52">
        <f>SES!L195</f>
        <v>0</v>
      </c>
      <c r="M77" s="56">
        <f t="shared" si="3"/>
        <v>0.4167123833543912</v>
      </c>
    </row>
    <row r="78" spans="1:13">
      <c r="A78" s="4" t="s">
        <v>309</v>
      </c>
      <c r="B78" s="51" t="s">
        <v>29</v>
      </c>
      <c r="C78" s="52">
        <f>SES!C196</f>
        <v>0.16665257630785321</v>
      </c>
      <c r="D78" s="52">
        <f>SES!D196</f>
        <v>4.482462170066704E-2</v>
      </c>
      <c r="E78" s="52">
        <f>SES!E196</f>
        <v>0.10080115342047247</v>
      </c>
      <c r="F78" s="52">
        <f>SES!F196</f>
        <v>0.12237397942661835</v>
      </c>
      <c r="G78" s="52">
        <f>SES!G196</f>
        <v>0</v>
      </c>
      <c r="H78" s="52">
        <f>SES!H196</f>
        <v>0</v>
      </c>
      <c r="I78" s="52">
        <f>SES!I196</f>
        <v>0</v>
      </c>
      <c r="J78" s="52">
        <f>SES!J196</f>
        <v>0</v>
      </c>
      <c r="K78" s="52">
        <f>SES!K196</f>
        <v>0</v>
      </c>
      <c r="L78" s="52">
        <f>SES!L196</f>
        <v>0</v>
      </c>
      <c r="M78" s="56">
        <f t="shared" si="3"/>
        <v>0.43465233085561106</v>
      </c>
    </row>
    <row r="79" spans="1:13">
      <c r="A79" s="4" t="s">
        <v>309</v>
      </c>
      <c r="B79" s="51" t="s">
        <v>30</v>
      </c>
      <c r="C79" s="52">
        <f>SES!C197</f>
        <v>0.16353136438240068</v>
      </c>
      <c r="D79" s="52">
        <f>SES!D197</f>
        <v>3.7086031350457543E-2</v>
      </c>
      <c r="E79" s="52">
        <f>SES!E197</f>
        <v>9.9423336223942615E-2</v>
      </c>
      <c r="F79" s="52">
        <f>SES!F197</f>
        <v>0.10674678484947567</v>
      </c>
      <c r="G79" s="52">
        <f>SES!G197</f>
        <v>0</v>
      </c>
      <c r="H79" s="52">
        <f>SES!H197</f>
        <v>0</v>
      </c>
      <c r="I79" s="52">
        <f>SES!I197</f>
        <v>0</v>
      </c>
      <c r="J79" s="52">
        <f>SES!J197</f>
        <v>0</v>
      </c>
      <c r="K79" s="52">
        <f>SES!K197</f>
        <v>0</v>
      </c>
      <c r="L79" s="52">
        <f>SES!L197</f>
        <v>0</v>
      </c>
      <c r="M79" s="56">
        <f t="shared" si="3"/>
        <v>0.40678751680627645</v>
      </c>
    </row>
    <row r="80" spans="1:13">
      <c r="A80" s="4" t="s">
        <v>309</v>
      </c>
      <c r="B80" s="51" t="s">
        <v>31</v>
      </c>
      <c r="C80" s="52">
        <f>SES!C198</f>
        <v>0.15550481649725253</v>
      </c>
      <c r="D80" s="52">
        <f>SES!D198</f>
        <v>3.5648260465719166E-2</v>
      </c>
      <c r="E80" s="52">
        <f>SES!E198</f>
        <v>9.6458899671397286E-2</v>
      </c>
      <c r="F80" s="52">
        <f>SES!F198</f>
        <v>8.7091619126199518E-2</v>
      </c>
      <c r="G80" s="52">
        <f>SES!G198</f>
        <v>0</v>
      </c>
      <c r="H80" s="52">
        <f>SES!H198</f>
        <v>0</v>
      </c>
      <c r="I80" s="52">
        <f>SES!I198</f>
        <v>0</v>
      </c>
      <c r="J80" s="52">
        <f>SES!J198</f>
        <v>0</v>
      </c>
      <c r="K80" s="52">
        <f>SES!K198</f>
        <v>0</v>
      </c>
      <c r="L80" s="52">
        <f>SES!L198</f>
        <v>0</v>
      </c>
      <c r="M80" s="56">
        <f t="shared" si="3"/>
        <v>0.3747035957605685</v>
      </c>
    </row>
    <row r="81" spans="1:13">
      <c r="A81" s="4" t="s">
        <v>309</v>
      </c>
      <c r="B81" s="51" t="s">
        <v>32</v>
      </c>
      <c r="C81" s="52">
        <f>SES!C199</f>
        <v>0.15111498320291322</v>
      </c>
      <c r="D81" s="52">
        <f>SES!D199</f>
        <v>3.6663157560828608E-2</v>
      </c>
      <c r="E81" s="52">
        <f>SES!E199</f>
        <v>9.4265892075049859E-2</v>
      </c>
      <c r="F81" s="52">
        <f>SES!F199</f>
        <v>8.5100140384360951E-2</v>
      </c>
      <c r="G81" s="52">
        <f>SES!G199</f>
        <v>0</v>
      </c>
      <c r="H81" s="52">
        <f>SES!H199</f>
        <v>0</v>
      </c>
      <c r="I81" s="52">
        <f>SES!I199</f>
        <v>0</v>
      </c>
      <c r="J81" s="52">
        <f>SES!J199</f>
        <v>0</v>
      </c>
      <c r="K81" s="52">
        <f>SES!K199</f>
        <v>0</v>
      </c>
      <c r="L81" s="52">
        <f>SES!L199</f>
        <v>0</v>
      </c>
      <c r="M81" s="56">
        <f t="shared" si="3"/>
        <v>0.36714417322315263</v>
      </c>
    </row>
    <row r="82" spans="1:13">
      <c r="A82" s="4" t="s">
        <v>307</v>
      </c>
      <c r="B82" s="51" t="s">
        <v>28</v>
      </c>
      <c r="C82" s="52">
        <f>SEW!C195</f>
        <v>0.10441276017383069</v>
      </c>
      <c r="D82" s="52">
        <f>SEW!D195</f>
        <v>0.11575303751648874</v>
      </c>
      <c r="E82" s="52">
        <f>SEW!E195</f>
        <v>9.7208598567027293E-2</v>
      </c>
      <c r="F82" s="52">
        <f>SEW!F195</f>
        <v>8.7188423470357518E-2</v>
      </c>
      <c r="G82" s="52">
        <f>SEW!G195</f>
        <v>0</v>
      </c>
      <c r="H82" s="52">
        <f>SEW!H195</f>
        <v>0</v>
      </c>
      <c r="I82" s="52">
        <f>SEW!I195</f>
        <v>0</v>
      </c>
      <c r="J82" s="52">
        <f>SEW!J195</f>
        <v>0</v>
      </c>
      <c r="K82" s="52">
        <f>SEW!K195</f>
        <v>0</v>
      </c>
      <c r="L82" s="52">
        <f>SEW!L195</f>
        <v>0</v>
      </c>
      <c r="M82" s="56">
        <f t="shared" si="3"/>
        <v>0.40456281972770425</v>
      </c>
    </row>
    <row r="83" spans="1:13">
      <c r="A83" s="4" t="s">
        <v>307</v>
      </c>
      <c r="B83" s="51" t="s">
        <v>29</v>
      </c>
      <c r="C83" s="52">
        <f>SEW!C196</f>
        <v>0.10530425466565811</v>
      </c>
      <c r="D83" s="52">
        <f>SEW!D196</f>
        <v>0.10075184697793697</v>
      </c>
      <c r="E83" s="52">
        <f>SEW!E196</f>
        <v>9.9853835109455016E-2</v>
      </c>
      <c r="F83" s="52">
        <f>SEW!F196</f>
        <v>0.10600781561322523</v>
      </c>
      <c r="G83" s="52">
        <f>SEW!G196</f>
        <v>0</v>
      </c>
      <c r="H83" s="52">
        <f>SEW!H196</f>
        <v>0</v>
      </c>
      <c r="I83" s="52">
        <f>SEW!I196</f>
        <v>0</v>
      </c>
      <c r="J83" s="52">
        <f>SEW!J196</f>
        <v>0</v>
      </c>
      <c r="K83" s="52">
        <f>SEW!K196</f>
        <v>0</v>
      </c>
      <c r="L83" s="52">
        <f>SEW!L196</f>
        <v>0</v>
      </c>
      <c r="M83" s="56">
        <f t="shared" si="3"/>
        <v>0.41191775236627537</v>
      </c>
    </row>
    <row r="84" spans="1:13">
      <c r="A84" s="4" t="s">
        <v>307</v>
      </c>
      <c r="B84" s="51" t="s">
        <v>30</v>
      </c>
      <c r="C84" s="52">
        <f>SEW!C197</f>
        <v>0.10612598463914506</v>
      </c>
      <c r="D84" s="52">
        <f>SEW!D197</f>
        <v>9.6261225228235381E-2</v>
      </c>
      <c r="E84" s="52">
        <f>SEW!E197</f>
        <v>0.10052934282055258</v>
      </c>
      <c r="F84" s="52">
        <f>SEW!F197</f>
        <v>0.11118220406394812</v>
      </c>
      <c r="G84" s="52">
        <f>SEW!G197</f>
        <v>0</v>
      </c>
      <c r="H84" s="52">
        <f>SEW!H197</f>
        <v>0</v>
      </c>
      <c r="I84" s="52">
        <f>SEW!I197</f>
        <v>0</v>
      </c>
      <c r="J84" s="52">
        <f>SEW!J197</f>
        <v>0</v>
      </c>
      <c r="K84" s="52">
        <f>SEW!K197</f>
        <v>0</v>
      </c>
      <c r="L84" s="52">
        <f>SEW!L197</f>
        <v>0</v>
      </c>
      <c r="M84" s="56">
        <f t="shared" si="3"/>
        <v>0.41409875675188118</v>
      </c>
    </row>
    <row r="85" spans="1:13">
      <c r="A85" s="4" t="s">
        <v>307</v>
      </c>
      <c r="B85" s="51" t="s">
        <v>31</v>
      </c>
      <c r="C85" s="52">
        <f>SEW!C198</f>
        <v>0.10823102423495658</v>
      </c>
      <c r="D85" s="52">
        <f>SEW!D198</f>
        <v>7.7749935191487415E-2</v>
      </c>
      <c r="E85" s="52">
        <f>SEW!E198</f>
        <v>0.101726376493788</v>
      </c>
      <c r="F85" s="52">
        <f>SEW!F198</f>
        <v>9.4797336518066086E-2</v>
      </c>
      <c r="G85" s="52">
        <f>SEW!G198</f>
        <v>0</v>
      </c>
      <c r="H85" s="52">
        <f>SEW!H198</f>
        <v>0</v>
      </c>
      <c r="I85" s="52">
        <f>SEW!I198</f>
        <v>0</v>
      </c>
      <c r="J85" s="52">
        <f>SEW!J198</f>
        <v>0</v>
      </c>
      <c r="K85" s="52">
        <f>SEW!K198</f>
        <v>0</v>
      </c>
      <c r="L85" s="52">
        <f>SEW!L198</f>
        <v>0</v>
      </c>
      <c r="M85" s="56">
        <f t="shared" si="3"/>
        <v>0.38250467243829811</v>
      </c>
    </row>
    <row r="86" spans="1:13">
      <c r="A86" s="4" t="s">
        <v>307</v>
      </c>
      <c r="B86" s="51" t="s">
        <v>32</v>
      </c>
      <c r="C86" s="52">
        <f>SEW!C199</f>
        <v>0.10921417528289332</v>
      </c>
      <c r="D86" s="52">
        <f>SEW!D199</f>
        <v>7.6195756089367919E-2</v>
      </c>
      <c r="E86" s="52">
        <f>SEW!E199</f>
        <v>0.10302283737546374</v>
      </c>
      <c r="F86" s="52">
        <f>SEW!F199</f>
        <v>9.8483229968116578E-2</v>
      </c>
      <c r="G86" s="52">
        <f>SEW!G199</f>
        <v>0</v>
      </c>
      <c r="H86" s="52">
        <f>SEW!H199</f>
        <v>0</v>
      </c>
      <c r="I86" s="52">
        <f>SEW!I199</f>
        <v>0</v>
      </c>
      <c r="J86" s="52">
        <f>SEW!J199</f>
        <v>0</v>
      </c>
      <c r="K86" s="52">
        <f>SEW!K199</f>
        <v>0</v>
      </c>
      <c r="L86" s="52">
        <f>SEW!L199</f>
        <v>0</v>
      </c>
      <c r="M86" s="56">
        <f t="shared" si="3"/>
        <v>0.38691599871584159</v>
      </c>
    </row>
    <row r="87" spans="1:13">
      <c r="A87" s="4" t="s">
        <v>308</v>
      </c>
      <c r="B87" s="51" t="s">
        <v>28</v>
      </c>
      <c r="C87" s="52">
        <f>SSC!C195</f>
        <v>0.12374508749454771</v>
      </c>
      <c r="D87" s="52">
        <f>SSC!D195</f>
        <v>0.10485959690747136</v>
      </c>
      <c r="E87" s="52">
        <f>SSC!E195</f>
        <v>0.12322583102212747</v>
      </c>
      <c r="F87" s="52">
        <f>SSC!F195</f>
        <v>8.7097788731422154E-2</v>
      </c>
      <c r="G87" s="52">
        <f>SSC!G195</f>
        <v>0</v>
      </c>
      <c r="H87" s="52">
        <f>SSC!H195</f>
        <v>0</v>
      </c>
      <c r="I87" s="52">
        <f>SSC!I195</f>
        <v>0</v>
      </c>
      <c r="J87" s="52">
        <f>SSC!J195</f>
        <v>0</v>
      </c>
      <c r="K87" s="52">
        <f>SSC!K195</f>
        <v>0</v>
      </c>
      <c r="L87" s="52">
        <f>SSC!L195</f>
        <v>0</v>
      </c>
      <c r="M87" s="56">
        <f t="shared" si="3"/>
        <v>0.43892830415556872</v>
      </c>
    </row>
    <row r="88" spans="1:13">
      <c r="A88" s="4" t="s">
        <v>308</v>
      </c>
      <c r="B88" s="51" t="s">
        <v>29</v>
      </c>
      <c r="C88" s="52">
        <f>SSC!C196</f>
        <v>0.12378620907872706</v>
      </c>
      <c r="D88" s="52">
        <f>SSC!D196</f>
        <v>7.2975167534831312E-2</v>
      </c>
      <c r="E88" s="52">
        <f>SSC!E196</f>
        <v>0.12061834524081963</v>
      </c>
      <c r="F88" s="52">
        <f>SSC!F196</f>
        <v>9.922639648073292E-2</v>
      </c>
      <c r="G88" s="52">
        <f>SSC!G196</f>
        <v>0</v>
      </c>
      <c r="H88" s="52">
        <f>SSC!H196</f>
        <v>0</v>
      </c>
      <c r="I88" s="52">
        <f>SSC!I196</f>
        <v>0</v>
      </c>
      <c r="J88" s="52">
        <f>SSC!J196</f>
        <v>0</v>
      </c>
      <c r="K88" s="52">
        <f>SSC!K196</f>
        <v>0</v>
      </c>
      <c r="L88" s="52">
        <f>SSC!L196</f>
        <v>0</v>
      </c>
      <c r="M88" s="56">
        <f t="shared" si="3"/>
        <v>0.41660611833511096</v>
      </c>
    </row>
    <row r="89" spans="1:13">
      <c r="A89" s="4" t="s">
        <v>308</v>
      </c>
      <c r="B89" s="51" t="s">
        <v>30</v>
      </c>
      <c r="C89" s="52">
        <f>SSC!C197</f>
        <v>0.12990314815414736</v>
      </c>
      <c r="D89" s="52">
        <f>SSC!D197</f>
        <v>5.7902768340827256E-2</v>
      </c>
      <c r="E89" s="52">
        <f>SSC!E197</f>
        <v>0.11617652253407938</v>
      </c>
      <c r="F89" s="52">
        <f>SSC!F197</f>
        <v>0.10500142197449712</v>
      </c>
      <c r="G89" s="52">
        <f>SSC!G197</f>
        <v>0</v>
      </c>
      <c r="H89" s="52">
        <f>SSC!H197</f>
        <v>0</v>
      </c>
      <c r="I89" s="52">
        <f>SSC!I197</f>
        <v>0</v>
      </c>
      <c r="J89" s="52">
        <f>SSC!J197</f>
        <v>0</v>
      </c>
      <c r="K89" s="52">
        <f>SSC!K197</f>
        <v>0</v>
      </c>
      <c r="L89" s="52">
        <f>SSC!L197</f>
        <v>0</v>
      </c>
      <c r="M89" s="56">
        <f t="shared" si="3"/>
        <v>0.40898386100355111</v>
      </c>
    </row>
    <row r="90" spans="1:13">
      <c r="A90" s="4" t="s">
        <v>308</v>
      </c>
      <c r="B90" s="51" t="s">
        <v>31</v>
      </c>
      <c r="C90" s="52">
        <f>SSC!C198</f>
        <v>0.12987365338831225</v>
      </c>
      <c r="D90" s="52">
        <f>SSC!D198</f>
        <v>5.9372456884436584E-2</v>
      </c>
      <c r="E90" s="52">
        <f>SSC!E198</f>
        <v>0.11028863181839242</v>
      </c>
      <c r="F90" s="52">
        <f>SSC!F198</f>
        <v>6.2163032443872071E-2</v>
      </c>
      <c r="G90" s="52">
        <f>SSC!G198</f>
        <v>0</v>
      </c>
      <c r="H90" s="52">
        <f>SSC!H198</f>
        <v>0</v>
      </c>
      <c r="I90" s="52">
        <f>SSC!I198</f>
        <v>0</v>
      </c>
      <c r="J90" s="52">
        <f>SSC!J198</f>
        <v>0</v>
      </c>
      <c r="K90" s="52">
        <f>SSC!K198</f>
        <v>0</v>
      </c>
      <c r="L90" s="52">
        <f>SSC!L198</f>
        <v>0</v>
      </c>
      <c r="M90" s="56">
        <f t="shared" si="3"/>
        <v>0.36169777453501334</v>
      </c>
    </row>
    <row r="91" spans="1:13">
      <c r="A91" s="4" t="s">
        <v>308</v>
      </c>
      <c r="B91" s="51" t="s">
        <v>32</v>
      </c>
      <c r="C91" s="52">
        <f>SSC!C199</f>
        <v>0.12987930077185622</v>
      </c>
      <c r="D91" s="52">
        <f>SSC!D199</f>
        <v>6.7702611444842978E-2</v>
      </c>
      <c r="E91" s="52">
        <f>SSC!E199</f>
        <v>0.11023266160390234</v>
      </c>
      <c r="F91" s="52">
        <f>SSC!F199</f>
        <v>6.5969368150154653E-2</v>
      </c>
      <c r="G91" s="52">
        <f>SSC!G199</f>
        <v>0</v>
      </c>
      <c r="H91" s="52">
        <f>SSC!H199</f>
        <v>0</v>
      </c>
      <c r="I91" s="52">
        <f>SSC!I199</f>
        <v>0</v>
      </c>
      <c r="J91" s="52">
        <f>SSC!J199</f>
        <v>0</v>
      </c>
      <c r="K91" s="52">
        <f>SSC!K199</f>
        <v>0</v>
      </c>
      <c r="L91" s="52">
        <f>SSC!L199</f>
        <v>0</v>
      </c>
      <c r="M91" s="56">
        <f t="shared" si="3"/>
        <v>0.37378394197075615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7"/>
  <dimension ref="A5:O176"/>
  <sheetViews>
    <sheetView workbookViewId="0"/>
  </sheetViews>
  <sheetFormatPr defaultRowHeight="14.45"/>
  <cols>
    <col min="2" max="2" width="42" customWidth="1"/>
    <col min="8" max="9" width="9.42578125" customWidth="1"/>
  </cols>
  <sheetData>
    <row r="5" spans="1:15">
      <c r="A5" t="s">
        <v>595</v>
      </c>
      <c r="B5" t="s">
        <v>596</v>
      </c>
      <c r="C5" s="51" t="s">
        <v>28</v>
      </c>
      <c r="D5" s="51" t="s">
        <v>29</v>
      </c>
      <c r="E5" s="51" t="s">
        <v>30</v>
      </c>
      <c r="F5" s="51" t="s">
        <v>31</v>
      </c>
      <c r="G5" s="51" t="s">
        <v>32</v>
      </c>
      <c r="H5" s="57" t="s">
        <v>367</v>
      </c>
      <c r="K5" s="55" t="s">
        <v>597</v>
      </c>
    </row>
    <row r="6" spans="1:15">
      <c r="A6" t="s">
        <v>33</v>
      </c>
      <c r="B6" s="53" t="s">
        <v>583</v>
      </c>
      <c r="C6" s="52">
        <f>ANH!C195</f>
        <v>0.15506943090563877</v>
      </c>
      <c r="D6" s="52">
        <f>ANH!C196</f>
        <v>0.15178850158591362</v>
      </c>
      <c r="E6" s="52">
        <f>ANH!C197</f>
        <v>0.15974073449062223</v>
      </c>
      <c r="F6" s="52">
        <f>ANH!C198</f>
        <v>0.16467222182607039</v>
      </c>
      <c r="G6" s="52">
        <f>ANH!C199</f>
        <v>0.16401463621827289</v>
      </c>
      <c r="H6" s="58">
        <f>SUM(C6:G6)</f>
        <v>0.79528552502651784</v>
      </c>
      <c r="I6" s="56"/>
      <c r="J6" t="s">
        <v>33</v>
      </c>
      <c r="K6" t="b">
        <f>SUMIFS($H$6:$H$175,$A$6:$A$175,J6)=4</f>
        <v>1</v>
      </c>
      <c r="L6" t="s">
        <v>304</v>
      </c>
      <c r="M6" t="b">
        <f>SUMIFS($H$6:$H$175,$A$6:$A$175,L6)=2</f>
        <v>1</v>
      </c>
      <c r="N6" t="s">
        <v>301</v>
      </c>
      <c r="O6" t="b">
        <f>SUMIFS($H$6:$H$175,$A$6:$A$175,N6)=4</f>
        <v>0</v>
      </c>
    </row>
    <row r="7" spans="1:15">
      <c r="A7" t="s">
        <v>33</v>
      </c>
      <c r="B7" s="53" t="s">
        <v>584</v>
      </c>
      <c r="C7" s="52">
        <f>ANH!D195</f>
        <v>3.2062606410366963E-2</v>
      </c>
      <c r="D7" s="52">
        <f>ANH!D196</f>
        <v>4.5805418417951931E-2</v>
      </c>
      <c r="E7" s="52">
        <f>ANH!D197</f>
        <v>6.1400115115451216E-2</v>
      </c>
      <c r="F7" s="52">
        <f>ANH!D198</f>
        <v>4.2156634324253803E-2</v>
      </c>
      <c r="G7" s="52">
        <f>ANH!D199</f>
        <v>2.3289700705458345E-2</v>
      </c>
      <c r="H7" s="58">
        <f t="shared" ref="H7:H70" si="0">SUM(C7:G7)</f>
        <v>0.20471447497348225</v>
      </c>
      <c r="I7" s="56"/>
      <c r="J7" t="s">
        <v>298</v>
      </c>
      <c r="K7" t="b">
        <f t="shared" ref="K7:K11" si="1">SUMIFS($H$6:$H$175,$A$6:$A$175,J7)=4</f>
        <v>1</v>
      </c>
      <c r="L7" t="s">
        <v>305</v>
      </c>
      <c r="M7" t="b">
        <f t="shared" ref="M7:M11" si="2">SUMIFS($H$6:$H$175,$A$6:$A$175,L7)=2</f>
        <v>1</v>
      </c>
    </row>
    <row r="8" spans="1:15">
      <c r="A8" t="s">
        <v>33</v>
      </c>
      <c r="B8" s="53" t="s">
        <v>585</v>
      </c>
      <c r="C8" s="52">
        <f>ANH!E195</f>
        <v>0.10163693449233799</v>
      </c>
      <c r="D8" s="52">
        <f>ANH!E196</f>
        <v>0.1028554036616707</v>
      </c>
      <c r="E8" s="52">
        <f>ANH!E197</f>
        <v>0.10421101406417542</v>
      </c>
      <c r="F8" s="52">
        <f>ANH!E198</f>
        <v>0.10459713710668064</v>
      </c>
      <c r="G8" s="52">
        <f>ANH!E199</f>
        <v>0.10257737055452996</v>
      </c>
      <c r="H8" s="58">
        <f t="shared" si="0"/>
        <v>0.51587785987939472</v>
      </c>
      <c r="I8" s="56"/>
      <c r="J8" t="s">
        <v>299</v>
      </c>
      <c r="K8" t="b">
        <f t="shared" si="1"/>
        <v>1</v>
      </c>
      <c r="L8" t="s">
        <v>306</v>
      </c>
      <c r="M8" t="b">
        <f>SUMIFS($H$6:$H$175,$A$6:$A$175,L8)=2</f>
        <v>0</v>
      </c>
    </row>
    <row r="9" spans="1:15">
      <c r="A9" t="s">
        <v>33</v>
      </c>
      <c r="B9" s="53" t="s">
        <v>586</v>
      </c>
      <c r="C9" s="52">
        <f>ANH!F195</f>
        <v>7.7476161482622277E-2</v>
      </c>
      <c r="D9" s="52">
        <f>ANH!F196</f>
        <v>0.11116890346446689</v>
      </c>
      <c r="E9" s="52">
        <f>ANH!F197</f>
        <v>0.11919969669542367</v>
      </c>
      <c r="F9" s="52">
        <f>ANH!F198</f>
        <v>0.10442574762383387</v>
      </c>
      <c r="G9" s="52">
        <f>ANH!F199</f>
        <v>7.1851630854258539E-2</v>
      </c>
      <c r="H9" s="58">
        <f t="shared" si="0"/>
        <v>0.48412214012060528</v>
      </c>
      <c r="I9" s="56"/>
      <c r="J9" t="s">
        <v>300</v>
      </c>
      <c r="K9" t="b">
        <f t="shared" si="1"/>
        <v>1</v>
      </c>
      <c r="L9" t="s">
        <v>309</v>
      </c>
      <c r="M9" t="b">
        <f t="shared" si="2"/>
        <v>1</v>
      </c>
    </row>
    <row r="10" spans="1:15">
      <c r="A10" t="s">
        <v>33</v>
      </c>
      <c r="B10" s="53" t="s">
        <v>587</v>
      </c>
      <c r="C10" s="52">
        <f>ANH!G195</f>
        <v>7.7887394974615221E-2</v>
      </c>
      <c r="D10" s="52">
        <f>ANH!G196</f>
        <v>7.8650070787185875E-2</v>
      </c>
      <c r="E10" s="52">
        <f>ANH!G197</f>
        <v>7.9353609263117686E-2</v>
      </c>
      <c r="F10" s="52">
        <f>ANH!G198</f>
        <v>7.9408402744004986E-2</v>
      </c>
      <c r="G10" s="52">
        <f>ANH!G199</f>
        <v>8.0470419825993608E-2</v>
      </c>
      <c r="H10" s="58">
        <f t="shared" si="0"/>
        <v>0.39576989759491737</v>
      </c>
      <c r="I10" s="56"/>
      <c r="J10" t="s">
        <v>311</v>
      </c>
      <c r="K10" t="b">
        <f t="shared" si="1"/>
        <v>1</v>
      </c>
      <c r="L10" t="s">
        <v>307</v>
      </c>
      <c r="M10" t="b">
        <f t="shared" si="2"/>
        <v>1</v>
      </c>
    </row>
    <row r="11" spans="1:15">
      <c r="A11" t="s">
        <v>33</v>
      </c>
      <c r="B11" s="53" t="s">
        <v>588</v>
      </c>
      <c r="C11" s="52">
        <f>ANH!H195</f>
        <v>7.9570704046870167E-2</v>
      </c>
      <c r="D11" s="52">
        <f>ANH!H196</f>
        <v>0.13890914534019635</v>
      </c>
      <c r="E11" s="52">
        <f>ANH!H197</f>
        <v>0.13098994985453369</v>
      </c>
      <c r="F11" s="52">
        <f>ANH!H198</f>
        <v>0.14320685402156341</v>
      </c>
      <c r="G11" s="52">
        <f>ANH!H199</f>
        <v>0.1115534491419192</v>
      </c>
      <c r="H11" s="58">
        <f t="shared" si="0"/>
        <v>0.60423010240508279</v>
      </c>
      <c r="I11" s="56"/>
      <c r="J11" t="s">
        <v>312</v>
      </c>
      <c r="K11" t="b">
        <f t="shared" si="1"/>
        <v>1</v>
      </c>
      <c r="L11" t="s">
        <v>308</v>
      </c>
      <c r="M11" t="b">
        <f t="shared" si="2"/>
        <v>1</v>
      </c>
    </row>
    <row r="12" spans="1:15">
      <c r="A12" t="s">
        <v>33</v>
      </c>
      <c r="B12" s="53" t="s">
        <v>589</v>
      </c>
      <c r="C12" s="52">
        <f>ANH!I195</f>
        <v>0.1691655595581128</v>
      </c>
      <c r="D12" s="52">
        <f>ANH!I196</f>
        <v>0.16534350129997313</v>
      </c>
      <c r="E12" s="52">
        <f>ANH!I197</f>
        <v>0.16445026233385254</v>
      </c>
      <c r="F12" s="52">
        <f>ANH!I198</f>
        <v>0.16447000938575626</v>
      </c>
      <c r="G12" s="52">
        <f>ANH!I199</f>
        <v>0.16408780411458507</v>
      </c>
      <c r="H12" s="58">
        <f t="shared" si="0"/>
        <v>0.82751713669227978</v>
      </c>
      <c r="I12" s="56"/>
      <c r="J12" t="s">
        <v>313</v>
      </c>
      <c r="K12" t="b">
        <f>SUMIFS($H$6:$H$175,$A$6:$A$175,J12)=4</f>
        <v>1</v>
      </c>
    </row>
    <row r="13" spans="1:15">
      <c r="A13" t="s">
        <v>33</v>
      </c>
      <c r="B13" s="53" t="s">
        <v>590</v>
      </c>
      <c r="C13" s="52">
        <f>ANH!J195</f>
        <v>3.3592145603512952E-2</v>
      </c>
      <c r="D13" s="52">
        <f>ANH!J196</f>
        <v>4.8690414671215945E-2</v>
      </c>
      <c r="E13" s="52">
        <f>ANH!J197</f>
        <v>3.7556482775985701E-2</v>
      </c>
      <c r="F13" s="52">
        <f>ANH!J198</f>
        <v>2.5035949516891771E-2</v>
      </c>
      <c r="G13" s="52">
        <f>ANH!J199</f>
        <v>2.7607870740113914E-2</v>
      </c>
      <c r="H13" s="58">
        <f t="shared" si="0"/>
        <v>0.17248286330772031</v>
      </c>
      <c r="I13" s="56"/>
      <c r="J13" t="s">
        <v>310</v>
      </c>
      <c r="K13" t="b">
        <f>SUMIFS($H$6:$H$175,$A$6:$A$175,J13)=4</f>
        <v>1</v>
      </c>
    </row>
    <row r="14" spans="1:15">
      <c r="A14" t="s">
        <v>33</v>
      </c>
      <c r="B14" s="53" t="s">
        <v>591</v>
      </c>
      <c r="C14" s="52">
        <f>ANH!K195</f>
        <v>0</v>
      </c>
      <c r="D14" s="52">
        <f>ANH!K196</f>
        <v>0</v>
      </c>
      <c r="E14" s="52">
        <f>ANH!K197</f>
        <v>0</v>
      </c>
      <c r="F14" s="52">
        <f>ANH!K198</f>
        <v>0</v>
      </c>
      <c r="G14" s="52">
        <f>ANH!K199</f>
        <v>0</v>
      </c>
      <c r="H14" s="58">
        <f t="shared" si="0"/>
        <v>0</v>
      </c>
      <c r="I14" s="56"/>
      <c r="J14" t="s">
        <v>302</v>
      </c>
      <c r="K14" t="b">
        <f>SUMIFS($H$6:$H$175,$A$6:$A$175,J14)=4</f>
        <v>1</v>
      </c>
    </row>
    <row r="15" spans="1:15">
      <c r="A15" t="s">
        <v>33</v>
      </c>
      <c r="B15" s="53" t="s">
        <v>592</v>
      </c>
      <c r="C15" s="52">
        <f>ANH!L195</f>
        <v>0</v>
      </c>
      <c r="D15" s="52">
        <f>ANH!L196</f>
        <v>0</v>
      </c>
      <c r="E15" s="52">
        <f>ANH!L197</f>
        <v>0</v>
      </c>
      <c r="F15" s="52">
        <f>ANH!L198</f>
        <v>0</v>
      </c>
      <c r="G15" s="52">
        <f>ANH!L199</f>
        <v>0</v>
      </c>
      <c r="H15" s="58">
        <f t="shared" si="0"/>
        <v>0</v>
      </c>
      <c r="I15" s="56"/>
      <c r="J15" t="s">
        <v>303</v>
      </c>
      <c r="K15" t="b">
        <f>SUMIFS($H$6:$H$175,$A$6:$A$175,J15)=4</f>
        <v>1</v>
      </c>
    </row>
    <row r="16" spans="1:15">
      <c r="A16" t="s">
        <v>298</v>
      </c>
      <c r="B16" s="53" t="s">
        <v>583</v>
      </c>
      <c r="C16" s="52">
        <f>HDD!C195</f>
        <v>0.16786628073501508</v>
      </c>
      <c r="D16" s="52">
        <f>HDD!C196</f>
        <v>0.15532669969039212</v>
      </c>
      <c r="E16" s="52">
        <f>HDD!C197</f>
        <v>0.12475733022617359</v>
      </c>
      <c r="F16" s="52">
        <f>HDD!C198</f>
        <v>0.12350535834705718</v>
      </c>
      <c r="G16" s="52">
        <f>HDD!C199</f>
        <v>0.13045913051428612</v>
      </c>
      <c r="H16" s="58">
        <f t="shared" si="0"/>
        <v>0.70191479951292413</v>
      </c>
      <c r="I16" s="56"/>
    </row>
    <row r="17" spans="1:9">
      <c r="A17" t="s">
        <v>298</v>
      </c>
      <c r="B17" s="53" t="s">
        <v>584</v>
      </c>
      <c r="C17" s="52">
        <f>HDD!D195</f>
        <v>7.9132525246464899E-2</v>
      </c>
      <c r="D17" s="52">
        <f>HDD!D196</f>
        <v>8.1945302272979942E-2</v>
      </c>
      <c r="E17" s="52">
        <f>HDD!D197</f>
        <v>4.8363668969893102E-2</v>
      </c>
      <c r="F17" s="52">
        <f>HDD!D198</f>
        <v>4.4802695532606698E-2</v>
      </c>
      <c r="G17" s="52">
        <f>HDD!D199</f>
        <v>4.3841008465131094E-2</v>
      </c>
      <c r="H17" s="58">
        <f t="shared" si="0"/>
        <v>0.29808520048707576</v>
      </c>
      <c r="I17" s="56"/>
    </row>
    <row r="18" spans="1:9">
      <c r="A18" t="s">
        <v>298</v>
      </c>
      <c r="B18" s="53" t="s">
        <v>585</v>
      </c>
      <c r="C18" s="52">
        <f>HDD!E195</f>
        <v>0.14088774093649997</v>
      </c>
      <c r="D18" s="52">
        <f>HDD!E196</f>
        <v>0.13643613743251778</v>
      </c>
      <c r="E18" s="52">
        <f>HDD!E197</f>
        <v>0.13637864311562853</v>
      </c>
      <c r="F18" s="52">
        <f>HDD!E198</f>
        <v>0.13522477700431215</v>
      </c>
      <c r="G18" s="52">
        <f>HDD!E199</f>
        <v>0.13714814123581545</v>
      </c>
      <c r="H18" s="58">
        <f t="shared" si="0"/>
        <v>0.68607543972477381</v>
      </c>
      <c r="I18" s="56"/>
    </row>
    <row r="19" spans="1:9">
      <c r="A19" t="s">
        <v>298</v>
      </c>
      <c r="B19" s="53" t="s">
        <v>586</v>
      </c>
      <c r="C19" s="52">
        <f>HDD!F195</f>
        <v>5.9105066911895217E-2</v>
      </c>
      <c r="D19" s="52">
        <f>HDD!F196</f>
        <v>6.179202920205154E-2</v>
      </c>
      <c r="E19" s="52">
        <f>HDD!F197</f>
        <v>6.587787543340301E-2</v>
      </c>
      <c r="F19" s="52">
        <f>HDD!F198</f>
        <v>6.3829173486082968E-2</v>
      </c>
      <c r="G19" s="52">
        <f>HDD!F199</f>
        <v>6.3320415241793285E-2</v>
      </c>
      <c r="H19" s="58">
        <f t="shared" si="0"/>
        <v>0.31392456027522603</v>
      </c>
      <c r="I19" s="56"/>
    </row>
    <row r="20" spans="1:9">
      <c r="A20" t="s">
        <v>298</v>
      </c>
      <c r="B20" s="53" t="s">
        <v>587</v>
      </c>
      <c r="C20" s="52">
        <f>HDD!G195</f>
        <v>0.11435149627148367</v>
      </c>
      <c r="D20" s="52">
        <f>HDD!G196</f>
        <v>0.11479544958057121</v>
      </c>
      <c r="E20" s="52">
        <f>HDD!G197</f>
        <v>0.11352582705294209</v>
      </c>
      <c r="F20" s="52">
        <f>HDD!G198</f>
        <v>0.11297338361520669</v>
      </c>
      <c r="G20" s="52">
        <f>HDD!G199</f>
        <v>0.11310953442930106</v>
      </c>
      <c r="H20" s="58">
        <f t="shared" si="0"/>
        <v>0.56875569094950473</v>
      </c>
      <c r="I20" s="56"/>
    </row>
    <row r="21" spans="1:9">
      <c r="A21" t="s">
        <v>298</v>
      </c>
      <c r="B21" s="53" t="s">
        <v>588</v>
      </c>
      <c r="C21" s="52">
        <f>HDD!H195</f>
        <v>6.4396431914715474E-2</v>
      </c>
      <c r="D21" s="52">
        <f>HDD!H196</f>
        <v>7.8013799190444599E-2</v>
      </c>
      <c r="E21" s="52">
        <f>HDD!H197</f>
        <v>8.7176845371491202E-2</v>
      </c>
      <c r="F21" s="52">
        <f>HDD!H198</f>
        <v>0.1325744836740978</v>
      </c>
      <c r="G21" s="52">
        <f>HDD!H199</f>
        <v>6.9082748899746069E-2</v>
      </c>
      <c r="H21" s="58">
        <f t="shared" si="0"/>
        <v>0.43124430905049516</v>
      </c>
      <c r="I21" s="56"/>
    </row>
    <row r="22" spans="1:9">
      <c r="A22" t="s">
        <v>298</v>
      </c>
      <c r="B22" s="53" t="s">
        <v>589</v>
      </c>
      <c r="C22" s="52">
        <f>HDD!I195</f>
        <v>0.19378123264852853</v>
      </c>
      <c r="D22" s="52">
        <f>HDD!I196</f>
        <v>0.20155469183786778</v>
      </c>
      <c r="E22" s="52">
        <f>HDD!I197</f>
        <v>0.20155469183786778</v>
      </c>
      <c r="F22" s="52">
        <f>HDD!I198</f>
        <v>0.20155469183786806</v>
      </c>
      <c r="G22" s="52">
        <f>HDD!I199</f>
        <v>0.20155469183786778</v>
      </c>
      <c r="H22" s="58">
        <f t="shared" si="0"/>
        <v>0.99999999999999989</v>
      </c>
      <c r="I22" s="56"/>
    </row>
    <row r="23" spans="1:9">
      <c r="A23" t="s">
        <v>298</v>
      </c>
      <c r="B23" s="53" t="s">
        <v>590</v>
      </c>
      <c r="C23" s="52">
        <f>HDD!J195</f>
        <v>0</v>
      </c>
      <c r="D23" s="52">
        <f>HDD!J196</f>
        <v>0</v>
      </c>
      <c r="E23" s="52">
        <f>HDD!J197</f>
        <v>0</v>
      </c>
      <c r="F23" s="52">
        <f>HDD!J198</f>
        <v>0</v>
      </c>
      <c r="G23" s="52">
        <f>HDD!J199</f>
        <v>0</v>
      </c>
      <c r="H23" s="58">
        <f t="shared" si="0"/>
        <v>0</v>
      </c>
      <c r="I23" s="56"/>
    </row>
    <row r="24" spans="1:9">
      <c r="A24" t="s">
        <v>298</v>
      </c>
      <c r="B24" s="53" t="s">
        <v>591</v>
      </c>
      <c r="C24" s="52">
        <f>HDD!K195</f>
        <v>0</v>
      </c>
      <c r="D24" s="52">
        <f>HDD!K196</f>
        <v>0</v>
      </c>
      <c r="E24" s="52">
        <f>HDD!K197</f>
        <v>0</v>
      </c>
      <c r="F24" s="52">
        <f>HDD!K198</f>
        <v>0</v>
      </c>
      <c r="G24" s="52">
        <f>HDD!K199</f>
        <v>0</v>
      </c>
      <c r="H24" s="58">
        <f t="shared" si="0"/>
        <v>0</v>
      </c>
      <c r="I24" s="56"/>
    </row>
    <row r="25" spans="1:9">
      <c r="A25" t="s">
        <v>298</v>
      </c>
      <c r="B25" s="53" t="s">
        <v>592</v>
      </c>
      <c r="C25" s="52">
        <f>HDD!L195</f>
        <v>0</v>
      </c>
      <c r="D25" s="52">
        <f>HDD!L196</f>
        <v>0</v>
      </c>
      <c r="E25" s="52">
        <f>HDD!L197</f>
        <v>0</v>
      </c>
      <c r="F25" s="52">
        <f>HDD!L198</f>
        <v>0</v>
      </c>
      <c r="G25" s="52">
        <f>HDD!L199</f>
        <v>0</v>
      </c>
      <c r="H25" s="58">
        <f t="shared" si="0"/>
        <v>0</v>
      </c>
      <c r="I25" s="56"/>
    </row>
    <row r="26" spans="1:9">
      <c r="A26" t="s">
        <v>299</v>
      </c>
      <c r="B26" s="53" t="s">
        <v>583</v>
      </c>
      <c r="C26" s="52">
        <f>NES!C195</f>
        <v>0.18473074168564083</v>
      </c>
      <c r="D26" s="52">
        <f>NES!C196</f>
        <v>0.1831206675499025</v>
      </c>
      <c r="E26" s="52">
        <f>NES!C197</f>
        <v>0.18245996188470581</v>
      </c>
      <c r="F26" s="52">
        <f>NES!C198</f>
        <v>0.18180604998535596</v>
      </c>
      <c r="G26" s="52">
        <f>NES!C199</f>
        <v>0.18118524049869639</v>
      </c>
      <c r="H26" s="58">
        <f t="shared" si="0"/>
        <v>0.91330266160430162</v>
      </c>
      <c r="I26" s="56"/>
    </row>
    <row r="27" spans="1:9">
      <c r="A27" t="s">
        <v>299</v>
      </c>
      <c r="B27" s="53" t="s">
        <v>584</v>
      </c>
      <c r="C27" s="52">
        <f>NES!D195</f>
        <v>2.1841203613216849E-2</v>
      </c>
      <c r="D27" s="52">
        <f>NES!D196</f>
        <v>2.1687536105383053E-2</v>
      </c>
      <c r="E27" s="52">
        <f>NES!D197</f>
        <v>1.7075942490298257E-2</v>
      </c>
      <c r="F27" s="52">
        <f>NES!D198</f>
        <v>1.3074407187142362E-2</v>
      </c>
      <c r="G27" s="52">
        <f>NES!D199</f>
        <v>1.3018248999657858E-2</v>
      </c>
      <c r="H27" s="58">
        <f t="shared" si="0"/>
        <v>8.6697338395698376E-2</v>
      </c>
      <c r="I27" s="56"/>
    </row>
    <row r="28" spans="1:9">
      <c r="A28" t="s">
        <v>299</v>
      </c>
      <c r="B28" s="53" t="s">
        <v>585</v>
      </c>
      <c r="C28" s="52">
        <f>NES!E195</f>
        <v>0.10778396750609054</v>
      </c>
      <c r="D28" s="52">
        <f>NES!E196</f>
        <v>0.10591770830632907</v>
      </c>
      <c r="E28" s="52">
        <f>NES!E197</f>
        <v>0.10520020672326159</v>
      </c>
      <c r="F28" s="52">
        <f>NES!E198</f>
        <v>0.10417015178278675</v>
      </c>
      <c r="G28" s="52">
        <f>NES!E199</f>
        <v>0.10336352683593514</v>
      </c>
      <c r="H28" s="58">
        <f t="shared" si="0"/>
        <v>0.52643556115440315</v>
      </c>
      <c r="I28" s="56"/>
    </row>
    <row r="29" spans="1:9">
      <c r="A29" t="s">
        <v>299</v>
      </c>
      <c r="B29" s="53" t="s">
        <v>586</v>
      </c>
      <c r="C29" s="52">
        <f>NES!F195</f>
        <v>9.7693139014072061E-2</v>
      </c>
      <c r="D29" s="52">
        <f>NES!F196</f>
        <v>0.1064077665054602</v>
      </c>
      <c r="E29" s="52">
        <f>NES!F197</f>
        <v>0.10095167731631197</v>
      </c>
      <c r="F29" s="52">
        <f>NES!F198</f>
        <v>8.8917692400641568E-2</v>
      </c>
      <c r="G29" s="52">
        <f>NES!F199</f>
        <v>7.9594163609111021E-2</v>
      </c>
      <c r="H29" s="58">
        <f t="shared" si="0"/>
        <v>0.47356443884559685</v>
      </c>
      <c r="I29" s="56"/>
    </row>
    <row r="30" spans="1:9">
      <c r="A30" t="s">
        <v>299</v>
      </c>
      <c r="B30" s="53" t="s">
        <v>587</v>
      </c>
      <c r="C30" s="52">
        <f>NES!G195</f>
        <v>7.5922425190106793E-2</v>
      </c>
      <c r="D30" s="52">
        <f>NES!G196</f>
        <v>7.4571099598202933E-2</v>
      </c>
      <c r="E30" s="52">
        <f>NES!G197</f>
        <v>7.3816722718870784E-2</v>
      </c>
      <c r="F30" s="52">
        <f>NES!G198</f>
        <v>7.3049662714098504E-2</v>
      </c>
      <c r="G30" s="52">
        <f>NES!G199</f>
        <v>7.242893508694849E-2</v>
      </c>
      <c r="H30" s="58">
        <f t="shared" si="0"/>
        <v>0.36978884530822753</v>
      </c>
      <c r="I30" s="56"/>
    </row>
    <row r="31" spans="1:9">
      <c r="A31" t="s">
        <v>299</v>
      </c>
      <c r="B31" s="53" t="s">
        <v>588</v>
      </c>
      <c r="C31" s="52">
        <f>NES!H195</f>
        <v>8.3424575481247792E-2</v>
      </c>
      <c r="D31" s="52">
        <f>NES!H196</f>
        <v>0.10241606228783927</v>
      </c>
      <c r="E31" s="52">
        <f>NES!H197</f>
        <v>0.12542241237525123</v>
      </c>
      <c r="F31" s="52">
        <f>NES!H198</f>
        <v>0.18370322905437522</v>
      </c>
      <c r="G31" s="52">
        <f>NES!H199</f>
        <v>0.13524487549305897</v>
      </c>
      <c r="H31" s="58">
        <f t="shared" si="0"/>
        <v>0.63021115469177247</v>
      </c>
      <c r="I31" s="56"/>
    </row>
    <row r="32" spans="1:9">
      <c r="A32" t="s">
        <v>299</v>
      </c>
      <c r="B32" s="53" t="s">
        <v>589</v>
      </c>
      <c r="C32" s="52">
        <f>NES!I195</f>
        <v>8.2927394582136549E-2</v>
      </c>
      <c r="D32" s="52">
        <f>NES!I196</f>
        <v>8.2248650385820909E-2</v>
      </c>
      <c r="E32" s="52">
        <f>NES!I197</f>
        <v>8.1442944738047737E-2</v>
      </c>
      <c r="F32" s="52">
        <f>NES!I198</f>
        <v>8.0664119779296439E-2</v>
      </c>
      <c r="G32" s="52">
        <f>NES!I199</f>
        <v>7.9925681922192474E-2</v>
      </c>
      <c r="H32" s="58">
        <f t="shared" si="0"/>
        <v>0.40720879140749411</v>
      </c>
      <c r="I32" s="56"/>
    </row>
    <row r="33" spans="1:9">
      <c r="A33" t="s">
        <v>299</v>
      </c>
      <c r="B33" s="53" t="s">
        <v>590</v>
      </c>
      <c r="C33" s="52">
        <f>NES!J195</f>
        <v>0.11929820113242955</v>
      </c>
      <c r="D33" s="52">
        <f>NES!J196</f>
        <v>0.11893362258907067</v>
      </c>
      <c r="E33" s="52">
        <f>NES!J197</f>
        <v>0.1185555411366985</v>
      </c>
      <c r="F33" s="52">
        <f>NES!J198</f>
        <v>0.11819096259333965</v>
      </c>
      <c r="G33" s="52">
        <f>NES!J199</f>
        <v>0.11781288114096748</v>
      </c>
      <c r="H33" s="58">
        <f t="shared" si="0"/>
        <v>0.59279120859250589</v>
      </c>
      <c r="I33" s="56"/>
    </row>
    <row r="34" spans="1:9">
      <c r="A34" t="s">
        <v>299</v>
      </c>
      <c r="B34" s="53" t="s">
        <v>591</v>
      </c>
      <c r="C34" s="52">
        <f>NES!K195</f>
        <v>0</v>
      </c>
      <c r="D34" s="52">
        <f>NES!K196</f>
        <v>0</v>
      </c>
      <c r="E34" s="52">
        <f>NES!K197</f>
        <v>0</v>
      </c>
      <c r="F34" s="52">
        <f>NES!K198</f>
        <v>0</v>
      </c>
      <c r="G34" s="52">
        <f>NES!K199</f>
        <v>0</v>
      </c>
      <c r="H34" s="58">
        <f t="shared" si="0"/>
        <v>0</v>
      </c>
      <c r="I34" s="56"/>
    </row>
    <row r="35" spans="1:9">
      <c r="A35" t="s">
        <v>299</v>
      </c>
      <c r="B35" s="53" t="s">
        <v>592</v>
      </c>
      <c r="C35" s="52">
        <f>NES!L195</f>
        <v>0</v>
      </c>
      <c r="D35" s="52">
        <f>NES!L196</f>
        <v>0</v>
      </c>
      <c r="E35" s="52">
        <f>NES!L197</f>
        <v>0</v>
      </c>
      <c r="F35" s="52">
        <f>NES!L198</f>
        <v>0</v>
      </c>
      <c r="G35" s="52">
        <f>NES!L199</f>
        <v>0</v>
      </c>
      <c r="H35" s="58">
        <f t="shared" si="0"/>
        <v>0</v>
      </c>
      <c r="I35" s="56"/>
    </row>
    <row r="36" spans="1:9">
      <c r="A36" t="s">
        <v>300</v>
      </c>
      <c r="B36" s="53" t="s">
        <v>583</v>
      </c>
      <c r="C36" s="52">
        <f>SRN!C195</f>
        <v>0.10080625468160508</v>
      </c>
      <c r="D36" s="52">
        <f>SRN!C196</f>
        <v>9.9374821144796829E-2</v>
      </c>
      <c r="E36" s="52">
        <f>SRN!C197</f>
        <v>0.10143676970361119</v>
      </c>
      <c r="F36" s="52">
        <f>SRN!C198</f>
        <v>0.10011871704100558</v>
      </c>
      <c r="G36" s="52">
        <f>SRN!C199</f>
        <v>9.8347140881589426E-2</v>
      </c>
      <c r="H36" s="58">
        <f t="shared" si="0"/>
        <v>0.50008370345260811</v>
      </c>
      <c r="I36" s="56"/>
    </row>
    <row r="37" spans="1:9">
      <c r="A37" t="s">
        <v>300</v>
      </c>
      <c r="B37" s="53" t="s">
        <v>584</v>
      </c>
      <c r="C37" s="52">
        <f>SRN!D195</f>
        <v>8.9688836789625762E-2</v>
      </c>
      <c r="D37" s="52">
        <f>SRN!D196</f>
        <v>0.11580031669924029</v>
      </c>
      <c r="E37" s="52">
        <f>SRN!D197</f>
        <v>0.15256454036482006</v>
      </c>
      <c r="F37" s="52">
        <f>SRN!D198</f>
        <v>7.2166424540138857E-2</v>
      </c>
      <c r="G37" s="52">
        <f>SRN!D199</f>
        <v>6.9696178153566962E-2</v>
      </c>
      <c r="H37" s="58">
        <f t="shared" si="0"/>
        <v>0.499916296547392</v>
      </c>
      <c r="I37" s="56"/>
    </row>
    <row r="38" spans="1:9">
      <c r="A38" t="s">
        <v>300</v>
      </c>
      <c r="B38" s="53" t="s">
        <v>585</v>
      </c>
      <c r="C38" s="52">
        <f>SRN!E195</f>
        <v>7.4065220823712516E-2</v>
      </c>
      <c r="D38" s="52">
        <f>SRN!E196</f>
        <v>7.261392113191574E-2</v>
      </c>
      <c r="E38" s="52">
        <f>SRN!E197</f>
        <v>7.1563225996189556E-2</v>
      </c>
      <c r="F38" s="52">
        <f>SRN!E198</f>
        <v>7.175060632166759E-2</v>
      </c>
      <c r="G38" s="52">
        <f>SRN!E199</f>
        <v>7.0183419942066672E-2</v>
      </c>
      <c r="H38" s="58">
        <f t="shared" si="0"/>
        <v>0.36017639421555209</v>
      </c>
      <c r="I38" s="56"/>
    </row>
    <row r="39" spans="1:9">
      <c r="A39" t="s">
        <v>300</v>
      </c>
      <c r="B39" s="53" t="s">
        <v>586</v>
      </c>
      <c r="C39" s="52">
        <f>SRN!F195</f>
        <v>0.13338309865466988</v>
      </c>
      <c r="D39" s="52">
        <f>SRN!F196</f>
        <v>0.1435732604865963</v>
      </c>
      <c r="E39" s="52">
        <f>SRN!F197</f>
        <v>0.13954216699325173</v>
      </c>
      <c r="F39" s="52">
        <f>SRN!F198</f>
        <v>0.10598965252078957</v>
      </c>
      <c r="G39" s="52">
        <f>SRN!F199</f>
        <v>0.11733542712914038</v>
      </c>
      <c r="H39" s="58">
        <f t="shared" si="0"/>
        <v>0.63982360578444786</v>
      </c>
      <c r="I39" s="56"/>
    </row>
    <row r="40" spans="1:9">
      <c r="A40" t="s">
        <v>300</v>
      </c>
      <c r="B40" s="53" t="s">
        <v>587</v>
      </c>
      <c r="C40" s="52">
        <f>SRN!G195</f>
        <v>6.6348480251799319E-2</v>
      </c>
      <c r="D40" s="52">
        <f>SRN!G196</f>
        <v>6.4995190535652933E-2</v>
      </c>
      <c r="E40" s="52">
        <f>SRN!G197</f>
        <v>6.4087504941637521E-2</v>
      </c>
      <c r="F40" s="52">
        <f>SRN!G198</f>
        <v>6.2580013352837E-2</v>
      </c>
      <c r="G40" s="52">
        <f>SRN!G199</f>
        <v>6.1187213737127565E-2</v>
      </c>
      <c r="H40" s="58">
        <f t="shared" si="0"/>
        <v>0.31919840281905432</v>
      </c>
      <c r="I40" s="56"/>
    </row>
    <row r="41" spans="1:9">
      <c r="A41" t="s">
        <v>300</v>
      </c>
      <c r="B41" s="53" t="s">
        <v>588</v>
      </c>
      <c r="C41" s="52">
        <f>SRN!H195</f>
        <v>0.11205478081434006</v>
      </c>
      <c r="D41" s="52">
        <f>SRN!H196</f>
        <v>0.15981674325829026</v>
      </c>
      <c r="E41" s="52">
        <f>SRN!H197</f>
        <v>0.16629152109023276</v>
      </c>
      <c r="F41" s="52">
        <f>SRN!H198</f>
        <v>0.13625636671779623</v>
      </c>
      <c r="G41" s="52">
        <f>SRN!H199</f>
        <v>0.1063821853002863</v>
      </c>
      <c r="H41" s="58">
        <f t="shared" si="0"/>
        <v>0.68080159718094568</v>
      </c>
      <c r="I41" s="56"/>
    </row>
    <row r="42" spans="1:9">
      <c r="A42" t="s">
        <v>300</v>
      </c>
      <c r="B42" s="53" t="s">
        <v>589</v>
      </c>
      <c r="C42" s="52">
        <f>SRN!I195</f>
        <v>0.10286141777840851</v>
      </c>
      <c r="D42" s="52">
        <f>SRN!I196</f>
        <v>0.10061758407491567</v>
      </c>
      <c r="E42" s="52">
        <f>SRN!I197</f>
        <v>0.10056816042505902</v>
      </c>
      <c r="F42" s="52">
        <f>SRN!I198</f>
        <v>9.9329863263024037E-2</v>
      </c>
      <c r="G42" s="52">
        <f>SRN!I199</f>
        <v>9.6396474688990777E-2</v>
      </c>
      <c r="H42" s="58">
        <f t="shared" si="0"/>
        <v>0.49977350023039796</v>
      </c>
      <c r="I42" s="56"/>
    </row>
    <row r="43" spans="1:9">
      <c r="A43" t="s">
        <v>300</v>
      </c>
      <c r="B43" s="53" t="s">
        <v>590</v>
      </c>
      <c r="C43" s="52">
        <f>SRN!J195</f>
        <v>7.6131309099112046E-2</v>
      </c>
      <c r="D43" s="52">
        <f>SRN!J196</f>
        <v>0.10007816444355752</v>
      </c>
      <c r="E43" s="52">
        <f>SRN!J197</f>
        <v>0.18703632206417439</v>
      </c>
      <c r="F43" s="52">
        <f>SRN!J198</f>
        <v>8.1432177189877858E-2</v>
      </c>
      <c r="G43" s="52">
        <f>SRN!J199</f>
        <v>5.5548526972880201E-2</v>
      </c>
      <c r="H43" s="58">
        <f t="shared" si="0"/>
        <v>0.50022649976960198</v>
      </c>
      <c r="I43" s="56"/>
    </row>
    <row r="44" spans="1:9">
      <c r="A44" t="s">
        <v>300</v>
      </c>
      <c r="B44" s="53" t="s">
        <v>591</v>
      </c>
      <c r="C44" s="52">
        <f>SRN!K195</f>
        <v>0</v>
      </c>
      <c r="D44" s="52">
        <f>SRN!K196</f>
        <v>0</v>
      </c>
      <c r="E44" s="52">
        <f>SRN!K197</f>
        <v>0</v>
      </c>
      <c r="F44" s="52">
        <f>SRN!K198</f>
        <v>0</v>
      </c>
      <c r="G44" s="52">
        <f>SRN!K199</f>
        <v>0</v>
      </c>
      <c r="H44" s="58">
        <f t="shared" si="0"/>
        <v>0</v>
      </c>
      <c r="I44" s="56"/>
    </row>
    <row r="45" spans="1:9">
      <c r="A45" t="s">
        <v>300</v>
      </c>
      <c r="B45" s="53" t="s">
        <v>592</v>
      </c>
      <c r="C45" s="52">
        <f>SRN!L195</f>
        <v>0</v>
      </c>
      <c r="D45" s="52">
        <f>SRN!L196</f>
        <v>0</v>
      </c>
      <c r="E45" s="52">
        <f>SRN!L197</f>
        <v>0</v>
      </c>
      <c r="F45" s="52">
        <f>SRN!L198</f>
        <v>0</v>
      </c>
      <c r="G45" s="52">
        <f>SRN!L199</f>
        <v>0</v>
      </c>
      <c r="H45" s="58">
        <f t="shared" si="0"/>
        <v>0</v>
      </c>
      <c r="I45" s="56"/>
    </row>
    <row r="46" spans="1:9">
      <c r="A46" t="s">
        <v>311</v>
      </c>
      <c r="B46" s="53" t="s">
        <v>583</v>
      </c>
      <c r="C46" s="52">
        <f>SVE!C195</f>
        <v>0.12101134998595575</v>
      </c>
      <c r="D46" s="52">
        <f>SVE!C196</f>
        <v>0.12553840600932259</v>
      </c>
      <c r="E46" s="52">
        <f>SVE!C197</f>
        <v>0.12500721840155107</v>
      </c>
      <c r="F46" s="52">
        <f>SVE!C198</f>
        <v>0.1259749347820448</v>
      </c>
      <c r="G46" s="52">
        <f>SVE!C199</f>
        <v>0.12958331388587788</v>
      </c>
      <c r="H46" s="58">
        <f t="shared" si="0"/>
        <v>0.62711522306475209</v>
      </c>
      <c r="I46" s="56"/>
    </row>
    <row r="47" spans="1:9">
      <c r="A47" t="s">
        <v>311</v>
      </c>
      <c r="B47" s="53" t="s">
        <v>584</v>
      </c>
      <c r="C47" s="52">
        <f>SVE!D195</f>
        <v>5.023879471873241E-2</v>
      </c>
      <c r="D47" s="52">
        <f>SVE!D196</f>
        <v>5.4295857166116193E-2</v>
      </c>
      <c r="E47" s="52">
        <f>SVE!D197</f>
        <v>7.8114838367749309E-2</v>
      </c>
      <c r="F47" s="52">
        <f>SVE!D198</f>
        <v>0.10758695979728403</v>
      </c>
      <c r="G47" s="52">
        <f>SVE!D199</f>
        <v>8.2648326885365775E-2</v>
      </c>
      <c r="H47" s="58">
        <f t="shared" si="0"/>
        <v>0.37288477693524774</v>
      </c>
      <c r="I47" s="56"/>
    </row>
    <row r="48" spans="1:9">
      <c r="A48" t="s">
        <v>311</v>
      </c>
      <c r="B48" s="53" t="s">
        <v>585</v>
      </c>
      <c r="C48" s="52">
        <f>SVE!E195</f>
        <v>0.13287117931213291</v>
      </c>
      <c r="D48" s="52">
        <f>SVE!E196</f>
        <v>0.12887042299962093</v>
      </c>
      <c r="E48" s="52">
        <f>SVE!E197</f>
        <v>0.1174001600687565</v>
      </c>
      <c r="F48" s="52">
        <f>SVE!E198</f>
        <v>0.11406125737050898</v>
      </c>
      <c r="G48" s="52">
        <f>SVE!E199</f>
        <v>0.11494884029548663</v>
      </c>
      <c r="H48" s="58">
        <f t="shared" si="0"/>
        <v>0.6081518600465059</v>
      </c>
      <c r="I48" s="56"/>
    </row>
    <row r="49" spans="1:9">
      <c r="A49" t="s">
        <v>311</v>
      </c>
      <c r="B49" s="53" t="s">
        <v>586</v>
      </c>
      <c r="C49" s="52">
        <f>SVE!F195</f>
        <v>6.7178895016206844E-2</v>
      </c>
      <c r="D49" s="52">
        <f>SVE!F196</f>
        <v>8.0613985007639152E-2</v>
      </c>
      <c r="E49" s="52">
        <f>SVE!F197</f>
        <v>8.4691220707541329E-2</v>
      </c>
      <c r="F49" s="52">
        <f>SVE!F198</f>
        <v>8.1860969274518844E-2</v>
      </c>
      <c r="G49" s="52">
        <f>SVE!F199</f>
        <v>7.7503069947587835E-2</v>
      </c>
      <c r="H49" s="58">
        <f t="shared" si="0"/>
        <v>0.39184813995349399</v>
      </c>
      <c r="I49" s="56"/>
    </row>
    <row r="50" spans="1:9">
      <c r="A50" t="s">
        <v>311</v>
      </c>
      <c r="B50" s="53" t="s">
        <v>587</v>
      </c>
      <c r="C50" s="52">
        <f>SVE!G195</f>
        <v>0.1088350328540407</v>
      </c>
      <c r="D50" s="52">
        <f>SVE!G196</f>
        <v>0.10164666532540022</v>
      </c>
      <c r="E50" s="52">
        <f>SVE!G197</f>
        <v>9.9579866690130359E-2</v>
      </c>
      <c r="F50" s="52">
        <f>SVE!G198</f>
        <v>9.9011895627848692E-2</v>
      </c>
      <c r="G50" s="52">
        <f>SVE!G199</f>
        <v>9.9380179254039372E-2</v>
      </c>
      <c r="H50" s="58">
        <f t="shared" si="0"/>
        <v>0.5084536397514593</v>
      </c>
      <c r="I50" s="56"/>
    </row>
    <row r="51" spans="1:9">
      <c r="A51" t="s">
        <v>311</v>
      </c>
      <c r="B51" s="53" t="s">
        <v>588</v>
      </c>
      <c r="C51" s="52">
        <f>SVE!H195</f>
        <v>8.8536230607325822E-2</v>
      </c>
      <c r="D51" s="52">
        <f>SVE!H196</f>
        <v>0.10466246636724125</v>
      </c>
      <c r="E51" s="52">
        <f>SVE!H197</f>
        <v>0.10802657048981211</v>
      </c>
      <c r="F51" s="52">
        <f>SVE!H198</f>
        <v>0.10539771760093114</v>
      </c>
      <c r="G51" s="52">
        <f>SVE!H199</f>
        <v>8.4923375183230287E-2</v>
      </c>
      <c r="H51" s="58">
        <f t="shared" si="0"/>
        <v>0.49154636024854059</v>
      </c>
      <c r="I51" s="56"/>
    </row>
    <row r="52" spans="1:9">
      <c r="A52" t="s">
        <v>311</v>
      </c>
      <c r="B52" s="53" t="s">
        <v>589</v>
      </c>
      <c r="C52" s="52">
        <f>SVE!I195</f>
        <v>6.990994694813997E-2</v>
      </c>
      <c r="D52" s="52">
        <f>SVE!I196</f>
        <v>7.1195905678460042E-2</v>
      </c>
      <c r="E52" s="52">
        <f>SVE!I197</f>
        <v>6.6597848851121258E-2</v>
      </c>
      <c r="F52" s="52">
        <f>SVE!I198</f>
        <v>6.7184851887490765E-2</v>
      </c>
      <c r="G52" s="52">
        <f>SVE!I199</f>
        <v>6.6663205352800639E-2</v>
      </c>
      <c r="H52" s="58">
        <f t="shared" si="0"/>
        <v>0.34155175871801263</v>
      </c>
      <c r="I52" s="56"/>
    </row>
    <row r="53" spans="1:9">
      <c r="A53" t="s">
        <v>311</v>
      </c>
      <c r="B53" s="53" t="s">
        <v>590</v>
      </c>
      <c r="C53" s="52">
        <f>SVE!J195</f>
        <v>0.14323783235292611</v>
      </c>
      <c r="D53" s="52">
        <f>SVE!J196</f>
        <v>0.13925502741728799</v>
      </c>
      <c r="E53" s="52">
        <f>SVE!J197</f>
        <v>0.13730001047285306</v>
      </c>
      <c r="F53" s="52">
        <f>SVE!J198</f>
        <v>0.12807002143664961</v>
      </c>
      <c r="G53" s="52">
        <f>SVE!J199</f>
        <v>0.11058534960227058</v>
      </c>
      <c r="H53" s="58">
        <f t="shared" si="0"/>
        <v>0.65844824128198742</v>
      </c>
      <c r="I53" s="56"/>
    </row>
    <row r="54" spans="1:9">
      <c r="A54" t="s">
        <v>311</v>
      </c>
      <c r="B54" s="53" t="s">
        <v>591</v>
      </c>
      <c r="C54" s="52">
        <f>SVE!K195</f>
        <v>0</v>
      </c>
      <c r="D54" s="52">
        <f>SVE!K196</f>
        <v>0</v>
      </c>
      <c r="E54" s="52">
        <f>SVE!K197</f>
        <v>0</v>
      </c>
      <c r="F54" s="52">
        <f>SVE!K198</f>
        <v>0</v>
      </c>
      <c r="G54" s="52">
        <f>SVE!K199</f>
        <v>0</v>
      </c>
      <c r="H54" s="58">
        <f t="shared" si="0"/>
        <v>0</v>
      </c>
      <c r="I54" s="56"/>
    </row>
    <row r="55" spans="1:9">
      <c r="A55" t="s">
        <v>311</v>
      </c>
      <c r="B55" s="53" t="s">
        <v>592</v>
      </c>
      <c r="C55" s="52">
        <f>SVE!L195</f>
        <v>0</v>
      </c>
      <c r="D55" s="52">
        <f>SVE!L196</f>
        <v>0</v>
      </c>
      <c r="E55" s="52">
        <f>SVE!L197</f>
        <v>0</v>
      </c>
      <c r="F55" s="52">
        <f>SVE!L198</f>
        <v>0</v>
      </c>
      <c r="G55" s="52">
        <f>SVE!L199</f>
        <v>0</v>
      </c>
      <c r="H55" s="58">
        <f t="shared" si="0"/>
        <v>0</v>
      </c>
      <c r="I55" s="56"/>
    </row>
    <row r="56" spans="1:9">
      <c r="A56" t="s">
        <v>312</v>
      </c>
      <c r="B56" s="53" t="s">
        <v>583</v>
      </c>
      <c r="C56" s="52">
        <f>SWB!C195</f>
        <v>0.14650553256909216</v>
      </c>
      <c r="D56" s="52">
        <f>SWB!C196</f>
        <v>0.14732690783643615</v>
      </c>
      <c r="E56" s="52">
        <f>SWB!C197</f>
        <v>0.14755123839055953</v>
      </c>
      <c r="F56" s="52">
        <f>SWB!C198</f>
        <v>0.14796354029450212</v>
      </c>
      <c r="G56" s="52">
        <f>SWB!C199</f>
        <v>0.14853096463728468</v>
      </c>
      <c r="H56" s="58">
        <f t="shared" si="0"/>
        <v>0.73787818372787461</v>
      </c>
      <c r="I56" s="56"/>
    </row>
    <row r="57" spans="1:9">
      <c r="A57" t="s">
        <v>312</v>
      </c>
      <c r="B57" s="53" t="s">
        <v>584</v>
      </c>
      <c r="C57" s="52">
        <f>SWB!D195</f>
        <v>6.0206900088681431E-2</v>
      </c>
      <c r="D57" s="52">
        <f>SWB!D196</f>
        <v>6.7608348788400816E-2</v>
      </c>
      <c r="E57" s="52">
        <f>SWB!D197</f>
        <v>5.6088066870347064E-2</v>
      </c>
      <c r="F57" s="52">
        <f>SWB!D198</f>
        <v>4.3091090183772447E-2</v>
      </c>
      <c r="G57" s="52">
        <f>SWB!D199</f>
        <v>3.5127410340923579E-2</v>
      </c>
      <c r="H57" s="58">
        <f t="shared" si="0"/>
        <v>0.26212181627212533</v>
      </c>
      <c r="I57" s="56"/>
    </row>
    <row r="58" spans="1:9">
      <c r="A58" t="s">
        <v>312</v>
      </c>
      <c r="B58" s="53" t="s">
        <v>585</v>
      </c>
      <c r="C58" s="52">
        <f>SWB!E195</f>
        <v>0.1023604171392459</v>
      </c>
      <c r="D58" s="52">
        <f>SWB!E196</f>
        <v>0.10252205046831622</v>
      </c>
      <c r="E58" s="52">
        <f>SWB!E197</f>
        <v>0.10167354896482805</v>
      </c>
      <c r="F58" s="52">
        <f>SWB!E198</f>
        <v>0.10056703152545866</v>
      </c>
      <c r="G58" s="52">
        <f>SWB!E199</f>
        <v>0.10007561484036519</v>
      </c>
      <c r="H58" s="58">
        <f t="shared" si="0"/>
        <v>0.50719866293821403</v>
      </c>
      <c r="I58" s="56"/>
    </row>
    <row r="59" spans="1:9">
      <c r="A59" t="s">
        <v>312</v>
      </c>
      <c r="B59" s="53" t="s">
        <v>586</v>
      </c>
      <c r="C59" s="52">
        <f>SWB!F195</f>
        <v>7.8906221312502856E-2</v>
      </c>
      <c r="D59" s="52">
        <f>SWB!F196</f>
        <v>9.4446052042378797E-2</v>
      </c>
      <c r="E59" s="52">
        <f>SWB!F197</f>
        <v>0.11332723990273122</v>
      </c>
      <c r="F59" s="52">
        <f>SWB!F198</f>
        <v>0.10554743013953889</v>
      </c>
      <c r="G59" s="52">
        <f>SWB!F199</f>
        <v>0.10057439366463398</v>
      </c>
      <c r="H59" s="58">
        <f t="shared" si="0"/>
        <v>0.49280133706178575</v>
      </c>
      <c r="I59" s="56"/>
    </row>
    <row r="60" spans="1:9">
      <c r="A60" t="s">
        <v>312</v>
      </c>
      <c r="B60" s="53" t="s">
        <v>587</v>
      </c>
      <c r="C60" s="52">
        <f>SWB!G195</f>
        <v>9.4110612596142132E-2</v>
      </c>
      <c r="D60" s="52">
        <f>SWB!G196</f>
        <v>9.3698069343610357E-2</v>
      </c>
      <c r="E60" s="52">
        <f>SWB!G197</f>
        <v>9.3018765008116788E-2</v>
      </c>
      <c r="F60" s="52">
        <f>SWB!G198</f>
        <v>9.1223978172373071E-2</v>
      </c>
      <c r="G60" s="52">
        <f>SWB!G199</f>
        <v>9.0190274299986689E-2</v>
      </c>
      <c r="H60" s="58">
        <f t="shared" si="0"/>
        <v>0.46224169942022908</v>
      </c>
      <c r="I60" s="56"/>
    </row>
    <row r="61" spans="1:9">
      <c r="A61" t="s">
        <v>312</v>
      </c>
      <c r="B61" s="53" t="s">
        <v>588</v>
      </c>
      <c r="C61" s="52">
        <f>SWB!H195</f>
        <v>0.1221898929997403</v>
      </c>
      <c r="D61" s="52">
        <f>SWB!H196</f>
        <v>0.1190193077876489</v>
      </c>
      <c r="E61" s="52">
        <f>SWB!H197</f>
        <v>0.10248807804658495</v>
      </c>
      <c r="F61" s="52">
        <f>SWB!H198</f>
        <v>0.10306296664507318</v>
      </c>
      <c r="G61" s="52">
        <f>SWB!H199</f>
        <v>9.0998055100723688E-2</v>
      </c>
      <c r="H61" s="58">
        <f t="shared" si="0"/>
        <v>0.53775830057977103</v>
      </c>
      <c r="I61" s="56"/>
    </row>
    <row r="62" spans="1:9">
      <c r="A62" t="s">
        <v>312</v>
      </c>
      <c r="B62" s="53" t="s">
        <v>589</v>
      </c>
      <c r="C62" s="52">
        <f>SWB!I195</f>
        <v>0.14895780284361898</v>
      </c>
      <c r="D62" s="52">
        <f>SWB!I196</f>
        <v>0.15054151706863406</v>
      </c>
      <c r="E62" s="52">
        <f>SWB!I197</f>
        <v>0.15030187610037518</v>
      </c>
      <c r="F62" s="52">
        <f>SWB!I198</f>
        <v>0.15045816368837009</v>
      </c>
      <c r="G62" s="52">
        <f>SWB!I199</f>
        <v>0.15113540990301472</v>
      </c>
      <c r="H62" s="58">
        <f t="shared" si="0"/>
        <v>0.75139476960401308</v>
      </c>
      <c r="I62" s="56"/>
    </row>
    <row r="63" spans="1:9">
      <c r="A63" t="s">
        <v>312</v>
      </c>
      <c r="B63" s="53" t="s">
        <v>590</v>
      </c>
      <c r="C63" s="52">
        <f>SWB!J195</f>
        <v>4.8025725802973894E-2</v>
      </c>
      <c r="D63" s="52">
        <f>SWB!J196</f>
        <v>4.9214914951125462E-2</v>
      </c>
      <c r="E63" s="52">
        <f>SWB!J197</f>
        <v>5.2474157594849781E-2</v>
      </c>
      <c r="F63" s="52">
        <f>SWB!J198</f>
        <v>5.0837664421742264E-2</v>
      </c>
      <c r="G63" s="52">
        <f>SWB!J199</f>
        <v>4.8052767625295485E-2</v>
      </c>
      <c r="H63" s="58">
        <f t="shared" si="0"/>
        <v>0.24860523039598686</v>
      </c>
      <c r="I63" s="56"/>
    </row>
    <row r="64" spans="1:9">
      <c r="A64" t="s">
        <v>312</v>
      </c>
      <c r="B64" s="53" t="s">
        <v>591</v>
      </c>
      <c r="C64" s="52">
        <f>SWB!K195</f>
        <v>0</v>
      </c>
      <c r="D64" s="52">
        <f>SWB!K196</f>
        <v>0</v>
      </c>
      <c r="E64" s="52">
        <f>SWB!K197</f>
        <v>0</v>
      </c>
      <c r="F64" s="52">
        <f>SWB!K198</f>
        <v>0</v>
      </c>
      <c r="G64" s="52">
        <f>SWB!K199</f>
        <v>0</v>
      </c>
      <c r="H64" s="58">
        <f t="shared" si="0"/>
        <v>0</v>
      </c>
      <c r="I64" s="56"/>
    </row>
    <row r="65" spans="1:9">
      <c r="A65" t="s">
        <v>312</v>
      </c>
      <c r="B65" s="53" t="s">
        <v>592</v>
      </c>
      <c r="C65" s="52">
        <f>SWB!L195</f>
        <v>0</v>
      </c>
      <c r="D65" s="52">
        <f>SWB!L196</f>
        <v>0</v>
      </c>
      <c r="E65" s="52">
        <f>SWB!L197</f>
        <v>0</v>
      </c>
      <c r="F65" s="52">
        <f>SWB!L198</f>
        <v>0</v>
      </c>
      <c r="G65" s="52">
        <f>SWB!L199</f>
        <v>0</v>
      </c>
      <c r="H65" s="58">
        <f t="shared" si="0"/>
        <v>0</v>
      </c>
      <c r="I65" s="56"/>
    </row>
    <row r="66" spans="1:9">
      <c r="A66" t="s">
        <v>301</v>
      </c>
      <c r="B66" s="53" t="s">
        <v>583</v>
      </c>
      <c r="C66" s="52">
        <f>TMS!C195</f>
        <v>0.10738944507509086</v>
      </c>
      <c r="D66" s="52">
        <f>TMS!C196</f>
        <v>0.11037788063801078</v>
      </c>
      <c r="E66" s="52">
        <f>TMS!C197</f>
        <v>0.10498018724070558</v>
      </c>
      <c r="F66" s="52">
        <f>TMS!C198</f>
        <v>0.10208009344081224</v>
      </c>
      <c r="G66" s="52">
        <f>TMS!C199</f>
        <v>0.10620704385237331</v>
      </c>
      <c r="H66" s="58">
        <f t="shared" si="0"/>
        <v>0.53103465024699281</v>
      </c>
      <c r="I66" s="56"/>
    </row>
    <row r="67" spans="1:9">
      <c r="A67" t="s">
        <v>301</v>
      </c>
      <c r="B67" s="53" t="s">
        <v>584</v>
      </c>
      <c r="C67" s="52">
        <f>TMS!D195</f>
        <v>6.9613702773994229E-2</v>
      </c>
      <c r="D67" s="52">
        <f>TMS!D196</f>
        <v>8.0927755921850808E-2</v>
      </c>
      <c r="E67" s="52">
        <f>TMS!D197</f>
        <v>0.12873639938301962</v>
      </c>
      <c r="F67" s="52">
        <f>TMS!D198</f>
        <v>0.13610636416924426</v>
      </c>
      <c r="G67" s="52">
        <f>TMS!D199</f>
        <v>5.3581127504898435E-2</v>
      </c>
      <c r="H67" s="58">
        <f t="shared" si="0"/>
        <v>0.4689653497530073</v>
      </c>
      <c r="I67" s="56"/>
    </row>
    <row r="68" spans="1:9">
      <c r="A68" t="s">
        <v>301</v>
      </c>
      <c r="B68" s="53" t="s">
        <v>585</v>
      </c>
      <c r="C68" s="52">
        <f>TMS!E195</f>
        <v>8.8361831365821791E-2</v>
      </c>
      <c r="D68" s="52">
        <f>TMS!E196</f>
        <v>8.6766960921495814E-2</v>
      </c>
      <c r="E68" s="52">
        <f>TMS!E197</f>
        <v>8.3011993371416903E-2</v>
      </c>
      <c r="F68" s="52">
        <f>TMS!E198</f>
        <v>8.0358895775948555E-2</v>
      </c>
      <c r="G68" s="52">
        <f>TMS!E199</f>
        <v>7.9350316336503385E-2</v>
      </c>
      <c r="H68" s="58">
        <f t="shared" si="0"/>
        <v>0.41784999777118648</v>
      </c>
      <c r="I68" s="56"/>
    </row>
    <row r="69" spans="1:9">
      <c r="A69" t="s">
        <v>301</v>
      </c>
      <c r="B69" s="53" t="s">
        <v>586</v>
      </c>
      <c r="C69" s="52">
        <f>TMS!F195</f>
        <v>0.12067270187831808</v>
      </c>
      <c r="D69" s="52">
        <f>TMS!F196</f>
        <v>0.12677161541455334</v>
      </c>
      <c r="E69" s="52">
        <f>TMS!F197</f>
        <v>0.11864920080129368</v>
      </c>
      <c r="F69" s="52">
        <f>TMS!F198</f>
        <v>0.1142768868100386</v>
      </c>
      <c r="G69" s="52">
        <f>TMS!F199</f>
        <v>0.10177959732460984</v>
      </c>
      <c r="H69" s="58">
        <f t="shared" si="0"/>
        <v>0.58215000222881352</v>
      </c>
      <c r="I69" s="56"/>
    </row>
    <row r="70" spans="1:9">
      <c r="A70" t="s">
        <v>301</v>
      </c>
      <c r="B70" s="53" t="s">
        <v>587</v>
      </c>
      <c r="C70" s="52">
        <f>TMS!G195</f>
        <v>9.8615802614801171E-2</v>
      </c>
      <c r="D70" s="52">
        <f>TMS!G196</f>
        <v>9.37676133239249E-2</v>
      </c>
      <c r="E70" s="52">
        <f>TMS!G197</f>
        <v>9.0334748986219709E-2</v>
      </c>
      <c r="F70" s="52">
        <f>TMS!G198</f>
        <v>8.8849771794672447E-2</v>
      </c>
      <c r="G70" s="52">
        <f>TMS!G199</f>
        <v>8.8567826776432448E-2</v>
      </c>
      <c r="H70" s="58">
        <f t="shared" si="0"/>
        <v>0.46013576349605068</v>
      </c>
      <c r="I70" s="56"/>
    </row>
    <row r="71" spans="1:9">
      <c r="A71" t="s">
        <v>301</v>
      </c>
      <c r="B71" s="53" t="s">
        <v>588</v>
      </c>
      <c r="C71" s="52">
        <f>TMS!H195</f>
        <v>0.1041224532829272</v>
      </c>
      <c r="D71" s="52">
        <f>TMS!H196</f>
        <v>0.11789719591418187</v>
      </c>
      <c r="E71" s="52">
        <f>TMS!H197</f>
        <v>0.11997461910429402</v>
      </c>
      <c r="F71" s="52">
        <f>TMS!H198</f>
        <v>0.10850955406838531</v>
      </c>
      <c r="G71" s="52">
        <f>TMS!H199</f>
        <v>8.9360414134160904E-2</v>
      </c>
      <c r="H71" s="58">
        <f t="shared" ref="H71:H134" si="3">SUM(C71:G71)</f>
        <v>0.53986423650394932</v>
      </c>
      <c r="I71" s="56"/>
    </row>
    <row r="72" spans="1:9">
      <c r="A72" t="s">
        <v>301</v>
      </c>
      <c r="B72" s="53" t="s">
        <v>589</v>
      </c>
      <c r="C72" s="52">
        <f>TMS!I195</f>
        <v>7.0771675283843372E-2</v>
      </c>
      <c r="D72" s="52">
        <f>TMS!I196</f>
        <v>7.4610744127872664E-2</v>
      </c>
      <c r="E72" s="52">
        <f>TMS!I197</f>
        <v>7.6532208301405072E-2</v>
      </c>
      <c r="F72" s="52">
        <f>TMS!I198</f>
        <v>7.2916432034798195E-2</v>
      </c>
      <c r="G72" s="52">
        <f>TMS!I199</f>
        <v>7.302613344070677E-2</v>
      </c>
      <c r="H72" s="58">
        <f t="shared" si="3"/>
        <v>0.36785719318862609</v>
      </c>
      <c r="I72" s="56"/>
    </row>
    <row r="73" spans="1:9">
      <c r="A73" t="s">
        <v>301</v>
      </c>
      <c r="B73" s="53" t="s">
        <v>590</v>
      </c>
      <c r="C73" s="52">
        <f>TMS!J195</f>
        <v>8.515050455257149E-2</v>
      </c>
      <c r="D73" s="52">
        <f>TMS!J196</f>
        <v>0.15327786402651772</v>
      </c>
      <c r="E73" s="52">
        <f>TMS!J197</f>
        <v>0.1567413612527212</v>
      </c>
      <c r="F73" s="52">
        <f>TMS!J198</f>
        <v>0.13273731740999695</v>
      </c>
      <c r="G73" s="52">
        <f>TMS!J199</f>
        <v>0.10423575956956643</v>
      </c>
      <c r="H73" s="58">
        <f t="shared" si="3"/>
        <v>0.6321428068113738</v>
      </c>
      <c r="I73" s="56"/>
    </row>
    <row r="74" spans="1:9">
      <c r="A74" t="s">
        <v>301</v>
      </c>
      <c r="B74" s="53" t="s">
        <v>591</v>
      </c>
      <c r="C74" s="52">
        <f>TMS!K195</f>
        <v>-1.7499448495887557E-3</v>
      </c>
      <c r="D74" s="52">
        <f>TMS!K196</f>
        <v>-5.1047872702008343E-3</v>
      </c>
      <c r="E74" s="52">
        <f>TMS!K197</f>
        <v>-7.7550932506773194E-3</v>
      </c>
      <c r="F74" s="52">
        <f>TMS!K198</f>
        <v>-1.3020842254376976E-2</v>
      </c>
      <c r="G74" s="52">
        <f>TMS!K199</f>
        <v>-1.5200923555099251E-2</v>
      </c>
      <c r="H74" s="58">
        <f t="shared" si="3"/>
        <v>-4.2831591179943139E-2</v>
      </c>
      <c r="I74" s="56"/>
    </row>
    <row r="75" spans="1:9">
      <c r="A75" t="s">
        <v>301</v>
      </c>
      <c r="B75" s="53" t="s">
        <v>592</v>
      </c>
      <c r="C75" s="52">
        <f>TMS!L195</f>
        <v>-6.6657094481257215E-2</v>
      </c>
      <c r="D75" s="52">
        <f>TMS!L196</f>
        <v>-9.8858196159159098E-2</v>
      </c>
      <c r="E75" s="52">
        <f>TMS!L197</f>
        <v>-5.3071064928295324E-2</v>
      </c>
      <c r="F75" s="52">
        <f>TMS!L198</f>
        <v>0.59064547205429041</v>
      </c>
      <c r="G75" s="52">
        <f>TMS!L199</f>
        <v>0.67077247469436441</v>
      </c>
      <c r="H75" s="58">
        <f t="shared" si="3"/>
        <v>1.0428315911799433</v>
      </c>
      <c r="I75" s="56"/>
    </row>
    <row r="76" spans="1:9">
      <c r="A76" t="s">
        <v>313</v>
      </c>
      <c r="B76" s="53" t="s">
        <v>583</v>
      </c>
      <c r="C76" s="52">
        <f>UUW!C195</f>
        <v>0.14227469539077736</v>
      </c>
      <c r="D76" s="52">
        <f>UUW!C196</f>
        <v>0.14414373991022228</v>
      </c>
      <c r="E76" s="52">
        <f>UUW!C197</f>
        <v>0.14730594409824616</v>
      </c>
      <c r="F76" s="52">
        <f>UUW!C198</f>
        <v>0.15670627916692076</v>
      </c>
      <c r="G76" s="52">
        <f>UUW!C199</f>
        <v>0.17205209079440603</v>
      </c>
      <c r="H76" s="58">
        <f t="shared" si="3"/>
        <v>0.76248274936057259</v>
      </c>
      <c r="I76" s="56"/>
    </row>
    <row r="77" spans="1:9">
      <c r="A77" t="s">
        <v>313</v>
      </c>
      <c r="B77" s="53" t="s">
        <v>584</v>
      </c>
      <c r="C77" s="52">
        <f>UUW!D195</f>
        <v>2.9105201882743601E-2</v>
      </c>
      <c r="D77" s="52">
        <f>UUW!D196</f>
        <v>3.2739039749005626E-2</v>
      </c>
      <c r="E77" s="52">
        <f>UUW!D197</f>
        <v>5.3545976175537621E-2</v>
      </c>
      <c r="F77" s="52">
        <f>UUW!D198</f>
        <v>7.5025220135958526E-2</v>
      </c>
      <c r="G77" s="52">
        <f>UUW!D199</f>
        <v>4.7101812696181897E-2</v>
      </c>
      <c r="H77" s="58">
        <f t="shared" si="3"/>
        <v>0.2375172506394273</v>
      </c>
      <c r="I77" s="56"/>
    </row>
    <row r="78" spans="1:9">
      <c r="A78" t="s">
        <v>313</v>
      </c>
      <c r="B78" s="53" t="s">
        <v>585</v>
      </c>
      <c r="C78" s="52">
        <f>UUW!E195</f>
        <v>0.13847189573606797</v>
      </c>
      <c r="D78" s="52">
        <f>UUW!E196</f>
        <v>0.14103704860884045</v>
      </c>
      <c r="E78" s="52">
        <f>UUW!E197</f>
        <v>0.14100221572077221</v>
      </c>
      <c r="F78" s="52">
        <f>UUW!E198</f>
        <v>0.15108753716239751</v>
      </c>
      <c r="G78" s="52">
        <f>UUW!E199</f>
        <v>0.14776561149430248</v>
      </c>
      <c r="H78" s="58">
        <f t="shared" si="3"/>
        <v>0.71936430872238055</v>
      </c>
      <c r="I78" s="56"/>
    </row>
    <row r="79" spans="1:9">
      <c r="A79" t="s">
        <v>313</v>
      </c>
      <c r="B79" s="53" t="s">
        <v>586</v>
      </c>
      <c r="C79" s="52">
        <f>UUW!F195</f>
        <v>6.8482446414013631E-2</v>
      </c>
      <c r="D79" s="52">
        <f>UUW!F196</f>
        <v>5.9983024200369828E-2</v>
      </c>
      <c r="E79" s="52">
        <f>UUW!F197</f>
        <v>6.085692474507063E-2</v>
      </c>
      <c r="F79" s="52">
        <f>UUW!F198</f>
        <v>4.9350742870077804E-2</v>
      </c>
      <c r="G79" s="52">
        <f>UUW!F199</f>
        <v>4.1962553048087652E-2</v>
      </c>
      <c r="H79" s="58">
        <f t="shared" si="3"/>
        <v>0.28063569127761956</v>
      </c>
      <c r="I79" s="56"/>
    </row>
    <row r="80" spans="1:9">
      <c r="A80" t="s">
        <v>313</v>
      </c>
      <c r="B80" s="53" t="s">
        <v>587</v>
      </c>
      <c r="C80" s="52">
        <f>UUW!G195</f>
        <v>8.9553603115999761E-2</v>
      </c>
      <c r="D80" s="52">
        <f>UUW!G196</f>
        <v>9.066412192946452E-2</v>
      </c>
      <c r="E80" s="52">
        <f>UUW!G197</f>
        <v>9.1269946681661066E-2</v>
      </c>
      <c r="F80" s="52">
        <f>UUW!G198</f>
        <v>9.8750514012914362E-2</v>
      </c>
      <c r="G80" s="52">
        <f>UUW!G199</f>
        <v>0.10220823154722959</v>
      </c>
      <c r="H80" s="58">
        <f t="shared" si="3"/>
        <v>0.47244641728726927</v>
      </c>
      <c r="I80" s="56"/>
    </row>
    <row r="81" spans="1:9">
      <c r="A81" t="s">
        <v>313</v>
      </c>
      <c r="B81" s="53" t="s">
        <v>588</v>
      </c>
      <c r="C81" s="52">
        <f>UUW!H195</f>
        <v>8.7073406979951265E-2</v>
      </c>
      <c r="D81" s="52">
        <f>UUW!H196</f>
        <v>9.4214110992128036E-2</v>
      </c>
      <c r="E81" s="52">
        <f>UUW!H197</f>
        <v>7.9921799505629221E-2</v>
      </c>
      <c r="F81" s="52">
        <f>UUW!H198</f>
        <v>0.14836544696618192</v>
      </c>
      <c r="G81" s="52">
        <f>UUW!H199</f>
        <v>0.11797881826884023</v>
      </c>
      <c r="H81" s="58">
        <f t="shared" si="3"/>
        <v>0.52755358271273067</v>
      </c>
      <c r="I81" s="56"/>
    </row>
    <row r="82" spans="1:9">
      <c r="A82" t="s">
        <v>313</v>
      </c>
      <c r="B82" s="53" t="s">
        <v>589</v>
      </c>
      <c r="C82" s="52">
        <f>UUW!I195</f>
        <v>0.10970513233575774</v>
      </c>
      <c r="D82" s="52">
        <f>UUW!I196</f>
        <v>0.10916935144372469</v>
      </c>
      <c r="E82" s="52">
        <f>UUW!I197</f>
        <v>0.10854551100363242</v>
      </c>
      <c r="F82" s="52">
        <f>UUW!I198</f>
        <v>0.10717165109338254</v>
      </c>
      <c r="G82" s="52">
        <f>UUW!I199</f>
        <v>0.10719371535213432</v>
      </c>
      <c r="H82" s="58">
        <f t="shared" si="3"/>
        <v>0.54178536122863175</v>
      </c>
      <c r="I82" s="56"/>
    </row>
    <row r="83" spans="1:9">
      <c r="A83" t="s">
        <v>313</v>
      </c>
      <c r="B83" s="53" t="s">
        <v>590</v>
      </c>
      <c r="C83" s="52">
        <f>UUW!J195</f>
        <v>9.6939789378383781E-2</v>
      </c>
      <c r="D83" s="52">
        <f>UUW!J196</f>
        <v>0.10404857703459106</v>
      </c>
      <c r="E83" s="52">
        <f>UUW!J197</f>
        <v>9.1793582298940593E-2</v>
      </c>
      <c r="F83" s="52">
        <f>UUW!J198</f>
        <v>7.9724719707307462E-2</v>
      </c>
      <c r="G83" s="52">
        <f>UUW!J199</f>
        <v>8.5707970352145488E-2</v>
      </c>
      <c r="H83" s="58">
        <f t="shared" si="3"/>
        <v>0.45821463877136837</v>
      </c>
      <c r="I83" s="56"/>
    </row>
    <row r="84" spans="1:9">
      <c r="A84" t="s">
        <v>313</v>
      </c>
      <c r="B84" s="53" t="s">
        <v>591</v>
      </c>
      <c r="C84" s="52">
        <f>UUW!K195</f>
        <v>0</v>
      </c>
      <c r="D84" s="52">
        <f>UUW!K196</f>
        <v>0</v>
      </c>
      <c r="E84" s="52">
        <f>UUW!K197</f>
        <v>0</v>
      </c>
      <c r="F84" s="52">
        <f>UUW!K198</f>
        <v>0</v>
      </c>
      <c r="G84" s="52">
        <f>UUW!K199</f>
        <v>0</v>
      </c>
      <c r="H84" s="58">
        <f t="shared" si="3"/>
        <v>0</v>
      </c>
      <c r="I84" s="56"/>
    </row>
    <row r="85" spans="1:9">
      <c r="A85" t="s">
        <v>313</v>
      </c>
      <c r="B85" s="53" t="s">
        <v>592</v>
      </c>
      <c r="C85" s="52">
        <f>UUW!L195</f>
        <v>0</v>
      </c>
      <c r="D85" s="52">
        <f>UUW!L196</f>
        <v>0</v>
      </c>
      <c r="E85" s="52">
        <f>UUW!L197</f>
        <v>0</v>
      </c>
      <c r="F85" s="52">
        <f>UUW!L198</f>
        <v>0</v>
      </c>
      <c r="G85" s="52">
        <f>UUW!L199</f>
        <v>0</v>
      </c>
      <c r="H85" s="58">
        <f t="shared" si="3"/>
        <v>0</v>
      </c>
      <c r="I85" s="56"/>
    </row>
    <row r="86" spans="1:9">
      <c r="A86" t="s">
        <v>310</v>
      </c>
      <c r="B86" s="53" t="s">
        <v>583</v>
      </c>
      <c r="C86" s="52">
        <f>WSH!C195</f>
        <v>0.10840387392510421</v>
      </c>
      <c r="D86" s="52">
        <f>WSH!C196</f>
        <v>0.11222109471670151</v>
      </c>
      <c r="E86" s="52">
        <f>WSH!C197</f>
        <v>0.11433098686515629</v>
      </c>
      <c r="F86" s="52">
        <f>WSH!C198</f>
        <v>0.11444360861304814</v>
      </c>
      <c r="G86" s="52">
        <f>WSH!C199</f>
        <v>0.10534895708659926</v>
      </c>
      <c r="H86" s="58">
        <f t="shared" si="3"/>
        <v>0.55474852120660945</v>
      </c>
      <c r="I86" s="56"/>
    </row>
    <row r="87" spans="1:9">
      <c r="A87" t="s">
        <v>310</v>
      </c>
      <c r="B87" s="53" t="s">
        <v>584</v>
      </c>
      <c r="C87" s="52">
        <f>WSH!D195</f>
        <v>9.2042716600409399E-2</v>
      </c>
      <c r="D87" s="52">
        <f>WSH!D196</f>
        <v>0.10983827495211594</v>
      </c>
      <c r="E87" s="52">
        <f>WSH!D197</f>
        <v>9.8425637787158446E-2</v>
      </c>
      <c r="F87" s="52">
        <f>WSH!D198</f>
        <v>8.5870261956533675E-2</v>
      </c>
      <c r="G87" s="52">
        <f>WSH!D199</f>
        <v>5.907458749717312E-2</v>
      </c>
      <c r="H87" s="58">
        <f t="shared" si="3"/>
        <v>0.44525147879339055</v>
      </c>
      <c r="I87" s="56"/>
    </row>
    <row r="88" spans="1:9">
      <c r="A88" t="s">
        <v>310</v>
      </c>
      <c r="B88" s="53" t="s">
        <v>585</v>
      </c>
      <c r="C88" s="52">
        <f>WSH!E195</f>
        <v>0.11168599791164832</v>
      </c>
      <c r="D88" s="52">
        <f>WSH!E196</f>
        <v>0.10772778406641183</v>
      </c>
      <c r="E88" s="52">
        <f>WSH!E197</f>
        <v>0.10479991190228589</v>
      </c>
      <c r="F88" s="52">
        <f>WSH!E198</f>
        <v>0.10238378182104094</v>
      </c>
      <c r="G88" s="52">
        <f>WSH!E199</f>
        <v>0.10387872016701158</v>
      </c>
      <c r="H88" s="58">
        <f t="shared" si="3"/>
        <v>0.53047619586839856</v>
      </c>
      <c r="I88" s="56"/>
    </row>
    <row r="89" spans="1:9">
      <c r="A89" t="s">
        <v>310</v>
      </c>
      <c r="B89" s="53" t="s">
        <v>586</v>
      </c>
      <c r="C89" s="52">
        <f>WSH!F195</f>
        <v>0.10040615046368857</v>
      </c>
      <c r="D89" s="52">
        <f>WSH!F196</f>
        <v>0.10020542218068716</v>
      </c>
      <c r="E89" s="52">
        <f>WSH!F197</f>
        <v>9.3431174050748758E-2</v>
      </c>
      <c r="F89" s="52">
        <f>WSH!F198</f>
        <v>8.8919823382551638E-2</v>
      </c>
      <c r="G89" s="52">
        <f>WSH!F199</f>
        <v>8.6561234053925323E-2</v>
      </c>
      <c r="H89" s="58">
        <f t="shared" si="3"/>
        <v>0.46952380413160144</v>
      </c>
      <c r="I89" s="56"/>
    </row>
    <row r="90" spans="1:9">
      <c r="A90" t="s">
        <v>310</v>
      </c>
      <c r="B90" s="53" t="s">
        <v>587</v>
      </c>
      <c r="C90" s="52">
        <f>WSH!G195</f>
        <v>0.10171521114133102</v>
      </c>
      <c r="D90" s="52">
        <f>WSH!G196</f>
        <v>0.10752019295847826</v>
      </c>
      <c r="E90" s="52">
        <f>WSH!G197</f>
        <v>0.10784944955447695</v>
      </c>
      <c r="F90" s="52">
        <f>WSH!G198</f>
        <v>0.10694694364277976</v>
      </c>
      <c r="G90" s="52">
        <f>WSH!G199</f>
        <v>0.10634753265201838</v>
      </c>
      <c r="H90" s="58">
        <f t="shared" si="3"/>
        <v>0.53037932994908432</v>
      </c>
      <c r="I90" s="56"/>
    </row>
    <row r="91" spans="1:9">
      <c r="A91" t="s">
        <v>310</v>
      </c>
      <c r="B91" s="53" t="s">
        <v>588</v>
      </c>
      <c r="C91" s="52">
        <f>WSH!H195</f>
        <v>0.11001639424455954</v>
      </c>
      <c r="D91" s="52">
        <f>WSH!H196</f>
        <v>8.8674638809643297E-2</v>
      </c>
      <c r="E91" s="52">
        <f>WSH!H197</f>
        <v>9.4707467256804762E-2</v>
      </c>
      <c r="F91" s="52">
        <f>WSH!H198</f>
        <v>8.8690249243512528E-2</v>
      </c>
      <c r="G91" s="52">
        <f>WSH!H199</f>
        <v>8.7531920496395479E-2</v>
      </c>
      <c r="H91" s="58">
        <f t="shared" si="3"/>
        <v>0.46962067005091557</v>
      </c>
      <c r="I91" s="56"/>
    </row>
    <row r="92" spans="1:9">
      <c r="A92" t="s">
        <v>310</v>
      </c>
      <c r="B92" s="53" t="s">
        <v>589</v>
      </c>
      <c r="C92" s="52">
        <f>WSH!I195</f>
        <v>0.12224253569068831</v>
      </c>
      <c r="D92" s="52">
        <f>WSH!I196</f>
        <v>0.12218107336563416</v>
      </c>
      <c r="E92" s="52">
        <f>WSH!I197</f>
        <v>0.1226697971081049</v>
      </c>
      <c r="F92" s="52">
        <f>WSH!I198</f>
        <v>0.12081919012524413</v>
      </c>
      <c r="G92" s="52">
        <f>WSH!I199</f>
        <v>0.12258475085125056</v>
      </c>
      <c r="H92" s="58">
        <f t="shared" si="3"/>
        <v>0.61049734714092208</v>
      </c>
      <c r="I92" s="56"/>
    </row>
    <row r="93" spans="1:9">
      <c r="A93" t="s">
        <v>310</v>
      </c>
      <c r="B93" s="53" t="s">
        <v>590</v>
      </c>
      <c r="C93" s="52">
        <f>WSH!J195</f>
        <v>8.2675403164076594E-2</v>
      </c>
      <c r="D93" s="52">
        <f>WSH!J196</f>
        <v>7.9567023120142952E-2</v>
      </c>
      <c r="E93" s="52">
        <f>WSH!J197</f>
        <v>8.1036541062762965E-2</v>
      </c>
      <c r="F93" s="52">
        <f>WSH!J198</f>
        <v>7.6714518600476303E-2</v>
      </c>
      <c r="G93" s="52">
        <f>WSH!J199</f>
        <v>6.9509166911619041E-2</v>
      </c>
      <c r="H93" s="58">
        <f t="shared" si="3"/>
        <v>0.38950265285907781</v>
      </c>
      <c r="I93" s="56"/>
    </row>
    <row r="94" spans="1:9">
      <c r="A94" t="s">
        <v>310</v>
      </c>
      <c r="B94" s="53" t="s">
        <v>591</v>
      </c>
      <c r="C94" s="52">
        <f>WSH!K195</f>
        <v>0</v>
      </c>
      <c r="D94" s="52">
        <f>WSH!K196</f>
        <v>0</v>
      </c>
      <c r="E94" s="52">
        <f>WSH!K197</f>
        <v>0</v>
      </c>
      <c r="F94" s="52">
        <f>WSH!K198</f>
        <v>0</v>
      </c>
      <c r="G94" s="52">
        <f>WSH!K199</f>
        <v>0</v>
      </c>
      <c r="H94" s="58">
        <f t="shared" si="3"/>
        <v>0</v>
      </c>
      <c r="I94" s="56"/>
    </row>
    <row r="95" spans="1:9">
      <c r="A95" t="s">
        <v>310</v>
      </c>
      <c r="B95" s="53" t="s">
        <v>592</v>
      </c>
      <c r="C95" s="52">
        <f>WSH!L195</f>
        <v>0</v>
      </c>
      <c r="D95" s="52">
        <f>WSH!L196</f>
        <v>0</v>
      </c>
      <c r="E95" s="52">
        <f>WSH!L197</f>
        <v>0</v>
      </c>
      <c r="F95" s="52">
        <f>WSH!L198</f>
        <v>0</v>
      </c>
      <c r="G95" s="52">
        <f>WSH!L199</f>
        <v>0</v>
      </c>
      <c r="H95" s="58">
        <f t="shared" si="3"/>
        <v>0</v>
      </c>
      <c r="I95" s="56"/>
    </row>
    <row r="96" spans="1:9">
      <c r="A96" t="s">
        <v>302</v>
      </c>
      <c r="B96" s="53" t="s">
        <v>583</v>
      </c>
      <c r="C96" s="52">
        <f>WSX!C195</f>
        <v>0.1167078906216943</v>
      </c>
      <c r="D96" s="52">
        <f>WSX!C196</f>
        <v>0.11886516917916248</v>
      </c>
      <c r="E96" s="52">
        <f>WSX!C197</f>
        <v>0.13072648210482166</v>
      </c>
      <c r="F96" s="52">
        <f>WSX!C198</f>
        <v>0.11892336721069892</v>
      </c>
      <c r="G96" s="52">
        <f>WSX!C199</f>
        <v>0.11982348913504873</v>
      </c>
      <c r="H96" s="58">
        <f t="shared" si="3"/>
        <v>0.60504639825142614</v>
      </c>
      <c r="I96" s="56"/>
    </row>
    <row r="97" spans="1:9">
      <c r="A97" t="s">
        <v>302</v>
      </c>
      <c r="B97" s="53" t="s">
        <v>584</v>
      </c>
      <c r="C97" s="52">
        <f>WSX!D195</f>
        <v>0.14860848819081393</v>
      </c>
      <c r="D97" s="52">
        <f>WSX!D196</f>
        <v>8.1781079293362424E-2</v>
      </c>
      <c r="E97" s="52">
        <f>WSX!D197</f>
        <v>7.6634350084109598E-2</v>
      </c>
      <c r="F97" s="52">
        <f>WSX!D198</f>
        <v>4.994500796618976E-2</v>
      </c>
      <c r="G97" s="52">
        <f>WSX!D199</f>
        <v>3.7984676214098054E-2</v>
      </c>
      <c r="H97" s="58">
        <f t="shared" si="3"/>
        <v>0.3949536017485738</v>
      </c>
      <c r="I97" s="56"/>
    </row>
    <row r="98" spans="1:9">
      <c r="A98" t="s">
        <v>302</v>
      </c>
      <c r="B98" s="53" t="s">
        <v>585</v>
      </c>
      <c r="C98" s="52">
        <f>WSX!E195</f>
        <v>0.12001002862757894</v>
      </c>
      <c r="D98" s="52">
        <f>WSX!E196</f>
        <v>0.12066256483411494</v>
      </c>
      <c r="E98" s="52">
        <f>WSX!E197</f>
        <v>0.12143999312388538</v>
      </c>
      <c r="F98" s="52">
        <f>WSX!E198</f>
        <v>0.12245172889121148</v>
      </c>
      <c r="G98" s="52">
        <f>WSX!E199</f>
        <v>0.12371452076485526</v>
      </c>
      <c r="H98" s="58">
        <f t="shared" si="3"/>
        <v>0.60827883624164603</v>
      </c>
      <c r="I98" s="56"/>
    </row>
    <row r="99" spans="1:9">
      <c r="A99" t="s">
        <v>302</v>
      </c>
      <c r="B99" s="53" t="s">
        <v>586</v>
      </c>
      <c r="C99" s="52">
        <f>WSX!F195</f>
        <v>7.546296578721888E-2</v>
      </c>
      <c r="D99" s="52">
        <f>WSX!F196</f>
        <v>7.0634996811148279E-2</v>
      </c>
      <c r="E99" s="52">
        <f>WSX!F197</f>
        <v>0.10548824575491086</v>
      </c>
      <c r="F99" s="52">
        <f>WSX!F198</f>
        <v>7.5643273239714356E-2</v>
      </c>
      <c r="G99" s="52">
        <f>WSX!F199</f>
        <v>6.4491682165361552E-2</v>
      </c>
      <c r="H99" s="58">
        <f t="shared" si="3"/>
        <v>0.39172116375835397</v>
      </c>
      <c r="I99" s="56"/>
    </row>
    <row r="100" spans="1:9">
      <c r="A100" t="s">
        <v>302</v>
      </c>
      <c r="B100" s="53" t="s">
        <v>587</v>
      </c>
      <c r="C100" s="52">
        <f>WSX!G195</f>
        <v>6.1153247883958053E-2</v>
      </c>
      <c r="D100" s="52">
        <f>WSX!G196</f>
        <v>6.2427214027452903E-2</v>
      </c>
      <c r="E100" s="52">
        <f>WSX!G197</f>
        <v>6.4156433140310068E-2</v>
      </c>
      <c r="F100" s="52">
        <f>WSX!G198</f>
        <v>6.6381700209981909E-2</v>
      </c>
      <c r="G100" s="52">
        <f>WSX!G199</f>
        <v>6.8027348360380768E-2</v>
      </c>
      <c r="H100" s="58">
        <f t="shared" si="3"/>
        <v>0.32214594362208371</v>
      </c>
      <c r="I100" s="56"/>
    </row>
    <row r="101" spans="1:9">
      <c r="A101" t="s">
        <v>302</v>
      </c>
      <c r="B101" s="53" t="s">
        <v>588</v>
      </c>
      <c r="C101" s="52">
        <f>WSX!H195</f>
        <v>0.15325751153467401</v>
      </c>
      <c r="D101" s="52">
        <f>WSX!H196</f>
        <v>0.13901505312806581</v>
      </c>
      <c r="E101" s="52">
        <f>WSX!H197</f>
        <v>0.13518454640256675</v>
      </c>
      <c r="F101" s="52">
        <f>WSX!H198</f>
        <v>0.13025662415921724</v>
      </c>
      <c r="G101" s="52">
        <f>WSX!H199</f>
        <v>0.12014032115339258</v>
      </c>
      <c r="H101" s="58">
        <f t="shared" si="3"/>
        <v>0.6778540563779164</v>
      </c>
      <c r="I101" s="56"/>
    </row>
    <row r="102" spans="1:9">
      <c r="A102" t="s">
        <v>302</v>
      </c>
      <c r="B102" s="53" t="s">
        <v>589</v>
      </c>
      <c r="C102" s="52">
        <f>WSX!I195</f>
        <v>0.14054126781875337</v>
      </c>
      <c r="D102" s="52">
        <f>WSX!I196</f>
        <v>0.14119992484877125</v>
      </c>
      <c r="E102" s="52">
        <f>WSX!I197</f>
        <v>0.14186846750931295</v>
      </c>
      <c r="F102" s="52">
        <f>WSX!I198</f>
        <v>0.14254704609582533</v>
      </c>
      <c r="G102" s="52">
        <f>WSX!I199</f>
        <v>0.14324052249314309</v>
      </c>
      <c r="H102" s="58">
        <f t="shared" si="3"/>
        <v>0.70939722876580602</v>
      </c>
      <c r="I102" s="56"/>
    </row>
    <row r="103" spans="1:9">
      <c r="A103" t="s">
        <v>302</v>
      </c>
      <c r="B103" s="53" t="s">
        <v>590</v>
      </c>
      <c r="C103" s="52">
        <f>WSX!J195</f>
        <v>5.0772393607426046E-2</v>
      </c>
      <c r="D103" s="52">
        <f>WSX!J196</f>
        <v>4.4250022615516374E-2</v>
      </c>
      <c r="E103" s="52">
        <f>WSX!J197</f>
        <v>6.6487282345312648E-2</v>
      </c>
      <c r="F103" s="52">
        <f>WSX!J198</f>
        <v>5.1387626619781017E-2</v>
      </c>
      <c r="G103" s="52">
        <f>WSX!J199</f>
        <v>7.7705446046157867E-2</v>
      </c>
      <c r="H103" s="58">
        <f t="shared" si="3"/>
        <v>0.29060277123419398</v>
      </c>
      <c r="I103" s="56"/>
    </row>
    <row r="104" spans="1:9">
      <c r="A104" t="s">
        <v>302</v>
      </c>
      <c r="B104" s="53" t="s">
        <v>591</v>
      </c>
      <c r="C104" s="52">
        <f>WSX!K195</f>
        <v>0</v>
      </c>
      <c r="D104" s="52">
        <f>WSX!K196</f>
        <v>0</v>
      </c>
      <c r="E104" s="52">
        <f>WSX!K197</f>
        <v>0</v>
      </c>
      <c r="F104" s="52">
        <f>WSX!K198</f>
        <v>0</v>
      </c>
      <c r="G104" s="52">
        <f>WSX!K199</f>
        <v>0</v>
      </c>
      <c r="H104" s="58">
        <f t="shared" si="3"/>
        <v>0</v>
      </c>
      <c r="I104" s="56"/>
    </row>
    <row r="105" spans="1:9">
      <c r="A105" t="s">
        <v>302</v>
      </c>
      <c r="B105" s="53" t="s">
        <v>592</v>
      </c>
      <c r="C105" s="52">
        <f>WSX!L195</f>
        <v>0</v>
      </c>
      <c r="D105" s="52">
        <f>WSX!L196</f>
        <v>0</v>
      </c>
      <c r="E105" s="52">
        <f>WSX!L197</f>
        <v>0</v>
      </c>
      <c r="F105" s="52">
        <f>WSX!L198</f>
        <v>0</v>
      </c>
      <c r="G105" s="52">
        <f>WSX!L199</f>
        <v>0</v>
      </c>
      <c r="H105" s="58">
        <f t="shared" si="3"/>
        <v>0</v>
      </c>
      <c r="I105" s="56"/>
    </row>
    <row r="106" spans="1:9">
      <c r="A106" t="s">
        <v>303</v>
      </c>
      <c r="B106" s="53" t="s">
        <v>583</v>
      </c>
      <c r="C106" s="52">
        <f>YKY!C195</f>
        <v>0.12246892735470398</v>
      </c>
      <c r="D106" s="52">
        <f>YKY!C196</f>
        <v>0.12196821823417188</v>
      </c>
      <c r="E106" s="52">
        <f>YKY!C197</f>
        <v>0.12218219517225029</v>
      </c>
      <c r="F106" s="52">
        <f>YKY!C198</f>
        <v>0.12241988760278089</v>
      </c>
      <c r="G106" s="52">
        <f>YKY!C199</f>
        <v>0.12754132334237003</v>
      </c>
      <c r="H106" s="58">
        <f t="shared" si="3"/>
        <v>0.61658055170627701</v>
      </c>
      <c r="I106" s="56"/>
    </row>
    <row r="107" spans="1:9">
      <c r="A107" t="s">
        <v>303</v>
      </c>
      <c r="B107" s="53" t="s">
        <v>584</v>
      </c>
      <c r="C107" s="52">
        <f>YKY!D195</f>
        <v>8.8550212611519796E-2</v>
      </c>
      <c r="D107" s="52">
        <f>YKY!D196</f>
        <v>6.6064029776299993E-2</v>
      </c>
      <c r="E107" s="52">
        <f>YKY!D197</f>
        <v>0.11186635397192886</v>
      </c>
      <c r="F107" s="52">
        <f>YKY!D198</f>
        <v>8.4977566411125527E-2</v>
      </c>
      <c r="G107" s="52">
        <f>YKY!D199</f>
        <v>3.1961285522848909E-2</v>
      </c>
      <c r="H107" s="58">
        <f t="shared" si="3"/>
        <v>0.3834194482937231</v>
      </c>
      <c r="I107" s="56"/>
    </row>
    <row r="108" spans="1:9">
      <c r="A108" t="s">
        <v>303</v>
      </c>
      <c r="B108" s="53" t="s">
        <v>585</v>
      </c>
      <c r="C108" s="52">
        <f>YKY!E195</f>
        <v>0.125555442999571</v>
      </c>
      <c r="D108" s="52">
        <f>YKY!E196</f>
        <v>0.1227175058034818</v>
      </c>
      <c r="E108" s="52">
        <f>YKY!E197</f>
        <v>0.12314764783975782</v>
      </c>
      <c r="F108" s="52">
        <f>YKY!E198</f>
        <v>0.12365950665213925</v>
      </c>
      <c r="G108" s="52">
        <f>YKY!E199</f>
        <v>0.12407701296376276</v>
      </c>
      <c r="H108" s="58">
        <f t="shared" si="3"/>
        <v>0.61915711625871261</v>
      </c>
      <c r="I108" s="56"/>
    </row>
    <row r="109" spans="1:9">
      <c r="A109" t="s">
        <v>303</v>
      </c>
      <c r="B109" s="53" t="s">
        <v>586</v>
      </c>
      <c r="C109" s="52">
        <f>YKY!F195</f>
        <v>7.7336697968738474E-2</v>
      </c>
      <c r="D109" s="52">
        <f>YKY!F196</f>
        <v>8.2715020682019441E-2</v>
      </c>
      <c r="E109" s="52">
        <f>YKY!F197</f>
        <v>8.2482841026466344E-2</v>
      </c>
      <c r="F109" s="52">
        <f>YKY!F198</f>
        <v>7.4845440489309842E-2</v>
      </c>
      <c r="G109" s="52">
        <f>YKY!F199</f>
        <v>6.346288357475334E-2</v>
      </c>
      <c r="H109" s="58">
        <f t="shared" si="3"/>
        <v>0.38084288374128744</v>
      </c>
      <c r="I109" s="56"/>
    </row>
    <row r="110" spans="1:9">
      <c r="A110" t="s">
        <v>303</v>
      </c>
      <c r="B110" s="53" t="s">
        <v>587</v>
      </c>
      <c r="C110" s="52">
        <f>YKY!G195</f>
        <v>6.6721061769646609E-2</v>
      </c>
      <c r="D110" s="52">
        <f>YKY!G196</f>
        <v>6.6145541252232945E-2</v>
      </c>
      <c r="E110" s="52">
        <f>YKY!G197</f>
        <v>6.4520227689217224E-2</v>
      </c>
      <c r="F110" s="52">
        <f>YKY!G198</f>
        <v>6.8051708736589694E-2</v>
      </c>
      <c r="G110" s="52">
        <f>YKY!G199</f>
        <v>7.0264309773285016E-2</v>
      </c>
      <c r="H110" s="58">
        <f t="shared" si="3"/>
        <v>0.33570284922097149</v>
      </c>
      <c r="I110" s="56"/>
    </row>
    <row r="111" spans="1:9">
      <c r="A111" t="s">
        <v>303</v>
      </c>
      <c r="B111" s="53" t="s">
        <v>588</v>
      </c>
      <c r="C111" s="52">
        <f>YKY!H195</f>
        <v>0.18030061924963617</v>
      </c>
      <c r="D111" s="52">
        <f>YKY!H196</f>
        <v>0.17948545896768292</v>
      </c>
      <c r="E111" s="52">
        <f>YKY!H197</f>
        <v>0.14299628983028298</v>
      </c>
      <c r="F111" s="52">
        <f>YKY!H198</f>
        <v>0.10012241664302569</v>
      </c>
      <c r="G111" s="52">
        <f>YKY!H199</f>
        <v>6.1392366088400853E-2</v>
      </c>
      <c r="H111" s="58">
        <f t="shared" si="3"/>
        <v>0.66429715077902862</v>
      </c>
      <c r="I111" s="56"/>
    </row>
    <row r="112" spans="1:9">
      <c r="A112" t="s">
        <v>303</v>
      </c>
      <c r="B112" s="53" t="s">
        <v>589</v>
      </c>
      <c r="C112" s="52">
        <f>YKY!I195</f>
        <v>0.11448592912992002</v>
      </c>
      <c r="D112" s="52">
        <f>YKY!I196</f>
        <v>0.1154540884617673</v>
      </c>
      <c r="E112" s="52">
        <f>YKY!I197</f>
        <v>0.11631261398060309</v>
      </c>
      <c r="F112" s="52">
        <f>YKY!I198</f>
        <v>0.11724170498501869</v>
      </c>
      <c r="G112" s="52">
        <f>YKY!I199</f>
        <v>0.11814704562983011</v>
      </c>
      <c r="H112" s="58">
        <f t="shared" si="3"/>
        <v>0.58164138218713923</v>
      </c>
      <c r="I112" s="56"/>
    </row>
    <row r="113" spans="1:9">
      <c r="A113" t="s">
        <v>303</v>
      </c>
      <c r="B113" s="53" t="s">
        <v>590</v>
      </c>
      <c r="C113" s="52">
        <f>YKY!J195</f>
        <v>8.7085230631801486E-2</v>
      </c>
      <c r="D113" s="52">
        <f>YKY!J196</f>
        <v>8.8210190457241891E-2</v>
      </c>
      <c r="E113" s="52">
        <f>YKY!J197</f>
        <v>7.1169889923847499E-2</v>
      </c>
      <c r="F113" s="52">
        <f>YKY!J198</f>
        <v>0.11374706711015568</v>
      </c>
      <c r="G113" s="52">
        <f>YKY!J199</f>
        <v>5.8146239689814389E-2</v>
      </c>
      <c r="H113" s="58">
        <f t="shared" si="3"/>
        <v>0.41835861781286099</v>
      </c>
      <c r="I113" s="56"/>
    </row>
    <row r="114" spans="1:9">
      <c r="A114" t="s">
        <v>303</v>
      </c>
      <c r="B114" s="53" t="s">
        <v>591</v>
      </c>
      <c r="C114" s="52">
        <f>YKY!K195</f>
        <v>0</v>
      </c>
      <c r="D114" s="52">
        <f>YKY!K196</f>
        <v>0</v>
      </c>
      <c r="E114" s="52">
        <f>YKY!K197</f>
        <v>0</v>
      </c>
      <c r="F114" s="52">
        <f>YKY!K198</f>
        <v>0</v>
      </c>
      <c r="G114" s="52">
        <f>YKY!K199</f>
        <v>0</v>
      </c>
      <c r="H114" s="58">
        <f t="shared" si="3"/>
        <v>0</v>
      </c>
      <c r="I114" s="56"/>
    </row>
    <row r="115" spans="1:9">
      <c r="A115" t="s">
        <v>303</v>
      </c>
      <c r="B115" s="53" t="s">
        <v>592</v>
      </c>
      <c r="C115" s="52">
        <f>YKY!L195</f>
        <v>0</v>
      </c>
      <c r="D115" s="52">
        <f>YKY!L196</f>
        <v>0</v>
      </c>
      <c r="E115" s="52">
        <f>YKY!L197</f>
        <v>0</v>
      </c>
      <c r="F115" s="52">
        <f>YKY!L198</f>
        <v>0</v>
      </c>
      <c r="G115" s="52">
        <f>YKY!L199</f>
        <v>0</v>
      </c>
      <c r="H115" s="58">
        <f t="shared" si="3"/>
        <v>0</v>
      </c>
      <c r="I115" s="56"/>
    </row>
    <row r="116" spans="1:9">
      <c r="A116" t="s">
        <v>304</v>
      </c>
      <c r="B116" s="53" t="s">
        <v>583</v>
      </c>
      <c r="C116" s="52">
        <f>AFW!C195</f>
        <v>6.1650670710022608E-2</v>
      </c>
      <c r="D116" s="52">
        <f>AFW!C196</f>
        <v>6.6103832195157322E-2</v>
      </c>
      <c r="E116" s="52">
        <f>AFW!C197</f>
        <v>7.6906508402497617E-2</v>
      </c>
      <c r="F116" s="52">
        <f>AFW!C198</f>
        <v>8.6471233770805359E-2</v>
      </c>
      <c r="G116" s="52">
        <f>AFW!C199</f>
        <v>6.1394908226448858E-2</v>
      </c>
      <c r="H116" s="58">
        <f t="shared" si="3"/>
        <v>0.35252715330493178</v>
      </c>
      <c r="I116" s="56"/>
    </row>
    <row r="117" spans="1:9">
      <c r="A117" t="s">
        <v>304</v>
      </c>
      <c r="B117" s="53" t="s">
        <v>584</v>
      </c>
      <c r="C117" s="52">
        <f>AFW!D195</f>
        <v>9.7054577295363542E-2</v>
      </c>
      <c r="D117" s="52">
        <f>AFW!D196</f>
        <v>0.12959392726025068</v>
      </c>
      <c r="E117" s="52">
        <f>AFW!D197</f>
        <v>0.14258675392779957</v>
      </c>
      <c r="F117" s="52">
        <f>AFW!D198</f>
        <v>0.18540909397806363</v>
      </c>
      <c r="G117" s="52">
        <f>AFW!D199</f>
        <v>9.2828494233590644E-2</v>
      </c>
      <c r="H117" s="58">
        <f t="shared" si="3"/>
        <v>0.64747284669506799</v>
      </c>
      <c r="I117" s="56"/>
    </row>
    <row r="118" spans="1:9">
      <c r="A118" t="s">
        <v>304</v>
      </c>
      <c r="B118" s="53" t="s">
        <v>585</v>
      </c>
      <c r="C118" s="52">
        <f>AFW!E195</f>
        <v>0.10923778200923129</v>
      </c>
      <c r="D118" s="52">
        <f>AFW!E196</f>
        <v>0.10880081574771272</v>
      </c>
      <c r="E118" s="52">
        <f>AFW!E197</f>
        <v>0.10951391020744411</v>
      </c>
      <c r="F118" s="52">
        <f>AFW!E198</f>
        <v>0.11660601388912288</v>
      </c>
      <c r="G118" s="52">
        <f>AFW!E199</f>
        <v>0.11080199838662673</v>
      </c>
      <c r="H118" s="58">
        <f t="shared" si="3"/>
        <v>0.55496052024013776</v>
      </c>
      <c r="I118" s="56"/>
    </row>
    <row r="119" spans="1:9">
      <c r="A119" t="s">
        <v>304</v>
      </c>
      <c r="B119" s="53" t="s">
        <v>586</v>
      </c>
      <c r="C119" s="52">
        <f>AFW!F195</f>
        <v>9.9601049419922844E-2</v>
      </c>
      <c r="D119" s="52">
        <f>AFW!F196</f>
        <v>9.8940772405386679E-2</v>
      </c>
      <c r="E119" s="52">
        <f>AFW!F197</f>
        <v>9.5380859508422691E-2</v>
      </c>
      <c r="F119" s="52">
        <f>AFW!F198</f>
        <v>7.7123464609524559E-2</v>
      </c>
      <c r="G119" s="52">
        <f>AFW!F199</f>
        <v>7.3993333816605403E-2</v>
      </c>
      <c r="H119" s="58">
        <f t="shared" si="3"/>
        <v>0.44503947975986219</v>
      </c>
      <c r="I119" s="56"/>
    </row>
    <row r="120" spans="1:9">
      <c r="A120" t="s">
        <v>304</v>
      </c>
      <c r="B120" s="53" t="s">
        <v>587</v>
      </c>
      <c r="C120" s="52">
        <f>AFW!G195</f>
        <v>0</v>
      </c>
      <c r="D120" s="52">
        <f>AFW!G196</f>
        <v>0</v>
      </c>
      <c r="E120" s="52">
        <f>AFW!G197</f>
        <v>0</v>
      </c>
      <c r="F120" s="52">
        <f>AFW!G198</f>
        <v>0</v>
      </c>
      <c r="G120" s="52">
        <f>AFW!G199</f>
        <v>0</v>
      </c>
      <c r="H120" s="58">
        <f t="shared" si="3"/>
        <v>0</v>
      </c>
      <c r="I120" s="56"/>
    </row>
    <row r="121" spans="1:9">
      <c r="A121" t="s">
        <v>304</v>
      </c>
      <c r="B121" s="53" t="s">
        <v>588</v>
      </c>
      <c r="C121" s="52">
        <f>AFW!H195</f>
        <v>0</v>
      </c>
      <c r="D121" s="52">
        <f>AFW!H196</f>
        <v>0</v>
      </c>
      <c r="E121" s="52">
        <f>AFW!H197</f>
        <v>0</v>
      </c>
      <c r="F121" s="52">
        <f>AFW!H198</f>
        <v>0</v>
      </c>
      <c r="G121" s="52">
        <f>AFW!H199</f>
        <v>0</v>
      </c>
      <c r="H121" s="58">
        <f t="shared" si="3"/>
        <v>0</v>
      </c>
      <c r="I121" s="56"/>
    </row>
    <row r="122" spans="1:9">
      <c r="A122" t="s">
        <v>304</v>
      </c>
      <c r="B122" s="53" t="s">
        <v>589</v>
      </c>
      <c r="C122" s="52">
        <f>AFW!I195</f>
        <v>0</v>
      </c>
      <c r="D122" s="52">
        <f>AFW!I196</f>
        <v>0</v>
      </c>
      <c r="E122" s="52">
        <f>AFW!I197</f>
        <v>0</v>
      </c>
      <c r="F122" s="52">
        <f>AFW!I198</f>
        <v>0</v>
      </c>
      <c r="G122" s="52">
        <f>AFW!I199</f>
        <v>0</v>
      </c>
      <c r="H122" s="58">
        <f t="shared" si="3"/>
        <v>0</v>
      </c>
      <c r="I122" s="56"/>
    </row>
    <row r="123" spans="1:9">
      <c r="A123" t="s">
        <v>304</v>
      </c>
      <c r="B123" s="53" t="s">
        <v>590</v>
      </c>
      <c r="C123" s="52">
        <f>AFW!J195</f>
        <v>0</v>
      </c>
      <c r="D123" s="52">
        <f>AFW!J196</f>
        <v>0</v>
      </c>
      <c r="E123" s="52">
        <f>AFW!J197</f>
        <v>0</v>
      </c>
      <c r="F123" s="52">
        <f>AFW!J198</f>
        <v>0</v>
      </c>
      <c r="G123" s="52">
        <f>AFW!J199</f>
        <v>0</v>
      </c>
      <c r="H123" s="58">
        <f t="shared" si="3"/>
        <v>0</v>
      </c>
      <c r="I123" s="56"/>
    </row>
    <row r="124" spans="1:9">
      <c r="A124" t="s">
        <v>304</v>
      </c>
      <c r="B124" s="53" t="s">
        <v>591</v>
      </c>
      <c r="C124" s="52">
        <f>AFW!K195</f>
        <v>0</v>
      </c>
      <c r="D124" s="52">
        <f>AFW!K196</f>
        <v>0</v>
      </c>
      <c r="E124" s="52">
        <f>AFW!K197</f>
        <v>0</v>
      </c>
      <c r="F124" s="52">
        <f>AFW!K198</f>
        <v>0</v>
      </c>
      <c r="G124" s="52">
        <f>AFW!K199</f>
        <v>0</v>
      </c>
      <c r="H124" s="58">
        <f t="shared" si="3"/>
        <v>0</v>
      </c>
      <c r="I124" s="56"/>
    </row>
    <row r="125" spans="1:9">
      <c r="A125" t="s">
        <v>304</v>
      </c>
      <c r="B125" s="53" t="s">
        <v>592</v>
      </c>
      <c r="C125" s="52">
        <f>AFW!L195</f>
        <v>0</v>
      </c>
      <c r="D125" s="52">
        <f>AFW!L196</f>
        <v>0</v>
      </c>
      <c r="E125" s="52">
        <f>AFW!L197</f>
        <v>0</v>
      </c>
      <c r="F125" s="52">
        <f>AFW!L198</f>
        <v>0</v>
      </c>
      <c r="G125" s="52">
        <f>AFW!L199</f>
        <v>0</v>
      </c>
      <c r="H125" s="58">
        <f t="shared" si="3"/>
        <v>0</v>
      </c>
      <c r="I125" s="56"/>
    </row>
    <row r="126" spans="1:9">
      <c r="A126" t="s">
        <v>305</v>
      </c>
      <c r="B126" s="53" t="s">
        <v>583</v>
      </c>
      <c r="C126" s="52">
        <f>BRL!C195</f>
        <v>0.15387796372026663</v>
      </c>
      <c r="D126" s="52">
        <f>BRL!C196</f>
        <v>0.14834484143487561</v>
      </c>
      <c r="E126" s="52">
        <f>BRL!C197</f>
        <v>0.14824821145197806</v>
      </c>
      <c r="F126" s="52">
        <f>BRL!C198</f>
        <v>0.14821357166095289</v>
      </c>
      <c r="G126" s="52">
        <f>BRL!C199</f>
        <v>0.14841398949658888</v>
      </c>
      <c r="H126" s="58">
        <f t="shared" si="3"/>
        <v>0.74709857776466204</v>
      </c>
      <c r="I126" s="56"/>
    </row>
    <row r="127" spans="1:9">
      <c r="A127" t="s">
        <v>305</v>
      </c>
      <c r="B127" s="53" t="s">
        <v>584</v>
      </c>
      <c r="C127" s="52">
        <f>BRL!D195</f>
        <v>4.6240581359688962E-2</v>
      </c>
      <c r="D127" s="52">
        <f>BRL!D196</f>
        <v>4.3710090362387474E-2</v>
      </c>
      <c r="E127" s="52">
        <f>BRL!D197</f>
        <v>8.4768730222576527E-2</v>
      </c>
      <c r="F127" s="52">
        <f>BRL!D198</f>
        <v>3.9516192870689741E-2</v>
      </c>
      <c r="G127" s="52">
        <f>BRL!D199</f>
        <v>3.8665827419995233E-2</v>
      </c>
      <c r="H127" s="58">
        <f t="shared" si="3"/>
        <v>0.25290142223533796</v>
      </c>
      <c r="I127" s="56"/>
    </row>
    <row r="128" spans="1:9">
      <c r="A128" t="s">
        <v>305</v>
      </c>
      <c r="B128" s="53" t="s">
        <v>585</v>
      </c>
      <c r="C128" s="52">
        <f>BRL!E195</f>
        <v>0.11479320698780941</v>
      </c>
      <c r="D128" s="52">
        <f>BRL!E196</f>
        <v>0.10930483321094284</v>
      </c>
      <c r="E128" s="52">
        <f>BRL!E197</f>
        <v>0.10887885380065986</v>
      </c>
      <c r="F128" s="52">
        <f>BRL!E198</f>
        <v>0.10849077403712076</v>
      </c>
      <c r="G128" s="52">
        <f>BRL!E199</f>
        <v>0.10859115463704856</v>
      </c>
      <c r="H128" s="58">
        <f t="shared" si="3"/>
        <v>0.55005882267358142</v>
      </c>
      <c r="I128" s="56"/>
    </row>
    <row r="129" spans="1:9">
      <c r="A129" t="s">
        <v>305</v>
      </c>
      <c r="B129" s="53" t="s">
        <v>586</v>
      </c>
      <c r="C129" s="52">
        <f>BRL!F195</f>
        <v>9.5245259659507614E-2</v>
      </c>
      <c r="D129" s="52">
        <f>BRL!F196</f>
        <v>9.1583953714832328E-2</v>
      </c>
      <c r="E129" s="52">
        <f>BRL!F197</f>
        <v>8.409139929325915E-2</v>
      </c>
      <c r="F129" s="52">
        <f>BRL!F198</f>
        <v>8.928979735074874E-2</v>
      </c>
      <c r="G129" s="52">
        <f>BRL!F199</f>
        <v>8.973076730807085E-2</v>
      </c>
      <c r="H129" s="58">
        <f t="shared" si="3"/>
        <v>0.4499411773264187</v>
      </c>
      <c r="I129" s="56"/>
    </row>
    <row r="130" spans="1:9">
      <c r="A130" t="s">
        <v>305</v>
      </c>
      <c r="B130" s="53" t="s">
        <v>587</v>
      </c>
      <c r="C130" s="52">
        <f>BRL!G195</f>
        <v>0</v>
      </c>
      <c r="D130" s="52">
        <f>BRL!G196</f>
        <v>0</v>
      </c>
      <c r="E130" s="52">
        <f>BRL!G197</f>
        <v>0</v>
      </c>
      <c r="F130" s="52">
        <f>BRL!G198</f>
        <v>0</v>
      </c>
      <c r="G130" s="52">
        <f>BRL!G199</f>
        <v>0</v>
      </c>
      <c r="H130" s="58">
        <f t="shared" si="3"/>
        <v>0</v>
      </c>
      <c r="I130" s="56"/>
    </row>
    <row r="131" spans="1:9">
      <c r="A131" t="s">
        <v>305</v>
      </c>
      <c r="B131" s="53" t="s">
        <v>588</v>
      </c>
      <c r="C131" s="52">
        <f>BRL!H195</f>
        <v>0</v>
      </c>
      <c r="D131" s="52">
        <f>BRL!H196</f>
        <v>0</v>
      </c>
      <c r="E131" s="52">
        <f>BRL!H197</f>
        <v>0</v>
      </c>
      <c r="F131" s="52">
        <f>BRL!H198</f>
        <v>0</v>
      </c>
      <c r="G131" s="52">
        <f>BRL!H199</f>
        <v>0</v>
      </c>
      <c r="H131" s="58">
        <f t="shared" si="3"/>
        <v>0</v>
      </c>
      <c r="I131" s="56"/>
    </row>
    <row r="132" spans="1:9">
      <c r="A132" t="s">
        <v>305</v>
      </c>
      <c r="B132" s="53" t="s">
        <v>589</v>
      </c>
      <c r="C132" s="52">
        <f>BRL!I195</f>
        <v>0</v>
      </c>
      <c r="D132" s="52">
        <f>BRL!I196</f>
        <v>0</v>
      </c>
      <c r="E132" s="52">
        <f>BRL!I197</f>
        <v>0</v>
      </c>
      <c r="F132" s="52">
        <f>BRL!I198</f>
        <v>0</v>
      </c>
      <c r="G132" s="52">
        <f>BRL!I199</f>
        <v>0</v>
      </c>
      <c r="H132" s="58">
        <f t="shared" si="3"/>
        <v>0</v>
      </c>
      <c r="I132" s="56"/>
    </row>
    <row r="133" spans="1:9">
      <c r="A133" t="s">
        <v>305</v>
      </c>
      <c r="B133" s="53" t="s">
        <v>590</v>
      </c>
      <c r="C133" s="52">
        <f>BRL!J195</f>
        <v>0</v>
      </c>
      <c r="D133" s="52">
        <f>BRL!J196</f>
        <v>0</v>
      </c>
      <c r="E133" s="52">
        <f>BRL!J197</f>
        <v>0</v>
      </c>
      <c r="F133" s="52">
        <f>BRL!J198</f>
        <v>0</v>
      </c>
      <c r="G133" s="52">
        <f>BRL!J199</f>
        <v>0</v>
      </c>
      <c r="H133" s="58">
        <f t="shared" si="3"/>
        <v>0</v>
      </c>
      <c r="I133" s="56"/>
    </row>
    <row r="134" spans="1:9">
      <c r="A134" t="s">
        <v>305</v>
      </c>
      <c r="B134" s="53" t="s">
        <v>591</v>
      </c>
      <c r="C134" s="52">
        <f>BRL!K195</f>
        <v>0</v>
      </c>
      <c r="D134" s="52">
        <f>BRL!K196</f>
        <v>0</v>
      </c>
      <c r="E134" s="52">
        <f>BRL!K197</f>
        <v>0</v>
      </c>
      <c r="F134" s="52">
        <f>BRL!K198</f>
        <v>0</v>
      </c>
      <c r="G134" s="52">
        <f>BRL!K199</f>
        <v>0</v>
      </c>
      <c r="H134" s="58">
        <f t="shared" si="3"/>
        <v>0</v>
      </c>
      <c r="I134" s="56"/>
    </row>
    <row r="135" spans="1:9">
      <c r="A135" t="s">
        <v>305</v>
      </c>
      <c r="B135" s="53" t="s">
        <v>592</v>
      </c>
      <c r="C135" s="52">
        <f>BRL!L195</f>
        <v>0</v>
      </c>
      <c r="D135" s="52">
        <f>BRL!L196</f>
        <v>0</v>
      </c>
      <c r="E135" s="52">
        <f>BRL!L197</f>
        <v>0</v>
      </c>
      <c r="F135" s="52">
        <f>BRL!L198</f>
        <v>0</v>
      </c>
      <c r="G135" s="52">
        <f>BRL!L199</f>
        <v>0</v>
      </c>
      <c r="H135" s="58">
        <f t="shared" ref="H135:H175" si="4">SUM(C135:G135)</f>
        <v>0</v>
      </c>
      <c r="I135" s="56"/>
    </row>
    <row r="136" spans="1:9">
      <c r="A136" t="s">
        <v>306</v>
      </c>
      <c r="B136" s="53" t="s">
        <v>583</v>
      </c>
      <c r="C136" s="52">
        <f>PRT!C195</f>
        <v>0.15910132983745939</v>
      </c>
      <c r="D136" s="52">
        <f>PRT!C196</f>
        <v>0.16218459575185804</v>
      </c>
      <c r="E136" s="52">
        <f>PRT!C197</f>
        <v>0.16322028046823342</v>
      </c>
      <c r="F136" s="52">
        <f>PRT!C198</f>
        <v>0.16087112548583446</v>
      </c>
      <c r="G136" s="52">
        <f>PRT!C199</f>
        <v>0.15742080410543599</v>
      </c>
      <c r="H136" s="58">
        <f t="shared" si="4"/>
        <v>0.80279813564882141</v>
      </c>
      <c r="I136" s="56"/>
    </row>
    <row r="137" spans="1:9">
      <c r="A137" t="s">
        <v>306</v>
      </c>
      <c r="B137" s="53" t="s">
        <v>584</v>
      </c>
      <c r="C137" s="52">
        <f>PRT!D195</f>
        <v>7.3083504881975264E-2</v>
      </c>
      <c r="D137" s="52">
        <f>PRT!D196</f>
        <v>1.6659611627668564E-2</v>
      </c>
      <c r="E137" s="52">
        <f>PRT!D197</f>
        <v>5.5745365544734478E-3</v>
      </c>
      <c r="F137" s="52">
        <f>PRT!D198</f>
        <v>5.4087758152255298E-2</v>
      </c>
      <c r="G137" s="52">
        <f>PRT!D199</f>
        <v>4.7796453134806197E-2</v>
      </c>
      <c r="H137" s="58">
        <f t="shared" si="4"/>
        <v>0.19720186435117876</v>
      </c>
      <c r="I137" s="56"/>
    </row>
    <row r="138" spans="1:9">
      <c r="A138" t="s">
        <v>306</v>
      </c>
      <c r="B138" s="53" t="s">
        <v>585</v>
      </c>
      <c r="C138" s="52">
        <f>PRT!E195</f>
        <v>0.13229266851630803</v>
      </c>
      <c r="D138" s="52">
        <f>PRT!E196</f>
        <v>0.13298479890083348</v>
      </c>
      <c r="E138" s="52">
        <f>PRT!E197</f>
        <v>0.13261616423951014</v>
      </c>
      <c r="F138" s="52">
        <f>PRT!E198</f>
        <v>0.13163815391355027</v>
      </c>
      <c r="G138" s="52">
        <f>PRT!E199</f>
        <v>0.13047958783510549</v>
      </c>
      <c r="H138" s="58">
        <f t="shared" si="4"/>
        <v>0.66001137340530747</v>
      </c>
      <c r="I138" s="56"/>
    </row>
    <row r="139" spans="1:9">
      <c r="A139" t="s">
        <v>306</v>
      </c>
      <c r="B139" s="53" t="s">
        <v>586</v>
      </c>
      <c r="C139" s="52">
        <f>PRT!F195</f>
        <v>6.7867627321679502E-2</v>
      </c>
      <c r="D139" s="52">
        <f>PRT!F196</f>
        <v>6.9102450015409086E-2</v>
      </c>
      <c r="E139" s="52">
        <f>PRT!F197</f>
        <v>7.2018143090114367E-2</v>
      </c>
      <c r="F139" s="52">
        <f>PRT!F198</f>
        <v>6.5083259125908663E-2</v>
      </c>
      <c r="G139" s="52">
        <f>PRT!F199</f>
        <v>6.5917147041581012E-2</v>
      </c>
      <c r="H139" s="58">
        <f t="shared" si="4"/>
        <v>0.33998862659469264</v>
      </c>
      <c r="I139" s="56"/>
    </row>
    <row r="140" spans="1:9">
      <c r="A140" t="s">
        <v>306</v>
      </c>
      <c r="B140" s="53" t="s">
        <v>587</v>
      </c>
      <c r="C140" s="52">
        <f>PRT!G195</f>
        <v>0</v>
      </c>
      <c r="D140" s="52">
        <f>PRT!G196</f>
        <v>0</v>
      </c>
      <c r="E140" s="52">
        <f>PRT!G197</f>
        <v>0</v>
      </c>
      <c r="F140" s="52">
        <f>PRT!G198</f>
        <v>0</v>
      </c>
      <c r="G140" s="52">
        <f>PRT!G199</f>
        <v>0</v>
      </c>
      <c r="H140" s="58">
        <f t="shared" si="4"/>
        <v>0</v>
      </c>
      <c r="I140" s="56"/>
    </row>
    <row r="141" spans="1:9">
      <c r="A141" t="s">
        <v>306</v>
      </c>
      <c r="B141" s="53" t="s">
        <v>588</v>
      </c>
      <c r="C141" s="52">
        <f>PRT!H195</f>
        <v>0</v>
      </c>
      <c r="D141" s="52">
        <f>PRT!H196</f>
        <v>0</v>
      </c>
      <c r="E141" s="52">
        <f>PRT!H197</f>
        <v>0</v>
      </c>
      <c r="F141" s="52">
        <f>PRT!H198</f>
        <v>0</v>
      </c>
      <c r="G141" s="52">
        <f>PRT!H199</f>
        <v>0</v>
      </c>
      <c r="H141" s="58">
        <f t="shared" si="4"/>
        <v>0</v>
      </c>
      <c r="I141" s="56"/>
    </row>
    <row r="142" spans="1:9">
      <c r="A142" t="s">
        <v>306</v>
      </c>
      <c r="B142" s="53" t="s">
        <v>589</v>
      </c>
      <c r="C142" s="52">
        <f>PRT!I195</f>
        <v>0</v>
      </c>
      <c r="D142" s="52">
        <f>PRT!I196</f>
        <v>0</v>
      </c>
      <c r="E142" s="52">
        <f>PRT!I197</f>
        <v>0</v>
      </c>
      <c r="F142" s="52">
        <f>PRT!I198</f>
        <v>0</v>
      </c>
      <c r="G142" s="52">
        <f>PRT!I199</f>
        <v>0</v>
      </c>
      <c r="H142" s="58">
        <f t="shared" si="4"/>
        <v>0</v>
      </c>
      <c r="I142" s="56"/>
    </row>
    <row r="143" spans="1:9">
      <c r="A143" t="s">
        <v>306</v>
      </c>
      <c r="B143" s="53" t="s">
        <v>590</v>
      </c>
      <c r="C143" s="52">
        <f>PRT!J195</f>
        <v>0</v>
      </c>
      <c r="D143" s="52">
        <f>PRT!J196</f>
        <v>0</v>
      </c>
      <c r="E143" s="52">
        <f>PRT!J197</f>
        <v>0</v>
      </c>
      <c r="F143" s="52">
        <f>PRT!J198</f>
        <v>0</v>
      </c>
      <c r="G143" s="52">
        <f>PRT!J199</f>
        <v>0</v>
      </c>
      <c r="H143" s="58">
        <f t="shared" si="4"/>
        <v>0</v>
      </c>
      <c r="I143" s="56"/>
    </row>
    <row r="144" spans="1:9">
      <c r="A144" t="s">
        <v>306</v>
      </c>
      <c r="B144" s="53" t="s">
        <v>591</v>
      </c>
      <c r="C144" s="52">
        <f>PRT!K195</f>
        <v>0</v>
      </c>
      <c r="D144" s="52">
        <f>PRT!K196</f>
        <v>0</v>
      </c>
      <c r="E144" s="52">
        <f>PRT!K197</f>
        <v>0</v>
      </c>
      <c r="F144" s="52">
        <f>PRT!K198</f>
        <v>0</v>
      </c>
      <c r="G144" s="52">
        <f>PRT!K199</f>
        <v>0</v>
      </c>
      <c r="H144" s="58">
        <f t="shared" si="4"/>
        <v>0</v>
      </c>
      <c r="I144" s="56"/>
    </row>
    <row r="145" spans="1:9">
      <c r="A145" t="s">
        <v>306</v>
      </c>
      <c r="B145" s="53" t="s">
        <v>592</v>
      </c>
      <c r="C145" s="52">
        <f>PRT!L195</f>
        <v>0.16452545491087303</v>
      </c>
      <c r="D145" s="52">
        <f>PRT!L196</f>
        <v>9.9392421501785649E-2</v>
      </c>
      <c r="E145" s="52">
        <f>PRT!L197</f>
        <v>0.11557905477482493</v>
      </c>
      <c r="F145" s="52">
        <f>PRT!L198</f>
        <v>0.28733979561863243</v>
      </c>
      <c r="G145" s="52">
        <f>PRT!L199</f>
        <v>0.33316327319388406</v>
      </c>
      <c r="H145" s="58">
        <f t="shared" si="4"/>
        <v>1</v>
      </c>
      <c r="I145" s="56"/>
    </row>
    <row r="146" spans="1:9">
      <c r="A146" t="s">
        <v>309</v>
      </c>
      <c r="B146" s="53" t="s">
        <v>583</v>
      </c>
      <c r="C146" s="52">
        <f>SES!C195</f>
        <v>0.16990065037019444</v>
      </c>
      <c r="D146" s="52">
        <f>SES!C196</f>
        <v>0.16665257630785321</v>
      </c>
      <c r="E146" s="52">
        <f>SES!C197</f>
        <v>0.16353136438240068</v>
      </c>
      <c r="F146" s="52">
        <f>SES!C198</f>
        <v>0.15550481649725253</v>
      </c>
      <c r="G146" s="52">
        <f>SES!C199</f>
        <v>0.15111498320291322</v>
      </c>
      <c r="H146" s="58">
        <f t="shared" si="4"/>
        <v>0.80670439076061418</v>
      </c>
      <c r="I146" s="56"/>
    </row>
    <row r="147" spans="1:9">
      <c r="A147" t="s">
        <v>309</v>
      </c>
      <c r="B147" s="53" t="s">
        <v>584</v>
      </c>
      <c r="C147" s="52">
        <f>SES!D195</f>
        <v>3.9073538161713536E-2</v>
      </c>
      <c r="D147" s="52">
        <f>SES!D196</f>
        <v>4.482462170066704E-2</v>
      </c>
      <c r="E147" s="52">
        <f>SES!D197</f>
        <v>3.7086031350457543E-2</v>
      </c>
      <c r="F147" s="52">
        <f>SES!D198</f>
        <v>3.5648260465719166E-2</v>
      </c>
      <c r="G147" s="52">
        <f>SES!D199</f>
        <v>3.6663157560828608E-2</v>
      </c>
      <c r="H147" s="58">
        <f t="shared" si="4"/>
        <v>0.19329560923938591</v>
      </c>
      <c r="I147" s="56"/>
    </row>
    <row r="148" spans="1:9">
      <c r="A148" t="s">
        <v>309</v>
      </c>
      <c r="B148" s="53" t="s">
        <v>585</v>
      </c>
      <c r="C148" s="52">
        <f>SES!E195</f>
        <v>0.10244881490143343</v>
      </c>
      <c r="D148" s="52">
        <f>SES!E196</f>
        <v>0.10080115342047247</v>
      </c>
      <c r="E148" s="52">
        <f>SES!E197</f>
        <v>9.9423336223942615E-2</v>
      </c>
      <c r="F148" s="52">
        <f>SES!E198</f>
        <v>9.6458899671397286E-2</v>
      </c>
      <c r="G148" s="52">
        <f>SES!E199</f>
        <v>9.4265892075049859E-2</v>
      </c>
      <c r="H148" s="58">
        <f t="shared" si="4"/>
        <v>0.4933980962922957</v>
      </c>
      <c r="I148" s="56"/>
    </row>
    <row r="149" spans="1:9">
      <c r="A149" t="s">
        <v>309</v>
      </c>
      <c r="B149" s="53" t="s">
        <v>586</v>
      </c>
      <c r="C149" s="52">
        <f>SES!F195</f>
        <v>0.10528937992104984</v>
      </c>
      <c r="D149" s="52">
        <f>SES!F196</f>
        <v>0.12237397942661835</v>
      </c>
      <c r="E149" s="52">
        <f>SES!F197</f>
        <v>0.10674678484947567</v>
      </c>
      <c r="F149" s="52">
        <f>SES!F198</f>
        <v>8.7091619126199518E-2</v>
      </c>
      <c r="G149" s="52">
        <f>SES!F199</f>
        <v>8.5100140384360951E-2</v>
      </c>
      <c r="H149" s="58">
        <f t="shared" si="4"/>
        <v>0.5066019037077043</v>
      </c>
      <c r="I149" s="56"/>
    </row>
    <row r="150" spans="1:9">
      <c r="A150" t="s">
        <v>309</v>
      </c>
      <c r="B150" s="53" t="s">
        <v>587</v>
      </c>
      <c r="C150" s="52">
        <f>SES!G195</f>
        <v>0</v>
      </c>
      <c r="D150" s="52">
        <f>SES!G196</f>
        <v>0</v>
      </c>
      <c r="E150" s="52">
        <f>SES!G197</f>
        <v>0</v>
      </c>
      <c r="F150" s="52">
        <f>SES!G198</f>
        <v>0</v>
      </c>
      <c r="G150" s="52">
        <f>SES!G199</f>
        <v>0</v>
      </c>
      <c r="H150" s="58">
        <f t="shared" si="4"/>
        <v>0</v>
      </c>
      <c r="I150" s="56"/>
    </row>
    <row r="151" spans="1:9">
      <c r="A151" t="s">
        <v>309</v>
      </c>
      <c r="B151" s="53" t="s">
        <v>588</v>
      </c>
      <c r="C151" s="52">
        <f>SES!H195</f>
        <v>0</v>
      </c>
      <c r="D151" s="52">
        <f>SES!H196</f>
        <v>0</v>
      </c>
      <c r="E151" s="52">
        <f>SES!H197</f>
        <v>0</v>
      </c>
      <c r="F151" s="52">
        <f>SES!H198</f>
        <v>0</v>
      </c>
      <c r="G151" s="52">
        <f>SES!H199</f>
        <v>0</v>
      </c>
      <c r="H151" s="58">
        <f t="shared" si="4"/>
        <v>0</v>
      </c>
      <c r="I151" s="56"/>
    </row>
    <row r="152" spans="1:9">
      <c r="A152" t="s">
        <v>309</v>
      </c>
      <c r="B152" s="53" t="s">
        <v>589</v>
      </c>
      <c r="C152" s="52">
        <f>SES!I195</f>
        <v>0</v>
      </c>
      <c r="D152" s="52">
        <f>SES!I196</f>
        <v>0</v>
      </c>
      <c r="E152" s="52">
        <f>SES!I197</f>
        <v>0</v>
      </c>
      <c r="F152" s="52">
        <f>SES!I198</f>
        <v>0</v>
      </c>
      <c r="G152" s="52">
        <f>SES!I199</f>
        <v>0</v>
      </c>
      <c r="H152" s="58">
        <f t="shared" si="4"/>
        <v>0</v>
      </c>
      <c r="I152" s="56"/>
    </row>
    <row r="153" spans="1:9">
      <c r="A153" t="s">
        <v>309</v>
      </c>
      <c r="B153" s="53" t="s">
        <v>590</v>
      </c>
      <c r="C153" s="52">
        <f>SES!J195</f>
        <v>0</v>
      </c>
      <c r="D153" s="52">
        <f>SES!J196</f>
        <v>0</v>
      </c>
      <c r="E153" s="52">
        <f>SES!J197</f>
        <v>0</v>
      </c>
      <c r="F153" s="52">
        <f>SES!J198</f>
        <v>0</v>
      </c>
      <c r="G153" s="52">
        <f>SES!J199</f>
        <v>0</v>
      </c>
      <c r="H153" s="58">
        <f t="shared" si="4"/>
        <v>0</v>
      </c>
      <c r="I153" s="56"/>
    </row>
    <row r="154" spans="1:9">
      <c r="A154" t="s">
        <v>309</v>
      </c>
      <c r="B154" s="53" t="s">
        <v>591</v>
      </c>
      <c r="C154" s="52">
        <f>SES!K195</f>
        <v>0</v>
      </c>
      <c r="D154" s="52">
        <f>SES!K196</f>
        <v>0</v>
      </c>
      <c r="E154" s="52">
        <f>SES!K197</f>
        <v>0</v>
      </c>
      <c r="F154" s="52">
        <f>SES!K198</f>
        <v>0</v>
      </c>
      <c r="G154" s="52">
        <f>SES!K199</f>
        <v>0</v>
      </c>
      <c r="H154" s="58">
        <f t="shared" si="4"/>
        <v>0</v>
      </c>
      <c r="I154" s="56"/>
    </row>
    <row r="155" spans="1:9">
      <c r="A155" t="s">
        <v>309</v>
      </c>
      <c r="B155" s="53" t="s">
        <v>592</v>
      </c>
      <c r="C155" s="52">
        <f>SES!L195</f>
        <v>0</v>
      </c>
      <c r="D155" s="52">
        <f>SES!L196</f>
        <v>0</v>
      </c>
      <c r="E155" s="52">
        <f>SES!L197</f>
        <v>0</v>
      </c>
      <c r="F155" s="52">
        <f>SES!L198</f>
        <v>0</v>
      </c>
      <c r="G155" s="52">
        <f>SES!L199</f>
        <v>0</v>
      </c>
      <c r="H155" s="58">
        <f t="shared" si="4"/>
        <v>0</v>
      </c>
      <c r="I155" s="56"/>
    </row>
    <row r="156" spans="1:9">
      <c r="A156" t="s">
        <v>307</v>
      </c>
      <c r="B156" s="53" t="s">
        <v>583</v>
      </c>
      <c r="C156" s="52">
        <f>SEW!C195</f>
        <v>0.10441276017383069</v>
      </c>
      <c r="D156" s="52">
        <f>SEW!C196</f>
        <v>0.10530425466565811</v>
      </c>
      <c r="E156" s="52">
        <f>SEW!C197</f>
        <v>0.10612598463914506</v>
      </c>
      <c r="F156" s="52">
        <f>SEW!C198</f>
        <v>0.10823102423495658</v>
      </c>
      <c r="G156" s="52">
        <f>SEW!C199</f>
        <v>0.10921417528289332</v>
      </c>
      <c r="H156" s="58">
        <f t="shared" si="4"/>
        <v>0.53328819899648372</v>
      </c>
      <c r="I156" s="56"/>
    </row>
    <row r="157" spans="1:9">
      <c r="A157" t="s">
        <v>307</v>
      </c>
      <c r="B157" s="53" t="s">
        <v>584</v>
      </c>
      <c r="C157" s="52">
        <f>SEW!D195</f>
        <v>0.11575303751648874</v>
      </c>
      <c r="D157" s="52">
        <f>SEW!D196</f>
        <v>0.10075184697793697</v>
      </c>
      <c r="E157" s="52">
        <f>SEW!D197</f>
        <v>9.6261225228235381E-2</v>
      </c>
      <c r="F157" s="52">
        <f>SEW!D198</f>
        <v>7.7749935191487415E-2</v>
      </c>
      <c r="G157" s="52">
        <f>SEW!D199</f>
        <v>7.6195756089367919E-2</v>
      </c>
      <c r="H157" s="58">
        <f t="shared" si="4"/>
        <v>0.46671180100351645</v>
      </c>
      <c r="I157" s="56"/>
    </row>
    <row r="158" spans="1:9">
      <c r="A158" t="s">
        <v>307</v>
      </c>
      <c r="B158" s="53" t="s">
        <v>585</v>
      </c>
      <c r="C158" s="52">
        <f>SEW!E195</f>
        <v>9.7208598567027293E-2</v>
      </c>
      <c r="D158" s="52">
        <f>SEW!E196</f>
        <v>9.9853835109455016E-2</v>
      </c>
      <c r="E158" s="52">
        <f>SEW!E197</f>
        <v>0.10052934282055258</v>
      </c>
      <c r="F158" s="52">
        <f>SEW!E198</f>
        <v>0.101726376493788</v>
      </c>
      <c r="G158" s="52">
        <f>SEW!E199</f>
        <v>0.10302283737546374</v>
      </c>
      <c r="H158" s="58">
        <f t="shared" si="4"/>
        <v>0.50234099036628665</v>
      </c>
      <c r="I158" s="56"/>
    </row>
    <row r="159" spans="1:9">
      <c r="A159" t="s">
        <v>307</v>
      </c>
      <c r="B159" s="53" t="s">
        <v>586</v>
      </c>
      <c r="C159" s="52">
        <f>SEW!F195</f>
        <v>8.7188423470357518E-2</v>
      </c>
      <c r="D159" s="52">
        <f>SEW!F196</f>
        <v>0.10600781561322523</v>
      </c>
      <c r="E159" s="52">
        <f>SEW!F197</f>
        <v>0.11118220406394812</v>
      </c>
      <c r="F159" s="52">
        <f>SEW!F198</f>
        <v>9.4797336518066086E-2</v>
      </c>
      <c r="G159" s="52">
        <f>SEW!F199</f>
        <v>9.8483229968116578E-2</v>
      </c>
      <c r="H159" s="58">
        <f t="shared" si="4"/>
        <v>0.49765900963371357</v>
      </c>
      <c r="I159" s="56"/>
    </row>
    <row r="160" spans="1:9">
      <c r="A160" t="s">
        <v>307</v>
      </c>
      <c r="B160" s="53" t="s">
        <v>587</v>
      </c>
      <c r="C160" s="52">
        <f>SEW!G195</f>
        <v>0</v>
      </c>
      <c r="D160" s="52">
        <f>SEW!G196</f>
        <v>0</v>
      </c>
      <c r="E160" s="52">
        <f>SEW!G197</f>
        <v>0</v>
      </c>
      <c r="F160" s="52">
        <f>SEW!G198</f>
        <v>0</v>
      </c>
      <c r="G160" s="52">
        <f>SEW!G199</f>
        <v>0</v>
      </c>
      <c r="H160" s="58">
        <f t="shared" si="4"/>
        <v>0</v>
      </c>
      <c r="I160" s="56"/>
    </row>
    <row r="161" spans="1:9">
      <c r="A161" t="s">
        <v>307</v>
      </c>
      <c r="B161" s="53" t="s">
        <v>588</v>
      </c>
      <c r="C161" s="52">
        <f>SEW!H195</f>
        <v>0</v>
      </c>
      <c r="D161" s="52">
        <f>SEW!H196</f>
        <v>0</v>
      </c>
      <c r="E161" s="52">
        <f>SEW!H197</f>
        <v>0</v>
      </c>
      <c r="F161" s="52">
        <f>SEW!H198</f>
        <v>0</v>
      </c>
      <c r="G161" s="52">
        <f>SEW!H199</f>
        <v>0</v>
      </c>
      <c r="H161" s="58">
        <f t="shared" si="4"/>
        <v>0</v>
      </c>
      <c r="I161" s="56"/>
    </row>
    <row r="162" spans="1:9">
      <c r="A162" t="s">
        <v>307</v>
      </c>
      <c r="B162" s="53" t="s">
        <v>589</v>
      </c>
      <c r="C162" s="52">
        <f>SEW!I195</f>
        <v>0</v>
      </c>
      <c r="D162" s="52">
        <f>SEW!I196</f>
        <v>0</v>
      </c>
      <c r="E162" s="52">
        <f>SEW!I197</f>
        <v>0</v>
      </c>
      <c r="F162" s="52">
        <f>SEW!I198</f>
        <v>0</v>
      </c>
      <c r="G162" s="52">
        <f>SEW!I199</f>
        <v>0</v>
      </c>
      <c r="H162" s="58">
        <f t="shared" si="4"/>
        <v>0</v>
      </c>
      <c r="I162" s="56"/>
    </row>
    <row r="163" spans="1:9">
      <c r="A163" t="s">
        <v>307</v>
      </c>
      <c r="B163" s="53" t="s">
        <v>590</v>
      </c>
      <c r="C163" s="52">
        <f>SEW!J195</f>
        <v>0</v>
      </c>
      <c r="D163" s="52">
        <f>SEW!J196</f>
        <v>0</v>
      </c>
      <c r="E163" s="52">
        <f>SEW!J197</f>
        <v>0</v>
      </c>
      <c r="F163" s="52">
        <f>SEW!J198</f>
        <v>0</v>
      </c>
      <c r="G163" s="52">
        <f>SEW!J199</f>
        <v>0</v>
      </c>
      <c r="H163" s="58">
        <f t="shared" si="4"/>
        <v>0</v>
      </c>
      <c r="I163" s="56"/>
    </row>
    <row r="164" spans="1:9">
      <c r="A164" t="s">
        <v>307</v>
      </c>
      <c r="B164" s="53" t="s">
        <v>591</v>
      </c>
      <c r="C164" s="52">
        <f>SEW!K195</f>
        <v>0</v>
      </c>
      <c r="D164" s="52">
        <f>SEW!K196</f>
        <v>0</v>
      </c>
      <c r="E164" s="52">
        <f>SEW!K197</f>
        <v>0</v>
      </c>
      <c r="F164" s="52">
        <f>SEW!K198</f>
        <v>0</v>
      </c>
      <c r="G164" s="52">
        <f>SEW!K199</f>
        <v>0</v>
      </c>
      <c r="H164" s="58">
        <f t="shared" si="4"/>
        <v>0</v>
      </c>
      <c r="I164" s="56"/>
    </row>
    <row r="165" spans="1:9">
      <c r="A165" t="s">
        <v>307</v>
      </c>
      <c r="B165" s="53" t="s">
        <v>592</v>
      </c>
      <c r="C165" s="52">
        <f>SEW!L195</f>
        <v>0</v>
      </c>
      <c r="D165" s="52">
        <f>SEW!L196</f>
        <v>0</v>
      </c>
      <c r="E165" s="52">
        <f>SEW!L197</f>
        <v>0</v>
      </c>
      <c r="F165" s="52">
        <f>SEW!L198</f>
        <v>0</v>
      </c>
      <c r="G165" s="52">
        <f>SEW!L199</f>
        <v>0</v>
      </c>
      <c r="H165" s="58">
        <f t="shared" si="4"/>
        <v>0</v>
      </c>
      <c r="I165" s="56"/>
    </row>
    <row r="166" spans="1:9">
      <c r="A166" t="s">
        <v>308</v>
      </c>
      <c r="B166" s="53" t="s">
        <v>583</v>
      </c>
      <c r="C166" s="52">
        <f>SSC!C195</f>
        <v>0.12374508749454771</v>
      </c>
      <c r="D166" s="52">
        <f>SSC!C196</f>
        <v>0.12378620907872706</v>
      </c>
      <c r="E166" s="52">
        <f>SSC!C197</f>
        <v>0.12990314815414736</v>
      </c>
      <c r="F166" s="52">
        <f>SSC!C198</f>
        <v>0.12987365338831225</v>
      </c>
      <c r="G166" s="52">
        <f>SSC!C199</f>
        <v>0.12987930077185622</v>
      </c>
      <c r="H166" s="58">
        <f t="shared" si="4"/>
        <v>0.63718739888759068</v>
      </c>
      <c r="I166" s="56"/>
    </row>
    <row r="167" spans="1:9">
      <c r="A167" t="s">
        <v>308</v>
      </c>
      <c r="B167" s="53" t="s">
        <v>584</v>
      </c>
      <c r="C167" s="52">
        <f>SSC!D195</f>
        <v>0.10485959690747136</v>
      </c>
      <c r="D167" s="52">
        <f>SSC!D196</f>
        <v>7.2975167534831312E-2</v>
      </c>
      <c r="E167" s="52">
        <f>SSC!D197</f>
        <v>5.7902768340827256E-2</v>
      </c>
      <c r="F167" s="52">
        <f>SSC!D198</f>
        <v>5.9372456884436584E-2</v>
      </c>
      <c r="G167" s="52">
        <f>SSC!D199</f>
        <v>6.7702611444842978E-2</v>
      </c>
      <c r="H167" s="58">
        <f t="shared" si="4"/>
        <v>0.36281260111240948</v>
      </c>
      <c r="I167" s="56"/>
    </row>
    <row r="168" spans="1:9">
      <c r="A168" t="s">
        <v>308</v>
      </c>
      <c r="B168" s="53" t="s">
        <v>585</v>
      </c>
      <c r="C168" s="52">
        <f>SSC!E195</f>
        <v>0.12322583102212747</v>
      </c>
      <c r="D168" s="52">
        <f>SSC!E196</f>
        <v>0.12061834524081963</v>
      </c>
      <c r="E168" s="52">
        <f>SSC!E197</f>
        <v>0.11617652253407938</v>
      </c>
      <c r="F168" s="52">
        <f>SSC!E198</f>
        <v>0.11028863181839242</v>
      </c>
      <c r="G168" s="52">
        <f>SSC!E199</f>
        <v>0.11023266160390234</v>
      </c>
      <c r="H168" s="58">
        <f t="shared" si="4"/>
        <v>0.58054199221932123</v>
      </c>
      <c r="I168" s="56"/>
    </row>
    <row r="169" spans="1:9">
      <c r="A169" t="s">
        <v>308</v>
      </c>
      <c r="B169" s="53" t="s">
        <v>586</v>
      </c>
      <c r="C169" s="52">
        <f>SSC!F195</f>
        <v>8.7097788731422154E-2</v>
      </c>
      <c r="D169" s="52">
        <f>SSC!F196</f>
        <v>9.922639648073292E-2</v>
      </c>
      <c r="E169" s="52">
        <f>SSC!F197</f>
        <v>0.10500142197449712</v>
      </c>
      <c r="F169" s="52">
        <f>SSC!F198</f>
        <v>6.2163032443872071E-2</v>
      </c>
      <c r="G169" s="52">
        <f>SSC!F199</f>
        <v>6.5969368150154653E-2</v>
      </c>
      <c r="H169" s="58">
        <f t="shared" si="4"/>
        <v>0.41945800778067888</v>
      </c>
      <c r="I169" s="56"/>
    </row>
    <row r="170" spans="1:9">
      <c r="A170" t="s">
        <v>308</v>
      </c>
      <c r="B170" s="53" t="s">
        <v>587</v>
      </c>
      <c r="C170" s="52">
        <f>SSC!G195</f>
        <v>0</v>
      </c>
      <c r="D170" s="52">
        <f>SSC!G196</f>
        <v>0</v>
      </c>
      <c r="E170" s="52">
        <f>SSC!G197</f>
        <v>0</v>
      </c>
      <c r="F170" s="52">
        <f>SSC!G198</f>
        <v>0</v>
      </c>
      <c r="G170" s="52">
        <f>SSC!G199</f>
        <v>0</v>
      </c>
      <c r="H170" s="58">
        <f t="shared" si="4"/>
        <v>0</v>
      </c>
      <c r="I170" s="56"/>
    </row>
    <row r="171" spans="1:9">
      <c r="A171" t="s">
        <v>308</v>
      </c>
      <c r="B171" s="53" t="s">
        <v>588</v>
      </c>
      <c r="C171" s="52">
        <f>SSC!H195</f>
        <v>0</v>
      </c>
      <c r="D171" s="52">
        <f>SSC!H196</f>
        <v>0</v>
      </c>
      <c r="E171" s="52">
        <f>SSC!H197</f>
        <v>0</v>
      </c>
      <c r="F171" s="52">
        <f>SSC!H198</f>
        <v>0</v>
      </c>
      <c r="G171" s="52">
        <f>SSC!H199</f>
        <v>0</v>
      </c>
      <c r="H171" s="58">
        <f t="shared" si="4"/>
        <v>0</v>
      </c>
      <c r="I171" s="56"/>
    </row>
    <row r="172" spans="1:9">
      <c r="A172" t="s">
        <v>308</v>
      </c>
      <c r="B172" s="53" t="s">
        <v>589</v>
      </c>
      <c r="C172" s="52">
        <f>SSC!I195</f>
        <v>0</v>
      </c>
      <c r="D172" s="52">
        <f>SSC!I196</f>
        <v>0</v>
      </c>
      <c r="E172" s="52">
        <f>SSC!I197</f>
        <v>0</v>
      </c>
      <c r="F172" s="52">
        <f>SSC!I198</f>
        <v>0</v>
      </c>
      <c r="G172" s="52">
        <f>SSC!I199</f>
        <v>0</v>
      </c>
      <c r="H172" s="58">
        <f t="shared" si="4"/>
        <v>0</v>
      </c>
      <c r="I172" s="56"/>
    </row>
    <row r="173" spans="1:9">
      <c r="A173" t="s">
        <v>308</v>
      </c>
      <c r="B173" s="53" t="s">
        <v>590</v>
      </c>
      <c r="C173" s="52">
        <f>SSC!J195</f>
        <v>0</v>
      </c>
      <c r="D173" s="52">
        <f>SSC!J196</f>
        <v>0</v>
      </c>
      <c r="E173" s="52">
        <f>SSC!J197</f>
        <v>0</v>
      </c>
      <c r="F173" s="52">
        <f>SSC!J198</f>
        <v>0</v>
      </c>
      <c r="G173" s="52">
        <f>SSC!J199</f>
        <v>0</v>
      </c>
      <c r="H173" s="58">
        <f t="shared" si="4"/>
        <v>0</v>
      </c>
      <c r="I173" s="56"/>
    </row>
    <row r="174" spans="1:9">
      <c r="A174" t="s">
        <v>308</v>
      </c>
      <c r="B174" s="53" t="s">
        <v>591</v>
      </c>
      <c r="C174" s="52">
        <f>SSC!K195</f>
        <v>0</v>
      </c>
      <c r="D174" s="52">
        <f>SSC!K196</f>
        <v>0</v>
      </c>
      <c r="E174" s="52">
        <f>SSC!K197</f>
        <v>0</v>
      </c>
      <c r="F174" s="52">
        <f>SSC!K198</f>
        <v>0</v>
      </c>
      <c r="G174" s="52">
        <f>SSC!K199</f>
        <v>0</v>
      </c>
      <c r="H174" s="58">
        <f t="shared" si="4"/>
        <v>0</v>
      </c>
      <c r="I174" s="56"/>
    </row>
    <row r="175" spans="1:9">
      <c r="A175" t="s">
        <v>308</v>
      </c>
      <c r="B175" s="53" t="s">
        <v>592</v>
      </c>
      <c r="C175" s="52">
        <f>SSC!L195</f>
        <v>0</v>
      </c>
      <c r="D175" s="52">
        <f>SSC!L196</f>
        <v>0</v>
      </c>
      <c r="E175" s="52">
        <f>SSC!L197</f>
        <v>0</v>
      </c>
      <c r="F175" s="52">
        <f>SSC!L198</f>
        <v>0</v>
      </c>
      <c r="G175" s="52">
        <f>SSC!L199</f>
        <v>0</v>
      </c>
      <c r="H175" s="58">
        <f t="shared" si="4"/>
        <v>0</v>
      </c>
      <c r="I175" s="56"/>
    </row>
    <row r="176" spans="1:9">
      <c r="C176" s="56">
        <f>SUM(C6:C175)</f>
        <v>11.288903757911502</v>
      </c>
      <c r="D176" s="56">
        <f t="shared" ref="D176:G176" si="5">SUM(D6:D175)</f>
        <v>11.461552876751812</v>
      </c>
      <c r="E176" s="56">
        <f t="shared" si="5"/>
        <v>11.711737898973071</v>
      </c>
      <c r="F176" s="56">
        <f t="shared" si="5"/>
        <v>12.133616473362562</v>
      </c>
      <c r="G176" s="56">
        <f t="shared" si="5"/>
        <v>11.404188993001059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/>
  <dimension ref="A1:J207"/>
  <sheetViews>
    <sheetView zoomScaleNormal="100" workbookViewId="0">
      <selection activeCell="F147" sqref="F147"/>
    </sheetView>
  </sheetViews>
  <sheetFormatPr defaultRowHeight="14.45"/>
  <cols>
    <col min="2" max="2" width="31.5703125" customWidth="1"/>
    <col min="3" max="3" width="31.85546875" bestFit="1" customWidth="1"/>
    <col min="5" max="5" width="17" bestFit="1" customWidth="1"/>
  </cols>
  <sheetData>
    <row r="1" spans="1:10">
      <c r="C1" t="s">
        <v>598</v>
      </c>
    </row>
    <row r="2" spans="1:10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</row>
    <row r="4" spans="1:10">
      <c r="A4" t="s">
        <v>33</v>
      </c>
      <c r="B4" t="s">
        <v>583</v>
      </c>
      <c r="C4" t="s">
        <v>599</v>
      </c>
      <c r="D4" t="s">
        <v>446</v>
      </c>
      <c r="E4" t="s">
        <v>37</v>
      </c>
      <c r="F4" s="54">
        <f>SUMIFS('Outputs - Transposed'!C$6:C$175,'Outputs - Transposed'!$B$6:$B$175,F_Outputs!$B4,'Outputs - Transposed'!$A$6:$A$175,F_Outputs!$A4)</f>
        <v>0.15506943090563877</v>
      </c>
      <c r="G4" s="54">
        <f>SUMIFS('Outputs - Transposed'!D$6:D$175,'Outputs - Transposed'!$B$6:$B$175,F_Outputs!$B4,'Outputs - Transposed'!$A$6:$A$175,F_Outputs!$A4)</f>
        <v>0.15178850158591362</v>
      </c>
      <c r="H4" s="54">
        <f>SUMIFS('Outputs - Transposed'!E$6:E$175,'Outputs - Transposed'!$B$6:$B$175,F_Outputs!$B4,'Outputs - Transposed'!$A$6:$A$175,F_Outputs!$A4)</f>
        <v>0.15974073449062223</v>
      </c>
      <c r="I4" s="54">
        <f>SUMIFS('Outputs - Transposed'!F$6:F$175,'Outputs - Transposed'!$B$6:$B$175,F_Outputs!$B4,'Outputs - Transposed'!$A$6:$A$175,F_Outputs!$A4)</f>
        <v>0.16467222182607039</v>
      </c>
      <c r="J4" s="54">
        <f>SUMIFS('Outputs - Transposed'!G$6:G$175,'Outputs - Transposed'!$B$6:$B$175,F_Outputs!$B4,'Outputs - Transposed'!$A$6:$A$175,F_Outputs!$A4)</f>
        <v>0.16401463621827289</v>
      </c>
    </row>
    <row r="5" spans="1:10">
      <c r="A5" t="s">
        <v>33</v>
      </c>
      <c r="B5" t="s">
        <v>584</v>
      </c>
      <c r="C5" t="s">
        <v>600</v>
      </c>
      <c r="D5" t="s">
        <v>446</v>
      </c>
      <c r="E5" t="s">
        <v>37</v>
      </c>
      <c r="F5" s="54">
        <f>SUMIFS('Outputs - Transposed'!C$6:C$175,'Outputs - Transposed'!$B$6:$B$175,F_Outputs!$B5,'Outputs - Transposed'!$A$6:$A$175,F_Outputs!$A5)</f>
        <v>3.2062606410366963E-2</v>
      </c>
      <c r="G5" s="54">
        <f>SUMIFS('Outputs - Transposed'!D$6:D$175,'Outputs - Transposed'!$B$6:$B$175,F_Outputs!$B5,'Outputs - Transposed'!$A$6:$A$175,F_Outputs!$A5)</f>
        <v>4.5805418417951931E-2</v>
      </c>
      <c r="H5" s="54">
        <f>SUMIFS('Outputs - Transposed'!E$6:E$175,'Outputs - Transposed'!$B$6:$B$175,F_Outputs!$B5,'Outputs - Transposed'!$A$6:$A$175,F_Outputs!$A5)</f>
        <v>6.1400115115451216E-2</v>
      </c>
      <c r="I5" s="54">
        <f>SUMIFS('Outputs - Transposed'!F$6:F$175,'Outputs - Transposed'!$B$6:$B$175,F_Outputs!$B5,'Outputs - Transposed'!$A$6:$A$175,F_Outputs!$A5)</f>
        <v>4.2156634324253803E-2</v>
      </c>
      <c r="J5" s="54">
        <f>SUMIFS('Outputs - Transposed'!G$6:G$175,'Outputs - Transposed'!$B$6:$B$175,F_Outputs!$B5,'Outputs - Transposed'!$A$6:$A$175,F_Outputs!$A5)</f>
        <v>2.3289700705458345E-2</v>
      </c>
    </row>
    <row r="6" spans="1:10">
      <c r="A6" t="s">
        <v>33</v>
      </c>
      <c r="B6" t="s">
        <v>585</v>
      </c>
      <c r="C6" t="s">
        <v>601</v>
      </c>
      <c r="D6" t="s">
        <v>446</v>
      </c>
      <c r="E6" t="s">
        <v>37</v>
      </c>
      <c r="F6" s="54">
        <f>SUMIFS('Outputs - Transposed'!C$6:C$175,'Outputs - Transposed'!$B$6:$B$175,F_Outputs!$B6,'Outputs - Transposed'!$A$6:$A$175,F_Outputs!$A6)</f>
        <v>0.10163693449233799</v>
      </c>
      <c r="G6" s="54">
        <f>SUMIFS('Outputs - Transposed'!D$6:D$175,'Outputs - Transposed'!$B$6:$B$175,F_Outputs!$B6,'Outputs - Transposed'!$A$6:$A$175,F_Outputs!$A6)</f>
        <v>0.1028554036616707</v>
      </c>
      <c r="H6" s="54">
        <f>SUMIFS('Outputs - Transposed'!E$6:E$175,'Outputs - Transposed'!$B$6:$B$175,F_Outputs!$B6,'Outputs - Transposed'!$A$6:$A$175,F_Outputs!$A6)</f>
        <v>0.10421101406417542</v>
      </c>
      <c r="I6" s="54">
        <f>SUMIFS('Outputs - Transposed'!F$6:F$175,'Outputs - Transposed'!$B$6:$B$175,F_Outputs!$B6,'Outputs - Transposed'!$A$6:$A$175,F_Outputs!$A6)</f>
        <v>0.10459713710668064</v>
      </c>
      <c r="J6" s="54">
        <f>SUMIFS('Outputs - Transposed'!G$6:G$175,'Outputs - Transposed'!$B$6:$B$175,F_Outputs!$B6,'Outputs - Transposed'!$A$6:$A$175,F_Outputs!$A6)</f>
        <v>0.10257737055452996</v>
      </c>
    </row>
    <row r="7" spans="1:10">
      <c r="A7" t="s">
        <v>33</v>
      </c>
      <c r="B7" t="s">
        <v>586</v>
      </c>
      <c r="C7" t="s">
        <v>600</v>
      </c>
      <c r="D7" t="s">
        <v>446</v>
      </c>
      <c r="E7" t="s">
        <v>37</v>
      </c>
      <c r="F7" s="54">
        <f>SUMIFS('Outputs - Transposed'!C$6:C$175,'Outputs - Transposed'!$B$6:$B$175,F_Outputs!$B7,'Outputs - Transposed'!$A$6:$A$175,F_Outputs!$A7)</f>
        <v>7.7476161482622277E-2</v>
      </c>
      <c r="G7" s="54">
        <f>SUMIFS('Outputs - Transposed'!D$6:D$175,'Outputs - Transposed'!$B$6:$B$175,F_Outputs!$B7,'Outputs - Transposed'!$A$6:$A$175,F_Outputs!$A7)</f>
        <v>0.11116890346446689</v>
      </c>
      <c r="H7" s="54">
        <f>SUMIFS('Outputs - Transposed'!E$6:E$175,'Outputs - Transposed'!$B$6:$B$175,F_Outputs!$B7,'Outputs - Transposed'!$A$6:$A$175,F_Outputs!$A7)</f>
        <v>0.11919969669542367</v>
      </c>
      <c r="I7" s="54">
        <f>SUMIFS('Outputs - Transposed'!F$6:F$175,'Outputs - Transposed'!$B$6:$B$175,F_Outputs!$B7,'Outputs - Transposed'!$A$6:$A$175,F_Outputs!$A7)</f>
        <v>0.10442574762383387</v>
      </c>
      <c r="J7" s="54">
        <f>SUMIFS('Outputs - Transposed'!G$6:G$175,'Outputs - Transposed'!$B$6:$B$175,F_Outputs!$B7,'Outputs - Transposed'!$A$6:$A$175,F_Outputs!$A7)</f>
        <v>7.1851630854258539E-2</v>
      </c>
    </row>
    <row r="8" spans="1:10">
      <c r="A8" t="s">
        <v>33</v>
      </c>
      <c r="B8" t="s">
        <v>587</v>
      </c>
      <c r="C8" t="s">
        <v>602</v>
      </c>
      <c r="D8" t="s">
        <v>446</v>
      </c>
      <c r="E8" t="s">
        <v>37</v>
      </c>
      <c r="F8" s="54">
        <f>SUMIFS('Outputs - Transposed'!C$6:C$175,'Outputs - Transposed'!$B$6:$B$175,F_Outputs!$B8,'Outputs - Transposed'!$A$6:$A$175,F_Outputs!$A8)</f>
        <v>7.7887394974615221E-2</v>
      </c>
      <c r="G8" s="54">
        <f>SUMIFS('Outputs - Transposed'!D$6:D$175,'Outputs - Transposed'!$B$6:$B$175,F_Outputs!$B8,'Outputs - Transposed'!$A$6:$A$175,F_Outputs!$A8)</f>
        <v>7.8650070787185875E-2</v>
      </c>
      <c r="H8" s="54">
        <f>SUMIFS('Outputs - Transposed'!E$6:E$175,'Outputs - Transposed'!$B$6:$B$175,F_Outputs!$B8,'Outputs - Transposed'!$A$6:$A$175,F_Outputs!$A8)</f>
        <v>7.9353609263117686E-2</v>
      </c>
      <c r="I8" s="54">
        <f>SUMIFS('Outputs - Transposed'!F$6:F$175,'Outputs - Transposed'!$B$6:$B$175,F_Outputs!$B8,'Outputs - Transposed'!$A$6:$A$175,F_Outputs!$A8)</f>
        <v>7.9408402744004986E-2</v>
      </c>
      <c r="J8" s="54">
        <f>SUMIFS('Outputs - Transposed'!G$6:G$175,'Outputs - Transposed'!$B$6:$B$175,F_Outputs!$B8,'Outputs - Transposed'!$A$6:$A$175,F_Outputs!$A8)</f>
        <v>8.0470419825993608E-2</v>
      </c>
    </row>
    <row r="9" spans="1:10">
      <c r="A9" t="s">
        <v>33</v>
      </c>
      <c r="B9" t="s">
        <v>588</v>
      </c>
      <c r="C9" t="s">
        <v>600</v>
      </c>
      <c r="D9" t="s">
        <v>446</v>
      </c>
      <c r="E9" t="s">
        <v>37</v>
      </c>
      <c r="F9" s="54">
        <f>SUMIFS('Outputs - Transposed'!C$6:C$175,'Outputs - Transposed'!$B$6:$B$175,F_Outputs!$B9,'Outputs - Transposed'!$A$6:$A$175,F_Outputs!$A9)</f>
        <v>7.9570704046870167E-2</v>
      </c>
      <c r="G9" s="54">
        <f>SUMIFS('Outputs - Transposed'!D$6:D$175,'Outputs - Transposed'!$B$6:$B$175,F_Outputs!$B9,'Outputs - Transposed'!$A$6:$A$175,F_Outputs!$A9)</f>
        <v>0.13890914534019635</v>
      </c>
      <c r="H9" s="54">
        <f>SUMIFS('Outputs - Transposed'!E$6:E$175,'Outputs - Transposed'!$B$6:$B$175,F_Outputs!$B9,'Outputs - Transposed'!$A$6:$A$175,F_Outputs!$A9)</f>
        <v>0.13098994985453369</v>
      </c>
      <c r="I9" s="54">
        <f>SUMIFS('Outputs - Transposed'!F$6:F$175,'Outputs - Transposed'!$B$6:$B$175,F_Outputs!$B9,'Outputs - Transposed'!$A$6:$A$175,F_Outputs!$A9)</f>
        <v>0.14320685402156341</v>
      </c>
      <c r="J9" s="54">
        <f>SUMIFS('Outputs - Transposed'!G$6:G$175,'Outputs - Transposed'!$B$6:$B$175,F_Outputs!$B9,'Outputs - Transposed'!$A$6:$A$175,F_Outputs!$A9)</f>
        <v>0.1115534491419192</v>
      </c>
    </row>
    <row r="10" spans="1:10">
      <c r="A10" t="s">
        <v>33</v>
      </c>
      <c r="B10" t="s">
        <v>589</v>
      </c>
      <c r="C10" t="s">
        <v>603</v>
      </c>
      <c r="D10" t="s">
        <v>446</v>
      </c>
      <c r="E10" t="s">
        <v>37</v>
      </c>
      <c r="F10" s="54">
        <f>SUMIFS('Outputs - Transposed'!C$6:C$175,'Outputs - Transposed'!$B$6:$B$175,F_Outputs!$B10,'Outputs - Transposed'!$A$6:$A$175,F_Outputs!$A10)</f>
        <v>0.1691655595581128</v>
      </c>
      <c r="G10" s="54">
        <f>SUMIFS('Outputs - Transposed'!D$6:D$175,'Outputs - Transposed'!$B$6:$B$175,F_Outputs!$B10,'Outputs - Transposed'!$A$6:$A$175,F_Outputs!$A10)</f>
        <v>0.16534350129997313</v>
      </c>
      <c r="H10" s="54">
        <f>SUMIFS('Outputs - Transposed'!E$6:E$175,'Outputs - Transposed'!$B$6:$B$175,F_Outputs!$B10,'Outputs - Transposed'!$A$6:$A$175,F_Outputs!$A10)</f>
        <v>0.16445026233385254</v>
      </c>
      <c r="I10" s="54">
        <f>SUMIFS('Outputs - Transposed'!F$6:F$175,'Outputs - Transposed'!$B$6:$B$175,F_Outputs!$B10,'Outputs - Transposed'!$A$6:$A$175,F_Outputs!$A10)</f>
        <v>0.16447000938575626</v>
      </c>
      <c r="J10" s="54">
        <f>SUMIFS('Outputs - Transposed'!G$6:G$175,'Outputs - Transposed'!$B$6:$B$175,F_Outputs!$B10,'Outputs - Transposed'!$A$6:$A$175,F_Outputs!$A10)</f>
        <v>0.16408780411458507</v>
      </c>
    </row>
    <row r="11" spans="1:10">
      <c r="A11" t="s">
        <v>33</v>
      </c>
      <c r="B11" t="s">
        <v>590</v>
      </c>
      <c r="C11" t="s">
        <v>600</v>
      </c>
      <c r="D11" t="s">
        <v>446</v>
      </c>
      <c r="E11" t="s">
        <v>37</v>
      </c>
      <c r="F11" s="54">
        <f>SUMIFS('Outputs - Transposed'!C$6:C$175,'Outputs - Transposed'!$B$6:$B$175,F_Outputs!$B11,'Outputs - Transposed'!$A$6:$A$175,F_Outputs!$A11)</f>
        <v>3.3592145603512952E-2</v>
      </c>
      <c r="G11" s="54">
        <f>SUMIFS('Outputs - Transposed'!D$6:D$175,'Outputs - Transposed'!$B$6:$B$175,F_Outputs!$B11,'Outputs - Transposed'!$A$6:$A$175,F_Outputs!$A11)</f>
        <v>4.8690414671215945E-2</v>
      </c>
      <c r="H11" s="54">
        <f>SUMIFS('Outputs - Transposed'!E$6:E$175,'Outputs - Transposed'!$B$6:$B$175,F_Outputs!$B11,'Outputs - Transposed'!$A$6:$A$175,F_Outputs!$A11)</f>
        <v>3.7556482775985701E-2</v>
      </c>
      <c r="I11" s="54">
        <f>SUMIFS('Outputs - Transposed'!F$6:F$175,'Outputs - Transposed'!$B$6:$B$175,F_Outputs!$B11,'Outputs - Transposed'!$A$6:$A$175,F_Outputs!$A11)</f>
        <v>2.5035949516891771E-2</v>
      </c>
      <c r="J11" s="54">
        <f>SUMIFS('Outputs - Transposed'!G$6:G$175,'Outputs - Transposed'!$B$6:$B$175,F_Outputs!$B11,'Outputs - Transposed'!$A$6:$A$175,F_Outputs!$A11)</f>
        <v>2.7607870740113914E-2</v>
      </c>
    </row>
    <row r="12" spans="1:10">
      <c r="A12" t="s">
        <v>33</v>
      </c>
      <c r="B12" t="s">
        <v>591</v>
      </c>
      <c r="C12" t="s">
        <v>604</v>
      </c>
      <c r="D12" t="s">
        <v>446</v>
      </c>
      <c r="E12" t="s">
        <v>37</v>
      </c>
      <c r="F12" s="54">
        <f>SUMIFS('Outputs - Transposed'!C$6:C$175,'Outputs - Transposed'!$B$6:$B$175,F_Outputs!$B12,'Outputs - Transposed'!$A$6:$A$175,F_Outputs!$A12)</f>
        <v>0</v>
      </c>
      <c r="G12" s="54">
        <f>SUMIFS('Outputs - Transposed'!D$6:D$175,'Outputs - Transposed'!$B$6:$B$175,F_Outputs!$B12,'Outputs - Transposed'!$A$6:$A$175,F_Outputs!$A12)</f>
        <v>0</v>
      </c>
      <c r="H12" s="54">
        <f>SUMIFS('Outputs - Transposed'!E$6:E$175,'Outputs - Transposed'!$B$6:$B$175,F_Outputs!$B12,'Outputs - Transposed'!$A$6:$A$175,F_Outputs!$A12)</f>
        <v>0</v>
      </c>
      <c r="I12" s="54">
        <f>SUMIFS('Outputs - Transposed'!F$6:F$175,'Outputs - Transposed'!$B$6:$B$175,F_Outputs!$B12,'Outputs - Transposed'!$A$6:$A$175,F_Outputs!$A12)</f>
        <v>0</v>
      </c>
      <c r="J12" s="54">
        <f>SUMIFS('Outputs - Transposed'!G$6:G$175,'Outputs - Transposed'!$B$6:$B$175,F_Outputs!$B12,'Outputs - Transposed'!$A$6:$A$175,F_Outputs!$A12)</f>
        <v>0</v>
      </c>
    </row>
    <row r="13" spans="1:10">
      <c r="A13" t="s">
        <v>33</v>
      </c>
      <c r="B13" t="s">
        <v>592</v>
      </c>
      <c r="C13" t="s">
        <v>605</v>
      </c>
      <c r="D13" t="s">
        <v>446</v>
      </c>
      <c r="E13" t="s">
        <v>37</v>
      </c>
      <c r="F13" s="54">
        <f>SUMIFS('Outputs - Transposed'!C$6:C$175,'Outputs - Transposed'!$B$6:$B$175,F_Outputs!$B13,'Outputs - Transposed'!$A$6:$A$175,F_Outputs!$A13)</f>
        <v>0</v>
      </c>
      <c r="G13" s="54">
        <f>SUMIFS('Outputs - Transposed'!D$6:D$175,'Outputs - Transposed'!$B$6:$B$175,F_Outputs!$B13,'Outputs - Transposed'!$A$6:$A$175,F_Outputs!$A13)</f>
        <v>0</v>
      </c>
      <c r="H13" s="54">
        <f>SUMIFS('Outputs - Transposed'!E$6:E$175,'Outputs - Transposed'!$B$6:$B$175,F_Outputs!$B13,'Outputs - Transposed'!$A$6:$A$175,F_Outputs!$A13)</f>
        <v>0</v>
      </c>
      <c r="I13" s="54">
        <f>SUMIFS('Outputs - Transposed'!F$6:F$175,'Outputs - Transposed'!$B$6:$B$175,F_Outputs!$B13,'Outputs - Transposed'!$A$6:$A$175,F_Outputs!$A13)</f>
        <v>0</v>
      </c>
      <c r="J13" s="54">
        <f>SUMIFS('Outputs - Transposed'!G$6:G$175,'Outputs - Transposed'!$B$6:$B$175,F_Outputs!$B13,'Outputs - Transposed'!$A$6:$A$175,F_Outputs!$A13)</f>
        <v>0</v>
      </c>
    </row>
    <row r="14" spans="1:10">
      <c r="A14" s="59" t="str">
        <f>A13</f>
        <v>ANH</v>
      </c>
      <c r="B14" s="59" t="s">
        <v>606</v>
      </c>
      <c r="C14" s="59" t="s">
        <v>607</v>
      </c>
      <c r="D14" s="59" t="s">
        <v>608</v>
      </c>
      <c r="E14" s="59" t="s">
        <v>37</v>
      </c>
      <c r="F14" s="60" t="str">
        <f ca="1">CONCATENATE("[…]", TEXT(NOW(),"dd/mm/yyy hh:mm:ss"))</f>
        <v>[…]18/03/2021 10:40:16</v>
      </c>
      <c r="G14" s="60" t="str">
        <f t="shared" ref="G14:J14" ca="1" si="0">CONCATENATE("[…]", TEXT(NOW(),"dd/mm/yyy hh:mm:ss"))</f>
        <v>[…]18/03/2021 10:40:16</v>
      </c>
      <c r="H14" s="60" t="str">
        <f t="shared" ca="1" si="0"/>
        <v>[…]18/03/2021 10:40:16</v>
      </c>
      <c r="I14" s="60" t="str">
        <f t="shared" ca="1" si="0"/>
        <v>[…]18/03/2021 10:40:16</v>
      </c>
      <c r="J14" s="60" t="str">
        <f t="shared" ca="1" si="0"/>
        <v>[…]18/03/2021 10:40:16</v>
      </c>
    </row>
    <row r="15" spans="1:10">
      <c r="A15" s="59" t="str">
        <f>A14</f>
        <v>ANH</v>
      </c>
      <c r="B15" s="59" t="s">
        <v>609</v>
      </c>
      <c r="C15" s="59" t="s">
        <v>610</v>
      </c>
      <c r="D15" s="59" t="s">
        <v>608</v>
      </c>
      <c r="E15" s="59" t="s">
        <v>37</v>
      </c>
      <c r="F15" s="60" t="e">
        <f ca="1">MID(CELL("filename"),SEARCH("[",CELL("filename"))+1,SEARCH("]",CELL("filename"))-SEARCH("[",CELL("filename"))-1)</f>
        <v>#VALUE!</v>
      </c>
      <c r="G15" s="60" t="e">
        <f t="shared" ref="G15:J15" ca="1" si="1">MID(CELL("filename"),SEARCH("[",CELL("filename"))+1,SEARCH("]",CELL("filename"))-SEARCH("[",CELL("filename"))-1)</f>
        <v>#VALUE!</v>
      </c>
      <c r="H15" s="60" t="e">
        <f t="shared" ca="1" si="1"/>
        <v>#VALUE!</v>
      </c>
      <c r="I15" s="60" t="e">
        <f t="shared" ca="1" si="1"/>
        <v>#VALUE!</v>
      </c>
      <c r="J15" s="60" t="e">
        <f t="shared" ca="1" si="1"/>
        <v>#VALUE!</v>
      </c>
    </row>
    <row r="16" spans="1:10">
      <c r="A16" t="s">
        <v>298</v>
      </c>
      <c r="B16" t="s">
        <v>583</v>
      </c>
      <c r="C16" t="s">
        <v>599</v>
      </c>
      <c r="D16" t="s">
        <v>446</v>
      </c>
      <c r="E16" t="s">
        <v>37</v>
      </c>
      <c r="F16" s="54">
        <f>SUMIFS('Outputs - Transposed'!C$6:C$175,'Outputs - Transposed'!$B$6:$B$175,F_Outputs!$B16,'Outputs - Transposed'!$A$6:$A$175,F_Outputs!$A16)</f>
        <v>0.16786628073501508</v>
      </c>
      <c r="G16" s="54">
        <f>SUMIFS('Outputs - Transposed'!D$6:D$175,'Outputs - Transposed'!$B$6:$B$175,F_Outputs!$B16,'Outputs - Transposed'!$A$6:$A$175,F_Outputs!$A16)</f>
        <v>0.15532669969039212</v>
      </c>
      <c r="H16" s="54">
        <f>SUMIFS('Outputs - Transposed'!E$6:E$175,'Outputs - Transposed'!$B$6:$B$175,F_Outputs!$B16,'Outputs - Transposed'!$A$6:$A$175,F_Outputs!$A16)</f>
        <v>0.12475733022617359</v>
      </c>
      <c r="I16" s="54">
        <f>SUMIFS('Outputs - Transposed'!F$6:F$175,'Outputs - Transposed'!$B$6:$B$175,F_Outputs!$B16,'Outputs - Transposed'!$A$6:$A$175,F_Outputs!$A16)</f>
        <v>0.12350535834705718</v>
      </c>
      <c r="J16" s="54">
        <f>SUMIFS('Outputs - Transposed'!G$6:G$175,'Outputs - Transposed'!$B$6:$B$175,F_Outputs!$B16,'Outputs - Transposed'!$A$6:$A$175,F_Outputs!$A16)</f>
        <v>0.13045913051428612</v>
      </c>
    </row>
    <row r="17" spans="1:10">
      <c r="A17" t="s">
        <v>298</v>
      </c>
      <c r="B17" t="s">
        <v>584</v>
      </c>
      <c r="C17" t="s">
        <v>600</v>
      </c>
      <c r="D17" t="s">
        <v>446</v>
      </c>
      <c r="E17" t="s">
        <v>37</v>
      </c>
      <c r="F17" s="54">
        <f>SUMIFS('Outputs - Transposed'!C$6:C$175,'Outputs - Transposed'!$B$6:$B$175,F_Outputs!$B17,'Outputs - Transposed'!$A$6:$A$175,F_Outputs!$A17)</f>
        <v>7.9132525246464899E-2</v>
      </c>
      <c r="G17" s="54">
        <f>SUMIFS('Outputs - Transposed'!D$6:D$175,'Outputs - Transposed'!$B$6:$B$175,F_Outputs!$B17,'Outputs - Transposed'!$A$6:$A$175,F_Outputs!$A17)</f>
        <v>8.1945302272979942E-2</v>
      </c>
      <c r="H17" s="54">
        <f>SUMIFS('Outputs - Transposed'!E$6:E$175,'Outputs - Transposed'!$B$6:$B$175,F_Outputs!$B17,'Outputs - Transposed'!$A$6:$A$175,F_Outputs!$A17)</f>
        <v>4.8363668969893102E-2</v>
      </c>
      <c r="I17" s="54">
        <f>SUMIFS('Outputs - Transposed'!F$6:F$175,'Outputs - Transposed'!$B$6:$B$175,F_Outputs!$B17,'Outputs - Transposed'!$A$6:$A$175,F_Outputs!$A17)</f>
        <v>4.4802695532606698E-2</v>
      </c>
      <c r="J17" s="54">
        <f>SUMIFS('Outputs - Transposed'!G$6:G$175,'Outputs - Transposed'!$B$6:$B$175,F_Outputs!$B17,'Outputs - Transposed'!$A$6:$A$175,F_Outputs!$A17)</f>
        <v>4.3841008465131094E-2</v>
      </c>
    </row>
    <row r="18" spans="1:10">
      <c r="A18" t="s">
        <v>298</v>
      </c>
      <c r="B18" t="s">
        <v>585</v>
      </c>
      <c r="C18" t="s">
        <v>601</v>
      </c>
      <c r="D18" t="s">
        <v>446</v>
      </c>
      <c r="E18" t="s">
        <v>37</v>
      </c>
      <c r="F18" s="54">
        <f>SUMIFS('Outputs - Transposed'!C$6:C$175,'Outputs - Transposed'!$B$6:$B$175,F_Outputs!$B18,'Outputs - Transposed'!$A$6:$A$175,F_Outputs!$A18)</f>
        <v>0.14088774093649997</v>
      </c>
      <c r="G18" s="54">
        <f>SUMIFS('Outputs - Transposed'!D$6:D$175,'Outputs - Transposed'!$B$6:$B$175,F_Outputs!$B18,'Outputs - Transposed'!$A$6:$A$175,F_Outputs!$A18)</f>
        <v>0.13643613743251778</v>
      </c>
      <c r="H18" s="54">
        <f>SUMIFS('Outputs - Transposed'!E$6:E$175,'Outputs - Transposed'!$B$6:$B$175,F_Outputs!$B18,'Outputs - Transposed'!$A$6:$A$175,F_Outputs!$A18)</f>
        <v>0.13637864311562853</v>
      </c>
      <c r="I18" s="54">
        <f>SUMIFS('Outputs - Transposed'!F$6:F$175,'Outputs - Transposed'!$B$6:$B$175,F_Outputs!$B18,'Outputs - Transposed'!$A$6:$A$175,F_Outputs!$A18)</f>
        <v>0.13522477700431215</v>
      </c>
      <c r="J18" s="54">
        <f>SUMIFS('Outputs - Transposed'!G$6:G$175,'Outputs - Transposed'!$B$6:$B$175,F_Outputs!$B18,'Outputs - Transposed'!$A$6:$A$175,F_Outputs!$A18)</f>
        <v>0.13714814123581545</v>
      </c>
    </row>
    <row r="19" spans="1:10">
      <c r="A19" t="s">
        <v>298</v>
      </c>
      <c r="B19" t="s">
        <v>586</v>
      </c>
      <c r="C19" t="s">
        <v>600</v>
      </c>
      <c r="D19" t="s">
        <v>446</v>
      </c>
      <c r="E19" t="s">
        <v>37</v>
      </c>
      <c r="F19" s="54">
        <f>SUMIFS('Outputs - Transposed'!C$6:C$175,'Outputs - Transposed'!$B$6:$B$175,F_Outputs!$B19,'Outputs - Transposed'!$A$6:$A$175,F_Outputs!$A19)</f>
        <v>5.9105066911895217E-2</v>
      </c>
      <c r="G19" s="54">
        <f>SUMIFS('Outputs - Transposed'!D$6:D$175,'Outputs - Transposed'!$B$6:$B$175,F_Outputs!$B19,'Outputs - Transposed'!$A$6:$A$175,F_Outputs!$A19)</f>
        <v>6.179202920205154E-2</v>
      </c>
      <c r="H19" s="54">
        <f>SUMIFS('Outputs - Transposed'!E$6:E$175,'Outputs - Transposed'!$B$6:$B$175,F_Outputs!$B19,'Outputs - Transposed'!$A$6:$A$175,F_Outputs!$A19)</f>
        <v>6.587787543340301E-2</v>
      </c>
      <c r="I19" s="54">
        <f>SUMIFS('Outputs - Transposed'!F$6:F$175,'Outputs - Transposed'!$B$6:$B$175,F_Outputs!$B19,'Outputs - Transposed'!$A$6:$A$175,F_Outputs!$A19)</f>
        <v>6.3829173486082968E-2</v>
      </c>
      <c r="J19" s="54">
        <f>SUMIFS('Outputs - Transposed'!G$6:G$175,'Outputs - Transposed'!$B$6:$B$175,F_Outputs!$B19,'Outputs - Transposed'!$A$6:$A$175,F_Outputs!$A19)</f>
        <v>6.3320415241793285E-2</v>
      </c>
    </row>
    <row r="20" spans="1:10">
      <c r="A20" t="s">
        <v>298</v>
      </c>
      <c r="B20" t="s">
        <v>587</v>
      </c>
      <c r="C20" t="s">
        <v>602</v>
      </c>
      <c r="D20" t="s">
        <v>446</v>
      </c>
      <c r="E20" t="s">
        <v>37</v>
      </c>
      <c r="F20" s="54">
        <f>SUMIFS('Outputs - Transposed'!C$6:C$175,'Outputs - Transposed'!$B$6:$B$175,F_Outputs!$B20,'Outputs - Transposed'!$A$6:$A$175,F_Outputs!$A20)</f>
        <v>0.11435149627148367</v>
      </c>
      <c r="G20" s="54">
        <f>SUMIFS('Outputs - Transposed'!D$6:D$175,'Outputs - Transposed'!$B$6:$B$175,F_Outputs!$B20,'Outputs - Transposed'!$A$6:$A$175,F_Outputs!$A20)</f>
        <v>0.11479544958057121</v>
      </c>
      <c r="H20" s="54">
        <f>SUMIFS('Outputs - Transposed'!E$6:E$175,'Outputs - Transposed'!$B$6:$B$175,F_Outputs!$B20,'Outputs - Transposed'!$A$6:$A$175,F_Outputs!$A20)</f>
        <v>0.11352582705294209</v>
      </c>
      <c r="I20" s="54">
        <f>SUMIFS('Outputs - Transposed'!F$6:F$175,'Outputs - Transposed'!$B$6:$B$175,F_Outputs!$B20,'Outputs - Transposed'!$A$6:$A$175,F_Outputs!$A20)</f>
        <v>0.11297338361520669</v>
      </c>
      <c r="J20" s="54">
        <f>SUMIFS('Outputs - Transposed'!G$6:G$175,'Outputs - Transposed'!$B$6:$B$175,F_Outputs!$B20,'Outputs - Transposed'!$A$6:$A$175,F_Outputs!$A20)</f>
        <v>0.11310953442930106</v>
      </c>
    </row>
    <row r="21" spans="1:10">
      <c r="A21" t="s">
        <v>298</v>
      </c>
      <c r="B21" t="s">
        <v>588</v>
      </c>
      <c r="C21" t="s">
        <v>600</v>
      </c>
      <c r="D21" t="s">
        <v>446</v>
      </c>
      <c r="E21" t="s">
        <v>37</v>
      </c>
      <c r="F21" s="54">
        <f>SUMIFS('Outputs - Transposed'!C$6:C$175,'Outputs - Transposed'!$B$6:$B$175,F_Outputs!$B21,'Outputs - Transposed'!$A$6:$A$175,F_Outputs!$A21)</f>
        <v>6.4396431914715474E-2</v>
      </c>
      <c r="G21" s="54">
        <f>SUMIFS('Outputs - Transposed'!D$6:D$175,'Outputs - Transposed'!$B$6:$B$175,F_Outputs!$B21,'Outputs - Transposed'!$A$6:$A$175,F_Outputs!$A21)</f>
        <v>7.8013799190444599E-2</v>
      </c>
      <c r="H21" s="54">
        <f>SUMIFS('Outputs - Transposed'!E$6:E$175,'Outputs - Transposed'!$B$6:$B$175,F_Outputs!$B21,'Outputs - Transposed'!$A$6:$A$175,F_Outputs!$A21)</f>
        <v>8.7176845371491202E-2</v>
      </c>
      <c r="I21" s="54">
        <f>SUMIFS('Outputs - Transposed'!F$6:F$175,'Outputs - Transposed'!$B$6:$B$175,F_Outputs!$B21,'Outputs - Transposed'!$A$6:$A$175,F_Outputs!$A21)</f>
        <v>0.1325744836740978</v>
      </c>
      <c r="J21" s="54">
        <f>SUMIFS('Outputs - Transposed'!G$6:G$175,'Outputs - Transposed'!$B$6:$B$175,F_Outputs!$B21,'Outputs - Transposed'!$A$6:$A$175,F_Outputs!$A21)</f>
        <v>6.9082748899746069E-2</v>
      </c>
    </row>
    <row r="22" spans="1:10">
      <c r="A22" t="s">
        <v>298</v>
      </c>
      <c r="B22" t="s">
        <v>589</v>
      </c>
      <c r="C22" t="s">
        <v>603</v>
      </c>
      <c r="D22" t="s">
        <v>446</v>
      </c>
      <c r="E22" t="s">
        <v>37</v>
      </c>
      <c r="F22" s="54">
        <f>SUMIFS('Outputs - Transposed'!C$6:C$175,'Outputs - Transposed'!$B$6:$B$175,F_Outputs!$B22,'Outputs - Transposed'!$A$6:$A$175,F_Outputs!$A22)</f>
        <v>0.19378123264852853</v>
      </c>
      <c r="G22" s="54">
        <f>SUMIFS('Outputs - Transposed'!D$6:D$175,'Outputs - Transposed'!$B$6:$B$175,F_Outputs!$B22,'Outputs - Transposed'!$A$6:$A$175,F_Outputs!$A22)</f>
        <v>0.20155469183786778</v>
      </c>
      <c r="H22" s="54">
        <f>SUMIFS('Outputs - Transposed'!E$6:E$175,'Outputs - Transposed'!$B$6:$B$175,F_Outputs!$B22,'Outputs - Transposed'!$A$6:$A$175,F_Outputs!$A22)</f>
        <v>0.20155469183786778</v>
      </c>
      <c r="I22" s="54">
        <f>SUMIFS('Outputs - Transposed'!F$6:F$175,'Outputs - Transposed'!$B$6:$B$175,F_Outputs!$B22,'Outputs - Transposed'!$A$6:$A$175,F_Outputs!$A22)</f>
        <v>0.20155469183786806</v>
      </c>
      <c r="J22" s="54">
        <f>SUMIFS('Outputs - Transposed'!G$6:G$175,'Outputs - Transposed'!$B$6:$B$175,F_Outputs!$B22,'Outputs - Transposed'!$A$6:$A$175,F_Outputs!$A22)</f>
        <v>0.20155469183786778</v>
      </c>
    </row>
    <row r="23" spans="1:10">
      <c r="A23" t="s">
        <v>298</v>
      </c>
      <c r="B23" t="s">
        <v>590</v>
      </c>
      <c r="C23" t="s">
        <v>600</v>
      </c>
      <c r="D23" t="s">
        <v>446</v>
      </c>
      <c r="E23" t="s">
        <v>37</v>
      </c>
      <c r="F23" s="54">
        <f>SUMIFS('Outputs - Transposed'!C$6:C$175,'Outputs - Transposed'!$B$6:$B$175,F_Outputs!$B23,'Outputs - Transposed'!$A$6:$A$175,F_Outputs!$A23)</f>
        <v>0</v>
      </c>
      <c r="G23" s="54">
        <f>SUMIFS('Outputs - Transposed'!D$6:D$175,'Outputs - Transposed'!$B$6:$B$175,F_Outputs!$B23,'Outputs - Transposed'!$A$6:$A$175,F_Outputs!$A23)</f>
        <v>0</v>
      </c>
      <c r="H23" s="54">
        <f>SUMIFS('Outputs - Transposed'!E$6:E$175,'Outputs - Transposed'!$B$6:$B$175,F_Outputs!$B23,'Outputs - Transposed'!$A$6:$A$175,F_Outputs!$A23)</f>
        <v>0</v>
      </c>
      <c r="I23" s="54">
        <f>SUMIFS('Outputs - Transposed'!F$6:F$175,'Outputs - Transposed'!$B$6:$B$175,F_Outputs!$B23,'Outputs - Transposed'!$A$6:$A$175,F_Outputs!$A23)</f>
        <v>0</v>
      </c>
      <c r="J23" s="54">
        <f>SUMIFS('Outputs - Transposed'!G$6:G$175,'Outputs - Transposed'!$B$6:$B$175,F_Outputs!$B23,'Outputs - Transposed'!$A$6:$A$175,F_Outputs!$A23)</f>
        <v>0</v>
      </c>
    </row>
    <row r="24" spans="1:10">
      <c r="A24" t="s">
        <v>298</v>
      </c>
      <c r="B24" t="s">
        <v>591</v>
      </c>
      <c r="C24" t="s">
        <v>604</v>
      </c>
      <c r="D24" t="s">
        <v>446</v>
      </c>
      <c r="E24" t="s">
        <v>37</v>
      </c>
      <c r="F24" s="54">
        <f>SUMIFS('Outputs - Transposed'!C$6:C$175,'Outputs - Transposed'!$B$6:$B$175,F_Outputs!$B24,'Outputs - Transposed'!$A$6:$A$175,F_Outputs!$A24)</f>
        <v>0</v>
      </c>
      <c r="G24" s="54">
        <f>SUMIFS('Outputs - Transposed'!D$6:D$175,'Outputs - Transposed'!$B$6:$B$175,F_Outputs!$B24,'Outputs - Transposed'!$A$6:$A$175,F_Outputs!$A24)</f>
        <v>0</v>
      </c>
      <c r="H24" s="54">
        <f>SUMIFS('Outputs - Transposed'!E$6:E$175,'Outputs - Transposed'!$B$6:$B$175,F_Outputs!$B24,'Outputs - Transposed'!$A$6:$A$175,F_Outputs!$A24)</f>
        <v>0</v>
      </c>
      <c r="I24" s="54">
        <f>SUMIFS('Outputs - Transposed'!F$6:F$175,'Outputs - Transposed'!$B$6:$B$175,F_Outputs!$B24,'Outputs - Transposed'!$A$6:$A$175,F_Outputs!$A24)</f>
        <v>0</v>
      </c>
      <c r="J24" s="54">
        <f>SUMIFS('Outputs - Transposed'!G$6:G$175,'Outputs - Transposed'!$B$6:$B$175,F_Outputs!$B24,'Outputs - Transposed'!$A$6:$A$175,F_Outputs!$A24)</f>
        <v>0</v>
      </c>
    </row>
    <row r="25" spans="1:10">
      <c r="A25" t="s">
        <v>298</v>
      </c>
      <c r="B25" t="s">
        <v>592</v>
      </c>
      <c r="C25" t="s">
        <v>605</v>
      </c>
      <c r="D25" t="s">
        <v>446</v>
      </c>
      <c r="E25" t="s">
        <v>37</v>
      </c>
      <c r="F25" s="54">
        <f>SUMIFS('Outputs - Transposed'!C$6:C$175,'Outputs - Transposed'!$B$6:$B$175,F_Outputs!$B25,'Outputs - Transposed'!$A$6:$A$175,F_Outputs!$A25)</f>
        <v>0</v>
      </c>
      <c r="G25" s="54">
        <f>SUMIFS('Outputs - Transposed'!D$6:D$175,'Outputs - Transposed'!$B$6:$B$175,F_Outputs!$B25,'Outputs - Transposed'!$A$6:$A$175,F_Outputs!$A25)</f>
        <v>0</v>
      </c>
      <c r="H25" s="54">
        <f>SUMIFS('Outputs - Transposed'!E$6:E$175,'Outputs - Transposed'!$B$6:$B$175,F_Outputs!$B25,'Outputs - Transposed'!$A$6:$A$175,F_Outputs!$A25)</f>
        <v>0</v>
      </c>
      <c r="I25" s="54">
        <f>SUMIFS('Outputs - Transposed'!F$6:F$175,'Outputs - Transposed'!$B$6:$B$175,F_Outputs!$B25,'Outputs - Transposed'!$A$6:$A$175,F_Outputs!$A25)</f>
        <v>0</v>
      </c>
      <c r="J25" s="54">
        <f>SUMIFS('Outputs - Transposed'!G$6:G$175,'Outputs - Transposed'!$B$6:$B$175,F_Outputs!$B25,'Outputs - Transposed'!$A$6:$A$175,F_Outputs!$A25)</f>
        <v>0</v>
      </c>
    </row>
    <row r="26" spans="1:10">
      <c r="A26" s="59" t="str">
        <f>A25</f>
        <v>HDD</v>
      </c>
      <c r="B26" s="59" t="s">
        <v>606</v>
      </c>
      <c r="C26" s="59" t="s">
        <v>607</v>
      </c>
      <c r="D26" s="59" t="s">
        <v>608</v>
      </c>
      <c r="E26" s="59" t="s">
        <v>37</v>
      </c>
      <c r="F26" s="60" t="str">
        <f ca="1">CONCATENATE("[…]", TEXT(NOW(),"dd/mm/yyy hh:mm:ss"))</f>
        <v>[…]18/03/2021 10:40:16</v>
      </c>
      <c r="G26" s="60" t="str">
        <f t="shared" ref="G26:J26" ca="1" si="2">CONCATENATE("[…]", TEXT(NOW(),"dd/mm/yyy hh:mm:ss"))</f>
        <v>[…]18/03/2021 10:40:16</v>
      </c>
      <c r="H26" s="60" t="str">
        <f t="shared" ca="1" si="2"/>
        <v>[…]18/03/2021 10:40:16</v>
      </c>
      <c r="I26" s="60" t="str">
        <f t="shared" ca="1" si="2"/>
        <v>[…]18/03/2021 10:40:16</v>
      </c>
      <c r="J26" s="60" t="str">
        <f t="shared" ca="1" si="2"/>
        <v>[…]18/03/2021 10:40:16</v>
      </c>
    </row>
    <row r="27" spans="1:10">
      <c r="A27" s="59" t="str">
        <f>A26</f>
        <v>HDD</v>
      </c>
      <c r="B27" s="59" t="s">
        <v>609</v>
      </c>
      <c r="C27" s="59" t="s">
        <v>610</v>
      </c>
      <c r="D27" s="59" t="s">
        <v>608</v>
      </c>
      <c r="E27" s="59" t="s">
        <v>37</v>
      </c>
      <c r="F27" s="60" t="e">
        <f ca="1">MID(CELL("filename"),SEARCH("[",CELL("filename"))+1,SEARCH("]",CELL("filename"))-SEARCH("[",CELL("filename"))-1)</f>
        <v>#VALUE!</v>
      </c>
      <c r="G27" s="60" t="e">
        <f t="shared" ref="G27:J27" ca="1" si="3">MID(CELL("filename"),SEARCH("[",CELL("filename"))+1,SEARCH("]",CELL("filename"))-SEARCH("[",CELL("filename"))-1)</f>
        <v>#VALUE!</v>
      </c>
      <c r="H27" s="60" t="e">
        <f t="shared" ca="1" si="3"/>
        <v>#VALUE!</v>
      </c>
      <c r="I27" s="60" t="e">
        <f t="shared" ca="1" si="3"/>
        <v>#VALUE!</v>
      </c>
      <c r="J27" s="60" t="e">
        <f t="shared" ca="1" si="3"/>
        <v>#VALUE!</v>
      </c>
    </row>
    <row r="28" spans="1:10">
      <c r="A28" t="s">
        <v>299</v>
      </c>
      <c r="B28" t="s">
        <v>583</v>
      </c>
      <c r="C28" t="s">
        <v>599</v>
      </c>
      <c r="D28" t="s">
        <v>446</v>
      </c>
      <c r="E28" t="s">
        <v>37</v>
      </c>
      <c r="F28" s="54">
        <f>SUMIFS('Outputs - Transposed'!C$6:C$175,'Outputs - Transposed'!$B$6:$B$175,F_Outputs!$B28,'Outputs - Transposed'!$A$6:$A$175,F_Outputs!$A28)</f>
        <v>0.18473074168564083</v>
      </c>
      <c r="G28" s="54">
        <f>SUMIFS('Outputs - Transposed'!D$6:D$175,'Outputs - Transposed'!$B$6:$B$175,F_Outputs!$B28,'Outputs - Transposed'!$A$6:$A$175,F_Outputs!$A28)</f>
        <v>0.1831206675499025</v>
      </c>
      <c r="H28" s="54">
        <f>SUMIFS('Outputs - Transposed'!E$6:E$175,'Outputs - Transposed'!$B$6:$B$175,F_Outputs!$B28,'Outputs - Transposed'!$A$6:$A$175,F_Outputs!$A28)</f>
        <v>0.18245996188470581</v>
      </c>
      <c r="I28" s="54">
        <f>SUMIFS('Outputs - Transposed'!F$6:F$175,'Outputs - Transposed'!$B$6:$B$175,F_Outputs!$B28,'Outputs - Transposed'!$A$6:$A$175,F_Outputs!$A28)</f>
        <v>0.18180604998535596</v>
      </c>
      <c r="J28" s="54">
        <f>SUMIFS('Outputs - Transposed'!G$6:G$175,'Outputs - Transposed'!$B$6:$B$175,F_Outputs!$B28,'Outputs - Transposed'!$A$6:$A$175,F_Outputs!$A28)</f>
        <v>0.18118524049869639</v>
      </c>
    </row>
    <row r="29" spans="1:10">
      <c r="A29" t="s">
        <v>299</v>
      </c>
      <c r="B29" t="s">
        <v>584</v>
      </c>
      <c r="C29" t="s">
        <v>600</v>
      </c>
      <c r="D29" t="s">
        <v>446</v>
      </c>
      <c r="E29" t="s">
        <v>37</v>
      </c>
      <c r="F29" s="54">
        <f>SUMIFS('Outputs - Transposed'!C$6:C$175,'Outputs - Transposed'!$B$6:$B$175,F_Outputs!$B29,'Outputs - Transposed'!$A$6:$A$175,F_Outputs!$A29)</f>
        <v>2.1841203613216849E-2</v>
      </c>
      <c r="G29" s="54">
        <f>SUMIFS('Outputs - Transposed'!D$6:D$175,'Outputs - Transposed'!$B$6:$B$175,F_Outputs!$B29,'Outputs - Transposed'!$A$6:$A$175,F_Outputs!$A29)</f>
        <v>2.1687536105383053E-2</v>
      </c>
      <c r="H29" s="54">
        <f>SUMIFS('Outputs - Transposed'!E$6:E$175,'Outputs - Transposed'!$B$6:$B$175,F_Outputs!$B29,'Outputs - Transposed'!$A$6:$A$175,F_Outputs!$A29)</f>
        <v>1.7075942490298257E-2</v>
      </c>
      <c r="I29" s="54">
        <f>SUMIFS('Outputs - Transposed'!F$6:F$175,'Outputs - Transposed'!$B$6:$B$175,F_Outputs!$B29,'Outputs - Transposed'!$A$6:$A$175,F_Outputs!$A29)</f>
        <v>1.3074407187142362E-2</v>
      </c>
      <c r="J29" s="54">
        <f>SUMIFS('Outputs - Transposed'!G$6:G$175,'Outputs - Transposed'!$B$6:$B$175,F_Outputs!$B29,'Outputs - Transposed'!$A$6:$A$175,F_Outputs!$A29)</f>
        <v>1.3018248999657858E-2</v>
      </c>
    </row>
    <row r="30" spans="1:10">
      <c r="A30" t="s">
        <v>299</v>
      </c>
      <c r="B30" t="s">
        <v>585</v>
      </c>
      <c r="C30" t="s">
        <v>601</v>
      </c>
      <c r="D30" t="s">
        <v>446</v>
      </c>
      <c r="E30" t="s">
        <v>37</v>
      </c>
      <c r="F30" s="54">
        <f>SUMIFS('Outputs - Transposed'!C$6:C$175,'Outputs - Transposed'!$B$6:$B$175,F_Outputs!$B30,'Outputs - Transposed'!$A$6:$A$175,F_Outputs!$A30)</f>
        <v>0.10778396750609054</v>
      </c>
      <c r="G30" s="54">
        <f>SUMIFS('Outputs - Transposed'!D$6:D$175,'Outputs - Transposed'!$B$6:$B$175,F_Outputs!$B30,'Outputs - Transposed'!$A$6:$A$175,F_Outputs!$A30)</f>
        <v>0.10591770830632907</v>
      </c>
      <c r="H30" s="54">
        <f>SUMIFS('Outputs - Transposed'!E$6:E$175,'Outputs - Transposed'!$B$6:$B$175,F_Outputs!$B30,'Outputs - Transposed'!$A$6:$A$175,F_Outputs!$A30)</f>
        <v>0.10520020672326159</v>
      </c>
      <c r="I30" s="54">
        <f>SUMIFS('Outputs - Transposed'!F$6:F$175,'Outputs - Transposed'!$B$6:$B$175,F_Outputs!$B30,'Outputs - Transposed'!$A$6:$A$175,F_Outputs!$A30)</f>
        <v>0.10417015178278675</v>
      </c>
      <c r="J30" s="54">
        <f>SUMIFS('Outputs - Transposed'!G$6:G$175,'Outputs - Transposed'!$B$6:$B$175,F_Outputs!$B30,'Outputs - Transposed'!$A$6:$A$175,F_Outputs!$A30)</f>
        <v>0.10336352683593514</v>
      </c>
    </row>
    <row r="31" spans="1:10">
      <c r="A31" t="s">
        <v>299</v>
      </c>
      <c r="B31" t="s">
        <v>586</v>
      </c>
      <c r="C31" t="s">
        <v>600</v>
      </c>
      <c r="D31" t="s">
        <v>446</v>
      </c>
      <c r="E31" t="s">
        <v>37</v>
      </c>
      <c r="F31" s="54">
        <f>SUMIFS('Outputs - Transposed'!C$6:C$175,'Outputs - Transposed'!$B$6:$B$175,F_Outputs!$B31,'Outputs - Transposed'!$A$6:$A$175,F_Outputs!$A31)</f>
        <v>9.7693139014072061E-2</v>
      </c>
      <c r="G31" s="54">
        <f>SUMIFS('Outputs - Transposed'!D$6:D$175,'Outputs - Transposed'!$B$6:$B$175,F_Outputs!$B31,'Outputs - Transposed'!$A$6:$A$175,F_Outputs!$A31)</f>
        <v>0.1064077665054602</v>
      </c>
      <c r="H31" s="54">
        <f>SUMIFS('Outputs - Transposed'!E$6:E$175,'Outputs - Transposed'!$B$6:$B$175,F_Outputs!$B31,'Outputs - Transposed'!$A$6:$A$175,F_Outputs!$A31)</f>
        <v>0.10095167731631197</v>
      </c>
      <c r="I31" s="54">
        <f>SUMIFS('Outputs - Transposed'!F$6:F$175,'Outputs - Transposed'!$B$6:$B$175,F_Outputs!$B31,'Outputs - Transposed'!$A$6:$A$175,F_Outputs!$A31)</f>
        <v>8.8917692400641568E-2</v>
      </c>
      <c r="J31" s="54">
        <f>SUMIFS('Outputs - Transposed'!G$6:G$175,'Outputs - Transposed'!$B$6:$B$175,F_Outputs!$B31,'Outputs - Transposed'!$A$6:$A$175,F_Outputs!$A31)</f>
        <v>7.9594163609111021E-2</v>
      </c>
    </row>
    <row r="32" spans="1:10">
      <c r="A32" t="s">
        <v>299</v>
      </c>
      <c r="B32" t="s">
        <v>587</v>
      </c>
      <c r="C32" t="s">
        <v>602</v>
      </c>
      <c r="D32" t="s">
        <v>446</v>
      </c>
      <c r="E32" t="s">
        <v>37</v>
      </c>
      <c r="F32" s="54">
        <f>SUMIFS('Outputs - Transposed'!C$6:C$175,'Outputs - Transposed'!$B$6:$B$175,F_Outputs!$B32,'Outputs - Transposed'!$A$6:$A$175,F_Outputs!$A32)</f>
        <v>7.5922425190106793E-2</v>
      </c>
      <c r="G32" s="54">
        <f>SUMIFS('Outputs - Transposed'!D$6:D$175,'Outputs - Transposed'!$B$6:$B$175,F_Outputs!$B32,'Outputs - Transposed'!$A$6:$A$175,F_Outputs!$A32)</f>
        <v>7.4571099598202933E-2</v>
      </c>
      <c r="H32" s="54">
        <f>SUMIFS('Outputs - Transposed'!E$6:E$175,'Outputs - Transposed'!$B$6:$B$175,F_Outputs!$B32,'Outputs - Transposed'!$A$6:$A$175,F_Outputs!$A32)</f>
        <v>7.3816722718870784E-2</v>
      </c>
      <c r="I32" s="54">
        <f>SUMIFS('Outputs - Transposed'!F$6:F$175,'Outputs - Transposed'!$B$6:$B$175,F_Outputs!$B32,'Outputs - Transposed'!$A$6:$A$175,F_Outputs!$A32)</f>
        <v>7.3049662714098504E-2</v>
      </c>
      <c r="J32" s="54">
        <f>SUMIFS('Outputs - Transposed'!G$6:G$175,'Outputs - Transposed'!$B$6:$B$175,F_Outputs!$B32,'Outputs - Transposed'!$A$6:$A$175,F_Outputs!$A32)</f>
        <v>7.242893508694849E-2</v>
      </c>
    </row>
    <row r="33" spans="1:10">
      <c r="A33" t="s">
        <v>299</v>
      </c>
      <c r="B33" t="s">
        <v>588</v>
      </c>
      <c r="C33" t="s">
        <v>600</v>
      </c>
      <c r="D33" t="s">
        <v>446</v>
      </c>
      <c r="E33" t="s">
        <v>37</v>
      </c>
      <c r="F33" s="54">
        <f>SUMIFS('Outputs - Transposed'!C$6:C$175,'Outputs - Transposed'!$B$6:$B$175,F_Outputs!$B33,'Outputs - Transposed'!$A$6:$A$175,F_Outputs!$A33)</f>
        <v>8.3424575481247792E-2</v>
      </c>
      <c r="G33" s="54">
        <f>SUMIFS('Outputs - Transposed'!D$6:D$175,'Outputs - Transposed'!$B$6:$B$175,F_Outputs!$B33,'Outputs - Transposed'!$A$6:$A$175,F_Outputs!$A33)</f>
        <v>0.10241606228783927</v>
      </c>
      <c r="H33" s="54">
        <f>SUMIFS('Outputs - Transposed'!E$6:E$175,'Outputs - Transposed'!$B$6:$B$175,F_Outputs!$B33,'Outputs - Transposed'!$A$6:$A$175,F_Outputs!$A33)</f>
        <v>0.12542241237525123</v>
      </c>
      <c r="I33" s="54">
        <f>SUMIFS('Outputs - Transposed'!F$6:F$175,'Outputs - Transposed'!$B$6:$B$175,F_Outputs!$B33,'Outputs - Transposed'!$A$6:$A$175,F_Outputs!$A33)</f>
        <v>0.18370322905437522</v>
      </c>
      <c r="J33" s="54">
        <f>SUMIFS('Outputs - Transposed'!G$6:G$175,'Outputs - Transposed'!$B$6:$B$175,F_Outputs!$B33,'Outputs - Transposed'!$A$6:$A$175,F_Outputs!$A33)</f>
        <v>0.13524487549305897</v>
      </c>
    </row>
    <row r="34" spans="1:10">
      <c r="A34" t="s">
        <v>299</v>
      </c>
      <c r="B34" t="s">
        <v>589</v>
      </c>
      <c r="C34" t="s">
        <v>603</v>
      </c>
      <c r="D34" t="s">
        <v>446</v>
      </c>
      <c r="E34" t="s">
        <v>37</v>
      </c>
      <c r="F34" s="54">
        <f>SUMIFS('Outputs - Transposed'!C$6:C$175,'Outputs - Transposed'!$B$6:$B$175,F_Outputs!$B34,'Outputs - Transposed'!$A$6:$A$175,F_Outputs!$A34)</f>
        <v>8.2927394582136549E-2</v>
      </c>
      <c r="G34" s="54">
        <f>SUMIFS('Outputs - Transposed'!D$6:D$175,'Outputs - Transposed'!$B$6:$B$175,F_Outputs!$B34,'Outputs - Transposed'!$A$6:$A$175,F_Outputs!$A34)</f>
        <v>8.2248650385820909E-2</v>
      </c>
      <c r="H34" s="54">
        <f>SUMIFS('Outputs - Transposed'!E$6:E$175,'Outputs - Transposed'!$B$6:$B$175,F_Outputs!$B34,'Outputs - Transposed'!$A$6:$A$175,F_Outputs!$A34)</f>
        <v>8.1442944738047737E-2</v>
      </c>
      <c r="I34" s="54">
        <f>SUMIFS('Outputs - Transposed'!F$6:F$175,'Outputs - Transposed'!$B$6:$B$175,F_Outputs!$B34,'Outputs - Transposed'!$A$6:$A$175,F_Outputs!$A34)</f>
        <v>8.0664119779296439E-2</v>
      </c>
      <c r="J34" s="54">
        <f>SUMIFS('Outputs - Transposed'!G$6:G$175,'Outputs - Transposed'!$B$6:$B$175,F_Outputs!$B34,'Outputs - Transposed'!$A$6:$A$175,F_Outputs!$A34)</f>
        <v>7.9925681922192474E-2</v>
      </c>
    </row>
    <row r="35" spans="1:10">
      <c r="A35" t="s">
        <v>299</v>
      </c>
      <c r="B35" t="s">
        <v>590</v>
      </c>
      <c r="C35" t="s">
        <v>600</v>
      </c>
      <c r="D35" t="s">
        <v>446</v>
      </c>
      <c r="E35" t="s">
        <v>37</v>
      </c>
      <c r="F35" s="54">
        <f>SUMIFS('Outputs - Transposed'!C$6:C$175,'Outputs - Transposed'!$B$6:$B$175,F_Outputs!$B35,'Outputs - Transposed'!$A$6:$A$175,F_Outputs!$A35)</f>
        <v>0.11929820113242955</v>
      </c>
      <c r="G35" s="54">
        <f>SUMIFS('Outputs - Transposed'!D$6:D$175,'Outputs - Transposed'!$B$6:$B$175,F_Outputs!$B35,'Outputs - Transposed'!$A$6:$A$175,F_Outputs!$A35)</f>
        <v>0.11893362258907067</v>
      </c>
      <c r="H35" s="54">
        <f>SUMIFS('Outputs - Transposed'!E$6:E$175,'Outputs - Transposed'!$B$6:$B$175,F_Outputs!$B35,'Outputs - Transposed'!$A$6:$A$175,F_Outputs!$A35)</f>
        <v>0.1185555411366985</v>
      </c>
      <c r="I35" s="54">
        <f>SUMIFS('Outputs - Transposed'!F$6:F$175,'Outputs - Transposed'!$B$6:$B$175,F_Outputs!$B35,'Outputs - Transposed'!$A$6:$A$175,F_Outputs!$A35)</f>
        <v>0.11819096259333965</v>
      </c>
      <c r="J35" s="54">
        <f>SUMIFS('Outputs - Transposed'!G$6:G$175,'Outputs - Transposed'!$B$6:$B$175,F_Outputs!$B35,'Outputs - Transposed'!$A$6:$A$175,F_Outputs!$A35)</f>
        <v>0.11781288114096748</v>
      </c>
    </row>
    <row r="36" spans="1:10">
      <c r="A36" t="s">
        <v>299</v>
      </c>
      <c r="B36" t="s">
        <v>591</v>
      </c>
      <c r="C36" t="s">
        <v>604</v>
      </c>
      <c r="D36" t="s">
        <v>446</v>
      </c>
      <c r="E36" t="s">
        <v>37</v>
      </c>
      <c r="F36" s="54">
        <f>SUMIFS('Outputs - Transposed'!C$6:C$175,'Outputs - Transposed'!$B$6:$B$175,F_Outputs!$B36,'Outputs - Transposed'!$A$6:$A$175,F_Outputs!$A36)</f>
        <v>0</v>
      </c>
      <c r="G36" s="54">
        <f>SUMIFS('Outputs - Transposed'!D$6:D$175,'Outputs - Transposed'!$B$6:$B$175,F_Outputs!$B36,'Outputs - Transposed'!$A$6:$A$175,F_Outputs!$A36)</f>
        <v>0</v>
      </c>
      <c r="H36" s="54">
        <f>SUMIFS('Outputs - Transposed'!E$6:E$175,'Outputs - Transposed'!$B$6:$B$175,F_Outputs!$B36,'Outputs - Transposed'!$A$6:$A$175,F_Outputs!$A36)</f>
        <v>0</v>
      </c>
      <c r="I36" s="54">
        <f>SUMIFS('Outputs - Transposed'!F$6:F$175,'Outputs - Transposed'!$B$6:$B$175,F_Outputs!$B36,'Outputs - Transposed'!$A$6:$A$175,F_Outputs!$A36)</f>
        <v>0</v>
      </c>
      <c r="J36" s="54">
        <f>SUMIFS('Outputs - Transposed'!G$6:G$175,'Outputs - Transposed'!$B$6:$B$175,F_Outputs!$B36,'Outputs - Transposed'!$A$6:$A$175,F_Outputs!$A36)</f>
        <v>0</v>
      </c>
    </row>
    <row r="37" spans="1:10">
      <c r="A37" t="s">
        <v>299</v>
      </c>
      <c r="B37" t="s">
        <v>592</v>
      </c>
      <c r="C37" t="s">
        <v>605</v>
      </c>
      <c r="D37" t="s">
        <v>446</v>
      </c>
      <c r="E37" t="s">
        <v>37</v>
      </c>
      <c r="F37" s="54">
        <f>SUMIFS('Outputs - Transposed'!C$6:C$175,'Outputs - Transposed'!$B$6:$B$175,F_Outputs!$B37,'Outputs - Transposed'!$A$6:$A$175,F_Outputs!$A37)</f>
        <v>0</v>
      </c>
      <c r="G37" s="54">
        <f>SUMIFS('Outputs - Transposed'!D$6:D$175,'Outputs - Transposed'!$B$6:$B$175,F_Outputs!$B37,'Outputs - Transposed'!$A$6:$A$175,F_Outputs!$A37)</f>
        <v>0</v>
      </c>
      <c r="H37" s="54">
        <f>SUMIFS('Outputs - Transposed'!E$6:E$175,'Outputs - Transposed'!$B$6:$B$175,F_Outputs!$B37,'Outputs - Transposed'!$A$6:$A$175,F_Outputs!$A37)</f>
        <v>0</v>
      </c>
      <c r="I37" s="54">
        <f>SUMIFS('Outputs - Transposed'!F$6:F$175,'Outputs - Transposed'!$B$6:$B$175,F_Outputs!$B37,'Outputs - Transposed'!$A$6:$A$175,F_Outputs!$A37)</f>
        <v>0</v>
      </c>
      <c r="J37" s="54">
        <f>SUMIFS('Outputs - Transposed'!G$6:G$175,'Outputs - Transposed'!$B$6:$B$175,F_Outputs!$B37,'Outputs - Transposed'!$A$6:$A$175,F_Outputs!$A37)</f>
        <v>0</v>
      </c>
    </row>
    <row r="38" spans="1:10">
      <c r="A38" s="59" t="str">
        <f>A37</f>
        <v>NES</v>
      </c>
      <c r="B38" s="59" t="s">
        <v>606</v>
      </c>
      <c r="C38" s="59" t="s">
        <v>607</v>
      </c>
      <c r="D38" s="59" t="s">
        <v>608</v>
      </c>
      <c r="E38" s="59" t="s">
        <v>37</v>
      </c>
      <c r="F38" s="60" t="str">
        <f ca="1">CONCATENATE("[…]", TEXT(NOW(),"dd/mm/yyy hh:mm:ss"))</f>
        <v>[…]18/03/2021 10:40:16</v>
      </c>
      <c r="G38" s="60" t="str">
        <f t="shared" ref="G38:J38" ca="1" si="4">CONCATENATE("[…]", TEXT(NOW(),"dd/mm/yyy hh:mm:ss"))</f>
        <v>[…]18/03/2021 10:40:16</v>
      </c>
      <c r="H38" s="60" t="str">
        <f t="shared" ca="1" si="4"/>
        <v>[…]18/03/2021 10:40:16</v>
      </c>
      <c r="I38" s="60" t="str">
        <f t="shared" ca="1" si="4"/>
        <v>[…]18/03/2021 10:40:16</v>
      </c>
      <c r="J38" s="60" t="str">
        <f t="shared" ca="1" si="4"/>
        <v>[…]18/03/2021 10:40:16</v>
      </c>
    </row>
    <row r="39" spans="1:10">
      <c r="A39" s="59" t="str">
        <f>A38</f>
        <v>NES</v>
      </c>
      <c r="B39" s="59" t="s">
        <v>609</v>
      </c>
      <c r="C39" s="59" t="s">
        <v>610</v>
      </c>
      <c r="D39" s="59" t="s">
        <v>608</v>
      </c>
      <c r="E39" s="59" t="s">
        <v>37</v>
      </c>
      <c r="F39" s="60" t="e">
        <f ca="1">MID(CELL("filename"),SEARCH("[",CELL("filename"))+1,SEARCH("]",CELL("filename"))-SEARCH("[",CELL("filename"))-1)</f>
        <v>#VALUE!</v>
      </c>
      <c r="G39" s="60" t="e">
        <f t="shared" ref="G39:J39" ca="1" si="5">MID(CELL("filename"),SEARCH("[",CELL("filename"))+1,SEARCH("]",CELL("filename"))-SEARCH("[",CELL("filename"))-1)</f>
        <v>#VALUE!</v>
      </c>
      <c r="H39" s="60" t="e">
        <f t="shared" ca="1" si="5"/>
        <v>#VALUE!</v>
      </c>
      <c r="I39" s="60" t="e">
        <f t="shared" ca="1" si="5"/>
        <v>#VALUE!</v>
      </c>
      <c r="J39" s="60" t="e">
        <f t="shared" ca="1" si="5"/>
        <v>#VALUE!</v>
      </c>
    </row>
    <row r="40" spans="1:10">
      <c r="A40" t="s">
        <v>300</v>
      </c>
      <c r="B40" t="s">
        <v>583</v>
      </c>
      <c r="C40" t="s">
        <v>599</v>
      </c>
      <c r="D40" t="s">
        <v>446</v>
      </c>
      <c r="E40" t="s">
        <v>37</v>
      </c>
      <c r="F40" s="54">
        <f>SUMIFS('Outputs - Transposed'!C$6:C$175,'Outputs - Transposed'!$B$6:$B$175,F_Outputs!$B40,'Outputs - Transposed'!$A$6:$A$175,F_Outputs!$A40)</f>
        <v>0.10080625468160508</v>
      </c>
      <c r="G40" s="54">
        <f>SUMIFS('Outputs - Transposed'!D$6:D$175,'Outputs - Transposed'!$B$6:$B$175,F_Outputs!$B40,'Outputs - Transposed'!$A$6:$A$175,F_Outputs!$A40)</f>
        <v>9.9374821144796829E-2</v>
      </c>
      <c r="H40" s="54">
        <f>SUMIFS('Outputs - Transposed'!E$6:E$175,'Outputs - Transposed'!$B$6:$B$175,F_Outputs!$B40,'Outputs - Transposed'!$A$6:$A$175,F_Outputs!$A40)</f>
        <v>0.10143676970361119</v>
      </c>
      <c r="I40" s="54">
        <f>SUMIFS('Outputs - Transposed'!F$6:F$175,'Outputs - Transposed'!$B$6:$B$175,F_Outputs!$B40,'Outputs - Transposed'!$A$6:$A$175,F_Outputs!$A40)</f>
        <v>0.10011871704100558</v>
      </c>
      <c r="J40" s="54">
        <f>SUMIFS('Outputs - Transposed'!G$6:G$175,'Outputs - Transposed'!$B$6:$B$175,F_Outputs!$B40,'Outputs - Transposed'!$A$6:$A$175,F_Outputs!$A40)</f>
        <v>9.8347140881589426E-2</v>
      </c>
    </row>
    <row r="41" spans="1:10">
      <c r="A41" t="s">
        <v>300</v>
      </c>
      <c r="B41" t="s">
        <v>584</v>
      </c>
      <c r="C41" t="s">
        <v>600</v>
      </c>
      <c r="D41" t="s">
        <v>446</v>
      </c>
      <c r="E41" t="s">
        <v>37</v>
      </c>
      <c r="F41" s="54">
        <f>SUMIFS('Outputs - Transposed'!C$6:C$175,'Outputs - Transposed'!$B$6:$B$175,F_Outputs!$B41,'Outputs - Transposed'!$A$6:$A$175,F_Outputs!$A41)</f>
        <v>8.9688836789625762E-2</v>
      </c>
      <c r="G41" s="54">
        <f>SUMIFS('Outputs - Transposed'!D$6:D$175,'Outputs - Transposed'!$B$6:$B$175,F_Outputs!$B41,'Outputs - Transposed'!$A$6:$A$175,F_Outputs!$A41)</f>
        <v>0.11580031669924029</v>
      </c>
      <c r="H41" s="54">
        <f>SUMIFS('Outputs - Transposed'!E$6:E$175,'Outputs - Transposed'!$B$6:$B$175,F_Outputs!$B41,'Outputs - Transposed'!$A$6:$A$175,F_Outputs!$A41)</f>
        <v>0.15256454036482006</v>
      </c>
      <c r="I41" s="54">
        <f>SUMIFS('Outputs - Transposed'!F$6:F$175,'Outputs - Transposed'!$B$6:$B$175,F_Outputs!$B41,'Outputs - Transposed'!$A$6:$A$175,F_Outputs!$A41)</f>
        <v>7.2166424540138857E-2</v>
      </c>
      <c r="J41" s="54">
        <f>SUMIFS('Outputs - Transposed'!G$6:G$175,'Outputs - Transposed'!$B$6:$B$175,F_Outputs!$B41,'Outputs - Transposed'!$A$6:$A$175,F_Outputs!$A41)</f>
        <v>6.9696178153566962E-2</v>
      </c>
    </row>
    <row r="42" spans="1:10">
      <c r="A42" t="s">
        <v>300</v>
      </c>
      <c r="B42" t="s">
        <v>585</v>
      </c>
      <c r="C42" t="s">
        <v>601</v>
      </c>
      <c r="D42" t="s">
        <v>446</v>
      </c>
      <c r="E42" t="s">
        <v>37</v>
      </c>
      <c r="F42" s="54">
        <f>SUMIFS('Outputs - Transposed'!C$6:C$175,'Outputs - Transposed'!$B$6:$B$175,F_Outputs!$B42,'Outputs - Transposed'!$A$6:$A$175,F_Outputs!$A42)</f>
        <v>7.4065220823712516E-2</v>
      </c>
      <c r="G42" s="54">
        <f>SUMIFS('Outputs - Transposed'!D$6:D$175,'Outputs - Transposed'!$B$6:$B$175,F_Outputs!$B42,'Outputs - Transposed'!$A$6:$A$175,F_Outputs!$A42)</f>
        <v>7.261392113191574E-2</v>
      </c>
      <c r="H42" s="54">
        <f>SUMIFS('Outputs - Transposed'!E$6:E$175,'Outputs - Transposed'!$B$6:$B$175,F_Outputs!$B42,'Outputs - Transposed'!$A$6:$A$175,F_Outputs!$A42)</f>
        <v>7.1563225996189556E-2</v>
      </c>
      <c r="I42" s="54">
        <f>SUMIFS('Outputs - Transposed'!F$6:F$175,'Outputs - Transposed'!$B$6:$B$175,F_Outputs!$B42,'Outputs - Transposed'!$A$6:$A$175,F_Outputs!$A42)</f>
        <v>7.175060632166759E-2</v>
      </c>
      <c r="J42" s="54">
        <f>SUMIFS('Outputs - Transposed'!G$6:G$175,'Outputs - Transposed'!$B$6:$B$175,F_Outputs!$B42,'Outputs - Transposed'!$A$6:$A$175,F_Outputs!$A42)</f>
        <v>7.0183419942066672E-2</v>
      </c>
    </row>
    <row r="43" spans="1:10">
      <c r="A43" t="s">
        <v>300</v>
      </c>
      <c r="B43" t="s">
        <v>586</v>
      </c>
      <c r="C43" t="s">
        <v>600</v>
      </c>
      <c r="D43" t="s">
        <v>446</v>
      </c>
      <c r="E43" t="s">
        <v>37</v>
      </c>
      <c r="F43" s="54">
        <f>SUMIFS('Outputs - Transposed'!C$6:C$175,'Outputs - Transposed'!$B$6:$B$175,F_Outputs!$B43,'Outputs - Transposed'!$A$6:$A$175,F_Outputs!$A43)</f>
        <v>0.13338309865466988</v>
      </c>
      <c r="G43" s="54">
        <f>SUMIFS('Outputs - Transposed'!D$6:D$175,'Outputs - Transposed'!$B$6:$B$175,F_Outputs!$B43,'Outputs - Transposed'!$A$6:$A$175,F_Outputs!$A43)</f>
        <v>0.1435732604865963</v>
      </c>
      <c r="H43" s="54">
        <f>SUMIFS('Outputs - Transposed'!E$6:E$175,'Outputs - Transposed'!$B$6:$B$175,F_Outputs!$B43,'Outputs - Transposed'!$A$6:$A$175,F_Outputs!$A43)</f>
        <v>0.13954216699325173</v>
      </c>
      <c r="I43" s="54">
        <f>SUMIFS('Outputs - Transposed'!F$6:F$175,'Outputs - Transposed'!$B$6:$B$175,F_Outputs!$B43,'Outputs - Transposed'!$A$6:$A$175,F_Outputs!$A43)</f>
        <v>0.10598965252078957</v>
      </c>
      <c r="J43" s="54">
        <f>SUMIFS('Outputs - Transposed'!G$6:G$175,'Outputs - Transposed'!$B$6:$B$175,F_Outputs!$B43,'Outputs - Transposed'!$A$6:$A$175,F_Outputs!$A43)</f>
        <v>0.11733542712914038</v>
      </c>
    </row>
    <row r="44" spans="1:10">
      <c r="A44" t="s">
        <v>300</v>
      </c>
      <c r="B44" t="s">
        <v>587</v>
      </c>
      <c r="C44" t="s">
        <v>602</v>
      </c>
      <c r="D44" t="s">
        <v>446</v>
      </c>
      <c r="E44" t="s">
        <v>37</v>
      </c>
      <c r="F44" s="54">
        <f>SUMIFS('Outputs - Transposed'!C$6:C$175,'Outputs - Transposed'!$B$6:$B$175,F_Outputs!$B44,'Outputs - Transposed'!$A$6:$A$175,F_Outputs!$A44)</f>
        <v>6.6348480251799319E-2</v>
      </c>
      <c r="G44" s="54">
        <f>SUMIFS('Outputs - Transposed'!D$6:D$175,'Outputs - Transposed'!$B$6:$B$175,F_Outputs!$B44,'Outputs - Transposed'!$A$6:$A$175,F_Outputs!$A44)</f>
        <v>6.4995190535652933E-2</v>
      </c>
      <c r="H44" s="54">
        <f>SUMIFS('Outputs - Transposed'!E$6:E$175,'Outputs - Transposed'!$B$6:$B$175,F_Outputs!$B44,'Outputs - Transposed'!$A$6:$A$175,F_Outputs!$A44)</f>
        <v>6.4087504941637521E-2</v>
      </c>
      <c r="I44" s="54">
        <f>SUMIFS('Outputs - Transposed'!F$6:F$175,'Outputs - Transposed'!$B$6:$B$175,F_Outputs!$B44,'Outputs - Transposed'!$A$6:$A$175,F_Outputs!$A44)</f>
        <v>6.2580013352837E-2</v>
      </c>
      <c r="J44" s="54">
        <f>SUMIFS('Outputs - Transposed'!G$6:G$175,'Outputs - Transposed'!$B$6:$B$175,F_Outputs!$B44,'Outputs - Transposed'!$A$6:$A$175,F_Outputs!$A44)</f>
        <v>6.1187213737127565E-2</v>
      </c>
    </row>
    <row r="45" spans="1:10">
      <c r="A45" t="s">
        <v>300</v>
      </c>
      <c r="B45" t="s">
        <v>588</v>
      </c>
      <c r="C45" t="s">
        <v>600</v>
      </c>
      <c r="D45" t="s">
        <v>446</v>
      </c>
      <c r="E45" t="s">
        <v>37</v>
      </c>
      <c r="F45" s="54">
        <f>SUMIFS('Outputs - Transposed'!C$6:C$175,'Outputs - Transposed'!$B$6:$B$175,F_Outputs!$B45,'Outputs - Transposed'!$A$6:$A$175,F_Outputs!$A45)</f>
        <v>0.11205478081434006</v>
      </c>
      <c r="G45" s="54">
        <f>SUMIFS('Outputs - Transposed'!D$6:D$175,'Outputs - Transposed'!$B$6:$B$175,F_Outputs!$B45,'Outputs - Transposed'!$A$6:$A$175,F_Outputs!$A45)</f>
        <v>0.15981674325829026</v>
      </c>
      <c r="H45" s="54">
        <f>SUMIFS('Outputs - Transposed'!E$6:E$175,'Outputs - Transposed'!$B$6:$B$175,F_Outputs!$B45,'Outputs - Transposed'!$A$6:$A$175,F_Outputs!$A45)</f>
        <v>0.16629152109023276</v>
      </c>
      <c r="I45" s="54">
        <f>SUMIFS('Outputs - Transposed'!F$6:F$175,'Outputs - Transposed'!$B$6:$B$175,F_Outputs!$B45,'Outputs - Transposed'!$A$6:$A$175,F_Outputs!$A45)</f>
        <v>0.13625636671779623</v>
      </c>
      <c r="J45" s="54">
        <f>SUMIFS('Outputs - Transposed'!G$6:G$175,'Outputs - Transposed'!$B$6:$B$175,F_Outputs!$B45,'Outputs - Transposed'!$A$6:$A$175,F_Outputs!$A45)</f>
        <v>0.1063821853002863</v>
      </c>
    </row>
    <row r="46" spans="1:10">
      <c r="A46" t="s">
        <v>300</v>
      </c>
      <c r="B46" t="s">
        <v>589</v>
      </c>
      <c r="C46" t="s">
        <v>603</v>
      </c>
      <c r="D46" t="s">
        <v>446</v>
      </c>
      <c r="E46" t="s">
        <v>37</v>
      </c>
      <c r="F46" s="54">
        <f>SUMIFS('Outputs - Transposed'!C$6:C$175,'Outputs - Transposed'!$B$6:$B$175,F_Outputs!$B46,'Outputs - Transposed'!$A$6:$A$175,F_Outputs!$A46)</f>
        <v>0.10286141777840851</v>
      </c>
      <c r="G46" s="54">
        <f>SUMIFS('Outputs - Transposed'!D$6:D$175,'Outputs - Transposed'!$B$6:$B$175,F_Outputs!$B46,'Outputs - Transposed'!$A$6:$A$175,F_Outputs!$A46)</f>
        <v>0.10061758407491567</v>
      </c>
      <c r="H46" s="54">
        <f>SUMIFS('Outputs - Transposed'!E$6:E$175,'Outputs - Transposed'!$B$6:$B$175,F_Outputs!$B46,'Outputs - Transposed'!$A$6:$A$175,F_Outputs!$A46)</f>
        <v>0.10056816042505902</v>
      </c>
      <c r="I46" s="54">
        <f>SUMIFS('Outputs - Transposed'!F$6:F$175,'Outputs - Transposed'!$B$6:$B$175,F_Outputs!$B46,'Outputs - Transposed'!$A$6:$A$175,F_Outputs!$A46)</f>
        <v>9.9329863263024037E-2</v>
      </c>
      <c r="J46" s="54">
        <f>SUMIFS('Outputs - Transposed'!G$6:G$175,'Outputs - Transposed'!$B$6:$B$175,F_Outputs!$B46,'Outputs - Transposed'!$A$6:$A$175,F_Outputs!$A46)</f>
        <v>9.6396474688990777E-2</v>
      </c>
    </row>
    <row r="47" spans="1:10">
      <c r="A47" t="s">
        <v>300</v>
      </c>
      <c r="B47" t="s">
        <v>590</v>
      </c>
      <c r="C47" t="s">
        <v>600</v>
      </c>
      <c r="D47" t="s">
        <v>446</v>
      </c>
      <c r="E47" t="s">
        <v>37</v>
      </c>
      <c r="F47" s="54">
        <f>SUMIFS('Outputs - Transposed'!C$6:C$175,'Outputs - Transposed'!$B$6:$B$175,F_Outputs!$B47,'Outputs - Transposed'!$A$6:$A$175,F_Outputs!$A47)</f>
        <v>7.6131309099112046E-2</v>
      </c>
      <c r="G47" s="54">
        <f>SUMIFS('Outputs - Transposed'!D$6:D$175,'Outputs - Transposed'!$B$6:$B$175,F_Outputs!$B47,'Outputs - Transposed'!$A$6:$A$175,F_Outputs!$A47)</f>
        <v>0.10007816444355752</v>
      </c>
      <c r="H47" s="54">
        <f>SUMIFS('Outputs - Transposed'!E$6:E$175,'Outputs - Transposed'!$B$6:$B$175,F_Outputs!$B47,'Outputs - Transposed'!$A$6:$A$175,F_Outputs!$A47)</f>
        <v>0.18703632206417439</v>
      </c>
      <c r="I47" s="54">
        <f>SUMIFS('Outputs - Transposed'!F$6:F$175,'Outputs - Transposed'!$B$6:$B$175,F_Outputs!$B47,'Outputs - Transposed'!$A$6:$A$175,F_Outputs!$A47)</f>
        <v>8.1432177189877858E-2</v>
      </c>
      <c r="J47" s="54">
        <f>SUMIFS('Outputs - Transposed'!G$6:G$175,'Outputs - Transposed'!$B$6:$B$175,F_Outputs!$B47,'Outputs - Transposed'!$A$6:$A$175,F_Outputs!$A47)</f>
        <v>5.5548526972880201E-2</v>
      </c>
    </row>
    <row r="48" spans="1:10">
      <c r="A48" t="s">
        <v>300</v>
      </c>
      <c r="B48" t="s">
        <v>591</v>
      </c>
      <c r="C48" t="s">
        <v>604</v>
      </c>
      <c r="D48" t="s">
        <v>446</v>
      </c>
      <c r="E48" t="s">
        <v>37</v>
      </c>
      <c r="F48" s="54">
        <f>SUMIFS('Outputs - Transposed'!C$6:C$175,'Outputs - Transposed'!$B$6:$B$175,F_Outputs!$B48,'Outputs - Transposed'!$A$6:$A$175,F_Outputs!$A48)</f>
        <v>0</v>
      </c>
      <c r="G48" s="54">
        <f>SUMIFS('Outputs - Transposed'!D$6:D$175,'Outputs - Transposed'!$B$6:$B$175,F_Outputs!$B48,'Outputs - Transposed'!$A$6:$A$175,F_Outputs!$A48)</f>
        <v>0</v>
      </c>
      <c r="H48" s="54">
        <f>SUMIFS('Outputs - Transposed'!E$6:E$175,'Outputs - Transposed'!$B$6:$B$175,F_Outputs!$B48,'Outputs - Transposed'!$A$6:$A$175,F_Outputs!$A48)</f>
        <v>0</v>
      </c>
      <c r="I48" s="54">
        <f>SUMIFS('Outputs - Transposed'!F$6:F$175,'Outputs - Transposed'!$B$6:$B$175,F_Outputs!$B48,'Outputs - Transposed'!$A$6:$A$175,F_Outputs!$A48)</f>
        <v>0</v>
      </c>
      <c r="J48" s="54">
        <f>SUMIFS('Outputs - Transposed'!G$6:G$175,'Outputs - Transposed'!$B$6:$B$175,F_Outputs!$B48,'Outputs - Transposed'!$A$6:$A$175,F_Outputs!$A48)</f>
        <v>0</v>
      </c>
    </row>
    <row r="49" spans="1:10">
      <c r="A49" t="s">
        <v>300</v>
      </c>
      <c r="B49" t="s">
        <v>592</v>
      </c>
      <c r="C49" t="s">
        <v>605</v>
      </c>
      <c r="D49" t="s">
        <v>446</v>
      </c>
      <c r="E49" t="s">
        <v>37</v>
      </c>
      <c r="F49" s="54">
        <f>SUMIFS('Outputs - Transposed'!C$6:C$175,'Outputs - Transposed'!$B$6:$B$175,F_Outputs!$B49,'Outputs - Transposed'!$A$6:$A$175,F_Outputs!$A49)</f>
        <v>0</v>
      </c>
      <c r="G49" s="54">
        <f>SUMIFS('Outputs - Transposed'!D$6:D$175,'Outputs - Transposed'!$B$6:$B$175,F_Outputs!$B49,'Outputs - Transposed'!$A$6:$A$175,F_Outputs!$A49)</f>
        <v>0</v>
      </c>
      <c r="H49" s="54">
        <f>SUMIFS('Outputs - Transposed'!E$6:E$175,'Outputs - Transposed'!$B$6:$B$175,F_Outputs!$B49,'Outputs - Transposed'!$A$6:$A$175,F_Outputs!$A49)</f>
        <v>0</v>
      </c>
      <c r="I49" s="54">
        <f>SUMIFS('Outputs - Transposed'!F$6:F$175,'Outputs - Transposed'!$B$6:$B$175,F_Outputs!$B49,'Outputs - Transposed'!$A$6:$A$175,F_Outputs!$A49)</f>
        <v>0</v>
      </c>
      <c r="J49" s="54">
        <f>SUMIFS('Outputs - Transposed'!G$6:G$175,'Outputs - Transposed'!$B$6:$B$175,F_Outputs!$B49,'Outputs - Transposed'!$A$6:$A$175,F_Outputs!$A49)</f>
        <v>0</v>
      </c>
    </row>
    <row r="50" spans="1:10">
      <c r="A50" s="59" t="str">
        <f>A49</f>
        <v>SRN</v>
      </c>
      <c r="B50" s="59" t="s">
        <v>606</v>
      </c>
      <c r="C50" s="59" t="s">
        <v>607</v>
      </c>
      <c r="D50" s="59" t="s">
        <v>608</v>
      </c>
      <c r="E50" s="59" t="s">
        <v>37</v>
      </c>
      <c r="F50" s="60" t="str">
        <f ca="1">CONCATENATE("[…]", TEXT(NOW(),"dd/mm/yyy hh:mm:ss"))</f>
        <v>[…]18/03/2021 10:40:16</v>
      </c>
      <c r="G50" s="60" t="str">
        <f t="shared" ref="G50:J50" ca="1" si="6">CONCATENATE("[…]", TEXT(NOW(),"dd/mm/yyy hh:mm:ss"))</f>
        <v>[…]18/03/2021 10:40:16</v>
      </c>
      <c r="H50" s="60" t="str">
        <f t="shared" ca="1" si="6"/>
        <v>[…]18/03/2021 10:40:16</v>
      </c>
      <c r="I50" s="60" t="str">
        <f t="shared" ca="1" si="6"/>
        <v>[…]18/03/2021 10:40:16</v>
      </c>
      <c r="J50" s="60" t="str">
        <f t="shared" ca="1" si="6"/>
        <v>[…]18/03/2021 10:40:16</v>
      </c>
    </row>
    <row r="51" spans="1:10">
      <c r="A51" s="59" t="str">
        <f>A50</f>
        <v>SRN</v>
      </c>
      <c r="B51" s="59" t="s">
        <v>609</v>
      </c>
      <c r="C51" s="59" t="s">
        <v>610</v>
      </c>
      <c r="D51" s="59" t="s">
        <v>608</v>
      </c>
      <c r="E51" s="59" t="s">
        <v>37</v>
      </c>
      <c r="F51" s="60" t="e">
        <f ca="1">MID(CELL("filename"),SEARCH("[",CELL("filename"))+1,SEARCH("]",CELL("filename"))-SEARCH("[",CELL("filename"))-1)</f>
        <v>#VALUE!</v>
      </c>
      <c r="G51" s="60" t="e">
        <f t="shared" ref="G51:J51" ca="1" si="7">MID(CELL("filename"),SEARCH("[",CELL("filename"))+1,SEARCH("]",CELL("filename"))-SEARCH("[",CELL("filename"))-1)</f>
        <v>#VALUE!</v>
      </c>
      <c r="H51" s="60" t="e">
        <f t="shared" ca="1" si="7"/>
        <v>#VALUE!</v>
      </c>
      <c r="I51" s="60" t="e">
        <f t="shared" ca="1" si="7"/>
        <v>#VALUE!</v>
      </c>
      <c r="J51" s="60" t="e">
        <f t="shared" ca="1" si="7"/>
        <v>#VALUE!</v>
      </c>
    </row>
    <row r="52" spans="1:10">
      <c r="A52" t="s">
        <v>311</v>
      </c>
      <c r="B52" t="s">
        <v>583</v>
      </c>
      <c r="C52" t="s">
        <v>599</v>
      </c>
      <c r="D52" t="s">
        <v>446</v>
      </c>
      <c r="E52" t="s">
        <v>37</v>
      </c>
      <c r="F52" s="54">
        <f>SUMIFS('Outputs - Transposed'!C$6:C$175,'Outputs - Transposed'!$B$6:$B$175,F_Outputs!$B52,'Outputs - Transposed'!$A$6:$A$175,F_Outputs!$A52)</f>
        <v>0.12101134998595575</v>
      </c>
      <c r="G52" s="54">
        <f>SUMIFS('Outputs - Transposed'!D$6:D$175,'Outputs - Transposed'!$B$6:$B$175,F_Outputs!$B52,'Outputs - Transposed'!$A$6:$A$175,F_Outputs!$A52)</f>
        <v>0.12553840600932259</v>
      </c>
      <c r="H52" s="54">
        <f>SUMIFS('Outputs - Transposed'!E$6:E$175,'Outputs - Transposed'!$B$6:$B$175,F_Outputs!$B52,'Outputs - Transposed'!$A$6:$A$175,F_Outputs!$A52)</f>
        <v>0.12500721840155107</v>
      </c>
      <c r="I52" s="54">
        <f>SUMIFS('Outputs - Transposed'!F$6:F$175,'Outputs - Transposed'!$B$6:$B$175,F_Outputs!$B52,'Outputs - Transposed'!$A$6:$A$175,F_Outputs!$A52)</f>
        <v>0.1259749347820448</v>
      </c>
      <c r="J52" s="54">
        <f>SUMIFS('Outputs - Transposed'!G$6:G$175,'Outputs - Transposed'!$B$6:$B$175,F_Outputs!$B52,'Outputs - Transposed'!$A$6:$A$175,F_Outputs!$A52)</f>
        <v>0.12958331388587788</v>
      </c>
    </row>
    <row r="53" spans="1:10">
      <c r="A53" t="s">
        <v>311</v>
      </c>
      <c r="B53" t="s">
        <v>584</v>
      </c>
      <c r="C53" t="s">
        <v>600</v>
      </c>
      <c r="D53" t="s">
        <v>446</v>
      </c>
      <c r="E53" t="s">
        <v>37</v>
      </c>
      <c r="F53" s="54">
        <f>SUMIFS('Outputs - Transposed'!C$6:C$175,'Outputs - Transposed'!$B$6:$B$175,F_Outputs!$B53,'Outputs - Transposed'!$A$6:$A$175,F_Outputs!$A53)</f>
        <v>5.023879471873241E-2</v>
      </c>
      <c r="G53" s="54">
        <f>SUMIFS('Outputs - Transposed'!D$6:D$175,'Outputs - Transposed'!$B$6:$B$175,F_Outputs!$B53,'Outputs - Transposed'!$A$6:$A$175,F_Outputs!$A53)</f>
        <v>5.4295857166116193E-2</v>
      </c>
      <c r="H53" s="54">
        <f>SUMIFS('Outputs - Transposed'!E$6:E$175,'Outputs - Transposed'!$B$6:$B$175,F_Outputs!$B53,'Outputs - Transposed'!$A$6:$A$175,F_Outputs!$A53)</f>
        <v>7.8114838367749309E-2</v>
      </c>
      <c r="I53" s="54">
        <f>SUMIFS('Outputs - Transposed'!F$6:F$175,'Outputs - Transposed'!$B$6:$B$175,F_Outputs!$B53,'Outputs - Transposed'!$A$6:$A$175,F_Outputs!$A53)</f>
        <v>0.10758695979728403</v>
      </c>
      <c r="J53" s="54">
        <f>SUMIFS('Outputs - Transposed'!G$6:G$175,'Outputs - Transposed'!$B$6:$B$175,F_Outputs!$B53,'Outputs - Transposed'!$A$6:$A$175,F_Outputs!$A53)</f>
        <v>8.2648326885365775E-2</v>
      </c>
    </row>
    <row r="54" spans="1:10">
      <c r="A54" t="s">
        <v>311</v>
      </c>
      <c r="B54" t="s">
        <v>585</v>
      </c>
      <c r="C54" t="s">
        <v>601</v>
      </c>
      <c r="D54" t="s">
        <v>446</v>
      </c>
      <c r="E54" t="s">
        <v>37</v>
      </c>
      <c r="F54" s="54">
        <f>SUMIFS('Outputs - Transposed'!C$6:C$175,'Outputs - Transposed'!$B$6:$B$175,F_Outputs!$B54,'Outputs - Transposed'!$A$6:$A$175,F_Outputs!$A54)</f>
        <v>0.13287117931213291</v>
      </c>
      <c r="G54" s="54">
        <f>SUMIFS('Outputs - Transposed'!D$6:D$175,'Outputs - Transposed'!$B$6:$B$175,F_Outputs!$B54,'Outputs - Transposed'!$A$6:$A$175,F_Outputs!$A54)</f>
        <v>0.12887042299962093</v>
      </c>
      <c r="H54" s="54">
        <f>SUMIFS('Outputs - Transposed'!E$6:E$175,'Outputs - Transposed'!$B$6:$B$175,F_Outputs!$B54,'Outputs - Transposed'!$A$6:$A$175,F_Outputs!$A54)</f>
        <v>0.1174001600687565</v>
      </c>
      <c r="I54" s="54">
        <f>SUMIFS('Outputs - Transposed'!F$6:F$175,'Outputs - Transposed'!$B$6:$B$175,F_Outputs!$B54,'Outputs - Transposed'!$A$6:$A$175,F_Outputs!$A54)</f>
        <v>0.11406125737050898</v>
      </c>
      <c r="J54" s="54">
        <f>SUMIFS('Outputs - Transposed'!G$6:G$175,'Outputs - Transposed'!$B$6:$B$175,F_Outputs!$B54,'Outputs - Transposed'!$A$6:$A$175,F_Outputs!$A54)</f>
        <v>0.11494884029548663</v>
      </c>
    </row>
    <row r="55" spans="1:10">
      <c r="A55" t="s">
        <v>311</v>
      </c>
      <c r="B55" t="s">
        <v>586</v>
      </c>
      <c r="C55" t="s">
        <v>600</v>
      </c>
      <c r="D55" t="s">
        <v>446</v>
      </c>
      <c r="E55" t="s">
        <v>37</v>
      </c>
      <c r="F55" s="54">
        <f>SUMIFS('Outputs - Transposed'!C$6:C$175,'Outputs - Transposed'!$B$6:$B$175,F_Outputs!$B55,'Outputs - Transposed'!$A$6:$A$175,F_Outputs!$A55)</f>
        <v>6.7178895016206844E-2</v>
      </c>
      <c r="G55" s="54">
        <f>SUMIFS('Outputs - Transposed'!D$6:D$175,'Outputs - Transposed'!$B$6:$B$175,F_Outputs!$B55,'Outputs - Transposed'!$A$6:$A$175,F_Outputs!$A55)</f>
        <v>8.0613985007639152E-2</v>
      </c>
      <c r="H55" s="54">
        <f>SUMIFS('Outputs - Transposed'!E$6:E$175,'Outputs - Transposed'!$B$6:$B$175,F_Outputs!$B55,'Outputs - Transposed'!$A$6:$A$175,F_Outputs!$A55)</f>
        <v>8.4691220707541329E-2</v>
      </c>
      <c r="I55" s="54">
        <f>SUMIFS('Outputs - Transposed'!F$6:F$175,'Outputs - Transposed'!$B$6:$B$175,F_Outputs!$B55,'Outputs - Transposed'!$A$6:$A$175,F_Outputs!$A55)</f>
        <v>8.1860969274518844E-2</v>
      </c>
      <c r="J55" s="54">
        <f>SUMIFS('Outputs - Transposed'!G$6:G$175,'Outputs - Transposed'!$B$6:$B$175,F_Outputs!$B55,'Outputs - Transposed'!$A$6:$A$175,F_Outputs!$A55)</f>
        <v>7.7503069947587835E-2</v>
      </c>
    </row>
    <row r="56" spans="1:10">
      <c r="A56" t="s">
        <v>311</v>
      </c>
      <c r="B56" t="s">
        <v>587</v>
      </c>
      <c r="C56" t="s">
        <v>602</v>
      </c>
      <c r="D56" t="s">
        <v>446</v>
      </c>
      <c r="E56" t="s">
        <v>37</v>
      </c>
      <c r="F56" s="54">
        <f>SUMIFS('Outputs - Transposed'!C$6:C$175,'Outputs - Transposed'!$B$6:$B$175,F_Outputs!$B56,'Outputs - Transposed'!$A$6:$A$175,F_Outputs!$A56)</f>
        <v>0.1088350328540407</v>
      </c>
      <c r="G56" s="54">
        <f>SUMIFS('Outputs - Transposed'!D$6:D$175,'Outputs - Transposed'!$B$6:$B$175,F_Outputs!$B56,'Outputs - Transposed'!$A$6:$A$175,F_Outputs!$A56)</f>
        <v>0.10164666532540022</v>
      </c>
      <c r="H56" s="54">
        <f>SUMIFS('Outputs - Transposed'!E$6:E$175,'Outputs - Transposed'!$B$6:$B$175,F_Outputs!$B56,'Outputs - Transposed'!$A$6:$A$175,F_Outputs!$A56)</f>
        <v>9.9579866690130359E-2</v>
      </c>
      <c r="I56" s="54">
        <f>SUMIFS('Outputs - Transposed'!F$6:F$175,'Outputs - Transposed'!$B$6:$B$175,F_Outputs!$B56,'Outputs - Transposed'!$A$6:$A$175,F_Outputs!$A56)</f>
        <v>9.9011895627848692E-2</v>
      </c>
      <c r="J56" s="54">
        <f>SUMIFS('Outputs - Transposed'!G$6:G$175,'Outputs - Transposed'!$B$6:$B$175,F_Outputs!$B56,'Outputs - Transposed'!$A$6:$A$175,F_Outputs!$A56)</f>
        <v>9.9380179254039372E-2</v>
      </c>
    </row>
    <row r="57" spans="1:10">
      <c r="A57" t="s">
        <v>311</v>
      </c>
      <c r="B57" t="s">
        <v>588</v>
      </c>
      <c r="C57" t="s">
        <v>600</v>
      </c>
      <c r="D57" t="s">
        <v>446</v>
      </c>
      <c r="E57" t="s">
        <v>37</v>
      </c>
      <c r="F57" s="54">
        <f>SUMIFS('Outputs - Transposed'!C$6:C$175,'Outputs - Transposed'!$B$6:$B$175,F_Outputs!$B57,'Outputs - Transposed'!$A$6:$A$175,F_Outputs!$A57)</f>
        <v>8.8536230607325822E-2</v>
      </c>
      <c r="G57" s="54">
        <f>SUMIFS('Outputs - Transposed'!D$6:D$175,'Outputs - Transposed'!$B$6:$B$175,F_Outputs!$B57,'Outputs - Transposed'!$A$6:$A$175,F_Outputs!$A57)</f>
        <v>0.10466246636724125</v>
      </c>
      <c r="H57" s="54">
        <f>SUMIFS('Outputs - Transposed'!E$6:E$175,'Outputs - Transposed'!$B$6:$B$175,F_Outputs!$B57,'Outputs - Transposed'!$A$6:$A$175,F_Outputs!$A57)</f>
        <v>0.10802657048981211</v>
      </c>
      <c r="I57" s="54">
        <f>SUMIFS('Outputs - Transposed'!F$6:F$175,'Outputs - Transposed'!$B$6:$B$175,F_Outputs!$B57,'Outputs - Transposed'!$A$6:$A$175,F_Outputs!$A57)</f>
        <v>0.10539771760093114</v>
      </c>
      <c r="J57" s="54">
        <f>SUMIFS('Outputs - Transposed'!G$6:G$175,'Outputs - Transposed'!$B$6:$B$175,F_Outputs!$B57,'Outputs - Transposed'!$A$6:$A$175,F_Outputs!$A57)</f>
        <v>8.4923375183230287E-2</v>
      </c>
    </row>
    <row r="58" spans="1:10">
      <c r="A58" t="s">
        <v>311</v>
      </c>
      <c r="B58" t="s">
        <v>589</v>
      </c>
      <c r="C58" t="s">
        <v>603</v>
      </c>
      <c r="D58" t="s">
        <v>446</v>
      </c>
      <c r="E58" t="s">
        <v>37</v>
      </c>
      <c r="F58" s="54">
        <f>SUMIFS('Outputs - Transposed'!C$6:C$175,'Outputs - Transposed'!$B$6:$B$175,F_Outputs!$B58,'Outputs - Transposed'!$A$6:$A$175,F_Outputs!$A58)</f>
        <v>6.990994694813997E-2</v>
      </c>
      <c r="G58" s="54">
        <f>SUMIFS('Outputs - Transposed'!D$6:D$175,'Outputs - Transposed'!$B$6:$B$175,F_Outputs!$B58,'Outputs - Transposed'!$A$6:$A$175,F_Outputs!$A58)</f>
        <v>7.1195905678460042E-2</v>
      </c>
      <c r="H58" s="54">
        <f>SUMIFS('Outputs - Transposed'!E$6:E$175,'Outputs - Transposed'!$B$6:$B$175,F_Outputs!$B58,'Outputs - Transposed'!$A$6:$A$175,F_Outputs!$A58)</f>
        <v>6.6597848851121258E-2</v>
      </c>
      <c r="I58" s="54">
        <f>SUMIFS('Outputs - Transposed'!F$6:F$175,'Outputs - Transposed'!$B$6:$B$175,F_Outputs!$B58,'Outputs - Transposed'!$A$6:$A$175,F_Outputs!$A58)</f>
        <v>6.7184851887490765E-2</v>
      </c>
      <c r="J58" s="54">
        <f>SUMIFS('Outputs - Transposed'!G$6:G$175,'Outputs - Transposed'!$B$6:$B$175,F_Outputs!$B58,'Outputs - Transposed'!$A$6:$A$175,F_Outputs!$A58)</f>
        <v>6.6663205352800639E-2</v>
      </c>
    </row>
    <row r="59" spans="1:10">
      <c r="A59" t="s">
        <v>311</v>
      </c>
      <c r="B59" t="s">
        <v>590</v>
      </c>
      <c r="C59" t="s">
        <v>600</v>
      </c>
      <c r="D59" t="s">
        <v>446</v>
      </c>
      <c r="E59" t="s">
        <v>37</v>
      </c>
      <c r="F59" s="54">
        <f>SUMIFS('Outputs - Transposed'!C$6:C$175,'Outputs - Transposed'!$B$6:$B$175,F_Outputs!$B59,'Outputs - Transposed'!$A$6:$A$175,F_Outputs!$A59)</f>
        <v>0.14323783235292611</v>
      </c>
      <c r="G59" s="54">
        <f>SUMIFS('Outputs - Transposed'!D$6:D$175,'Outputs - Transposed'!$B$6:$B$175,F_Outputs!$B59,'Outputs - Transposed'!$A$6:$A$175,F_Outputs!$A59)</f>
        <v>0.13925502741728799</v>
      </c>
      <c r="H59" s="54">
        <f>SUMIFS('Outputs - Transposed'!E$6:E$175,'Outputs - Transposed'!$B$6:$B$175,F_Outputs!$B59,'Outputs - Transposed'!$A$6:$A$175,F_Outputs!$A59)</f>
        <v>0.13730001047285306</v>
      </c>
      <c r="I59" s="54">
        <f>SUMIFS('Outputs - Transposed'!F$6:F$175,'Outputs - Transposed'!$B$6:$B$175,F_Outputs!$B59,'Outputs - Transposed'!$A$6:$A$175,F_Outputs!$A59)</f>
        <v>0.12807002143664961</v>
      </c>
      <c r="J59" s="54">
        <f>SUMIFS('Outputs - Transposed'!G$6:G$175,'Outputs - Transposed'!$B$6:$B$175,F_Outputs!$B59,'Outputs - Transposed'!$A$6:$A$175,F_Outputs!$A59)</f>
        <v>0.11058534960227058</v>
      </c>
    </row>
    <row r="60" spans="1:10">
      <c r="A60" t="s">
        <v>311</v>
      </c>
      <c r="B60" t="s">
        <v>591</v>
      </c>
      <c r="C60" t="s">
        <v>604</v>
      </c>
      <c r="D60" t="s">
        <v>446</v>
      </c>
      <c r="E60" t="s">
        <v>37</v>
      </c>
      <c r="F60" s="54">
        <f>SUMIFS('Outputs - Transposed'!C$6:C$175,'Outputs - Transposed'!$B$6:$B$175,F_Outputs!$B60,'Outputs - Transposed'!$A$6:$A$175,F_Outputs!$A60)</f>
        <v>0</v>
      </c>
      <c r="G60" s="54">
        <f>SUMIFS('Outputs - Transposed'!D$6:D$175,'Outputs - Transposed'!$B$6:$B$175,F_Outputs!$B60,'Outputs - Transposed'!$A$6:$A$175,F_Outputs!$A60)</f>
        <v>0</v>
      </c>
      <c r="H60" s="54">
        <f>SUMIFS('Outputs - Transposed'!E$6:E$175,'Outputs - Transposed'!$B$6:$B$175,F_Outputs!$B60,'Outputs - Transposed'!$A$6:$A$175,F_Outputs!$A60)</f>
        <v>0</v>
      </c>
      <c r="I60" s="54">
        <f>SUMIFS('Outputs - Transposed'!F$6:F$175,'Outputs - Transposed'!$B$6:$B$175,F_Outputs!$B60,'Outputs - Transposed'!$A$6:$A$175,F_Outputs!$A60)</f>
        <v>0</v>
      </c>
      <c r="J60" s="54">
        <f>SUMIFS('Outputs - Transposed'!G$6:G$175,'Outputs - Transposed'!$B$6:$B$175,F_Outputs!$B60,'Outputs - Transposed'!$A$6:$A$175,F_Outputs!$A60)</f>
        <v>0</v>
      </c>
    </row>
    <row r="61" spans="1:10">
      <c r="A61" t="s">
        <v>311</v>
      </c>
      <c r="B61" t="s">
        <v>592</v>
      </c>
      <c r="C61" t="s">
        <v>605</v>
      </c>
      <c r="D61" t="s">
        <v>446</v>
      </c>
      <c r="E61" t="s">
        <v>37</v>
      </c>
      <c r="F61" s="54">
        <f>SUMIFS('Outputs - Transposed'!C$6:C$175,'Outputs - Transposed'!$B$6:$B$175,F_Outputs!$B61,'Outputs - Transposed'!$A$6:$A$175,F_Outputs!$A61)</f>
        <v>0</v>
      </c>
      <c r="G61" s="54">
        <f>SUMIFS('Outputs - Transposed'!D$6:D$175,'Outputs - Transposed'!$B$6:$B$175,F_Outputs!$B61,'Outputs - Transposed'!$A$6:$A$175,F_Outputs!$A61)</f>
        <v>0</v>
      </c>
      <c r="H61" s="54">
        <f>SUMIFS('Outputs - Transposed'!E$6:E$175,'Outputs - Transposed'!$B$6:$B$175,F_Outputs!$B61,'Outputs - Transposed'!$A$6:$A$175,F_Outputs!$A61)</f>
        <v>0</v>
      </c>
      <c r="I61" s="54">
        <f>SUMIFS('Outputs - Transposed'!F$6:F$175,'Outputs - Transposed'!$B$6:$B$175,F_Outputs!$B61,'Outputs - Transposed'!$A$6:$A$175,F_Outputs!$A61)</f>
        <v>0</v>
      </c>
      <c r="J61" s="54">
        <f>SUMIFS('Outputs - Transposed'!G$6:G$175,'Outputs - Transposed'!$B$6:$B$175,F_Outputs!$B61,'Outputs - Transposed'!$A$6:$A$175,F_Outputs!$A61)</f>
        <v>0</v>
      </c>
    </row>
    <row r="62" spans="1:10">
      <c r="A62" s="59" t="str">
        <f>A61</f>
        <v>SVE</v>
      </c>
      <c r="B62" s="59" t="s">
        <v>606</v>
      </c>
      <c r="C62" s="59" t="s">
        <v>607</v>
      </c>
      <c r="D62" s="59" t="s">
        <v>608</v>
      </c>
      <c r="E62" s="59" t="s">
        <v>37</v>
      </c>
      <c r="F62" s="60" t="str">
        <f ca="1">CONCATENATE("[…]", TEXT(NOW(),"dd/mm/yyy hh:mm:ss"))</f>
        <v>[…]18/03/2021 10:40:16</v>
      </c>
      <c r="G62" s="60" t="str">
        <f t="shared" ref="G62:J62" ca="1" si="8">CONCATENATE("[…]", TEXT(NOW(),"dd/mm/yyy hh:mm:ss"))</f>
        <v>[…]18/03/2021 10:40:16</v>
      </c>
      <c r="H62" s="60" t="str">
        <f t="shared" ca="1" si="8"/>
        <v>[…]18/03/2021 10:40:16</v>
      </c>
      <c r="I62" s="60" t="str">
        <f t="shared" ca="1" si="8"/>
        <v>[…]18/03/2021 10:40:16</v>
      </c>
      <c r="J62" s="60" t="str">
        <f t="shared" ca="1" si="8"/>
        <v>[…]18/03/2021 10:40:16</v>
      </c>
    </row>
    <row r="63" spans="1:10">
      <c r="A63" s="59" t="str">
        <f>A62</f>
        <v>SVE</v>
      </c>
      <c r="B63" s="59" t="s">
        <v>609</v>
      </c>
      <c r="C63" s="59" t="s">
        <v>610</v>
      </c>
      <c r="D63" s="59" t="s">
        <v>608</v>
      </c>
      <c r="E63" s="59" t="s">
        <v>37</v>
      </c>
      <c r="F63" s="60" t="e">
        <f ca="1">MID(CELL("filename"),SEARCH("[",CELL("filename"))+1,SEARCH("]",CELL("filename"))-SEARCH("[",CELL("filename"))-1)</f>
        <v>#VALUE!</v>
      </c>
      <c r="G63" s="60" t="e">
        <f t="shared" ref="G63:J63" ca="1" si="9">MID(CELL("filename"),SEARCH("[",CELL("filename"))+1,SEARCH("]",CELL("filename"))-SEARCH("[",CELL("filename"))-1)</f>
        <v>#VALUE!</v>
      </c>
      <c r="H63" s="60" t="e">
        <f t="shared" ca="1" si="9"/>
        <v>#VALUE!</v>
      </c>
      <c r="I63" s="60" t="e">
        <f t="shared" ca="1" si="9"/>
        <v>#VALUE!</v>
      </c>
      <c r="J63" s="60" t="e">
        <f t="shared" ca="1" si="9"/>
        <v>#VALUE!</v>
      </c>
    </row>
    <row r="64" spans="1:10">
      <c r="A64" t="s">
        <v>312</v>
      </c>
      <c r="B64" t="s">
        <v>583</v>
      </c>
      <c r="C64" t="s">
        <v>599</v>
      </c>
      <c r="D64" t="s">
        <v>446</v>
      </c>
      <c r="E64" t="s">
        <v>37</v>
      </c>
      <c r="F64" s="54">
        <f>SUMIFS('Outputs - Transposed'!C$6:C$175,'Outputs - Transposed'!$B$6:$B$175,F_Outputs!$B64,'Outputs - Transposed'!$A$6:$A$175,F_Outputs!$A64)</f>
        <v>0.14650553256909216</v>
      </c>
      <c r="G64" s="54">
        <f>SUMIFS('Outputs - Transposed'!D$6:D$175,'Outputs - Transposed'!$B$6:$B$175,F_Outputs!$B64,'Outputs - Transposed'!$A$6:$A$175,F_Outputs!$A64)</f>
        <v>0.14732690783643615</v>
      </c>
      <c r="H64" s="54">
        <f>SUMIFS('Outputs - Transposed'!E$6:E$175,'Outputs - Transposed'!$B$6:$B$175,F_Outputs!$B64,'Outputs - Transposed'!$A$6:$A$175,F_Outputs!$A64)</f>
        <v>0.14755123839055953</v>
      </c>
      <c r="I64" s="54">
        <f>SUMIFS('Outputs - Transposed'!F$6:F$175,'Outputs - Transposed'!$B$6:$B$175,F_Outputs!$B64,'Outputs - Transposed'!$A$6:$A$175,F_Outputs!$A64)</f>
        <v>0.14796354029450212</v>
      </c>
      <c r="J64" s="54">
        <f>SUMIFS('Outputs - Transposed'!G$6:G$175,'Outputs - Transposed'!$B$6:$B$175,F_Outputs!$B64,'Outputs - Transposed'!$A$6:$A$175,F_Outputs!$A64)</f>
        <v>0.14853096463728468</v>
      </c>
    </row>
    <row r="65" spans="1:10">
      <c r="A65" t="s">
        <v>312</v>
      </c>
      <c r="B65" t="s">
        <v>584</v>
      </c>
      <c r="C65" t="s">
        <v>600</v>
      </c>
      <c r="D65" t="s">
        <v>446</v>
      </c>
      <c r="E65" t="s">
        <v>37</v>
      </c>
      <c r="F65" s="54">
        <f>SUMIFS('Outputs - Transposed'!C$6:C$175,'Outputs - Transposed'!$B$6:$B$175,F_Outputs!$B65,'Outputs - Transposed'!$A$6:$A$175,F_Outputs!$A65)</f>
        <v>6.0206900088681431E-2</v>
      </c>
      <c r="G65" s="54">
        <f>SUMIFS('Outputs - Transposed'!D$6:D$175,'Outputs - Transposed'!$B$6:$B$175,F_Outputs!$B65,'Outputs - Transposed'!$A$6:$A$175,F_Outputs!$A65)</f>
        <v>6.7608348788400816E-2</v>
      </c>
      <c r="H65" s="54">
        <f>SUMIFS('Outputs - Transposed'!E$6:E$175,'Outputs - Transposed'!$B$6:$B$175,F_Outputs!$B65,'Outputs - Transposed'!$A$6:$A$175,F_Outputs!$A65)</f>
        <v>5.6088066870347064E-2</v>
      </c>
      <c r="I65" s="54">
        <f>SUMIFS('Outputs - Transposed'!F$6:F$175,'Outputs - Transposed'!$B$6:$B$175,F_Outputs!$B65,'Outputs - Transposed'!$A$6:$A$175,F_Outputs!$A65)</f>
        <v>4.3091090183772447E-2</v>
      </c>
      <c r="J65" s="54">
        <f>SUMIFS('Outputs - Transposed'!G$6:G$175,'Outputs - Transposed'!$B$6:$B$175,F_Outputs!$B65,'Outputs - Transposed'!$A$6:$A$175,F_Outputs!$A65)</f>
        <v>3.5127410340923579E-2</v>
      </c>
    </row>
    <row r="66" spans="1:10">
      <c r="A66" t="s">
        <v>312</v>
      </c>
      <c r="B66" t="s">
        <v>585</v>
      </c>
      <c r="C66" t="s">
        <v>601</v>
      </c>
      <c r="D66" t="s">
        <v>446</v>
      </c>
      <c r="E66" t="s">
        <v>37</v>
      </c>
      <c r="F66" s="54">
        <f>SUMIFS('Outputs - Transposed'!C$6:C$175,'Outputs - Transposed'!$B$6:$B$175,F_Outputs!$B66,'Outputs - Transposed'!$A$6:$A$175,F_Outputs!$A66)</f>
        <v>0.1023604171392459</v>
      </c>
      <c r="G66" s="54">
        <f>SUMIFS('Outputs - Transposed'!D$6:D$175,'Outputs - Transposed'!$B$6:$B$175,F_Outputs!$B66,'Outputs - Transposed'!$A$6:$A$175,F_Outputs!$A66)</f>
        <v>0.10252205046831622</v>
      </c>
      <c r="H66" s="54">
        <f>SUMIFS('Outputs - Transposed'!E$6:E$175,'Outputs - Transposed'!$B$6:$B$175,F_Outputs!$B66,'Outputs - Transposed'!$A$6:$A$175,F_Outputs!$A66)</f>
        <v>0.10167354896482805</v>
      </c>
      <c r="I66" s="54">
        <f>SUMIFS('Outputs - Transposed'!F$6:F$175,'Outputs - Transposed'!$B$6:$B$175,F_Outputs!$B66,'Outputs - Transposed'!$A$6:$A$175,F_Outputs!$A66)</f>
        <v>0.10056703152545866</v>
      </c>
      <c r="J66" s="54">
        <f>SUMIFS('Outputs - Transposed'!G$6:G$175,'Outputs - Transposed'!$B$6:$B$175,F_Outputs!$B66,'Outputs - Transposed'!$A$6:$A$175,F_Outputs!$A66)</f>
        <v>0.10007561484036519</v>
      </c>
    </row>
    <row r="67" spans="1:10">
      <c r="A67" t="s">
        <v>312</v>
      </c>
      <c r="B67" t="s">
        <v>586</v>
      </c>
      <c r="C67" t="s">
        <v>600</v>
      </c>
      <c r="D67" t="s">
        <v>446</v>
      </c>
      <c r="E67" t="s">
        <v>37</v>
      </c>
      <c r="F67" s="54">
        <f>SUMIFS('Outputs - Transposed'!C$6:C$175,'Outputs - Transposed'!$B$6:$B$175,F_Outputs!$B67,'Outputs - Transposed'!$A$6:$A$175,F_Outputs!$A67)</f>
        <v>7.8906221312502856E-2</v>
      </c>
      <c r="G67" s="54">
        <f>SUMIFS('Outputs - Transposed'!D$6:D$175,'Outputs - Transposed'!$B$6:$B$175,F_Outputs!$B67,'Outputs - Transposed'!$A$6:$A$175,F_Outputs!$A67)</f>
        <v>9.4446052042378797E-2</v>
      </c>
      <c r="H67" s="54">
        <f>SUMIFS('Outputs - Transposed'!E$6:E$175,'Outputs - Transposed'!$B$6:$B$175,F_Outputs!$B67,'Outputs - Transposed'!$A$6:$A$175,F_Outputs!$A67)</f>
        <v>0.11332723990273122</v>
      </c>
      <c r="I67" s="54">
        <f>SUMIFS('Outputs - Transposed'!F$6:F$175,'Outputs - Transposed'!$B$6:$B$175,F_Outputs!$B67,'Outputs - Transposed'!$A$6:$A$175,F_Outputs!$A67)</f>
        <v>0.10554743013953889</v>
      </c>
      <c r="J67" s="54">
        <f>SUMIFS('Outputs - Transposed'!G$6:G$175,'Outputs - Transposed'!$B$6:$B$175,F_Outputs!$B67,'Outputs - Transposed'!$A$6:$A$175,F_Outputs!$A67)</f>
        <v>0.10057439366463398</v>
      </c>
    </row>
    <row r="68" spans="1:10">
      <c r="A68" t="s">
        <v>312</v>
      </c>
      <c r="B68" t="s">
        <v>587</v>
      </c>
      <c r="C68" t="s">
        <v>602</v>
      </c>
      <c r="D68" t="s">
        <v>446</v>
      </c>
      <c r="E68" t="s">
        <v>37</v>
      </c>
      <c r="F68" s="54">
        <f>SUMIFS('Outputs - Transposed'!C$6:C$175,'Outputs - Transposed'!$B$6:$B$175,F_Outputs!$B68,'Outputs - Transposed'!$A$6:$A$175,F_Outputs!$A68)</f>
        <v>9.4110612596142132E-2</v>
      </c>
      <c r="G68" s="54">
        <f>SUMIFS('Outputs - Transposed'!D$6:D$175,'Outputs - Transposed'!$B$6:$B$175,F_Outputs!$B68,'Outputs - Transposed'!$A$6:$A$175,F_Outputs!$A68)</f>
        <v>9.3698069343610357E-2</v>
      </c>
      <c r="H68" s="54">
        <f>SUMIFS('Outputs - Transposed'!E$6:E$175,'Outputs - Transposed'!$B$6:$B$175,F_Outputs!$B68,'Outputs - Transposed'!$A$6:$A$175,F_Outputs!$A68)</f>
        <v>9.3018765008116788E-2</v>
      </c>
      <c r="I68" s="54">
        <f>SUMIFS('Outputs - Transposed'!F$6:F$175,'Outputs - Transposed'!$B$6:$B$175,F_Outputs!$B68,'Outputs - Transposed'!$A$6:$A$175,F_Outputs!$A68)</f>
        <v>9.1223978172373071E-2</v>
      </c>
      <c r="J68" s="54">
        <f>SUMIFS('Outputs - Transposed'!G$6:G$175,'Outputs - Transposed'!$B$6:$B$175,F_Outputs!$B68,'Outputs - Transposed'!$A$6:$A$175,F_Outputs!$A68)</f>
        <v>9.0190274299986689E-2</v>
      </c>
    </row>
    <row r="69" spans="1:10">
      <c r="A69" t="s">
        <v>312</v>
      </c>
      <c r="B69" t="s">
        <v>588</v>
      </c>
      <c r="C69" t="s">
        <v>600</v>
      </c>
      <c r="D69" t="s">
        <v>446</v>
      </c>
      <c r="E69" t="s">
        <v>37</v>
      </c>
      <c r="F69" s="54">
        <f>SUMIFS('Outputs - Transposed'!C$6:C$175,'Outputs - Transposed'!$B$6:$B$175,F_Outputs!$B69,'Outputs - Transposed'!$A$6:$A$175,F_Outputs!$A69)</f>
        <v>0.1221898929997403</v>
      </c>
      <c r="G69" s="54">
        <f>SUMIFS('Outputs - Transposed'!D$6:D$175,'Outputs - Transposed'!$B$6:$B$175,F_Outputs!$B69,'Outputs - Transposed'!$A$6:$A$175,F_Outputs!$A69)</f>
        <v>0.1190193077876489</v>
      </c>
      <c r="H69" s="54">
        <f>SUMIFS('Outputs - Transposed'!E$6:E$175,'Outputs - Transposed'!$B$6:$B$175,F_Outputs!$B69,'Outputs - Transposed'!$A$6:$A$175,F_Outputs!$A69)</f>
        <v>0.10248807804658495</v>
      </c>
      <c r="I69" s="54">
        <f>SUMIFS('Outputs - Transposed'!F$6:F$175,'Outputs - Transposed'!$B$6:$B$175,F_Outputs!$B69,'Outputs - Transposed'!$A$6:$A$175,F_Outputs!$A69)</f>
        <v>0.10306296664507318</v>
      </c>
      <c r="J69" s="54">
        <f>SUMIFS('Outputs - Transposed'!G$6:G$175,'Outputs - Transposed'!$B$6:$B$175,F_Outputs!$B69,'Outputs - Transposed'!$A$6:$A$175,F_Outputs!$A69)</f>
        <v>9.0998055100723688E-2</v>
      </c>
    </row>
    <row r="70" spans="1:10">
      <c r="A70" t="s">
        <v>312</v>
      </c>
      <c r="B70" t="s">
        <v>589</v>
      </c>
      <c r="C70" t="s">
        <v>603</v>
      </c>
      <c r="D70" t="s">
        <v>446</v>
      </c>
      <c r="E70" t="s">
        <v>37</v>
      </c>
      <c r="F70" s="54">
        <f>SUMIFS('Outputs - Transposed'!C$6:C$175,'Outputs - Transposed'!$B$6:$B$175,F_Outputs!$B70,'Outputs - Transposed'!$A$6:$A$175,F_Outputs!$A70)</f>
        <v>0.14895780284361898</v>
      </c>
      <c r="G70" s="54">
        <f>SUMIFS('Outputs - Transposed'!D$6:D$175,'Outputs - Transposed'!$B$6:$B$175,F_Outputs!$B70,'Outputs - Transposed'!$A$6:$A$175,F_Outputs!$A70)</f>
        <v>0.15054151706863406</v>
      </c>
      <c r="H70" s="54">
        <f>SUMIFS('Outputs - Transposed'!E$6:E$175,'Outputs - Transposed'!$B$6:$B$175,F_Outputs!$B70,'Outputs - Transposed'!$A$6:$A$175,F_Outputs!$A70)</f>
        <v>0.15030187610037518</v>
      </c>
      <c r="I70" s="54">
        <f>SUMIFS('Outputs - Transposed'!F$6:F$175,'Outputs - Transposed'!$B$6:$B$175,F_Outputs!$B70,'Outputs - Transposed'!$A$6:$A$175,F_Outputs!$A70)</f>
        <v>0.15045816368837009</v>
      </c>
      <c r="J70" s="54">
        <f>SUMIFS('Outputs - Transposed'!G$6:G$175,'Outputs - Transposed'!$B$6:$B$175,F_Outputs!$B70,'Outputs - Transposed'!$A$6:$A$175,F_Outputs!$A70)</f>
        <v>0.15113540990301472</v>
      </c>
    </row>
    <row r="71" spans="1:10">
      <c r="A71" t="s">
        <v>312</v>
      </c>
      <c r="B71" t="s">
        <v>590</v>
      </c>
      <c r="C71" t="s">
        <v>600</v>
      </c>
      <c r="D71" t="s">
        <v>446</v>
      </c>
      <c r="E71" t="s">
        <v>37</v>
      </c>
      <c r="F71" s="54">
        <f>SUMIFS('Outputs - Transposed'!C$6:C$175,'Outputs - Transposed'!$B$6:$B$175,F_Outputs!$B71,'Outputs - Transposed'!$A$6:$A$175,F_Outputs!$A71)</f>
        <v>4.8025725802973894E-2</v>
      </c>
      <c r="G71" s="54">
        <f>SUMIFS('Outputs - Transposed'!D$6:D$175,'Outputs - Transposed'!$B$6:$B$175,F_Outputs!$B71,'Outputs - Transposed'!$A$6:$A$175,F_Outputs!$A71)</f>
        <v>4.9214914951125462E-2</v>
      </c>
      <c r="H71" s="54">
        <f>SUMIFS('Outputs - Transposed'!E$6:E$175,'Outputs - Transposed'!$B$6:$B$175,F_Outputs!$B71,'Outputs - Transposed'!$A$6:$A$175,F_Outputs!$A71)</f>
        <v>5.2474157594849781E-2</v>
      </c>
      <c r="I71" s="54">
        <f>SUMIFS('Outputs - Transposed'!F$6:F$175,'Outputs - Transposed'!$B$6:$B$175,F_Outputs!$B71,'Outputs - Transposed'!$A$6:$A$175,F_Outputs!$A71)</f>
        <v>5.0837664421742264E-2</v>
      </c>
      <c r="J71" s="54">
        <f>SUMIFS('Outputs - Transposed'!G$6:G$175,'Outputs - Transposed'!$B$6:$B$175,F_Outputs!$B71,'Outputs - Transposed'!$A$6:$A$175,F_Outputs!$A71)</f>
        <v>4.8052767625295485E-2</v>
      </c>
    </row>
    <row r="72" spans="1:10">
      <c r="A72" t="s">
        <v>312</v>
      </c>
      <c r="B72" t="s">
        <v>591</v>
      </c>
      <c r="C72" t="s">
        <v>604</v>
      </c>
      <c r="D72" t="s">
        <v>446</v>
      </c>
      <c r="E72" t="s">
        <v>37</v>
      </c>
      <c r="F72" s="54">
        <f>SUMIFS('Outputs - Transposed'!C$6:C$175,'Outputs - Transposed'!$B$6:$B$175,F_Outputs!$B72,'Outputs - Transposed'!$A$6:$A$175,F_Outputs!$A72)</f>
        <v>0</v>
      </c>
      <c r="G72" s="54">
        <f>SUMIFS('Outputs - Transposed'!D$6:D$175,'Outputs - Transposed'!$B$6:$B$175,F_Outputs!$B72,'Outputs - Transposed'!$A$6:$A$175,F_Outputs!$A72)</f>
        <v>0</v>
      </c>
      <c r="H72" s="54">
        <f>SUMIFS('Outputs - Transposed'!E$6:E$175,'Outputs - Transposed'!$B$6:$B$175,F_Outputs!$B72,'Outputs - Transposed'!$A$6:$A$175,F_Outputs!$A72)</f>
        <v>0</v>
      </c>
      <c r="I72" s="54">
        <f>SUMIFS('Outputs - Transposed'!F$6:F$175,'Outputs - Transposed'!$B$6:$B$175,F_Outputs!$B72,'Outputs - Transposed'!$A$6:$A$175,F_Outputs!$A72)</f>
        <v>0</v>
      </c>
      <c r="J72" s="54">
        <f>SUMIFS('Outputs - Transposed'!G$6:G$175,'Outputs - Transposed'!$B$6:$B$175,F_Outputs!$B72,'Outputs - Transposed'!$A$6:$A$175,F_Outputs!$A72)</f>
        <v>0</v>
      </c>
    </row>
    <row r="73" spans="1:10">
      <c r="A73" t="s">
        <v>312</v>
      </c>
      <c r="B73" t="s">
        <v>592</v>
      </c>
      <c r="C73" t="s">
        <v>605</v>
      </c>
      <c r="D73" t="s">
        <v>446</v>
      </c>
      <c r="E73" t="s">
        <v>37</v>
      </c>
      <c r="F73" s="54">
        <f>SUMIFS('Outputs - Transposed'!C$6:C$175,'Outputs - Transposed'!$B$6:$B$175,F_Outputs!$B73,'Outputs - Transposed'!$A$6:$A$175,F_Outputs!$A73)</f>
        <v>0</v>
      </c>
      <c r="G73" s="54">
        <f>SUMIFS('Outputs - Transposed'!D$6:D$175,'Outputs - Transposed'!$B$6:$B$175,F_Outputs!$B73,'Outputs - Transposed'!$A$6:$A$175,F_Outputs!$A73)</f>
        <v>0</v>
      </c>
      <c r="H73" s="54">
        <f>SUMIFS('Outputs - Transposed'!E$6:E$175,'Outputs - Transposed'!$B$6:$B$175,F_Outputs!$B73,'Outputs - Transposed'!$A$6:$A$175,F_Outputs!$A73)</f>
        <v>0</v>
      </c>
      <c r="I73" s="54">
        <f>SUMIFS('Outputs - Transposed'!F$6:F$175,'Outputs - Transposed'!$B$6:$B$175,F_Outputs!$B73,'Outputs - Transposed'!$A$6:$A$175,F_Outputs!$A73)</f>
        <v>0</v>
      </c>
      <c r="J73" s="54">
        <f>SUMIFS('Outputs - Transposed'!G$6:G$175,'Outputs - Transposed'!$B$6:$B$175,F_Outputs!$B73,'Outputs - Transposed'!$A$6:$A$175,F_Outputs!$A73)</f>
        <v>0</v>
      </c>
    </row>
    <row r="74" spans="1:10">
      <c r="A74" s="59" t="str">
        <f>A73</f>
        <v>SWB</v>
      </c>
      <c r="B74" s="59" t="s">
        <v>606</v>
      </c>
      <c r="C74" s="59" t="s">
        <v>607</v>
      </c>
      <c r="D74" s="59" t="s">
        <v>608</v>
      </c>
      <c r="E74" s="59" t="s">
        <v>37</v>
      </c>
      <c r="F74" s="60" t="str">
        <f ca="1">CONCATENATE("[…]", TEXT(NOW(),"dd/mm/yyy hh:mm:ss"))</f>
        <v>[…]18/03/2021 10:40:16</v>
      </c>
      <c r="G74" s="60" t="str">
        <f t="shared" ref="G74:J74" ca="1" si="10">CONCATENATE("[…]", TEXT(NOW(),"dd/mm/yyy hh:mm:ss"))</f>
        <v>[…]18/03/2021 10:40:16</v>
      </c>
      <c r="H74" s="60" t="str">
        <f t="shared" ca="1" si="10"/>
        <v>[…]18/03/2021 10:40:16</v>
      </c>
      <c r="I74" s="60" t="str">
        <f t="shared" ca="1" si="10"/>
        <v>[…]18/03/2021 10:40:16</v>
      </c>
      <c r="J74" s="60" t="str">
        <f t="shared" ca="1" si="10"/>
        <v>[…]18/03/2021 10:40:16</v>
      </c>
    </row>
    <row r="75" spans="1:10">
      <c r="A75" s="59" t="str">
        <f>A74</f>
        <v>SWB</v>
      </c>
      <c r="B75" s="59" t="s">
        <v>609</v>
      </c>
      <c r="C75" s="59" t="s">
        <v>610</v>
      </c>
      <c r="D75" s="59" t="s">
        <v>608</v>
      </c>
      <c r="E75" s="59" t="s">
        <v>37</v>
      </c>
      <c r="F75" s="60" t="e">
        <f ca="1">MID(CELL("filename"),SEARCH("[",CELL("filename"))+1,SEARCH("]",CELL("filename"))-SEARCH("[",CELL("filename"))-1)</f>
        <v>#VALUE!</v>
      </c>
      <c r="G75" s="60" t="e">
        <f t="shared" ref="G75:J75" ca="1" si="11">MID(CELL("filename"),SEARCH("[",CELL("filename"))+1,SEARCH("]",CELL("filename"))-SEARCH("[",CELL("filename"))-1)</f>
        <v>#VALUE!</v>
      </c>
      <c r="H75" s="60" t="e">
        <f t="shared" ca="1" si="11"/>
        <v>#VALUE!</v>
      </c>
      <c r="I75" s="60" t="e">
        <f t="shared" ca="1" si="11"/>
        <v>#VALUE!</v>
      </c>
      <c r="J75" s="60" t="e">
        <f t="shared" ca="1" si="11"/>
        <v>#VALUE!</v>
      </c>
    </row>
    <row r="76" spans="1:10">
      <c r="A76" t="s">
        <v>301</v>
      </c>
      <c r="B76" t="s">
        <v>583</v>
      </c>
      <c r="C76" t="s">
        <v>599</v>
      </c>
      <c r="D76" t="s">
        <v>446</v>
      </c>
      <c r="E76" t="s">
        <v>37</v>
      </c>
      <c r="F76" s="54">
        <f>SUMIFS('Outputs - Transposed'!C$6:C$175,'Outputs - Transposed'!$B$6:$B$175,F_Outputs!$B76,'Outputs - Transposed'!$A$6:$A$175,F_Outputs!$A76)</f>
        <v>0.10738944507509086</v>
      </c>
      <c r="G76" s="54">
        <f>SUMIFS('Outputs - Transposed'!D$6:D$175,'Outputs - Transposed'!$B$6:$B$175,F_Outputs!$B76,'Outputs - Transposed'!$A$6:$A$175,F_Outputs!$A76)</f>
        <v>0.11037788063801078</v>
      </c>
      <c r="H76" s="54">
        <f>SUMIFS('Outputs - Transposed'!E$6:E$175,'Outputs - Transposed'!$B$6:$B$175,F_Outputs!$B76,'Outputs - Transposed'!$A$6:$A$175,F_Outputs!$A76)</f>
        <v>0.10498018724070558</v>
      </c>
      <c r="I76" s="54">
        <f>SUMIFS('Outputs - Transposed'!F$6:F$175,'Outputs - Transposed'!$B$6:$B$175,F_Outputs!$B76,'Outputs - Transposed'!$A$6:$A$175,F_Outputs!$A76)</f>
        <v>0.10208009344081224</v>
      </c>
      <c r="J76" s="54">
        <f>SUMIFS('Outputs - Transposed'!G$6:G$175,'Outputs - Transposed'!$B$6:$B$175,F_Outputs!$B76,'Outputs - Transposed'!$A$6:$A$175,F_Outputs!$A76)</f>
        <v>0.10620704385237331</v>
      </c>
    </row>
    <row r="77" spans="1:10">
      <c r="A77" t="s">
        <v>301</v>
      </c>
      <c r="B77" t="s">
        <v>584</v>
      </c>
      <c r="C77" t="s">
        <v>600</v>
      </c>
      <c r="D77" t="s">
        <v>446</v>
      </c>
      <c r="E77" t="s">
        <v>37</v>
      </c>
      <c r="F77" s="54">
        <f>SUMIFS('Outputs - Transposed'!C$6:C$175,'Outputs - Transposed'!$B$6:$B$175,F_Outputs!$B77,'Outputs - Transposed'!$A$6:$A$175,F_Outputs!$A77)</f>
        <v>6.9613702773994229E-2</v>
      </c>
      <c r="G77" s="54">
        <f>SUMIFS('Outputs - Transposed'!D$6:D$175,'Outputs - Transposed'!$B$6:$B$175,F_Outputs!$B77,'Outputs - Transposed'!$A$6:$A$175,F_Outputs!$A77)</f>
        <v>8.0927755921850808E-2</v>
      </c>
      <c r="H77" s="54">
        <f>SUMIFS('Outputs - Transposed'!E$6:E$175,'Outputs - Transposed'!$B$6:$B$175,F_Outputs!$B77,'Outputs - Transposed'!$A$6:$A$175,F_Outputs!$A77)</f>
        <v>0.12873639938301962</v>
      </c>
      <c r="I77" s="54">
        <f>SUMIFS('Outputs - Transposed'!F$6:F$175,'Outputs - Transposed'!$B$6:$B$175,F_Outputs!$B77,'Outputs - Transposed'!$A$6:$A$175,F_Outputs!$A77)</f>
        <v>0.13610636416924426</v>
      </c>
      <c r="J77" s="54">
        <f>SUMIFS('Outputs - Transposed'!G$6:G$175,'Outputs - Transposed'!$B$6:$B$175,F_Outputs!$B77,'Outputs - Transposed'!$A$6:$A$175,F_Outputs!$A77)</f>
        <v>5.3581127504898435E-2</v>
      </c>
    </row>
    <row r="78" spans="1:10">
      <c r="A78" t="s">
        <v>301</v>
      </c>
      <c r="B78" t="s">
        <v>585</v>
      </c>
      <c r="C78" t="s">
        <v>601</v>
      </c>
      <c r="D78" t="s">
        <v>446</v>
      </c>
      <c r="E78" t="s">
        <v>37</v>
      </c>
      <c r="F78" s="54">
        <f>SUMIFS('Outputs - Transposed'!C$6:C$175,'Outputs - Transposed'!$B$6:$B$175,F_Outputs!$B78,'Outputs - Transposed'!$A$6:$A$175,F_Outputs!$A78)</f>
        <v>8.8361831365821791E-2</v>
      </c>
      <c r="G78" s="54">
        <f>SUMIFS('Outputs - Transposed'!D$6:D$175,'Outputs - Transposed'!$B$6:$B$175,F_Outputs!$B78,'Outputs - Transposed'!$A$6:$A$175,F_Outputs!$A78)</f>
        <v>8.6766960921495814E-2</v>
      </c>
      <c r="H78" s="54">
        <f>SUMIFS('Outputs - Transposed'!E$6:E$175,'Outputs - Transposed'!$B$6:$B$175,F_Outputs!$B78,'Outputs - Transposed'!$A$6:$A$175,F_Outputs!$A78)</f>
        <v>8.3011993371416903E-2</v>
      </c>
      <c r="I78" s="54">
        <f>SUMIFS('Outputs - Transposed'!F$6:F$175,'Outputs - Transposed'!$B$6:$B$175,F_Outputs!$B78,'Outputs - Transposed'!$A$6:$A$175,F_Outputs!$A78)</f>
        <v>8.0358895775948555E-2</v>
      </c>
      <c r="J78" s="54">
        <f>SUMIFS('Outputs - Transposed'!G$6:G$175,'Outputs - Transposed'!$B$6:$B$175,F_Outputs!$B78,'Outputs - Transposed'!$A$6:$A$175,F_Outputs!$A78)</f>
        <v>7.9350316336503385E-2</v>
      </c>
    </row>
    <row r="79" spans="1:10">
      <c r="A79" t="s">
        <v>301</v>
      </c>
      <c r="B79" t="s">
        <v>586</v>
      </c>
      <c r="C79" t="s">
        <v>600</v>
      </c>
      <c r="D79" t="s">
        <v>446</v>
      </c>
      <c r="E79" t="s">
        <v>37</v>
      </c>
      <c r="F79" s="54">
        <f>SUMIFS('Outputs - Transposed'!C$6:C$175,'Outputs - Transposed'!$B$6:$B$175,F_Outputs!$B79,'Outputs - Transposed'!$A$6:$A$175,F_Outputs!$A79)</f>
        <v>0.12067270187831808</v>
      </c>
      <c r="G79" s="54">
        <f>SUMIFS('Outputs - Transposed'!D$6:D$175,'Outputs - Transposed'!$B$6:$B$175,F_Outputs!$B79,'Outputs - Transposed'!$A$6:$A$175,F_Outputs!$A79)</f>
        <v>0.12677161541455334</v>
      </c>
      <c r="H79" s="54">
        <f>SUMIFS('Outputs - Transposed'!E$6:E$175,'Outputs - Transposed'!$B$6:$B$175,F_Outputs!$B79,'Outputs - Transposed'!$A$6:$A$175,F_Outputs!$A79)</f>
        <v>0.11864920080129368</v>
      </c>
      <c r="I79" s="54">
        <f>SUMIFS('Outputs - Transposed'!F$6:F$175,'Outputs - Transposed'!$B$6:$B$175,F_Outputs!$B79,'Outputs - Transposed'!$A$6:$A$175,F_Outputs!$A79)</f>
        <v>0.1142768868100386</v>
      </c>
      <c r="J79" s="54">
        <f>SUMIFS('Outputs - Transposed'!G$6:G$175,'Outputs - Transposed'!$B$6:$B$175,F_Outputs!$B79,'Outputs - Transposed'!$A$6:$A$175,F_Outputs!$A79)</f>
        <v>0.10177959732460984</v>
      </c>
    </row>
    <row r="80" spans="1:10">
      <c r="A80" t="s">
        <v>301</v>
      </c>
      <c r="B80" t="s">
        <v>587</v>
      </c>
      <c r="C80" t="s">
        <v>602</v>
      </c>
      <c r="D80" t="s">
        <v>446</v>
      </c>
      <c r="E80" t="s">
        <v>37</v>
      </c>
      <c r="F80" s="54">
        <f>SUMIFS('Outputs - Transposed'!C$6:C$175,'Outputs - Transposed'!$B$6:$B$175,F_Outputs!$B80,'Outputs - Transposed'!$A$6:$A$175,F_Outputs!$A80)</f>
        <v>9.8615802614801171E-2</v>
      </c>
      <c r="G80" s="54">
        <f>SUMIFS('Outputs - Transposed'!D$6:D$175,'Outputs - Transposed'!$B$6:$B$175,F_Outputs!$B80,'Outputs - Transposed'!$A$6:$A$175,F_Outputs!$A80)</f>
        <v>9.37676133239249E-2</v>
      </c>
      <c r="H80" s="54">
        <f>SUMIFS('Outputs - Transposed'!E$6:E$175,'Outputs - Transposed'!$B$6:$B$175,F_Outputs!$B80,'Outputs - Transposed'!$A$6:$A$175,F_Outputs!$A80)</f>
        <v>9.0334748986219709E-2</v>
      </c>
      <c r="I80" s="54">
        <f>SUMIFS('Outputs - Transposed'!F$6:F$175,'Outputs - Transposed'!$B$6:$B$175,F_Outputs!$B80,'Outputs - Transposed'!$A$6:$A$175,F_Outputs!$A80)</f>
        <v>8.8849771794672447E-2</v>
      </c>
      <c r="J80" s="54">
        <f>SUMIFS('Outputs - Transposed'!G$6:G$175,'Outputs - Transposed'!$B$6:$B$175,F_Outputs!$B80,'Outputs - Transposed'!$A$6:$A$175,F_Outputs!$A80)</f>
        <v>8.8567826776432448E-2</v>
      </c>
    </row>
    <row r="81" spans="1:10">
      <c r="A81" t="s">
        <v>301</v>
      </c>
      <c r="B81" t="s">
        <v>588</v>
      </c>
      <c r="C81" t="s">
        <v>600</v>
      </c>
      <c r="D81" t="s">
        <v>446</v>
      </c>
      <c r="E81" t="s">
        <v>37</v>
      </c>
      <c r="F81" s="54">
        <f>SUMIFS('Outputs - Transposed'!C$6:C$175,'Outputs - Transposed'!$B$6:$B$175,F_Outputs!$B81,'Outputs - Transposed'!$A$6:$A$175,F_Outputs!$A81)</f>
        <v>0.1041224532829272</v>
      </c>
      <c r="G81" s="54">
        <f>SUMIFS('Outputs - Transposed'!D$6:D$175,'Outputs - Transposed'!$B$6:$B$175,F_Outputs!$B81,'Outputs - Transposed'!$A$6:$A$175,F_Outputs!$A81)</f>
        <v>0.11789719591418187</v>
      </c>
      <c r="H81" s="54">
        <f>SUMIFS('Outputs - Transposed'!E$6:E$175,'Outputs - Transposed'!$B$6:$B$175,F_Outputs!$B81,'Outputs - Transposed'!$A$6:$A$175,F_Outputs!$A81)</f>
        <v>0.11997461910429402</v>
      </c>
      <c r="I81" s="54">
        <f>SUMIFS('Outputs - Transposed'!F$6:F$175,'Outputs - Transposed'!$B$6:$B$175,F_Outputs!$B81,'Outputs - Transposed'!$A$6:$A$175,F_Outputs!$A81)</f>
        <v>0.10850955406838531</v>
      </c>
      <c r="J81" s="54">
        <f>SUMIFS('Outputs - Transposed'!G$6:G$175,'Outputs - Transposed'!$B$6:$B$175,F_Outputs!$B81,'Outputs - Transposed'!$A$6:$A$175,F_Outputs!$A81)</f>
        <v>8.9360414134160904E-2</v>
      </c>
    </row>
    <row r="82" spans="1:10">
      <c r="A82" t="s">
        <v>301</v>
      </c>
      <c r="B82" t="s">
        <v>589</v>
      </c>
      <c r="C82" t="s">
        <v>603</v>
      </c>
      <c r="D82" t="s">
        <v>446</v>
      </c>
      <c r="E82" t="s">
        <v>37</v>
      </c>
      <c r="F82" s="54">
        <f>SUMIFS('Outputs - Transposed'!C$6:C$175,'Outputs - Transposed'!$B$6:$B$175,F_Outputs!$B82,'Outputs - Transposed'!$A$6:$A$175,F_Outputs!$A82)</f>
        <v>7.0771675283843372E-2</v>
      </c>
      <c r="G82" s="54">
        <f>SUMIFS('Outputs - Transposed'!D$6:D$175,'Outputs - Transposed'!$B$6:$B$175,F_Outputs!$B82,'Outputs - Transposed'!$A$6:$A$175,F_Outputs!$A82)</f>
        <v>7.4610744127872664E-2</v>
      </c>
      <c r="H82" s="54">
        <f>SUMIFS('Outputs - Transposed'!E$6:E$175,'Outputs - Transposed'!$B$6:$B$175,F_Outputs!$B82,'Outputs - Transposed'!$A$6:$A$175,F_Outputs!$A82)</f>
        <v>7.6532208301405072E-2</v>
      </c>
      <c r="I82" s="54">
        <f>SUMIFS('Outputs - Transposed'!F$6:F$175,'Outputs - Transposed'!$B$6:$B$175,F_Outputs!$B82,'Outputs - Transposed'!$A$6:$A$175,F_Outputs!$A82)</f>
        <v>7.2916432034798195E-2</v>
      </c>
      <c r="J82" s="54">
        <f>SUMIFS('Outputs - Transposed'!G$6:G$175,'Outputs - Transposed'!$B$6:$B$175,F_Outputs!$B82,'Outputs - Transposed'!$A$6:$A$175,F_Outputs!$A82)</f>
        <v>7.302613344070677E-2</v>
      </c>
    </row>
    <row r="83" spans="1:10">
      <c r="A83" t="s">
        <v>301</v>
      </c>
      <c r="B83" t="s">
        <v>590</v>
      </c>
      <c r="C83" t="s">
        <v>600</v>
      </c>
      <c r="D83" t="s">
        <v>446</v>
      </c>
      <c r="E83" t="s">
        <v>37</v>
      </c>
      <c r="F83" s="54">
        <f>SUMIFS('Outputs - Transposed'!C$6:C$175,'Outputs - Transposed'!$B$6:$B$175,F_Outputs!$B83,'Outputs - Transposed'!$A$6:$A$175,F_Outputs!$A83)</f>
        <v>8.515050455257149E-2</v>
      </c>
      <c r="G83" s="54">
        <f>SUMIFS('Outputs - Transposed'!D$6:D$175,'Outputs - Transposed'!$B$6:$B$175,F_Outputs!$B83,'Outputs - Transposed'!$A$6:$A$175,F_Outputs!$A83)</f>
        <v>0.15327786402651772</v>
      </c>
      <c r="H83" s="54">
        <f>SUMIFS('Outputs - Transposed'!E$6:E$175,'Outputs - Transposed'!$B$6:$B$175,F_Outputs!$B83,'Outputs - Transposed'!$A$6:$A$175,F_Outputs!$A83)</f>
        <v>0.1567413612527212</v>
      </c>
      <c r="I83" s="54">
        <f>SUMIFS('Outputs - Transposed'!F$6:F$175,'Outputs - Transposed'!$B$6:$B$175,F_Outputs!$B83,'Outputs - Transposed'!$A$6:$A$175,F_Outputs!$A83)</f>
        <v>0.13273731740999695</v>
      </c>
      <c r="J83" s="54">
        <f>SUMIFS('Outputs - Transposed'!G$6:G$175,'Outputs - Transposed'!$B$6:$B$175,F_Outputs!$B83,'Outputs - Transposed'!$A$6:$A$175,F_Outputs!$A83)</f>
        <v>0.10423575956956643</v>
      </c>
    </row>
    <row r="84" spans="1:10">
      <c r="A84" t="s">
        <v>301</v>
      </c>
      <c r="B84" t="s">
        <v>591</v>
      </c>
      <c r="C84" t="s">
        <v>604</v>
      </c>
      <c r="D84" t="s">
        <v>446</v>
      </c>
      <c r="E84" t="s">
        <v>37</v>
      </c>
      <c r="F84" s="54">
        <f>SUMIFS('Outputs - Transposed'!C$6:C$175,'Outputs - Transposed'!$B$6:$B$175,F_Outputs!$B84,'Outputs - Transposed'!$A$6:$A$175,F_Outputs!$A84)</f>
        <v>-1.7499448495887557E-3</v>
      </c>
      <c r="G84" s="54">
        <f>SUMIFS('Outputs - Transposed'!D$6:D$175,'Outputs - Transposed'!$B$6:$B$175,F_Outputs!$B84,'Outputs - Transposed'!$A$6:$A$175,F_Outputs!$A84)</f>
        <v>-5.1047872702008343E-3</v>
      </c>
      <c r="H84" s="54">
        <f>SUMIFS('Outputs - Transposed'!E$6:E$175,'Outputs - Transposed'!$B$6:$B$175,F_Outputs!$B84,'Outputs - Transposed'!$A$6:$A$175,F_Outputs!$A84)</f>
        <v>-7.7550932506773194E-3</v>
      </c>
      <c r="I84" s="54">
        <f>SUMIFS('Outputs - Transposed'!F$6:F$175,'Outputs - Transposed'!$B$6:$B$175,F_Outputs!$B84,'Outputs - Transposed'!$A$6:$A$175,F_Outputs!$A84)</f>
        <v>-1.3020842254376976E-2</v>
      </c>
      <c r="J84" s="54">
        <f>SUMIFS('Outputs - Transposed'!G$6:G$175,'Outputs - Transposed'!$B$6:$B$175,F_Outputs!$B84,'Outputs - Transposed'!$A$6:$A$175,F_Outputs!$A84)</f>
        <v>-1.5200923555099251E-2</v>
      </c>
    </row>
    <row r="85" spans="1:10">
      <c r="A85" t="s">
        <v>301</v>
      </c>
      <c r="B85" t="s">
        <v>592</v>
      </c>
      <c r="C85" t="s">
        <v>605</v>
      </c>
      <c r="D85" t="s">
        <v>446</v>
      </c>
      <c r="E85" t="s">
        <v>37</v>
      </c>
      <c r="F85" s="54">
        <f>SUMIFS('Outputs - Transposed'!C$6:C$175,'Outputs - Transposed'!$B$6:$B$175,F_Outputs!$B85,'Outputs - Transposed'!$A$6:$A$175,F_Outputs!$A85)</f>
        <v>-6.6657094481257215E-2</v>
      </c>
      <c r="G85" s="54">
        <f>SUMIFS('Outputs - Transposed'!D$6:D$175,'Outputs - Transposed'!$B$6:$B$175,F_Outputs!$B85,'Outputs - Transposed'!$A$6:$A$175,F_Outputs!$A85)</f>
        <v>-9.8858196159159098E-2</v>
      </c>
      <c r="H85" s="54">
        <f>SUMIFS('Outputs - Transposed'!E$6:E$175,'Outputs - Transposed'!$B$6:$B$175,F_Outputs!$B85,'Outputs - Transposed'!$A$6:$A$175,F_Outputs!$A85)</f>
        <v>-5.3071064928295324E-2</v>
      </c>
      <c r="I85" s="54">
        <f>SUMIFS('Outputs - Transposed'!F$6:F$175,'Outputs - Transposed'!$B$6:$B$175,F_Outputs!$B85,'Outputs - Transposed'!$A$6:$A$175,F_Outputs!$A85)</f>
        <v>0.59064547205429041</v>
      </c>
      <c r="J85" s="54">
        <f>SUMIFS('Outputs - Transposed'!G$6:G$175,'Outputs - Transposed'!$B$6:$B$175,F_Outputs!$B85,'Outputs - Transposed'!$A$6:$A$175,F_Outputs!$A85)</f>
        <v>0.67077247469436441</v>
      </c>
    </row>
    <row r="86" spans="1:10">
      <c r="A86" s="59" t="str">
        <f>A85</f>
        <v>TMS</v>
      </c>
      <c r="B86" s="59" t="s">
        <v>606</v>
      </c>
      <c r="C86" s="59" t="s">
        <v>607</v>
      </c>
      <c r="D86" s="59" t="s">
        <v>608</v>
      </c>
      <c r="E86" s="59" t="s">
        <v>37</v>
      </c>
      <c r="F86" s="60" t="str">
        <f ca="1">CONCATENATE("[…]", TEXT(NOW(),"dd/mm/yyy hh:mm:ss"))</f>
        <v>[…]18/03/2021 10:40:16</v>
      </c>
      <c r="G86" s="60" t="str">
        <f t="shared" ref="G86:J86" ca="1" si="12">CONCATENATE("[…]", TEXT(NOW(),"dd/mm/yyy hh:mm:ss"))</f>
        <v>[…]18/03/2021 10:40:16</v>
      </c>
      <c r="H86" s="60" t="str">
        <f t="shared" ca="1" si="12"/>
        <v>[…]18/03/2021 10:40:16</v>
      </c>
      <c r="I86" s="60" t="str">
        <f t="shared" ca="1" si="12"/>
        <v>[…]18/03/2021 10:40:16</v>
      </c>
      <c r="J86" s="60" t="str">
        <f t="shared" ca="1" si="12"/>
        <v>[…]18/03/2021 10:40:16</v>
      </c>
    </row>
    <row r="87" spans="1:10">
      <c r="A87" s="59" t="str">
        <f>A86</f>
        <v>TMS</v>
      </c>
      <c r="B87" s="59" t="s">
        <v>609</v>
      </c>
      <c r="C87" s="59" t="s">
        <v>610</v>
      </c>
      <c r="D87" s="59" t="s">
        <v>608</v>
      </c>
      <c r="E87" s="59" t="s">
        <v>37</v>
      </c>
      <c r="F87" s="60" t="e">
        <f ca="1">MID(CELL("filename"),SEARCH("[",CELL("filename"))+1,SEARCH("]",CELL("filename"))-SEARCH("[",CELL("filename"))-1)</f>
        <v>#VALUE!</v>
      </c>
      <c r="G87" s="60" t="e">
        <f t="shared" ref="G87:J87" ca="1" si="13">MID(CELL("filename"),SEARCH("[",CELL("filename"))+1,SEARCH("]",CELL("filename"))-SEARCH("[",CELL("filename"))-1)</f>
        <v>#VALUE!</v>
      </c>
      <c r="H87" s="60" t="e">
        <f t="shared" ca="1" si="13"/>
        <v>#VALUE!</v>
      </c>
      <c r="I87" s="60" t="e">
        <f t="shared" ca="1" si="13"/>
        <v>#VALUE!</v>
      </c>
      <c r="J87" s="60" t="e">
        <f t="shared" ca="1" si="13"/>
        <v>#VALUE!</v>
      </c>
    </row>
    <row r="88" spans="1:10">
      <c r="A88" t="s">
        <v>313</v>
      </c>
      <c r="B88" t="s">
        <v>583</v>
      </c>
      <c r="C88" t="s">
        <v>599</v>
      </c>
      <c r="D88" t="s">
        <v>446</v>
      </c>
      <c r="E88" t="s">
        <v>37</v>
      </c>
      <c r="F88" s="54">
        <f>SUMIFS('Outputs - Transposed'!C$6:C$175,'Outputs - Transposed'!$B$6:$B$175,F_Outputs!$B88,'Outputs - Transposed'!$A$6:$A$175,F_Outputs!$A88)</f>
        <v>0.14227469539077736</v>
      </c>
      <c r="G88" s="54">
        <f>SUMIFS('Outputs - Transposed'!D$6:D$175,'Outputs - Transposed'!$B$6:$B$175,F_Outputs!$B88,'Outputs - Transposed'!$A$6:$A$175,F_Outputs!$A88)</f>
        <v>0.14414373991022228</v>
      </c>
      <c r="H88" s="54">
        <f>SUMIFS('Outputs - Transposed'!E$6:E$175,'Outputs - Transposed'!$B$6:$B$175,F_Outputs!$B88,'Outputs - Transposed'!$A$6:$A$175,F_Outputs!$A88)</f>
        <v>0.14730594409824616</v>
      </c>
      <c r="I88" s="54">
        <f>SUMIFS('Outputs - Transposed'!F$6:F$175,'Outputs - Transposed'!$B$6:$B$175,F_Outputs!$B88,'Outputs - Transposed'!$A$6:$A$175,F_Outputs!$A88)</f>
        <v>0.15670627916692076</v>
      </c>
      <c r="J88" s="54">
        <f>SUMIFS('Outputs - Transposed'!G$6:G$175,'Outputs - Transposed'!$B$6:$B$175,F_Outputs!$B88,'Outputs - Transposed'!$A$6:$A$175,F_Outputs!$A88)</f>
        <v>0.17205209079440603</v>
      </c>
    </row>
    <row r="89" spans="1:10">
      <c r="A89" t="s">
        <v>313</v>
      </c>
      <c r="B89" t="s">
        <v>584</v>
      </c>
      <c r="C89" t="s">
        <v>600</v>
      </c>
      <c r="D89" t="s">
        <v>446</v>
      </c>
      <c r="E89" t="s">
        <v>37</v>
      </c>
      <c r="F89" s="54">
        <f>SUMIFS('Outputs - Transposed'!C$6:C$175,'Outputs - Transposed'!$B$6:$B$175,F_Outputs!$B89,'Outputs - Transposed'!$A$6:$A$175,F_Outputs!$A89)</f>
        <v>2.9105201882743601E-2</v>
      </c>
      <c r="G89" s="54">
        <f>SUMIFS('Outputs - Transposed'!D$6:D$175,'Outputs - Transposed'!$B$6:$B$175,F_Outputs!$B89,'Outputs - Transposed'!$A$6:$A$175,F_Outputs!$A89)</f>
        <v>3.2739039749005626E-2</v>
      </c>
      <c r="H89" s="54">
        <f>SUMIFS('Outputs - Transposed'!E$6:E$175,'Outputs - Transposed'!$B$6:$B$175,F_Outputs!$B89,'Outputs - Transposed'!$A$6:$A$175,F_Outputs!$A89)</f>
        <v>5.3545976175537621E-2</v>
      </c>
      <c r="I89" s="54">
        <f>SUMIFS('Outputs - Transposed'!F$6:F$175,'Outputs - Transposed'!$B$6:$B$175,F_Outputs!$B89,'Outputs - Transposed'!$A$6:$A$175,F_Outputs!$A89)</f>
        <v>7.5025220135958526E-2</v>
      </c>
      <c r="J89" s="54">
        <f>SUMIFS('Outputs - Transposed'!G$6:G$175,'Outputs - Transposed'!$B$6:$B$175,F_Outputs!$B89,'Outputs - Transposed'!$A$6:$A$175,F_Outputs!$A89)</f>
        <v>4.7101812696181897E-2</v>
      </c>
    </row>
    <row r="90" spans="1:10">
      <c r="A90" t="s">
        <v>313</v>
      </c>
      <c r="B90" t="s">
        <v>585</v>
      </c>
      <c r="C90" t="s">
        <v>601</v>
      </c>
      <c r="D90" t="s">
        <v>446</v>
      </c>
      <c r="E90" t="s">
        <v>37</v>
      </c>
      <c r="F90" s="54">
        <f>SUMIFS('Outputs - Transposed'!C$6:C$175,'Outputs - Transposed'!$B$6:$B$175,F_Outputs!$B90,'Outputs - Transposed'!$A$6:$A$175,F_Outputs!$A90)</f>
        <v>0.13847189573606797</v>
      </c>
      <c r="G90" s="54">
        <f>SUMIFS('Outputs - Transposed'!D$6:D$175,'Outputs - Transposed'!$B$6:$B$175,F_Outputs!$B90,'Outputs - Transposed'!$A$6:$A$175,F_Outputs!$A90)</f>
        <v>0.14103704860884045</v>
      </c>
      <c r="H90" s="54">
        <f>SUMIFS('Outputs - Transposed'!E$6:E$175,'Outputs - Transposed'!$B$6:$B$175,F_Outputs!$B90,'Outputs - Transposed'!$A$6:$A$175,F_Outputs!$A90)</f>
        <v>0.14100221572077221</v>
      </c>
      <c r="I90" s="54">
        <f>SUMIFS('Outputs - Transposed'!F$6:F$175,'Outputs - Transposed'!$B$6:$B$175,F_Outputs!$B90,'Outputs - Transposed'!$A$6:$A$175,F_Outputs!$A90)</f>
        <v>0.15108753716239751</v>
      </c>
      <c r="J90" s="54">
        <f>SUMIFS('Outputs - Transposed'!G$6:G$175,'Outputs - Transposed'!$B$6:$B$175,F_Outputs!$B90,'Outputs - Transposed'!$A$6:$A$175,F_Outputs!$A90)</f>
        <v>0.14776561149430248</v>
      </c>
    </row>
    <row r="91" spans="1:10">
      <c r="A91" t="s">
        <v>313</v>
      </c>
      <c r="B91" t="s">
        <v>586</v>
      </c>
      <c r="C91" t="s">
        <v>600</v>
      </c>
      <c r="D91" t="s">
        <v>446</v>
      </c>
      <c r="E91" t="s">
        <v>37</v>
      </c>
      <c r="F91" s="54">
        <f>SUMIFS('Outputs - Transposed'!C$6:C$175,'Outputs - Transposed'!$B$6:$B$175,F_Outputs!$B91,'Outputs - Transposed'!$A$6:$A$175,F_Outputs!$A91)</f>
        <v>6.8482446414013631E-2</v>
      </c>
      <c r="G91" s="54">
        <f>SUMIFS('Outputs - Transposed'!D$6:D$175,'Outputs - Transposed'!$B$6:$B$175,F_Outputs!$B91,'Outputs - Transposed'!$A$6:$A$175,F_Outputs!$A91)</f>
        <v>5.9983024200369828E-2</v>
      </c>
      <c r="H91" s="54">
        <f>SUMIFS('Outputs - Transposed'!E$6:E$175,'Outputs - Transposed'!$B$6:$B$175,F_Outputs!$B91,'Outputs - Transposed'!$A$6:$A$175,F_Outputs!$A91)</f>
        <v>6.085692474507063E-2</v>
      </c>
      <c r="I91" s="54">
        <f>SUMIFS('Outputs - Transposed'!F$6:F$175,'Outputs - Transposed'!$B$6:$B$175,F_Outputs!$B91,'Outputs - Transposed'!$A$6:$A$175,F_Outputs!$A91)</f>
        <v>4.9350742870077804E-2</v>
      </c>
      <c r="J91" s="54">
        <f>SUMIFS('Outputs - Transposed'!G$6:G$175,'Outputs - Transposed'!$B$6:$B$175,F_Outputs!$B91,'Outputs - Transposed'!$A$6:$A$175,F_Outputs!$A91)</f>
        <v>4.1962553048087652E-2</v>
      </c>
    </row>
    <row r="92" spans="1:10">
      <c r="A92" t="s">
        <v>313</v>
      </c>
      <c r="B92" t="s">
        <v>587</v>
      </c>
      <c r="C92" t="s">
        <v>602</v>
      </c>
      <c r="D92" t="s">
        <v>446</v>
      </c>
      <c r="E92" t="s">
        <v>37</v>
      </c>
      <c r="F92" s="54">
        <f>SUMIFS('Outputs - Transposed'!C$6:C$175,'Outputs - Transposed'!$B$6:$B$175,F_Outputs!$B92,'Outputs - Transposed'!$A$6:$A$175,F_Outputs!$A92)</f>
        <v>8.9553603115999761E-2</v>
      </c>
      <c r="G92" s="54">
        <f>SUMIFS('Outputs - Transposed'!D$6:D$175,'Outputs - Transposed'!$B$6:$B$175,F_Outputs!$B92,'Outputs - Transposed'!$A$6:$A$175,F_Outputs!$A92)</f>
        <v>9.066412192946452E-2</v>
      </c>
      <c r="H92" s="54">
        <f>SUMIFS('Outputs - Transposed'!E$6:E$175,'Outputs - Transposed'!$B$6:$B$175,F_Outputs!$B92,'Outputs - Transposed'!$A$6:$A$175,F_Outputs!$A92)</f>
        <v>9.1269946681661066E-2</v>
      </c>
      <c r="I92" s="54">
        <f>SUMIFS('Outputs - Transposed'!F$6:F$175,'Outputs - Transposed'!$B$6:$B$175,F_Outputs!$B92,'Outputs - Transposed'!$A$6:$A$175,F_Outputs!$A92)</f>
        <v>9.8750514012914362E-2</v>
      </c>
      <c r="J92" s="54">
        <f>SUMIFS('Outputs - Transposed'!G$6:G$175,'Outputs - Transposed'!$B$6:$B$175,F_Outputs!$B92,'Outputs - Transposed'!$A$6:$A$175,F_Outputs!$A92)</f>
        <v>0.10220823154722959</v>
      </c>
    </row>
    <row r="93" spans="1:10">
      <c r="A93" t="s">
        <v>313</v>
      </c>
      <c r="B93" t="s">
        <v>588</v>
      </c>
      <c r="C93" t="s">
        <v>600</v>
      </c>
      <c r="D93" t="s">
        <v>446</v>
      </c>
      <c r="E93" t="s">
        <v>37</v>
      </c>
      <c r="F93" s="54">
        <f>SUMIFS('Outputs - Transposed'!C$6:C$175,'Outputs - Transposed'!$B$6:$B$175,F_Outputs!$B93,'Outputs - Transposed'!$A$6:$A$175,F_Outputs!$A93)</f>
        <v>8.7073406979951265E-2</v>
      </c>
      <c r="G93" s="54">
        <f>SUMIFS('Outputs - Transposed'!D$6:D$175,'Outputs - Transposed'!$B$6:$B$175,F_Outputs!$B93,'Outputs - Transposed'!$A$6:$A$175,F_Outputs!$A93)</f>
        <v>9.4214110992128036E-2</v>
      </c>
      <c r="H93" s="54">
        <f>SUMIFS('Outputs - Transposed'!E$6:E$175,'Outputs - Transposed'!$B$6:$B$175,F_Outputs!$B93,'Outputs - Transposed'!$A$6:$A$175,F_Outputs!$A93)</f>
        <v>7.9921799505629221E-2</v>
      </c>
      <c r="I93" s="54">
        <f>SUMIFS('Outputs - Transposed'!F$6:F$175,'Outputs - Transposed'!$B$6:$B$175,F_Outputs!$B93,'Outputs - Transposed'!$A$6:$A$175,F_Outputs!$A93)</f>
        <v>0.14836544696618192</v>
      </c>
      <c r="J93" s="54">
        <f>SUMIFS('Outputs - Transposed'!G$6:G$175,'Outputs - Transposed'!$B$6:$B$175,F_Outputs!$B93,'Outputs - Transposed'!$A$6:$A$175,F_Outputs!$A93)</f>
        <v>0.11797881826884023</v>
      </c>
    </row>
    <row r="94" spans="1:10">
      <c r="A94" t="s">
        <v>313</v>
      </c>
      <c r="B94" t="s">
        <v>589</v>
      </c>
      <c r="C94" t="s">
        <v>603</v>
      </c>
      <c r="D94" t="s">
        <v>446</v>
      </c>
      <c r="E94" t="s">
        <v>37</v>
      </c>
      <c r="F94" s="54">
        <f>SUMIFS('Outputs - Transposed'!C$6:C$175,'Outputs - Transposed'!$B$6:$B$175,F_Outputs!$B94,'Outputs - Transposed'!$A$6:$A$175,F_Outputs!$A94)</f>
        <v>0.10970513233575774</v>
      </c>
      <c r="G94" s="54">
        <f>SUMIFS('Outputs - Transposed'!D$6:D$175,'Outputs - Transposed'!$B$6:$B$175,F_Outputs!$B94,'Outputs - Transposed'!$A$6:$A$175,F_Outputs!$A94)</f>
        <v>0.10916935144372469</v>
      </c>
      <c r="H94" s="54">
        <f>SUMIFS('Outputs - Transposed'!E$6:E$175,'Outputs - Transposed'!$B$6:$B$175,F_Outputs!$B94,'Outputs - Transposed'!$A$6:$A$175,F_Outputs!$A94)</f>
        <v>0.10854551100363242</v>
      </c>
      <c r="I94" s="54">
        <f>SUMIFS('Outputs - Transposed'!F$6:F$175,'Outputs - Transposed'!$B$6:$B$175,F_Outputs!$B94,'Outputs - Transposed'!$A$6:$A$175,F_Outputs!$A94)</f>
        <v>0.10717165109338254</v>
      </c>
      <c r="J94" s="54">
        <f>SUMIFS('Outputs - Transposed'!G$6:G$175,'Outputs - Transposed'!$B$6:$B$175,F_Outputs!$B94,'Outputs - Transposed'!$A$6:$A$175,F_Outputs!$A94)</f>
        <v>0.10719371535213432</v>
      </c>
    </row>
    <row r="95" spans="1:10">
      <c r="A95" t="s">
        <v>313</v>
      </c>
      <c r="B95" t="s">
        <v>590</v>
      </c>
      <c r="C95" t="s">
        <v>600</v>
      </c>
      <c r="D95" t="s">
        <v>446</v>
      </c>
      <c r="E95" t="s">
        <v>37</v>
      </c>
      <c r="F95" s="54">
        <f>SUMIFS('Outputs - Transposed'!C$6:C$175,'Outputs - Transposed'!$B$6:$B$175,F_Outputs!$B95,'Outputs - Transposed'!$A$6:$A$175,F_Outputs!$A95)</f>
        <v>9.6939789378383781E-2</v>
      </c>
      <c r="G95" s="54">
        <f>SUMIFS('Outputs - Transposed'!D$6:D$175,'Outputs - Transposed'!$B$6:$B$175,F_Outputs!$B95,'Outputs - Transposed'!$A$6:$A$175,F_Outputs!$A95)</f>
        <v>0.10404857703459106</v>
      </c>
      <c r="H95" s="54">
        <f>SUMIFS('Outputs - Transposed'!E$6:E$175,'Outputs - Transposed'!$B$6:$B$175,F_Outputs!$B95,'Outputs - Transposed'!$A$6:$A$175,F_Outputs!$A95)</f>
        <v>9.1793582298940593E-2</v>
      </c>
      <c r="I95" s="54">
        <f>SUMIFS('Outputs - Transposed'!F$6:F$175,'Outputs - Transposed'!$B$6:$B$175,F_Outputs!$B95,'Outputs - Transposed'!$A$6:$A$175,F_Outputs!$A95)</f>
        <v>7.9724719707307462E-2</v>
      </c>
      <c r="J95" s="54">
        <f>SUMIFS('Outputs - Transposed'!G$6:G$175,'Outputs - Transposed'!$B$6:$B$175,F_Outputs!$B95,'Outputs - Transposed'!$A$6:$A$175,F_Outputs!$A95)</f>
        <v>8.5707970352145488E-2</v>
      </c>
    </row>
    <row r="96" spans="1:10">
      <c r="A96" t="s">
        <v>313</v>
      </c>
      <c r="B96" t="s">
        <v>591</v>
      </c>
      <c r="C96" t="s">
        <v>604</v>
      </c>
      <c r="D96" t="s">
        <v>446</v>
      </c>
      <c r="E96" t="s">
        <v>37</v>
      </c>
      <c r="F96" s="54">
        <f>SUMIFS('Outputs - Transposed'!C$6:C$175,'Outputs - Transposed'!$B$6:$B$175,F_Outputs!$B96,'Outputs - Transposed'!$A$6:$A$175,F_Outputs!$A96)</f>
        <v>0</v>
      </c>
      <c r="G96" s="54">
        <f>SUMIFS('Outputs - Transposed'!D$6:D$175,'Outputs - Transposed'!$B$6:$B$175,F_Outputs!$B96,'Outputs - Transposed'!$A$6:$A$175,F_Outputs!$A96)</f>
        <v>0</v>
      </c>
      <c r="H96" s="54">
        <f>SUMIFS('Outputs - Transposed'!E$6:E$175,'Outputs - Transposed'!$B$6:$B$175,F_Outputs!$B96,'Outputs - Transposed'!$A$6:$A$175,F_Outputs!$A96)</f>
        <v>0</v>
      </c>
      <c r="I96" s="54">
        <f>SUMIFS('Outputs - Transposed'!F$6:F$175,'Outputs - Transposed'!$B$6:$B$175,F_Outputs!$B96,'Outputs - Transposed'!$A$6:$A$175,F_Outputs!$A96)</f>
        <v>0</v>
      </c>
      <c r="J96" s="54">
        <f>SUMIFS('Outputs - Transposed'!G$6:G$175,'Outputs - Transposed'!$B$6:$B$175,F_Outputs!$B96,'Outputs - Transposed'!$A$6:$A$175,F_Outputs!$A96)</f>
        <v>0</v>
      </c>
    </row>
    <row r="97" spans="1:10">
      <c r="A97" t="s">
        <v>313</v>
      </c>
      <c r="B97" t="s">
        <v>592</v>
      </c>
      <c r="C97" t="s">
        <v>605</v>
      </c>
      <c r="D97" t="s">
        <v>446</v>
      </c>
      <c r="E97" t="s">
        <v>37</v>
      </c>
      <c r="F97" s="54">
        <f>SUMIFS('Outputs - Transposed'!C$6:C$175,'Outputs - Transposed'!$B$6:$B$175,F_Outputs!$B97,'Outputs - Transposed'!$A$6:$A$175,F_Outputs!$A97)</f>
        <v>0</v>
      </c>
      <c r="G97" s="54">
        <f>SUMIFS('Outputs - Transposed'!D$6:D$175,'Outputs - Transposed'!$B$6:$B$175,F_Outputs!$B97,'Outputs - Transposed'!$A$6:$A$175,F_Outputs!$A97)</f>
        <v>0</v>
      </c>
      <c r="H97" s="54">
        <f>SUMIFS('Outputs - Transposed'!E$6:E$175,'Outputs - Transposed'!$B$6:$B$175,F_Outputs!$B97,'Outputs - Transposed'!$A$6:$A$175,F_Outputs!$A97)</f>
        <v>0</v>
      </c>
      <c r="I97" s="54">
        <f>SUMIFS('Outputs - Transposed'!F$6:F$175,'Outputs - Transposed'!$B$6:$B$175,F_Outputs!$B97,'Outputs - Transposed'!$A$6:$A$175,F_Outputs!$A97)</f>
        <v>0</v>
      </c>
      <c r="J97" s="54">
        <f>SUMIFS('Outputs - Transposed'!G$6:G$175,'Outputs - Transposed'!$B$6:$B$175,F_Outputs!$B97,'Outputs - Transposed'!$A$6:$A$175,F_Outputs!$A97)</f>
        <v>0</v>
      </c>
    </row>
    <row r="98" spans="1:10">
      <c r="A98" s="59" t="str">
        <f>A97</f>
        <v>NWT</v>
      </c>
      <c r="B98" s="59" t="s">
        <v>606</v>
      </c>
      <c r="C98" s="59" t="s">
        <v>607</v>
      </c>
      <c r="D98" s="59" t="s">
        <v>608</v>
      </c>
      <c r="E98" s="59" t="s">
        <v>37</v>
      </c>
      <c r="F98" s="60" t="str">
        <f ca="1">CONCATENATE("[…]", TEXT(NOW(),"dd/mm/yyy hh:mm:ss"))</f>
        <v>[…]18/03/2021 10:40:16</v>
      </c>
      <c r="G98" s="60" t="str">
        <f t="shared" ref="G98:J98" ca="1" si="14">CONCATENATE("[…]", TEXT(NOW(),"dd/mm/yyy hh:mm:ss"))</f>
        <v>[…]18/03/2021 10:40:16</v>
      </c>
      <c r="H98" s="60" t="str">
        <f t="shared" ca="1" si="14"/>
        <v>[…]18/03/2021 10:40:16</v>
      </c>
      <c r="I98" s="60" t="str">
        <f t="shared" ca="1" si="14"/>
        <v>[…]18/03/2021 10:40:16</v>
      </c>
      <c r="J98" s="60" t="str">
        <f t="shared" ca="1" si="14"/>
        <v>[…]18/03/2021 10:40:16</v>
      </c>
    </row>
    <row r="99" spans="1:10">
      <c r="A99" s="59" t="str">
        <f>A98</f>
        <v>NWT</v>
      </c>
      <c r="B99" s="59" t="s">
        <v>609</v>
      </c>
      <c r="C99" s="59" t="s">
        <v>610</v>
      </c>
      <c r="D99" s="59" t="s">
        <v>608</v>
      </c>
      <c r="E99" s="59" t="s">
        <v>37</v>
      </c>
      <c r="F99" s="60" t="e">
        <f ca="1">MID(CELL("filename"),SEARCH("[",CELL("filename"))+1,SEARCH("]",CELL("filename"))-SEARCH("[",CELL("filename"))-1)</f>
        <v>#VALUE!</v>
      </c>
      <c r="G99" s="60" t="e">
        <f t="shared" ref="G99:J99" ca="1" si="15">MID(CELL("filename"),SEARCH("[",CELL("filename"))+1,SEARCH("]",CELL("filename"))-SEARCH("[",CELL("filename"))-1)</f>
        <v>#VALUE!</v>
      </c>
      <c r="H99" s="60" t="e">
        <f t="shared" ca="1" si="15"/>
        <v>#VALUE!</v>
      </c>
      <c r="I99" s="60" t="e">
        <f t="shared" ca="1" si="15"/>
        <v>#VALUE!</v>
      </c>
      <c r="J99" s="60" t="e">
        <f t="shared" ca="1" si="15"/>
        <v>#VALUE!</v>
      </c>
    </row>
    <row r="100" spans="1:10">
      <c r="A100" t="s">
        <v>310</v>
      </c>
      <c r="B100" t="s">
        <v>583</v>
      </c>
      <c r="C100" t="s">
        <v>599</v>
      </c>
      <c r="D100" t="s">
        <v>446</v>
      </c>
      <c r="E100" t="s">
        <v>37</v>
      </c>
      <c r="F100" s="54">
        <f>SUMIFS('Outputs - Transposed'!C$6:C$175,'Outputs - Transposed'!$B$6:$B$175,F_Outputs!$B100,'Outputs - Transposed'!$A$6:$A$175,F_Outputs!$A100)</f>
        <v>0.10840387392510421</v>
      </c>
      <c r="G100" s="54">
        <f>SUMIFS('Outputs - Transposed'!D$6:D$175,'Outputs - Transposed'!$B$6:$B$175,F_Outputs!$B100,'Outputs - Transposed'!$A$6:$A$175,F_Outputs!$A100)</f>
        <v>0.11222109471670151</v>
      </c>
      <c r="H100" s="54">
        <f>SUMIFS('Outputs - Transposed'!E$6:E$175,'Outputs - Transposed'!$B$6:$B$175,F_Outputs!$B100,'Outputs - Transposed'!$A$6:$A$175,F_Outputs!$A100)</f>
        <v>0.11433098686515629</v>
      </c>
      <c r="I100" s="54">
        <f>SUMIFS('Outputs - Transposed'!F$6:F$175,'Outputs - Transposed'!$B$6:$B$175,F_Outputs!$B100,'Outputs - Transposed'!$A$6:$A$175,F_Outputs!$A100)</f>
        <v>0.11444360861304814</v>
      </c>
      <c r="J100" s="54">
        <f>SUMIFS('Outputs - Transposed'!G$6:G$175,'Outputs - Transposed'!$B$6:$B$175,F_Outputs!$B100,'Outputs - Transposed'!$A$6:$A$175,F_Outputs!$A100)</f>
        <v>0.10534895708659926</v>
      </c>
    </row>
    <row r="101" spans="1:10">
      <c r="A101" t="s">
        <v>310</v>
      </c>
      <c r="B101" t="s">
        <v>584</v>
      </c>
      <c r="C101" t="s">
        <v>600</v>
      </c>
      <c r="D101" t="s">
        <v>446</v>
      </c>
      <c r="E101" t="s">
        <v>37</v>
      </c>
      <c r="F101" s="54">
        <f>SUMIFS('Outputs - Transposed'!C$6:C$175,'Outputs - Transposed'!$B$6:$B$175,F_Outputs!$B101,'Outputs - Transposed'!$A$6:$A$175,F_Outputs!$A101)</f>
        <v>9.2042716600409399E-2</v>
      </c>
      <c r="G101" s="54">
        <f>SUMIFS('Outputs - Transposed'!D$6:D$175,'Outputs - Transposed'!$B$6:$B$175,F_Outputs!$B101,'Outputs - Transposed'!$A$6:$A$175,F_Outputs!$A101)</f>
        <v>0.10983827495211594</v>
      </c>
      <c r="H101" s="54">
        <f>SUMIFS('Outputs - Transposed'!E$6:E$175,'Outputs - Transposed'!$B$6:$B$175,F_Outputs!$B101,'Outputs - Transposed'!$A$6:$A$175,F_Outputs!$A101)</f>
        <v>9.8425637787158446E-2</v>
      </c>
      <c r="I101" s="54">
        <f>SUMIFS('Outputs - Transposed'!F$6:F$175,'Outputs - Transposed'!$B$6:$B$175,F_Outputs!$B101,'Outputs - Transposed'!$A$6:$A$175,F_Outputs!$A101)</f>
        <v>8.5870261956533675E-2</v>
      </c>
      <c r="J101" s="54">
        <f>SUMIFS('Outputs - Transposed'!G$6:G$175,'Outputs - Transposed'!$B$6:$B$175,F_Outputs!$B101,'Outputs - Transposed'!$A$6:$A$175,F_Outputs!$A101)</f>
        <v>5.907458749717312E-2</v>
      </c>
    </row>
    <row r="102" spans="1:10">
      <c r="A102" t="s">
        <v>310</v>
      </c>
      <c r="B102" t="s">
        <v>585</v>
      </c>
      <c r="C102" t="s">
        <v>601</v>
      </c>
      <c r="D102" t="s">
        <v>446</v>
      </c>
      <c r="E102" t="s">
        <v>37</v>
      </c>
      <c r="F102" s="54">
        <f>SUMIFS('Outputs - Transposed'!C$6:C$175,'Outputs - Transposed'!$B$6:$B$175,F_Outputs!$B102,'Outputs - Transposed'!$A$6:$A$175,F_Outputs!$A102)</f>
        <v>0.11168599791164832</v>
      </c>
      <c r="G102" s="54">
        <f>SUMIFS('Outputs - Transposed'!D$6:D$175,'Outputs - Transposed'!$B$6:$B$175,F_Outputs!$B102,'Outputs - Transposed'!$A$6:$A$175,F_Outputs!$A102)</f>
        <v>0.10772778406641183</v>
      </c>
      <c r="H102" s="54">
        <f>SUMIFS('Outputs - Transposed'!E$6:E$175,'Outputs - Transposed'!$B$6:$B$175,F_Outputs!$B102,'Outputs - Transposed'!$A$6:$A$175,F_Outputs!$A102)</f>
        <v>0.10479991190228589</v>
      </c>
      <c r="I102" s="54">
        <f>SUMIFS('Outputs - Transposed'!F$6:F$175,'Outputs - Transposed'!$B$6:$B$175,F_Outputs!$B102,'Outputs - Transposed'!$A$6:$A$175,F_Outputs!$A102)</f>
        <v>0.10238378182104094</v>
      </c>
      <c r="J102" s="54">
        <f>SUMIFS('Outputs - Transposed'!G$6:G$175,'Outputs - Transposed'!$B$6:$B$175,F_Outputs!$B102,'Outputs - Transposed'!$A$6:$A$175,F_Outputs!$A102)</f>
        <v>0.10387872016701158</v>
      </c>
    </row>
    <row r="103" spans="1:10">
      <c r="A103" t="s">
        <v>310</v>
      </c>
      <c r="B103" t="s">
        <v>586</v>
      </c>
      <c r="C103" t="s">
        <v>600</v>
      </c>
      <c r="D103" t="s">
        <v>446</v>
      </c>
      <c r="E103" t="s">
        <v>37</v>
      </c>
      <c r="F103" s="54">
        <f>SUMIFS('Outputs - Transposed'!C$6:C$175,'Outputs - Transposed'!$B$6:$B$175,F_Outputs!$B103,'Outputs - Transposed'!$A$6:$A$175,F_Outputs!$A103)</f>
        <v>0.10040615046368857</v>
      </c>
      <c r="G103" s="54">
        <f>SUMIFS('Outputs - Transposed'!D$6:D$175,'Outputs - Transposed'!$B$6:$B$175,F_Outputs!$B103,'Outputs - Transposed'!$A$6:$A$175,F_Outputs!$A103)</f>
        <v>0.10020542218068716</v>
      </c>
      <c r="H103" s="54">
        <f>SUMIFS('Outputs - Transposed'!E$6:E$175,'Outputs - Transposed'!$B$6:$B$175,F_Outputs!$B103,'Outputs - Transposed'!$A$6:$A$175,F_Outputs!$A103)</f>
        <v>9.3431174050748758E-2</v>
      </c>
      <c r="I103" s="54">
        <f>SUMIFS('Outputs - Transposed'!F$6:F$175,'Outputs - Transposed'!$B$6:$B$175,F_Outputs!$B103,'Outputs - Transposed'!$A$6:$A$175,F_Outputs!$A103)</f>
        <v>8.8919823382551638E-2</v>
      </c>
      <c r="J103" s="54">
        <f>SUMIFS('Outputs - Transposed'!G$6:G$175,'Outputs - Transposed'!$B$6:$B$175,F_Outputs!$B103,'Outputs - Transposed'!$A$6:$A$175,F_Outputs!$A103)</f>
        <v>8.6561234053925323E-2</v>
      </c>
    </row>
    <row r="104" spans="1:10">
      <c r="A104" t="s">
        <v>310</v>
      </c>
      <c r="B104" t="s">
        <v>587</v>
      </c>
      <c r="C104" t="s">
        <v>602</v>
      </c>
      <c r="D104" t="s">
        <v>446</v>
      </c>
      <c r="E104" t="s">
        <v>37</v>
      </c>
      <c r="F104" s="54">
        <f>SUMIFS('Outputs - Transposed'!C$6:C$175,'Outputs - Transposed'!$B$6:$B$175,F_Outputs!$B104,'Outputs - Transposed'!$A$6:$A$175,F_Outputs!$A104)</f>
        <v>0.10171521114133102</v>
      </c>
      <c r="G104" s="54">
        <f>SUMIFS('Outputs - Transposed'!D$6:D$175,'Outputs - Transposed'!$B$6:$B$175,F_Outputs!$B104,'Outputs - Transposed'!$A$6:$A$175,F_Outputs!$A104)</f>
        <v>0.10752019295847826</v>
      </c>
      <c r="H104" s="54">
        <f>SUMIFS('Outputs - Transposed'!E$6:E$175,'Outputs - Transposed'!$B$6:$B$175,F_Outputs!$B104,'Outputs - Transposed'!$A$6:$A$175,F_Outputs!$A104)</f>
        <v>0.10784944955447695</v>
      </c>
      <c r="I104" s="54">
        <f>SUMIFS('Outputs - Transposed'!F$6:F$175,'Outputs - Transposed'!$B$6:$B$175,F_Outputs!$B104,'Outputs - Transposed'!$A$6:$A$175,F_Outputs!$A104)</f>
        <v>0.10694694364277976</v>
      </c>
      <c r="J104" s="54">
        <f>SUMIFS('Outputs - Transposed'!G$6:G$175,'Outputs - Transposed'!$B$6:$B$175,F_Outputs!$B104,'Outputs - Transposed'!$A$6:$A$175,F_Outputs!$A104)</f>
        <v>0.10634753265201838</v>
      </c>
    </row>
    <row r="105" spans="1:10">
      <c r="A105" t="s">
        <v>310</v>
      </c>
      <c r="B105" t="s">
        <v>588</v>
      </c>
      <c r="C105" t="s">
        <v>600</v>
      </c>
      <c r="D105" t="s">
        <v>446</v>
      </c>
      <c r="E105" t="s">
        <v>37</v>
      </c>
      <c r="F105" s="54">
        <f>SUMIFS('Outputs - Transposed'!C$6:C$175,'Outputs - Transposed'!$B$6:$B$175,F_Outputs!$B105,'Outputs - Transposed'!$A$6:$A$175,F_Outputs!$A105)</f>
        <v>0.11001639424455954</v>
      </c>
      <c r="G105" s="54">
        <f>SUMIFS('Outputs - Transposed'!D$6:D$175,'Outputs - Transposed'!$B$6:$B$175,F_Outputs!$B105,'Outputs - Transposed'!$A$6:$A$175,F_Outputs!$A105)</f>
        <v>8.8674638809643297E-2</v>
      </c>
      <c r="H105" s="54">
        <f>SUMIFS('Outputs - Transposed'!E$6:E$175,'Outputs - Transposed'!$B$6:$B$175,F_Outputs!$B105,'Outputs - Transposed'!$A$6:$A$175,F_Outputs!$A105)</f>
        <v>9.4707467256804762E-2</v>
      </c>
      <c r="I105" s="54">
        <f>SUMIFS('Outputs - Transposed'!F$6:F$175,'Outputs - Transposed'!$B$6:$B$175,F_Outputs!$B105,'Outputs - Transposed'!$A$6:$A$175,F_Outputs!$A105)</f>
        <v>8.8690249243512528E-2</v>
      </c>
      <c r="J105" s="54">
        <f>SUMIFS('Outputs - Transposed'!G$6:G$175,'Outputs - Transposed'!$B$6:$B$175,F_Outputs!$B105,'Outputs - Transposed'!$A$6:$A$175,F_Outputs!$A105)</f>
        <v>8.7531920496395479E-2</v>
      </c>
    </row>
    <row r="106" spans="1:10">
      <c r="A106" t="s">
        <v>310</v>
      </c>
      <c r="B106" t="s">
        <v>589</v>
      </c>
      <c r="C106" t="s">
        <v>603</v>
      </c>
      <c r="D106" t="s">
        <v>446</v>
      </c>
      <c r="E106" t="s">
        <v>37</v>
      </c>
      <c r="F106" s="54">
        <f>SUMIFS('Outputs - Transposed'!C$6:C$175,'Outputs - Transposed'!$B$6:$B$175,F_Outputs!$B106,'Outputs - Transposed'!$A$6:$A$175,F_Outputs!$A106)</f>
        <v>0.12224253569068831</v>
      </c>
      <c r="G106" s="54">
        <f>SUMIFS('Outputs - Transposed'!D$6:D$175,'Outputs - Transposed'!$B$6:$B$175,F_Outputs!$B106,'Outputs - Transposed'!$A$6:$A$175,F_Outputs!$A106)</f>
        <v>0.12218107336563416</v>
      </c>
      <c r="H106" s="54">
        <f>SUMIFS('Outputs - Transposed'!E$6:E$175,'Outputs - Transposed'!$B$6:$B$175,F_Outputs!$B106,'Outputs - Transposed'!$A$6:$A$175,F_Outputs!$A106)</f>
        <v>0.1226697971081049</v>
      </c>
      <c r="I106" s="54">
        <f>SUMIFS('Outputs - Transposed'!F$6:F$175,'Outputs - Transposed'!$B$6:$B$175,F_Outputs!$B106,'Outputs - Transposed'!$A$6:$A$175,F_Outputs!$A106)</f>
        <v>0.12081919012524413</v>
      </c>
      <c r="J106" s="54">
        <f>SUMIFS('Outputs - Transposed'!G$6:G$175,'Outputs - Transposed'!$B$6:$B$175,F_Outputs!$B106,'Outputs - Transposed'!$A$6:$A$175,F_Outputs!$A106)</f>
        <v>0.12258475085125056</v>
      </c>
    </row>
    <row r="107" spans="1:10">
      <c r="A107" t="s">
        <v>310</v>
      </c>
      <c r="B107" t="s">
        <v>590</v>
      </c>
      <c r="C107" t="s">
        <v>600</v>
      </c>
      <c r="D107" t="s">
        <v>446</v>
      </c>
      <c r="E107" t="s">
        <v>37</v>
      </c>
      <c r="F107" s="54">
        <f>SUMIFS('Outputs - Transposed'!C$6:C$175,'Outputs - Transposed'!$B$6:$B$175,F_Outputs!$B107,'Outputs - Transposed'!$A$6:$A$175,F_Outputs!$A107)</f>
        <v>8.2675403164076594E-2</v>
      </c>
      <c r="G107" s="54">
        <f>SUMIFS('Outputs - Transposed'!D$6:D$175,'Outputs - Transposed'!$B$6:$B$175,F_Outputs!$B107,'Outputs - Transposed'!$A$6:$A$175,F_Outputs!$A107)</f>
        <v>7.9567023120142952E-2</v>
      </c>
      <c r="H107" s="54">
        <f>SUMIFS('Outputs - Transposed'!E$6:E$175,'Outputs - Transposed'!$B$6:$B$175,F_Outputs!$B107,'Outputs - Transposed'!$A$6:$A$175,F_Outputs!$A107)</f>
        <v>8.1036541062762965E-2</v>
      </c>
      <c r="I107" s="54">
        <f>SUMIFS('Outputs - Transposed'!F$6:F$175,'Outputs - Transposed'!$B$6:$B$175,F_Outputs!$B107,'Outputs - Transposed'!$A$6:$A$175,F_Outputs!$A107)</f>
        <v>7.6714518600476303E-2</v>
      </c>
      <c r="J107" s="54">
        <f>SUMIFS('Outputs - Transposed'!G$6:G$175,'Outputs - Transposed'!$B$6:$B$175,F_Outputs!$B107,'Outputs - Transposed'!$A$6:$A$175,F_Outputs!$A107)</f>
        <v>6.9509166911619041E-2</v>
      </c>
    </row>
    <row r="108" spans="1:10">
      <c r="A108" t="s">
        <v>310</v>
      </c>
      <c r="B108" t="s">
        <v>591</v>
      </c>
      <c r="C108" t="s">
        <v>604</v>
      </c>
      <c r="D108" t="s">
        <v>446</v>
      </c>
      <c r="E108" t="s">
        <v>37</v>
      </c>
      <c r="F108" s="54">
        <f>SUMIFS('Outputs - Transposed'!C$6:C$175,'Outputs - Transposed'!$B$6:$B$175,F_Outputs!$B108,'Outputs - Transposed'!$A$6:$A$175,F_Outputs!$A108)</f>
        <v>0</v>
      </c>
      <c r="G108" s="54">
        <f>SUMIFS('Outputs - Transposed'!D$6:D$175,'Outputs - Transposed'!$B$6:$B$175,F_Outputs!$B108,'Outputs - Transposed'!$A$6:$A$175,F_Outputs!$A108)</f>
        <v>0</v>
      </c>
      <c r="H108" s="54">
        <f>SUMIFS('Outputs - Transposed'!E$6:E$175,'Outputs - Transposed'!$B$6:$B$175,F_Outputs!$B108,'Outputs - Transposed'!$A$6:$A$175,F_Outputs!$A108)</f>
        <v>0</v>
      </c>
      <c r="I108" s="54">
        <f>SUMIFS('Outputs - Transposed'!F$6:F$175,'Outputs - Transposed'!$B$6:$B$175,F_Outputs!$B108,'Outputs - Transposed'!$A$6:$A$175,F_Outputs!$A108)</f>
        <v>0</v>
      </c>
      <c r="J108" s="54">
        <f>SUMIFS('Outputs - Transposed'!G$6:G$175,'Outputs - Transposed'!$B$6:$B$175,F_Outputs!$B108,'Outputs - Transposed'!$A$6:$A$175,F_Outputs!$A108)</f>
        <v>0</v>
      </c>
    </row>
    <row r="109" spans="1:10">
      <c r="A109" t="s">
        <v>310</v>
      </c>
      <c r="B109" t="s">
        <v>592</v>
      </c>
      <c r="C109" t="s">
        <v>605</v>
      </c>
      <c r="D109" t="s">
        <v>446</v>
      </c>
      <c r="E109" t="s">
        <v>37</v>
      </c>
      <c r="F109" s="54">
        <f>SUMIFS('Outputs - Transposed'!C$6:C$175,'Outputs - Transposed'!$B$6:$B$175,F_Outputs!$B109,'Outputs - Transposed'!$A$6:$A$175,F_Outputs!$A109)</f>
        <v>0</v>
      </c>
      <c r="G109" s="54">
        <f>SUMIFS('Outputs - Transposed'!D$6:D$175,'Outputs - Transposed'!$B$6:$B$175,F_Outputs!$B109,'Outputs - Transposed'!$A$6:$A$175,F_Outputs!$A109)</f>
        <v>0</v>
      </c>
      <c r="H109" s="54">
        <f>SUMIFS('Outputs - Transposed'!E$6:E$175,'Outputs - Transposed'!$B$6:$B$175,F_Outputs!$B109,'Outputs - Transposed'!$A$6:$A$175,F_Outputs!$A109)</f>
        <v>0</v>
      </c>
      <c r="I109" s="54">
        <f>SUMIFS('Outputs - Transposed'!F$6:F$175,'Outputs - Transposed'!$B$6:$B$175,F_Outputs!$B109,'Outputs - Transposed'!$A$6:$A$175,F_Outputs!$A109)</f>
        <v>0</v>
      </c>
      <c r="J109" s="54">
        <f>SUMIFS('Outputs - Transposed'!G$6:G$175,'Outputs - Transposed'!$B$6:$B$175,F_Outputs!$B109,'Outputs - Transposed'!$A$6:$A$175,F_Outputs!$A109)</f>
        <v>0</v>
      </c>
    </row>
    <row r="110" spans="1:10">
      <c r="A110" s="59" t="str">
        <f>A109</f>
        <v>WSH</v>
      </c>
      <c r="B110" s="59" t="s">
        <v>606</v>
      </c>
      <c r="C110" s="59" t="s">
        <v>607</v>
      </c>
      <c r="D110" s="59" t="s">
        <v>608</v>
      </c>
      <c r="E110" s="59" t="s">
        <v>37</v>
      </c>
      <c r="F110" s="60" t="str">
        <f ca="1">CONCATENATE("[…]", TEXT(NOW(),"dd/mm/yyy hh:mm:ss"))</f>
        <v>[…]18/03/2021 10:40:16</v>
      </c>
      <c r="G110" s="60" t="str">
        <f t="shared" ref="G110:J110" ca="1" si="16">CONCATENATE("[…]", TEXT(NOW(),"dd/mm/yyy hh:mm:ss"))</f>
        <v>[…]18/03/2021 10:40:16</v>
      </c>
      <c r="H110" s="60" t="str">
        <f t="shared" ca="1" si="16"/>
        <v>[…]18/03/2021 10:40:16</v>
      </c>
      <c r="I110" s="60" t="str">
        <f t="shared" ca="1" si="16"/>
        <v>[…]18/03/2021 10:40:16</v>
      </c>
      <c r="J110" s="60" t="str">
        <f t="shared" ca="1" si="16"/>
        <v>[…]18/03/2021 10:40:16</v>
      </c>
    </row>
    <row r="111" spans="1:10">
      <c r="A111" s="59" t="str">
        <f>A110</f>
        <v>WSH</v>
      </c>
      <c r="B111" s="59" t="s">
        <v>609</v>
      </c>
      <c r="C111" s="59" t="s">
        <v>610</v>
      </c>
      <c r="D111" s="59" t="s">
        <v>608</v>
      </c>
      <c r="E111" s="59" t="s">
        <v>37</v>
      </c>
      <c r="F111" s="60" t="e">
        <f ca="1">MID(CELL("filename"),SEARCH("[",CELL("filename"))+1,SEARCH("]",CELL("filename"))-SEARCH("[",CELL("filename"))-1)</f>
        <v>#VALUE!</v>
      </c>
      <c r="G111" s="60" t="e">
        <f t="shared" ref="G111:J111" ca="1" si="17">MID(CELL("filename"),SEARCH("[",CELL("filename"))+1,SEARCH("]",CELL("filename"))-SEARCH("[",CELL("filename"))-1)</f>
        <v>#VALUE!</v>
      </c>
      <c r="H111" s="60" t="e">
        <f t="shared" ca="1" si="17"/>
        <v>#VALUE!</v>
      </c>
      <c r="I111" s="60" t="e">
        <f t="shared" ca="1" si="17"/>
        <v>#VALUE!</v>
      </c>
      <c r="J111" s="60" t="e">
        <f t="shared" ca="1" si="17"/>
        <v>#VALUE!</v>
      </c>
    </row>
    <row r="112" spans="1:10">
      <c r="A112" t="s">
        <v>302</v>
      </c>
      <c r="B112" t="s">
        <v>583</v>
      </c>
      <c r="C112" t="s">
        <v>599</v>
      </c>
      <c r="D112" t="s">
        <v>446</v>
      </c>
      <c r="E112" t="s">
        <v>37</v>
      </c>
      <c r="F112" s="54">
        <f>SUMIFS('Outputs - Transposed'!C$6:C$175,'Outputs - Transposed'!$B$6:$B$175,F_Outputs!$B112,'Outputs - Transposed'!$A$6:$A$175,F_Outputs!$A112)</f>
        <v>0.1167078906216943</v>
      </c>
      <c r="G112" s="54">
        <f>SUMIFS('Outputs - Transposed'!D$6:D$175,'Outputs - Transposed'!$B$6:$B$175,F_Outputs!$B112,'Outputs - Transposed'!$A$6:$A$175,F_Outputs!$A112)</f>
        <v>0.11886516917916248</v>
      </c>
      <c r="H112" s="54">
        <f>SUMIFS('Outputs - Transposed'!E$6:E$175,'Outputs - Transposed'!$B$6:$B$175,F_Outputs!$B112,'Outputs - Transposed'!$A$6:$A$175,F_Outputs!$A112)</f>
        <v>0.13072648210482166</v>
      </c>
      <c r="I112" s="54">
        <f>SUMIFS('Outputs - Transposed'!F$6:F$175,'Outputs - Transposed'!$B$6:$B$175,F_Outputs!$B112,'Outputs - Transposed'!$A$6:$A$175,F_Outputs!$A112)</f>
        <v>0.11892336721069892</v>
      </c>
      <c r="J112" s="54">
        <f>SUMIFS('Outputs - Transposed'!G$6:G$175,'Outputs - Transposed'!$B$6:$B$175,F_Outputs!$B112,'Outputs - Transposed'!$A$6:$A$175,F_Outputs!$A112)</f>
        <v>0.11982348913504873</v>
      </c>
    </row>
    <row r="113" spans="1:10">
      <c r="A113" t="s">
        <v>302</v>
      </c>
      <c r="B113" t="s">
        <v>584</v>
      </c>
      <c r="C113" t="s">
        <v>600</v>
      </c>
      <c r="D113" t="s">
        <v>446</v>
      </c>
      <c r="E113" t="s">
        <v>37</v>
      </c>
      <c r="F113" s="54">
        <f>SUMIFS('Outputs - Transposed'!C$6:C$175,'Outputs - Transposed'!$B$6:$B$175,F_Outputs!$B113,'Outputs - Transposed'!$A$6:$A$175,F_Outputs!$A113)</f>
        <v>0.14860848819081393</v>
      </c>
      <c r="G113" s="54">
        <f>SUMIFS('Outputs - Transposed'!D$6:D$175,'Outputs - Transposed'!$B$6:$B$175,F_Outputs!$B113,'Outputs - Transposed'!$A$6:$A$175,F_Outputs!$A113)</f>
        <v>8.1781079293362424E-2</v>
      </c>
      <c r="H113" s="54">
        <f>SUMIFS('Outputs - Transposed'!E$6:E$175,'Outputs - Transposed'!$B$6:$B$175,F_Outputs!$B113,'Outputs - Transposed'!$A$6:$A$175,F_Outputs!$A113)</f>
        <v>7.6634350084109598E-2</v>
      </c>
      <c r="I113" s="54">
        <f>SUMIFS('Outputs - Transposed'!F$6:F$175,'Outputs - Transposed'!$B$6:$B$175,F_Outputs!$B113,'Outputs - Transposed'!$A$6:$A$175,F_Outputs!$A113)</f>
        <v>4.994500796618976E-2</v>
      </c>
      <c r="J113" s="54">
        <f>SUMIFS('Outputs - Transposed'!G$6:G$175,'Outputs - Transposed'!$B$6:$B$175,F_Outputs!$B113,'Outputs - Transposed'!$A$6:$A$175,F_Outputs!$A113)</f>
        <v>3.7984676214098054E-2</v>
      </c>
    </row>
    <row r="114" spans="1:10">
      <c r="A114" t="s">
        <v>302</v>
      </c>
      <c r="B114" t="s">
        <v>585</v>
      </c>
      <c r="C114" t="s">
        <v>601</v>
      </c>
      <c r="D114" t="s">
        <v>446</v>
      </c>
      <c r="E114" t="s">
        <v>37</v>
      </c>
      <c r="F114" s="54">
        <f>SUMIFS('Outputs - Transposed'!C$6:C$175,'Outputs - Transposed'!$B$6:$B$175,F_Outputs!$B114,'Outputs - Transposed'!$A$6:$A$175,F_Outputs!$A114)</f>
        <v>0.12001002862757894</v>
      </c>
      <c r="G114" s="54">
        <f>SUMIFS('Outputs - Transposed'!D$6:D$175,'Outputs - Transposed'!$B$6:$B$175,F_Outputs!$B114,'Outputs - Transposed'!$A$6:$A$175,F_Outputs!$A114)</f>
        <v>0.12066256483411494</v>
      </c>
      <c r="H114" s="54">
        <f>SUMIFS('Outputs - Transposed'!E$6:E$175,'Outputs - Transposed'!$B$6:$B$175,F_Outputs!$B114,'Outputs - Transposed'!$A$6:$A$175,F_Outputs!$A114)</f>
        <v>0.12143999312388538</v>
      </c>
      <c r="I114" s="54">
        <f>SUMIFS('Outputs - Transposed'!F$6:F$175,'Outputs - Transposed'!$B$6:$B$175,F_Outputs!$B114,'Outputs - Transposed'!$A$6:$A$175,F_Outputs!$A114)</f>
        <v>0.12245172889121148</v>
      </c>
      <c r="J114" s="54">
        <f>SUMIFS('Outputs - Transposed'!G$6:G$175,'Outputs - Transposed'!$B$6:$B$175,F_Outputs!$B114,'Outputs - Transposed'!$A$6:$A$175,F_Outputs!$A114)</f>
        <v>0.12371452076485526</v>
      </c>
    </row>
    <row r="115" spans="1:10">
      <c r="A115" t="s">
        <v>302</v>
      </c>
      <c r="B115" t="s">
        <v>586</v>
      </c>
      <c r="C115" t="s">
        <v>600</v>
      </c>
      <c r="D115" t="s">
        <v>446</v>
      </c>
      <c r="E115" t="s">
        <v>37</v>
      </c>
      <c r="F115" s="54">
        <f>SUMIFS('Outputs - Transposed'!C$6:C$175,'Outputs - Transposed'!$B$6:$B$175,F_Outputs!$B115,'Outputs - Transposed'!$A$6:$A$175,F_Outputs!$A115)</f>
        <v>7.546296578721888E-2</v>
      </c>
      <c r="G115" s="54">
        <f>SUMIFS('Outputs - Transposed'!D$6:D$175,'Outputs - Transposed'!$B$6:$B$175,F_Outputs!$B115,'Outputs - Transposed'!$A$6:$A$175,F_Outputs!$A115)</f>
        <v>7.0634996811148279E-2</v>
      </c>
      <c r="H115" s="54">
        <f>SUMIFS('Outputs - Transposed'!E$6:E$175,'Outputs - Transposed'!$B$6:$B$175,F_Outputs!$B115,'Outputs - Transposed'!$A$6:$A$175,F_Outputs!$A115)</f>
        <v>0.10548824575491086</v>
      </c>
      <c r="I115" s="54">
        <f>SUMIFS('Outputs - Transposed'!F$6:F$175,'Outputs - Transposed'!$B$6:$B$175,F_Outputs!$B115,'Outputs - Transposed'!$A$6:$A$175,F_Outputs!$A115)</f>
        <v>7.5643273239714356E-2</v>
      </c>
      <c r="J115" s="54">
        <f>SUMIFS('Outputs - Transposed'!G$6:G$175,'Outputs - Transposed'!$B$6:$B$175,F_Outputs!$B115,'Outputs - Transposed'!$A$6:$A$175,F_Outputs!$A115)</f>
        <v>6.4491682165361552E-2</v>
      </c>
    </row>
    <row r="116" spans="1:10">
      <c r="A116" t="s">
        <v>302</v>
      </c>
      <c r="B116" t="s">
        <v>587</v>
      </c>
      <c r="C116" t="s">
        <v>602</v>
      </c>
      <c r="D116" t="s">
        <v>446</v>
      </c>
      <c r="E116" t="s">
        <v>37</v>
      </c>
      <c r="F116" s="54">
        <f>SUMIFS('Outputs - Transposed'!C$6:C$175,'Outputs - Transposed'!$B$6:$B$175,F_Outputs!$B116,'Outputs - Transposed'!$A$6:$A$175,F_Outputs!$A116)</f>
        <v>6.1153247883958053E-2</v>
      </c>
      <c r="G116" s="54">
        <f>SUMIFS('Outputs - Transposed'!D$6:D$175,'Outputs - Transposed'!$B$6:$B$175,F_Outputs!$B116,'Outputs - Transposed'!$A$6:$A$175,F_Outputs!$A116)</f>
        <v>6.2427214027452903E-2</v>
      </c>
      <c r="H116" s="54">
        <f>SUMIFS('Outputs - Transposed'!E$6:E$175,'Outputs - Transposed'!$B$6:$B$175,F_Outputs!$B116,'Outputs - Transposed'!$A$6:$A$175,F_Outputs!$A116)</f>
        <v>6.4156433140310068E-2</v>
      </c>
      <c r="I116" s="54">
        <f>SUMIFS('Outputs - Transposed'!F$6:F$175,'Outputs - Transposed'!$B$6:$B$175,F_Outputs!$B116,'Outputs - Transposed'!$A$6:$A$175,F_Outputs!$A116)</f>
        <v>6.6381700209981909E-2</v>
      </c>
      <c r="J116" s="54">
        <f>SUMIFS('Outputs - Transposed'!G$6:G$175,'Outputs - Transposed'!$B$6:$B$175,F_Outputs!$B116,'Outputs - Transposed'!$A$6:$A$175,F_Outputs!$A116)</f>
        <v>6.8027348360380768E-2</v>
      </c>
    </row>
    <row r="117" spans="1:10">
      <c r="A117" t="s">
        <v>302</v>
      </c>
      <c r="B117" t="s">
        <v>588</v>
      </c>
      <c r="C117" t="s">
        <v>600</v>
      </c>
      <c r="D117" t="s">
        <v>446</v>
      </c>
      <c r="E117" t="s">
        <v>37</v>
      </c>
      <c r="F117" s="54">
        <f>SUMIFS('Outputs - Transposed'!C$6:C$175,'Outputs - Transposed'!$B$6:$B$175,F_Outputs!$B117,'Outputs - Transposed'!$A$6:$A$175,F_Outputs!$A117)</f>
        <v>0.15325751153467401</v>
      </c>
      <c r="G117" s="54">
        <f>SUMIFS('Outputs - Transposed'!D$6:D$175,'Outputs - Transposed'!$B$6:$B$175,F_Outputs!$B117,'Outputs - Transposed'!$A$6:$A$175,F_Outputs!$A117)</f>
        <v>0.13901505312806581</v>
      </c>
      <c r="H117" s="54">
        <f>SUMIFS('Outputs - Transposed'!E$6:E$175,'Outputs - Transposed'!$B$6:$B$175,F_Outputs!$B117,'Outputs - Transposed'!$A$6:$A$175,F_Outputs!$A117)</f>
        <v>0.13518454640256675</v>
      </c>
      <c r="I117" s="54">
        <f>SUMIFS('Outputs - Transposed'!F$6:F$175,'Outputs - Transposed'!$B$6:$B$175,F_Outputs!$B117,'Outputs - Transposed'!$A$6:$A$175,F_Outputs!$A117)</f>
        <v>0.13025662415921724</v>
      </c>
      <c r="J117" s="54">
        <f>SUMIFS('Outputs - Transposed'!G$6:G$175,'Outputs - Transposed'!$B$6:$B$175,F_Outputs!$B117,'Outputs - Transposed'!$A$6:$A$175,F_Outputs!$A117)</f>
        <v>0.12014032115339258</v>
      </c>
    </row>
    <row r="118" spans="1:10">
      <c r="A118" t="s">
        <v>302</v>
      </c>
      <c r="B118" t="s">
        <v>589</v>
      </c>
      <c r="C118" t="s">
        <v>603</v>
      </c>
      <c r="D118" t="s">
        <v>446</v>
      </c>
      <c r="E118" t="s">
        <v>37</v>
      </c>
      <c r="F118" s="54">
        <f>SUMIFS('Outputs - Transposed'!C$6:C$175,'Outputs - Transposed'!$B$6:$B$175,F_Outputs!$B118,'Outputs - Transposed'!$A$6:$A$175,F_Outputs!$A118)</f>
        <v>0.14054126781875337</v>
      </c>
      <c r="G118" s="54">
        <f>SUMIFS('Outputs - Transposed'!D$6:D$175,'Outputs - Transposed'!$B$6:$B$175,F_Outputs!$B118,'Outputs - Transposed'!$A$6:$A$175,F_Outputs!$A118)</f>
        <v>0.14119992484877125</v>
      </c>
      <c r="H118" s="54">
        <f>SUMIFS('Outputs - Transposed'!E$6:E$175,'Outputs - Transposed'!$B$6:$B$175,F_Outputs!$B118,'Outputs - Transposed'!$A$6:$A$175,F_Outputs!$A118)</f>
        <v>0.14186846750931295</v>
      </c>
      <c r="I118" s="54">
        <f>SUMIFS('Outputs - Transposed'!F$6:F$175,'Outputs - Transposed'!$B$6:$B$175,F_Outputs!$B118,'Outputs - Transposed'!$A$6:$A$175,F_Outputs!$A118)</f>
        <v>0.14254704609582533</v>
      </c>
      <c r="J118" s="54">
        <f>SUMIFS('Outputs - Transposed'!G$6:G$175,'Outputs - Transposed'!$B$6:$B$175,F_Outputs!$B118,'Outputs - Transposed'!$A$6:$A$175,F_Outputs!$A118)</f>
        <v>0.14324052249314309</v>
      </c>
    </row>
    <row r="119" spans="1:10">
      <c r="A119" t="s">
        <v>302</v>
      </c>
      <c r="B119" t="s">
        <v>590</v>
      </c>
      <c r="C119" t="s">
        <v>600</v>
      </c>
      <c r="D119" t="s">
        <v>446</v>
      </c>
      <c r="E119" t="s">
        <v>37</v>
      </c>
      <c r="F119" s="54">
        <f>SUMIFS('Outputs - Transposed'!C$6:C$175,'Outputs - Transposed'!$B$6:$B$175,F_Outputs!$B119,'Outputs - Transposed'!$A$6:$A$175,F_Outputs!$A119)</f>
        <v>5.0772393607426046E-2</v>
      </c>
      <c r="G119" s="54">
        <f>SUMIFS('Outputs - Transposed'!D$6:D$175,'Outputs - Transposed'!$B$6:$B$175,F_Outputs!$B119,'Outputs - Transposed'!$A$6:$A$175,F_Outputs!$A119)</f>
        <v>4.4250022615516374E-2</v>
      </c>
      <c r="H119" s="54">
        <f>SUMIFS('Outputs - Transposed'!E$6:E$175,'Outputs - Transposed'!$B$6:$B$175,F_Outputs!$B119,'Outputs - Transposed'!$A$6:$A$175,F_Outputs!$A119)</f>
        <v>6.6487282345312648E-2</v>
      </c>
      <c r="I119" s="54">
        <f>SUMIFS('Outputs - Transposed'!F$6:F$175,'Outputs - Transposed'!$B$6:$B$175,F_Outputs!$B119,'Outputs - Transposed'!$A$6:$A$175,F_Outputs!$A119)</f>
        <v>5.1387626619781017E-2</v>
      </c>
      <c r="J119" s="54">
        <f>SUMIFS('Outputs - Transposed'!G$6:G$175,'Outputs - Transposed'!$B$6:$B$175,F_Outputs!$B119,'Outputs - Transposed'!$A$6:$A$175,F_Outputs!$A119)</f>
        <v>7.7705446046157867E-2</v>
      </c>
    </row>
    <row r="120" spans="1:10">
      <c r="A120" t="s">
        <v>302</v>
      </c>
      <c r="B120" t="s">
        <v>591</v>
      </c>
      <c r="C120" t="s">
        <v>604</v>
      </c>
      <c r="D120" t="s">
        <v>446</v>
      </c>
      <c r="E120" t="s">
        <v>37</v>
      </c>
      <c r="F120" s="54">
        <f>SUMIFS('Outputs - Transposed'!C$6:C$175,'Outputs - Transposed'!$B$6:$B$175,F_Outputs!$B120,'Outputs - Transposed'!$A$6:$A$175,F_Outputs!$A120)</f>
        <v>0</v>
      </c>
      <c r="G120" s="54">
        <f>SUMIFS('Outputs - Transposed'!D$6:D$175,'Outputs - Transposed'!$B$6:$B$175,F_Outputs!$B120,'Outputs - Transposed'!$A$6:$A$175,F_Outputs!$A120)</f>
        <v>0</v>
      </c>
      <c r="H120" s="54">
        <f>SUMIFS('Outputs - Transposed'!E$6:E$175,'Outputs - Transposed'!$B$6:$B$175,F_Outputs!$B120,'Outputs - Transposed'!$A$6:$A$175,F_Outputs!$A120)</f>
        <v>0</v>
      </c>
      <c r="I120" s="54">
        <f>SUMIFS('Outputs - Transposed'!F$6:F$175,'Outputs - Transposed'!$B$6:$B$175,F_Outputs!$B120,'Outputs - Transposed'!$A$6:$A$175,F_Outputs!$A120)</f>
        <v>0</v>
      </c>
      <c r="J120" s="54">
        <f>SUMIFS('Outputs - Transposed'!G$6:G$175,'Outputs - Transposed'!$B$6:$B$175,F_Outputs!$B120,'Outputs - Transposed'!$A$6:$A$175,F_Outputs!$A120)</f>
        <v>0</v>
      </c>
    </row>
    <row r="121" spans="1:10">
      <c r="A121" t="s">
        <v>302</v>
      </c>
      <c r="B121" t="s">
        <v>592</v>
      </c>
      <c r="C121" t="s">
        <v>605</v>
      </c>
      <c r="D121" t="s">
        <v>446</v>
      </c>
      <c r="E121" t="s">
        <v>37</v>
      </c>
      <c r="F121" s="54">
        <f>SUMIFS('Outputs - Transposed'!C$6:C$175,'Outputs - Transposed'!$B$6:$B$175,F_Outputs!$B121,'Outputs - Transposed'!$A$6:$A$175,F_Outputs!$A121)</f>
        <v>0</v>
      </c>
      <c r="G121" s="54">
        <f>SUMIFS('Outputs - Transposed'!D$6:D$175,'Outputs - Transposed'!$B$6:$B$175,F_Outputs!$B121,'Outputs - Transposed'!$A$6:$A$175,F_Outputs!$A121)</f>
        <v>0</v>
      </c>
      <c r="H121" s="54">
        <f>SUMIFS('Outputs - Transposed'!E$6:E$175,'Outputs - Transposed'!$B$6:$B$175,F_Outputs!$B121,'Outputs - Transposed'!$A$6:$A$175,F_Outputs!$A121)</f>
        <v>0</v>
      </c>
      <c r="I121" s="54">
        <f>SUMIFS('Outputs - Transposed'!F$6:F$175,'Outputs - Transposed'!$B$6:$B$175,F_Outputs!$B121,'Outputs - Transposed'!$A$6:$A$175,F_Outputs!$A121)</f>
        <v>0</v>
      </c>
      <c r="J121" s="54">
        <f>SUMIFS('Outputs - Transposed'!G$6:G$175,'Outputs - Transposed'!$B$6:$B$175,F_Outputs!$B121,'Outputs - Transposed'!$A$6:$A$175,F_Outputs!$A121)</f>
        <v>0</v>
      </c>
    </row>
    <row r="122" spans="1:10">
      <c r="A122" s="59" t="str">
        <f>A121</f>
        <v>WSX</v>
      </c>
      <c r="B122" s="59" t="s">
        <v>606</v>
      </c>
      <c r="C122" s="59" t="s">
        <v>607</v>
      </c>
      <c r="D122" s="59" t="s">
        <v>608</v>
      </c>
      <c r="E122" s="59" t="s">
        <v>37</v>
      </c>
      <c r="F122" s="60" t="str">
        <f ca="1">CONCATENATE("[…]", TEXT(NOW(),"dd/mm/yyy hh:mm:ss"))</f>
        <v>[…]18/03/2021 10:40:16</v>
      </c>
      <c r="G122" s="60" t="str">
        <f t="shared" ref="G122:J122" ca="1" si="18">CONCATENATE("[…]", TEXT(NOW(),"dd/mm/yyy hh:mm:ss"))</f>
        <v>[…]18/03/2021 10:40:16</v>
      </c>
      <c r="H122" s="60" t="str">
        <f t="shared" ca="1" si="18"/>
        <v>[…]18/03/2021 10:40:16</v>
      </c>
      <c r="I122" s="60" t="str">
        <f t="shared" ca="1" si="18"/>
        <v>[…]18/03/2021 10:40:16</v>
      </c>
      <c r="J122" s="60" t="str">
        <f t="shared" ca="1" si="18"/>
        <v>[…]18/03/2021 10:40:16</v>
      </c>
    </row>
    <row r="123" spans="1:10">
      <c r="A123" s="59" t="str">
        <f>A122</f>
        <v>WSX</v>
      </c>
      <c r="B123" s="59" t="s">
        <v>609</v>
      </c>
      <c r="C123" s="59" t="s">
        <v>610</v>
      </c>
      <c r="D123" s="59" t="s">
        <v>608</v>
      </c>
      <c r="E123" s="59" t="s">
        <v>37</v>
      </c>
      <c r="F123" s="60" t="e">
        <f ca="1">MID(CELL("filename"),SEARCH("[",CELL("filename"))+1,SEARCH("]",CELL("filename"))-SEARCH("[",CELL("filename"))-1)</f>
        <v>#VALUE!</v>
      </c>
      <c r="G123" s="60" t="e">
        <f t="shared" ref="G123:J123" ca="1" si="19">MID(CELL("filename"),SEARCH("[",CELL("filename"))+1,SEARCH("]",CELL("filename"))-SEARCH("[",CELL("filename"))-1)</f>
        <v>#VALUE!</v>
      </c>
      <c r="H123" s="60" t="e">
        <f t="shared" ca="1" si="19"/>
        <v>#VALUE!</v>
      </c>
      <c r="I123" s="60" t="e">
        <f t="shared" ca="1" si="19"/>
        <v>#VALUE!</v>
      </c>
      <c r="J123" s="60" t="e">
        <f t="shared" ca="1" si="19"/>
        <v>#VALUE!</v>
      </c>
    </row>
    <row r="124" spans="1:10">
      <c r="A124" t="s">
        <v>303</v>
      </c>
      <c r="B124" t="s">
        <v>583</v>
      </c>
      <c r="C124" t="s">
        <v>599</v>
      </c>
      <c r="D124" t="s">
        <v>446</v>
      </c>
      <c r="E124" t="s">
        <v>37</v>
      </c>
      <c r="F124" s="54">
        <f>SUMIFS('Outputs - Transposed'!C$6:C$175,'Outputs - Transposed'!$B$6:$B$175,F_Outputs!$B124,'Outputs - Transposed'!$A$6:$A$175,F_Outputs!$A124)</f>
        <v>0.12246892735470398</v>
      </c>
      <c r="G124" s="54">
        <f>SUMIFS('Outputs - Transposed'!D$6:D$175,'Outputs - Transposed'!$B$6:$B$175,F_Outputs!$B124,'Outputs - Transposed'!$A$6:$A$175,F_Outputs!$A124)</f>
        <v>0.12196821823417188</v>
      </c>
      <c r="H124" s="54">
        <f>SUMIFS('Outputs - Transposed'!E$6:E$175,'Outputs - Transposed'!$B$6:$B$175,F_Outputs!$B124,'Outputs - Transposed'!$A$6:$A$175,F_Outputs!$A124)</f>
        <v>0.12218219517225029</v>
      </c>
      <c r="I124" s="54">
        <f>SUMIFS('Outputs - Transposed'!F$6:F$175,'Outputs - Transposed'!$B$6:$B$175,F_Outputs!$B124,'Outputs - Transposed'!$A$6:$A$175,F_Outputs!$A124)</f>
        <v>0.12241988760278089</v>
      </c>
      <c r="J124" s="54">
        <f>SUMIFS('Outputs - Transposed'!G$6:G$175,'Outputs - Transposed'!$B$6:$B$175,F_Outputs!$B124,'Outputs - Transposed'!$A$6:$A$175,F_Outputs!$A124)</f>
        <v>0.12754132334237003</v>
      </c>
    </row>
    <row r="125" spans="1:10">
      <c r="A125" t="s">
        <v>303</v>
      </c>
      <c r="B125" t="s">
        <v>584</v>
      </c>
      <c r="C125" t="s">
        <v>600</v>
      </c>
      <c r="D125" t="s">
        <v>446</v>
      </c>
      <c r="E125" t="s">
        <v>37</v>
      </c>
      <c r="F125" s="54">
        <f>SUMIFS('Outputs - Transposed'!C$6:C$175,'Outputs - Transposed'!$B$6:$B$175,F_Outputs!$B125,'Outputs - Transposed'!$A$6:$A$175,F_Outputs!$A125)</f>
        <v>8.8550212611519796E-2</v>
      </c>
      <c r="G125" s="54">
        <f>SUMIFS('Outputs - Transposed'!D$6:D$175,'Outputs - Transposed'!$B$6:$B$175,F_Outputs!$B125,'Outputs - Transposed'!$A$6:$A$175,F_Outputs!$A125)</f>
        <v>6.6064029776299993E-2</v>
      </c>
      <c r="H125" s="54">
        <f>SUMIFS('Outputs - Transposed'!E$6:E$175,'Outputs - Transposed'!$B$6:$B$175,F_Outputs!$B125,'Outputs - Transposed'!$A$6:$A$175,F_Outputs!$A125)</f>
        <v>0.11186635397192886</v>
      </c>
      <c r="I125" s="54">
        <f>SUMIFS('Outputs - Transposed'!F$6:F$175,'Outputs - Transposed'!$B$6:$B$175,F_Outputs!$B125,'Outputs - Transposed'!$A$6:$A$175,F_Outputs!$A125)</f>
        <v>8.4977566411125527E-2</v>
      </c>
      <c r="J125" s="54">
        <f>SUMIFS('Outputs - Transposed'!G$6:G$175,'Outputs - Transposed'!$B$6:$B$175,F_Outputs!$B125,'Outputs - Transposed'!$A$6:$A$175,F_Outputs!$A125)</f>
        <v>3.1961285522848909E-2</v>
      </c>
    </row>
    <row r="126" spans="1:10">
      <c r="A126" t="s">
        <v>303</v>
      </c>
      <c r="B126" t="s">
        <v>585</v>
      </c>
      <c r="C126" t="s">
        <v>601</v>
      </c>
      <c r="D126" t="s">
        <v>446</v>
      </c>
      <c r="E126" t="s">
        <v>37</v>
      </c>
      <c r="F126" s="54">
        <f>SUMIFS('Outputs - Transposed'!C$6:C$175,'Outputs - Transposed'!$B$6:$B$175,F_Outputs!$B126,'Outputs - Transposed'!$A$6:$A$175,F_Outputs!$A126)</f>
        <v>0.125555442999571</v>
      </c>
      <c r="G126" s="54">
        <f>SUMIFS('Outputs - Transposed'!D$6:D$175,'Outputs - Transposed'!$B$6:$B$175,F_Outputs!$B126,'Outputs - Transposed'!$A$6:$A$175,F_Outputs!$A126)</f>
        <v>0.1227175058034818</v>
      </c>
      <c r="H126" s="54">
        <f>SUMIFS('Outputs - Transposed'!E$6:E$175,'Outputs - Transposed'!$B$6:$B$175,F_Outputs!$B126,'Outputs - Transposed'!$A$6:$A$175,F_Outputs!$A126)</f>
        <v>0.12314764783975782</v>
      </c>
      <c r="I126" s="54">
        <f>SUMIFS('Outputs - Transposed'!F$6:F$175,'Outputs - Transposed'!$B$6:$B$175,F_Outputs!$B126,'Outputs - Transposed'!$A$6:$A$175,F_Outputs!$A126)</f>
        <v>0.12365950665213925</v>
      </c>
      <c r="J126" s="54">
        <f>SUMIFS('Outputs - Transposed'!G$6:G$175,'Outputs - Transposed'!$B$6:$B$175,F_Outputs!$B126,'Outputs - Transposed'!$A$6:$A$175,F_Outputs!$A126)</f>
        <v>0.12407701296376276</v>
      </c>
    </row>
    <row r="127" spans="1:10">
      <c r="A127" t="s">
        <v>303</v>
      </c>
      <c r="B127" t="s">
        <v>586</v>
      </c>
      <c r="C127" t="s">
        <v>600</v>
      </c>
      <c r="D127" t="s">
        <v>446</v>
      </c>
      <c r="E127" t="s">
        <v>37</v>
      </c>
      <c r="F127" s="54">
        <f>SUMIFS('Outputs - Transposed'!C$6:C$175,'Outputs - Transposed'!$B$6:$B$175,F_Outputs!$B127,'Outputs - Transposed'!$A$6:$A$175,F_Outputs!$A127)</f>
        <v>7.7336697968738474E-2</v>
      </c>
      <c r="G127" s="54">
        <f>SUMIFS('Outputs - Transposed'!D$6:D$175,'Outputs - Transposed'!$B$6:$B$175,F_Outputs!$B127,'Outputs - Transposed'!$A$6:$A$175,F_Outputs!$A127)</f>
        <v>8.2715020682019441E-2</v>
      </c>
      <c r="H127" s="54">
        <f>SUMIFS('Outputs - Transposed'!E$6:E$175,'Outputs - Transposed'!$B$6:$B$175,F_Outputs!$B127,'Outputs - Transposed'!$A$6:$A$175,F_Outputs!$A127)</f>
        <v>8.2482841026466344E-2</v>
      </c>
      <c r="I127" s="54">
        <f>SUMIFS('Outputs - Transposed'!F$6:F$175,'Outputs - Transposed'!$B$6:$B$175,F_Outputs!$B127,'Outputs - Transposed'!$A$6:$A$175,F_Outputs!$A127)</f>
        <v>7.4845440489309842E-2</v>
      </c>
      <c r="J127" s="54">
        <f>SUMIFS('Outputs - Transposed'!G$6:G$175,'Outputs - Transposed'!$B$6:$B$175,F_Outputs!$B127,'Outputs - Transposed'!$A$6:$A$175,F_Outputs!$A127)</f>
        <v>6.346288357475334E-2</v>
      </c>
    </row>
    <row r="128" spans="1:10">
      <c r="A128" t="s">
        <v>303</v>
      </c>
      <c r="B128" t="s">
        <v>587</v>
      </c>
      <c r="C128" t="s">
        <v>602</v>
      </c>
      <c r="D128" t="s">
        <v>446</v>
      </c>
      <c r="E128" t="s">
        <v>37</v>
      </c>
      <c r="F128" s="54">
        <f>SUMIFS('Outputs - Transposed'!C$6:C$175,'Outputs - Transposed'!$B$6:$B$175,F_Outputs!$B128,'Outputs - Transposed'!$A$6:$A$175,F_Outputs!$A128)</f>
        <v>6.6721061769646609E-2</v>
      </c>
      <c r="G128" s="54">
        <f>SUMIFS('Outputs - Transposed'!D$6:D$175,'Outputs - Transposed'!$B$6:$B$175,F_Outputs!$B128,'Outputs - Transposed'!$A$6:$A$175,F_Outputs!$A128)</f>
        <v>6.6145541252232945E-2</v>
      </c>
      <c r="H128" s="54">
        <f>SUMIFS('Outputs - Transposed'!E$6:E$175,'Outputs - Transposed'!$B$6:$B$175,F_Outputs!$B128,'Outputs - Transposed'!$A$6:$A$175,F_Outputs!$A128)</f>
        <v>6.4520227689217224E-2</v>
      </c>
      <c r="I128" s="54">
        <f>SUMIFS('Outputs - Transposed'!F$6:F$175,'Outputs - Transposed'!$B$6:$B$175,F_Outputs!$B128,'Outputs - Transposed'!$A$6:$A$175,F_Outputs!$A128)</f>
        <v>6.8051708736589694E-2</v>
      </c>
      <c r="J128" s="54">
        <f>SUMIFS('Outputs - Transposed'!G$6:G$175,'Outputs - Transposed'!$B$6:$B$175,F_Outputs!$B128,'Outputs - Transposed'!$A$6:$A$175,F_Outputs!$A128)</f>
        <v>7.0264309773285016E-2</v>
      </c>
    </row>
    <row r="129" spans="1:10">
      <c r="A129" t="s">
        <v>303</v>
      </c>
      <c r="B129" t="s">
        <v>588</v>
      </c>
      <c r="C129" t="s">
        <v>600</v>
      </c>
      <c r="D129" t="s">
        <v>446</v>
      </c>
      <c r="E129" t="s">
        <v>37</v>
      </c>
      <c r="F129" s="54">
        <f>SUMIFS('Outputs - Transposed'!C$6:C$175,'Outputs - Transposed'!$B$6:$B$175,F_Outputs!$B129,'Outputs - Transposed'!$A$6:$A$175,F_Outputs!$A129)</f>
        <v>0.18030061924963617</v>
      </c>
      <c r="G129" s="54">
        <f>SUMIFS('Outputs - Transposed'!D$6:D$175,'Outputs - Transposed'!$B$6:$B$175,F_Outputs!$B129,'Outputs - Transposed'!$A$6:$A$175,F_Outputs!$A129)</f>
        <v>0.17948545896768292</v>
      </c>
      <c r="H129" s="54">
        <f>SUMIFS('Outputs - Transposed'!E$6:E$175,'Outputs - Transposed'!$B$6:$B$175,F_Outputs!$B129,'Outputs - Transposed'!$A$6:$A$175,F_Outputs!$A129)</f>
        <v>0.14299628983028298</v>
      </c>
      <c r="I129" s="54">
        <f>SUMIFS('Outputs - Transposed'!F$6:F$175,'Outputs - Transposed'!$B$6:$B$175,F_Outputs!$B129,'Outputs - Transposed'!$A$6:$A$175,F_Outputs!$A129)</f>
        <v>0.10012241664302569</v>
      </c>
      <c r="J129" s="54">
        <f>SUMIFS('Outputs - Transposed'!G$6:G$175,'Outputs - Transposed'!$B$6:$B$175,F_Outputs!$B129,'Outputs - Transposed'!$A$6:$A$175,F_Outputs!$A129)</f>
        <v>6.1392366088400853E-2</v>
      </c>
    </row>
    <row r="130" spans="1:10">
      <c r="A130" t="s">
        <v>303</v>
      </c>
      <c r="B130" t="s">
        <v>589</v>
      </c>
      <c r="C130" t="s">
        <v>603</v>
      </c>
      <c r="D130" t="s">
        <v>446</v>
      </c>
      <c r="E130" t="s">
        <v>37</v>
      </c>
      <c r="F130" s="54">
        <f>SUMIFS('Outputs - Transposed'!C$6:C$175,'Outputs - Transposed'!$B$6:$B$175,F_Outputs!$B130,'Outputs - Transposed'!$A$6:$A$175,F_Outputs!$A130)</f>
        <v>0.11448592912992002</v>
      </c>
      <c r="G130" s="54">
        <f>SUMIFS('Outputs - Transposed'!D$6:D$175,'Outputs - Transposed'!$B$6:$B$175,F_Outputs!$B130,'Outputs - Transposed'!$A$6:$A$175,F_Outputs!$A130)</f>
        <v>0.1154540884617673</v>
      </c>
      <c r="H130" s="54">
        <f>SUMIFS('Outputs - Transposed'!E$6:E$175,'Outputs - Transposed'!$B$6:$B$175,F_Outputs!$B130,'Outputs - Transposed'!$A$6:$A$175,F_Outputs!$A130)</f>
        <v>0.11631261398060309</v>
      </c>
      <c r="I130" s="54">
        <f>SUMIFS('Outputs - Transposed'!F$6:F$175,'Outputs - Transposed'!$B$6:$B$175,F_Outputs!$B130,'Outputs - Transposed'!$A$6:$A$175,F_Outputs!$A130)</f>
        <v>0.11724170498501869</v>
      </c>
      <c r="J130" s="54">
        <f>SUMIFS('Outputs - Transposed'!G$6:G$175,'Outputs - Transposed'!$B$6:$B$175,F_Outputs!$B130,'Outputs - Transposed'!$A$6:$A$175,F_Outputs!$A130)</f>
        <v>0.11814704562983011</v>
      </c>
    </row>
    <row r="131" spans="1:10">
      <c r="A131" t="s">
        <v>303</v>
      </c>
      <c r="B131" t="s">
        <v>590</v>
      </c>
      <c r="C131" t="s">
        <v>600</v>
      </c>
      <c r="D131" t="s">
        <v>446</v>
      </c>
      <c r="E131" t="s">
        <v>37</v>
      </c>
      <c r="F131" s="54">
        <f>SUMIFS('Outputs - Transposed'!C$6:C$175,'Outputs - Transposed'!$B$6:$B$175,F_Outputs!$B131,'Outputs - Transposed'!$A$6:$A$175,F_Outputs!$A131)</f>
        <v>8.7085230631801486E-2</v>
      </c>
      <c r="G131" s="54">
        <f>SUMIFS('Outputs - Transposed'!D$6:D$175,'Outputs - Transposed'!$B$6:$B$175,F_Outputs!$B131,'Outputs - Transposed'!$A$6:$A$175,F_Outputs!$A131)</f>
        <v>8.8210190457241891E-2</v>
      </c>
      <c r="H131" s="54">
        <f>SUMIFS('Outputs - Transposed'!E$6:E$175,'Outputs - Transposed'!$B$6:$B$175,F_Outputs!$B131,'Outputs - Transposed'!$A$6:$A$175,F_Outputs!$A131)</f>
        <v>7.1169889923847499E-2</v>
      </c>
      <c r="I131" s="54">
        <f>SUMIFS('Outputs - Transposed'!F$6:F$175,'Outputs - Transposed'!$B$6:$B$175,F_Outputs!$B131,'Outputs - Transposed'!$A$6:$A$175,F_Outputs!$A131)</f>
        <v>0.11374706711015568</v>
      </c>
      <c r="J131" s="54">
        <f>SUMIFS('Outputs - Transposed'!G$6:G$175,'Outputs - Transposed'!$B$6:$B$175,F_Outputs!$B131,'Outputs - Transposed'!$A$6:$A$175,F_Outputs!$A131)</f>
        <v>5.8146239689814389E-2</v>
      </c>
    </row>
    <row r="132" spans="1:10">
      <c r="A132" t="s">
        <v>303</v>
      </c>
      <c r="B132" t="s">
        <v>591</v>
      </c>
      <c r="C132" t="s">
        <v>604</v>
      </c>
      <c r="D132" t="s">
        <v>446</v>
      </c>
      <c r="E132" t="s">
        <v>37</v>
      </c>
      <c r="F132" s="54">
        <f>SUMIFS('Outputs - Transposed'!C$6:C$175,'Outputs - Transposed'!$B$6:$B$175,F_Outputs!$B132,'Outputs - Transposed'!$A$6:$A$175,F_Outputs!$A132)</f>
        <v>0</v>
      </c>
      <c r="G132" s="54">
        <f>SUMIFS('Outputs - Transposed'!D$6:D$175,'Outputs - Transposed'!$B$6:$B$175,F_Outputs!$B132,'Outputs - Transposed'!$A$6:$A$175,F_Outputs!$A132)</f>
        <v>0</v>
      </c>
      <c r="H132" s="54">
        <f>SUMIFS('Outputs - Transposed'!E$6:E$175,'Outputs - Transposed'!$B$6:$B$175,F_Outputs!$B132,'Outputs - Transposed'!$A$6:$A$175,F_Outputs!$A132)</f>
        <v>0</v>
      </c>
      <c r="I132" s="54">
        <f>SUMIFS('Outputs - Transposed'!F$6:F$175,'Outputs - Transposed'!$B$6:$B$175,F_Outputs!$B132,'Outputs - Transposed'!$A$6:$A$175,F_Outputs!$A132)</f>
        <v>0</v>
      </c>
      <c r="J132" s="54">
        <f>SUMIFS('Outputs - Transposed'!G$6:G$175,'Outputs - Transposed'!$B$6:$B$175,F_Outputs!$B132,'Outputs - Transposed'!$A$6:$A$175,F_Outputs!$A132)</f>
        <v>0</v>
      </c>
    </row>
    <row r="133" spans="1:10">
      <c r="A133" t="s">
        <v>303</v>
      </c>
      <c r="B133" t="s">
        <v>592</v>
      </c>
      <c r="C133" t="s">
        <v>605</v>
      </c>
      <c r="D133" t="s">
        <v>446</v>
      </c>
      <c r="E133" t="s">
        <v>37</v>
      </c>
      <c r="F133" s="54">
        <f>SUMIFS('Outputs - Transposed'!C$6:C$175,'Outputs - Transposed'!$B$6:$B$175,F_Outputs!$B133,'Outputs - Transposed'!$A$6:$A$175,F_Outputs!$A133)</f>
        <v>0</v>
      </c>
      <c r="G133" s="54">
        <f>SUMIFS('Outputs - Transposed'!D$6:D$175,'Outputs - Transposed'!$B$6:$B$175,F_Outputs!$B133,'Outputs - Transposed'!$A$6:$A$175,F_Outputs!$A133)</f>
        <v>0</v>
      </c>
      <c r="H133" s="54">
        <f>SUMIFS('Outputs - Transposed'!E$6:E$175,'Outputs - Transposed'!$B$6:$B$175,F_Outputs!$B133,'Outputs - Transposed'!$A$6:$A$175,F_Outputs!$A133)</f>
        <v>0</v>
      </c>
      <c r="I133" s="54">
        <f>SUMIFS('Outputs - Transposed'!F$6:F$175,'Outputs - Transposed'!$B$6:$B$175,F_Outputs!$B133,'Outputs - Transposed'!$A$6:$A$175,F_Outputs!$A133)</f>
        <v>0</v>
      </c>
      <c r="J133" s="54">
        <f>SUMIFS('Outputs - Transposed'!G$6:G$175,'Outputs - Transposed'!$B$6:$B$175,F_Outputs!$B133,'Outputs - Transposed'!$A$6:$A$175,F_Outputs!$A133)</f>
        <v>0</v>
      </c>
    </row>
    <row r="134" spans="1:10">
      <c r="A134" s="59" t="str">
        <f>A133</f>
        <v>YKY</v>
      </c>
      <c r="B134" s="59" t="s">
        <v>606</v>
      </c>
      <c r="C134" s="59" t="s">
        <v>607</v>
      </c>
      <c r="D134" s="59" t="s">
        <v>608</v>
      </c>
      <c r="E134" s="59" t="s">
        <v>37</v>
      </c>
      <c r="F134" s="60" t="str">
        <f ca="1">CONCATENATE("[…]", TEXT(NOW(),"dd/mm/yyy hh:mm:ss"))</f>
        <v>[…]18/03/2021 10:40:16</v>
      </c>
      <c r="G134" s="60" t="str">
        <f t="shared" ref="G134:J134" ca="1" si="20">CONCATENATE("[…]", TEXT(NOW(),"dd/mm/yyy hh:mm:ss"))</f>
        <v>[…]18/03/2021 10:40:16</v>
      </c>
      <c r="H134" s="60" t="str">
        <f t="shared" ca="1" si="20"/>
        <v>[…]18/03/2021 10:40:16</v>
      </c>
      <c r="I134" s="60" t="str">
        <f t="shared" ca="1" si="20"/>
        <v>[…]18/03/2021 10:40:16</v>
      </c>
      <c r="J134" s="60" t="str">
        <f t="shared" ca="1" si="20"/>
        <v>[…]18/03/2021 10:40:16</v>
      </c>
    </row>
    <row r="135" spans="1:10">
      <c r="A135" s="59" t="str">
        <f>A134</f>
        <v>YKY</v>
      </c>
      <c r="B135" s="59" t="s">
        <v>609</v>
      </c>
      <c r="C135" s="59" t="s">
        <v>610</v>
      </c>
      <c r="D135" s="59" t="s">
        <v>608</v>
      </c>
      <c r="E135" s="59" t="s">
        <v>37</v>
      </c>
      <c r="F135" s="60" t="e">
        <f ca="1">MID(CELL("filename"),SEARCH("[",CELL("filename"))+1,SEARCH("]",CELL("filename"))-SEARCH("[",CELL("filename"))-1)</f>
        <v>#VALUE!</v>
      </c>
      <c r="G135" s="60" t="e">
        <f t="shared" ref="G135:J135" ca="1" si="21">MID(CELL("filename"),SEARCH("[",CELL("filename"))+1,SEARCH("]",CELL("filename"))-SEARCH("[",CELL("filename"))-1)</f>
        <v>#VALUE!</v>
      </c>
      <c r="H135" s="60" t="e">
        <f t="shared" ca="1" si="21"/>
        <v>#VALUE!</v>
      </c>
      <c r="I135" s="60" t="e">
        <f t="shared" ca="1" si="21"/>
        <v>#VALUE!</v>
      </c>
      <c r="J135" s="60" t="e">
        <f t="shared" ca="1" si="21"/>
        <v>#VALUE!</v>
      </c>
    </row>
    <row r="136" spans="1:10">
      <c r="A136" t="s">
        <v>304</v>
      </c>
      <c r="B136" t="s">
        <v>583</v>
      </c>
      <c r="C136" t="s">
        <v>599</v>
      </c>
      <c r="D136" t="s">
        <v>446</v>
      </c>
      <c r="E136" t="s">
        <v>37</v>
      </c>
      <c r="F136" s="54">
        <f>SUMIFS('Outputs - Transposed'!C$6:C$175,'Outputs - Transposed'!$B$6:$B$175,F_Outputs!$B136,'Outputs - Transposed'!$A$6:$A$175,F_Outputs!$A136)</f>
        <v>6.1650670710022608E-2</v>
      </c>
      <c r="G136" s="54">
        <f>SUMIFS('Outputs - Transposed'!D$6:D$175,'Outputs - Transposed'!$B$6:$B$175,F_Outputs!$B136,'Outputs - Transposed'!$A$6:$A$175,F_Outputs!$A136)</f>
        <v>6.6103832195157322E-2</v>
      </c>
      <c r="H136" s="54">
        <f>SUMIFS('Outputs - Transposed'!E$6:E$175,'Outputs - Transposed'!$B$6:$B$175,F_Outputs!$B136,'Outputs - Transposed'!$A$6:$A$175,F_Outputs!$A136)</f>
        <v>7.6906508402497617E-2</v>
      </c>
      <c r="I136" s="54">
        <f>SUMIFS('Outputs - Transposed'!F$6:F$175,'Outputs - Transposed'!$B$6:$B$175,F_Outputs!$B136,'Outputs - Transposed'!$A$6:$A$175,F_Outputs!$A136)</f>
        <v>8.6471233770805359E-2</v>
      </c>
      <c r="J136" s="54">
        <f>SUMIFS('Outputs - Transposed'!G$6:G$175,'Outputs - Transposed'!$B$6:$B$175,F_Outputs!$B136,'Outputs - Transposed'!$A$6:$A$175,F_Outputs!$A136)</f>
        <v>6.1394908226448858E-2</v>
      </c>
    </row>
    <row r="137" spans="1:10">
      <c r="A137" t="s">
        <v>304</v>
      </c>
      <c r="B137" t="s">
        <v>584</v>
      </c>
      <c r="C137" t="s">
        <v>600</v>
      </c>
      <c r="D137" t="s">
        <v>446</v>
      </c>
      <c r="E137" t="s">
        <v>37</v>
      </c>
      <c r="F137" s="54">
        <f>SUMIFS('Outputs - Transposed'!C$6:C$175,'Outputs - Transposed'!$B$6:$B$175,F_Outputs!$B137,'Outputs - Transposed'!$A$6:$A$175,F_Outputs!$A137)</f>
        <v>9.7054577295363542E-2</v>
      </c>
      <c r="G137" s="54">
        <f>SUMIFS('Outputs - Transposed'!D$6:D$175,'Outputs - Transposed'!$B$6:$B$175,F_Outputs!$B137,'Outputs - Transposed'!$A$6:$A$175,F_Outputs!$A137)</f>
        <v>0.12959392726025068</v>
      </c>
      <c r="H137" s="54">
        <f>SUMIFS('Outputs - Transposed'!E$6:E$175,'Outputs - Transposed'!$B$6:$B$175,F_Outputs!$B137,'Outputs - Transposed'!$A$6:$A$175,F_Outputs!$A137)</f>
        <v>0.14258675392779957</v>
      </c>
      <c r="I137" s="54">
        <f>SUMIFS('Outputs - Transposed'!F$6:F$175,'Outputs - Transposed'!$B$6:$B$175,F_Outputs!$B137,'Outputs - Transposed'!$A$6:$A$175,F_Outputs!$A137)</f>
        <v>0.18540909397806363</v>
      </c>
      <c r="J137" s="54">
        <f>SUMIFS('Outputs - Transposed'!G$6:G$175,'Outputs - Transposed'!$B$6:$B$175,F_Outputs!$B137,'Outputs - Transposed'!$A$6:$A$175,F_Outputs!$A137)</f>
        <v>9.2828494233590644E-2</v>
      </c>
    </row>
    <row r="138" spans="1:10">
      <c r="A138" t="s">
        <v>304</v>
      </c>
      <c r="B138" t="s">
        <v>585</v>
      </c>
      <c r="C138" t="s">
        <v>601</v>
      </c>
      <c r="D138" t="s">
        <v>446</v>
      </c>
      <c r="E138" t="s">
        <v>37</v>
      </c>
      <c r="F138" s="54">
        <f>SUMIFS('Outputs - Transposed'!C$6:C$175,'Outputs - Transposed'!$B$6:$B$175,F_Outputs!$B138,'Outputs - Transposed'!$A$6:$A$175,F_Outputs!$A138)</f>
        <v>0.10923778200923129</v>
      </c>
      <c r="G138" s="54">
        <f>SUMIFS('Outputs - Transposed'!D$6:D$175,'Outputs - Transposed'!$B$6:$B$175,F_Outputs!$B138,'Outputs - Transposed'!$A$6:$A$175,F_Outputs!$A138)</f>
        <v>0.10880081574771272</v>
      </c>
      <c r="H138" s="54">
        <f>SUMIFS('Outputs - Transposed'!E$6:E$175,'Outputs - Transposed'!$B$6:$B$175,F_Outputs!$B138,'Outputs - Transposed'!$A$6:$A$175,F_Outputs!$A138)</f>
        <v>0.10951391020744411</v>
      </c>
      <c r="I138" s="54">
        <f>SUMIFS('Outputs - Transposed'!F$6:F$175,'Outputs - Transposed'!$B$6:$B$175,F_Outputs!$B138,'Outputs - Transposed'!$A$6:$A$175,F_Outputs!$A138)</f>
        <v>0.11660601388912288</v>
      </c>
      <c r="J138" s="54">
        <f>SUMIFS('Outputs - Transposed'!G$6:G$175,'Outputs - Transposed'!$B$6:$B$175,F_Outputs!$B138,'Outputs - Transposed'!$A$6:$A$175,F_Outputs!$A138)</f>
        <v>0.11080199838662673</v>
      </c>
    </row>
    <row r="139" spans="1:10">
      <c r="A139" t="s">
        <v>304</v>
      </c>
      <c r="B139" t="s">
        <v>586</v>
      </c>
      <c r="C139" t="s">
        <v>600</v>
      </c>
      <c r="D139" t="s">
        <v>446</v>
      </c>
      <c r="E139" t="s">
        <v>37</v>
      </c>
      <c r="F139" s="54">
        <f>SUMIFS('Outputs - Transposed'!C$6:C$175,'Outputs - Transposed'!$B$6:$B$175,F_Outputs!$B139,'Outputs - Transposed'!$A$6:$A$175,F_Outputs!$A139)</f>
        <v>9.9601049419922844E-2</v>
      </c>
      <c r="G139" s="54">
        <f>SUMIFS('Outputs - Transposed'!D$6:D$175,'Outputs - Transposed'!$B$6:$B$175,F_Outputs!$B139,'Outputs - Transposed'!$A$6:$A$175,F_Outputs!$A139)</f>
        <v>9.8940772405386679E-2</v>
      </c>
      <c r="H139" s="54">
        <f>SUMIFS('Outputs - Transposed'!E$6:E$175,'Outputs - Transposed'!$B$6:$B$175,F_Outputs!$B139,'Outputs - Transposed'!$A$6:$A$175,F_Outputs!$A139)</f>
        <v>9.5380859508422691E-2</v>
      </c>
      <c r="I139" s="54">
        <f>SUMIFS('Outputs - Transposed'!F$6:F$175,'Outputs - Transposed'!$B$6:$B$175,F_Outputs!$B139,'Outputs - Transposed'!$A$6:$A$175,F_Outputs!$A139)</f>
        <v>7.7123464609524559E-2</v>
      </c>
      <c r="J139" s="54">
        <f>SUMIFS('Outputs - Transposed'!G$6:G$175,'Outputs - Transposed'!$B$6:$B$175,F_Outputs!$B139,'Outputs - Transposed'!$A$6:$A$175,F_Outputs!$A139)</f>
        <v>7.3993333816605403E-2</v>
      </c>
    </row>
    <row r="140" spans="1:10">
      <c r="A140" t="s">
        <v>304</v>
      </c>
      <c r="B140" t="s">
        <v>587</v>
      </c>
      <c r="C140" t="s">
        <v>602</v>
      </c>
      <c r="D140" t="s">
        <v>446</v>
      </c>
      <c r="E140" t="s">
        <v>37</v>
      </c>
      <c r="F140" s="54">
        <f>SUMIFS('Outputs - Transposed'!C$6:C$175,'Outputs - Transposed'!$B$6:$B$175,F_Outputs!$B140,'Outputs - Transposed'!$A$6:$A$175,F_Outputs!$A140)</f>
        <v>0</v>
      </c>
      <c r="G140" s="54">
        <f>SUMIFS('Outputs - Transposed'!D$6:D$175,'Outputs - Transposed'!$B$6:$B$175,F_Outputs!$B140,'Outputs - Transposed'!$A$6:$A$175,F_Outputs!$A140)</f>
        <v>0</v>
      </c>
      <c r="H140" s="54">
        <f>SUMIFS('Outputs - Transposed'!E$6:E$175,'Outputs - Transposed'!$B$6:$B$175,F_Outputs!$B140,'Outputs - Transposed'!$A$6:$A$175,F_Outputs!$A140)</f>
        <v>0</v>
      </c>
      <c r="I140" s="54">
        <f>SUMIFS('Outputs - Transposed'!F$6:F$175,'Outputs - Transposed'!$B$6:$B$175,F_Outputs!$B140,'Outputs - Transposed'!$A$6:$A$175,F_Outputs!$A140)</f>
        <v>0</v>
      </c>
      <c r="J140" s="54">
        <f>SUMIFS('Outputs - Transposed'!G$6:G$175,'Outputs - Transposed'!$B$6:$B$175,F_Outputs!$B140,'Outputs - Transposed'!$A$6:$A$175,F_Outputs!$A140)</f>
        <v>0</v>
      </c>
    </row>
    <row r="141" spans="1:10">
      <c r="A141" t="s">
        <v>304</v>
      </c>
      <c r="B141" t="s">
        <v>588</v>
      </c>
      <c r="C141" t="s">
        <v>600</v>
      </c>
      <c r="D141" t="s">
        <v>446</v>
      </c>
      <c r="E141" t="s">
        <v>37</v>
      </c>
      <c r="F141" s="54">
        <f>SUMIFS('Outputs - Transposed'!C$6:C$175,'Outputs - Transposed'!$B$6:$B$175,F_Outputs!$B141,'Outputs - Transposed'!$A$6:$A$175,F_Outputs!$A141)</f>
        <v>0</v>
      </c>
      <c r="G141" s="54">
        <f>SUMIFS('Outputs - Transposed'!D$6:D$175,'Outputs - Transposed'!$B$6:$B$175,F_Outputs!$B141,'Outputs - Transposed'!$A$6:$A$175,F_Outputs!$A141)</f>
        <v>0</v>
      </c>
      <c r="H141" s="54">
        <f>SUMIFS('Outputs - Transposed'!E$6:E$175,'Outputs - Transposed'!$B$6:$B$175,F_Outputs!$B141,'Outputs - Transposed'!$A$6:$A$175,F_Outputs!$A141)</f>
        <v>0</v>
      </c>
      <c r="I141" s="54">
        <f>SUMIFS('Outputs - Transposed'!F$6:F$175,'Outputs - Transposed'!$B$6:$B$175,F_Outputs!$B141,'Outputs - Transposed'!$A$6:$A$175,F_Outputs!$A141)</f>
        <v>0</v>
      </c>
      <c r="J141" s="54">
        <f>SUMIFS('Outputs - Transposed'!G$6:G$175,'Outputs - Transposed'!$B$6:$B$175,F_Outputs!$B141,'Outputs - Transposed'!$A$6:$A$175,F_Outputs!$A141)</f>
        <v>0</v>
      </c>
    </row>
    <row r="142" spans="1:10">
      <c r="A142" t="s">
        <v>304</v>
      </c>
      <c r="B142" t="s">
        <v>589</v>
      </c>
      <c r="C142" t="s">
        <v>603</v>
      </c>
      <c r="D142" t="s">
        <v>446</v>
      </c>
      <c r="E142" t="s">
        <v>37</v>
      </c>
      <c r="F142" s="54">
        <f>SUMIFS('Outputs - Transposed'!C$6:C$175,'Outputs - Transposed'!$B$6:$B$175,F_Outputs!$B142,'Outputs - Transposed'!$A$6:$A$175,F_Outputs!$A142)</f>
        <v>0</v>
      </c>
      <c r="G142" s="54">
        <f>SUMIFS('Outputs - Transposed'!D$6:D$175,'Outputs - Transposed'!$B$6:$B$175,F_Outputs!$B142,'Outputs - Transposed'!$A$6:$A$175,F_Outputs!$A142)</f>
        <v>0</v>
      </c>
      <c r="H142" s="54">
        <f>SUMIFS('Outputs - Transposed'!E$6:E$175,'Outputs - Transposed'!$B$6:$B$175,F_Outputs!$B142,'Outputs - Transposed'!$A$6:$A$175,F_Outputs!$A142)</f>
        <v>0</v>
      </c>
      <c r="I142" s="54">
        <f>SUMIFS('Outputs - Transposed'!F$6:F$175,'Outputs - Transposed'!$B$6:$B$175,F_Outputs!$B142,'Outputs - Transposed'!$A$6:$A$175,F_Outputs!$A142)</f>
        <v>0</v>
      </c>
      <c r="J142" s="54">
        <f>SUMIFS('Outputs - Transposed'!G$6:G$175,'Outputs - Transposed'!$B$6:$B$175,F_Outputs!$B142,'Outputs - Transposed'!$A$6:$A$175,F_Outputs!$A142)</f>
        <v>0</v>
      </c>
    </row>
    <row r="143" spans="1:10">
      <c r="A143" t="s">
        <v>304</v>
      </c>
      <c r="B143" t="s">
        <v>590</v>
      </c>
      <c r="C143" t="s">
        <v>600</v>
      </c>
      <c r="D143" t="s">
        <v>446</v>
      </c>
      <c r="E143" t="s">
        <v>37</v>
      </c>
      <c r="F143" s="54">
        <f>SUMIFS('Outputs - Transposed'!C$6:C$175,'Outputs - Transposed'!$B$6:$B$175,F_Outputs!$B143,'Outputs - Transposed'!$A$6:$A$175,F_Outputs!$A143)</f>
        <v>0</v>
      </c>
      <c r="G143" s="54">
        <f>SUMIFS('Outputs - Transposed'!D$6:D$175,'Outputs - Transposed'!$B$6:$B$175,F_Outputs!$B143,'Outputs - Transposed'!$A$6:$A$175,F_Outputs!$A143)</f>
        <v>0</v>
      </c>
      <c r="H143" s="54">
        <f>SUMIFS('Outputs - Transposed'!E$6:E$175,'Outputs - Transposed'!$B$6:$B$175,F_Outputs!$B143,'Outputs - Transposed'!$A$6:$A$175,F_Outputs!$A143)</f>
        <v>0</v>
      </c>
      <c r="I143" s="54">
        <f>SUMIFS('Outputs - Transposed'!F$6:F$175,'Outputs - Transposed'!$B$6:$B$175,F_Outputs!$B143,'Outputs - Transposed'!$A$6:$A$175,F_Outputs!$A143)</f>
        <v>0</v>
      </c>
      <c r="J143" s="54">
        <f>SUMIFS('Outputs - Transposed'!G$6:G$175,'Outputs - Transposed'!$B$6:$B$175,F_Outputs!$B143,'Outputs - Transposed'!$A$6:$A$175,F_Outputs!$A143)</f>
        <v>0</v>
      </c>
    </row>
    <row r="144" spans="1:10">
      <c r="A144" t="s">
        <v>304</v>
      </c>
      <c r="B144" t="s">
        <v>591</v>
      </c>
      <c r="C144" t="s">
        <v>604</v>
      </c>
      <c r="D144" t="s">
        <v>446</v>
      </c>
      <c r="E144" t="s">
        <v>37</v>
      </c>
      <c r="F144" s="54">
        <f>SUMIFS('Outputs - Transposed'!C$6:C$175,'Outputs - Transposed'!$B$6:$B$175,F_Outputs!$B144,'Outputs - Transposed'!$A$6:$A$175,F_Outputs!$A144)</f>
        <v>0</v>
      </c>
      <c r="G144" s="54">
        <f>SUMIFS('Outputs - Transposed'!D$6:D$175,'Outputs - Transposed'!$B$6:$B$175,F_Outputs!$B144,'Outputs - Transposed'!$A$6:$A$175,F_Outputs!$A144)</f>
        <v>0</v>
      </c>
      <c r="H144" s="54">
        <f>SUMIFS('Outputs - Transposed'!E$6:E$175,'Outputs - Transposed'!$B$6:$B$175,F_Outputs!$B144,'Outputs - Transposed'!$A$6:$A$175,F_Outputs!$A144)</f>
        <v>0</v>
      </c>
      <c r="I144" s="54">
        <f>SUMIFS('Outputs - Transposed'!F$6:F$175,'Outputs - Transposed'!$B$6:$B$175,F_Outputs!$B144,'Outputs - Transposed'!$A$6:$A$175,F_Outputs!$A144)</f>
        <v>0</v>
      </c>
      <c r="J144" s="54">
        <f>SUMIFS('Outputs - Transposed'!G$6:G$175,'Outputs - Transposed'!$B$6:$B$175,F_Outputs!$B144,'Outputs - Transposed'!$A$6:$A$175,F_Outputs!$A144)</f>
        <v>0</v>
      </c>
    </row>
    <row r="145" spans="1:10">
      <c r="A145" t="s">
        <v>304</v>
      </c>
      <c r="B145" t="s">
        <v>592</v>
      </c>
      <c r="C145" t="s">
        <v>605</v>
      </c>
      <c r="D145" t="s">
        <v>446</v>
      </c>
      <c r="E145" t="s">
        <v>37</v>
      </c>
      <c r="F145" s="54">
        <f>SUMIFS('Outputs - Transposed'!C$6:C$175,'Outputs - Transposed'!$B$6:$B$175,F_Outputs!$B145,'Outputs - Transposed'!$A$6:$A$175,F_Outputs!$A145)</f>
        <v>0</v>
      </c>
      <c r="G145" s="54">
        <f>SUMIFS('Outputs - Transposed'!D$6:D$175,'Outputs - Transposed'!$B$6:$B$175,F_Outputs!$B145,'Outputs - Transposed'!$A$6:$A$175,F_Outputs!$A145)</f>
        <v>0</v>
      </c>
      <c r="H145" s="54">
        <f>SUMIFS('Outputs - Transposed'!E$6:E$175,'Outputs - Transposed'!$B$6:$B$175,F_Outputs!$B145,'Outputs - Transposed'!$A$6:$A$175,F_Outputs!$A145)</f>
        <v>0</v>
      </c>
      <c r="I145" s="54">
        <f>SUMIFS('Outputs - Transposed'!F$6:F$175,'Outputs - Transposed'!$B$6:$B$175,F_Outputs!$B145,'Outputs - Transposed'!$A$6:$A$175,F_Outputs!$A145)</f>
        <v>0</v>
      </c>
      <c r="J145" s="54">
        <f>SUMIFS('Outputs - Transposed'!G$6:G$175,'Outputs - Transposed'!$B$6:$B$175,F_Outputs!$B145,'Outputs - Transposed'!$A$6:$A$175,F_Outputs!$A145)</f>
        <v>0</v>
      </c>
    </row>
    <row r="146" spans="1:10">
      <c r="A146" s="59" t="str">
        <f>A145</f>
        <v>AFW</v>
      </c>
      <c r="B146" s="59" t="s">
        <v>606</v>
      </c>
      <c r="C146" s="59" t="s">
        <v>607</v>
      </c>
      <c r="D146" s="59" t="s">
        <v>608</v>
      </c>
      <c r="E146" s="59" t="s">
        <v>37</v>
      </c>
      <c r="F146" s="60" t="str">
        <f ca="1">CONCATENATE("[…]", TEXT(NOW(),"dd/mm/yyy hh:mm:ss"))</f>
        <v>[…]18/03/2021 10:40:16</v>
      </c>
      <c r="G146" s="60" t="str">
        <f t="shared" ref="G146:J146" ca="1" si="22">CONCATENATE("[…]", TEXT(NOW(),"dd/mm/yyy hh:mm:ss"))</f>
        <v>[…]18/03/2021 10:40:16</v>
      </c>
      <c r="H146" s="60" t="str">
        <f t="shared" ca="1" si="22"/>
        <v>[…]18/03/2021 10:40:16</v>
      </c>
      <c r="I146" s="60" t="str">
        <f t="shared" ca="1" si="22"/>
        <v>[…]18/03/2021 10:40:16</v>
      </c>
      <c r="J146" s="60" t="str">
        <f t="shared" ca="1" si="22"/>
        <v>[…]18/03/2021 10:40:16</v>
      </c>
    </row>
    <row r="147" spans="1:10">
      <c r="A147" s="59" t="str">
        <f>A146</f>
        <v>AFW</v>
      </c>
      <c r="B147" s="59" t="s">
        <v>609</v>
      </c>
      <c r="C147" s="59" t="s">
        <v>610</v>
      </c>
      <c r="D147" s="59" t="s">
        <v>608</v>
      </c>
      <c r="E147" s="59" t="s">
        <v>37</v>
      </c>
      <c r="F147" s="60" t="e">
        <f ca="1">MID(CELL("filename"),SEARCH("[",CELL("filename"))+1,SEARCH("]",CELL("filename"))-SEARCH("[",CELL("filename"))-1)</f>
        <v>#VALUE!</v>
      </c>
      <c r="G147" s="60" t="e">
        <f t="shared" ref="G147:J147" ca="1" si="23">MID(CELL("filename"),SEARCH("[",CELL("filename"))+1,SEARCH("]",CELL("filename"))-SEARCH("[",CELL("filename"))-1)</f>
        <v>#VALUE!</v>
      </c>
      <c r="H147" s="60" t="e">
        <f t="shared" ca="1" si="23"/>
        <v>#VALUE!</v>
      </c>
      <c r="I147" s="60" t="e">
        <f t="shared" ca="1" si="23"/>
        <v>#VALUE!</v>
      </c>
      <c r="J147" s="60" t="e">
        <f t="shared" ca="1" si="23"/>
        <v>#VALUE!</v>
      </c>
    </row>
    <row r="148" spans="1:10">
      <c r="A148" t="s">
        <v>305</v>
      </c>
      <c r="B148" t="s">
        <v>583</v>
      </c>
      <c r="C148" t="s">
        <v>599</v>
      </c>
      <c r="D148" t="s">
        <v>446</v>
      </c>
      <c r="E148" t="s">
        <v>37</v>
      </c>
      <c r="F148" s="54">
        <f>SUMIFS('Outputs - Transposed'!C$6:C$175,'Outputs - Transposed'!$B$6:$B$175,F_Outputs!$B148,'Outputs - Transposed'!$A$6:$A$175,F_Outputs!$A148)</f>
        <v>0.15387796372026663</v>
      </c>
      <c r="G148" s="54">
        <f>SUMIFS('Outputs - Transposed'!D$6:D$175,'Outputs - Transposed'!$B$6:$B$175,F_Outputs!$B148,'Outputs - Transposed'!$A$6:$A$175,F_Outputs!$A148)</f>
        <v>0.14834484143487561</v>
      </c>
      <c r="H148" s="54">
        <f>SUMIFS('Outputs - Transposed'!E$6:E$175,'Outputs - Transposed'!$B$6:$B$175,F_Outputs!$B148,'Outputs - Transposed'!$A$6:$A$175,F_Outputs!$A148)</f>
        <v>0.14824821145197806</v>
      </c>
      <c r="I148" s="54">
        <f>SUMIFS('Outputs - Transposed'!F$6:F$175,'Outputs - Transposed'!$B$6:$B$175,F_Outputs!$B148,'Outputs - Transposed'!$A$6:$A$175,F_Outputs!$A148)</f>
        <v>0.14821357166095289</v>
      </c>
      <c r="J148" s="54">
        <f>SUMIFS('Outputs - Transposed'!G$6:G$175,'Outputs - Transposed'!$B$6:$B$175,F_Outputs!$B148,'Outputs - Transposed'!$A$6:$A$175,F_Outputs!$A148)</f>
        <v>0.14841398949658888</v>
      </c>
    </row>
    <row r="149" spans="1:10">
      <c r="A149" t="s">
        <v>305</v>
      </c>
      <c r="B149" t="s">
        <v>584</v>
      </c>
      <c r="C149" t="s">
        <v>600</v>
      </c>
      <c r="D149" t="s">
        <v>446</v>
      </c>
      <c r="E149" t="s">
        <v>37</v>
      </c>
      <c r="F149" s="54">
        <f>SUMIFS('Outputs - Transposed'!C$6:C$175,'Outputs - Transposed'!$B$6:$B$175,F_Outputs!$B149,'Outputs - Transposed'!$A$6:$A$175,F_Outputs!$A149)</f>
        <v>4.6240581359688962E-2</v>
      </c>
      <c r="G149" s="54">
        <f>SUMIFS('Outputs - Transposed'!D$6:D$175,'Outputs - Transposed'!$B$6:$B$175,F_Outputs!$B149,'Outputs - Transposed'!$A$6:$A$175,F_Outputs!$A149)</f>
        <v>4.3710090362387474E-2</v>
      </c>
      <c r="H149" s="54">
        <f>SUMIFS('Outputs - Transposed'!E$6:E$175,'Outputs - Transposed'!$B$6:$B$175,F_Outputs!$B149,'Outputs - Transposed'!$A$6:$A$175,F_Outputs!$A149)</f>
        <v>8.4768730222576527E-2</v>
      </c>
      <c r="I149" s="54">
        <f>SUMIFS('Outputs - Transposed'!F$6:F$175,'Outputs - Transposed'!$B$6:$B$175,F_Outputs!$B149,'Outputs - Transposed'!$A$6:$A$175,F_Outputs!$A149)</f>
        <v>3.9516192870689741E-2</v>
      </c>
      <c r="J149" s="54">
        <f>SUMIFS('Outputs - Transposed'!G$6:G$175,'Outputs - Transposed'!$B$6:$B$175,F_Outputs!$B149,'Outputs - Transposed'!$A$6:$A$175,F_Outputs!$A149)</f>
        <v>3.8665827419995233E-2</v>
      </c>
    </row>
    <row r="150" spans="1:10">
      <c r="A150" t="s">
        <v>305</v>
      </c>
      <c r="B150" t="s">
        <v>585</v>
      </c>
      <c r="C150" t="s">
        <v>601</v>
      </c>
      <c r="D150" t="s">
        <v>446</v>
      </c>
      <c r="E150" t="s">
        <v>37</v>
      </c>
      <c r="F150" s="54">
        <f>SUMIFS('Outputs - Transposed'!C$6:C$175,'Outputs - Transposed'!$B$6:$B$175,F_Outputs!$B150,'Outputs - Transposed'!$A$6:$A$175,F_Outputs!$A150)</f>
        <v>0.11479320698780941</v>
      </c>
      <c r="G150" s="54">
        <f>SUMIFS('Outputs - Transposed'!D$6:D$175,'Outputs - Transposed'!$B$6:$B$175,F_Outputs!$B150,'Outputs - Transposed'!$A$6:$A$175,F_Outputs!$A150)</f>
        <v>0.10930483321094284</v>
      </c>
      <c r="H150" s="54">
        <f>SUMIFS('Outputs - Transposed'!E$6:E$175,'Outputs - Transposed'!$B$6:$B$175,F_Outputs!$B150,'Outputs - Transposed'!$A$6:$A$175,F_Outputs!$A150)</f>
        <v>0.10887885380065986</v>
      </c>
      <c r="I150" s="54">
        <f>SUMIFS('Outputs - Transposed'!F$6:F$175,'Outputs - Transposed'!$B$6:$B$175,F_Outputs!$B150,'Outputs - Transposed'!$A$6:$A$175,F_Outputs!$A150)</f>
        <v>0.10849077403712076</v>
      </c>
      <c r="J150" s="54">
        <f>SUMIFS('Outputs - Transposed'!G$6:G$175,'Outputs - Transposed'!$B$6:$B$175,F_Outputs!$B150,'Outputs - Transposed'!$A$6:$A$175,F_Outputs!$A150)</f>
        <v>0.10859115463704856</v>
      </c>
    </row>
    <row r="151" spans="1:10">
      <c r="A151" t="s">
        <v>305</v>
      </c>
      <c r="B151" t="s">
        <v>586</v>
      </c>
      <c r="C151" t="s">
        <v>600</v>
      </c>
      <c r="D151" t="s">
        <v>446</v>
      </c>
      <c r="E151" t="s">
        <v>37</v>
      </c>
      <c r="F151" s="54">
        <f>SUMIFS('Outputs - Transposed'!C$6:C$175,'Outputs - Transposed'!$B$6:$B$175,F_Outputs!$B151,'Outputs - Transposed'!$A$6:$A$175,F_Outputs!$A151)</f>
        <v>9.5245259659507614E-2</v>
      </c>
      <c r="G151" s="54">
        <f>SUMIFS('Outputs - Transposed'!D$6:D$175,'Outputs - Transposed'!$B$6:$B$175,F_Outputs!$B151,'Outputs - Transposed'!$A$6:$A$175,F_Outputs!$A151)</f>
        <v>9.1583953714832328E-2</v>
      </c>
      <c r="H151" s="54">
        <f>SUMIFS('Outputs - Transposed'!E$6:E$175,'Outputs - Transposed'!$B$6:$B$175,F_Outputs!$B151,'Outputs - Transposed'!$A$6:$A$175,F_Outputs!$A151)</f>
        <v>8.409139929325915E-2</v>
      </c>
      <c r="I151" s="54">
        <f>SUMIFS('Outputs - Transposed'!F$6:F$175,'Outputs - Transposed'!$B$6:$B$175,F_Outputs!$B151,'Outputs - Transposed'!$A$6:$A$175,F_Outputs!$A151)</f>
        <v>8.928979735074874E-2</v>
      </c>
      <c r="J151" s="54">
        <f>SUMIFS('Outputs - Transposed'!G$6:G$175,'Outputs - Transposed'!$B$6:$B$175,F_Outputs!$B151,'Outputs - Transposed'!$A$6:$A$175,F_Outputs!$A151)</f>
        <v>8.973076730807085E-2</v>
      </c>
    </row>
    <row r="152" spans="1:10">
      <c r="A152" t="s">
        <v>305</v>
      </c>
      <c r="B152" t="s">
        <v>587</v>
      </c>
      <c r="C152" t="s">
        <v>602</v>
      </c>
      <c r="D152" t="s">
        <v>446</v>
      </c>
      <c r="E152" t="s">
        <v>37</v>
      </c>
      <c r="F152" s="54">
        <f>SUMIFS('Outputs - Transposed'!C$6:C$175,'Outputs - Transposed'!$B$6:$B$175,F_Outputs!$B152,'Outputs - Transposed'!$A$6:$A$175,F_Outputs!$A152)</f>
        <v>0</v>
      </c>
      <c r="G152" s="54">
        <f>SUMIFS('Outputs - Transposed'!D$6:D$175,'Outputs - Transposed'!$B$6:$B$175,F_Outputs!$B152,'Outputs - Transposed'!$A$6:$A$175,F_Outputs!$A152)</f>
        <v>0</v>
      </c>
      <c r="H152" s="54">
        <f>SUMIFS('Outputs - Transposed'!E$6:E$175,'Outputs - Transposed'!$B$6:$B$175,F_Outputs!$B152,'Outputs - Transposed'!$A$6:$A$175,F_Outputs!$A152)</f>
        <v>0</v>
      </c>
      <c r="I152" s="54">
        <f>SUMIFS('Outputs - Transposed'!F$6:F$175,'Outputs - Transposed'!$B$6:$B$175,F_Outputs!$B152,'Outputs - Transposed'!$A$6:$A$175,F_Outputs!$A152)</f>
        <v>0</v>
      </c>
      <c r="J152" s="54">
        <f>SUMIFS('Outputs - Transposed'!G$6:G$175,'Outputs - Transposed'!$B$6:$B$175,F_Outputs!$B152,'Outputs - Transposed'!$A$6:$A$175,F_Outputs!$A152)</f>
        <v>0</v>
      </c>
    </row>
    <row r="153" spans="1:10">
      <c r="A153" t="s">
        <v>305</v>
      </c>
      <c r="B153" t="s">
        <v>588</v>
      </c>
      <c r="C153" t="s">
        <v>600</v>
      </c>
      <c r="D153" t="s">
        <v>446</v>
      </c>
      <c r="E153" t="s">
        <v>37</v>
      </c>
      <c r="F153" s="54">
        <f>SUMIFS('Outputs - Transposed'!C$6:C$175,'Outputs - Transposed'!$B$6:$B$175,F_Outputs!$B153,'Outputs - Transposed'!$A$6:$A$175,F_Outputs!$A153)</f>
        <v>0</v>
      </c>
      <c r="G153" s="54">
        <f>SUMIFS('Outputs - Transposed'!D$6:D$175,'Outputs - Transposed'!$B$6:$B$175,F_Outputs!$B153,'Outputs - Transposed'!$A$6:$A$175,F_Outputs!$A153)</f>
        <v>0</v>
      </c>
      <c r="H153" s="54">
        <f>SUMIFS('Outputs - Transposed'!E$6:E$175,'Outputs - Transposed'!$B$6:$B$175,F_Outputs!$B153,'Outputs - Transposed'!$A$6:$A$175,F_Outputs!$A153)</f>
        <v>0</v>
      </c>
      <c r="I153" s="54">
        <f>SUMIFS('Outputs - Transposed'!F$6:F$175,'Outputs - Transposed'!$B$6:$B$175,F_Outputs!$B153,'Outputs - Transposed'!$A$6:$A$175,F_Outputs!$A153)</f>
        <v>0</v>
      </c>
      <c r="J153" s="54">
        <f>SUMIFS('Outputs - Transposed'!G$6:G$175,'Outputs - Transposed'!$B$6:$B$175,F_Outputs!$B153,'Outputs - Transposed'!$A$6:$A$175,F_Outputs!$A153)</f>
        <v>0</v>
      </c>
    </row>
    <row r="154" spans="1:10">
      <c r="A154" t="s">
        <v>305</v>
      </c>
      <c r="B154" t="s">
        <v>589</v>
      </c>
      <c r="C154" t="s">
        <v>603</v>
      </c>
      <c r="D154" t="s">
        <v>446</v>
      </c>
      <c r="E154" t="s">
        <v>37</v>
      </c>
      <c r="F154" s="54">
        <f>SUMIFS('Outputs - Transposed'!C$6:C$175,'Outputs - Transposed'!$B$6:$B$175,F_Outputs!$B154,'Outputs - Transposed'!$A$6:$A$175,F_Outputs!$A154)</f>
        <v>0</v>
      </c>
      <c r="G154" s="54">
        <f>SUMIFS('Outputs - Transposed'!D$6:D$175,'Outputs - Transposed'!$B$6:$B$175,F_Outputs!$B154,'Outputs - Transposed'!$A$6:$A$175,F_Outputs!$A154)</f>
        <v>0</v>
      </c>
      <c r="H154" s="54">
        <f>SUMIFS('Outputs - Transposed'!E$6:E$175,'Outputs - Transposed'!$B$6:$B$175,F_Outputs!$B154,'Outputs - Transposed'!$A$6:$A$175,F_Outputs!$A154)</f>
        <v>0</v>
      </c>
      <c r="I154" s="54">
        <f>SUMIFS('Outputs - Transposed'!F$6:F$175,'Outputs - Transposed'!$B$6:$B$175,F_Outputs!$B154,'Outputs - Transposed'!$A$6:$A$175,F_Outputs!$A154)</f>
        <v>0</v>
      </c>
      <c r="J154" s="54">
        <f>SUMIFS('Outputs - Transposed'!G$6:G$175,'Outputs - Transposed'!$B$6:$B$175,F_Outputs!$B154,'Outputs - Transposed'!$A$6:$A$175,F_Outputs!$A154)</f>
        <v>0</v>
      </c>
    </row>
    <row r="155" spans="1:10">
      <c r="A155" t="s">
        <v>305</v>
      </c>
      <c r="B155" t="s">
        <v>590</v>
      </c>
      <c r="C155" t="s">
        <v>600</v>
      </c>
      <c r="D155" t="s">
        <v>446</v>
      </c>
      <c r="E155" t="s">
        <v>37</v>
      </c>
      <c r="F155" s="54">
        <f>SUMIFS('Outputs - Transposed'!C$6:C$175,'Outputs - Transposed'!$B$6:$B$175,F_Outputs!$B155,'Outputs - Transposed'!$A$6:$A$175,F_Outputs!$A155)</f>
        <v>0</v>
      </c>
      <c r="G155" s="54">
        <f>SUMIFS('Outputs - Transposed'!D$6:D$175,'Outputs - Transposed'!$B$6:$B$175,F_Outputs!$B155,'Outputs - Transposed'!$A$6:$A$175,F_Outputs!$A155)</f>
        <v>0</v>
      </c>
      <c r="H155" s="54">
        <f>SUMIFS('Outputs - Transposed'!E$6:E$175,'Outputs - Transposed'!$B$6:$B$175,F_Outputs!$B155,'Outputs - Transposed'!$A$6:$A$175,F_Outputs!$A155)</f>
        <v>0</v>
      </c>
      <c r="I155" s="54">
        <f>SUMIFS('Outputs - Transposed'!F$6:F$175,'Outputs - Transposed'!$B$6:$B$175,F_Outputs!$B155,'Outputs - Transposed'!$A$6:$A$175,F_Outputs!$A155)</f>
        <v>0</v>
      </c>
      <c r="J155" s="54">
        <f>SUMIFS('Outputs - Transposed'!G$6:G$175,'Outputs - Transposed'!$B$6:$B$175,F_Outputs!$B155,'Outputs - Transposed'!$A$6:$A$175,F_Outputs!$A155)</f>
        <v>0</v>
      </c>
    </row>
    <row r="156" spans="1:10">
      <c r="A156" t="s">
        <v>305</v>
      </c>
      <c r="B156" t="s">
        <v>591</v>
      </c>
      <c r="C156" t="s">
        <v>604</v>
      </c>
      <c r="D156" t="s">
        <v>446</v>
      </c>
      <c r="E156" t="s">
        <v>37</v>
      </c>
      <c r="F156" s="54">
        <f>SUMIFS('Outputs - Transposed'!C$6:C$175,'Outputs - Transposed'!$B$6:$B$175,F_Outputs!$B156,'Outputs - Transposed'!$A$6:$A$175,F_Outputs!$A156)</f>
        <v>0</v>
      </c>
      <c r="G156" s="54">
        <f>SUMIFS('Outputs - Transposed'!D$6:D$175,'Outputs - Transposed'!$B$6:$B$175,F_Outputs!$B156,'Outputs - Transposed'!$A$6:$A$175,F_Outputs!$A156)</f>
        <v>0</v>
      </c>
      <c r="H156" s="54">
        <f>SUMIFS('Outputs - Transposed'!E$6:E$175,'Outputs - Transposed'!$B$6:$B$175,F_Outputs!$B156,'Outputs - Transposed'!$A$6:$A$175,F_Outputs!$A156)</f>
        <v>0</v>
      </c>
      <c r="I156" s="54">
        <f>SUMIFS('Outputs - Transposed'!F$6:F$175,'Outputs - Transposed'!$B$6:$B$175,F_Outputs!$B156,'Outputs - Transposed'!$A$6:$A$175,F_Outputs!$A156)</f>
        <v>0</v>
      </c>
      <c r="J156" s="54">
        <f>SUMIFS('Outputs - Transposed'!G$6:G$175,'Outputs - Transposed'!$B$6:$B$175,F_Outputs!$B156,'Outputs - Transposed'!$A$6:$A$175,F_Outputs!$A156)</f>
        <v>0</v>
      </c>
    </row>
    <row r="157" spans="1:10">
      <c r="A157" t="s">
        <v>305</v>
      </c>
      <c r="B157" t="s">
        <v>592</v>
      </c>
      <c r="C157" t="s">
        <v>605</v>
      </c>
      <c r="D157" t="s">
        <v>446</v>
      </c>
      <c r="E157" t="s">
        <v>37</v>
      </c>
      <c r="F157" s="54">
        <f>SUMIFS('Outputs - Transposed'!C$6:C$175,'Outputs - Transposed'!$B$6:$B$175,F_Outputs!$B157,'Outputs - Transposed'!$A$6:$A$175,F_Outputs!$A157)</f>
        <v>0</v>
      </c>
      <c r="G157" s="54">
        <f>SUMIFS('Outputs - Transposed'!D$6:D$175,'Outputs - Transposed'!$B$6:$B$175,F_Outputs!$B157,'Outputs - Transposed'!$A$6:$A$175,F_Outputs!$A157)</f>
        <v>0</v>
      </c>
      <c r="H157" s="54">
        <f>SUMIFS('Outputs - Transposed'!E$6:E$175,'Outputs - Transposed'!$B$6:$B$175,F_Outputs!$B157,'Outputs - Transposed'!$A$6:$A$175,F_Outputs!$A157)</f>
        <v>0</v>
      </c>
      <c r="I157" s="54">
        <f>SUMIFS('Outputs - Transposed'!F$6:F$175,'Outputs - Transposed'!$B$6:$B$175,F_Outputs!$B157,'Outputs - Transposed'!$A$6:$A$175,F_Outputs!$A157)</f>
        <v>0</v>
      </c>
      <c r="J157" s="54">
        <f>SUMIFS('Outputs - Transposed'!G$6:G$175,'Outputs - Transposed'!$B$6:$B$175,F_Outputs!$B157,'Outputs - Transposed'!$A$6:$A$175,F_Outputs!$A157)</f>
        <v>0</v>
      </c>
    </row>
    <row r="158" spans="1:10">
      <c r="A158" s="59" t="str">
        <f>A157</f>
        <v>BRL</v>
      </c>
      <c r="B158" s="59" t="s">
        <v>606</v>
      </c>
      <c r="C158" s="59" t="s">
        <v>607</v>
      </c>
      <c r="D158" s="59" t="s">
        <v>608</v>
      </c>
      <c r="E158" s="59" t="s">
        <v>37</v>
      </c>
      <c r="F158" s="60" t="str">
        <f ca="1">CONCATENATE("[…]", TEXT(NOW(),"dd/mm/yyy hh:mm:ss"))</f>
        <v>[…]18/03/2021 10:40:16</v>
      </c>
      <c r="G158" s="60" t="str">
        <f t="shared" ref="G158:J158" ca="1" si="24">CONCATENATE("[…]", TEXT(NOW(),"dd/mm/yyy hh:mm:ss"))</f>
        <v>[…]18/03/2021 10:40:16</v>
      </c>
      <c r="H158" s="60" t="str">
        <f t="shared" ca="1" si="24"/>
        <v>[…]18/03/2021 10:40:16</v>
      </c>
      <c r="I158" s="60" t="str">
        <f t="shared" ca="1" si="24"/>
        <v>[…]18/03/2021 10:40:16</v>
      </c>
      <c r="J158" s="60" t="str">
        <f t="shared" ca="1" si="24"/>
        <v>[…]18/03/2021 10:40:16</v>
      </c>
    </row>
    <row r="159" spans="1:10">
      <c r="A159" s="59" t="str">
        <f>A158</f>
        <v>BRL</v>
      </c>
      <c r="B159" s="59" t="s">
        <v>609</v>
      </c>
      <c r="C159" s="59" t="s">
        <v>610</v>
      </c>
      <c r="D159" s="59" t="s">
        <v>608</v>
      </c>
      <c r="E159" s="59" t="s">
        <v>37</v>
      </c>
      <c r="F159" s="60" t="e">
        <f ca="1">MID(CELL("filename"),SEARCH("[",CELL("filename"))+1,SEARCH("]",CELL("filename"))-SEARCH("[",CELL("filename"))-1)</f>
        <v>#VALUE!</v>
      </c>
      <c r="G159" s="60" t="e">
        <f t="shared" ref="G159:J159" ca="1" si="25">MID(CELL("filename"),SEARCH("[",CELL("filename"))+1,SEARCH("]",CELL("filename"))-SEARCH("[",CELL("filename"))-1)</f>
        <v>#VALUE!</v>
      </c>
      <c r="H159" s="60" t="e">
        <f t="shared" ca="1" si="25"/>
        <v>#VALUE!</v>
      </c>
      <c r="I159" s="60" t="e">
        <f t="shared" ca="1" si="25"/>
        <v>#VALUE!</v>
      </c>
      <c r="J159" s="60" t="e">
        <f t="shared" ca="1" si="25"/>
        <v>#VALUE!</v>
      </c>
    </row>
    <row r="160" spans="1:10">
      <c r="A160" t="s">
        <v>306</v>
      </c>
      <c r="B160" t="s">
        <v>583</v>
      </c>
      <c r="C160" t="s">
        <v>599</v>
      </c>
      <c r="D160" t="s">
        <v>446</v>
      </c>
      <c r="E160" t="s">
        <v>37</v>
      </c>
      <c r="F160" s="54">
        <f>SUMIFS('Outputs - Transposed'!C$6:C$175,'Outputs - Transposed'!$B$6:$B$175,F_Outputs!$B160,'Outputs - Transposed'!$A$6:$A$175,F_Outputs!$A160)</f>
        <v>0.15910132983745939</v>
      </c>
      <c r="G160" s="54">
        <f>SUMIFS('Outputs - Transposed'!D$6:D$175,'Outputs - Transposed'!$B$6:$B$175,F_Outputs!$B160,'Outputs - Transposed'!$A$6:$A$175,F_Outputs!$A160)</f>
        <v>0.16218459575185804</v>
      </c>
      <c r="H160" s="54">
        <f>SUMIFS('Outputs - Transposed'!E$6:E$175,'Outputs - Transposed'!$B$6:$B$175,F_Outputs!$B160,'Outputs - Transposed'!$A$6:$A$175,F_Outputs!$A160)</f>
        <v>0.16322028046823342</v>
      </c>
      <c r="I160" s="54">
        <f>SUMIFS('Outputs - Transposed'!F$6:F$175,'Outputs - Transposed'!$B$6:$B$175,F_Outputs!$B160,'Outputs - Transposed'!$A$6:$A$175,F_Outputs!$A160)</f>
        <v>0.16087112548583446</v>
      </c>
      <c r="J160" s="54">
        <f>SUMIFS('Outputs - Transposed'!G$6:G$175,'Outputs - Transposed'!$B$6:$B$175,F_Outputs!$B160,'Outputs - Transposed'!$A$6:$A$175,F_Outputs!$A160)</f>
        <v>0.15742080410543599</v>
      </c>
    </row>
    <row r="161" spans="1:10">
      <c r="A161" t="s">
        <v>306</v>
      </c>
      <c r="B161" t="s">
        <v>584</v>
      </c>
      <c r="C161" t="s">
        <v>600</v>
      </c>
      <c r="D161" t="s">
        <v>446</v>
      </c>
      <c r="E161" t="s">
        <v>37</v>
      </c>
      <c r="F161" s="54">
        <f>SUMIFS('Outputs - Transposed'!C$6:C$175,'Outputs - Transposed'!$B$6:$B$175,F_Outputs!$B161,'Outputs - Transposed'!$A$6:$A$175,F_Outputs!$A161)</f>
        <v>7.3083504881975264E-2</v>
      </c>
      <c r="G161" s="54">
        <f>SUMIFS('Outputs - Transposed'!D$6:D$175,'Outputs - Transposed'!$B$6:$B$175,F_Outputs!$B161,'Outputs - Transposed'!$A$6:$A$175,F_Outputs!$A161)</f>
        <v>1.6659611627668564E-2</v>
      </c>
      <c r="H161" s="54">
        <f>SUMIFS('Outputs - Transposed'!E$6:E$175,'Outputs - Transposed'!$B$6:$B$175,F_Outputs!$B161,'Outputs - Transposed'!$A$6:$A$175,F_Outputs!$A161)</f>
        <v>5.5745365544734478E-3</v>
      </c>
      <c r="I161" s="54">
        <f>SUMIFS('Outputs - Transposed'!F$6:F$175,'Outputs - Transposed'!$B$6:$B$175,F_Outputs!$B161,'Outputs - Transposed'!$A$6:$A$175,F_Outputs!$A161)</f>
        <v>5.4087758152255298E-2</v>
      </c>
      <c r="J161" s="54">
        <f>SUMIFS('Outputs - Transposed'!G$6:G$175,'Outputs - Transposed'!$B$6:$B$175,F_Outputs!$B161,'Outputs - Transposed'!$A$6:$A$175,F_Outputs!$A161)</f>
        <v>4.7796453134806197E-2</v>
      </c>
    </row>
    <row r="162" spans="1:10">
      <c r="A162" t="s">
        <v>306</v>
      </c>
      <c r="B162" t="s">
        <v>585</v>
      </c>
      <c r="C162" t="s">
        <v>601</v>
      </c>
      <c r="D162" t="s">
        <v>446</v>
      </c>
      <c r="E162" t="s">
        <v>37</v>
      </c>
      <c r="F162" s="54">
        <f>SUMIFS('Outputs - Transposed'!C$6:C$175,'Outputs - Transposed'!$B$6:$B$175,F_Outputs!$B162,'Outputs - Transposed'!$A$6:$A$175,F_Outputs!$A162)</f>
        <v>0.13229266851630803</v>
      </c>
      <c r="G162" s="54">
        <f>SUMIFS('Outputs - Transposed'!D$6:D$175,'Outputs - Transposed'!$B$6:$B$175,F_Outputs!$B162,'Outputs - Transposed'!$A$6:$A$175,F_Outputs!$A162)</f>
        <v>0.13298479890083348</v>
      </c>
      <c r="H162" s="54">
        <f>SUMIFS('Outputs - Transposed'!E$6:E$175,'Outputs - Transposed'!$B$6:$B$175,F_Outputs!$B162,'Outputs - Transposed'!$A$6:$A$175,F_Outputs!$A162)</f>
        <v>0.13261616423951014</v>
      </c>
      <c r="I162" s="54">
        <f>SUMIFS('Outputs - Transposed'!F$6:F$175,'Outputs - Transposed'!$B$6:$B$175,F_Outputs!$B162,'Outputs - Transposed'!$A$6:$A$175,F_Outputs!$A162)</f>
        <v>0.13163815391355027</v>
      </c>
      <c r="J162" s="54">
        <f>SUMIFS('Outputs - Transposed'!G$6:G$175,'Outputs - Transposed'!$B$6:$B$175,F_Outputs!$B162,'Outputs - Transposed'!$A$6:$A$175,F_Outputs!$A162)</f>
        <v>0.13047958783510549</v>
      </c>
    </row>
    <row r="163" spans="1:10">
      <c r="A163" t="s">
        <v>306</v>
      </c>
      <c r="B163" t="s">
        <v>586</v>
      </c>
      <c r="C163" t="s">
        <v>600</v>
      </c>
      <c r="D163" t="s">
        <v>446</v>
      </c>
      <c r="E163" t="s">
        <v>37</v>
      </c>
      <c r="F163" s="54">
        <f>SUMIFS('Outputs - Transposed'!C$6:C$175,'Outputs - Transposed'!$B$6:$B$175,F_Outputs!$B163,'Outputs - Transposed'!$A$6:$A$175,F_Outputs!$A163)</f>
        <v>6.7867627321679502E-2</v>
      </c>
      <c r="G163" s="54">
        <f>SUMIFS('Outputs - Transposed'!D$6:D$175,'Outputs - Transposed'!$B$6:$B$175,F_Outputs!$B163,'Outputs - Transposed'!$A$6:$A$175,F_Outputs!$A163)</f>
        <v>6.9102450015409086E-2</v>
      </c>
      <c r="H163" s="54">
        <f>SUMIFS('Outputs - Transposed'!E$6:E$175,'Outputs - Transposed'!$B$6:$B$175,F_Outputs!$B163,'Outputs - Transposed'!$A$6:$A$175,F_Outputs!$A163)</f>
        <v>7.2018143090114367E-2</v>
      </c>
      <c r="I163" s="54">
        <f>SUMIFS('Outputs - Transposed'!F$6:F$175,'Outputs - Transposed'!$B$6:$B$175,F_Outputs!$B163,'Outputs - Transposed'!$A$6:$A$175,F_Outputs!$A163)</f>
        <v>6.5083259125908663E-2</v>
      </c>
      <c r="J163" s="54">
        <f>SUMIFS('Outputs - Transposed'!G$6:G$175,'Outputs - Transposed'!$B$6:$B$175,F_Outputs!$B163,'Outputs - Transposed'!$A$6:$A$175,F_Outputs!$A163)</f>
        <v>6.5917147041581012E-2</v>
      </c>
    </row>
    <row r="164" spans="1:10">
      <c r="A164" t="s">
        <v>306</v>
      </c>
      <c r="B164" t="s">
        <v>587</v>
      </c>
      <c r="C164" t="s">
        <v>602</v>
      </c>
      <c r="D164" t="s">
        <v>446</v>
      </c>
      <c r="E164" t="s">
        <v>37</v>
      </c>
      <c r="F164" s="54">
        <f>SUMIFS('Outputs - Transposed'!C$6:C$175,'Outputs - Transposed'!$B$6:$B$175,F_Outputs!$B164,'Outputs - Transposed'!$A$6:$A$175,F_Outputs!$A164)</f>
        <v>0</v>
      </c>
      <c r="G164" s="54">
        <f>SUMIFS('Outputs - Transposed'!D$6:D$175,'Outputs - Transposed'!$B$6:$B$175,F_Outputs!$B164,'Outputs - Transposed'!$A$6:$A$175,F_Outputs!$A164)</f>
        <v>0</v>
      </c>
      <c r="H164" s="54">
        <f>SUMIFS('Outputs - Transposed'!E$6:E$175,'Outputs - Transposed'!$B$6:$B$175,F_Outputs!$B164,'Outputs - Transposed'!$A$6:$A$175,F_Outputs!$A164)</f>
        <v>0</v>
      </c>
      <c r="I164" s="54">
        <f>SUMIFS('Outputs - Transposed'!F$6:F$175,'Outputs - Transposed'!$B$6:$B$175,F_Outputs!$B164,'Outputs - Transposed'!$A$6:$A$175,F_Outputs!$A164)</f>
        <v>0</v>
      </c>
      <c r="J164" s="54">
        <f>SUMIFS('Outputs - Transposed'!G$6:G$175,'Outputs - Transposed'!$B$6:$B$175,F_Outputs!$B164,'Outputs - Transposed'!$A$6:$A$175,F_Outputs!$A164)</f>
        <v>0</v>
      </c>
    </row>
    <row r="165" spans="1:10">
      <c r="A165" t="s">
        <v>306</v>
      </c>
      <c r="B165" t="s">
        <v>588</v>
      </c>
      <c r="C165" t="s">
        <v>600</v>
      </c>
      <c r="D165" t="s">
        <v>446</v>
      </c>
      <c r="E165" t="s">
        <v>37</v>
      </c>
      <c r="F165" s="54">
        <f>SUMIFS('Outputs - Transposed'!C$6:C$175,'Outputs - Transposed'!$B$6:$B$175,F_Outputs!$B165,'Outputs - Transposed'!$A$6:$A$175,F_Outputs!$A165)</f>
        <v>0</v>
      </c>
      <c r="G165" s="54">
        <f>SUMIFS('Outputs - Transposed'!D$6:D$175,'Outputs - Transposed'!$B$6:$B$175,F_Outputs!$B165,'Outputs - Transposed'!$A$6:$A$175,F_Outputs!$A165)</f>
        <v>0</v>
      </c>
      <c r="H165" s="54">
        <f>SUMIFS('Outputs - Transposed'!E$6:E$175,'Outputs - Transposed'!$B$6:$B$175,F_Outputs!$B165,'Outputs - Transposed'!$A$6:$A$175,F_Outputs!$A165)</f>
        <v>0</v>
      </c>
      <c r="I165" s="54">
        <f>SUMIFS('Outputs - Transposed'!F$6:F$175,'Outputs - Transposed'!$B$6:$B$175,F_Outputs!$B165,'Outputs - Transposed'!$A$6:$A$175,F_Outputs!$A165)</f>
        <v>0</v>
      </c>
      <c r="J165" s="54">
        <f>SUMIFS('Outputs - Transposed'!G$6:G$175,'Outputs - Transposed'!$B$6:$B$175,F_Outputs!$B165,'Outputs - Transposed'!$A$6:$A$175,F_Outputs!$A165)</f>
        <v>0</v>
      </c>
    </row>
    <row r="166" spans="1:10">
      <c r="A166" t="s">
        <v>306</v>
      </c>
      <c r="B166" t="s">
        <v>589</v>
      </c>
      <c r="C166" t="s">
        <v>603</v>
      </c>
      <c r="D166" t="s">
        <v>446</v>
      </c>
      <c r="E166" t="s">
        <v>37</v>
      </c>
      <c r="F166" s="54">
        <f>SUMIFS('Outputs - Transposed'!C$6:C$175,'Outputs - Transposed'!$B$6:$B$175,F_Outputs!$B166,'Outputs - Transposed'!$A$6:$A$175,F_Outputs!$A166)</f>
        <v>0</v>
      </c>
      <c r="G166" s="54">
        <f>SUMIFS('Outputs - Transposed'!D$6:D$175,'Outputs - Transposed'!$B$6:$B$175,F_Outputs!$B166,'Outputs - Transposed'!$A$6:$A$175,F_Outputs!$A166)</f>
        <v>0</v>
      </c>
      <c r="H166" s="54">
        <f>SUMIFS('Outputs - Transposed'!E$6:E$175,'Outputs - Transposed'!$B$6:$B$175,F_Outputs!$B166,'Outputs - Transposed'!$A$6:$A$175,F_Outputs!$A166)</f>
        <v>0</v>
      </c>
      <c r="I166" s="54">
        <f>SUMIFS('Outputs - Transposed'!F$6:F$175,'Outputs - Transposed'!$B$6:$B$175,F_Outputs!$B166,'Outputs - Transposed'!$A$6:$A$175,F_Outputs!$A166)</f>
        <v>0</v>
      </c>
      <c r="J166" s="54">
        <f>SUMIFS('Outputs - Transposed'!G$6:G$175,'Outputs - Transposed'!$B$6:$B$175,F_Outputs!$B166,'Outputs - Transposed'!$A$6:$A$175,F_Outputs!$A166)</f>
        <v>0</v>
      </c>
    </row>
    <row r="167" spans="1:10">
      <c r="A167" t="s">
        <v>306</v>
      </c>
      <c r="B167" t="s">
        <v>590</v>
      </c>
      <c r="C167" t="s">
        <v>600</v>
      </c>
      <c r="D167" t="s">
        <v>446</v>
      </c>
      <c r="E167" t="s">
        <v>37</v>
      </c>
      <c r="F167" s="54">
        <f>SUMIFS('Outputs - Transposed'!C$6:C$175,'Outputs - Transposed'!$B$6:$B$175,F_Outputs!$B167,'Outputs - Transposed'!$A$6:$A$175,F_Outputs!$A167)</f>
        <v>0</v>
      </c>
      <c r="G167" s="54">
        <f>SUMIFS('Outputs - Transposed'!D$6:D$175,'Outputs - Transposed'!$B$6:$B$175,F_Outputs!$B167,'Outputs - Transposed'!$A$6:$A$175,F_Outputs!$A167)</f>
        <v>0</v>
      </c>
      <c r="H167" s="54">
        <f>SUMIFS('Outputs - Transposed'!E$6:E$175,'Outputs - Transposed'!$B$6:$B$175,F_Outputs!$B167,'Outputs - Transposed'!$A$6:$A$175,F_Outputs!$A167)</f>
        <v>0</v>
      </c>
      <c r="I167" s="54">
        <f>SUMIFS('Outputs - Transposed'!F$6:F$175,'Outputs - Transposed'!$B$6:$B$175,F_Outputs!$B167,'Outputs - Transposed'!$A$6:$A$175,F_Outputs!$A167)</f>
        <v>0</v>
      </c>
      <c r="J167" s="54">
        <f>SUMIFS('Outputs - Transposed'!G$6:G$175,'Outputs - Transposed'!$B$6:$B$175,F_Outputs!$B167,'Outputs - Transposed'!$A$6:$A$175,F_Outputs!$A167)</f>
        <v>0</v>
      </c>
    </row>
    <row r="168" spans="1:10">
      <c r="A168" t="s">
        <v>306</v>
      </c>
      <c r="B168" t="s">
        <v>591</v>
      </c>
      <c r="C168" t="s">
        <v>604</v>
      </c>
      <c r="D168" t="s">
        <v>446</v>
      </c>
      <c r="E168" t="s">
        <v>37</v>
      </c>
      <c r="F168" s="54">
        <f>SUMIFS('Outputs - Transposed'!C$6:C$175,'Outputs - Transposed'!$B$6:$B$175,F_Outputs!$B168,'Outputs - Transposed'!$A$6:$A$175,F_Outputs!$A168)</f>
        <v>0</v>
      </c>
      <c r="G168" s="54">
        <f>SUMIFS('Outputs - Transposed'!D$6:D$175,'Outputs - Transposed'!$B$6:$B$175,F_Outputs!$B168,'Outputs - Transposed'!$A$6:$A$175,F_Outputs!$A168)</f>
        <v>0</v>
      </c>
      <c r="H168" s="54">
        <f>SUMIFS('Outputs - Transposed'!E$6:E$175,'Outputs - Transposed'!$B$6:$B$175,F_Outputs!$B168,'Outputs - Transposed'!$A$6:$A$175,F_Outputs!$A168)</f>
        <v>0</v>
      </c>
      <c r="I168" s="54">
        <f>SUMIFS('Outputs - Transposed'!F$6:F$175,'Outputs - Transposed'!$B$6:$B$175,F_Outputs!$B168,'Outputs - Transposed'!$A$6:$A$175,F_Outputs!$A168)</f>
        <v>0</v>
      </c>
      <c r="J168" s="54">
        <f>SUMIFS('Outputs - Transposed'!G$6:G$175,'Outputs - Transposed'!$B$6:$B$175,F_Outputs!$B168,'Outputs - Transposed'!$A$6:$A$175,F_Outputs!$A168)</f>
        <v>0</v>
      </c>
    </row>
    <row r="169" spans="1:10">
      <c r="A169" t="s">
        <v>306</v>
      </c>
      <c r="B169" t="s">
        <v>592</v>
      </c>
      <c r="C169" t="s">
        <v>605</v>
      </c>
      <c r="D169" t="s">
        <v>446</v>
      </c>
      <c r="E169" t="s">
        <v>37</v>
      </c>
      <c r="F169" s="54">
        <f>SUMIFS('Outputs - Transposed'!C$6:C$175,'Outputs - Transposed'!$B$6:$B$175,F_Outputs!$B169,'Outputs - Transposed'!$A$6:$A$175,F_Outputs!$A169)</f>
        <v>0.16452545491087303</v>
      </c>
      <c r="G169" s="54">
        <f>SUMIFS('Outputs - Transposed'!D$6:D$175,'Outputs - Transposed'!$B$6:$B$175,F_Outputs!$B169,'Outputs - Transposed'!$A$6:$A$175,F_Outputs!$A169)</f>
        <v>9.9392421501785649E-2</v>
      </c>
      <c r="H169" s="54">
        <f>SUMIFS('Outputs - Transposed'!E$6:E$175,'Outputs - Transposed'!$B$6:$B$175,F_Outputs!$B169,'Outputs - Transposed'!$A$6:$A$175,F_Outputs!$A169)</f>
        <v>0.11557905477482493</v>
      </c>
      <c r="I169" s="54">
        <f>SUMIFS('Outputs - Transposed'!F$6:F$175,'Outputs - Transposed'!$B$6:$B$175,F_Outputs!$B169,'Outputs - Transposed'!$A$6:$A$175,F_Outputs!$A169)</f>
        <v>0.28733979561863243</v>
      </c>
      <c r="J169" s="54">
        <f>SUMIFS('Outputs - Transposed'!G$6:G$175,'Outputs - Transposed'!$B$6:$B$175,F_Outputs!$B169,'Outputs - Transposed'!$A$6:$A$175,F_Outputs!$A169)</f>
        <v>0.33316327319388406</v>
      </c>
    </row>
    <row r="170" spans="1:10">
      <c r="A170" s="59" t="str">
        <f>A169</f>
        <v>PRT</v>
      </c>
      <c r="B170" s="59" t="s">
        <v>606</v>
      </c>
      <c r="C170" s="59" t="s">
        <v>607</v>
      </c>
      <c r="D170" s="59" t="s">
        <v>608</v>
      </c>
      <c r="E170" s="59" t="s">
        <v>37</v>
      </c>
      <c r="F170" s="60" t="str">
        <f ca="1">CONCATENATE("[…]", TEXT(NOW(),"dd/mm/yyy hh:mm:ss"))</f>
        <v>[…]18/03/2021 10:40:16</v>
      </c>
      <c r="G170" s="60" t="str">
        <f t="shared" ref="G170:J170" ca="1" si="26">CONCATENATE("[…]", TEXT(NOW(),"dd/mm/yyy hh:mm:ss"))</f>
        <v>[…]18/03/2021 10:40:16</v>
      </c>
      <c r="H170" s="60" t="str">
        <f t="shared" ca="1" si="26"/>
        <v>[…]18/03/2021 10:40:16</v>
      </c>
      <c r="I170" s="60" t="str">
        <f t="shared" ca="1" si="26"/>
        <v>[…]18/03/2021 10:40:16</v>
      </c>
      <c r="J170" s="60" t="str">
        <f t="shared" ca="1" si="26"/>
        <v>[…]18/03/2021 10:40:16</v>
      </c>
    </row>
    <row r="171" spans="1:10">
      <c r="A171" s="59" t="str">
        <f>A170</f>
        <v>PRT</v>
      </c>
      <c r="B171" s="59" t="s">
        <v>609</v>
      </c>
      <c r="C171" s="59" t="s">
        <v>610</v>
      </c>
      <c r="D171" s="59" t="s">
        <v>608</v>
      </c>
      <c r="E171" s="59" t="s">
        <v>37</v>
      </c>
      <c r="F171" s="60" t="e">
        <f ca="1">MID(CELL("filename"),SEARCH("[",CELL("filename"))+1,SEARCH("]",CELL("filename"))-SEARCH("[",CELL("filename"))-1)</f>
        <v>#VALUE!</v>
      </c>
      <c r="G171" s="60" t="e">
        <f t="shared" ref="G171:J171" ca="1" si="27">MID(CELL("filename"),SEARCH("[",CELL("filename"))+1,SEARCH("]",CELL("filename"))-SEARCH("[",CELL("filename"))-1)</f>
        <v>#VALUE!</v>
      </c>
      <c r="H171" s="60" t="e">
        <f t="shared" ca="1" si="27"/>
        <v>#VALUE!</v>
      </c>
      <c r="I171" s="60" t="e">
        <f t="shared" ca="1" si="27"/>
        <v>#VALUE!</v>
      </c>
      <c r="J171" s="60" t="e">
        <f t="shared" ca="1" si="27"/>
        <v>#VALUE!</v>
      </c>
    </row>
    <row r="172" spans="1:10">
      <c r="A172" t="s">
        <v>309</v>
      </c>
      <c r="B172" t="s">
        <v>583</v>
      </c>
      <c r="C172" t="s">
        <v>599</v>
      </c>
      <c r="D172" t="s">
        <v>446</v>
      </c>
      <c r="E172" t="s">
        <v>37</v>
      </c>
      <c r="F172" s="54">
        <f>SUMIFS('Outputs - Transposed'!C$6:C$175,'Outputs - Transposed'!$B$6:$B$175,F_Outputs!$B172,'Outputs - Transposed'!$A$6:$A$175,F_Outputs!$A172)</f>
        <v>0.16990065037019444</v>
      </c>
      <c r="G172" s="54">
        <f>SUMIFS('Outputs - Transposed'!D$6:D$175,'Outputs - Transposed'!$B$6:$B$175,F_Outputs!$B172,'Outputs - Transposed'!$A$6:$A$175,F_Outputs!$A172)</f>
        <v>0.16665257630785321</v>
      </c>
      <c r="H172" s="54">
        <f>SUMIFS('Outputs - Transposed'!E$6:E$175,'Outputs - Transposed'!$B$6:$B$175,F_Outputs!$B172,'Outputs - Transposed'!$A$6:$A$175,F_Outputs!$A172)</f>
        <v>0.16353136438240068</v>
      </c>
      <c r="I172" s="54">
        <f>SUMIFS('Outputs - Transposed'!F$6:F$175,'Outputs - Transposed'!$B$6:$B$175,F_Outputs!$B172,'Outputs - Transposed'!$A$6:$A$175,F_Outputs!$A172)</f>
        <v>0.15550481649725253</v>
      </c>
      <c r="J172" s="54">
        <f>SUMIFS('Outputs - Transposed'!G$6:G$175,'Outputs - Transposed'!$B$6:$B$175,F_Outputs!$B172,'Outputs - Transposed'!$A$6:$A$175,F_Outputs!$A172)</f>
        <v>0.15111498320291322</v>
      </c>
    </row>
    <row r="173" spans="1:10">
      <c r="A173" t="s">
        <v>309</v>
      </c>
      <c r="B173" t="s">
        <v>584</v>
      </c>
      <c r="C173" t="s">
        <v>600</v>
      </c>
      <c r="D173" t="s">
        <v>446</v>
      </c>
      <c r="E173" t="s">
        <v>37</v>
      </c>
      <c r="F173" s="54">
        <f>SUMIFS('Outputs - Transposed'!C$6:C$175,'Outputs - Transposed'!$B$6:$B$175,F_Outputs!$B173,'Outputs - Transposed'!$A$6:$A$175,F_Outputs!$A173)</f>
        <v>3.9073538161713536E-2</v>
      </c>
      <c r="G173" s="54">
        <f>SUMIFS('Outputs - Transposed'!D$6:D$175,'Outputs - Transposed'!$B$6:$B$175,F_Outputs!$B173,'Outputs - Transposed'!$A$6:$A$175,F_Outputs!$A173)</f>
        <v>4.482462170066704E-2</v>
      </c>
      <c r="H173" s="54">
        <f>SUMIFS('Outputs - Transposed'!E$6:E$175,'Outputs - Transposed'!$B$6:$B$175,F_Outputs!$B173,'Outputs - Transposed'!$A$6:$A$175,F_Outputs!$A173)</f>
        <v>3.7086031350457543E-2</v>
      </c>
      <c r="I173" s="54">
        <f>SUMIFS('Outputs - Transposed'!F$6:F$175,'Outputs - Transposed'!$B$6:$B$175,F_Outputs!$B173,'Outputs - Transposed'!$A$6:$A$175,F_Outputs!$A173)</f>
        <v>3.5648260465719166E-2</v>
      </c>
      <c r="J173" s="54">
        <f>SUMIFS('Outputs - Transposed'!G$6:G$175,'Outputs - Transposed'!$B$6:$B$175,F_Outputs!$B173,'Outputs - Transposed'!$A$6:$A$175,F_Outputs!$A173)</f>
        <v>3.6663157560828608E-2</v>
      </c>
    </row>
    <row r="174" spans="1:10">
      <c r="A174" t="s">
        <v>309</v>
      </c>
      <c r="B174" t="s">
        <v>585</v>
      </c>
      <c r="C174" t="s">
        <v>601</v>
      </c>
      <c r="D174" t="s">
        <v>446</v>
      </c>
      <c r="E174" t="s">
        <v>37</v>
      </c>
      <c r="F174" s="54">
        <f>SUMIFS('Outputs - Transposed'!C$6:C$175,'Outputs - Transposed'!$B$6:$B$175,F_Outputs!$B174,'Outputs - Transposed'!$A$6:$A$175,F_Outputs!$A174)</f>
        <v>0.10244881490143343</v>
      </c>
      <c r="G174" s="54">
        <f>SUMIFS('Outputs - Transposed'!D$6:D$175,'Outputs - Transposed'!$B$6:$B$175,F_Outputs!$B174,'Outputs - Transposed'!$A$6:$A$175,F_Outputs!$A174)</f>
        <v>0.10080115342047247</v>
      </c>
      <c r="H174" s="54">
        <f>SUMIFS('Outputs - Transposed'!E$6:E$175,'Outputs - Transposed'!$B$6:$B$175,F_Outputs!$B174,'Outputs - Transposed'!$A$6:$A$175,F_Outputs!$A174)</f>
        <v>9.9423336223942615E-2</v>
      </c>
      <c r="I174" s="54">
        <f>SUMIFS('Outputs - Transposed'!F$6:F$175,'Outputs - Transposed'!$B$6:$B$175,F_Outputs!$B174,'Outputs - Transposed'!$A$6:$A$175,F_Outputs!$A174)</f>
        <v>9.6458899671397286E-2</v>
      </c>
      <c r="J174" s="54">
        <f>SUMIFS('Outputs - Transposed'!G$6:G$175,'Outputs - Transposed'!$B$6:$B$175,F_Outputs!$B174,'Outputs - Transposed'!$A$6:$A$175,F_Outputs!$A174)</f>
        <v>9.4265892075049859E-2</v>
      </c>
    </row>
    <row r="175" spans="1:10">
      <c r="A175" t="s">
        <v>309</v>
      </c>
      <c r="B175" t="s">
        <v>586</v>
      </c>
      <c r="C175" t="s">
        <v>600</v>
      </c>
      <c r="D175" t="s">
        <v>446</v>
      </c>
      <c r="E175" t="s">
        <v>37</v>
      </c>
      <c r="F175" s="54">
        <f>SUMIFS('Outputs - Transposed'!C$6:C$175,'Outputs - Transposed'!$B$6:$B$175,F_Outputs!$B175,'Outputs - Transposed'!$A$6:$A$175,F_Outputs!$A175)</f>
        <v>0.10528937992104984</v>
      </c>
      <c r="G175" s="54">
        <f>SUMIFS('Outputs - Transposed'!D$6:D$175,'Outputs - Transposed'!$B$6:$B$175,F_Outputs!$B175,'Outputs - Transposed'!$A$6:$A$175,F_Outputs!$A175)</f>
        <v>0.12237397942661835</v>
      </c>
      <c r="H175" s="54">
        <f>SUMIFS('Outputs - Transposed'!E$6:E$175,'Outputs - Transposed'!$B$6:$B$175,F_Outputs!$B175,'Outputs - Transposed'!$A$6:$A$175,F_Outputs!$A175)</f>
        <v>0.10674678484947567</v>
      </c>
      <c r="I175" s="54">
        <f>SUMIFS('Outputs - Transposed'!F$6:F$175,'Outputs - Transposed'!$B$6:$B$175,F_Outputs!$B175,'Outputs - Transposed'!$A$6:$A$175,F_Outputs!$A175)</f>
        <v>8.7091619126199518E-2</v>
      </c>
      <c r="J175" s="54">
        <f>SUMIFS('Outputs - Transposed'!G$6:G$175,'Outputs - Transposed'!$B$6:$B$175,F_Outputs!$B175,'Outputs - Transposed'!$A$6:$A$175,F_Outputs!$A175)</f>
        <v>8.5100140384360951E-2</v>
      </c>
    </row>
    <row r="176" spans="1:10">
      <c r="A176" t="s">
        <v>309</v>
      </c>
      <c r="B176" t="s">
        <v>587</v>
      </c>
      <c r="C176" t="s">
        <v>602</v>
      </c>
      <c r="D176" t="s">
        <v>446</v>
      </c>
      <c r="E176" t="s">
        <v>37</v>
      </c>
      <c r="F176" s="54">
        <f>SUMIFS('Outputs - Transposed'!C$6:C$175,'Outputs - Transposed'!$B$6:$B$175,F_Outputs!$B176,'Outputs - Transposed'!$A$6:$A$175,F_Outputs!$A176)</f>
        <v>0</v>
      </c>
      <c r="G176" s="54">
        <f>SUMIFS('Outputs - Transposed'!D$6:D$175,'Outputs - Transposed'!$B$6:$B$175,F_Outputs!$B176,'Outputs - Transposed'!$A$6:$A$175,F_Outputs!$A176)</f>
        <v>0</v>
      </c>
      <c r="H176" s="54">
        <f>SUMIFS('Outputs - Transposed'!E$6:E$175,'Outputs - Transposed'!$B$6:$B$175,F_Outputs!$B176,'Outputs - Transposed'!$A$6:$A$175,F_Outputs!$A176)</f>
        <v>0</v>
      </c>
      <c r="I176" s="54">
        <f>SUMIFS('Outputs - Transposed'!F$6:F$175,'Outputs - Transposed'!$B$6:$B$175,F_Outputs!$B176,'Outputs - Transposed'!$A$6:$A$175,F_Outputs!$A176)</f>
        <v>0</v>
      </c>
      <c r="J176" s="54">
        <f>SUMIFS('Outputs - Transposed'!G$6:G$175,'Outputs - Transposed'!$B$6:$B$175,F_Outputs!$B176,'Outputs - Transposed'!$A$6:$A$175,F_Outputs!$A176)</f>
        <v>0</v>
      </c>
    </row>
    <row r="177" spans="1:10">
      <c r="A177" t="s">
        <v>309</v>
      </c>
      <c r="B177" t="s">
        <v>588</v>
      </c>
      <c r="C177" t="s">
        <v>600</v>
      </c>
      <c r="D177" t="s">
        <v>446</v>
      </c>
      <c r="E177" t="s">
        <v>37</v>
      </c>
      <c r="F177" s="54">
        <f>SUMIFS('Outputs - Transposed'!C$6:C$175,'Outputs - Transposed'!$B$6:$B$175,F_Outputs!$B177,'Outputs - Transposed'!$A$6:$A$175,F_Outputs!$A177)</f>
        <v>0</v>
      </c>
      <c r="G177" s="54">
        <f>SUMIFS('Outputs - Transposed'!D$6:D$175,'Outputs - Transposed'!$B$6:$B$175,F_Outputs!$B177,'Outputs - Transposed'!$A$6:$A$175,F_Outputs!$A177)</f>
        <v>0</v>
      </c>
      <c r="H177" s="54">
        <f>SUMIFS('Outputs - Transposed'!E$6:E$175,'Outputs - Transposed'!$B$6:$B$175,F_Outputs!$B177,'Outputs - Transposed'!$A$6:$A$175,F_Outputs!$A177)</f>
        <v>0</v>
      </c>
      <c r="I177" s="54">
        <f>SUMIFS('Outputs - Transposed'!F$6:F$175,'Outputs - Transposed'!$B$6:$B$175,F_Outputs!$B177,'Outputs - Transposed'!$A$6:$A$175,F_Outputs!$A177)</f>
        <v>0</v>
      </c>
      <c r="J177" s="54">
        <f>SUMIFS('Outputs - Transposed'!G$6:G$175,'Outputs - Transposed'!$B$6:$B$175,F_Outputs!$B177,'Outputs - Transposed'!$A$6:$A$175,F_Outputs!$A177)</f>
        <v>0</v>
      </c>
    </row>
    <row r="178" spans="1:10">
      <c r="A178" t="s">
        <v>309</v>
      </c>
      <c r="B178" t="s">
        <v>589</v>
      </c>
      <c r="C178" t="s">
        <v>603</v>
      </c>
      <c r="D178" t="s">
        <v>446</v>
      </c>
      <c r="E178" t="s">
        <v>37</v>
      </c>
      <c r="F178" s="54">
        <f>SUMIFS('Outputs - Transposed'!C$6:C$175,'Outputs - Transposed'!$B$6:$B$175,F_Outputs!$B178,'Outputs - Transposed'!$A$6:$A$175,F_Outputs!$A178)</f>
        <v>0</v>
      </c>
      <c r="G178" s="54">
        <f>SUMIFS('Outputs - Transposed'!D$6:D$175,'Outputs - Transposed'!$B$6:$B$175,F_Outputs!$B178,'Outputs - Transposed'!$A$6:$A$175,F_Outputs!$A178)</f>
        <v>0</v>
      </c>
      <c r="H178" s="54">
        <f>SUMIFS('Outputs - Transposed'!E$6:E$175,'Outputs - Transposed'!$B$6:$B$175,F_Outputs!$B178,'Outputs - Transposed'!$A$6:$A$175,F_Outputs!$A178)</f>
        <v>0</v>
      </c>
      <c r="I178" s="54">
        <f>SUMIFS('Outputs - Transposed'!F$6:F$175,'Outputs - Transposed'!$B$6:$B$175,F_Outputs!$B178,'Outputs - Transposed'!$A$6:$A$175,F_Outputs!$A178)</f>
        <v>0</v>
      </c>
      <c r="J178" s="54">
        <f>SUMIFS('Outputs - Transposed'!G$6:G$175,'Outputs - Transposed'!$B$6:$B$175,F_Outputs!$B178,'Outputs - Transposed'!$A$6:$A$175,F_Outputs!$A178)</f>
        <v>0</v>
      </c>
    </row>
    <row r="179" spans="1:10">
      <c r="A179" t="s">
        <v>309</v>
      </c>
      <c r="B179" t="s">
        <v>590</v>
      </c>
      <c r="C179" t="s">
        <v>600</v>
      </c>
      <c r="D179" t="s">
        <v>446</v>
      </c>
      <c r="E179" t="s">
        <v>37</v>
      </c>
      <c r="F179" s="54">
        <f>SUMIFS('Outputs - Transposed'!C$6:C$175,'Outputs - Transposed'!$B$6:$B$175,F_Outputs!$B179,'Outputs - Transposed'!$A$6:$A$175,F_Outputs!$A179)</f>
        <v>0</v>
      </c>
      <c r="G179" s="54">
        <f>SUMIFS('Outputs - Transposed'!D$6:D$175,'Outputs - Transposed'!$B$6:$B$175,F_Outputs!$B179,'Outputs - Transposed'!$A$6:$A$175,F_Outputs!$A179)</f>
        <v>0</v>
      </c>
      <c r="H179" s="54">
        <f>SUMIFS('Outputs - Transposed'!E$6:E$175,'Outputs - Transposed'!$B$6:$B$175,F_Outputs!$B179,'Outputs - Transposed'!$A$6:$A$175,F_Outputs!$A179)</f>
        <v>0</v>
      </c>
      <c r="I179" s="54">
        <f>SUMIFS('Outputs - Transposed'!F$6:F$175,'Outputs - Transposed'!$B$6:$B$175,F_Outputs!$B179,'Outputs - Transposed'!$A$6:$A$175,F_Outputs!$A179)</f>
        <v>0</v>
      </c>
      <c r="J179" s="54">
        <f>SUMIFS('Outputs - Transposed'!G$6:G$175,'Outputs - Transposed'!$B$6:$B$175,F_Outputs!$B179,'Outputs - Transposed'!$A$6:$A$175,F_Outputs!$A179)</f>
        <v>0</v>
      </c>
    </row>
    <row r="180" spans="1:10">
      <c r="A180" t="s">
        <v>309</v>
      </c>
      <c r="B180" t="s">
        <v>591</v>
      </c>
      <c r="C180" t="s">
        <v>604</v>
      </c>
      <c r="D180" t="s">
        <v>446</v>
      </c>
      <c r="E180" t="s">
        <v>37</v>
      </c>
      <c r="F180" s="54">
        <f>SUMIFS('Outputs - Transposed'!C$6:C$175,'Outputs - Transposed'!$B$6:$B$175,F_Outputs!$B180,'Outputs - Transposed'!$A$6:$A$175,F_Outputs!$A180)</f>
        <v>0</v>
      </c>
      <c r="G180" s="54">
        <f>SUMIFS('Outputs - Transposed'!D$6:D$175,'Outputs - Transposed'!$B$6:$B$175,F_Outputs!$B180,'Outputs - Transposed'!$A$6:$A$175,F_Outputs!$A180)</f>
        <v>0</v>
      </c>
      <c r="H180" s="54">
        <f>SUMIFS('Outputs - Transposed'!E$6:E$175,'Outputs - Transposed'!$B$6:$B$175,F_Outputs!$B180,'Outputs - Transposed'!$A$6:$A$175,F_Outputs!$A180)</f>
        <v>0</v>
      </c>
      <c r="I180" s="54">
        <f>SUMIFS('Outputs - Transposed'!F$6:F$175,'Outputs - Transposed'!$B$6:$B$175,F_Outputs!$B180,'Outputs - Transposed'!$A$6:$A$175,F_Outputs!$A180)</f>
        <v>0</v>
      </c>
      <c r="J180" s="54">
        <f>SUMIFS('Outputs - Transposed'!G$6:G$175,'Outputs - Transposed'!$B$6:$B$175,F_Outputs!$B180,'Outputs - Transposed'!$A$6:$A$175,F_Outputs!$A180)</f>
        <v>0</v>
      </c>
    </row>
    <row r="181" spans="1:10">
      <c r="A181" t="s">
        <v>309</v>
      </c>
      <c r="B181" t="s">
        <v>592</v>
      </c>
      <c r="C181" t="s">
        <v>605</v>
      </c>
      <c r="D181" t="s">
        <v>446</v>
      </c>
      <c r="E181" t="s">
        <v>37</v>
      </c>
      <c r="F181" s="54">
        <f>SUMIFS('Outputs - Transposed'!C$6:C$175,'Outputs - Transposed'!$B$6:$B$175,F_Outputs!$B181,'Outputs - Transposed'!$A$6:$A$175,F_Outputs!$A181)</f>
        <v>0</v>
      </c>
      <c r="G181" s="54">
        <f>SUMIFS('Outputs - Transposed'!D$6:D$175,'Outputs - Transposed'!$B$6:$B$175,F_Outputs!$B181,'Outputs - Transposed'!$A$6:$A$175,F_Outputs!$A181)</f>
        <v>0</v>
      </c>
      <c r="H181" s="54">
        <f>SUMIFS('Outputs - Transposed'!E$6:E$175,'Outputs - Transposed'!$B$6:$B$175,F_Outputs!$B181,'Outputs - Transposed'!$A$6:$A$175,F_Outputs!$A181)</f>
        <v>0</v>
      </c>
      <c r="I181" s="54">
        <f>SUMIFS('Outputs - Transposed'!F$6:F$175,'Outputs - Transposed'!$B$6:$B$175,F_Outputs!$B181,'Outputs - Transposed'!$A$6:$A$175,F_Outputs!$A181)</f>
        <v>0</v>
      </c>
      <c r="J181" s="54">
        <f>SUMIFS('Outputs - Transposed'!G$6:G$175,'Outputs - Transposed'!$B$6:$B$175,F_Outputs!$B181,'Outputs - Transposed'!$A$6:$A$175,F_Outputs!$A181)</f>
        <v>0</v>
      </c>
    </row>
    <row r="182" spans="1:10">
      <c r="A182" s="59" t="str">
        <f>A181</f>
        <v>SES</v>
      </c>
      <c r="B182" s="59" t="s">
        <v>606</v>
      </c>
      <c r="C182" s="59" t="s">
        <v>607</v>
      </c>
      <c r="D182" s="59" t="s">
        <v>608</v>
      </c>
      <c r="E182" s="59" t="s">
        <v>37</v>
      </c>
      <c r="F182" s="60" t="str">
        <f ca="1">CONCATENATE("[…]", TEXT(NOW(),"dd/mm/yyy hh:mm:ss"))</f>
        <v>[…]18/03/2021 10:40:16</v>
      </c>
      <c r="G182" s="60" t="str">
        <f t="shared" ref="G182:J182" ca="1" si="28">CONCATENATE("[…]", TEXT(NOW(),"dd/mm/yyy hh:mm:ss"))</f>
        <v>[…]18/03/2021 10:40:16</v>
      </c>
      <c r="H182" s="60" t="str">
        <f t="shared" ca="1" si="28"/>
        <v>[…]18/03/2021 10:40:16</v>
      </c>
      <c r="I182" s="60" t="str">
        <f t="shared" ca="1" si="28"/>
        <v>[…]18/03/2021 10:40:16</v>
      </c>
      <c r="J182" s="60" t="str">
        <f t="shared" ca="1" si="28"/>
        <v>[…]18/03/2021 10:40:16</v>
      </c>
    </row>
    <row r="183" spans="1:10">
      <c r="A183" s="59" t="str">
        <f>A182</f>
        <v>SES</v>
      </c>
      <c r="B183" s="59" t="s">
        <v>609</v>
      </c>
      <c r="C183" s="59" t="s">
        <v>610</v>
      </c>
      <c r="D183" s="59" t="s">
        <v>608</v>
      </c>
      <c r="E183" s="59" t="s">
        <v>37</v>
      </c>
      <c r="F183" s="60" t="e">
        <f ca="1">MID(CELL("filename"),SEARCH("[",CELL("filename"))+1,SEARCH("]",CELL("filename"))-SEARCH("[",CELL("filename"))-1)</f>
        <v>#VALUE!</v>
      </c>
      <c r="G183" s="60" t="e">
        <f t="shared" ref="G183:J183" ca="1" si="29">MID(CELL("filename"),SEARCH("[",CELL("filename"))+1,SEARCH("]",CELL("filename"))-SEARCH("[",CELL("filename"))-1)</f>
        <v>#VALUE!</v>
      </c>
      <c r="H183" s="60" t="e">
        <f t="shared" ca="1" si="29"/>
        <v>#VALUE!</v>
      </c>
      <c r="I183" s="60" t="e">
        <f t="shared" ca="1" si="29"/>
        <v>#VALUE!</v>
      </c>
      <c r="J183" s="60" t="e">
        <f t="shared" ca="1" si="29"/>
        <v>#VALUE!</v>
      </c>
    </row>
    <row r="184" spans="1:10">
      <c r="A184" t="s">
        <v>307</v>
      </c>
      <c r="B184" t="s">
        <v>583</v>
      </c>
      <c r="C184" t="s">
        <v>599</v>
      </c>
      <c r="D184" t="s">
        <v>446</v>
      </c>
      <c r="E184" t="s">
        <v>37</v>
      </c>
      <c r="F184" s="54">
        <f>SUMIFS('Outputs - Transposed'!C$6:C$175,'Outputs - Transposed'!$B$6:$B$175,F_Outputs!$B184,'Outputs - Transposed'!$A$6:$A$175,F_Outputs!$A184)</f>
        <v>0.10441276017383069</v>
      </c>
      <c r="G184" s="54">
        <f>SUMIFS('Outputs - Transposed'!D$6:D$175,'Outputs - Transposed'!$B$6:$B$175,F_Outputs!$B184,'Outputs - Transposed'!$A$6:$A$175,F_Outputs!$A184)</f>
        <v>0.10530425466565811</v>
      </c>
      <c r="H184" s="54">
        <f>SUMIFS('Outputs - Transposed'!E$6:E$175,'Outputs - Transposed'!$B$6:$B$175,F_Outputs!$B184,'Outputs - Transposed'!$A$6:$A$175,F_Outputs!$A184)</f>
        <v>0.10612598463914506</v>
      </c>
      <c r="I184" s="54">
        <f>SUMIFS('Outputs - Transposed'!F$6:F$175,'Outputs - Transposed'!$B$6:$B$175,F_Outputs!$B184,'Outputs - Transposed'!$A$6:$A$175,F_Outputs!$A184)</f>
        <v>0.10823102423495658</v>
      </c>
      <c r="J184" s="54">
        <f>SUMIFS('Outputs - Transposed'!G$6:G$175,'Outputs - Transposed'!$B$6:$B$175,F_Outputs!$B184,'Outputs - Transposed'!$A$6:$A$175,F_Outputs!$A184)</f>
        <v>0.10921417528289332</v>
      </c>
    </row>
    <row r="185" spans="1:10">
      <c r="A185" t="s">
        <v>307</v>
      </c>
      <c r="B185" t="s">
        <v>584</v>
      </c>
      <c r="C185" t="s">
        <v>600</v>
      </c>
      <c r="D185" t="s">
        <v>446</v>
      </c>
      <c r="E185" t="s">
        <v>37</v>
      </c>
      <c r="F185" s="54">
        <f>SUMIFS('Outputs - Transposed'!C$6:C$175,'Outputs - Transposed'!$B$6:$B$175,F_Outputs!$B185,'Outputs - Transposed'!$A$6:$A$175,F_Outputs!$A185)</f>
        <v>0.11575303751648874</v>
      </c>
      <c r="G185" s="54">
        <f>SUMIFS('Outputs - Transposed'!D$6:D$175,'Outputs - Transposed'!$B$6:$B$175,F_Outputs!$B185,'Outputs - Transposed'!$A$6:$A$175,F_Outputs!$A185)</f>
        <v>0.10075184697793697</v>
      </c>
      <c r="H185" s="54">
        <f>SUMIFS('Outputs - Transposed'!E$6:E$175,'Outputs - Transposed'!$B$6:$B$175,F_Outputs!$B185,'Outputs - Transposed'!$A$6:$A$175,F_Outputs!$A185)</f>
        <v>9.6261225228235381E-2</v>
      </c>
      <c r="I185" s="54">
        <f>SUMIFS('Outputs - Transposed'!F$6:F$175,'Outputs - Transposed'!$B$6:$B$175,F_Outputs!$B185,'Outputs - Transposed'!$A$6:$A$175,F_Outputs!$A185)</f>
        <v>7.7749935191487415E-2</v>
      </c>
      <c r="J185" s="54">
        <f>SUMIFS('Outputs - Transposed'!G$6:G$175,'Outputs - Transposed'!$B$6:$B$175,F_Outputs!$B185,'Outputs - Transposed'!$A$6:$A$175,F_Outputs!$A185)</f>
        <v>7.6195756089367919E-2</v>
      </c>
    </row>
    <row r="186" spans="1:10">
      <c r="A186" t="s">
        <v>307</v>
      </c>
      <c r="B186" t="s">
        <v>585</v>
      </c>
      <c r="C186" t="s">
        <v>601</v>
      </c>
      <c r="D186" t="s">
        <v>446</v>
      </c>
      <c r="E186" t="s">
        <v>37</v>
      </c>
      <c r="F186" s="54">
        <f>SUMIFS('Outputs - Transposed'!C$6:C$175,'Outputs - Transposed'!$B$6:$B$175,F_Outputs!$B186,'Outputs - Transposed'!$A$6:$A$175,F_Outputs!$A186)</f>
        <v>9.7208598567027293E-2</v>
      </c>
      <c r="G186" s="54">
        <f>SUMIFS('Outputs - Transposed'!D$6:D$175,'Outputs - Transposed'!$B$6:$B$175,F_Outputs!$B186,'Outputs - Transposed'!$A$6:$A$175,F_Outputs!$A186)</f>
        <v>9.9853835109455016E-2</v>
      </c>
      <c r="H186" s="54">
        <f>SUMIFS('Outputs - Transposed'!E$6:E$175,'Outputs - Transposed'!$B$6:$B$175,F_Outputs!$B186,'Outputs - Transposed'!$A$6:$A$175,F_Outputs!$A186)</f>
        <v>0.10052934282055258</v>
      </c>
      <c r="I186" s="54">
        <f>SUMIFS('Outputs - Transposed'!F$6:F$175,'Outputs - Transposed'!$B$6:$B$175,F_Outputs!$B186,'Outputs - Transposed'!$A$6:$A$175,F_Outputs!$A186)</f>
        <v>0.101726376493788</v>
      </c>
      <c r="J186" s="54">
        <f>SUMIFS('Outputs - Transposed'!G$6:G$175,'Outputs - Transposed'!$B$6:$B$175,F_Outputs!$B186,'Outputs - Transposed'!$A$6:$A$175,F_Outputs!$A186)</f>
        <v>0.10302283737546374</v>
      </c>
    </row>
    <row r="187" spans="1:10">
      <c r="A187" t="s">
        <v>307</v>
      </c>
      <c r="B187" t="s">
        <v>586</v>
      </c>
      <c r="C187" t="s">
        <v>600</v>
      </c>
      <c r="D187" t="s">
        <v>446</v>
      </c>
      <c r="E187" t="s">
        <v>37</v>
      </c>
      <c r="F187" s="54">
        <f>SUMIFS('Outputs - Transposed'!C$6:C$175,'Outputs - Transposed'!$B$6:$B$175,F_Outputs!$B187,'Outputs - Transposed'!$A$6:$A$175,F_Outputs!$A187)</f>
        <v>8.7188423470357518E-2</v>
      </c>
      <c r="G187" s="54">
        <f>SUMIFS('Outputs - Transposed'!D$6:D$175,'Outputs - Transposed'!$B$6:$B$175,F_Outputs!$B187,'Outputs - Transposed'!$A$6:$A$175,F_Outputs!$A187)</f>
        <v>0.10600781561322523</v>
      </c>
      <c r="H187" s="54">
        <f>SUMIFS('Outputs - Transposed'!E$6:E$175,'Outputs - Transposed'!$B$6:$B$175,F_Outputs!$B187,'Outputs - Transposed'!$A$6:$A$175,F_Outputs!$A187)</f>
        <v>0.11118220406394812</v>
      </c>
      <c r="I187" s="54">
        <f>SUMIFS('Outputs - Transposed'!F$6:F$175,'Outputs - Transposed'!$B$6:$B$175,F_Outputs!$B187,'Outputs - Transposed'!$A$6:$A$175,F_Outputs!$A187)</f>
        <v>9.4797336518066086E-2</v>
      </c>
      <c r="J187" s="54">
        <f>SUMIFS('Outputs - Transposed'!G$6:G$175,'Outputs - Transposed'!$B$6:$B$175,F_Outputs!$B187,'Outputs - Transposed'!$A$6:$A$175,F_Outputs!$A187)</f>
        <v>9.8483229968116578E-2</v>
      </c>
    </row>
    <row r="188" spans="1:10">
      <c r="A188" t="s">
        <v>307</v>
      </c>
      <c r="B188" t="s">
        <v>587</v>
      </c>
      <c r="C188" t="s">
        <v>602</v>
      </c>
      <c r="D188" t="s">
        <v>446</v>
      </c>
      <c r="E188" t="s">
        <v>37</v>
      </c>
      <c r="F188" s="54">
        <f>SUMIFS('Outputs - Transposed'!C$6:C$175,'Outputs - Transposed'!$B$6:$B$175,F_Outputs!$B188,'Outputs - Transposed'!$A$6:$A$175,F_Outputs!$A188)</f>
        <v>0</v>
      </c>
      <c r="G188" s="54">
        <f>SUMIFS('Outputs - Transposed'!D$6:D$175,'Outputs - Transposed'!$B$6:$B$175,F_Outputs!$B188,'Outputs - Transposed'!$A$6:$A$175,F_Outputs!$A188)</f>
        <v>0</v>
      </c>
      <c r="H188" s="54">
        <f>SUMIFS('Outputs - Transposed'!E$6:E$175,'Outputs - Transposed'!$B$6:$B$175,F_Outputs!$B188,'Outputs - Transposed'!$A$6:$A$175,F_Outputs!$A188)</f>
        <v>0</v>
      </c>
      <c r="I188" s="54">
        <f>SUMIFS('Outputs - Transposed'!F$6:F$175,'Outputs - Transposed'!$B$6:$B$175,F_Outputs!$B188,'Outputs - Transposed'!$A$6:$A$175,F_Outputs!$A188)</f>
        <v>0</v>
      </c>
      <c r="J188" s="54">
        <f>SUMIFS('Outputs - Transposed'!G$6:G$175,'Outputs - Transposed'!$B$6:$B$175,F_Outputs!$B188,'Outputs - Transposed'!$A$6:$A$175,F_Outputs!$A188)</f>
        <v>0</v>
      </c>
    </row>
    <row r="189" spans="1:10">
      <c r="A189" t="s">
        <v>307</v>
      </c>
      <c r="B189" t="s">
        <v>588</v>
      </c>
      <c r="C189" t="s">
        <v>600</v>
      </c>
      <c r="D189" t="s">
        <v>446</v>
      </c>
      <c r="E189" t="s">
        <v>37</v>
      </c>
      <c r="F189" s="54">
        <f>SUMIFS('Outputs - Transposed'!C$6:C$175,'Outputs - Transposed'!$B$6:$B$175,F_Outputs!$B189,'Outputs - Transposed'!$A$6:$A$175,F_Outputs!$A189)</f>
        <v>0</v>
      </c>
      <c r="G189" s="54">
        <f>SUMIFS('Outputs - Transposed'!D$6:D$175,'Outputs - Transposed'!$B$6:$B$175,F_Outputs!$B189,'Outputs - Transposed'!$A$6:$A$175,F_Outputs!$A189)</f>
        <v>0</v>
      </c>
      <c r="H189" s="54">
        <f>SUMIFS('Outputs - Transposed'!E$6:E$175,'Outputs - Transposed'!$B$6:$B$175,F_Outputs!$B189,'Outputs - Transposed'!$A$6:$A$175,F_Outputs!$A189)</f>
        <v>0</v>
      </c>
      <c r="I189" s="54">
        <f>SUMIFS('Outputs - Transposed'!F$6:F$175,'Outputs - Transposed'!$B$6:$B$175,F_Outputs!$B189,'Outputs - Transposed'!$A$6:$A$175,F_Outputs!$A189)</f>
        <v>0</v>
      </c>
      <c r="J189" s="54">
        <f>SUMIFS('Outputs - Transposed'!G$6:G$175,'Outputs - Transposed'!$B$6:$B$175,F_Outputs!$B189,'Outputs - Transposed'!$A$6:$A$175,F_Outputs!$A189)</f>
        <v>0</v>
      </c>
    </row>
    <row r="190" spans="1:10">
      <c r="A190" t="s">
        <v>307</v>
      </c>
      <c r="B190" t="s">
        <v>589</v>
      </c>
      <c r="C190" t="s">
        <v>603</v>
      </c>
      <c r="D190" t="s">
        <v>446</v>
      </c>
      <c r="E190" t="s">
        <v>37</v>
      </c>
      <c r="F190" s="54">
        <f>SUMIFS('Outputs - Transposed'!C$6:C$175,'Outputs - Transposed'!$B$6:$B$175,F_Outputs!$B190,'Outputs - Transposed'!$A$6:$A$175,F_Outputs!$A190)</f>
        <v>0</v>
      </c>
      <c r="G190" s="54">
        <f>SUMIFS('Outputs - Transposed'!D$6:D$175,'Outputs - Transposed'!$B$6:$B$175,F_Outputs!$B190,'Outputs - Transposed'!$A$6:$A$175,F_Outputs!$A190)</f>
        <v>0</v>
      </c>
      <c r="H190" s="54">
        <f>SUMIFS('Outputs - Transposed'!E$6:E$175,'Outputs - Transposed'!$B$6:$B$175,F_Outputs!$B190,'Outputs - Transposed'!$A$6:$A$175,F_Outputs!$A190)</f>
        <v>0</v>
      </c>
      <c r="I190" s="54">
        <f>SUMIFS('Outputs - Transposed'!F$6:F$175,'Outputs - Transposed'!$B$6:$B$175,F_Outputs!$B190,'Outputs - Transposed'!$A$6:$A$175,F_Outputs!$A190)</f>
        <v>0</v>
      </c>
      <c r="J190" s="54">
        <f>SUMIFS('Outputs - Transposed'!G$6:G$175,'Outputs - Transposed'!$B$6:$B$175,F_Outputs!$B190,'Outputs - Transposed'!$A$6:$A$175,F_Outputs!$A190)</f>
        <v>0</v>
      </c>
    </row>
    <row r="191" spans="1:10">
      <c r="A191" t="s">
        <v>307</v>
      </c>
      <c r="B191" t="s">
        <v>590</v>
      </c>
      <c r="C191" t="s">
        <v>600</v>
      </c>
      <c r="D191" t="s">
        <v>446</v>
      </c>
      <c r="E191" t="s">
        <v>37</v>
      </c>
      <c r="F191" s="54">
        <f>SUMIFS('Outputs - Transposed'!C$6:C$175,'Outputs - Transposed'!$B$6:$B$175,F_Outputs!$B191,'Outputs - Transposed'!$A$6:$A$175,F_Outputs!$A191)</f>
        <v>0</v>
      </c>
      <c r="G191" s="54">
        <f>SUMIFS('Outputs - Transposed'!D$6:D$175,'Outputs - Transposed'!$B$6:$B$175,F_Outputs!$B191,'Outputs - Transposed'!$A$6:$A$175,F_Outputs!$A191)</f>
        <v>0</v>
      </c>
      <c r="H191" s="54">
        <f>SUMIFS('Outputs - Transposed'!E$6:E$175,'Outputs - Transposed'!$B$6:$B$175,F_Outputs!$B191,'Outputs - Transposed'!$A$6:$A$175,F_Outputs!$A191)</f>
        <v>0</v>
      </c>
      <c r="I191" s="54">
        <f>SUMIFS('Outputs - Transposed'!F$6:F$175,'Outputs - Transposed'!$B$6:$B$175,F_Outputs!$B191,'Outputs - Transposed'!$A$6:$A$175,F_Outputs!$A191)</f>
        <v>0</v>
      </c>
      <c r="J191" s="54">
        <f>SUMIFS('Outputs - Transposed'!G$6:G$175,'Outputs - Transposed'!$B$6:$B$175,F_Outputs!$B191,'Outputs - Transposed'!$A$6:$A$175,F_Outputs!$A191)</f>
        <v>0</v>
      </c>
    </row>
    <row r="192" spans="1:10">
      <c r="A192" t="s">
        <v>307</v>
      </c>
      <c r="B192" t="s">
        <v>591</v>
      </c>
      <c r="C192" t="s">
        <v>604</v>
      </c>
      <c r="D192" t="s">
        <v>446</v>
      </c>
      <c r="E192" t="s">
        <v>37</v>
      </c>
      <c r="F192" s="54">
        <f>SUMIFS('Outputs - Transposed'!C$6:C$175,'Outputs - Transposed'!$B$6:$B$175,F_Outputs!$B192,'Outputs - Transposed'!$A$6:$A$175,F_Outputs!$A192)</f>
        <v>0</v>
      </c>
      <c r="G192" s="54">
        <f>SUMIFS('Outputs - Transposed'!D$6:D$175,'Outputs - Transposed'!$B$6:$B$175,F_Outputs!$B192,'Outputs - Transposed'!$A$6:$A$175,F_Outputs!$A192)</f>
        <v>0</v>
      </c>
      <c r="H192" s="54">
        <f>SUMIFS('Outputs - Transposed'!E$6:E$175,'Outputs - Transposed'!$B$6:$B$175,F_Outputs!$B192,'Outputs - Transposed'!$A$6:$A$175,F_Outputs!$A192)</f>
        <v>0</v>
      </c>
      <c r="I192" s="54">
        <f>SUMIFS('Outputs - Transposed'!F$6:F$175,'Outputs - Transposed'!$B$6:$B$175,F_Outputs!$B192,'Outputs - Transposed'!$A$6:$A$175,F_Outputs!$A192)</f>
        <v>0</v>
      </c>
      <c r="J192" s="54">
        <f>SUMIFS('Outputs - Transposed'!G$6:G$175,'Outputs - Transposed'!$B$6:$B$175,F_Outputs!$B192,'Outputs - Transposed'!$A$6:$A$175,F_Outputs!$A192)</f>
        <v>0</v>
      </c>
    </row>
    <row r="193" spans="1:10">
      <c r="A193" t="s">
        <v>307</v>
      </c>
      <c r="B193" t="s">
        <v>592</v>
      </c>
      <c r="C193" t="s">
        <v>605</v>
      </c>
      <c r="D193" t="s">
        <v>446</v>
      </c>
      <c r="E193" t="s">
        <v>37</v>
      </c>
      <c r="F193" s="54">
        <f>SUMIFS('Outputs - Transposed'!C$6:C$175,'Outputs - Transposed'!$B$6:$B$175,F_Outputs!$B193,'Outputs - Transposed'!$A$6:$A$175,F_Outputs!$A193)</f>
        <v>0</v>
      </c>
      <c r="G193" s="54">
        <f>SUMIFS('Outputs - Transposed'!D$6:D$175,'Outputs - Transposed'!$B$6:$B$175,F_Outputs!$B193,'Outputs - Transposed'!$A$6:$A$175,F_Outputs!$A193)</f>
        <v>0</v>
      </c>
      <c r="H193" s="54">
        <f>SUMIFS('Outputs - Transposed'!E$6:E$175,'Outputs - Transposed'!$B$6:$B$175,F_Outputs!$B193,'Outputs - Transposed'!$A$6:$A$175,F_Outputs!$A193)</f>
        <v>0</v>
      </c>
      <c r="I193" s="54">
        <f>SUMIFS('Outputs - Transposed'!F$6:F$175,'Outputs - Transposed'!$B$6:$B$175,F_Outputs!$B193,'Outputs - Transposed'!$A$6:$A$175,F_Outputs!$A193)</f>
        <v>0</v>
      </c>
      <c r="J193" s="54">
        <f>SUMIFS('Outputs - Transposed'!G$6:G$175,'Outputs - Transposed'!$B$6:$B$175,F_Outputs!$B193,'Outputs - Transposed'!$A$6:$A$175,F_Outputs!$A193)</f>
        <v>0</v>
      </c>
    </row>
    <row r="194" spans="1:10">
      <c r="A194" s="59" t="str">
        <f>A193</f>
        <v>SEW</v>
      </c>
      <c r="B194" s="59" t="s">
        <v>606</v>
      </c>
      <c r="C194" s="59" t="s">
        <v>607</v>
      </c>
      <c r="D194" s="59" t="s">
        <v>608</v>
      </c>
      <c r="E194" s="59" t="s">
        <v>37</v>
      </c>
      <c r="F194" s="60" t="str">
        <f ca="1">CONCATENATE("[…]", TEXT(NOW(),"dd/mm/yyy hh:mm:ss"))</f>
        <v>[…]18/03/2021 10:40:16</v>
      </c>
      <c r="G194" s="60" t="str">
        <f t="shared" ref="G194:J194" ca="1" si="30">CONCATENATE("[…]", TEXT(NOW(),"dd/mm/yyy hh:mm:ss"))</f>
        <v>[…]18/03/2021 10:40:16</v>
      </c>
      <c r="H194" s="60" t="str">
        <f t="shared" ca="1" si="30"/>
        <v>[…]18/03/2021 10:40:16</v>
      </c>
      <c r="I194" s="60" t="str">
        <f t="shared" ca="1" si="30"/>
        <v>[…]18/03/2021 10:40:16</v>
      </c>
      <c r="J194" s="60" t="str">
        <f t="shared" ca="1" si="30"/>
        <v>[…]18/03/2021 10:40:16</v>
      </c>
    </row>
    <row r="195" spans="1:10">
      <c r="A195" s="59" t="str">
        <f>A194</f>
        <v>SEW</v>
      </c>
      <c r="B195" s="59" t="s">
        <v>609</v>
      </c>
      <c r="C195" s="59" t="s">
        <v>610</v>
      </c>
      <c r="D195" s="59" t="s">
        <v>608</v>
      </c>
      <c r="E195" s="59" t="s">
        <v>37</v>
      </c>
      <c r="F195" s="60" t="e">
        <f ca="1">MID(CELL("filename"),SEARCH("[",CELL("filename"))+1,SEARCH("]",CELL("filename"))-SEARCH("[",CELL("filename"))-1)</f>
        <v>#VALUE!</v>
      </c>
      <c r="G195" s="60" t="e">
        <f t="shared" ref="G195:J195" ca="1" si="31">MID(CELL("filename"),SEARCH("[",CELL("filename"))+1,SEARCH("]",CELL("filename"))-SEARCH("[",CELL("filename"))-1)</f>
        <v>#VALUE!</v>
      </c>
      <c r="H195" s="60" t="e">
        <f t="shared" ca="1" si="31"/>
        <v>#VALUE!</v>
      </c>
      <c r="I195" s="60" t="e">
        <f t="shared" ca="1" si="31"/>
        <v>#VALUE!</v>
      </c>
      <c r="J195" s="60" t="e">
        <f t="shared" ca="1" si="31"/>
        <v>#VALUE!</v>
      </c>
    </row>
    <row r="196" spans="1:10">
      <c r="A196" t="s">
        <v>308</v>
      </c>
      <c r="B196" t="s">
        <v>583</v>
      </c>
      <c r="C196" t="s">
        <v>599</v>
      </c>
      <c r="D196" t="s">
        <v>446</v>
      </c>
      <c r="E196" t="s">
        <v>37</v>
      </c>
      <c r="F196" s="54">
        <f>SUMIFS('Outputs - Transposed'!C$6:C$175,'Outputs - Transposed'!$B$6:$B$175,F_Outputs!$B196,'Outputs - Transposed'!$A$6:$A$175,F_Outputs!$A196)</f>
        <v>0.12374508749454771</v>
      </c>
      <c r="G196" s="54">
        <f>SUMIFS('Outputs - Transposed'!D$6:D$175,'Outputs - Transposed'!$B$6:$B$175,F_Outputs!$B196,'Outputs - Transposed'!$A$6:$A$175,F_Outputs!$A196)</f>
        <v>0.12378620907872706</v>
      </c>
      <c r="H196" s="54">
        <f>SUMIFS('Outputs - Transposed'!E$6:E$175,'Outputs - Transposed'!$B$6:$B$175,F_Outputs!$B196,'Outputs - Transposed'!$A$6:$A$175,F_Outputs!$A196)</f>
        <v>0.12990314815414736</v>
      </c>
      <c r="I196" s="54">
        <f>SUMIFS('Outputs - Transposed'!F$6:F$175,'Outputs - Transposed'!$B$6:$B$175,F_Outputs!$B196,'Outputs - Transposed'!$A$6:$A$175,F_Outputs!$A196)</f>
        <v>0.12987365338831225</v>
      </c>
      <c r="J196" s="54">
        <f>SUMIFS('Outputs - Transposed'!G$6:G$175,'Outputs - Transposed'!$B$6:$B$175,F_Outputs!$B196,'Outputs - Transposed'!$A$6:$A$175,F_Outputs!$A196)</f>
        <v>0.12987930077185622</v>
      </c>
    </row>
    <row r="197" spans="1:10">
      <c r="A197" t="s">
        <v>308</v>
      </c>
      <c r="B197" t="s">
        <v>584</v>
      </c>
      <c r="C197" t="s">
        <v>600</v>
      </c>
      <c r="D197" t="s">
        <v>446</v>
      </c>
      <c r="E197" t="s">
        <v>37</v>
      </c>
      <c r="F197" s="54">
        <f>SUMIFS('Outputs - Transposed'!C$6:C$175,'Outputs - Transposed'!$B$6:$B$175,F_Outputs!$B197,'Outputs - Transposed'!$A$6:$A$175,F_Outputs!$A197)</f>
        <v>0.10485959690747136</v>
      </c>
      <c r="G197" s="54">
        <f>SUMIFS('Outputs - Transposed'!D$6:D$175,'Outputs - Transposed'!$B$6:$B$175,F_Outputs!$B197,'Outputs - Transposed'!$A$6:$A$175,F_Outputs!$A197)</f>
        <v>7.2975167534831312E-2</v>
      </c>
      <c r="H197" s="54">
        <f>SUMIFS('Outputs - Transposed'!E$6:E$175,'Outputs - Transposed'!$B$6:$B$175,F_Outputs!$B197,'Outputs - Transposed'!$A$6:$A$175,F_Outputs!$A197)</f>
        <v>5.7902768340827256E-2</v>
      </c>
      <c r="I197" s="54">
        <f>SUMIFS('Outputs - Transposed'!F$6:F$175,'Outputs - Transposed'!$B$6:$B$175,F_Outputs!$B197,'Outputs - Transposed'!$A$6:$A$175,F_Outputs!$A197)</f>
        <v>5.9372456884436584E-2</v>
      </c>
      <c r="J197" s="54">
        <f>SUMIFS('Outputs - Transposed'!G$6:G$175,'Outputs - Transposed'!$B$6:$B$175,F_Outputs!$B197,'Outputs - Transposed'!$A$6:$A$175,F_Outputs!$A197)</f>
        <v>6.7702611444842978E-2</v>
      </c>
    </row>
    <row r="198" spans="1:10">
      <c r="A198" t="s">
        <v>308</v>
      </c>
      <c r="B198" t="s">
        <v>585</v>
      </c>
      <c r="C198" t="s">
        <v>601</v>
      </c>
      <c r="D198" t="s">
        <v>446</v>
      </c>
      <c r="E198" t="s">
        <v>37</v>
      </c>
      <c r="F198" s="54">
        <f>SUMIFS('Outputs - Transposed'!C$6:C$175,'Outputs - Transposed'!$B$6:$B$175,F_Outputs!$B198,'Outputs - Transposed'!$A$6:$A$175,F_Outputs!$A198)</f>
        <v>0.12322583102212747</v>
      </c>
      <c r="G198" s="54">
        <f>SUMIFS('Outputs - Transposed'!D$6:D$175,'Outputs - Transposed'!$B$6:$B$175,F_Outputs!$B198,'Outputs - Transposed'!$A$6:$A$175,F_Outputs!$A198)</f>
        <v>0.12061834524081963</v>
      </c>
      <c r="H198" s="54">
        <f>SUMIFS('Outputs - Transposed'!E$6:E$175,'Outputs - Transposed'!$B$6:$B$175,F_Outputs!$B198,'Outputs - Transposed'!$A$6:$A$175,F_Outputs!$A198)</f>
        <v>0.11617652253407938</v>
      </c>
      <c r="I198" s="54">
        <f>SUMIFS('Outputs - Transposed'!F$6:F$175,'Outputs - Transposed'!$B$6:$B$175,F_Outputs!$B198,'Outputs - Transposed'!$A$6:$A$175,F_Outputs!$A198)</f>
        <v>0.11028863181839242</v>
      </c>
      <c r="J198" s="54">
        <f>SUMIFS('Outputs - Transposed'!G$6:G$175,'Outputs - Transposed'!$B$6:$B$175,F_Outputs!$B198,'Outputs - Transposed'!$A$6:$A$175,F_Outputs!$A198)</f>
        <v>0.11023266160390234</v>
      </c>
    </row>
    <row r="199" spans="1:10">
      <c r="A199" t="s">
        <v>308</v>
      </c>
      <c r="B199" t="s">
        <v>586</v>
      </c>
      <c r="C199" t="s">
        <v>600</v>
      </c>
      <c r="D199" t="s">
        <v>446</v>
      </c>
      <c r="E199" t="s">
        <v>37</v>
      </c>
      <c r="F199" s="54">
        <f>SUMIFS('Outputs - Transposed'!C$6:C$175,'Outputs - Transposed'!$B$6:$B$175,F_Outputs!$B199,'Outputs - Transposed'!$A$6:$A$175,F_Outputs!$A199)</f>
        <v>8.7097788731422154E-2</v>
      </c>
      <c r="G199" s="54">
        <f>SUMIFS('Outputs - Transposed'!D$6:D$175,'Outputs - Transposed'!$B$6:$B$175,F_Outputs!$B199,'Outputs - Transposed'!$A$6:$A$175,F_Outputs!$A199)</f>
        <v>9.922639648073292E-2</v>
      </c>
      <c r="H199" s="54">
        <f>SUMIFS('Outputs - Transposed'!E$6:E$175,'Outputs - Transposed'!$B$6:$B$175,F_Outputs!$B199,'Outputs - Transposed'!$A$6:$A$175,F_Outputs!$A199)</f>
        <v>0.10500142197449712</v>
      </c>
      <c r="I199" s="54">
        <f>SUMIFS('Outputs - Transposed'!F$6:F$175,'Outputs - Transposed'!$B$6:$B$175,F_Outputs!$B199,'Outputs - Transposed'!$A$6:$A$175,F_Outputs!$A199)</f>
        <v>6.2163032443872071E-2</v>
      </c>
      <c r="J199" s="54">
        <f>SUMIFS('Outputs - Transposed'!G$6:G$175,'Outputs - Transposed'!$B$6:$B$175,F_Outputs!$B199,'Outputs - Transposed'!$A$6:$A$175,F_Outputs!$A199)</f>
        <v>6.5969368150154653E-2</v>
      </c>
    </row>
    <row r="200" spans="1:10">
      <c r="A200" t="s">
        <v>308</v>
      </c>
      <c r="B200" t="s">
        <v>587</v>
      </c>
      <c r="C200" t="s">
        <v>602</v>
      </c>
      <c r="D200" t="s">
        <v>446</v>
      </c>
      <c r="E200" t="s">
        <v>37</v>
      </c>
      <c r="F200" s="54">
        <f>SUMIFS('Outputs - Transposed'!C$6:C$175,'Outputs - Transposed'!$B$6:$B$175,F_Outputs!$B200,'Outputs - Transposed'!$A$6:$A$175,F_Outputs!$A200)</f>
        <v>0</v>
      </c>
      <c r="G200" s="54">
        <f>SUMIFS('Outputs - Transposed'!D$6:D$175,'Outputs - Transposed'!$B$6:$B$175,F_Outputs!$B200,'Outputs - Transposed'!$A$6:$A$175,F_Outputs!$A200)</f>
        <v>0</v>
      </c>
      <c r="H200" s="54">
        <f>SUMIFS('Outputs - Transposed'!E$6:E$175,'Outputs - Transposed'!$B$6:$B$175,F_Outputs!$B200,'Outputs - Transposed'!$A$6:$A$175,F_Outputs!$A200)</f>
        <v>0</v>
      </c>
      <c r="I200" s="54">
        <f>SUMIFS('Outputs - Transposed'!F$6:F$175,'Outputs - Transposed'!$B$6:$B$175,F_Outputs!$B200,'Outputs - Transposed'!$A$6:$A$175,F_Outputs!$A200)</f>
        <v>0</v>
      </c>
      <c r="J200" s="54">
        <f>SUMIFS('Outputs - Transposed'!G$6:G$175,'Outputs - Transposed'!$B$6:$B$175,F_Outputs!$B200,'Outputs - Transposed'!$A$6:$A$175,F_Outputs!$A200)</f>
        <v>0</v>
      </c>
    </row>
    <row r="201" spans="1:10">
      <c r="A201" t="s">
        <v>308</v>
      </c>
      <c r="B201" t="s">
        <v>588</v>
      </c>
      <c r="C201" t="s">
        <v>600</v>
      </c>
      <c r="D201" t="s">
        <v>446</v>
      </c>
      <c r="E201" t="s">
        <v>37</v>
      </c>
      <c r="F201" s="54">
        <f>SUMIFS('Outputs - Transposed'!C$6:C$175,'Outputs - Transposed'!$B$6:$B$175,F_Outputs!$B201,'Outputs - Transposed'!$A$6:$A$175,F_Outputs!$A201)</f>
        <v>0</v>
      </c>
      <c r="G201" s="54">
        <f>SUMIFS('Outputs - Transposed'!D$6:D$175,'Outputs - Transposed'!$B$6:$B$175,F_Outputs!$B201,'Outputs - Transposed'!$A$6:$A$175,F_Outputs!$A201)</f>
        <v>0</v>
      </c>
      <c r="H201" s="54">
        <f>SUMIFS('Outputs - Transposed'!E$6:E$175,'Outputs - Transposed'!$B$6:$B$175,F_Outputs!$B201,'Outputs - Transposed'!$A$6:$A$175,F_Outputs!$A201)</f>
        <v>0</v>
      </c>
      <c r="I201" s="54">
        <f>SUMIFS('Outputs - Transposed'!F$6:F$175,'Outputs - Transposed'!$B$6:$B$175,F_Outputs!$B201,'Outputs - Transposed'!$A$6:$A$175,F_Outputs!$A201)</f>
        <v>0</v>
      </c>
      <c r="J201" s="54">
        <f>SUMIFS('Outputs - Transposed'!G$6:G$175,'Outputs - Transposed'!$B$6:$B$175,F_Outputs!$B201,'Outputs - Transposed'!$A$6:$A$175,F_Outputs!$A201)</f>
        <v>0</v>
      </c>
    </row>
    <row r="202" spans="1:10">
      <c r="A202" t="s">
        <v>308</v>
      </c>
      <c r="B202" t="s">
        <v>589</v>
      </c>
      <c r="C202" t="s">
        <v>603</v>
      </c>
      <c r="D202" t="s">
        <v>446</v>
      </c>
      <c r="E202" t="s">
        <v>37</v>
      </c>
      <c r="F202" s="54">
        <f>SUMIFS('Outputs - Transposed'!C$6:C$175,'Outputs - Transposed'!$B$6:$B$175,F_Outputs!$B202,'Outputs - Transposed'!$A$6:$A$175,F_Outputs!$A202)</f>
        <v>0</v>
      </c>
      <c r="G202" s="54">
        <f>SUMIFS('Outputs - Transposed'!D$6:D$175,'Outputs - Transposed'!$B$6:$B$175,F_Outputs!$B202,'Outputs - Transposed'!$A$6:$A$175,F_Outputs!$A202)</f>
        <v>0</v>
      </c>
      <c r="H202" s="54">
        <f>SUMIFS('Outputs - Transposed'!E$6:E$175,'Outputs - Transposed'!$B$6:$B$175,F_Outputs!$B202,'Outputs - Transposed'!$A$6:$A$175,F_Outputs!$A202)</f>
        <v>0</v>
      </c>
      <c r="I202" s="54">
        <f>SUMIFS('Outputs - Transposed'!F$6:F$175,'Outputs - Transposed'!$B$6:$B$175,F_Outputs!$B202,'Outputs - Transposed'!$A$6:$A$175,F_Outputs!$A202)</f>
        <v>0</v>
      </c>
      <c r="J202" s="54">
        <f>SUMIFS('Outputs - Transposed'!G$6:G$175,'Outputs - Transposed'!$B$6:$B$175,F_Outputs!$B202,'Outputs - Transposed'!$A$6:$A$175,F_Outputs!$A202)</f>
        <v>0</v>
      </c>
    </row>
    <row r="203" spans="1:10">
      <c r="A203" t="s">
        <v>308</v>
      </c>
      <c r="B203" t="s">
        <v>590</v>
      </c>
      <c r="C203" t="s">
        <v>600</v>
      </c>
      <c r="D203" t="s">
        <v>446</v>
      </c>
      <c r="E203" t="s">
        <v>37</v>
      </c>
      <c r="F203" s="54">
        <f>SUMIFS('Outputs - Transposed'!C$6:C$175,'Outputs - Transposed'!$B$6:$B$175,F_Outputs!$B203,'Outputs - Transposed'!$A$6:$A$175,F_Outputs!$A203)</f>
        <v>0</v>
      </c>
      <c r="G203" s="54">
        <f>SUMIFS('Outputs - Transposed'!D$6:D$175,'Outputs - Transposed'!$B$6:$B$175,F_Outputs!$B203,'Outputs - Transposed'!$A$6:$A$175,F_Outputs!$A203)</f>
        <v>0</v>
      </c>
      <c r="H203" s="54">
        <f>SUMIFS('Outputs - Transposed'!E$6:E$175,'Outputs - Transposed'!$B$6:$B$175,F_Outputs!$B203,'Outputs - Transposed'!$A$6:$A$175,F_Outputs!$A203)</f>
        <v>0</v>
      </c>
      <c r="I203" s="54">
        <f>SUMIFS('Outputs - Transposed'!F$6:F$175,'Outputs - Transposed'!$B$6:$B$175,F_Outputs!$B203,'Outputs - Transposed'!$A$6:$A$175,F_Outputs!$A203)</f>
        <v>0</v>
      </c>
      <c r="J203" s="54">
        <f>SUMIFS('Outputs - Transposed'!G$6:G$175,'Outputs - Transposed'!$B$6:$B$175,F_Outputs!$B203,'Outputs - Transposed'!$A$6:$A$175,F_Outputs!$A203)</f>
        <v>0</v>
      </c>
    </row>
    <row r="204" spans="1:10">
      <c r="A204" t="s">
        <v>308</v>
      </c>
      <c r="B204" t="s">
        <v>591</v>
      </c>
      <c r="C204" t="s">
        <v>604</v>
      </c>
      <c r="D204" t="s">
        <v>446</v>
      </c>
      <c r="E204" t="s">
        <v>37</v>
      </c>
      <c r="F204" s="54">
        <f>SUMIFS('Outputs - Transposed'!C$6:C$175,'Outputs - Transposed'!$B$6:$B$175,F_Outputs!$B204,'Outputs - Transposed'!$A$6:$A$175,F_Outputs!$A204)</f>
        <v>0</v>
      </c>
      <c r="G204" s="54">
        <f>SUMIFS('Outputs - Transposed'!D$6:D$175,'Outputs - Transposed'!$B$6:$B$175,F_Outputs!$B204,'Outputs - Transposed'!$A$6:$A$175,F_Outputs!$A204)</f>
        <v>0</v>
      </c>
      <c r="H204" s="54">
        <f>SUMIFS('Outputs - Transposed'!E$6:E$175,'Outputs - Transposed'!$B$6:$B$175,F_Outputs!$B204,'Outputs - Transposed'!$A$6:$A$175,F_Outputs!$A204)</f>
        <v>0</v>
      </c>
      <c r="I204" s="54">
        <f>SUMIFS('Outputs - Transposed'!F$6:F$175,'Outputs - Transposed'!$B$6:$B$175,F_Outputs!$B204,'Outputs - Transposed'!$A$6:$A$175,F_Outputs!$A204)</f>
        <v>0</v>
      </c>
      <c r="J204" s="54">
        <f>SUMIFS('Outputs - Transposed'!G$6:G$175,'Outputs - Transposed'!$B$6:$B$175,F_Outputs!$B204,'Outputs - Transposed'!$A$6:$A$175,F_Outputs!$A204)</f>
        <v>0</v>
      </c>
    </row>
    <row r="205" spans="1:10">
      <c r="A205" t="s">
        <v>308</v>
      </c>
      <c r="B205" t="s">
        <v>592</v>
      </c>
      <c r="C205" t="s">
        <v>605</v>
      </c>
      <c r="D205" t="s">
        <v>446</v>
      </c>
      <c r="E205" t="s">
        <v>37</v>
      </c>
      <c r="F205" s="54">
        <f>SUMIFS('Outputs - Transposed'!C$6:C$175,'Outputs - Transposed'!$B$6:$B$175,F_Outputs!$B205,'Outputs - Transposed'!$A$6:$A$175,F_Outputs!$A205)</f>
        <v>0</v>
      </c>
      <c r="G205" s="54">
        <f>SUMIFS('Outputs - Transposed'!D$6:D$175,'Outputs - Transposed'!$B$6:$B$175,F_Outputs!$B205,'Outputs - Transposed'!$A$6:$A$175,F_Outputs!$A205)</f>
        <v>0</v>
      </c>
      <c r="H205" s="54">
        <f>SUMIFS('Outputs - Transposed'!E$6:E$175,'Outputs - Transposed'!$B$6:$B$175,F_Outputs!$B205,'Outputs - Transposed'!$A$6:$A$175,F_Outputs!$A205)</f>
        <v>0</v>
      </c>
      <c r="I205" s="54">
        <f>SUMIFS('Outputs - Transposed'!F$6:F$175,'Outputs - Transposed'!$B$6:$B$175,F_Outputs!$B205,'Outputs - Transposed'!$A$6:$A$175,F_Outputs!$A205)</f>
        <v>0</v>
      </c>
      <c r="J205" s="54">
        <f>SUMIFS('Outputs - Transposed'!G$6:G$175,'Outputs - Transposed'!$B$6:$B$175,F_Outputs!$B205,'Outputs - Transposed'!$A$6:$A$175,F_Outputs!$A205)</f>
        <v>0</v>
      </c>
    </row>
    <row r="206" spans="1:10">
      <c r="A206" s="59" t="str">
        <f>A205</f>
        <v>SSC</v>
      </c>
      <c r="B206" s="59" t="s">
        <v>606</v>
      </c>
      <c r="C206" s="59" t="s">
        <v>607</v>
      </c>
      <c r="D206" s="59" t="s">
        <v>608</v>
      </c>
      <c r="E206" s="59" t="s">
        <v>37</v>
      </c>
      <c r="F206" s="60" t="str">
        <f ca="1">CONCATENATE("[…]", TEXT(NOW(),"dd/mm/yyy hh:mm:ss"))</f>
        <v>[…]18/03/2021 10:40:16</v>
      </c>
      <c r="G206" s="60" t="str">
        <f t="shared" ref="G206:J206" ca="1" si="32">CONCATENATE("[…]", TEXT(NOW(),"dd/mm/yyy hh:mm:ss"))</f>
        <v>[…]18/03/2021 10:40:16</v>
      </c>
      <c r="H206" s="60" t="str">
        <f t="shared" ca="1" si="32"/>
        <v>[…]18/03/2021 10:40:16</v>
      </c>
      <c r="I206" s="60" t="str">
        <f t="shared" ca="1" si="32"/>
        <v>[…]18/03/2021 10:40:16</v>
      </c>
      <c r="J206" s="60" t="str">
        <f t="shared" ca="1" si="32"/>
        <v>[…]18/03/2021 10:40:16</v>
      </c>
    </row>
    <row r="207" spans="1:10">
      <c r="A207" s="59" t="str">
        <f>A206</f>
        <v>SSC</v>
      </c>
      <c r="B207" s="59" t="s">
        <v>609</v>
      </c>
      <c r="C207" s="59" t="s">
        <v>610</v>
      </c>
      <c r="D207" s="59" t="s">
        <v>608</v>
      </c>
      <c r="E207" s="59" t="s">
        <v>37</v>
      </c>
      <c r="F207" s="60" t="e">
        <f ca="1">MID(CELL("filename"),SEARCH("[",CELL("filename"))+1,SEARCH("]",CELL("filename"))-SEARCH("[",CELL("filename"))-1)</f>
        <v>#VALUE!</v>
      </c>
      <c r="G207" s="60" t="e">
        <f t="shared" ref="G207:J207" ca="1" si="33">MID(CELL("filename"),SEARCH("[",CELL("filename"))+1,SEARCH("]",CELL("filename"))-SEARCH("[",CELL("filename"))-1)</f>
        <v>#VALUE!</v>
      </c>
      <c r="H207" s="60" t="e">
        <f t="shared" ca="1" si="33"/>
        <v>#VALUE!</v>
      </c>
      <c r="I207" s="60" t="e">
        <f t="shared" ca="1" si="33"/>
        <v>#VALUE!</v>
      </c>
      <c r="J207" s="60" t="e">
        <f t="shared" ca="1" si="33"/>
        <v>#VALUE!</v>
      </c>
    </row>
  </sheetData>
  <sheetProtection sort="0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tabColor theme="5" tint="0.79998168889431442"/>
  </sheetPr>
  <dimension ref="A1"/>
  <sheetViews>
    <sheetView workbookViewId="0"/>
  </sheetViews>
  <sheetFormatPr defaultRowHeight="14.45"/>
  <sheetData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/>
  <dimension ref="C3:G134"/>
  <sheetViews>
    <sheetView workbookViewId="0"/>
  </sheetViews>
  <sheetFormatPr defaultRowHeight="14.45"/>
  <cols>
    <col min="3" max="3" width="29.5703125" bestFit="1" customWidth="1"/>
    <col min="4" max="4" width="13.42578125" bestFit="1" customWidth="1"/>
    <col min="6" max="6" width="32.140625" bestFit="1" customWidth="1"/>
  </cols>
  <sheetData>
    <row r="3" spans="3:7">
      <c r="C3" t="s">
        <v>34</v>
      </c>
      <c r="D3" t="s">
        <v>482</v>
      </c>
      <c r="F3" t="s">
        <v>369</v>
      </c>
      <c r="G3" t="s">
        <v>519</v>
      </c>
    </row>
    <row r="4" spans="3:7">
      <c r="C4" t="s">
        <v>38</v>
      </c>
      <c r="D4" t="s">
        <v>484</v>
      </c>
      <c r="F4" t="s">
        <v>371</v>
      </c>
      <c r="G4" t="s">
        <v>520</v>
      </c>
    </row>
    <row r="5" spans="3:7">
      <c r="C5" t="s">
        <v>40</v>
      </c>
      <c r="D5" t="s">
        <v>484</v>
      </c>
      <c r="F5" t="s">
        <v>373</v>
      </c>
      <c r="G5" t="s">
        <v>521</v>
      </c>
    </row>
    <row r="6" spans="3:7">
      <c r="C6" t="s">
        <v>42</v>
      </c>
      <c r="D6" t="s">
        <v>484</v>
      </c>
      <c r="F6" t="s">
        <v>375</v>
      </c>
      <c r="G6" t="s">
        <v>522</v>
      </c>
    </row>
    <row r="7" spans="3:7">
      <c r="C7" t="s">
        <v>44</v>
      </c>
      <c r="D7" t="s">
        <v>492</v>
      </c>
      <c r="F7" t="s">
        <v>377</v>
      </c>
      <c r="G7" t="s">
        <v>524</v>
      </c>
    </row>
    <row r="8" spans="3:7">
      <c r="C8" t="s">
        <v>46</v>
      </c>
      <c r="D8" t="s">
        <v>494</v>
      </c>
      <c r="F8" t="s">
        <v>379</v>
      </c>
      <c r="G8" t="s">
        <v>525</v>
      </c>
    </row>
    <row r="9" spans="3:7">
      <c r="C9" t="s">
        <v>48</v>
      </c>
      <c r="D9" t="s">
        <v>494</v>
      </c>
      <c r="F9" t="s">
        <v>381</v>
      </c>
      <c r="G9" t="s">
        <v>526</v>
      </c>
    </row>
    <row r="10" spans="3:7">
      <c r="C10" t="s">
        <v>50</v>
      </c>
      <c r="D10" t="s">
        <v>494</v>
      </c>
      <c r="F10" t="s">
        <v>383</v>
      </c>
      <c r="G10" t="s">
        <v>527</v>
      </c>
    </row>
    <row r="11" spans="3:7">
      <c r="C11" t="s">
        <v>52</v>
      </c>
      <c r="D11" t="s">
        <v>502</v>
      </c>
      <c r="F11" t="s">
        <v>385</v>
      </c>
      <c r="G11" t="s">
        <v>611</v>
      </c>
    </row>
    <row r="12" spans="3:7">
      <c r="C12" t="s">
        <v>54</v>
      </c>
      <c r="D12" t="s">
        <v>504</v>
      </c>
      <c r="F12" t="s">
        <v>387</v>
      </c>
      <c r="G12" t="s">
        <v>612</v>
      </c>
    </row>
    <row r="13" spans="3:7">
      <c r="C13" t="s">
        <v>56</v>
      </c>
      <c r="D13" t="s">
        <v>504</v>
      </c>
      <c r="F13" t="s">
        <v>389</v>
      </c>
      <c r="G13" t="s">
        <v>613</v>
      </c>
    </row>
    <row r="14" spans="3:7">
      <c r="C14" t="s">
        <v>58</v>
      </c>
      <c r="D14" t="s">
        <v>504</v>
      </c>
      <c r="F14" t="s">
        <v>391</v>
      </c>
      <c r="G14" t="s">
        <v>614</v>
      </c>
    </row>
    <row r="15" spans="3:7">
      <c r="C15" t="s">
        <v>60</v>
      </c>
      <c r="D15" t="s">
        <v>502</v>
      </c>
      <c r="F15" t="s">
        <v>393</v>
      </c>
      <c r="G15" t="s">
        <v>568</v>
      </c>
    </row>
    <row r="16" spans="3:7">
      <c r="C16" t="s">
        <v>62</v>
      </c>
      <c r="D16" t="s">
        <v>504</v>
      </c>
      <c r="F16" t="s">
        <v>395</v>
      </c>
      <c r="G16" t="s">
        <v>569</v>
      </c>
    </row>
    <row r="17" spans="3:7">
      <c r="C17" t="s">
        <v>64</v>
      </c>
      <c r="D17" t="s">
        <v>504</v>
      </c>
      <c r="F17" t="s">
        <v>397</v>
      </c>
      <c r="G17" t="s">
        <v>565</v>
      </c>
    </row>
    <row r="18" spans="3:7">
      <c r="C18" t="s">
        <v>66</v>
      </c>
      <c r="D18" t="s">
        <v>504</v>
      </c>
      <c r="F18" t="s">
        <v>399</v>
      </c>
      <c r="G18" t="s">
        <v>566</v>
      </c>
    </row>
    <row r="19" spans="3:7">
      <c r="C19" t="s">
        <v>68</v>
      </c>
      <c r="D19" t="s">
        <v>502</v>
      </c>
      <c r="F19" t="s">
        <v>401</v>
      </c>
      <c r="G19" t="s">
        <v>560</v>
      </c>
    </row>
    <row r="20" spans="3:7">
      <c r="C20" t="s">
        <v>70</v>
      </c>
      <c r="D20" t="s">
        <v>504</v>
      </c>
      <c r="F20" t="s">
        <v>403</v>
      </c>
      <c r="G20" t="s">
        <v>561</v>
      </c>
    </row>
    <row r="21" spans="3:7">
      <c r="C21" t="s">
        <v>72</v>
      </c>
      <c r="D21" t="s">
        <v>504</v>
      </c>
      <c r="F21" t="s">
        <v>405</v>
      </c>
      <c r="G21" t="s">
        <v>562</v>
      </c>
    </row>
    <row r="22" spans="3:7">
      <c r="C22" t="s">
        <v>74</v>
      </c>
      <c r="D22" t="s">
        <v>504</v>
      </c>
      <c r="F22" t="s">
        <v>407</v>
      </c>
      <c r="G22" t="s">
        <v>563</v>
      </c>
    </row>
    <row r="23" spans="3:7">
      <c r="C23" t="s">
        <v>76</v>
      </c>
      <c r="D23" t="s">
        <v>615</v>
      </c>
      <c r="F23" t="s">
        <v>409</v>
      </c>
      <c r="G23" t="s">
        <v>564</v>
      </c>
    </row>
    <row r="24" spans="3:7">
      <c r="C24" t="s">
        <v>78</v>
      </c>
      <c r="D24" t="s">
        <v>616</v>
      </c>
      <c r="F24" t="s">
        <v>411</v>
      </c>
      <c r="G24" t="s">
        <v>577</v>
      </c>
    </row>
    <row r="25" spans="3:7">
      <c r="C25" t="s">
        <v>80</v>
      </c>
      <c r="D25" t="s">
        <v>616</v>
      </c>
      <c r="F25" t="s">
        <v>413</v>
      </c>
      <c r="G25" t="s">
        <v>578</v>
      </c>
    </row>
    <row r="26" spans="3:7">
      <c r="C26" t="s">
        <v>82</v>
      </c>
      <c r="D26" t="s">
        <v>616</v>
      </c>
      <c r="F26" t="s">
        <v>415</v>
      </c>
      <c r="G26" t="s">
        <v>579</v>
      </c>
    </row>
    <row r="27" spans="3:7">
      <c r="C27" t="s">
        <v>84</v>
      </c>
      <c r="D27" t="s">
        <v>615</v>
      </c>
      <c r="F27" t="s">
        <v>417</v>
      </c>
      <c r="G27" t="s">
        <v>580</v>
      </c>
    </row>
    <row r="28" spans="3:7">
      <c r="C28" t="s">
        <v>86</v>
      </c>
      <c r="D28" t="s">
        <v>616</v>
      </c>
      <c r="F28" t="s">
        <v>419</v>
      </c>
      <c r="G28" t="s">
        <v>617</v>
      </c>
    </row>
    <row r="29" spans="3:7">
      <c r="C29" t="s">
        <v>88</v>
      </c>
      <c r="D29" t="s">
        <v>616</v>
      </c>
      <c r="F29" t="s">
        <v>421</v>
      </c>
      <c r="G29" s="64" t="s">
        <v>528</v>
      </c>
    </row>
    <row r="30" spans="3:7">
      <c r="C30" t="s">
        <v>90</v>
      </c>
      <c r="D30" t="s">
        <v>616</v>
      </c>
      <c r="F30" t="s">
        <v>423</v>
      </c>
      <c r="G30" s="64" t="s">
        <v>528</v>
      </c>
    </row>
    <row r="31" spans="3:7">
      <c r="C31" t="s">
        <v>92</v>
      </c>
      <c r="D31" t="s">
        <v>503</v>
      </c>
      <c r="F31" t="s">
        <v>425</v>
      </c>
      <c r="G31" t="s">
        <v>571</v>
      </c>
    </row>
    <row r="32" spans="3:7">
      <c r="C32" t="s">
        <v>94</v>
      </c>
      <c r="D32" t="s">
        <v>505</v>
      </c>
      <c r="F32" t="s">
        <v>427</v>
      </c>
      <c r="G32" t="s">
        <v>572</v>
      </c>
    </row>
    <row r="33" spans="3:4">
      <c r="C33" t="s">
        <v>96</v>
      </c>
      <c r="D33" t="s">
        <v>505</v>
      </c>
    </row>
    <row r="34" spans="3:4">
      <c r="C34" t="s">
        <v>98</v>
      </c>
      <c r="D34" t="s">
        <v>505</v>
      </c>
    </row>
    <row r="35" spans="3:4">
      <c r="C35" t="s">
        <v>100</v>
      </c>
      <c r="D35" t="s">
        <v>503</v>
      </c>
    </row>
    <row r="36" spans="3:4">
      <c r="C36" t="s">
        <v>102</v>
      </c>
      <c r="D36" t="s">
        <v>505</v>
      </c>
    </row>
    <row r="37" spans="3:4">
      <c r="C37" t="s">
        <v>104</v>
      </c>
      <c r="D37" t="s">
        <v>505</v>
      </c>
    </row>
    <row r="38" spans="3:4">
      <c r="C38" t="s">
        <v>106</v>
      </c>
      <c r="D38" t="s">
        <v>505</v>
      </c>
    </row>
    <row r="39" spans="3:4">
      <c r="C39" t="s">
        <v>108</v>
      </c>
      <c r="D39" t="s">
        <v>503</v>
      </c>
    </row>
    <row r="40" spans="3:4">
      <c r="C40" t="s">
        <v>110</v>
      </c>
      <c r="D40" t="s">
        <v>505</v>
      </c>
    </row>
    <row r="41" spans="3:4">
      <c r="C41" t="s">
        <v>112</v>
      </c>
      <c r="D41" t="s">
        <v>505</v>
      </c>
    </row>
    <row r="42" spans="3:4">
      <c r="C42" t="s">
        <v>114</v>
      </c>
      <c r="D42" t="s">
        <v>505</v>
      </c>
    </row>
    <row r="43" spans="3:4">
      <c r="C43" t="s">
        <v>116</v>
      </c>
      <c r="D43" t="s">
        <v>493</v>
      </c>
    </row>
    <row r="44" spans="3:4">
      <c r="C44" t="s">
        <v>118</v>
      </c>
      <c r="D44" t="s">
        <v>495</v>
      </c>
    </row>
    <row r="45" spans="3:4">
      <c r="C45" t="s">
        <v>120</v>
      </c>
      <c r="D45" t="s">
        <v>495</v>
      </c>
    </row>
    <row r="46" spans="3:4">
      <c r="C46" t="s">
        <v>122</v>
      </c>
      <c r="D46" t="s">
        <v>495</v>
      </c>
    </row>
    <row r="47" spans="3:4">
      <c r="C47" t="s">
        <v>124</v>
      </c>
      <c r="D47" t="s">
        <v>486</v>
      </c>
    </row>
    <row r="48" spans="3:4">
      <c r="C48" t="s">
        <v>126</v>
      </c>
      <c r="D48" t="s">
        <v>486</v>
      </c>
    </row>
    <row r="49" spans="3:4">
      <c r="C49" t="s">
        <v>128</v>
      </c>
      <c r="D49" t="s">
        <v>488</v>
      </c>
    </row>
    <row r="50" spans="3:4">
      <c r="C50" t="s">
        <v>130</v>
      </c>
      <c r="D50" t="s">
        <v>488</v>
      </c>
    </row>
    <row r="51" spans="3:4">
      <c r="C51" t="s">
        <v>132</v>
      </c>
      <c r="D51" t="s">
        <v>488</v>
      </c>
    </row>
    <row r="52" spans="3:4">
      <c r="C52" t="s">
        <v>134</v>
      </c>
      <c r="D52" t="s">
        <v>496</v>
      </c>
    </row>
    <row r="53" spans="3:4">
      <c r="C53" t="s">
        <v>136</v>
      </c>
      <c r="D53" t="s">
        <v>496</v>
      </c>
    </row>
    <row r="54" spans="3:4">
      <c r="C54" t="s">
        <v>138</v>
      </c>
      <c r="D54" t="s">
        <v>498</v>
      </c>
    </row>
    <row r="55" spans="3:4">
      <c r="C55" t="s">
        <v>140</v>
      </c>
      <c r="D55" t="s">
        <v>498</v>
      </c>
    </row>
    <row r="56" spans="3:4">
      <c r="C56" t="s">
        <v>142</v>
      </c>
      <c r="D56" t="s">
        <v>498</v>
      </c>
    </row>
    <row r="57" spans="3:4">
      <c r="C57" t="s">
        <v>144</v>
      </c>
      <c r="D57" t="s">
        <v>506</v>
      </c>
    </row>
    <row r="58" spans="3:4">
      <c r="C58" t="s">
        <v>146</v>
      </c>
      <c r="D58" t="s">
        <v>506</v>
      </c>
    </row>
    <row r="59" spans="3:4">
      <c r="C59" t="s">
        <v>148</v>
      </c>
      <c r="D59" t="s">
        <v>508</v>
      </c>
    </row>
    <row r="60" spans="3:4">
      <c r="C60" t="s">
        <v>150</v>
      </c>
      <c r="D60" t="s">
        <v>508</v>
      </c>
    </row>
    <row r="61" spans="3:4">
      <c r="C61" t="s">
        <v>152</v>
      </c>
      <c r="D61" t="s">
        <v>508</v>
      </c>
    </row>
    <row r="62" spans="3:4">
      <c r="C62" t="s">
        <v>154</v>
      </c>
      <c r="D62" t="s">
        <v>506</v>
      </c>
    </row>
    <row r="63" spans="3:4">
      <c r="C63" t="s">
        <v>156</v>
      </c>
      <c r="D63" t="s">
        <v>506</v>
      </c>
    </row>
    <row r="64" spans="3:4">
      <c r="C64" t="s">
        <v>158</v>
      </c>
      <c r="D64" t="s">
        <v>508</v>
      </c>
    </row>
    <row r="65" spans="3:4">
      <c r="C65" t="s">
        <v>160</v>
      </c>
      <c r="D65" t="s">
        <v>508</v>
      </c>
    </row>
    <row r="66" spans="3:4">
      <c r="C66" t="s">
        <v>162</v>
      </c>
      <c r="D66" t="s">
        <v>508</v>
      </c>
    </row>
    <row r="67" spans="3:4">
      <c r="C67" t="s">
        <v>164</v>
      </c>
      <c r="D67" t="s">
        <v>506</v>
      </c>
    </row>
    <row r="68" spans="3:4">
      <c r="C68" t="s">
        <v>166</v>
      </c>
      <c r="D68" t="s">
        <v>506</v>
      </c>
    </row>
    <row r="69" spans="3:4">
      <c r="C69" t="s">
        <v>168</v>
      </c>
      <c r="D69" t="s">
        <v>508</v>
      </c>
    </row>
    <row r="70" spans="3:4">
      <c r="C70" t="s">
        <v>170</v>
      </c>
      <c r="D70" t="s">
        <v>508</v>
      </c>
    </row>
    <row r="71" spans="3:4">
      <c r="C71" t="s">
        <v>172</v>
      </c>
      <c r="D71" t="s">
        <v>508</v>
      </c>
    </row>
    <row r="72" spans="3:4">
      <c r="C72" t="s">
        <v>174</v>
      </c>
      <c r="D72" t="s">
        <v>506</v>
      </c>
    </row>
    <row r="73" spans="3:4">
      <c r="C73" t="s">
        <v>176</v>
      </c>
      <c r="D73" t="s">
        <v>506</v>
      </c>
    </row>
    <row r="74" spans="3:4">
      <c r="C74" t="s">
        <v>178</v>
      </c>
      <c r="D74" t="s">
        <v>508</v>
      </c>
    </row>
    <row r="75" spans="3:4">
      <c r="C75" t="s">
        <v>180</v>
      </c>
      <c r="D75" t="s">
        <v>508</v>
      </c>
    </row>
    <row r="76" spans="3:4">
      <c r="C76" t="s">
        <v>182</v>
      </c>
      <c r="D76" t="s">
        <v>508</v>
      </c>
    </row>
    <row r="77" spans="3:4">
      <c r="C77" t="s">
        <v>184</v>
      </c>
      <c r="D77" t="s">
        <v>487</v>
      </c>
    </row>
    <row r="78" spans="3:4">
      <c r="C78" t="s">
        <v>186</v>
      </c>
      <c r="D78" t="s">
        <v>487</v>
      </c>
    </row>
    <row r="79" spans="3:4">
      <c r="C79" t="s">
        <v>188</v>
      </c>
      <c r="D79" t="s">
        <v>489</v>
      </c>
    </row>
    <row r="80" spans="3:4">
      <c r="C80" t="s">
        <v>190</v>
      </c>
      <c r="D80" t="s">
        <v>489</v>
      </c>
    </row>
    <row r="81" spans="3:4">
      <c r="C81" t="s">
        <v>192</v>
      </c>
      <c r="D81" t="s">
        <v>489</v>
      </c>
    </row>
    <row r="82" spans="3:4">
      <c r="C82" t="s">
        <v>194</v>
      </c>
      <c r="D82" t="s">
        <v>487</v>
      </c>
    </row>
    <row r="83" spans="3:4">
      <c r="C83" t="s">
        <v>196</v>
      </c>
      <c r="D83" t="s">
        <v>487</v>
      </c>
    </row>
    <row r="84" spans="3:4">
      <c r="C84" t="s">
        <v>198</v>
      </c>
      <c r="D84" t="s">
        <v>489</v>
      </c>
    </row>
    <row r="85" spans="3:4">
      <c r="C85" t="s">
        <v>200</v>
      </c>
      <c r="D85" t="s">
        <v>489</v>
      </c>
    </row>
    <row r="86" spans="3:4">
      <c r="C86" t="s">
        <v>202</v>
      </c>
      <c r="D86" t="s">
        <v>489</v>
      </c>
    </row>
    <row r="87" spans="3:4">
      <c r="C87" t="s">
        <v>204</v>
      </c>
      <c r="D87" t="s">
        <v>507</v>
      </c>
    </row>
    <row r="88" spans="3:4">
      <c r="C88" t="s">
        <v>206</v>
      </c>
      <c r="D88" t="s">
        <v>507</v>
      </c>
    </row>
    <row r="89" spans="3:4">
      <c r="C89" t="s">
        <v>208</v>
      </c>
      <c r="D89" t="s">
        <v>509</v>
      </c>
    </row>
    <row r="90" spans="3:4">
      <c r="C90" t="s">
        <v>210</v>
      </c>
      <c r="D90" t="s">
        <v>509</v>
      </c>
    </row>
    <row r="91" spans="3:4">
      <c r="C91" t="s">
        <v>212</v>
      </c>
      <c r="D91" t="s">
        <v>509</v>
      </c>
    </row>
    <row r="92" spans="3:4">
      <c r="C92" t="s">
        <v>214</v>
      </c>
      <c r="D92" t="s">
        <v>507</v>
      </c>
    </row>
    <row r="93" spans="3:4">
      <c r="C93" t="s">
        <v>216</v>
      </c>
      <c r="D93" t="s">
        <v>507</v>
      </c>
    </row>
    <row r="94" spans="3:4">
      <c r="C94" t="s">
        <v>218</v>
      </c>
      <c r="D94" t="s">
        <v>509</v>
      </c>
    </row>
    <row r="95" spans="3:4">
      <c r="C95" t="s">
        <v>220</v>
      </c>
      <c r="D95" t="s">
        <v>509</v>
      </c>
    </row>
    <row r="96" spans="3:4">
      <c r="C96" t="s">
        <v>222</v>
      </c>
      <c r="D96" t="s">
        <v>509</v>
      </c>
    </row>
    <row r="97" spans="3:4">
      <c r="C97" t="s">
        <v>224</v>
      </c>
      <c r="D97" t="s">
        <v>507</v>
      </c>
    </row>
    <row r="98" spans="3:4">
      <c r="C98" t="s">
        <v>226</v>
      </c>
      <c r="D98" t="s">
        <v>507</v>
      </c>
    </row>
    <row r="99" spans="3:4">
      <c r="C99" t="s">
        <v>228</v>
      </c>
      <c r="D99" t="s">
        <v>509</v>
      </c>
    </row>
    <row r="100" spans="3:4">
      <c r="C100" t="s">
        <v>230</v>
      </c>
      <c r="D100" t="s">
        <v>509</v>
      </c>
    </row>
    <row r="101" spans="3:4">
      <c r="C101" t="s">
        <v>232</v>
      </c>
      <c r="D101" t="s">
        <v>509</v>
      </c>
    </row>
    <row r="102" spans="3:4">
      <c r="C102" t="s">
        <v>234</v>
      </c>
      <c r="D102" t="s">
        <v>507</v>
      </c>
    </row>
    <row r="103" spans="3:4">
      <c r="C103" t="s">
        <v>236</v>
      </c>
      <c r="D103" t="s">
        <v>507</v>
      </c>
    </row>
    <row r="104" spans="3:4">
      <c r="C104" t="s">
        <v>238</v>
      </c>
      <c r="D104" t="s">
        <v>509</v>
      </c>
    </row>
    <row r="105" spans="3:4">
      <c r="C105" t="s">
        <v>240</v>
      </c>
      <c r="D105" t="s">
        <v>509</v>
      </c>
    </row>
    <row r="106" spans="3:4">
      <c r="C106" t="s">
        <v>242</v>
      </c>
      <c r="D106" t="s">
        <v>509</v>
      </c>
    </row>
    <row r="107" spans="3:4">
      <c r="C107" t="s">
        <v>244</v>
      </c>
      <c r="D107" t="s">
        <v>497</v>
      </c>
    </row>
    <row r="108" spans="3:4">
      <c r="C108" t="s">
        <v>246</v>
      </c>
      <c r="D108" t="s">
        <v>497</v>
      </c>
    </row>
    <row r="109" spans="3:4">
      <c r="C109" t="s">
        <v>248</v>
      </c>
      <c r="D109" t="s">
        <v>499</v>
      </c>
    </row>
    <row r="110" spans="3:4">
      <c r="C110" t="s">
        <v>250</v>
      </c>
      <c r="D110" t="s">
        <v>499</v>
      </c>
    </row>
    <row r="111" spans="3:4">
      <c r="C111" t="s">
        <v>252</v>
      </c>
      <c r="D111" t="s">
        <v>499</v>
      </c>
    </row>
    <row r="112" spans="3:4">
      <c r="C112" t="s">
        <v>254</v>
      </c>
      <c r="D112" t="s">
        <v>500</v>
      </c>
    </row>
    <row r="113" spans="3:4">
      <c r="C113" t="s">
        <v>256</v>
      </c>
      <c r="D113" t="s">
        <v>501</v>
      </c>
    </row>
    <row r="114" spans="3:4">
      <c r="C114" t="s">
        <v>258</v>
      </c>
      <c r="D114" t="s">
        <v>501</v>
      </c>
    </row>
    <row r="115" spans="3:4">
      <c r="C115" t="s">
        <v>260</v>
      </c>
      <c r="D115" t="s">
        <v>501</v>
      </c>
    </row>
    <row r="116" spans="3:4">
      <c r="C116" t="s">
        <v>262</v>
      </c>
      <c r="D116" t="s">
        <v>582</v>
      </c>
    </row>
    <row r="117" spans="3:4">
      <c r="C117" t="s">
        <v>264</v>
      </c>
      <c r="D117" t="s">
        <v>549</v>
      </c>
    </row>
    <row r="118" spans="3:4">
      <c r="C118" t="s">
        <v>266</v>
      </c>
      <c r="D118" t="s">
        <v>551</v>
      </c>
    </row>
    <row r="119" spans="3:4">
      <c r="C119" t="s">
        <v>268</v>
      </c>
      <c r="D119" t="s">
        <v>551</v>
      </c>
    </row>
    <row r="120" spans="3:4">
      <c r="C120" t="s">
        <v>270</v>
      </c>
      <c r="D120" t="s">
        <v>551</v>
      </c>
    </row>
    <row r="121" spans="3:4">
      <c r="C121" t="s">
        <v>272</v>
      </c>
      <c r="D121" t="s">
        <v>553</v>
      </c>
    </row>
    <row r="122" spans="3:4">
      <c r="C122" t="s">
        <v>274</v>
      </c>
      <c r="D122" t="s">
        <v>553</v>
      </c>
    </row>
    <row r="123" spans="3:4">
      <c r="C123" t="s">
        <v>276</v>
      </c>
      <c r="D123" t="s">
        <v>555</v>
      </c>
    </row>
    <row r="124" spans="3:4">
      <c r="C124" t="s">
        <v>278</v>
      </c>
      <c r="D124" t="s">
        <v>555</v>
      </c>
    </row>
    <row r="125" spans="3:4">
      <c r="C125" t="s">
        <v>280</v>
      </c>
      <c r="D125" t="s">
        <v>555</v>
      </c>
    </row>
    <row r="126" spans="3:4">
      <c r="C126" t="s">
        <v>282</v>
      </c>
      <c r="D126" t="s">
        <v>550</v>
      </c>
    </row>
    <row r="127" spans="3:4">
      <c r="C127" t="s">
        <v>284</v>
      </c>
      <c r="D127" t="s">
        <v>552</v>
      </c>
    </row>
    <row r="128" spans="3:4">
      <c r="C128" t="s">
        <v>286</v>
      </c>
      <c r="D128" t="s">
        <v>552</v>
      </c>
    </row>
    <row r="129" spans="3:4">
      <c r="C129" t="s">
        <v>287</v>
      </c>
      <c r="D129" t="s">
        <v>552</v>
      </c>
    </row>
    <row r="130" spans="3:4">
      <c r="C130" t="s">
        <v>288</v>
      </c>
      <c r="D130" t="s">
        <v>554</v>
      </c>
    </row>
    <row r="131" spans="3:4">
      <c r="C131" t="s">
        <v>290</v>
      </c>
      <c r="D131" t="s">
        <v>554</v>
      </c>
    </row>
    <row r="132" spans="3:4">
      <c r="C132" t="s">
        <v>292</v>
      </c>
      <c r="D132" t="s">
        <v>556</v>
      </c>
    </row>
    <row r="133" spans="3:4">
      <c r="C133" t="s">
        <v>294</v>
      </c>
      <c r="D133" t="s">
        <v>556</v>
      </c>
    </row>
    <row r="134" spans="3:4">
      <c r="C134" t="s">
        <v>296</v>
      </c>
      <c r="D134" t="s">
        <v>556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CC"/>
  </sheetPr>
  <dimension ref="C2:M2286"/>
  <sheetViews>
    <sheetView workbookViewId="0"/>
  </sheetViews>
  <sheetFormatPr defaultRowHeight="14.45"/>
  <cols>
    <col min="1" max="2" width="1.5703125" customWidth="1"/>
    <col min="4" max="4" width="20.140625" bestFit="1" customWidth="1"/>
    <col min="5" max="5" width="130.42578125" bestFit="1" customWidth="1"/>
    <col min="12" max="12" width="12.5703125" customWidth="1"/>
    <col min="13" max="13" width="13.42578125" customWidth="1"/>
  </cols>
  <sheetData>
    <row r="2" spans="3:13">
      <c r="E2" s="1" t="s">
        <v>366</v>
      </c>
      <c r="L2" s="1"/>
    </row>
    <row r="3" spans="3:13"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367</v>
      </c>
    </row>
    <row r="4" spans="3:13">
      <c r="C4" s="15" t="s">
        <v>33</v>
      </c>
      <c r="D4" s="15" t="s">
        <v>34</v>
      </c>
      <c r="E4" s="15" t="s">
        <v>35</v>
      </c>
      <c r="F4" s="15" t="s">
        <v>36</v>
      </c>
      <c r="G4" s="15">
        <f xml:space="preserve"> IF( ISNA( 'F_Inputs - Reps override'!F4 ), "", IF( ISBLANK( 'F_Inputs - Reps override'!F4 ), 'F_Inputs - Reps'!F4, 'F_Inputs - Reps override'!F4 ) )</f>
        <v>45.724436474300902</v>
      </c>
      <c r="H4" s="15">
        <f xml:space="preserve"> IF( ISNA( 'F_Inputs - Reps override'!G4 ), "", IF( ISBLANK( 'F_Inputs - Reps override'!G4 ), 'F_Inputs - Reps'!G4, 'F_Inputs - Reps override'!G4 ) )</f>
        <v>46.472591651430001</v>
      </c>
      <c r="I4" s="15">
        <f xml:space="preserve"> IF( ISNA( 'F_Inputs - Reps override'!H4 ), "", IF( ISBLANK( 'F_Inputs - Reps override'!H4 ), 'F_Inputs - Reps'!H4, 'F_Inputs - Reps override'!H4 ) )</f>
        <v>46.210775612268399</v>
      </c>
      <c r="J4" s="15">
        <f xml:space="preserve"> IF( ISNA( 'F_Inputs - Reps override'!I4 ), "", IF( ISBLANK( 'F_Inputs - Reps override'!I4 ), 'F_Inputs - Reps'!I4, 'F_Inputs - Reps override'!I4 ) )</f>
        <v>44.605461004332597</v>
      </c>
      <c r="K4" s="15">
        <f xml:space="preserve"> IF( ISNA( 'F_Inputs - Reps override'!J4 ), "", IF( ISBLANK( 'F_Inputs - Reps override'!J4 ), 'F_Inputs - Reps'!J4, 'F_Inputs - Reps override'!J4 ) )</f>
        <v>45.175828730294697</v>
      </c>
      <c r="L4" s="7">
        <f t="shared" ref="L4:L67" si="0" xml:space="preserve"> SUM(G4:K4)</f>
        <v>228.18909347262661</v>
      </c>
      <c r="M4" t="str">
        <f xml:space="preserve"> INDEX(Lookup!$D$3:$D$134, MATCH('Inputs - Reps'!D4, Lookup!$C$3:$C$134, 0),)</f>
        <v>B Opex WR</v>
      </c>
    </row>
    <row r="5" spans="3:13">
      <c r="C5" s="15" t="s">
        <v>33</v>
      </c>
      <c r="D5" s="15" t="s">
        <v>38</v>
      </c>
      <c r="E5" s="15" t="s">
        <v>39</v>
      </c>
      <c r="F5" s="15" t="s">
        <v>36</v>
      </c>
      <c r="G5" s="15">
        <f xml:space="preserve"> IF( ISNA( 'F_Inputs - Reps override'!F5 ), "", IF( ISBLANK( 'F_Inputs - Reps override'!F5 ), 'F_Inputs - Reps'!F5, 'F_Inputs - Reps override'!F5 ) )</f>
        <v>51.2150100380331</v>
      </c>
      <c r="H5" s="15">
        <f xml:space="preserve"> IF( ISNA( 'F_Inputs - Reps override'!G5 ), "", IF( ISBLANK( 'F_Inputs - Reps override'!G5 ), 'F_Inputs - Reps'!G5, 'F_Inputs - Reps override'!G5 ) )</f>
        <v>51.987339723406599</v>
      </c>
      <c r="I5" s="15">
        <f xml:space="preserve"> IF( ISNA( 'F_Inputs - Reps override'!H5 ), "", IF( ISBLANK( 'F_Inputs - Reps override'!H5 ), 'F_Inputs - Reps'!H5, 'F_Inputs - Reps override'!H5 ) )</f>
        <v>50.768891555844398</v>
      </c>
      <c r="J5" s="15">
        <f xml:space="preserve"> IF( ISNA( 'F_Inputs - Reps override'!I5 ), "", IF( ISBLANK( 'F_Inputs - Reps override'!I5 ), 'F_Inputs - Reps'!I5, 'F_Inputs - Reps override'!I5 ) )</f>
        <v>49.958466090191003</v>
      </c>
      <c r="K5" s="15">
        <f xml:space="preserve"> IF( ISNA( 'F_Inputs - Reps override'!J5 ), "", IF( ISBLANK( 'F_Inputs - Reps override'!J5 ), 'F_Inputs - Reps'!J5, 'F_Inputs - Reps override'!J5 ) )</f>
        <v>49.454924684932301</v>
      </c>
      <c r="L5" s="7">
        <f t="shared" si="0"/>
        <v>253.3846320924074</v>
      </c>
      <c r="M5" t="str">
        <f xml:space="preserve"> INDEX(Lookup!$D$3:$D$134, MATCH('Inputs - Reps'!D5, Lookup!$C$3:$C$134, 0),)</f>
        <v>B Opex WN</v>
      </c>
    </row>
    <row r="6" spans="3:13">
      <c r="C6" s="15" t="s">
        <v>33</v>
      </c>
      <c r="D6" s="15" t="s">
        <v>40</v>
      </c>
      <c r="E6" s="15" t="s">
        <v>41</v>
      </c>
      <c r="F6" s="15" t="s">
        <v>36</v>
      </c>
      <c r="G6" s="15">
        <f xml:space="preserve"> IF( ISNA( 'F_Inputs - Reps override'!F6 ), "", IF( ISBLANK( 'F_Inputs - Reps override'!F6 ), 'F_Inputs - Reps'!F6, 'F_Inputs - Reps override'!F6 ) )</f>
        <v>157.21090562733301</v>
      </c>
      <c r="H6" s="15">
        <f xml:space="preserve"> IF( ISNA( 'F_Inputs - Reps override'!G6 ), "", IF( ISBLANK( 'F_Inputs - Reps override'!G6 ), 'F_Inputs - Reps'!G6, 'F_Inputs - Reps override'!G6 ) )</f>
        <v>158.16951308623101</v>
      </c>
      <c r="I6" s="15">
        <f xml:space="preserve"> IF( ISNA( 'F_Inputs - Reps override'!H6 ), "", IF( ISBLANK( 'F_Inputs - Reps override'!H6 ), 'F_Inputs - Reps'!H6, 'F_Inputs - Reps override'!H6 ) )</f>
        <v>160.84675953457901</v>
      </c>
      <c r="J6" s="15">
        <f xml:space="preserve"> IF( ISNA( 'F_Inputs - Reps override'!I6 ), "", IF( ISBLANK( 'F_Inputs - Reps override'!I6 ), 'F_Inputs - Reps'!I6, 'F_Inputs - Reps override'!I6 ) )</f>
        <v>160.82854188528199</v>
      </c>
      <c r="K6" s="15">
        <f xml:space="preserve"> IF( ISNA( 'F_Inputs - Reps override'!J6 ), "", IF( ISBLANK( 'F_Inputs - Reps override'!J6 ), 'F_Inputs - Reps'!J6, 'F_Inputs - Reps override'!J6 ) )</f>
        <v>160.20906988004501</v>
      </c>
      <c r="L6" s="7">
        <f t="shared" si="0"/>
        <v>797.26479001347002</v>
      </c>
      <c r="M6" t="str">
        <f xml:space="preserve"> INDEX(Lookup!$D$3:$D$134, MATCH('Inputs - Reps'!D6, Lookup!$C$3:$C$134, 0),)</f>
        <v>B Opex WN</v>
      </c>
    </row>
    <row r="7" spans="3:13">
      <c r="C7" s="15" t="s">
        <v>33</v>
      </c>
      <c r="D7" s="15" t="s">
        <v>42</v>
      </c>
      <c r="E7" s="15" t="s">
        <v>43</v>
      </c>
      <c r="F7" s="15" t="s">
        <v>36</v>
      </c>
      <c r="G7" s="15">
        <f xml:space="preserve"> IF( ISNA( 'F_Inputs - Reps override'!F7 ), "", IF( ISBLANK( 'F_Inputs - Reps override'!F7 ), 'F_Inputs - Reps'!F7, 'F_Inputs - Reps override'!F7 ) )</f>
        <v>8.7529828179233</v>
      </c>
      <c r="H7" s="15">
        <f xml:space="preserve"> IF( ISNA( 'F_Inputs - Reps override'!G7 ), "", IF( ISBLANK( 'F_Inputs - Reps override'!G7 ), 'F_Inputs - Reps'!G7, 'F_Inputs - Reps override'!G7 ) )</f>
        <v>8.3128672637295704</v>
      </c>
      <c r="I7" s="15">
        <f xml:space="preserve"> IF( ISNA( 'F_Inputs - Reps override'!H7 ), "", IF( ISBLANK( 'F_Inputs - Reps override'!H7 ), 'F_Inputs - Reps'!H7, 'F_Inputs - Reps override'!H7 ) )</f>
        <v>7.9761030042302004</v>
      </c>
      <c r="J7" s="15">
        <f xml:space="preserve"> IF( ISNA( 'F_Inputs - Reps override'!I7 ), "", IF( ISBLANK( 'F_Inputs - Reps override'!I7 ), 'F_Inputs - Reps'!I7, 'F_Inputs - Reps override'!I7 ) )</f>
        <v>7.7081689089136196</v>
      </c>
      <c r="K7" s="15">
        <f xml:space="preserve"> IF( ISNA( 'F_Inputs - Reps override'!J7 ), "", IF( ISBLANK( 'F_Inputs - Reps override'!J7 ), 'F_Inputs - Reps'!J7, 'F_Inputs - Reps override'!J7 ) )</f>
        <v>7.5910009990555096</v>
      </c>
      <c r="L7" s="7">
        <f t="shared" si="0"/>
        <v>40.341122993852196</v>
      </c>
      <c r="M7" t="str">
        <f xml:space="preserve"> INDEX(Lookup!$D$3:$D$134, MATCH('Inputs - Reps'!D7, Lookup!$C$3:$C$134, 0),)</f>
        <v>B Opex WN</v>
      </c>
    </row>
    <row r="8" spans="3:13">
      <c r="C8" s="15" t="s">
        <v>33</v>
      </c>
      <c r="D8" s="15" t="s">
        <v>44</v>
      </c>
      <c r="E8" s="15" t="s">
        <v>45</v>
      </c>
      <c r="F8" s="15" t="s">
        <v>36</v>
      </c>
      <c r="G8" s="15">
        <f xml:space="preserve"> IF( ISNA( 'F_Inputs - Reps override'!F8 ), "", IF( ISBLANK( 'F_Inputs - Reps override'!F8 ), 'F_Inputs - Reps'!F8, 'F_Inputs - Reps override'!F8 ) )</f>
        <v>7.9465683445111903</v>
      </c>
      <c r="H8" s="15">
        <f xml:space="preserve"> IF( ISNA( 'F_Inputs - Reps override'!G8 ), "", IF( ISBLANK( 'F_Inputs - Reps override'!G8 ), 'F_Inputs - Reps'!G8, 'F_Inputs - Reps override'!G8 ) )</f>
        <v>11.648885034939299</v>
      </c>
      <c r="I8" s="15">
        <f xml:space="preserve"> IF( ISNA( 'F_Inputs - Reps override'!H8 ), "", IF( ISBLANK( 'F_Inputs - Reps override'!H8 ), 'F_Inputs - Reps'!H8, 'F_Inputs - Reps override'!H8 ) )</f>
        <v>10.418669166979999</v>
      </c>
      <c r="J8" s="15">
        <f xml:space="preserve"> IF( ISNA( 'F_Inputs - Reps override'!I8 ), "", IF( ISBLANK( 'F_Inputs - Reps override'!I8 ), 'F_Inputs - Reps'!I8, 'F_Inputs - Reps override'!I8 ) )</f>
        <v>8.6235090280706999</v>
      </c>
      <c r="K8" s="15">
        <f xml:space="preserve"> IF( ISNA( 'F_Inputs - Reps override'!J8 ), "", IF( ISBLANK( 'F_Inputs - Reps override'!J8 ), 'F_Inputs - Reps'!J8, 'F_Inputs - Reps override'!J8 ) )</f>
        <v>3.7277195406683301</v>
      </c>
      <c r="L8" s="7">
        <f t="shared" si="0"/>
        <v>42.365351115169517</v>
      </c>
      <c r="M8" t="str">
        <f xml:space="preserve"> INDEX(Lookup!$D$3:$D$134, MATCH('Inputs - Reps'!D8, Lookup!$C$3:$C$134, 0),)</f>
        <v>E Opex WR</v>
      </c>
    </row>
    <row r="9" spans="3:13">
      <c r="C9" s="15" t="s">
        <v>33</v>
      </c>
      <c r="D9" s="15" t="s">
        <v>46</v>
      </c>
      <c r="E9" s="15" t="s">
        <v>47</v>
      </c>
      <c r="F9" s="15" t="s">
        <v>36</v>
      </c>
      <c r="G9" s="15">
        <f xml:space="preserve"> IF( ISNA( 'F_Inputs - Reps override'!F9 ), "", IF( ISBLANK( 'F_Inputs - Reps override'!F9 ), 'F_Inputs - Reps'!F9, 'F_Inputs - Reps override'!F9 ) )</f>
        <v>0</v>
      </c>
      <c r="H9" s="15">
        <f xml:space="preserve"> IF( ISNA( 'F_Inputs - Reps override'!G9 ), "", IF( ISBLANK( 'F_Inputs - Reps override'!G9 ), 'F_Inputs - Reps'!G9, 'F_Inputs - Reps override'!G9 ) )</f>
        <v>0</v>
      </c>
      <c r="I9" s="15">
        <f xml:space="preserve"> IF( ISNA( 'F_Inputs - Reps override'!H9 ), "", IF( ISBLANK( 'F_Inputs - Reps override'!H9 ), 'F_Inputs - Reps'!H9, 'F_Inputs - Reps override'!H9 ) )</f>
        <v>0</v>
      </c>
      <c r="J9" s="15">
        <f xml:space="preserve"> IF( ISNA( 'F_Inputs - Reps override'!I9 ), "", IF( ISBLANK( 'F_Inputs - Reps override'!I9 ), 'F_Inputs - Reps'!I9, 'F_Inputs - Reps override'!I9 ) )</f>
        <v>0</v>
      </c>
      <c r="K9" s="15">
        <f xml:space="preserve"> IF( ISNA( 'F_Inputs - Reps override'!J9 ), "", IF( ISBLANK( 'F_Inputs - Reps override'!J9 ), 'F_Inputs - Reps'!J9, 'F_Inputs - Reps override'!J9 ) )</f>
        <v>0</v>
      </c>
      <c r="L9" s="7">
        <f t="shared" si="0"/>
        <v>0</v>
      </c>
      <c r="M9" t="str">
        <f xml:space="preserve"> INDEX(Lookup!$D$3:$D$134, MATCH('Inputs - Reps'!D9, Lookup!$C$3:$C$134, 0),)</f>
        <v>E Opex WN</v>
      </c>
    </row>
    <row r="10" spans="3:13">
      <c r="C10" s="15" t="s">
        <v>33</v>
      </c>
      <c r="D10" s="15" t="s">
        <v>48</v>
      </c>
      <c r="E10" s="15" t="s">
        <v>49</v>
      </c>
      <c r="F10" s="15" t="s">
        <v>36</v>
      </c>
      <c r="G10" s="15">
        <f xml:space="preserve"> IF( ISNA( 'F_Inputs - Reps override'!F10 ), "", IF( ISBLANK( 'F_Inputs - Reps override'!F10 ), 'F_Inputs - Reps'!F10, 'F_Inputs - Reps override'!F10 ) )</f>
        <v>2.7030328919949</v>
      </c>
      <c r="H10" s="15">
        <f xml:space="preserve"> IF( ISNA( 'F_Inputs - Reps override'!G10 ), "", IF( ISBLANK( 'F_Inputs - Reps override'!G10 ), 'F_Inputs - Reps'!G10, 'F_Inputs - Reps override'!G10 ) )</f>
        <v>2.9039720377873599</v>
      </c>
      <c r="I10" s="15">
        <f xml:space="preserve"> IF( ISNA( 'F_Inputs - Reps override'!H10 ), "", IF( ISBLANK( 'F_Inputs - Reps override'!H10 ), 'F_Inputs - Reps'!H10, 'F_Inputs - Reps override'!H10 ) )</f>
        <v>1.97044982577199</v>
      </c>
      <c r="J10" s="15">
        <f xml:space="preserve"> IF( ISNA( 'F_Inputs - Reps override'!I10 ), "", IF( ISBLANK( 'F_Inputs - Reps override'!I10 ), 'F_Inputs - Reps'!I10, 'F_Inputs - Reps override'!I10 ) )</f>
        <v>2.24321933914737</v>
      </c>
      <c r="K10" s="15">
        <f xml:space="preserve"> IF( ISNA( 'F_Inputs - Reps override'!J10 ), "", IF( ISBLANK( 'F_Inputs - Reps override'!J10 ), 'F_Inputs - Reps'!J10, 'F_Inputs - Reps override'!J10 ) )</f>
        <v>1.4514112361420901</v>
      </c>
      <c r="L10" s="7">
        <f t="shared" si="0"/>
        <v>11.272085330843709</v>
      </c>
      <c r="M10" t="str">
        <f xml:space="preserve"> INDEX(Lookup!$D$3:$D$134, MATCH('Inputs - Reps'!D10, Lookup!$C$3:$C$134, 0),)</f>
        <v>E Opex WN</v>
      </c>
    </row>
    <row r="11" spans="3:13">
      <c r="C11" s="15" t="s">
        <v>33</v>
      </c>
      <c r="D11" s="15" t="s">
        <v>50</v>
      </c>
      <c r="E11" s="15" t="s">
        <v>51</v>
      </c>
      <c r="F11" s="15" t="s">
        <v>36</v>
      </c>
      <c r="G11" s="15">
        <f xml:space="preserve"> IF( ISNA( 'F_Inputs - Reps override'!F11 ), "", IF( ISBLANK( 'F_Inputs - Reps override'!F11 ), 'F_Inputs - Reps'!F11, 'F_Inputs - Reps override'!F11 ) )</f>
        <v>25.7455634454017</v>
      </c>
      <c r="H11" s="15">
        <f xml:space="preserve"> IF( ISNA( 'F_Inputs - Reps override'!G11 ), "", IF( ISBLANK( 'F_Inputs - Reps override'!G11 ), 'F_Inputs - Reps'!G11, 'F_Inputs - Reps override'!G11 ) )</f>
        <v>14.3081833524974</v>
      </c>
      <c r="I11" s="15">
        <f xml:space="preserve"> IF( ISNA( 'F_Inputs - Reps override'!H11 ), "", IF( ISBLANK( 'F_Inputs - Reps override'!H11 ), 'F_Inputs - Reps'!H11, 'F_Inputs - Reps override'!H11 ) )</f>
        <v>16.972820352060801</v>
      </c>
      <c r="J11" s="15">
        <f xml:space="preserve"> IF( ISNA( 'F_Inputs - Reps override'!I11 ), "", IF( ISBLANK( 'F_Inputs - Reps override'!I11 ), 'F_Inputs - Reps'!I11, 'F_Inputs - Reps override'!I11 ) )</f>
        <v>20.3326333935773</v>
      </c>
      <c r="K11" s="15">
        <f xml:space="preserve"> IF( ISNA( 'F_Inputs - Reps override'!J11 ), "", IF( ISBLANK( 'F_Inputs - Reps override'!J11 ), 'F_Inputs - Reps'!J11, 'F_Inputs - Reps override'!J11 ) )</f>
        <v>19.381948367438898</v>
      </c>
      <c r="L11" s="7">
        <f t="shared" si="0"/>
        <v>96.741148910976094</v>
      </c>
      <c r="M11" t="str">
        <f xml:space="preserve"> INDEX(Lookup!$D$3:$D$134, MATCH('Inputs - Reps'!D11, Lookup!$C$3:$C$134, 0),)</f>
        <v>E Opex WN</v>
      </c>
    </row>
    <row r="12" spans="3:13">
      <c r="C12" s="15" t="s">
        <v>33</v>
      </c>
      <c r="D12" s="15" t="s">
        <v>52</v>
      </c>
      <c r="E12" s="15" t="s">
        <v>53</v>
      </c>
      <c r="F12" s="15" t="s">
        <v>36</v>
      </c>
      <c r="G12" s="15">
        <f xml:space="preserve"> IF( ISNA( 'F_Inputs - Reps override'!F12 ), "", IF( ISBLANK( 'F_Inputs - Reps override'!F12 ), 'F_Inputs - Reps'!F12, 'F_Inputs - Reps override'!F12 ) )</f>
        <v>0</v>
      </c>
      <c r="H12" s="15">
        <f xml:space="preserve"> IF( ISNA( 'F_Inputs - Reps override'!G12 ), "", IF( ISBLANK( 'F_Inputs - Reps override'!G12 ), 'F_Inputs - Reps'!G12, 'F_Inputs - Reps override'!G12 ) )</f>
        <v>0</v>
      </c>
      <c r="I12" s="15">
        <f xml:space="preserve"> IF( ISNA( 'F_Inputs - Reps override'!H12 ), "", IF( ISBLANK( 'F_Inputs - Reps override'!H12 ), 'F_Inputs - Reps'!H12, 'F_Inputs - Reps override'!H12 ) )</f>
        <v>0</v>
      </c>
      <c r="J12" s="15">
        <f xml:space="preserve"> IF( ISNA( 'F_Inputs - Reps override'!I12 ), "", IF( ISBLANK( 'F_Inputs - Reps override'!I12 ), 'F_Inputs - Reps'!I12, 'F_Inputs - Reps override'!I12 ) )</f>
        <v>0</v>
      </c>
      <c r="K12" s="15">
        <f xml:space="preserve"> IF( ISNA( 'F_Inputs - Reps override'!J12 ), "", IF( ISBLANK( 'F_Inputs - Reps override'!J12 ), 'F_Inputs - Reps'!J12, 'F_Inputs - Reps override'!J12 ) )</f>
        <v>0</v>
      </c>
      <c r="L12" s="7">
        <f t="shared" si="0"/>
        <v>0</v>
      </c>
      <c r="M12" t="str">
        <f xml:space="preserve"> INDEX(Lookup!$D$3:$D$134, MATCH('Inputs - Reps'!D12, Lookup!$C$3:$C$134, 0),)</f>
        <v>Plus Opex WR</v>
      </c>
    </row>
    <row r="13" spans="3:13">
      <c r="C13" s="15" t="s">
        <v>33</v>
      </c>
      <c r="D13" s="15" t="s">
        <v>54</v>
      </c>
      <c r="E13" s="15" t="s">
        <v>55</v>
      </c>
      <c r="F13" s="15" t="s">
        <v>36</v>
      </c>
      <c r="G13" s="15">
        <f xml:space="preserve"> IF( ISNA( 'F_Inputs - Reps override'!F13 ), "", IF( ISBLANK( 'F_Inputs - Reps override'!F13 ), 'F_Inputs - Reps'!F13, 'F_Inputs - Reps override'!F13 ) )</f>
        <v>0</v>
      </c>
      <c r="H13" s="15">
        <f xml:space="preserve"> IF( ISNA( 'F_Inputs - Reps override'!G13 ), "", IF( ISBLANK( 'F_Inputs - Reps override'!G13 ), 'F_Inputs - Reps'!G13, 'F_Inputs - Reps override'!G13 ) )</f>
        <v>0</v>
      </c>
      <c r="I13" s="15">
        <f xml:space="preserve"> IF( ISNA( 'F_Inputs - Reps override'!H13 ), "", IF( ISBLANK( 'F_Inputs - Reps override'!H13 ), 'F_Inputs - Reps'!H13, 'F_Inputs - Reps override'!H13 ) )</f>
        <v>0</v>
      </c>
      <c r="J13" s="15">
        <f xml:space="preserve"> IF( ISNA( 'F_Inputs - Reps override'!I13 ), "", IF( ISBLANK( 'F_Inputs - Reps override'!I13 ), 'F_Inputs - Reps'!I13, 'F_Inputs - Reps override'!I13 ) )</f>
        <v>0</v>
      </c>
      <c r="K13" s="15">
        <f xml:space="preserve"> IF( ISNA( 'F_Inputs - Reps override'!J13 ), "", IF( ISBLANK( 'F_Inputs - Reps override'!J13 ), 'F_Inputs - Reps'!J13, 'F_Inputs - Reps override'!J13 ) )</f>
        <v>0</v>
      </c>
      <c r="L13" s="7">
        <f t="shared" si="0"/>
        <v>0</v>
      </c>
      <c r="M13" t="str">
        <f xml:space="preserve"> INDEX(Lookup!$D$3:$D$134, MATCH('Inputs - Reps'!D13, Lookup!$C$3:$C$134, 0),)</f>
        <v>Plus Opex WN</v>
      </c>
    </row>
    <row r="14" spans="3:13">
      <c r="C14" s="15" t="s">
        <v>33</v>
      </c>
      <c r="D14" s="15" t="s">
        <v>56</v>
      </c>
      <c r="E14" s="15" t="s">
        <v>57</v>
      </c>
      <c r="F14" s="15" t="s">
        <v>36</v>
      </c>
      <c r="G14" s="15">
        <f xml:space="preserve"> IF( ISNA( 'F_Inputs - Reps override'!F14 ), "", IF( ISBLANK( 'F_Inputs - Reps override'!F14 ), 'F_Inputs - Reps'!F14, 'F_Inputs - Reps override'!F14 ) )</f>
        <v>0</v>
      </c>
      <c r="H14" s="15">
        <f xml:space="preserve"> IF( ISNA( 'F_Inputs - Reps override'!G14 ), "", IF( ISBLANK( 'F_Inputs - Reps override'!G14 ), 'F_Inputs - Reps'!G14, 'F_Inputs - Reps override'!G14 ) )</f>
        <v>0</v>
      </c>
      <c r="I14" s="15">
        <f xml:space="preserve"> IF( ISNA( 'F_Inputs - Reps override'!H14 ), "", IF( ISBLANK( 'F_Inputs - Reps override'!H14 ), 'F_Inputs - Reps'!H14, 'F_Inputs - Reps override'!H14 ) )</f>
        <v>0</v>
      </c>
      <c r="J14" s="15">
        <f xml:space="preserve"> IF( ISNA( 'F_Inputs - Reps override'!I14 ), "", IF( ISBLANK( 'F_Inputs - Reps override'!I14 ), 'F_Inputs - Reps'!I14, 'F_Inputs - Reps override'!I14 ) )</f>
        <v>0</v>
      </c>
      <c r="K14" s="15">
        <f xml:space="preserve"> IF( ISNA( 'F_Inputs - Reps override'!J14 ), "", IF( ISBLANK( 'F_Inputs - Reps override'!J14 ), 'F_Inputs - Reps'!J14, 'F_Inputs - Reps override'!J14 ) )</f>
        <v>0</v>
      </c>
      <c r="L14" s="7">
        <f t="shared" si="0"/>
        <v>0</v>
      </c>
      <c r="M14" t="str">
        <f xml:space="preserve"> INDEX(Lookup!$D$3:$D$134, MATCH('Inputs - Reps'!D14, Lookup!$C$3:$C$134, 0),)</f>
        <v>Plus Opex WN</v>
      </c>
    </row>
    <row r="15" spans="3:13">
      <c r="C15" s="15" t="s">
        <v>33</v>
      </c>
      <c r="D15" s="15" t="s">
        <v>58</v>
      </c>
      <c r="E15" s="15" t="s">
        <v>59</v>
      </c>
      <c r="F15" s="15" t="s">
        <v>36</v>
      </c>
      <c r="G15" s="15">
        <f xml:space="preserve"> IF( ISNA( 'F_Inputs - Reps override'!F15 ), "", IF( ISBLANK( 'F_Inputs - Reps override'!F15 ), 'F_Inputs - Reps'!F15, 'F_Inputs - Reps override'!F15 ) )</f>
        <v>6.7229277256386499E-2</v>
      </c>
      <c r="H15" s="15">
        <f xml:space="preserve"> IF( ISNA( 'F_Inputs - Reps override'!G15 ), "", IF( ISBLANK( 'F_Inputs - Reps override'!G15 ), 'F_Inputs - Reps'!G15, 'F_Inputs - Reps override'!G15 ) )</f>
        <v>6.9912903788930905E-2</v>
      </c>
      <c r="I15" s="15">
        <f xml:space="preserve"> IF( ISNA( 'F_Inputs - Reps override'!H15 ), "", IF( ISBLANK( 'F_Inputs - Reps override'!H15 ), 'F_Inputs - Reps'!H15, 'F_Inputs - Reps override'!H15 ) )</f>
        <v>7.2663482668091001E-2</v>
      </c>
      <c r="J15" s="15">
        <f xml:space="preserve"> IF( ISNA( 'F_Inputs - Reps override'!I15 ), "", IF( ISBLANK( 'F_Inputs - Reps override'!I15 ), 'F_Inputs - Reps'!I15, 'F_Inputs - Reps override'!I15 ) )</f>
        <v>8.9865511131088094E-2</v>
      </c>
      <c r="K15" s="15">
        <f xml:space="preserve"> IF( ISNA( 'F_Inputs - Reps override'!J15 ), "", IF( ISBLANK( 'F_Inputs - Reps override'!J15 ), 'F_Inputs - Reps'!J15, 'F_Inputs - Reps override'!J15 ) )</f>
        <v>0.10606940318583701</v>
      </c>
      <c r="L15" s="7">
        <f t="shared" si="0"/>
        <v>0.40574057803033348</v>
      </c>
      <c r="M15" t="str">
        <f xml:space="preserve"> INDEX(Lookup!$D$3:$D$134, MATCH('Inputs - Reps'!D15, Lookup!$C$3:$C$134, 0),)</f>
        <v>Plus Opex WN</v>
      </c>
    </row>
    <row r="16" spans="3:13">
      <c r="C16" s="15" t="s">
        <v>33</v>
      </c>
      <c r="D16" s="15" t="s">
        <v>60</v>
      </c>
      <c r="E16" s="15" t="s">
        <v>61</v>
      </c>
      <c r="F16" s="15" t="s">
        <v>36</v>
      </c>
      <c r="G16" s="15">
        <f xml:space="preserve"> IF( ISNA( 'F_Inputs - Reps override'!F16 ), "", IF( ISBLANK( 'F_Inputs - Reps override'!F16 ), 'F_Inputs - Reps'!F16, 'F_Inputs - Reps override'!F16 ) )</f>
        <v>0</v>
      </c>
      <c r="H16" s="15">
        <f xml:space="preserve"> IF( ISNA( 'F_Inputs - Reps override'!G16 ), "", IF( ISBLANK( 'F_Inputs - Reps override'!G16 ), 'F_Inputs - Reps'!G16, 'F_Inputs - Reps override'!G16 ) )</f>
        <v>0</v>
      </c>
      <c r="I16" s="15">
        <f xml:space="preserve"> IF( ISNA( 'F_Inputs - Reps override'!H16 ), "", IF( ISBLANK( 'F_Inputs - Reps override'!H16 ), 'F_Inputs - Reps'!H16, 'F_Inputs - Reps override'!H16 ) )</f>
        <v>0</v>
      </c>
      <c r="J16" s="15">
        <f xml:space="preserve"> IF( ISNA( 'F_Inputs - Reps override'!I16 ), "", IF( ISBLANK( 'F_Inputs - Reps override'!I16 ), 'F_Inputs - Reps'!I16, 'F_Inputs - Reps override'!I16 ) )</f>
        <v>0</v>
      </c>
      <c r="K16" s="15">
        <f xml:space="preserve"> IF( ISNA( 'F_Inputs - Reps override'!J16 ), "", IF( ISBLANK( 'F_Inputs - Reps override'!J16 ), 'F_Inputs - Reps'!J16, 'F_Inputs - Reps override'!J16 ) )</f>
        <v>0</v>
      </c>
      <c r="L16" s="7">
        <f t="shared" si="0"/>
        <v>0</v>
      </c>
      <c r="M16" t="str">
        <f xml:space="preserve"> INDEX(Lookup!$D$3:$D$134, MATCH('Inputs - Reps'!D16, Lookup!$C$3:$C$134, 0),)</f>
        <v>Plus Opex WR</v>
      </c>
    </row>
    <row r="17" spans="3:13">
      <c r="C17" s="15" t="s">
        <v>33</v>
      </c>
      <c r="D17" s="15" t="s">
        <v>62</v>
      </c>
      <c r="E17" s="15" t="s">
        <v>63</v>
      </c>
      <c r="F17" s="15" t="s">
        <v>36</v>
      </c>
      <c r="G17" s="15">
        <f xml:space="preserve"> IF( ISNA( 'F_Inputs - Reps override'!F17 ), "", IF( ISBLANK( 'F_Inputs - Reps override'!F17 ), 'F_Inputs - Reps'!F17, 'F_Inputs - Reps override'!F17 ) )</f>
        <v>0</v>
      </c>
      <c r="H17" s="15">
        <f xml:space="preserve"> IF( ISNA( 'F_Inputs - Reps override'!G17 ), "", IF( ISBLANK( 'F_Inputs - Reps override'!G17 ), 'F_Inputs - Reps'!G17, 'F_Inputs - Reps override'!G17 ) )</f>
        <v>0</v>
      </c>
      <c r="I17" s="15">
        <f xml:space="preserve"> IF( ISNA( 'F_Inputs - Reps override'!H17 ), "", IF( ISBLANK( 'F_Inputs - Reps override'!H17 ), 'F_Inputs - Reps'!H17, 'F_Inputs - Reps override'!H17 ) )</f>
        <v>0</v>
      </c>
      <c r="J17" s="15">
        <f xml:space="preserve"> IF( ISNA( 'F_Inputs - Reps override'!I17 ), "", IF( ISBLANK( 'F_Inputs - Reps override'!I17 ), 'F_Inputs - Reps'!I17, 'F_Inputs - Reps override'!I17 ) )</f>
        <v>0</v>
      </c>
      <c r="K17" s="15">
        <f xml:space="preserve"> IF( ISNA( 'F_Inputs - Reps override'!J17 ), "", IF( ISBLANK( 'F_Inputs - Reps override'!J17 ), 'F_Inputs - Reps'!J17, 'F_Inputs - Reps override'!J17 ) )</f>
        <v>0</v>
      </c>
      <c r="L17" s="7">
        <f t="shared" si="0"/>
        <v>0</v>
      </c>
      <c r="M17" t="str">
        <f xml:space="preserve"> INDEX(Lookup!$D$3:$D$134, MATCH('Inputs - Reps'!D17, Lookup!$C$3:$C$134, 0),)</f>
        <v>Plus Opex WN</v>
      </c>
    </row>
    <row r="18" spans="3:13">
      <c r="C18" s="15" t="s">
        <v>33</v>
      </c>
      <c r="D18" s="15" t="s">
        <v>64</v>
      </c>
      <c r="E18" s="15" t="s">
        <v>65</v>
      </c>
      <c r="F18" s="15" t="s">
        <v>36</v>
      </c>
      <c r="G18" s="15">
        <f xml:space="preserve"> IF( ISNA( 'F_Inputs - Reps override'!F18 ), "", IF( ISBLANK( 'F_Inputs - Reps override'!F18 ), 'F_Inputs - Reps'!F18, 'F_Inputs - Reps override'!F18 ) )</f>
        <v>0</v>
      </c>
      <c r="H18" s="15">
        <f xml:space="preserve"> IF( ISNA( 'F_Inputs - Reps override'!G18 ), "", IF( ISBLANK( 'F_Inputs - Reps override'!G18 ), 'F_Inputs - Reps'!G18, 'F_Inputs - Reps override'!G18 ) )</f>
        <v>0</v>
      </c>
      <c r="I18" s="15">
        <f xml:space="preserve"> IF( ISNA( 'F_Inputs - Reps override'!H18 ), "", IF( ISBLANK( 'F_Inputs - Reps override'!H18 ), 'F_Inputs - Reps'!H18, 'F_Inputs - Reps override'!H18 ) )</f>
        <v>0</v>
      </c>
      <c r="J18" s="15">
        <f xml:space="preserve"> IF( ISNA( 'F_Inputs - Reps override'!I18 ), "", IF( ISBLANK( 'F_Inputs - Reps override'!I18 ), 'F_Inputs - Reps'!I18, 'F_Inputs - Reps override'!I18 ) )</f>
        <v>0</v>
      </c>
      <c r="K18" s="15">
        <f xml:space="preserve"> IF( ISNA( 'F_Inputs - Reps override'!J18 ), "", IF( ISBLANK( 'F_Inputs - Reps override'!J18 ), 'F_Inputs - Reps'!J18, 'F_Inputs - Reps override'!J18 ) )</f>
        <v>0</v>
      </c>
      <c r="L18" s="7">
        <f t="shared" si="0"/>
        <v>0</v>
      </c>
      <c r="M18" t="str">
        <f xml:space="preserve"> INDEX(Lookup!$D$3:$D$134, MATCH('Inputs - Reps'!D18, Lookup!$C$3:$C$134, 0),)</f>
        <v>Plus Opex WN</v>
      </c>
    </row>
    <row r="19" spans="3:13">
      <c r="C19" s="15" t="s">
        <v>33</v>
      </c>
      <c r="D19" s="15" t="s">
        <v>66</v>
      </c>
      <c r="E19" s="15" t="s">
        <v>67</v>
      </c>
      <c r="F19" s="15" t="s">
        <v>36</v>
      </c>
      <c r="G19" s="15">
        <f xml:space="preserve"> IF( ISNA( 'F_Inputs - Reps override'!F19 ), "", IF( ISBLANK( 'F_Inputs - Reps override'!F19 ), 'F_Inputs - Reps'!F19, 'F_Inputs - Reps override'!F19 ) )</f>
        <v>0</v>
      </c>
      <c r="H19" s="15">
        <f xml:space="preserve"> IF( ISNA( 'F_Inputs - Reps override'!G19 ), "", IF( ISBLANK( 'F_Inputs - Reps override'!G19 ), 'F_Inputs - Reps'!G19, 'F_Inputs - Reps override'!G19 ) )</f>
        <v>6.3190452637716304E-2</v>
      </c>
      <c r="I19" s="15">
        <f xml:space="preserve"> IF( ISNA( 'F_Inputs - Reps override'!H19 ), "", IF( ISBLANK( 'F_Inputs - Reps override'!H19 ), 'F_Inputs - Reps'!H19, 'F_Inputs - Reps override'!H19 ) )</f>
        <v>6.22604049118122E-2</v>
      </c>
      <c r="J19" s="15">
        <f xml:space="preserve"> IF( ISNA( 'F_Inputs - Reps override'!I19 ), "", IF( ISBLANK( 'F_Inputs - Reps override'!I19 ), 'F_Inputs - Reps'!I19, 'F_Inputs - Reps override'!I19 ) )</f>
        <v>6.0850942273424802E-2</v>
      </c>
      <c r="K19" s="15">
        <f xml:space="preserve"> IF( ISNA( 'F_Inputs - Reps override'!J19 ), "", IF( ISBLANK( 'F_Inputs - Reps override'!J19 ), 'F_Inputs - Reps'!J19, 'F_Inputs - Reps override'!J19 ) )</f>
        <v>5.9407472774454302E-2</v>
      </c>
      <c r="L19" s="7">
        <f t="shared" si="0"/>
        <v>0.2457092725974076</v>
      </c>
      <c r="M19" t="str">
        <f xml:space="preserve"> INDEX(Lookup!$D$3:$D$134, MATCH('Inputs - Reps'!D19, Lookup!$C$3:$C$134, 0),)</f>
        <v>Plus Opex WN</v>
      </c>
    </row>
    <row r="20" spans="3:13">
      <c r="C20" s="15" t="s">
        <v>33</v>
      </c>
      <c r="D20" s="15" t="s">
        <v>68</v>
      </c>
      <c r="E20" s="15" t="s">
        <v>69</v>
      </c>
      <c r="F20" s="15" t="s">
        <v>36</v>
      </c>
      <c r="G20" s="15">
        <f xml:space="preserve"> IF( ISNA( 'F_Inputs - Reps override'!F20 ), "", IF( ISBLANK( 'F_Inputs - Reps override'!F20 ), 'F_Inputs - Reps'!F20, 'F_Inputs - Reps override'!F20 ) )</f>
        <v>0</v>
      </c>
      <c r="H20" s="15">
        <f xml:space="preserve"> IF( ISNA( 'F_Inputs - Reps override'!G20 ), "", IF( ISBLANK( 'F_Inputs - Reps override'!G20 ), 'F_Inputs - Reps'!G20, 'F_Inputs - Reps override'!G20 ) )</f>
        <v>0</v>
      </c>
      <c r="I20" s="15">
        <f xml:space="preserve"> IF( ISNA( 'F_Inputs - Reps override'!H20 ), "", IF( ISBLANK( 'F_Inputs - Reps override'!H20 ), 'F_Inputs - Reps'!H20, 'F_Inputs - Reps override'!H20 ) )</f>
        <v>0</v>
      </c>
      <c r="J20" s="15">
        <f xml:space="preserve"> IF( ISNA( 'F_Inputs - Reps override'!I20 ), "", IF( ISBLANK( 'F_Inputs - Reps override'!I20 ), 'F_Inputs - Reps'!I20, 'F_Inputs - Reps override'!I20 ) )</f>
        <v>0</v>
      </c>
      <c r="K20" s="15">
        <f xml:space="preserve"> IF( ISNA( 'F_Inputs - Reps override'!J20 ), "", IF( ISBLANK( 'F_Inputs - Reps override'!J20 ), 'F_Inputs - Reps'!J20, 'F_Inputs - Reps override'!J20 ) )</f>
        <v>0</v>
      </c>
      <c r="L20" s="7">
        <f t="shared" si="0"/>
        <v>0</v>
      </c>
      <c r="M20" t="str">
        <f xml:space="preserve"> INDEX(Lookup!$D$3:$D$134, MATCH('Inputs - Reps'!D20, Lookup!$C$3:$C$134, 0),)</f>
        <v>Plus Opex WR</v>
      </c>
    </row>
    <row r="21" spans="3:13">
      <c r="C21" s="15" t="s">
        <v>33</v>
      </c>
      <c r="D21" s="15" t="s">
        <v>70</v>
      </c>
      <c r="E21" s="15" t="s">
        <v>71</v>
      </c>
      <c r="F21" s="15" t="s">
        <v>36</v>
      </c>
      <c r="G21" s="15">
        <f xml:space="preserve"> IF( ISNA( 'F_Inputs - Reps override'!F21 ), "", IF( ISBLANK( 'F_Inputs - Reps override'!F21 ), 'F_Inputs - Reps'!F21, 'F_Inputs - Reps override'!F21 ) )</f>
        <v>0</v>
      </c>
      <c r="H21" s="15">
        <f xml:space="preserve"> IF( ISNA( 'F_Inputs - Reps override'!G21 ), "", IF( ISBLANK( 'F_Inputs - Reps override'!G21 ), 'F_Inputs - Reps'!G21, 'F_Inputs - Reps override'!G21 ) )</f>
        <v>0</v>
      </c>
      <c r="I21" s="15">
        <f xml:space="preserve"> IF( ISNA( 'F_Inputs - Reps override'!H21 ), "", IF( ISBLANK( 'F_Inputs - Reps override'!H21 ), 'F_Inputs - Reps'!H21, 'F_Inputs - Reps override'!H21 ) )</f>
        <v>0</v>
      </c>
      <c r="J21" s="15">
        <f xml:space="preserve"> IF( ISNA( 'F_Inputs - Reps override'!I21 ), "", IF( ISBLANK( 'F_Inputs - Reps override'!I21 ), 'F_Inputs - Reps'!I21, 'F_Inputs - Reps override'!I21 ) )</f>
        <v>0</v>
      </c>
      <c r="K21" s="15">
        <f xml:space="preserve"> IF( ISNA( 'F_Inputs - Reps override'!J21 ), "", IF( ISBLANK( 'F_Inputs - Reps override'!J21 ), 'F_Inputs - Reps'!J21, 'F_Inputs - Reps override'!J21 ) )</f>
        <v>0</v>
      </c>
      <c r="L21" s="7">
        <f t="shared" si="0"/>
        <v>0</v>
      </c>
      <c r="M21" t="str">
        <f xml:space="preserve"> INDEX(Lookup!$D$3:$D$134, MATCH('Inputs - Reps'!D21, Lookup!$C$3:$C$134, 0),)</f>
        <v>Plus Opex WN</v>
      </c>
    </row>
    <row r="22" spans="3:13">
      <c r="C22" s="15" t="s">
        <v>33</v>
      </c>
      <c r="D22" s="15" t="s">
        <v>72</v>
      </c>
      <c r="E22" s="15" t="s">
        <v>73</v>
      </c>
      <c r="F22" s="15" t="s">
        <v>36</v>
      </c>
      <c r="G22" s="15">
        <f xml:space="preserve"> IF( ISNA( 'F_Inputs - Reps override'!F22 ), "", IF( ISBLANK( 'F_Inputs - Reps override'!F22 ), 'F_Inputs - Reps'!F22, 'F_Inputs - Reps override'!F22 ) )</f>
        <v>0</v>
      </c>
      <c r="H22" s="15">
        <f xml:space="preserve"> IF( ISNA( 'F_Inputs - Reps override'!G22 ), "", IF( ISBLANK( 'F_Inputs - Reps override'!G22 ), 'F_Inputs - Reps'!G22, 'F_Inputs - Reps override'!G22 ) )</f>
        <v>0</v>
      </c>
      <c r="I22" s="15">
        <f xml:space="preserve"> IF( ISNA( 'F_Inputs - Reps override'!H22 ), "", IF( ISBLANK( 'F_Inputs - Reps override'!H22 ), 'F_Inputs - Reps'!H22, 'F_Inputs - Reps override'!H22 ) )</f>
        <v>0</v>
      </c>
      <c r="J22" s="15">
        <f xml:space="preserve"> IF( ISNA( 'F_Inputs - Reps override'!I22 ), "", IF( ISBLANK( 'F_Inputs - Reps override'!I22 ), 'F_Inputs - Reps'!I22, 'F_Inputs - Reps override'!I22 ) )</f>
        <v>0</v>
      </c>
      <c r="K22" s="15">
        <f xml:space="preserve"> IF( ISNA( 'F_Inputs - Reps override'!J22 ), "", IF( ISBLANK( 'F_Inputs - Reps override'!J22 ), 'F_Inputs - Reps'!J22, 'F_Inputs - Reps override'!J22 ) )</f>
        <v>0</v>
      </c>
      <c r="L22" s="7">
        <f t="shared" si="0"/>
        <v>0</v>
      </c>
      <c r="M22" t="str">
        <f xml:space="preserve"> INDEX(Lookup!$D$3:$D$134, MATCH('Inputs - Reps'!D22, Lookup!$C$3:$C$134, 0),)</f>
        <v>Plus Opex WN</v>
      </c>
    </row>
    <row r="23" spans="3:13">
      <c r="C23" s="15" t="s">
        <v>33</v>
      </c>
      <c r="D23" s="15" t="s">
        <v>74</v>
      </c>
      <c r="E23" s="15" t="s">
        <v>75</v>
      </c>
      <c r="F23" s="15" t="s">
        <v>36</v>
      </c>
      <c r="G23" s="15">
        <f xml:space="preserve"> IF( ISNA( 'F_Inputs - Reps override'!F23 ), "", IF( ISBLANK( 'F_Inputs - Reps override'!F23 ), 'F_Inputs - Reps'!F23, 'F_Inputs - Reps override'!F23 ) )</f>
        <v>4.9002781049887001E-3</v>
      </c>
      <c r="H23" s="15">
        <f xml:space="preserve"> IF( ISNA( 'F_Inputs - Reps override'!G23 ), "", IF( ISBLANK( 'F_Inputs - Reps override'!G23 ), 'F_Inputs - Reps'!G23, 'F_Inputs - Reps override'!G23 ) )</f>
        <v>4.7897695558785499E-3</v>
      </c>
      <c r="I23" s="15">
        <f xml:space="preserve"> IF( ISNA( 'F_Inputs - Reps override'!H23 ), "", IF( ISBLANK( 'F_Inputs - Reps override'!H23 ), 'F_Inputs - Reps'!H23, 'F_Inputs - Reps override'!H23 ) )</f>
        <v>4.6969459723318202E-3</v>
      </c>
      <c r="J23" s="15">
        <f xml:space="preserve"> IF( ISNA( 'F_Inputs - Reps override'!I23 ), "", IF( ISBLANK( 'F_Inputs - Reps override'!I23 ), 'F_Inputs - Reps'!I23, 'F_Inputs - Reps override'!I23 ) )</f>
        <v>4.5595342523562198E-3</v>
      </c>
      <c r="K23" s="15">
        <f xml:space="preserve"> IF( ISNA( 'F_Inputs - Reps override'!J23 ), "", IF( ISBLANK( 'F_Inputs - Reps override'!J23 ), 'F_Inputs - Reps'!J23, 'F_Inputs - Reps override'!J23 ) )</f>
        <v>4.4085961244301301E-3</v>
      </c>
      <c r="L23" s="7">
        <f t="shared" si="0"/>
        <v>2.335512400998542E-2</v>
      </c>
      <c r="M23" t="str">
        <f xml:space="preserve"> INDEX(Lookup!$D$3:$D$134, MATCH('Inputs - Reps'!D23, Lookup!$C$3:$C$134, 0),)</f>
        <v>Plus Opex WN</v>
      </c>
    </row>
    <row r="24" spans="3:13">
      <c r="C24" s="15" t="s">
        <v>33</v>
      </c>
      <c r="D24" s="15" t="s">
        <v>76</v>
      </c>
      <c r="E24" s="15" t="s">
        <v>77</v>
      </c>
      <c r="F24" s="15" t="s">
        <v>36</v>
      </c>
      <c r="G24" s="15">
        <f xml:space="preserve"> IF( ISNA( 'F_Inputs - Reps override'!F24 ), "", IF( ISBLANK( 'F_Inputs - Reps override'!F24 ), 'F_Inputs - Reps'!F24, 'F_Inputs - Reps override'!F24 ) )</f>
        <v>1.0883541686484599</v>
      </c>
      <c r="H24" s="15">
        <f xml:space="preserve"> IF( ISNA( 'F_Inputs - Reps override'!G24 ), "", IF( ISBLANK( 'F_Inputs - Reps override'!G24 ), 'F_Inputs - Reps'!G24, 'F_Inputs - Reps override'!G24 ) )</f>
        <v>1.1978729847992799</v>
      </c>
      <c r="I24" s="15">
        <f xml:space="preserve"> IF( ISNA( 'F_Inputs - Reps override'!H24 ), "", IF( ISBLANK( 'F_Inputs - Reps override'!H24 ), 'F_Inputs - Reps'!H24, 'F_Inputs - Reps override'!H24 ) )</f>
        <v>1.09569853918781</v>
      </c>
      <c r="J24" s="15">
        <f xml:space="preserve"> IF( ISNA( 'F_Inputs - Reps override'!I24 ), "", IF( ISBLANK( 'F_Inputs - Reps override'!I24 ), 'F_Inputs - Reps'!I24, 'F_Inputs - Reps override'!I24 ) )</f>
        <v>0.82984671337091898</v>
      </c>
      <c r="K24" s="15">
        <f xml:space="preserve"> IF( ISNA( 'F_Inputs - Reps override'!J24 ), "", IF( ISBLANK( 'F_Inputs - Reps override'!J24 ), 'F_Inputs - Reps'!J24, 'F_Inputs - Reps override'!J24 ) )</f>
        <v>0.56954557808121997</v>
      </c>
      <c r="L24" s="7">
        <f t="shared" si="0"/>
        <v>4.7813179840876892</v>
      </c>
      <c r="M24" t="str">
        <f xml:space="preserve"> INDEX(Lookup!$D$3:$D$134, MATCH('Inputs - Reps'!D24, Lookup!$C$3:$C$134, 0),)</f>
        <v>B capex WR</v>
      </c>
    </row>
    <row r="25" spans="3:13">
      <c r="C25" s="15" t="s">
        <v>33</v>
      </c>
      <c r="D25" s="15" t="s">
        <v>78</v>
      </c>
      <c r="E25" s="15" t="s">
        <v>79</v>
      </c>
      <c r="F25" s="15" t="s">
        <v>36</v>
      </c>
      <c r="G25" s="15">
        <f xml:space="preserve"> IF( ISNA( 'F_Inputs - Reps override'!F25 ), "", IF( ISBLANK( 'F_Inputs - Reps override'!F25 ), 'F_Inputs - Reps'!F25, 'F_Inputs - Reps override'!F25 ) )</f>
        <v>0</v>
      </c>
      <c r="H25" s="15">
        <f xml:space="preserve"> IF( ISNA( 'F_Inputs - Reps override'!G25 ), "", IF( ISBLANK( 'F_Inputs - Reps override'!G25 ), 'F_Inputs - Reps'!G25, 'F_Inputs - Reps override'!G25 ) )</f>
        <v>0</v>
      </c>
      <c r="I25" s="15">
        <f xml:space="preserve"> IF( ISNA( 'F_Inputs - Reps override'!H25 ), "", IF( ISBLANK( 'F_Inputs - Reps override'!H25 ), 'F_Inputs - Reps'!H25, 'F_Inputs - Reps override'!H25 ) )</f>
        <v>0</v>
      </c>
      <c r="J25" s="15">
        <f xml:space="preserve"> IF( ISNA( 'F_Inputs - Reps override'!I25 ), "", IF( ISBLANK( 'F_Inputs - Reps override'!I25 ), 'F_Inputs - Reps'!I25, 'F_Inputs - Reps override'!I25 ) )</f>
        <v>0</v>
      </c>
      <c r="K25" s="15">
        <f xml:space="preserve"> IF( ISNA( 'F_Inputs - Reps override'!J25 ), "", IF( ISBLANK( 'F_Inputs - Reps override'!J25 ), 'F_Inputs - Reps'!J25, 'F_Inputs - Reps override'!J25 ) )</f>
        <v>0</v>
      </c>
      <c r="L25" s="7">
        <f t="shared" si="0"/>
        <v>0</v>
      </c>
      <c r="M25" t="str">
        <f xml:space="preserve"> INDEX(Lookup!$D$3:$D$134, MATCH('Inputs - Reps'!D25, Lookup!$C$3:$C$134, 0),)</f>
        <v>B capex WN</v>
      </c>
    </row>
    <row r="26" spans="3:13">
      <c r="C26" s="15" t="s">
        <v>33</v>
      </c>
      <c r="D26" s="15" t="s">
        <v>80</v>
      </c>
      <c r="E26" s="15" t="s">
        <v>81</v>
      </c>
      <c r="F26" s="15" t="s">
        <v>36</v>
      </c>
      <c r="G26" s="15">
        <f xml:space="preserve"> IF( ISNA( 'F_Inputs - Reps override'!F26 ), "", IF( ISBLANK( 'F_Inputs - Reps override'!F26 ), 'F_Inputs - Reps'!F26, 'F_Inputs - Reps override'!F26 ) )</f>
        <v>23.807449766826998</v>
      </c>
      <c r="H26" s="15">
        <f xml:space="preserve"> IF( ISNA( 'F_Inputs - Reps override'!G26 ), "", IF( ISBLANK( 'F_Inputs - Reps override'!G26 ), 'F_Inputs - Reps'!G26, 'F_Inputs - Reps override'!G26 ) )</f>
        <v>28.623386039711701</v>
      </c>
      <c r="I26" s="15">
        <f xml:space="preserve"> IF( ISNA( 'F_Inputs - Reps override'!H26 ), "", IF( ISBLANK( 'F_Inputs - Reps override'!H26 ), 'F_Inputs - Reps'!H26, 'F_Inputs - Reps override'!H26 ) )</f>
        <v>30.0968522852082</v>
      </c>
      <c r="J26" s="15">
        <f xml:space="preserve"> IF( ISNA( 'F_Inputs - Reps override'!I26 ), "", IF( ISBLANK( 'F_Inputs - Reps override'!I26 ), 'F_Inputs - Reps'!I26, 'F_Inputs - Reps override'!I26 ) )</f>
        <v>22.645615828189499</v>
      </c>
      <c r="K26" s="15">
        <f xml:space="preserve"> IF( ISNA( 'F_Inputs - Reps override'!J26 ), "", IF( ISBLANK( 'F_Inputs - Reps override'!J26 ), 'F_Inputs - Reps'!J26, 'F_Inputs - Reps override'!J26 ) )</f>
        <v>19.3626743797317</v>
      </c>
      <c r="L26" s="7">
        <f t="shared" si="0"/>
        <v>124.53597829966809</v>
      </c>
      <c r="M26" t="str">
        <f xml:space="preserve"> INDEX(Lookup!$D$3:$D$134, MATCH('Inputs - Reps'!D26, Lookup!$C$3:$C$134, 0),)</f>
        <v>B capex WN</v>
      </c>
    </row>
    <row r="27" spans="3:13">
      <c r="C27" s="15" t="s">
        <v>33</v>
      </c>
      <c r="D27" s="15" t="s">
        <v>82</v>
      </c>
      <c r="E27" s="15" t="s">
        <v>83</v>
      </c>
      <c r="F27" s="15" t="s">
        <v>36</v>
      </c>
      <c r="G27" s="15">
        <f xml:space="preserve"> IF( ISNA( 'F_Inputs - Reps override'!F27 ), "", IF( ISBLANK( 'F_Inputs - Reps override'!F27 ), 'F_Inputs - Reps'!F27, 'F_Inputs - Reps override'!F27 ) )</f>
        <v>1.2150623675363701</v>
      </c>
      <c r="H27" s="15">
        <f xml:space="preserve"> IF( ISNA( 'F_Inputs - Reps override'!G27 ), "", IF( ISBLANK( 'F_Inputs - Reps override'!G27 ), 'F_Inputs - Reps'!G27, 'F_Inputs - Reps override'!G27 ) )</f>
        <v>1.3467525790508299</v>
      </c>
      <c r="I27" s="15">
        <f xml:space="preserve"> IF( ISNA( 'F_Inputs - Reps override'!H27 ), "", IF( ISBLANK( 'F_Inputs - Reps override'!H27 ), 'F_Inputs - Reps'!H27, 'F_Inputs - Reps override'!H27 ) )</f>
        <v>1.8237508826806099</v>
      </c>
      <c r="J27" s="15">
        <f xml:space="preserve"> IF( ISNA( 'F_Inputs - Reps override'!I27 ), "", IF( ISBLANK( 'F_Inputs - Reps override'!I27 ), 'F_Inputs - Reps'!I27, 'F_Inputs - Reps override'!I27 ) )</f>
        <v>0.92838371477955395</v>
      </c>
      <c r="K27" s="15">
        <f xml:space="preserve"> IF( ISNA( 'F_Inputs - Reps override'!J27 ), "", IF( ISBLANK( 'F_Inputs - Reps override'!J27 ), 'F_Inputs - Reps'!J27, 'F_Inputs - Reps override'!J27 ) )</f>
        <v>0.98247756708960898</v>
      </c>
      <c r="L27" s="7">
        <f t="shared" si="0"/>
        <v>6.296427111136973</v>
      </c>
      <c r="M27" t="str">
        <f xml:space="preserve"> INDEX(Lookup!$D$3:$D$134, MATCH('Inputs - Reps'!D27, Lookup!$C$3:$C$134, 0),)</f>
        <v>B capex WN</v>
      </c>
    </row>
    <row r="28" spans="3:13">
      <c r="C28" s="15" t="s">
        <v>33</v>
      </c>
      <c r="D28" s="15" t="s">
        <v>84</v>
      </c>
      <c r="E28" s="15" t="s">
        <v>85</v>
      </c>
      <c r="F28" s="15" t="s">
        <v>36</v>
      </c>
      <c r="G28" s="15">
        <f xml:space="preserve"> IF( ISNA( 'F_Inputs - Reps override'!F28 ), "", IF( ISBLANK( 'F_Inputs - Reps override'!F28 ), 'F_Inputs - Reps'!F28, 'F_Inputs - Reps override'!F28 ) )</f>
        <v>5.2307353607144798</v>
      </c>
      <c r="H28" s="15">
        <f xml:space="preserve"> IF( ISNA( 'F_Inputs - Reps override'!G28 ), "", IF( ISBLANK( 'F_Inputs - Reps override'!G28 ), 'F_Inputs - Reps'!G28, 'F_Inputs - Reps override'!G28 ) )</f>
        <v>6.1700685836765503</v>
      </c>
      <c r="I28" s="15">
        <f xml:space="preserve"> IF( ISNA( 'F_Inputs - Reps override'!H28 ), "", IF( ISBLANK( 'F_Inputs - Reps override'!H28 ), 'F_Inputs - Reps'!H28, 'F_Inputs - Reps override'!H28 ) )</f>
        <v>7.2115675127201504</v>
      </c>
      <c r="J28" s="15">
        <f xml:space="preserve"> IF( ISNA( 'F_Inputs - Reps override'!I28 ), "", IF( ISBLANK( 'F_Inputs - Reps override'!I28 ), 'F_Inputs - Reps'!I28, 'F_Inputs - Reps override'!I28 ) )</f>
        <v>5.5529624384876399</v>
      </c>
      <c r="K28" s="15">
        <f xml:space="preserve"> IF( ISNA( 'F_Inputs - Reps override'!J28 ), "", IF( ISBLANK( 'F_Inputs - Reps override'!J28 ), 'F_Inputs - Reps'!J28, 'F_Inputs - Reps override'!J28 ) )</f>
        <v>5.19030596127104</v>
      </c>
      <c r="L28" s="7">
        <f t="shared" si="0"/>
        <v>29.35563985686986</v>
      </c>
      <c r="M28" t="str">
        <f xml:space="preserve"> INDEX(Lookup!$D$3:$D$134, MATCH('Inputs - Reps'!D28, Lookup!$C$3:$C$134, 0),)</f>
        <v>B capex WR</v>
      </c>
    </row>
    <row r="29" spans="3:13">
      <c r="C29" s="15" t="s">
        <v>33</v>
      </c>
      <c r="D29" s="15" t="s">
        <v>86</v>
      </c>
      <c r="E29" s="15" t="s">
        <v>87</v>
      </c>
      <c r="F29" s="15" t="s">
        <v>36</v>
      </c>
      <c r="G29" s="15">
        <f xml:space="preserve"> IF( ISNA( 'F_Inputs - Reps override'!F29 ), "", IF( ISBLANK( 'F_Inputs - Reps override'!F29 ), 'F_Inputs - Reps'!F29, 'F_Inputs - Reps override'!F29 ) )</f>
        <v>20.802443231725501</v>
      </c>
      <c r="H29" s="15">
        <f xml:space="preserve"> IF( ISNA( 'F_Inputs - Reps override'!G29 ), "", IF( ISBLANK( 'F_Inputs - Reps override'!G29 ), 'F_Inputs - Reps'!G29, 'F_Inputs - Reps override'!G29 ) )</f>
        <v>19.113144490172399</v>
      </c>
      <c r="I29" s="15">
        <f xml:space="preserve"> IF( ISNA( 'F_Inputs - Reps override'!H29 ), "", IF( ISBLANK( 'F_Inputs - Reps override'!H29 ), 'F_Inputs - Reps'!H29, 'F_Inputs - Reps override'!H29 ) )</f>
        <v>14.5978612015936</v>
      </c>
      <c r="J29" s="15">
        <f xml:space="preserve"> IF( ISNA( 'F_Inputs - Reps override'!I29 ), "", IF( ISBLANK( 'F_Inputs - Reps override'!I29 ), 'F_Inputs - Reps'!I29, 'F_Inputs - Reps override'!I29 ) )</f>
        <v>14.213086038639901</v>
      </c>
      <c r="K29" s="15">
        <f xml:space="preserve"> IF( ISNA( 'F_Inputs - Reps override'!J29 ), "", IF( ISBLANK( 'F_Inputs - Reps override'!J29 ), 'F_Inputs - Reps'!J29, 'F_Inputs - Reps override'!J29 ) )</f>
        <v>11.630248291967</v>
      </c>
      <c r="L29" s="7">
        <f t="shared" si="0"/>
        <v>80.356783254098417</v>
      </c>
      <c r="M29" t="str">
        <f xml:space="preserve"> INDEX(Lookup!$D$3:$D$134, MATCH('Inputs - Reps'!D29, Lookup!$C$3:$C$134, 0),)</f>
        <v>B capex WN</v>
      </c>
    </row>
    <row r="30" spans="3:13">
      <c r="C30" s="15" t="s">
        <v>33</v>
      </c>
      <c r="D30" s="15" t="s">
        <v>88</v>
      </c>
      <c r="E30" s="15" t="s">
        <v>89</v>
      </c>
      <c r="F30" s="15" t="s">
        <v>36</v>
      </c>
      <c r="G30" s="15">
        <f xml:space="preserve"> IF( ISNA( 'F_Inputs - Reps override'!F30 ), "", IF( ISBLANK( 'F_Inputs - Reps override'!F30 ), 'F_Inputs - Reps'!F30, 'F_Inputs - Reps override'!F30 ) )</f>
        <v>32.3535994873669</v>
      </c>
      <c r="H30" s="15">
        <f xml:space="preserve"> IF( ISNA( 'F_Inputs - Reps override'!G30 ), "", IF( ISBLANK( 'F_Inputs - Reps override'!G30 ), 'F_Inputs - Reps'!G30, 'F_Inputs - Reps override'!G30 ) )</f>
        <v>31.6783048944976</v>
      </c>
      <c r="I30" s="15">
        <f xml:space="preserve"> IF( ISNA( 'F_Inputs - Reps override'!H30 ), "", IF( ISBLANK( 'F_Inputs - Reps override'!H30 ), 'F_Inputs - Reps'!H30, 'F_Inputs - Reps override'!H30 ) )</f>
        <v>31.7332112679867</v>
      </c>
      <c r="J30" s="15">
        <f xml:space="preserve"> IF( ISNA( 'F_Inputs - Reps override'!I30 ), "", IF( ISBLANK( 'F_Inputs - Reps override'!I30 ), 'F_Inputs - Reps'!I30, 'F_Inputs - Reps override'!I30 ) )</f>
        <v>32.777573756299397</v>
      </c>
      <c r="K30" s="15">
        <f xml:space="preserve"> IF( ISNA( 'F_Inputs - Reps override'!J30 ), "", IF( ISBLANK( 'F_Inputs - Reps override'!J30 ), 'F_Inputs - Reps'!J30, 'F_Inputs - Reps override'!J30 ) )</f>
        <v>29.512208087495299</v>
      </c>
      <c r="L30" s="7">
        <f t="shared" si="0"/>
        <v>158.05489749364591</v>
      </c>
      <c r="M30" t="str">
        <f xml:space="preserve"> INDEX(Lookup!$D$3:$D$134, MATCH('Inputs - Reps'!D30, Lookup!$C$3:$C$134, 0),)</f>
        <v>B capex WN</v>
      </c>
    </row>
    <row r="31" spans="3:13">
      <c r="C31" s="15" t="s">
        <v>33</v>
      </c>
      <c r="D31" s="15" t="s">
        <v>90</v>
      </c>
      <c r="E31" s="15" t="s">
        <v>91</v>
      </c>
      <c r="F31" s="15" t="s">
        <v>36</v>
      </c>
      <c r="G31" s="15">
        <f xml:space="preserve"> IF( ISNA( 'F_Inputs - Reps override'!F31 ), "", IF( ISBLANK( 'F_Inputs - Reps override'!F31 ), 'F_Inputs - Reps'!F31, 'F_Inputs - Reps override'!F31 ) )</f>
        <v>0.98572326549579403</v>
      </c>
      <c r="H31" s="15">
        <f xml:space="preserve"> IF( ISNA( 'F_Inputs - Reps override'!G31 ), "", IF( ISBLANK( 'F_Inputs - Reps override'!G31 ), 'F_Inputs - Reps'!G31, 'F_Inputs - Reps override'!G31 ) )</f>
        <v>0.83206882394446002</v>
      </c>
      <c r="I31" s="15">
        <f xml:space="preserve"> IF( ISNA( 'F_Inputs - Reps override'!H31 ), "", IF( ISBLANK( 'F_Inputs - Reps override'!H31 ), 'F_Inputs - Reps'!H31, 'F_Inputs - Reps override'!H31 ) )</f>
        <v>0.84744560452947704</v>
      </c>
      <c r="J31" s="15">
        <f xml:space="preserve"> IF( ISNA( 'F_Inputs - Reps override'!I31 ), "", IF( ISBLANK( 'F_Inputs - Reps override'!I31 ), 'F_Inputs - Reps'!I31, 'F_Inputs - Reps override'!I31 ) )</f>
        <v>0.789782017455681</v>
      </c>
      <c r="K31" s="15">
        <f xml:space="preserve"> IF( ISNA( 'F_Inputs - Reps override'!J31 ), "", IF( ISBLANK( 'F_Inputs - Reps override'!J31 ), 'F_Inputs - Reps'!J31, 'F_Inputs - Reps override'!J31 ) )</f>
        <v>0.507135918219903</v>
      </c>
      <c r="L31" s="7">
        <f t="shared" si="0"/>
        <v>3.9621556296453155</v>
      </c>
      <c r="M31" t="str">
        <f xml:space="preserve"> INDEX(Lookup!$D$3:$D$134, MATCH('Inputs - Reps'!D31, Lookup!$C$3:$C$134, 0),)</f>
        <v>B capex WN</v>
      </c>
    </row>
    <row r="32" spans="3:13">
      <c r="C32" s="15" t="s">
        <v>33</v>
      </c>
      <c r="D32" s="15" t="s">
        <v>92</v>
      </c>
      <c r="E32" s="15" t="s">
        <v>93</v>
      </c>
      <c r="F32" s="15" t="s">
        <v>36</v>
      </c>
      <c r="G32" s="15">
        <f xml:space="preserve"> IF( ISNA( 'F_Inputs - Reps override'!F32 ), "", IF( ISBLANK( 'F_Inputs - Reps override'!F32 ), 'F_Inputs - Reps'!F32, 'F_Inputs - Reps override'!F32 ) )</f>
        <v>0</v>
      </c>
      <c r="H32" s="15">
        <f xml:space="preserve"> IF( ISNA( 'F_Inputs - Reps override'!G32 ), "", IF( ISBLANK( 'F_Inputs - Reps override'!G32 ), 'F_Inputs - Reps'!G32, 'F_Inputs - Reps override'!G32 ) )</f>
        <v>0</v>
      </c>
      <c r="I32" s="15">
        <f xml:space="preserve"> IF( ISNA( 'F_Inputs - Reps override'!H32 ), "", IF( ISBLANK( 'F_Inputs - Reps override'!H32 ), 'F_Inputs - Reps'!H32, 'F_Inputs - Reps override'!H32 ) )</f>
        <v>0</v>
      </c>
      <c r="J32" s="15">
        <f xml:space="preserve"> IF( ISNA( 'F_Inputs - Reps override'!I32 ), "", IF( ISBLANK( 'F_Inputs - Reps override'!I32 ), 'F_Inputs - Reps'!I32, 'F_Inputs - Reps override'!I32 ) )</f>
        <v>0</v>
      </c>
      <c r="K32" s="15">
        <f xml:space="preserve"> IF( ISNA( 'F_Inputs - Reps override'!J32 ), "", IF( ISBLANK( 'F_Inputs - Reps override'!J32 ), 'F_Inputs - Reps'!J32, 'F_Inputs - Reps override'!J32 ) )</f>
        <v>0</v>
      </c>
      <c r="L32" s="7">
        <f t="shared" si="0"/>
        <v>0</v>
      </c>
      <c r="M32" t="str">
        <f xml:space="preserve"> INDEX(Lookup!$D$3:$D$134, MATCH('Inputs - Reps'!D32, Lookup!$C$3:$C$134, 0),)</f>
        <v>Plus Capex WR</v>
      </c>
    </row>
    <row r="33" spans="3:13">
      <c r="C33" s="15" t="s">
        <v>33</v>
      </c>
      <c r="D33" s="15" t="s">
        <v>94</v>
      </c>
      <c r="E33" s="15" t="s">
        <v>95</v>
      </c>
      <c r="F33" s="15" t="s">
        <v>36</v>
      </c>
      <c r="G33" s="15">
        <f xml:space="preserve"> IF( ISNA( 'F_Inputs - Reps override'!F33 ), "", IF( ISBLANK( 'F_Inputs - Reps override'!F33 ), 'F_Inputs - Reps'!F33, 'F_Inputs - Reps override'!F33 ) )</f>
        <v>0</v>
      </c>
      <c r="H33" s="15">
        <f xml:space="preserve"> IF( ISNA( 'F_Inputs - Reps override'!G33 ), "", IF( ISBLANK( 'F_Inputs - Reps override'!G33 ), 'F_Inputs - Reps'!G33, 'F_Inputs - Reps override'!G33 ) )</f>
        <v>0</v>
      </c>
      <c r="I33" s="15">
        <f xml:space="preserve"> IF( ISNA( 'F_Inputs - Reps override'!H33 ), "", IF( ISBLANK( 'F_Inputs - Reps override'!H33 ), 'F_Inputs - Reps'!H33, 'F_Inputs - Reps override'!H33 ) )</f>
        <v>0</v>
      </c>
      <c r="J33" s="15">
        <f xml:space="preserve"> IF( ISNA( 'F_Inputs - Reps override'!I33 ), "", IF( ISBLANK( 'F_Inputs - Reps override'!I33 ), 'F_Inputs - Reps'!I33, 'F_Inputs - Reps override'!I33 ) )</f>
        <v>0</v>
      </c>
      <c r="K33" s="15">
        <f xml:space="preserve"> IF( ISNA( 'F_Inputs - Reps override'!J33 ), "", IF( ISBLANK( 'F_Inputs - Reps override'!J33 ), 'F_Inputs - Reps'!J33, 'F_Inputs - Reps override'!J33 ) )</f>
        <v>0</v>
      </c>
      <c r="L33" s="7">
        <f t="shared" si="0"/>
        <v>0</v>
      </c>
      <c r="M33" t="str">
        <f xml:space="preserve"> INDEX(Lookup!$D$3:$D$134, MATCH('Inputs - Reps'!D33, Lookup!$C$3:$C$134, 0),)</f>
        <v>Plus Capex WN</v>
      </c>
    </row>
    <row r="34" spans="3:13">
      <c r="C34" s="15" t="s">
        <v>33</v>
      </c>
      <c r="D34" s="15" t="s">
        <v>96</v>
      </c>
      <c r="E34" s="15" t="s">
        <v>97</v>
      </c>
      <c r="F34" s="15" t="s">
        <v>36</v>
      </c>
      <c r="G34" s="15">
        <f xml:space="preserve"> IF( ISNA( 'F_Inputs - Reps override'!F34 ), "", IF( ISBLANK( 'F_Inputs - Reps override'!F34 ), 'F_Inputs - Reps'!F34, 'F_Inputs - Reps override'!F34 ) )</f>
        <v>0</v>
      </c>
      <c r="H34" s="15">
        <f xml:space="preserve"> IF( ISNA( 'F_Inputs - Reps override'!G34 ), "", IF( ISBLANK( 'F_Inputs - Reps override'!G34 ), 'F_Inputs - Reps'!G34, 'F_Inputs - Reps override'!G34 ) )</f>
        <v>0</v>
      </c>
      <c r="I34" s="15">
        <f xml:space="preserve"> IF( ISNA( 'F_Inputs - Reps override'!H34 ), "", IF( ISBLANK( 'F_Inputs - Reps override'!H34 ), 'F_Inputs - Reps'!H34, 'F_Inputs - Reps override'!H34 ) )</f>
        <v>0</v>
      </c>
      <c r="J34" s="15">
        <f xml:space="preserve"> IF( ISNA( 'F_Inputs - Reps override'!I34 ), "", IF( ISBLANK( 'F_Inputs - Reps override'!I34 ), 'F_Inputs - Reps'!I34, 'F_Inputs - Reps override'!I34 ) )</f>
        <v>0</v>
      </c>
      <c r="K34" s="15">
        <f xml:space="preserve"> IF( ISNA( 'F_Inputs - Reps override'!J34 ), "", IF( ISBLANK( 'F_Inputs - Reps override'!J34 ), 'F_Inputs - Reps'!J34, 'F_Inputs - Reps override'!J34 ) )</f>
        <v>0</v>
      </c>
      <c r="L34" s="7">
        <f t="shared" si="0"/>
        <v>0</v>
      </c>
      <c r="M34" t="str">
        <f xml:space="preserve"> INDEX(Lookup!$D$3:$D$134, MATCH('Inputs - Reps'!D34, Lookup!$C$3:$C$134, 0),)</f>
        <v>Plus Capex WN</v>
      </c>
    </row>
    <row r="35" spans="3:13">
      <c r="C35" s="15" t="s">
        <v>33</v>
      </c>
      <c r="D35" s="15" t="s">
        <v>98</v>
      </c>
      <c r="E35" s="15" t="s">
        <v>99</v>
      </c>
      <c r="F35" s="15" t="s">
        <v>36</v>
      </c>
      <c r="G35" s="15">
        <f xml:space="preserve"> IF( ISNA( 'F_Inputs - Reps override'!F35 ), "", IF( ISBLANK( 'F_Inputs - Reps override'!F35 ), 'F_Inputs - Reps'!F35, 'F_Inputs - Reps override'!F35 ) )</f>
        <v>0.93830248798836402</v>
      </c>
      <c r="H35" s="15">
        <f xml:space="preserve"> IF( ISNA( 'F_Inputs - Reps override'!G35 ), "", IF( ISBLANK( 'F_Inputs - Reps override'!G35 ), 'F_Inputs - Reps'!G35, 'F_Inputs - Reps override'!G35 ) )</f>
        <v>2.6946142680517902</v>
      </c>
      <c r="I35" s="15">
        <f xml:space="preserve"> IF( ISNA( 'F_Inputs - Reps override'!H35 ), "", IF( ISBLANK( 'F_Inputs - Reps override'!H35 ), 'F_Inputs - Reps'!H35, 'F_Inputs - Reps override'!H35 ) )</f>
        <v>3.3913598255867701</v>
      </c>
      <c r="J35" s="15">
        <f xml:space="preserve"> IF( ISNA( 'F_Inputs - Reps override'!I35 ), "", IF( ISBLANK( 'F_Inputs - Reps override'!I35 ), 'F_Inputs - Reps'!I35, 'F_Inputs - Reps override'!I35 ) )</f>
        <v>1.2333020121273699</v>
      </c>
      <c r="K35" s="15">
        <f xml:space="preserve"> IF( ISNA( 'F_Inputs - Reps override'!J35 ), "", IF( ISBLANK( 'F_Inputs - Reps override'!J35 ), 'F_Inputs - Reps'!J35, 'F_Inputs - Reps override'!J35 ) )</f>
        <v>0.45538222240538001</v>
      </c>
      <c r="L35" s="7">
        <f t="shared" si="0"/>
        <v>8.7129608161596739</v>
      </c>
      <c r="M35" t="str">
        <f xml:space="preserve"> INDEX(Lookup!$D$3:$D$134, MATCH('Inputs - Reps'!D35, Lookup!$C$3:$C$134, 0),)</f>
        <v>Plus Capex WN</v>
      </c>
    </row>
    <row r="36" spans="3:13">
      <c r="C36" s="15" t="s">
        <v>33</v>
      </c>
      <c r="D36" s="15" t="s">
        <v>100</v>
      </c>
      <c r="E36" s="15" t="s">
        <v>101</v>
      </c>
      <c r="F36" s="15" t="s">
        <v>36</v>
      </c>
      <c r="G36" s="15">
        <f xml:space="preserve"> IF( ISNA( 'F_Inputs - Reps override'!F36 ), "", IF( ISBLANK( 'F_Inputs - Reps override'!F36 ), 'F_Inputs - Reps'!F36, 'F_Inputs - Reps override'!F36 ) )</f>
        <v>0</v>
      </c>
      <c r="H36" s="15">
        <f xml:space="preserve"> IF( ISNA( 'F_Inputs - Reps override'!G36 ), "", IF( ISBLANK( 'F_Inputs - Reps override'!G36 ), 'F_Inputs - Reps'!G36, 'F_Inputs - Reps override'!G36 ) )</f>
        <v>0</v>
      </c>
      <c r="I36" s="15">
        <f xml:space="preserve"> IF( ISNA( 'F_Inputs - Reps override'!H36 ), "", IF( ISBLANK( 'F_Inputs - Reps override'!H36 ), 'F_Inputs - Reps'!H36, 'F_Inputs - Reps override'!H36 ) )</f>
        <v>0</v>
      </c>
      <c r="J36" s="15">
        <f xml:space="preserve"> IF( ISNA( 'F_Inputs - Reps override'!I36 ), "", IF( ISBLANK( 'F_Inputs - Reps override'!I36 ), 'F_Inputs - Reps'!I36, 'F_Inputs - Reps override'!I36 ) )</f>
        <v>0</v>
      </c>
      <c r="K36" s="15">
        <f xml:space="preserve"> IF( ISNA( 'F_Inputs - Reps override'!J36 ), "", IF( ISBLANK( 'F_Inputs - Reps override'!J36 ), 'F_Inputs - Reps'!J36, 'F_Inputs - Reps override'!J36 ) )</f>
        <v>0</v>
      </c>
      <c r="L36" s="7">
        <f t="shared" si="0"/>
        <v>0</v>
      </c>
      <c r="M36" t="str">
        <f xml:space="preserve"> INDEX(Lookup!$D$3:$D$134, MATCH('Inputs - Reps'!D36, Lookup!$C$3:$C$134, 0),)</f>
        <v>Plus Capex WR</v>
      </c>
    </row>
    <row r="37" spans="3:13">
      <c r="C37" s="15" t="s">
        <v>33</v>
      </c>
      <c r="D37" s="15" t="s">
        <v>102</v>
      </c>
      <c r="E37" s="15" t="s">
        <v>103</v>
      </c>
      <c r="F37" s="15" t="s">
        <v>36</v>
      </c>
      <c r="G37" s="15">
        <f xml:space="preserve"> IF( ISNA( 'F_Inputs - Reps override'!F37 ), "", IF( ISBLANK( 'F_Inputs - Reps override'!F37 ), 'F_Inputs - Reps'!F37, 'F_Inputs - Reps override'!F37 ) )</f>
        <v>0</v>
      </c>
      <c r="H37" s="15">
        <f xml:space="preserve"> IF( ISNA( 'F_Inputs - Reps override'!G37 ), "", IF( ISBLANK( 'F_Inputs - Reps override'!G37 ), 'F_Inputs - Reps'!G37, 'F_Inputs - Reps override'!G37 ) )</f>
        <v>0</v>
      </c>
      <c r="I37" s="15">
        <f xml:space="preserve"> IF( ISNA( 'F_Inputs - Reps override'!H37 ), "", IF( ISBLANK( 'F_Inputs - Reps override'!H37 ), 'F_Inputs - Reps'!H37, 'F_Inputs - Reps override'!H37 ) )</f>
        <v>0</v>
      </c>
      <c r="J37" s="15">
        <f xml:space="preserve"> IF( ISNA( 'F_Inputs - Reps override'!I37 ), "", IF( ISBLANK( 'F_Inputs - Reps override'!I37 ), 'F_Inputs - Reps'!I37, 'F_Inputs - Reps override'!I37 ) )</f>
        <v>0</v>
      </c>
      <c r="K37" s="15">
        <f xml:space="preserve"> IF( ISNA( 'F_Inputs - Reps override'!J37 ), "", IF( ISBLANK( 'F_Inputs - Reps override'!J37 ), 'F_Inputs - Reps'!J37, 'F_Inputs - Reps override'!J37 ) )</f>
        <v>0</v>
      </c>
      <c r="L37" s="7">
        <f t="shared" si="0"/>
        <v>0</v>
      </c>
      <c r="M37" t="str">
        <f xml:space="preserve"> INDEX(Lookup!$D$3:$D$134, MATCH('Inputs - Reps'!D37, Lookup!$C$3:$C$134, 0),)</f>
        <v>Plus Capex WN</v>
      </c>
    </row>
    <row r="38" spans="3:13">
      <c r="C38" s="15" t="s">
        <v>33</v>
      </c>
      <c r="D38" s="15" t="s">
        <v>104</v>
      </c>
      <c r="E38" s="15" t="s">
        <v>105</v>
      </c>
      <c r="F38" s="15" t="s">
        <v>36</v>
      </c>
      <c r="G38" s="15">
        <f xml:space="preserve"> IF( ISNA( 'F_Inputs - Reps override'!F38 ), "", IF( ISBLANK( 'F_Inputs - Reps override'!F38 ), 'F_Inputs - Reps'!F38, 'F_Inputs - Reps override'!F38 ) )</f>
        <v>0</v>
      </c>
      <c r="H38" s="15">
        <f xml:space="preserve"> IF( ISNA( 'F_Inputs - Reps override'!G38 ), "", IF( ISBLANK( 'F_Inputs - Reps override'!G38 ), 'F_Inputs - Reps'!G38, 'F_Inputs - Reps override'!G38 ) )</f>
        <v>0</v>
      </c>
      <c r="I38" s="15">
        <f xml:space="preserve"> IF( ISNA( 'F_Inputs - Reps override'!H38 ), "", IF( ISBLANK( 'F_Inputs - Reps override'!H38 ), 'F_Inputs - Reps'!H38, 'F_Inputs - Reps override'!H38 ) )</f>
        <v>0</v>
      </c>
      <c r="J38" s="15">
        <f xml:space="preserve"> IF( ISNA( 'F_Inputs - Reps override'!I38 ), "", IF( ISBLANK( 'F_Inputs - Reps override'!I38 ), 'F_Inputs - Reps'!I38, 'F_Inputs - Reps override'!I38 ) )</f>
        <v>0</v>
      </c>
      <c r="K38" s="15">
        <f xml:space="preserve"> IF( ISNA( 'F_Inputs - Reps override'!J38 ), "", IF( ISBLANK( 'F_Inputs - Reps override'!J38 ), 'F_Inputs - Reps'!J38, 'F_Inputs - Reps override'!J38 ) )</f>
        <v>0</v>
      </c>
      <c r="L38" s="7">
        <f t="shared" si="0"/>
        <v>0</v>
      </c>
      <c r="M38" t="str">
        <f xml:space="preserve"> INDEX(Lookup!$D$3:$D$134, MATCH('Inputs - Reps'!D38, Lookup!$C$3:$C$134, 0),)</f>
        <v>Plus Capex WN</v>
      </c>
    </row>
    <row r="39" spans="3:13">
      <c r="C39" s="15" t="s">
        <v>33</v>
      </c>
      <c r="D39" s="15" t="s">
        <v>106</v>
      </c>
      <c r="E39" s="15" t="s">
        <v>107</v>
      </c>
      <c r="F39" s="15" t="s">
        <v>36</v>
      </c>
      <c r="G39" s="15">
        <f xml:space="preserve"> IF( ISNA( 'F_Inputs - Reps override'!F39 ), "", IF( ISBLANK( 'F_Inputs - Reps override'!F39 ), 'F_Inputs - Reps'!F39, 'F_Inputs - Reps override'!F39 ) )</f>
        <v>13.432709311828001</v>
      </c>
      <c r="H39" s="15">
        <f xml:space="preserve"> IF( ISNA( 'F_Inputs - Reps override'!G39 ), "", IF( ISBLANK( 'F_Inputs - Reps override'!G39 ), 'F_Inputs - Reps'!G39, 'F_Inputs - Reps override'!G39 ) )</f>
        <v>14.9786284690844</v>
      </c>
      <c r="I39" s="15">
        <f xml:space="preserve"> IF( ISNA( 'F_Inputs - Reps override'!H39 ), "", IF( ISBLANK( 'F_Inputs - Reps override'!H39 ), 'F_Inputs - Reps'!H39, 'F_Inputs - Reps override'!H39 ) )</f>
        <v>15.7034867525579</v>
      </c>
      <c r="J39" s="15">
        <f xml:space="preserve"> IF( ISNA( 'F_Inputs - Reps override'!I39 ), "", IF( ISBLANK( 'F_Inputs - Reps override'!I39 ), 'F_Inputs - Reps'!I39, 'F_Inputs - Reps override'!I39 ) )</f>
        <v>15.560515833455</v>
      </c>
      <c r="K39" s="15">
        <f xml:space="preserve"> IF( ISNA( 'F_Inputs - Reps override'!J39 ), "", IF( ISBLANK( 'F_Inputs - Reps override'!J39 ), 'F_Inputs - Reps'!J39, 'F_Inputs - Reps override'!J39 ) )</f>
        <v>14.769331963133601</v>
      </c>
      <c r="L39" s="7">
        <f t="shared" si="0"/>
        <v>74.444672330058893</v>
      </c>
      <c r="M39" t="str">
        <f xml:space="preserve"> INDEX(Lookup!$D$3:$D$134, MATCH('Inputs - Reps'!D39, Lookup!$C$3:$C$134, 0),)</f>
        <v>Plus Capex WN</v>
      </c>
    </row>
    <row r="40" spans="3:13">
      <c r="C40" s="15" t="s">
        <v>33</v>
      </c>
      <c r="D40" s="15" t="s">
        <v>108</v>
      </c>
      <c r="E40" s="15" t="s">
        <v>109</v>
      </c>
      <c r="F40" s="15" t="s">
        <v>36</v>
      </c>
      <c r="G40" s="15">
        <f xml:space="preserve"> IF( ISNA( 'F_Inputs - Reps override'!F40 ), "", IF( ISBLANK( 'F_Inputs - Reps override'!F40 ), 'F_Inputs - Reps'!F40, 'F_Inputs - Reps override'!F40 ) )</f>
        <v>0</v>
      </c>
      <c r="H40" s="15">
        <f xml:space="preserve"> IF( ISNA( 'F_Inputs - Reps override'!G40 ), "", IF( ISBLANK( 'F_Inputs - Reps override'!G40 ), 'F_Inputs - Reps'!G40, 'F_Inputs - Reps override'!G40 ) )</f>
        <v>0</v>
      </c>
      <c r="I40" s="15">
        <f xml:space="preserve"> IF( ISNA( 'F_Inputs - Reps override'!H40 ), "", IF( ISBLANK( 'F_Inputs - Reps override'!H40 ), 'F_Inputs - Reps'!H40, 'F_Inputs - Reps override'!H40 ) )</f>
        <v>0</v>
      </c>
      <c r="J40" s="15">
        <f xml:space="preserve"> IF( ISNA( 'F_Inputs - Reps override'!I40 ), "", IF( ISBLANK( 'F_Inputs - Reps override'!I40 ), 'F_Inputs - Reps'!I40, 'F_Inputs - Reps override'!I40 ) )</f>
        <v>0</v>
      </c>
      <c r="K40" s="15">
        <f xml:space="preserve"> IF( ISNA( 'F_Inputs - Reps override'!J40 ), "", IF( ISBLANK( 'F_Inputs - Reps override'!J40 ), 'F_Inputs - Reps'!J40, 'F_Inputs - Reps override'!J40 ) )</f>
        <v>0</v>
      </c>
      <c r="L40" s="7">
        <f t="shared" si="0"/>
        <v>0</v>
      </c>
      <c r="M40" t="str">
        <f xml:space="preserve"> INDEX(Lookup!$D$3:$D$134, MATCH('Inputs - Reps'!D40, Lookup!$C$3:$C$134, 0),)</f>
        <v>Plus Capex WR</v>
      </c>
    </row>
    <row r="41" spans="3:13">
      <c r="C41" s="15" t="s">
        <v>33</v>
      </c>
      <c r="D41" s="15" t="s">
        <v>110</v>
      </c>
      <c r="E41" s="15" t="s">
        <v>111</v>
      </c>
      <c r="F41" s="15" t="s">
        <v>36</v>
      </c>
      <c r="G41" s="15">
        <f xml:space="preserve"> IF( ISNA( 'F_Inputs - Reps override'!F41 ), "", IF( ISBLANK( 'F_Inputs - Reps override'!F41 ), 'F_Inputs - Reps'!F41, 'F_Inputs - Reps override'!F41 ) )</f>
        <v>0</v>
      </c>
      <c r="H41" s="15">
        <f xml:space="preserve"> IF( ISNA( 'F_Inputs - Reps override'!G41 ), "", IF( ISBLANK( 'F_Inputs - Reps override'!G41 ), 'F_Inputs - Reps'!G41, 'F_Inputs - Reps override'!G41 ) )</f>
        <v>0</v>
      </c>
      <c r="I41" s="15">
        <f xml:space="preserve"> IF( ISNA( 'F_Inputs - Reps override'!H41 ), "", IF( ISBLANK( 'F_Inputs - Reps override'!H41 ), 'F_Inputs - Reps'!H41, 'F_Inputs - Reps override'!H41 ) )</f>
        <v>0</v>
      </c>
      <c r="J41" s="15">
        <f xml:space="preserve"> IF( ISNA( 'F_Inputs - Reps override'!I41 ), "", IF( ISBLANK( 'F_Inputs - Reps override'!I41 ), 'F_Inputs - Reps'!I41, 'F_Inputs - Reps override'!I41 ) )</f>
        <v>0</v>
      </c>
      <c r="K41" s="15">
        <f xml:space="preserve"> IF( ISNA( 'F_Inputs - Reps override'!J41 ), "", IF( ISBLANK( 'F_Inputs - Reps override'!J41 ), 'F_Inputs - Reps'!J41, 'F_Inputs - Reps override'!J41 ) )</f>
        <v>0</v>
      </c>
      <c r="L41" s="7">
        <f t="shared" si="0"/>
        <v>0</v>
      </c>
      <c r="M41" t="str">
        <f xml:space="preserve"> INDEX(Lookup!$D$3:$D$134, MATCH('Inputs - Reps'!D41, Lookup!$C$3:$C$134, 0),)</f>
        <v>Plus Capex WN</v>
      </c>
    </row>
    <row r="42" spans="3:13">
      <c r="C42" s="15" t="s">
        <v>33</v>
      </c>
      <c r="D42" s="15" t="s">
        <v>112</v>
      </c>
      <c r="E42" s="15" t="s">
        <v>113</v>
      </c>
      <c r="F42" s="15" t="s">
        <v>36</v>
      </c>
      <c r="G42" s="15">
        <f xml:space="preserve"> IF( ISNA( 'F_Inputs - Reps override'!F42 ), "", IF( ISBLANK( 'F_Inputs - Reps override'!F42 ), 'F_Inputs - Reps'!F42, 'F_Inputs - Reps override'!F42 ) )</f>
        <v>16.9732621144414</v>
      </c>
      <c r="H42" s="15">
        <f xml:space="preserve"> IF( ISNA( 'F_Inputs - Reps override'!G42 ), "", IF( ISBLANK( 'F_Inputs - Reps override'!G42 ), 'F_Inputs - Reps'!G42, 'F_Inputs - Reps override'!G42 ) )</f>
        <v>19.001165360508701</v>
      </c>
      <c r="I42" s="15">
        <f xml:space="preserve"> IF( ISNA( 'F_Inputs - Reps override'!H42 ), "", IF( ISBLANK( 'F_Inputs - Reps override'!H42 ), 'F_Inputs - Reps'!H42, 'F_Inputs - Reps override'!H42 ) )</f>
        <v>19.965138807502399</v>
      </c>
      <c r="J42" s="15">
        <f xml:space="preserve"> IF( ISNA( 'F_Inputs - Reps override'!I42 ), "", IF( ISBLANK( 'F_Inputs - Reps override'!I42 ), 'F_Inputs - Reps'!I42, 'F_Inputs - Reps override'!I42 ) )</f>
        <v>19.919689645901901</v>
      </c>
      <c r="K42" s="15">
        <f xml:space="preserve"> IF( ISNA( 'F_Inputs - Reps override'!J42 ), "", IF( ISBLANK( 'F_Inputs - Reps override'!J42 ), 'F_Inputs - Reps'!J42, 'F_Inputs - Reps override'!J42 ) )</f>
        <v>18.374937045069299</v>
      </c>
      <c r="L42" s="7">
        <f t="shared" si="0"/>
        <v>94.234192973423703</v>
      </c>
      <c r="M42" t="str">
        <f xml:space="preserve"> INDEX(Lookup!$D$3:$D$134, MATCH('Inputs - Reps'!D42, Lookup!$C$3:$C$134, 0),)</f>
        <v>Plus Capex WN</v>
      </c>
    </row>
    <row r="43" spans="3:13">
      <c r="C43" s="15" t="s">
        <v>33</v>
      </c>
      <c r="D43" s="15" t="s">
        <v>114</v>
      </c>
      <c r="E43" s="15" t="s">
        <v>115</v>
      </c>
      <c r="F43" s="15" t="s">
        <v>36</v>
      </c>
      <c r="G43" s="15">
        <f xml:space="preserve"> IF( ISNA( 'F_Inputs - Reps override'!F43 ), "", IF( ISBLANK( 'F_Inputs - Reps override'!F43 ), 'F_Inputs - Reps'!F43, 'F_Inputs - Reps override'!F43 ) )</f>
        <v>0</v>
      </c>
      <c r="H43" s="15">
        <f xml:space="preserve"> IF( ISNA( 'F_Inputs - Reps override'!G43 ), "", IF( ISBLANK( 'F_Inputs - Reps override'!G43 ), 'F_Inputs - Reps'!G43, 'F_Inputs - Reps override'!G43 ) )</f>
        <v>0</v>
      </c>
      <c r="I43" s="15">
        <f xml:space="preserve"> IF( ISNA( 'F_Inputs - Reps override'!H43 ), "", IF( ISBLANK( 'F_Inputs - Reps override'!H43 ), 'F_Inputs - Reps'!H43, 'F_Inputs - Reps override'!H43 ) )</f>
        <v>0</v>
      </c>
      <c r="J43" s="15">
        <f xml:space="preserve"> IF( ISNA( 'F_Inputs - Reps override'!I43 ), "", IF( ISBLANK( 'F_Inputs - Reps override'!I43 ), 'F_Inputs - Reps'!I43, 'F_Inputs - Reps override'!I43 ) )</f>
        <v>0</v>
      </c>
      <c r="K43" s="15">
        <f xml:space="preserve"> IF( ISNA( 'F_Inputs - Reps override'!J43 ), "", IF( ISBLANK( 'F_Inputs - Reps override'!J43 ), 'F_Inputs - Reps'!J43, 'F_Inputs - Reps override'!J43 ) )</f>
        <v>0</v>
      </c>
      <c r="L43" s="7">
        <f t="shared" si="0"/>
        <v>0</v>
      </c>
      <c r="M43" t="str">
        <f xml:space="preserve"> INDEX(Lookup!$D$3:$D$134, MATCH('Inputs - Reps'!D43, Lookup!$C$3:$C$134, 0),)</f>
        <v>Plus Capex WN</v>
      </c>
    </row>
    <row r="44" spans="3:13">
      <c r="C44" s="15" t="s">
        <v>33</v>
      </c>
      <c r="D44" s="15" t="s">
        <v>116</v>
      </c>
      <c r="E44" s="15" t="s">
        <v>117</v>
      </c>
      <c r="F44" s="15" t="s">
        <v>36</v>
      </c>
      <c r="G44" s="15">
        <f xml:space="preserve"> IF( ISNA( 'F_Inputs - Reps override'!F44 ), "", IF( ISBLANK( 'F_Inputs - Reps override'!F44 ), 'F_Inputs - Reps'!F44, 'F_Inputs - Reps override'!F44 ) )</f>
        <v>4.34365879095518</v>
      </c>
      <c r="H44" s="15">
        <f xml:space="preserve"> IF( ISNA( 'F_Inputs - Reps override'!G44 ), "", IF( ISBLANK( 'F_Inputs - Reps override'!G44 ), 'F_Inputs - Reps'!G44, 'F_Inputs - Reps override'!G44 ) )</f>
        <v>8.35165282690512</v>
      </c>
      <c r="I44" s="15">
        <f xml:space="preserve"> IF( ISNA( 'F_Inputs - Reps override'!H44 ), "", IF( ISBLANK( 'F_Inputs - Reps override'!H44 ), 'F_Inputs - Reps'!H44, 'F_Inputs - Reps override'!H44 ) )</f>
        <v>14.510400746497</v>
      </c>
      <c r="J44" s="15">
        <f xml:space="preserve"> IF( ISNA( 'F_Inputs - Reps override'!I44 ), "", IF( ISBLANK( 'F_Inputs - Reps override'!I44 ), 'F_Inputs - Reps'!I44, 'F_Inputs - Reps override'!I44 ) )</f>
        <v>8.8901924256669105</v>
      </c>
      <c r="K44" s="15">
        <f xml:space="preserve"> IF( ISNA( 'F_Inputs - Reps override'!J44 ), "", IF( ISBLANK( 'F_Inputs - Reps override'!J44 ), 'F_Inputs - Reps'!J44, 'F_Inputs - Reps override'!J44 ) )</f>
        <v>1.38409727539091</v>
      </c>
      <c r="L44" s="7">
        <f t="shared" si="0"/>
        <v>37.480002065415114</v>
      </c>
      <c r="M44" t="str">
        <f xml:space="preserve"> INDEX(Lookup!$D$3:$D$134, MATCH('Inputs - Reps'!D44, Lookup!$C$3:$C$134, 0),)</f>
        <v>E Capex WR</v>
      </c>
    </row>
    <row r="45" spans="3:13">
      <c r="C45" s="15" t="s">
        <v>33</v>
      </c>
      <c r="D45" s="15" t="s">
        <v>118</v>
      </c>
      <c r="E45" s="15" t="s">
        <v>119</v>
      </c>
      <c r="F45" s="15" t="s">
        <v>36</v>
      </c>
      <c r="G45" s="15">
        <f xml:space="preserve"> IF( ISNA( 'F_Inputs - Reps override'!F45 ), "", IF( ISBLANK( 'F_Inputs - Reps override'!F45 ), 'F_Inputs - Reps'!F45, 'F_Inputs - Reps override'!F45 ) )</f>
        <v>0</v>
      </c>
      <c r="H45" s="15">
        <f xml:space="preserve"> IF( ISNA( 'F_Inputs - Reps override'!G45 ), "", IF( ISBLANK( 'F_Inputs - Reps override'!G45 ), 'F_Inputs - Reps'!G45, 'F_Inputs - Reps override'!G45 ) )</f>
        <v>0</v>
      </c>
      <c r="I45" s="15">
        <f xml:space="preserve"> IF( ISNA( 'F_Inputs - Reps override'!H45 ), "", IF( ISBLANK( 'F_Inputs - Reps override'!H45 ), 'F_Inputs - Reps'!H45, 'F_Inputs - Reps override'!H45 ) )</f>
        <v>0</v>
      </c>
      <c r="J45" s="15">
        <f xml:space="preserve"> IF( ISNA( 'F_Inputs - Reps override'!I45 ), "", IF( ISBLANK( 'F_Inputs - Reps override'!I45 ), 'F_Inputs - Reps'!I45, 'F_Inputs - Reps override'!I45 ) )</f>
        <v>0</v>
      </c>
      <c r="K45" s="15">
        <f xml:space="preserve"> IF( ISNA( 'F_Inputs - Reps override'!J45 ), "", IF( ISBLANK( 'F_Inputs - Reps override'!J45 ), 'F_Inputs - Reps'!J45, 'F_Inputs - Reps override'!J45 ) )</f>
        <v>0</v>
      </c>
      <c r="L45" s="7">
        <f t="shared" si="0"/>
        <v>0</v>
      </c>
      <c r="M45" t="str">
        <f xml:space="preserve"> INDEX(Lookup!$D$3:$D$134, MATCH('Inputs - Reps'!D45, Lookup!$C$3:$C$134, 0),)</f>
        <v>E Capex WN</v>
      </c>
    </row>
    <row r="46" spans="3:13">
      <c r="C46" s="15" t="s">
        <v>33</v>
      </c>
      <c r="D46" s="15" t="s">
        <v>120</v>
      </c>
      <c r="E46" s="15" t="s">
        <v>121</v>
      </c>
      <c r="F46" s="15" t="s">
        <v>36</v>
      </c>
      <c r="G46" s="15">
        <f xml:space="preserve"> IF( ISNA( 'F_Inputs - Reps override'!F46 ), "", IF( ISBLANK( 'F_Inputs - Reps override'!F46 ), 'F_Inputs - Reps'!F46, 'F_Inputs - Reps override'!F46 ) )</f>
        <v>12.054416617277001</v>
      </c>
      <c r="H46" s="15">
        <f xml:space="preserve"> IF( ISNA( 'F_Inputs - Reps override'!G46 ), "", IF( ISBLANK( 'F_Inputs - Reps override'!G46 ), 'F_Inputs - Reps'!G46, 'F_Inputs - Reps override'!G46 ) )</f>
        <v>21.743435326606701</v>
      </c>
      <c r="I46" s="15">
        <f xml:space="preserve"> IF( ISNA( 'F_Inputs - Reps override'!H46 ), "", IF( ISBLANK( 'F_Inputs - Reps override'!H46 ), 'F_Inputs - Reps'!H46, 'F_Inputs - Reps override'!H46 ) )</f>
        <v>13.249031843266801</v>
      </c>
      <c r="J46" s="15">
        <f xml:space="preserve"> IF( ISNA( 'F_Inputs - Reps override'!I46 ), "", IF( ISBLANK( 'F_Inputs - Reps override'!I46 ), 'F_Inputs - Reps'!I46, 'F_Inputs - Reps override'!I46 ) )</f>
        <v>25.8435960838959</v>
      </c>
      <c r="K46" s="15">
        <f xml:space="preserve"> IF( ISNA( 'F_Inputs - Reps override'!J46 ), "", IF( ISBLANK( 'F_Inputs - Reps override'!J46 ), 'F_Inputs - Reps'!J46, 'F_Inputs - Reps override'!J46 ) )</f>
        <v>18.566912287075901</v>
      </c>
      <c r="L46" s="7">
        <f t="shared" si="0"/>
        <v>91.457392158122303</v>
      </c>
      <c r="M46" t="str">
        <f xml:space="preserve"> INDEX(Lookup!$D$3:$D$134, MATCH('Inputs - Reps'!D46, Lookup!$C$3:$C$134, 0),)</f>
        <v>E Capex WN</v>
      </c>
    </row>
    <row r="47" spans="3:13">
      <c r="C47" s="15" t="s">
        <v>33</v>
      </c>
      <c r="D47" s="15" t="s">
        <v>122</v>
      </c>
      <c r="E47" s="15" t="s">
        <v>123</v>
      </c>
      <c r="F47" s="15" t="s">
        <v>36</v>
      </c>
      <c r="G47" s="15">
        <f xml:space="preserve"> IF( ISNA( 'F_Inputs - Reps override'!F47 ), "", IF( ISBLANK( 'F_Inputs - Reps override'!F47 ), 'F_Inputs - Reps'!F47, 'F_Inputs - Reps override'!F47 ) )</f>
        <v>106.34063357950799</v>
      </c>
      <c r="H47" s="15">
        <f xml:space="preserve"> IF( ISNA( 'F_Inputs - Reps override'!G47 ), "", IF( ISBLANK( 'F_Inputs - Reps override'!G47 ), 'F_Inputs - Reps'!G47, 'F_Inputs - Reps override'!G47 ) )</f>
        <v>175.35428922201999</v>
      </c>
      <c r="I47" s="15">
        <f xml:space="preserve"> IF( ISNA( 'F_Inputs - Reps override'!H47 ), "", IF( ISBLANK( 'F_Inputs - Reps override'!H47 ), 'F_Inputs - Reps'!H47, 'F_Inputs - Reps override'!H47 ) )</f>
        <v>205.819733945514</v>
      </c>
      <c r="J47" s="15">
        <f xml:space="preserve"> IF( ISNA( 'F_Inputs - Reps override'!I47 ), "", IF( ISBLANK( 'F_Inputs - Reps override'!I47 ), 'F_Inputs - Reps'!I47, 'F_Inputs - Reps override'!I47 ) )</f>
        <v>165.386031423834</v>
      </c>
      <c r="K47" s="15">
        <f xml:space="preserve"> IF( ISNA( 'F_Inputs - Reps override'!J47 ), "", IF( ISBLANK( 'F_Inputs - Reps override'!J47 ), 'F_Inputs - Reps'!J47, 'F_Inputs - Reps override'!J47 ) )</f>
        <v>103.626142377639</v>
      </c>
      <c r="L47" s="7">
        <f t="shared" si="0"/>
        <v>756.52683054851491</v>
      </c>
      <c r="M47" t="str">
        <f xml:space="preserve"> INDEX(Lookup!$D$3:$D$134, MATCH('Inputs - Reps'!D47, Lookup!$C$3:$C$134, 0),)</f>
        <v>E Capex WN</v>
      </c>
    </row>
    <row r="48" spans="3:13">
      <c r="C48" s="15" t="s">
        <v>33</v>
      </c>
      <c r="D48" s="15" t="s">
        <v>124</v>
      </c>
      <c r="E48" s="15" t="s">
        <v>125</v>
      </c>
      <c r="F48" s="15" t="s">
        <v>36</v>
      </c>
      <c r="G48" s="15">
        <f xml:space="preserve"> IF( ISNA( 'F_Inputs - Reps override'!F48 ), "", IF( ISBLANK( 'F_Inputs - Reps override'!F48 ), 'F_Inputs - Reps'!F48, 'F_Inputs - Reps override'!F48 ) )</f>
        <v>86.902452473980006</v>
      </c>
      <c r="H48" s="15">
        <f xml:space="preserve"> IF( ISNA( 'F_Inputs - Reps override'!G48 ), "", IF( ISBLANK( 'F_Inputs - Reps override'!G48 ), 'F_Inputs - Reps'!G48, 'F_Inputs - Reps override'!G48 ) )</f>
        <v>86.811617076259196</v>
      </c>
      <c r="I48" s="15">
        <f xml:space="preserve"> IF( ISNA( 'F_Inputs - Reps override'!H48 ), "", IF( ISBLANK( 'F_Inputs - Reps override'!H48 ), 'F_Inputs - Reps'!H48, 'F_Inputs - Reps override'!H48 ) )</f>
        <v>85.134271530880895</v>
      </c>
      <c r="J48" s="15">
        <f xml:space="preserve"> IF( ISNA( 'F_Inputs - Reps override'!I48 ), "", IF( ISBLANK( 'F_Inputs - Reps override'!I48 ), 'F_Inputs - Reps'!I48, 'F_Inputs - Reps override'!I48 ) )</f>
        <v>84.198430627733899</v>
      </c>
      <c r="K48" s="15">
        <f xml:space="preserve"> IF( ISNA( 'F_Inputs - Reps override'!J48 ), "", IF( ISBLANK( 'F_Inputs - Reps override'!J48 ), 'F_Inputs - Reps'!J48, 'F_Inputs - Reps override'!J48 ) )</f>
        <v>82.536065277794194</v>
      </c>
      <c r="L48" s="7">
        <f t="shared" si="0"/>
        <v>425.5828369866482</v>
      </c>
      <c r="M48" t="str">
        <f xml:space="preserve"> INDEX(Lookup!$D$3:$D$134, MATCH('Inputs - Reps'!D48, Lookup!$C$3:$C$134, 0),)</f>
        <v>B Opex WWN</v>
      </c>
    </row>
    <row r="49" spans="3:13">
      <c r="C49" s="15" t="s">
        <v>33</v>
      </c>
      <c r="D49" s="15" t="s">
        <v>126</v>
      </c>
      <c r="E49" s="15" t="s">
        <v>127</v>
      </c>
      <c r="F49" s="15" t="s">
        <v>36</v>
      </c>
      <c r="G49" s="15">
        <f xml:space="preserve"> IF( ISNA( 'F_Inputs - Reps override'!F49 ), "", IF( ISBLANK( 'F_Inputs - Reps override'!F49 ), 'F_Inputs - Reps'!F49, 'F_Inputs - Reps override'!F49 ) )</f>
        <v>118.402127561656</v>
      </c>
      <c r="H49" s="15">
        <f xml:space="preserve"> IF( ISNA( 'F_Inputs - Reps override'!G49 ), "", IF( ISBLANK( 'F_Inputs - Reps override'!G49 ), 'F_Inputs - Reps'!G49, 'F_Inputs - Reps override'!G49 ) )</f>
        <v>121.364606734962</v>
      </c>
      <c r="I49" s="15">
        <f xml:space="preserve"> IF( ISNA( 'F_Inputs - Reps override'!H49 ), "", IF( ISBLANK( 'F_Inputs - Reps override'!H49 ), 'F_Inputs - Reps'!H49, 'F_Inputs - Reps override'!H49 ) )</f>
        <v>124.678287776495</v>
      </c>
      <c r="J49" s="15">
        <f xml:space="preserve"> IF( ISNA( 'F_Inputs - Reps override'!I49 ), "", IF( ISBLANK( 'F_Inputs - Reps override'!I49 ), 'F_Inputs - Reps'!I49, 'F_Inputs - Reps override'!I49 ) )</f>
        <v>125.31494655400201</v>
      </c>
      <c r="K49" s="15">
        <f xml:space="preserve"> IF( ISNA( 'F_Inputs - Reps override'!J49 ), "", IF( ISBLANK( 'F_Inputs - Reps override'!J49 ), 'F_Inputs - Reps'!J49, 'F_Inputs - Reps override'!J49 ) )</f>
        <v>129.831859727785</v>
      </c>
      <c r="L49" s="7">
        <f t="shared" si="0"/>
        <v>619.59182835489992</v>
      </c>
      <c r="M49" t="str">
        <f xml:space="preserve"> INDEX(Lookup!$D$3:$D$134, MATCH('Inputs - Reps'!D49, Lookup!$C$3:$C$134, 0),)</f>
        <v>B Opex WWN</v>
      </c>
    </row>
    <row r="50" spans="3:13">
      <c r="C50" s="15" t="s">
        <v>33</v>
      </c>
      <c r="D50" s="15" t="s">
        <v>128</v>
      </c>
      <c r="E50" s="15" t="s">
        <v>129</v>
      </c>
      <c r="F50" s="15" t="s">
        <v>36</v>
      </c>
      <c r="G50" s="15">
        <f xml:space="preserve"> IF( ISNA( 'F_Inputs - Reps override'!F50 ), "", IF( ISBLANK( 'F_Inputs - Reps override'!F50 ), 'F_Inputs - Reps'!F50, 'F_Inputs - Reps override'!F50 ) )</f>
        <v>25.197814796459099</v>
      </c>
      <c r="H50" s="15">
        <f xml:space="preserve"> IF( ISNA( 'F_Inputs - Reps override'!G50 ), "", IF( ISBLANK( 'F_Inputs - Reps override'!G50 ), 'F_Inputs - Reps'!G50, 'F_Inputs - Reps override'!G50 ) )</f>
        <v>24.491694288026899</v>
      </c>
      <c r="I50" s="15">
        <f xml:space="preserve"> IF( ISNA( 'F_Inputs - Reps override'!H50 ), "", IF( ISBLANK( 'F_Inputs - Reps override'!H50 ), 'F_Inputs - Reps'!H50, 'F_Inputs - Reps override'!H50 ) )</f>
        <v>24.173307349416401</v>
      </c>
      <c r="J50" s="15">
        <f xml:space="preserve"> IF( ISNA( 'F_Inputs - Reps override'!I50 ), "", IF( ISBLANK( 'F_Inputs - Reps override'!I50 ), 'F_Inputs - Reps'!I50, 'F_Inputs - Reps override'!I50 ) )</f>
        <v>23.9353217796229</v>
      </c>
      <c r="K50" s="15">
        <f xml:space="preserve"> IF( ISNA( 'F_Inputs - Reps override'!J50 ), "", IF( ISBLANK( 'F_Inputs - Reps override'!J50 ), 'F_Inputs - Reps'!J50, 'F_Inputs - Reps override'!J50 ) )</f>
        <v>23.637012178360902</v>
      </c>
      <c r="L50" s="7">
        <f t="shared" si="0"/>
        <v>121.4351503918862</v>
      </c>
      <c r="M50" t="str">
        <f xml:space="preserve"> INDEX(Lookup!$D$3:$D$134, MATCH('Inputs - Reps'!D50, Lookup!$C$3:$C$134, 0),)</f>
        <v>B Opex BIO</v>
      </c>
    </row>
    <row r="51" spans="3:13">
      <c r="C51" s="15" t="s">
        <v>33</v>
      </c>
      <c r="D51" s="15" t="s">
        <v>130</v>
      </c>
      <c r="E51" s="15" t="s">
        <v>131</v>
      </c>
      <c r="F51" s="15" t="s">
        <v>36</v>
      </c>
      <c r="G51" s="15">
        <f xml:space="preserve"> IF( ISNA( 'F_Inputs - Reps override'!F51 ), "", IF( ISBLANK( 'F_Inputs - Reps override'!F51 ), 'F_Inputs - Reps'!F51, 'F_Inputs - Reps override'!F51 ) )</f>
        <v>43.369250640167103</v>
      </c>
      <c r="H51" s="15">
        <f xml:space="preserve"> IF( ISNA( 'F_Inputs - Reps override'!G51 ), "", IF( ISBLANK( 'F_Inputs - Reps override'!G51 ), 'F_Inputs - Reps'!G51, 'F_Inputs - Reps override'!G51 ) )</f>
        <v>43.014489169404001</v>
      </c>
      <c r="I51" s="15">
        <f xml:space="preserve"> IF( ISNA( 'F_Inputs - Reps override'!H51 ), "", IF( ISBLANK( 'F_Inputs - Reps override'!H51 ), 'F_Inputs - Reps'!H51, 'F_Inputs - Reps override'!H51 ) )</f>
        <v>43.033237919690002</v>
      </c>
      <c r="J51" s="15">
        <f xml:space="preserve"> IF( ISNA( 'F_Inputs - Reps override'!I51 ), "", IF( ISBLANK( 'F_Inputs - Reps override'!I51 ), 'F_Inputs - Reps'!I51, 'F_Inputs - Reps override'!I51 ) )</f>
        <v>43.314101491320002</v>
      </c>
      <c r="K51" s="15">
        <f xml:space="preserve"> IF( ISNA( 'F_Inputs - Reps override'!J51 ), "", IF( ISBLANK( 'F_Inputs - Reps override'!J51 ), 'F_Inputs - Reps'!J51, 'F_Inputs - Reps override'!J51 ) )</f>
        <v>43.560766808095003</v>
      </c>
      <c r="L51" s="7">
        <f t="shared" si="0"/>
        <v>216.2918460286761</v>
      </c>
      <c r="M51" t="str">
        <f xml:space="preserve"> INDEX(Lookup!$D$3:$D$134, MATCH('Inputs - Reps'!D51, Lookup!$C$3:$C$134, 0),)</f>
        <v>B Opex BIO</v>
      </c>
    </row>
    <row r="52" spans="3:13">
      <c r="C52" s="15" t="s">
        <v>33</v>
      </c>
      <c r="D52" s="15" t="s">
        <v>132</v>
      </c>
      <c r="E52" s="15" t="s">
        <v>133</v>
      </c>
      <c r="F52" s="15" t="s">
        <v>36</v>
      </c>
      <c r="G52" s="15">
        <f xml:space="preserve"> IF( ISNA( 'F_Inputs - Reps override'!F52 ), "", IF( ISBLANK( 'F_Inputs - Reps override'!F52 ), 'F_Inputs - Reps'!F52, 'F_Inputs - Reps override'!F52 ) )</f>
        <v>9.4787824191060306</v>
      </c>
      <c r="H52" s="15">
        <f xml:space="preserve"> IF( ISNA( 'F_Inputs - Reps override'!G52 ), "", IF( ISBLANK( 'F_Inputs - Reps override'!G52 ), 'F_Inputs - Reps'!G52, 'F_Inputs - Reps override'!G52 ) )</f>
        <v>9.1133099033897302</v>
      </c>
      <c r="I52" s="15">
        <f xml:space="preserve"> IF( ISNA( 'F_Inputs - Reps override'!H52 ), "", IF( ISBLANK( 'F_Inputs - Reps override'!H52 ), 'F_Inputs - Reps'!H52, 'F_Inputs - Reps override'!H52 ) )</f>
        <v>8.9354640222915194</v>
      </c>
      <c r="J52" s="15">
        <f xml:space="preserve"> IF( ISNA( 'F_Inputs - Reps override'!I52 ), "", IF( ISBLANK( 'F_Inputs - Reps override'!I52 ), 'F_Inputs - Reps'!I52, 'F_Inputs - Reps override'!I52 ) )</f>
        <v>8.8082987395372996</v>
      </c>
      <c r="K52" s="15">
        <f xml:space="preserve"> IF( ISNA( 'F_Inputs - Reps override'!J52 ), "", IF( ISBLANK( 'F_Inputs - Reps override'!J52 ), 'F_Inputs - Reps'!J52, 'F_Inputs - Reps override'!J52 ) )</f>
        <v>8.6386402563679301</v>
      </c>
      <c r="L52" s="7">
        <f t="shared" si="0"/>
        <v>44.974495340692506</v>
      </c>
      <c r="M52" t="str">
        <f xml:space="preserve"> INDEX(Lookup!$D$3:$D$134, MATCH('Inputs - Reps'!D52, Lookup!$C$3:$C$134, 0),)</f>
        <v>B Opex BIO</v>
      </c>
    </row>
    <row r="53" spans="3:13">
      <c r="C53" s="15" t="s">
        <v>33</v>
      </c>
      <c r="D53" s="15" t="s">
        <v>134</v>
      </c>
      <c r="E53" s="15" t="s">
        <v>135</v>
      </c>
      <c r="F53" s="15" t="s">
        <v>36</v>
      </c>
      <c r="G53" s="15">
        <f xml:space="preserve"> IF( ISNA( 'F_Inputs - Reps override'!F53 ), "", IF( ISBLANK( 'F_Inputs - Reps override'!F53 ), 'F_Inputs - Reps'!F53, 'F_Inputs - Reps override'!F53 ) )</f>
        <v>4.529550934245</v>
      </c>
      <c r="H53" s="15">
        <f xml:space="preserve"> IF( ISNA( 'F_Inputs - Reps override'!G53 ), "", IF( ISBLANK( 'F_Inputs - Reps override'!G53 ), 'F_Inputs - Reps'!G53, 'F_Inputs - Reps override'!G53 ) )</f>
        <v>4.7592866652000003</v>
      </c>
      <c r="I53" s="15">
        <f xml:space="preserve"> IF( ISNA( 'F_Inputs - Reps override'!H53 ), "", IF( ISBLANK( 'F_Inputs - Reps override'!H53 ), 'F_Inputs - Reps'!H53, 'F_Inputs - Reps override'!H53 ) )</f>
        <v>4.37781659982</v>
      </c>
      <c r="J53" s="15">
        <f xml:space="preserve"> IF( ISNA( 'F_Inputs - Reps override'!I53 ), "", IF( ISBLANK( 'F_Inputs - Reps override'!I53 ), 'F_Inputs - Reps'!I53, 'F_Inputs - Reps override'!I53 ) )</f>
        <v>4.0969143263356997</v>
      </c>
      <c r="K53" s="15">
        <f xml:space="preserve"> IF( ISNA( 'F_Inputs - Reps override'!J53 ), "", IF( ISBLANK( 'F_Inputs - Reps override'!J53 ), 'F_Inputs - Reps'!J53, 'F_Inputs - Reps override'!J53 ) )</f>
        <v>0.88932483874429402</v>
      </c>
      <c r="L53" s="7">
        <f t="shared" si="0"/>
        <v>18.652893364344994</v>
      </c>
      <c r="M53" t="str">
        <f xml:space="preserve"> INDEX(Lookup!$D$3:$D$134, MATCH('Inputs - Reps'!D53, Lookup!$C$3:$C$134, 0),)</f>
        <v>E Opex WWN</v>
      </c>
    </row>
    <row r="54" spans="3:13">
      <c r="C54" s="15" t="s">
        <v>33</v>
      </c>
      <c r="D54" s="15" t="s">
        <v>136</v>
      </c>
      <c r="E54" s="15" t="s">
        <v>137</v>
      </c>
      <c r="F54" s="15" t="s">
        <v>36</v>
      </c>
      <c r="G54" s="15">
        <f xml:space="preserve"> IF( ISNA( 'F_Inputs - Reps override'!F54 ), "", IF( ISBLANK( 'F_Inputs - Reps override'!F54 ), 'F_Inputs - Reps'!F54, 'F_Inputs - Reps override'!F54 ) )</f>
        <v>2.409513614133</v>
      </c>
      <c r="H54" s="15">
        <f xml:space="preserve"> IF( ISNA( 'F_Inputs - Reps override'!G54 ), "", IF( ISBLANK( 'F_Inputs - Reps override'!G54 ), 'F_Inputs - Reps'!G54, 'F_Inputs - Reps override'!G54 ) )</f>
        <v>5.1069515287499998</v>
      </c>
      <c r="I54" s="15">
        <f xml:space="preserve"> IF( ISNA( 'F_Inputs - Reps override'!H54 ), "", IF( ISBLANK( 'F_Inputs - Reps override'!H54 ), 'F_Inputs - Reps'!H54, 'F_Inputs - Reps override'!H54 ) )</f>
        <v>10.11595508874</v>
      </c>
      <c r="J54" s="15">
        <f xml:space="preserve"> IF( ISNA( 'F_Inputs - Reps override'!I54 ), "", IF( ISBLANK( 'F_Inputs - Reps override'!I54 ), 'F_Inputs - Reps'!I54, 'F_Inputs - Reps override'!I54 ) )</f>
        <v>15.867251625746899</v>
      </c>
      <c r="K54" s="15">
        <f xml:space="preserve"> IF( ISNA( 'F_Inputs - Reps override'!J54 ), "", IF( ISBLANK( 'F_Inputs - Reps override'!J54 ), 'F_Inputs - Reps'!J54, 'F_Inputs - Reps override'!J54 ) )</f>
        <v>21.677924080196799</v>
      </c>
      <c r="L54" s="7">
        <f t="shared" si="0"/>
        <v>55.177595937566707</v>
      </c>
      <c r="M54" t="str">
        <f xml:space="preserve"> INDEX(Lookup!$D$3:$D$134, MATCH('Inputs - Reps'!D54, Lookup!$C$3:$C$134, 0),)</f>
        <v>E Opex WWN</v>
      </c>
    </row>
    <row r="55" spans="3:13">
      <c r="C55" s="15" t="s">
        <v>33</v>
      </c>
      <c r="D55" s="15" t="s">
        <v>138</v>
      </c>
      <c r="E55" s="15" t="s">
        <v>139</v>
      </c>
      <c r="F55" s="15" t="s">
        <v>36</v>
      </c>
      <c r="G55" s="15">
        <f xml:space="preserve"> IF( ISNA( 'F_Inputs - Reps override'!F55 ), "", IF( ISBLANK( 'F_Inputs - Reps override'!F55 ), 'F_Inputs - Reps'!F55, 'F_Inputs - Reps override'!F55 ) )</f>
        <v>0</v>
      </c>
      <c r="H55" s="15">
        <f xml:space="preserve"> IF( ISNA( 'F_Inputs - Reps override'!G55 ), "", IF( ISBLANK( 'F_Inputs - Reps override'!G55 ), 'F_Inputs - Reps'!G55, 'F_Inputs - Reps override'!G55 ) )</f>
        <v>0</v>
      </c>
      <c r="I55" s="15">
        <f xml:space="preserve"> IF( ISNA( 'F_Inputs - Reps override'!H55 ), "", IF( ISBLANK( 'F_Inputs - Reps override'!H55 ), 'F_Inputs - Reps'!H55, 'F_Inputs - Reps override'!H55 ) )</f>
        <v>0</v>
      </c>
      <c r="J55" s="15">
        <f xml:space="preserve"> IF( ISNA( 'F_Inputs - Reps override'!I55 ), "", IF( ISBLANK( 'F_Inputs - Reps override'!I55 ), 'F_Inputs - Reps'!I55, 'F_Inputs - Reps override'!I55 ) )</f>
        <v>0</v>
      </c>
      <c r="K55" s="15">
        <f xml:space="preserve"> IF( ISNA( 'F_Inputs - Reps override'!J55 ), "", IF( ISBLANK( 'F_Inputs - Reps override'!J55 ), 'F_Inputs - Reps'!J55, 'F_Inputs - Reps override'!J55 ) )</f>
        <v>0</v>
      </c>
      <c r="L55" s="7">
        <f t="shared" si="0"/>
        <v>0</v>
      </c>
      <c r="M55" t="str">
        <f xml:space="preserve"> INDEX(Lookup!$D$3:$D$134, MATCH('Inputs - Reps'!D55, Lookup!$C$3:$C$134, 0),)</f>
        <v>E Opex BIO</v>
      </c>
    </row>
    <row r="56" spans="3:13">
      <c r="C56" s="15" t="s">
        <v>33</v>
      </c>
      <c r="D56" s="15" t="s">
        <v>140</v>
      </c>
      <c r="E56" s="15" t="s">
        <v>141</v>
      </c>
      <c r="F56" s="15" t="s">
        <v>36</v>
      </c>
      <c r="G56" s="15">
        <f xml:space="preserve"> IF( ISNA( 'F_Inputs - Reps override'!F56 ), "", IF( ISBLANK( 'F_Inputs - Reps override'!F56 ), 'F_Inputs - Reps'!F56, 'F_Inputs - Reps override'!F56 ) )</f>
        <v>0.22855967509799999</v>
      </c>
      <c r="H56" s="15">
        <f xml:space="preserve"> IF( ISNA( 'F_Inputs - Reps override'!G56 ), "", IF( ISBLANK( 'F_Inputs - Reps override'!G56 ), 'F_Inputs - Reps'!G56, 'F_Inputs - Reps override'!G56 ) )</f>
        <v>0.40299639059999998</v>
      </c>
      <c r="I56" s="15">
        <f xml:space="preserve"> IF( ISNA( 'F_Inputs - Reps override'!H56 ), "", IF( ISBLANK( 'F_Inputs - Reps override'!H56 ), 'F_Inputs - Reps'!H56, 'F_Inputs - Reps override'!H56 ) )</f>
        <v>0.49637983532000002</v>
      </c>
      <c r="J56" s="15">
        <f xml:space="preserve"> IF( ISNA( 'F_Inputs - Reps override'!I56 ), "", IF( ISBLANK( 'F_Inputs - Reps override'!I56 ), 'F_Inputs - Reps'!I56, 'F_Inputs - Reps override'!I56 ) )</f>
        <v>0.63523023835984205</v>
      </c>
      <c r="K56" s="15">
        <f xml:space="preserve"> IF( ISNA( 'F_Inputs - Reps override'!J56 ), "", IF( ISBLANK( 'F_Inputs - Reps override'!J56 ), 'F_Inputs - Reps'!J56, 'F_Inputs - Reps override'!J56 ) )</f>
        <v>0.66598341707458097</v>
      </c>
      <c r="L56" s="7">
        <f t="shared" si="0"/>
        <v>2.429149556452423</v>
      </c>
      <c r="M56" t="str">
        <f xml:space="preserve"> INDEX(Lookup!$D$3:$D$134, MATCH('Inputs - Reps'!D56, Lookup!$C$3:$C$134, 0),)</f>
        <v>E Opex BIO</v>
      </c>
    </row>
    <row r="57" spans="3:13">
      <c r="C57" s="15" t="s">
        <v>33</v>
      </c>
      <c r="D57" s="15" t="s">
        <v>142</v>
      </c>
      <c r="E57" s="15" t="s">
        <v>143</v>
      </c>
      <c r="F57" s="15" t="s">
        <v>36</v>
      </c>
      <c r="G57" s="15">
        <f xml:space="preserve"> IF( ISNA( 'F_Inputs - Reps override'!F57 ), "", IF( ISBLANK( 'F_Inputs - Reps override'!F57 ), 'F_Inputs - Reps'!F57, 'F_Inputs - Reps override'!F57 ) )</f>
        <v>0</v>
      </c>
      <c r="H57" s="15">
        <f xml:space="preserve"> IF( ISNA( 'F_Inputs - Reps override'!G57 ), "", IF( ISBLANK( 'F_Inputs - Reps override'!G57 ), 'F_Inputs - Reps'!G57, 'F_Inputs - Reps override'!G57 ) )</f>
        <v>0</v>
      </c>
      <c r="I57" s="15">
        <f xml:space="preserve"> IF( ISNA( 'F_Inputs - Reps override'!H57 ), "", IF( ISBLANK( 'F_Inputs - Reps override'!H57 ), 'F_Inputs - Reps'!H57, 'F_Inputs - Reps override'!H57 ) )</f>
        <v>0</v>
      </c>
      <c r="J57" s="15">
        <f xml:space="preserve"> IF( ISNA( 'F_Inputs - Reps override'!I57 ), "", IF( ISBLANK( 'F_Inputs - Reps override'!I57 ), 'F_Inputs - Reps'!I57, 'F_Inputs - Reps override'!I57 ) )</f>
        <v>0</v>
      </c>
      <c r="K57" s="15">
        <f xml:space="preserve"> IF( ISNA( 'F_Inputs - Reps override'!J57 ), "", IF( ISBLANK( 'F_Inputs - Reps override'!J57 ), 'F_Inputs - Reps'!J57, 'F_Inputs - Reps override'!J57 ) )</f>
        <v>0</v>
      </c>
      <c r="L57" s="7">
        <f t="shared" si="0"/>
        <v>0</v>
      </c>
      <c r="M57" t="str">
        <f xml:space="preserve"> INDEX(Lookup!$D$3:$D$134, MATCH('Inputs - Reps'!D57, Lookup!$C$3:$C$134, 0),)</f>
        <v>E Opex BIO</v>
      </c>
    </row>
    <row r="58" spans="3:13">
      <c r="C58" s="15" t="s">
        <v>33</v>
      </c>
      <c r="D58" s="15" t="s">
        <v>144</v>
      </c>
      <c r="E58" s="15" t="s">
        <v>145</v>
      </c>
      <c r="F58" s="15" t="s">
        <v>36</v>
      </c>
      <c r="G58" s="15">
        <f xml:space="preserve"> IF( ISNA( 'F_Inputs - Reps override'!F58 ), "", IF( ISBLANK( 'F_Inputs - Reps override'!F58 ), 'F_Inputs - Reps'!F58, 'F_Inputs - Reps override'!F58 ) )</f>
        <v>1.231503504E-3</v>
      </c>
      <c r="H58" s="15">
        <f xml:space="preserve"> IF( ISNA( 'F_Inputs - Reps override'!G58 ), "", IF( ISBLANK( 'F_Inputs - Reps override'!G58 ), 'F_Inputs - Reps'!G58, 'F_Inputs - Reps override'!G58 ) )</f>
        <v>1.6283699499999998E-2</v>
      </c>
      <c r="I58" s="15">
        <f xml:space="preserve"> IF( ISNA( 'F_Inputs - Reps override'!H58 ), "", IF( ISBLANK( 'F_Inputs - Reps override'!H58 ), 'F_Inputs - Reps'!H58, 'F_Inputs - Reps override'!H58 ) )</f>
        <v>2.9404793450000001E-2</v>
      </c>
      <c r="J58" s="15">
        <f xml:space="preserve"> IF( ISNA( 'F_Inputs - Reps override'!I58 ), "", IF( ISBLANK( 'F_Inputs - Reps override'!I58 ), 'F_Inputs - Reps'!I58, 'F_Inputs - Reps override'!I58 ) )</f>
        <v>5.7901320828124297E-2</v>
      </c>
      <c r="K58" s="15">
        <f xml:space="preserve"> IF( ISNA( 'F_Inputs - Reps override'!J58 ), "", IF( ISBLANK( 'F_Inputs - Reps override'!J58 ), 'F_Inputs - Reps'!J58, 'F_Inputs - Reps override'!J58 ) )</f>
        <v>0.136769998020776</v>
      </c>
      <c r="L58" s="7">
        <f t="shared" si="0"/>
        <v>0.24159131530290029</v>
      </c>
      <c r="M58" t="str">
        <f xml:space="preserve"> INDEX(Lookup!$D$3:$D$134, MATCH('Inputs - Reps'!D58, Lookup!$C$3:$C$134, 0),)</f>
        <v>Plus Opex WWN</v>
      </c>
    </row>
    <row r="59" spans="3:13">
      <c r="C59" s="15" t="s">
        <v>33</v>
      </c>
      <c r="D59" s="15" t="s">
        <v>146</v>
      </c>
      <c r="E59" s="15" t="s">
        <v>147</v>
      </c>
      <c r="F59" s="15" t="s">
        <v>36</v>
      </c>
      <c r="G59" s="15">
        <f xml:space="preserve"> IF( ISNA( 'F_Inputs - Reps override'!F59 ), "", IF( ISBLANK( 'F_Inputs - Reps override'!F59 ), 'F_Inputs - Reps'!F59, 'F_Inputs - Reps override'!F59 ) )</f>
        <v>0</v>
      </c>
      <c r="H59" s="15">
        <f xml:space="preserve"> IF( ISNA( 'F_Inputs - Reps override'!G59 ), "", IF( ISBLANK( 'F_Inputs - Reps override'!G59 ), 'F_Inputs - Reps'!G59, 'F_Inputs - Reps override'!G59 ) )</f>
        <v>0</v>
      </c>
      <c r="I59" s="15">
        <f xml:space="preserve"> IF( ISNA( 'F_Inputs - Reps override'!H59 ), "", IF( ISBLANK( 'F_Inputs - Reps override'!H59 ), 'F_Inputs - Reps'!H59, 'F_Inputs - Reps override'!H59 ) )</f>
        <v>0</v>
      </c>
      <c r="J59" s="15">
        <f xml:space="preserve"> IF( ISNA( 'F_Inputs - Reps override'!I59 ), "", IF( ISBLANK( 'F_Inputs - Reps override'!I59 ), 'F_Inputs - Reps'!I59, 'F_Inputs - Reps override'!I59 ) )</f>
        <v>0</v>
      </c>
      <c r="K59" s="15">
        <f xml:space="preserve"> IF( ISNA( 'F_Inputs - Reps override'!J59 ), "", IF( ISBLANK( 'F_Inputs - Reps override'!J59 ), 'F_Inputs - Reps'!J59, 'F_Inputs - Reps override'!J59 ) )</f>
        <v>0</v>
      </c>
      <c r="L59" s="7">
        <f t="shared" si="0"/>
        <v>0</v>
      </c>
      <c r="M59" t="str">
        <f xml:space="preserve"> INDEX(Lookup!$D$3:$D$134, MATCH('Inputs - Reps'!D59, Lookup!$C$3:$C$134, 0),)</f>
        <v>Plus Opex WWN</v>
      </c>
    </row>
    <row r="60" spans="3:13">
      <c r="C60" s="15" t="s">
        <v>33</v>
      </c>
      <c r="D60" s="15" t="s">
        <v>148</v>
      </c>
      <c r="E60" s="15" t="s">
        <v>149</v>
      </c>
      <c r="F60" s="15" t="s">
        <v>36</v>
      </c>
      <c r="G60" s="15">
        <f xml:space="preserve"> IF( ISNA( 'F_Inputs - Reps override'!F60 ), "", IF( ISBLANK( 'F_Inputs - Reps override'!F60 ), 'F_Inputs - Reps'!F60, 'F_Inputs - Reps override'!F60 ) )</f>
        <v>0</v>
      </c>
      <c r="H60" s="15">
        <f xml:space="preserve"> IF( ISNA( 'F_Inputs - Reps override'!G60 ), "", IF( ISBLANK( 'F_Inputs - Reps override'!G60 ), 'F_Inputs - Reps'!G60, 'F_Inputs - Reps override'!G60 ) )</f>
        <v>0</v>
      </c>
      <c r="I60" s="15">
        <f xml:space="preserve"> IF( ISNA( 'F_Inputs - Reps override'!H60 ), "", IF( ISBLANK( 'F_Inputs - Reps override'!H60 ), 'F_Inputs - Reps'!H60, 'F_Inputs - Reps override'!H60 ) )</f>
        <v>0</v>
      </c>
      <c r="J60" s="15">
        <f xml:space="preserve"> IF( ISNA( 'F_Inputs - Reps override'!I60 ), "", IF( ISBLANK( 'F_Inputs - Reps override'!I60 ), 'F_Inputs - Reps'!I60, 'F_Inputs - Reps override'!I60 ) )</f>
        <v>0</v>
      </c>
      <c r="K60" s="15">
        <f xml:space="preserve"> IF( ISNA( 'F_Inputs - Reps override'!J60 ), "", IF( ISBLANK( 'F_Inputs - Reps override'!J60 ), 'F_Inputs - Reps'!J60, 'F_Inputs - Reps override'!J60 ) )</f>
        <v>0</v>
      </c>
      <c r="L60" s="7">
        <f t="shared" si="0"/>
        <v>0</v>
      </c>
      <c r="M60" t="str">
        <f xml:space="preserve"> INDEX(Lookup!$D$3:$D$134, MATCH('Inputs - Reps'!D60, Lookup!$C$3:$C$134, 0),)</f>
        <v>Plus Opex BIO</v>
      </c>
    </row>
    <row r="61" spans="3:13">
      <c r="C61" s="15" t="s">
        <v>33</v>
      </c>
      <c r="D61" s="15" t="s">
        <v>150</v>
      </c>
      <c r="E61" s="15" t="s">
        <v>151</v>
      </c>
      <c r="F61" s="15" t="s">
        <v>36</v>
      </c>
      <c r="G61" s="15">
        <f xml:space="preserve"> IF( ISNA( 'F_Inputs - Reps override'!F61 ), "", IF( ISBLANK( 'F_Inputs - Reps override'!F61 ), 'F_Inputs - Reps'!F61, 'F_Inputs - Reps override'!F61 ) )</f>
        <v>0</v>
      </c>
      <c r="H61" s="15">
        <f xml:space="preserve"> IF( ISNA( 'F_Inputs - Reps override'!G61 ), "", IF( ISBLANK( 'F_Inputs - Reps override'!G61 ), 'F_Inputs - Reps'!G61, 'F_Inputs - Reps override'!G61 ) )</f>
        <v>0</v>
      </c>
      <c r="I61" s="15">
        <f xml:space="preserve"> IF( ISNA( 'F_Inputs - Reps override'!H61 ), "", IF( ISBLANK( 'F_Inputs - Reps override'!H61 ), 'F_Inputs - Reps'!H61, 'F_Inputs - Reps override'!H61 ) )</f>
        <v>0</v>
      </c>
      <c r="J61" s="15">
        <f xml:space="preserve"> IF( ISNA( 'F_Inputs - Reps override'!I61 ), "", IF( ISBLANK( 'F_Inputs - Reps override'!I61 ), 'F_Inputs - Reps'!I61, 'F_Inputs - Reps override'!I61 ) )</f>
        <v>0</v>
      </c>
      <c r="K61" s="15">
        <f xml:space="preserve"> IF( ISNA( 'F_Inputs - Reps override'!J61 ), "", IF( ISBLANK( 'F_Inputs - Reps override'!J61 ), 'F_Inputs - Reps'!J61, 'F_Inputs - Reps override'!J61 ) )</f>
        <v>0</v>
      </c>
      <c r="L61" s="7">
        <f t="shared" si="0"/>
        <v>0</v>
      </c>
      <c r="M61" t="str">
        <f xml:space="preserve"> INDEX(Lookup!$D$3:$D$134, MATCH('Inputs - Reps'!D61, Lookup!$C$3:$C$134, 0),)</f>
        <v>Plus Opex BIO</v>
      </c>
    </row>
    <row r="62" spans="3:13">
      <c r="C62" s="15" t="s">
        <v>33</v>
      </c>
      <c r="D62" s="15" t="s">
        <v>152</v>
      </c>
      <c r="E62" s="15" t="s">
        <v>153</v>
      </c>
      <c r="F62" s="15" t="s">
        <v>36</v>
      </c>
      <c r="G62" s="15">
        <f xml:space="preserve"> IF( ISNA( 'F_Inputs - Reps override'!F62 ), "", IF( ISBLANK( 'F_Inputs - Reps override'!F62 ), 'F_Inputs - Reps'!F62, 'F_Inputs - Reps override'!F62 ) )</f>
        <v>0</v>
      </c>
      <c r="H62" s="15">
        <f xml:space="preserve"> IF( ISNA( 'F_Inputs - Reps override'!G62 ), "", IF( ISBLANK( 'F_Inputs - Reps override'!G62 ), 'F_Inputs - Reps'!G62, 'F_Inputs - Reps override'!G62 ) )</f>
        <v>0</v>
      </c>
      <c r="I62" s="15">
        <f xml:space="preserve"> IF( ISNA( 'F_Inputs - Reps override'!H62 ), "", IF( ISBLANK( 'F_Inputs - Reps override'!H62 ), 'F_Inputs - Reps'!H62, 'F_Inputs - Reps override'!H62 ) )</f>
        <v>0</v>
      </c>
      <c r="J62" s="15">
        <f xml:space="preserve"> IF( ISNA( 'F_Inputs - Reps override'!I62 ), "", IF( ISBLANK( 'F_Inputs - Reps override'!I62 ), 'F_Inputs - Reps'!I62, 'F_Inputs - Reps override'!I62 ) )</f>
        <v>0</v>
      </c>
      <c r="K62" s="15">
        <f xml:space="preserve"> IF( ISNA( 'F_Inputs - Reps override'!J62 ), "", IF( ISBLANK( 'F_Inputs - Reps override'!J62 ), 'F_Inputs - Reps'!J62, 'F_Inputs - Reps override'!J62 ) )</f>
        <v>0</v>
      </c>
      <c r="L62" s="7">
        <f t="shared" si="0"/>
        <v>0</v>
      </c>
      <c r="M62" t="str">
        <f xml:space="preserve"> INDEX(Lookup!$D$3:$D$134, MATCH('Inputs - Reps'!D62, Lookup!$C$3:$C$134, 0),)</f>
        <v>Plus Opex BIO</v>
      </c>
    </row>
    <row r="63" spans="3:13">
      <c r="C63" s="15" t="s">
        <v>33</v>
      </c>
      <c r="D63" s="15" t="s">
        <v>154</v>
      </c>
      <c r="E63" s="15" t="s">
        <v>155</v>
      </c>
      <c r="F63" s="15" t="s">
        <v>36</v>
      </c>
      <c r="G63" s="15">
        <f xml:space="preserve"> IF( ISNA( 'F_Inputs - Reps override'!F63 ), "", IF( ISBLANK( 'F_Inputs - Reps override'!F63 ), 'F_Inputs - Reps'!F63, 'F_Inputs - Reps override'!F63 ) )</f>
        <v>0</v>
      </c>
      <c r="H63" s="15">
        <f xml:space="preserve"> IF( ISNA( 'F_Inputs - Reps override'!G63 ), "", IF( ISBLANK( 'F_Inputs - Reps override'!G63 ), 'F_Inputs - Reps'!G63, 'F_Inputs - Reps override'!G63 ) )</f>
        <v>0</v>
      </c>
      <c r="I63" s="15">
        <f xml:space="preserve"> IF( ISNA( 'F_Inputs - Reps override'!H63 ), "", IF( ISBLANK( 'F_Inputs - Reps override'!H63 ), 'F_Inputs - Reps'!H63, 'F_Inputs - Reps override'!H63 ) )</f>
        <v>0</v>
      </c>
      <c r="J63" s="15">
        <f xml:space="preserve"> IF( ISNA( 'F_Inputs - Reps override'!I63 ), "", IF( ISBLANK( 'F_Inputs - Reps override'!I63 ), 'F_Inputs - Reps'!I63, 'F_Inputs - Reps override'!I63 ) )</f>
        <v>0</v>
      </c>
      <c r="K63" s="15">
        <f xml:space="preserve"> IF( ISNA( 'F_Inputs - Reps override'!J63 ), "", IF( ISBLANK( 'F_Inputs - Reps override'!J63 ), 'F_Inputs - Reps'!J63, 'F_Inputs - Reps override'!J63 ) )</f>
        <v>0</v>
      </c>
      <c r="L63" s="7">
        <f t="shared" si="0"/>
        <v>0</v>
      </c>
      <c r="M63" t="str">
        <f xml:space="preserve"> INDEX(Lookup!$D$3:$D$134, MATCH('Inputs - Reps'!D63, Lookup!$C$3:$C$134, 0),)</f>
        <v>Plus Opex WWN</v>
      </c>
    </row>
    <row r="64" spans="3:13">
      <c r="C64" s="15" t="s">
        <v>33</v>
      </c>
      <c r="D64" s="15" t="s">
        <v>156</v>
      </c>
      <c r="E64" s="15" t="s">
        <v>157</v>
      </c>
      <c r="F64" s="15" t="s">
        <v>36</v>
      </c>
      <c r="G64" s="15">
        <f xml:space="preserve"> IF( ISNA( 'F_Inputs - Reps override'!F64 ), "", IF( ISBLANK( 'F_Inputs - Reps override'!F64 ), 'F_Inputs - Reps'!F64, 'F_Inputs - Reps override'!F64 ) )</f>
        <v>0.65036715280500002</v>
      </c>
      <c r="H64" s="15">
        <f xml:space="preserve"> IF( ISNA( 'F_Inputs - Reps override'!G64 ), "", IF( ISBLANK( 'F_Inputs - Reps override'!G64 ), 'F_Inputs - Reps'!G64, 'F_Inputs - Reps override'!G64 ) )</f>
        <v>1.2404302807000001</v>
      </c>
      <c r="I64" s="15">
        <f xml:space="preserve"> IF( ISNA( 'F_Inputs - Reps override'!H64 ), "", IF( ISBLANK( 'F_Inputs - Reps override'!H64 ), 'F_Inputs - Reps'!H64, 'F_Inputs - Reps override'!H64 ) )</f>
        <v>1.8785605570299999</v>
      </c>
      <c r="J64" s="15">
        <f xml:space="preserve"> IF( ISNA( 'F_Inputs - Reps override'!I64 ), "", IF( ISBLANK( 'F_Inputs - Reps override'!I64 ), 'F_Inputs - Reps'!I64, 'F_Inputs - Reps override'!I64 ) )</f>
        <v>2.72768730257022</v>
      </c>
      <c r="K64" s="15">
        <f xml:space="preserve"> IF( ISNA( 'F_Inputs - Reps override'!J64 ), "", IF( ISBLANK( 'F_Inputs - Reps override'!J64 ), 'F_Inputs - Reps'!J64, 'F_Inputs - Reps override'!J64 ) )</f>
        <v>3.6998535946973101</v>
      </c>
      <c r="L64" s="7">
        <f t="shared" si="0"/>
        <v>10.196898887802529</v>
      </c>
      <c r="M64" t="str">
        <f xml:space="preserve"> INDEX(Lookup!$D$3:$D$134, MATCH('Inputs - Reps'!D64, Lookup!$C$3:$C$134, 0),)</f>
        <v>Plus Opex WWN</v>
      </c>
    </row>
    <row r="65" spans="3:13">
      <c r="C65" s="15" t="s">
        <v>33</v>
      </c>
      <c r="D65" s="15" t="s">
        <v>158</v>
      </c>
      <c r="E65" s="15" t="s">
        <v>159</v>
      </c>
      <c r="F65" s="15" t="s">
        <v>36</v>
      </c>
      <c r="G65" s="15">
        <f xml:space="preserve"> IF( ISNA( 'F_Inputs - Reps override'!F65 ), "", IF( ISBLANK( 'F_Inputs - Reps override'!F65 ), 'F_Inputs - Reps'!F65, 'F_Inputs - Reps override'!F65 ) )</f>
        <v>0</v>
      </c>
      <c r="H65" s="15">
        <f xml:space="preserve"> IF( ISNA( 'F_Inputs - Reps override'!G65 ), "", IF( ISBLANK( 'F_Inputs - Reps override'!G65 ), 'F_Inputs - Reps'!G65, 'F_Inputs - Reps override'!G65 ) )</f>
        <v>0</v>
      </c>
      <c r="I65" s="15">
        <f xml:space="preserve"> IF( ISNA( 'F_Inputs - Reps override'!H65 ), "", IF( ISBLANK( 'F_Inputs - Reps override'!H65 ), 'F_Inputs - Reps'!H65, 'F_Inputs - Reps override'!H65 ) )</f>
        <v>0</v>
      </c>
      <c r="J65" s="15">
        <f xml:space="preserve"> IF( ISNA( 'F_Inputs - Reps override'!I65 ), "", IF( ISBLANK( 'F_Inputs - Reps override'!I65 ), 'F_Inputs - Reps'!I65, 'F_Inputs - Reps override'!I65 ) )</f>
        <v>0</v>
      </c>
      <c r="K65" s="15">
        <f xml:space="preserve"> IF( ISNA( 'F_Inputs - Reps override'!J65 ), "", IF( ISBLANK( 'F_Inputs - Reps override'!J65 ), 'F_Inputs - Reps'!J65, 'F_Inputs - Reps override'!J65 ) )</f>
        <v>0</v>
      </c>
      <c r="L65" s="7">
        <f t="shared" si="0"/>
        <v>0</v>
      </c>
      <c r="M65" t="str">
        <f xml:space="preserve"> INDEX(Lookup!$D$3:$D$134, MATCH('Inputs - Reps'!D65, Lookup!$C$3:$C$134, 0),)</f>
        <v>Plus Opex BIO</v>
      </c>
    </row>
    <row r="66" spans="3:13">
      <c r="C66" s="15" t="s">
        <v>33</v>
      </c>
      <c r="D66" s="15" t="s">
        <v>160</v>
      </c>
      <c r="E66" s="15" t="s">
        <v>161</v>
      </c>
      <c r="F66" s="15" t="s">
        <v>36</v>
      </c>
      <c r="G66" s="15">
        <f xml:space="preserve"> IF( ISNA( 'F_Inputs - Reps override'!F66 ), "", IF( ISBLANK( 'F_Inputs - Reps override'!F66 ), 'F_Inputs - Reps'!F66, 'F_Inputs - Reps override'!F66 ) )</f>
        <v>0</v>
      </c>
      <c r="H66" s="15">
        <f xml:space="preserve"> IF( ISNA( 'F_Inputs - Reps override'!G66 ), "", IF( ISBLANK( 'F_Inputs - Reps override'!G66 ), 'F_Inputs - Reps'!G66, 'F_Inputs - Reps override'!G66 ) )</f>
        <v>0</v>
      </c>
      <c r="I66" s="15">
        <f xml:space="preserve"> IF( ISNA( 'F_Inputs - Reps override'!H66 ), "", IF( ISBLANK( 'F_Inputs - Reps override'!H66 ), 'F_Inputs - Reps'!H66, 'F_Inputs - Reps override'!H66 ) )</f>
        <v>0</v>
      </c>
      <c r="J66" s="15">
        <f xml:space="preserve"> IF( ISNA( 'F_Inputs - Reps override'!I66 ), "", IF( ISBLANK( 'F_Inputs - Reps override'!I66 ), 'F_Inputs - Reps'!I66, 'F_Inputs - Reps override'!I66 ) )</f>
        <v>0</v>
      </c>
      <c r="K66" s="15">
        <f xml:space="preserve"> IF( ISNA( 'F_Inputs - Reps override'!J66 ), "", IF( ISBLANK( 'F_Inputs - Reps override'!J66 ), 'F_Inputs - Reps'!J66, 'F_Inputs - Reps override'!J66 ) )</f>
        <v>0</v>
      </c>
      <c r="L66" s="7">
        <f t="shared" si="0"/>
        <v>0</v>
      </c>
      <c r="M66" t="str">
        <f xml:space="preserve"> INDEX(Lookup!$D$3:$D$134, MATCH('Inputs - Reps'!D66, Lookup!$C$3:$C$134, 0),)</f>
        <v>Plus Opex BIO</v>
      </c>
    </row>
    <row r="67" spans="3:13">
      <c r="C67" s="15" t="s">
        <v>33</v>
      </c>
      <c r="D67" s="15" t="s">
        <v>162</v>
      </c>
      <c r="E67" s="15" t="s">
        <v>163</v>
      </c>
      <c r="F67" s="15" t="s">
        <v>36</v>
      </c>
      <c r="G67" s="15">
        <f xml:space="preserve"> IF( ISNA( 'F_Inputs - Reps override'!F67 ), "", IF( ISBLANK( 'F_Inputs - Reps override'!F67 ), 'F_Inputs - Reps'!F67, 'F_Inputs - Reps override'!F67 ) )</f>
        <v>0</v>
      </c>
      <c r="H67" s="15">
        <f xml:space="preserve"> IF( ISNA( 'F_Inputs - Reps override'!G67 ), "", IF( ISBLANK( 'F_Inputs - Reps override'!G67 ), 'F_Inputs - Reps'!G67, 'F_Inputs - Reps override'!G67 ) )</f>
        <v>0</v>
      </c>
      <c r="I67" s="15">
        <f xml:space="preserve"> IF( ISNA( 'F_Inputs - Reps override'!H67 ), "", IF( ISBLANK( 'F_Inputs - Reps override'!H67 ), 'F_Inputs - Reps'!H67, 'F_Inputs - Reps override'!H67 ) )</f>
        <v>0</v>
      </c>
      <c r="J67" s="15">
        <f xml:space="preserve"> IF( ISNA( 'F_Inputs - Reps override'!I67 ), "", IF( ISBLANK( 'F_Inputs - Reps override'!I67 ), 'F_Inputs - Reps'!I67, 'F_Inputs - Reps override'!I67 ) )</f>
        <v>0</v>
      </c>
      <c r="K67" s="15">
        <f xml:space="preserve"> IF( ISNA( 'F_Inputs - Reps override'!J67 ), "", IF( ISBLANK( 'F_Inputs - Reps override'!J67 ), 'F_Inputs - Reps'!J67, 'F_Inputs - Reps override'!J67 ) )</f>
        <v>0</v>
      </c>
      <c r="L67" s="7">
        <f t="shared" si="0"/>
        <v>0</v>
      </c>
      <c r="M67" t="str">
        <f xml:space="preserve"> INDEX(Lookup!$D$3:$D$134, MATCH('Inputs - Reps'!D67, Lookup!$C$3:$C$134, 0),)</f>
        <v>Plus Opex BIO</v>
      </c>
    </row>
    <row r="68" spans="3:13">
      <c r="C68" s="15" t="s">
        <v>33</v>
      </c>
      <c r="D68" s="15" t="s">
        <v>164</v>
      </c>
      <c r="E68" s="15" t="s">
        <v>165</v>
      </c>
      <c r="F68" s="15" t="s">
        <v>36</v>
      </c>
      <c r="G68" s="15">
        <f xml:space="preserve"> IF( ISNA( 'F_Inputs - Reps override'!F68 ), "", IF( ISBLANK( 'F_Inputs - Reps override'!F68 ), 'F_Inputs - Reps'!F68, 'F_Inputs - Reps override'!F68 ) )</f>
        <v>0.77836916105999998</v>
      </c>
      <c r="H68" s="15">
        <f xml:space="preserve"> IF( ISNA( 'F_Inputs - Reps override'!G68 ), "", IF( ISBLANK( 'F_Inputs - Reps override'!G68 ), 'F_Inputs - Reps'!G68, 'F_Inputs - Reps override'!G68 ) )</f>
        <v>0.76199856629999996</v>
      </c>
      <c r="I68" s="15">
        <f xml:space="preserve"> IF( ISNA( 'F_Inputs - Reps override'!H68 ), "", IF( ISBLANK( 'F_Inputs - Reps override'!H68 ), 'F_Inputs - Reps'!H68, 'F_Inputs - Reps override'!H68 ) )</f>
        <v>0.73662073222000002</v>
      </c>
      <c r="J68" s="15">
        <f xml:space="preserve"> IF( ISNA( 'F_Inputs - Reps override'!I68 ), "", IF( ISBLANK( 'F_Inputs - Reps override'!I68 ), 'F_Inputs - Reps'!I68, 'F_Inputs - Reps override'!I68 ) )</f>
        <v>0.71434782043758205</v>
      </c>
      <c r="K68" s="15">
        <f xml:space="preserve"> IF( ISNA( 'F_Inputs - Reps override'!J68 ), "", IF( ISBLANK( 'F_Inputs - Reps override'!J68 ), 'F_Inputs - Reps'!J68, 'F_Inputs - Reps override'!J68 ) )</f>
        <v>0.423432596043403</v>
      </c>
      <c r="L68" s="7">
        <f t="shared" ref="L68:L131" si="1" xml:space="preserve"> SUM(G68:K68)</f>
        <v>3.4147688760609851</v>
      </c>
      <c r="M68" t="str">
        <f xml:space="preserve"> INDEX(Lookup!$D$3:$D$134, MATCH('Inputs - Reps'!D68, Lookup!$C$3:$C$134, 0),)</f>
        <v>Plus Opex WWN</v>
      </c>
    </row>
    <row r="69" spans="3:13">
      <c r="C69" s="15" t="s">
        <v>33</v>
      </c>
      <c r="D69" s="15" t="s">
        <v>166</v>
      </c>
      <c r="E69" s="15" t="s">
        <v>167</v>
      </c>
      <c r="F69" s="15" t="s">
        <v>36</v>
      </c>
      <c r="G69" s="15">
        <f xml:space="preserve"> IF( ISNA( 'F_Inputs - Reps override'!F69 ), "", IF( ISBLANK( 'F_Inputs - Reps override'!F69 ), 'F_Inputs - Reps'!F69, 'F_Inputs - Reps override'!F69 ) )</f>
        <v>0</v>
      </c>
      <c r="H69" s="15">
        <f xml:space="preserve"> IF( ISNA( 'F_Inputs - Reps override'!G69 ), "", IF( ISBLANK( 'F_Inputs - Reps override'!G69 ), 'F_Inputs - Reps'!G69, 'F_Inputs - Reps override'!G69 ) )</f>
        <v>0</v>
      </c>
      <c r="I69" s="15">
        <f xml:space="preserve"> IF( ISNA( 'F_Inputs - Reps override'!H69 ), "", IF( ISBLANK( 'F_Inputs - Reps override'!H69 ), 'F_Inputs - Reps'!H69, 'F_Inputs - Reps override'!H69 ) )</f>
        <v>0</v>
      </c>
      <c r="J69" s="15">
        <f xml:space="preserve"> IF( ISNA( 'F_Inputs - Reps override'!I69 ), "", IF( ISBLANK( 'F_Inputs - Reps override'!I69 ), 'F_Inputs - Reps'!I69, 'F_Inputs - Reps override'!I69 ) )</f>
        <v>0</v>
      </c>
      <c r="K69" s="15">
        <f xml:space="preserve"> IF( ISNA( 'F_Inputs - Reps override'!J69 ), "", IF( ISBLANK( 'F_Inputs - Reps override'!J69 ), 'F_Inputs - Reps'!J69, 'F_Inputs - Reps override'!J69 ) )</f>
        <v>0</v>
      </c>
      <c r="L69" s="7">
        <f t="shared" si="1"/>
        <v>0</v>
      </c>
      <c r="M69" t="str">
        <f xml:space="preserve"> INDEX(Lookup!$D$3:$D$134, MATCH('Inputs - Reps'!D69, Lookup!$C$3:$C$134, 0),)</f>
        <v>Plus Opex WWN</v>
      </c>
    </row>
    <row r="70" spans="3:13">
      <c r="C70" s="15" t="s">
        <v>33</v>
      </c>
      <c r="D70" s="15" t="s">
        <v>168</v>
      </c>
      <c r="E70" s="15" t="s">
        <v>169</v>
      </c>
      <c r="F70" s="15" t="s">
        <v>36</v>
      </c>
      <c r="G70" s="15">
        <f xml:space="preserve"> IF( ISNA( 'F_Inputs - Reps override'!F70 ), "", IF( ISBLANK( 'F_Inputs - Reps override'!F70 ), 'F_Inputs - Reps'!F70, 'F_Inputs - Reps override'!F70 ) )</f>
        <v>0</v>
      </c>
      <c r="H70" s="15">
        <f xml:space="preserve"> IF( ISNA( 'F_Inputs - Reps override'!G70 ), "", IF( ISBLANK( 'F_Inputs - Reps override'!G70 ), 'F_Inputs - Reps'!G70, 'F_Inputs - Reps override'!G70 ) )</f>
        <v>0</v>
      </c>
      <c r="I70" s="15">
        <f xml:space="preserve"> IF( ISNA( 'F_Inputs - Reps override'!H70 ), "", IF( ISBLANK( 'F_Inputs - Reps override'!H70 ), 'F_Inputs - Reps'!H70, 'F_Inputs - Reps override'!H70 ) )</f>
        <v>0</v>
      </c>
      <c r="J70" s="15">
        <f xml:space="preserve"> IF( ISNA( 'F_Inputs - Reps override'!I70 ), "", IF( ISBLANK( 'F_Inputs - Reps override'!I70 ), 'F_Inputs - Reps'!I70, 'F_Inputs - Reps override'!I70 ) )</f>
        <v>0</v>
      </c>
      <c r="K70" s="15">
        <f xml:space="preserve"> IF( ISNA( 'F_Inputs - Reps override'!J70 ), "", IF( ISBLANK( 'F_Inputs - Reps override'!J70 ), 'F_Inputs - Reps'!J70, 'F_Inputs - Reps override'!J70 ) )</f>
        <v>0</v>
      </c>
      <c r="L70" s="7">
        <f t="shared" si="1"/>
        <v>0</v>
      </c>
      <c r="M70" t="str">
        <f xml:space="preserve"> INDEX(Lookup!$D$3:$D$134, MATCH('Inputs - Reps'!D70, Lookup!$C$3:$C$134, 0),)</f>
        <v>Plus Opex BIO</v>
      </c>
    </row>
    <row r="71" spans="3:13">
      <c r="C71" s="15" t="s">
        <v>33</v>
      </c>
      <c r="D71" s="15" t="s">
        <v>170</v>
      </c>
      <c r="E71" s="15" t="s">
        <v>171</v>
      </c>
      <c r="F71" s="15" t="s">
        <v>36</v>
      </c>
      <c r="G71" s="15">
        <f xml:space="preserve"> IF( ISNA( 'F_Inputs - Reps override'!F71 ), "", IF( ISBLANK( 'F_Inputs - Reps override'!F71 ), 'F_Inputs - Reps'!F71, 'F_Inputs - Reps override'!F71 ) )</f>
        <v>0</v>
      </c>
      <c r="H71" s="15">
        <f xml:space="preserve"> IF( ISNA( 'F_Inputs - Reps override'!G71 ), "", IF( ISBLANK( 'F_Inputs - Reps override'!G71 ), 'F_Inputs - Reps'!G71, 'F_Inputs - Reps override'!G71 ) )</f>
        <v>0</v>
      </c>
      <c r="I71" s="15">
        <f xml:space="preserve"> IF( ISNA( 'F_Inputs - Reps override'!H71 ), "", IF( ISBLANK( 'F_Inputs - Reps override'!H71 ), 'F_Inputs - Reps'!H71, 'F_Inputs - Reps override'!H71 ) )</f>
        <v>0</v>
      </c>
      <c r="J71" s="15">
        <f xml:space="preserve"> IF( ISNA( 'F_Inputs - Reps override'!I71 ), "", IF( ISBLANK( 'F_Inputs - Reps override'!I71 ), 'F_Inputs - Reps'!I71, 'F_Inputs - Reps override'!I71 ) )</f>
        <v>0</v>
      </c>
      <c r="K71" s="15">
        <f xml:space="preserve"> IF( ISNA( 'F_Inputs - Reps override'!J71 ), "", IF( ISBLANK( 'F_Inputs - Reps override'!J71 ), 'F_Inputs - Reps'!J71, 'F_Inputs - Reps override'!J71 ) )</f>
        <v>0</v>
      </c>
      <c r="L71" s="7">
        <f t="shared" si="1"/>
        <v>0</v>
      </c>
      <c r="M71" t="str">
        <f xml:space="preserve"> INDEX(Lookup!$D$3:$D$134, MATCH('Inputs - Reps'!D71, Lookup!$C$3:$C$134, 0),)</f>
        <v>Plus Opex BIO</v>
      </c>
    </row>
    <row r="72" spans="3:13">
      <c r="C72" s="15" t="s">
        <v>33</v>
      </c>
      <c r="D72" s="15" t="s">
        <v>172</v>
      </c>
      <c r="E72" s="15" t="s">
        <v>173</v>
      </c>
      <c r="F72" s="15" t="s">
        <v>36</v>
      </c>
      <c r="G72" s="15">
        <f xml:space="preserve"> IF( ISNA( 'F_Inputs - Reps override'!F72 ), "", IF( ISBLANK( 'F_Inputs - Reps override'!F72 ), 'F_Inputs - Reps'!F72, 'F_Inputs - Reps override'!F72 ) )</f>
        <v>0</v>
      </c>
      <c r="H72" s="15">
        <f xml:space="preserve"> IF( ISNA( 'F_Inputs - Reps override'!G72 ), "", IF( ISBLANK( 'F_Inputs - Reps override'!G72 ), 'F_Inputs - Reps'!G72, 'F_Inputs - Reps override'!G72 ) )</f>
        <v>0</v>
      </c>
      <c r="I72" s="15">
        <f xml:space="preserve"> IF( ISNA( 'F_Inputs - Reps override'!H72 ), "", IF( ISBLANK( 'F_Inputs - Reps override'!H72 ), 'F_Inputs - Reps'!H72, 'F_Inputs - Reps override'!H72 ) )</f>
        <v>0</v>
      </c>
      <c r="J72" s="15">
        <f xml:space="preserve"> IF( ISNA( 'F_Inputs - Reps override'!I72 ), "", IF( ISBLANK( 'F_Inputs - Reps override'!I72 ), 'F_Inputs - Reps'!I72, 'F_Inputs - Reps override'!I72 ) )</f>
        <v>0</v>
      </c>
      <c r="K72" s="15">
        <f xml:space="preserve"> IF( ISNA( 'F_Inputs - Reps override'!J72 ), "", IF( ISBLANK( 'F_Inputs - Reps override'!J72 ), 'F_Inputs - Reps'!J72, 'F_Inputs - Reps override'!J72 ) )</f>
        <v>0</v>
      </c>
      <c r="L72" s="7">
        <f t="shared" si="1"/>
        <v>0</v>
      </c>
      <c r="M72" t="str">
        <f xml:space="preserve"> INDEX(Lookup!$D$3:$D$134, MATCH('Inputs - Reps'!D72, Lookup!$C$3:$C$134, 0),)</f>
        <v>Plus Opex BIO</v>
      </c>
    </row>
    <row r="73" spans="3:13">
      <c r="C73" s="15" t="s">
        <v>33</v>
      </c>
      <c r="D73" s="15" t="s">
        <v>174</v>
      </c>
      <c r="E73" s="15" t="s">
        <v>175</v>
      </c>
      <c r="F73" s="15" t="s">
        <v>36</v>
      </c>
      <c r="G73" s="15">
        <f xml:space="preserve"> IF( ISNA( 'F_Inputs - Reps override'!F73 ), "", IF( ISBLANK( 'F_Inputs - Reps override'!F73 ), 'F_Inputs - Reps'!F73, 'F_Inputs - Reps override'!F73 ) )</f>
        <v>0</v>
      </c>
      <c r="H73" s="15">
        <f xml:space="preserve"> IF( ISNA( 'F_Inputs - Reps override'!G73 ), "", IF( ISBLANK( 'F_Inputs - Reps override'!G73 ), 'F_Inputs - Reps'!G73, 'F_Inputs - Reps override'!G73 ) )</f>
        <v>0</v>
      </c>
      <c r="I73" s="15">
        <f xml:space="preserve"> IF( ISNA( 'F_Inputs - Reps override'!H73 ), "", IF( ISBLANK( 'F_Inputs - Reps override'!H73 ), 'F_Inputs - Reps'!H73, 'F_Inputs - Reps override'!H73 ) )</f>
        <v>0</v>
      </c>
      <c r="J73" s="15">
        <f xml:space="preserve"> IF( ISNA( 'F_Inputs - Reps override'!I73 ), "", IF( ISBLANK( 'F_Inputs - Reps override'!I73 ), 'F_Inputs - Reps'!I73, 'F_Inputs - Reps override'!I73 ) )</f>
        <v>0</v>
      </c>
      <c r="K73" s="15">
        <f xml:space="preserve"> IF( ISNA( 'F_Inputs - Reps override'!J73 ), "", IF( ISBLANK( 'F_Inputs - Reps override'!J73 ), 'F_Inputs - Reps'!J73, 'F_Inputs - Reps override'!J73 ) )</f>
        <v>0</v>
      </c>
      <c r="L73" s="7">
        <f t="shared" si="1"/>
        <v>0</v>
      </c>
      <c r="M73" t="str">
        <f xml:space="preserve"> INDEX(Lookup!$D$3:$D$134, MATCH('Inputs - Reps'!D73, Lookup!$C$3:$C$134, 0),)</f>
        <v>Plus Opex WWN</v>
      </c>
    </row>
    <row r="74" spans="3:13">
      <c r="C74" s="15" t="s">
        <v>33</v>
      </c>
      <c r="D74" s="15" t="s">
        <v>176</v>
      </c>
      <c r="E74" s="15" t="s">
        <v>177</v>
      </c>
      <c r="F74" s="15" t="s">
        <v>36</v>
      </c>
      <c r="G74" s="15">
        <f xml:space="preserve"> IF( ISNA( 'F_Inputs - Reps override'!F74 ), "", IF( ISBLANK( 'F_Inputs - Reps override'!F74 ), 'F_Inputs - Reps'!F74, 'F_Inputs - Reps override'!F74 ) )</f>
        <v>0</v>
      </c>
      <c r="H74" s="15">
        <f xml:space="preserve"> IF( ISNA( 'F_Inputs - Reps override'!G74 ), "", IF( ISBLANK( 'F_Inputs - Reps override'!G74 ), 'F_Inputs - Reps'!G74, 'F_Inputs - Reps override'!G74 ) )</f>
        <v>0</v>
      </c>
      <c r="I74" s="15">
        <f xml:space="preserve"> IF( ISNA( 'F_Inputs - Reps override'!H74 ), "", IF( ISBLANK( 'F_Inputs - Reps override'!H74 ), 'F_Inputs - Reps'!H74, 'F_Inputs - Reps override'!H74 ) )</f>
        <v>0</v>
      </c>
      <c r="J74" s="15">
        <f xml:space="preserve"> IF( ISNA( 'F_Inputs - Reps override'!I74 ), "", IF( ISBLANK( 'F_Inputs - Reps override'!I74 ), 'F_Inputs - Reps'!I74, 'F_Inputs - Reps override'!I74 ) )</f>
        <v>0</v>
      </c>
      <c r="K74" s="15">
        <f xml:space="preserve"> IF( ISNA( 'F_Inputs - Reps override'!J74 ), "", IF( ISBLANK( 'F_Inputs - Reps override'!J74 ), 'F_Inputs - Reps'!J74, 'F_Inputs - Reps override'!J74 ) )</f>
        <v>0</v>
      </c>
      <c r="L74" s="7">
        <f t="shared" si="1"/>
        <v>0</v>
      </c>
      <c r="M74" t="str">
        <f xml:space="preserve"> INDEX(Lookup!$D$3:$D$134, MATCH('Inputs - Reps'!D74, Lookup!$C$3:$C$134, 0),)</f>
        <v>Plus Opex WWN</v>
      </c>
    </row>
    <row r="75" spans="3:13">
      <c r="C75" s="15" t="s">
        <v>33</v>
      </c>
      <c r="D75" s="15" t="s">
        <v>178</v>
      </c>
      <c r="E75" s="15" t="s">
        <v>179</v>
      </c>
      <c r="F75" s="15" t="s">
        <v>36</v>
      </c>
      <c r="G75" s="15">
        <f xml:space="preserve"> IF( ISNA( 'F_Inputs - Reps override'!F75 ), "", IF( ISBLANK( 'F_Inputs - Reps override'!F75 ), 'F_Inputs - Reps'!F75, 'F_Inputs - Reps override'!F75 ) )</f>
        <v>0</v>
      </c>
      <c r="H75" s="15">
        <f xml:space="preserve"> IF( ISNA( 'F_Inputs - Reps override'!G75 ), "", IF( ISBLANK( 'F_Inputs - Reps override'!G75 ), 'F_Inputs - Reps'!G75, 'F_Inputs - Reps override'!G75 ) )</f>
        <v>0</v>
      </c>
      <c r="I75" s="15">
        <f xml:space="preserve"> IF( ISNA( 'F_Inputs - Reps override'!H75 ), "", IF( ISBLANK( 'F_Inputs - Reps override'!H75 ), 'F_Inputs - Reps'!H75, 'F_Inputs - Reps override'!H75 ) )</f>
        <v>0</v>
      </c>
      <c r="J75" s="15">
        <f xml:space="preserve"> IF( ISNA( 'F_Inputs - Reps override'!I75 ), "", IF( ISBLANK( 'F_Inputs - Reps override'!I75 ), 'F_Inputs - Reps'!I75, 'F_Inputs - Reps override'!I75 ) )</f>
        <v>0</v>
      </c>
      <c r="K75" s="15">
        <f xml:space="preserve"> IF( ISNA( 'F_Inputs - Reps override'!J75 ), "", IF( ISBLANK( 'F_Inputs - Reps override'!J75 ), 'F_Inputs - Reps'!J75, 'F_Inputs - Reps override'!J75 ) )</f>
        <v>0</v>
      </c>
      <c r="L75" s="7">
        <f t="shared" si="1"/>
        <v>0</v>
      </c>
      <c r="M75" t="str">
        <f xml:space="preserve"> INDEX(Lookup!$D$3:$D$134, MATCH('Inputs - Reps'!D75, Lookup!$C$3:$C$134, 0),)</f>
        <v>Plus Opex BIO</v>
      </c>
    </row>
    <row r="76" spans="3:13">
      <c r="C76" s="15" t="s">
        <v>33</v>
      </c>
      <c r="D76" s="15" t="s">
        <v>180</v>
      </c>
      <c r="E76" s="15" t="s">
        <v>181</v>
      </c>
      <c r="F76" s="15" t="s">
        <v>36</v>
      </c>
      <c r="G76" s="15">
        <f xml:space="preserve"> IF( ISNA( 'F_Inputs - Reps override'!F76 ), "", IF( ISBLANK( 'F_Inputs - Reps override'!F76 ), 'F_Inputs - Reps'!F76, 'F_Inputs - Reps override'!F76 ) )</f>
        <v>0</v>
      </c>
      <c r="H76" s="15">
        <f xml:space="preserve"> IF( ISNA( 'F_Inputs - Reps override'!G76 ), "", IF( ISBLANK( 'F_Inputs - Reps override'!G76 ), 'F_Inputs - Reps'!G76, 'F_Inputs - Reps override'!G76 ) )</f>
        <v>0</v>
      </c>
      <c r="I76" s="15">
        <f xml:space="preserve"> IF( ISNA( 'F_Inputs - Reps override'!H76 ), "", IF( ISBLANK( 'F_Inputs - Reps override'!H76 ), 'F_Inputs - Reps'!H76, 'F_Inputs - Reps override'!H76 ) )</f>
        <v>0</v>
      </c>
      <c r="J76" s="15">
        <f xml:space="preserve"> IF( ISNA( 'F_Inputs - Reps override'!I76 ), "", IF( ISBLANK( 'F_Inputs - Reps override'!I76 ), 'F_Inputs - Reps'!I76, 'F_Inputs - Reps override'!I76 ) )</f>
        <v>0</v>
      </c>
      <c r="K76" s="15">
        <f xml:space="preserve"> IF( ISNA( 'F_Inputs - Reps override'!J76 ), "", IF( ISBLANK( 'F_Inputs - Reps override'!J76 ), 'F_Inputs - Reps'!J76, 'F_Inputs - Reps override'!J76 ) )</f>
        <v>0</v>
      </c>
      <c r="L76" s="7">
        <f t="shared" si="1"/>
        <v>0</v>
      </c>
      <c r="M76" t="str">
        <f xml:space="preserve"> INDEX(Lookup!$D$3:$D$134, MATCH('Inputs - Reps'!D76, Lookup!$C$3:$C$134, 0),)</f>
        <v>Plus Opex BIO</v>
      </c>
    </row>
    <row r="77" spans="3:13">
      <c r="C77" s="15" t="s">
        <v>33</v>
      </c>
      <c r="D77" s="15" t="s">
        <v>182</v>
      </c>
      <c r="E77" s="15" t="s">
        <v>183</v>
      </c>
      <c r="F77" s="15" t="s">
        <v>36</v>
      </c>
      <c r="G77" s="15">
        <f xml:space="preserve"> IF( ISNA( 'F_Inputs - Reps override'!F77 ), "", IF( ISBLANK( 'F_Inputs - Reps override'!F77 ), 'F_Inputs - Reps'!F77, 'F_Inputs - Reps override'!F77 ) )</f>
        <v>0</v>
      </c>
      <c r="H77" s="15">
        <f xml:space="preserve"> IF( ISNA( 'F_Inputs - Reps override'!G77 ), "", IF( ISBLANK( 'F_Inputs - Reps override'!G77 ), 'F_Inputs - Reps'!G77, 'F_Inputs - Reps override'!G77 ) )</f>
        <v>0</v>
      </c>
      <c r="I77" s="15">
        <f xml:space="preserve"> IF( ISNA( 'F_Inputs - Reps override'!H77 ), "", IF( ISBLANK( 'F_Inputs - Reps override'!H77 ), 'F_Inputs - Reps'!H77, 'F_Inputs - Reps override'!H77 ) )</f>
        <v>0</v>
      </c>
      <c r="J77" s="15">
        <f xml:space="preserve"> IF( ISNA( 'F_Inputs - Reps override'!I77 ), "", IF( ISBLANK( 'F_Inputs - Reps override'!I77 ), 'F_Inputs - Reps'!I77, 'F_Inputs - Reps override'!I77 ) )</f>
        <v>0</v>
      </c>
      <c r="K77" s="15">
        <f xml:space="preserve"> IF( ISNA( 'F_Inputs - Reps override'!J77 ), "", IF( ISBLANK( 'F_Inputs - Reps override'!J77 ), 'F_Inputs - Reps'!J77, 'F_Inputs - Reps override'!J77 ) )</f>
        <v>0</v>
      </c>
      <c r="L77" s="7">
        <f t="shared" si="1"/>
        <v>0</v>
      </c>
      <c r="M77" t="str">
        <f xml:space="preserve"> INDEX(Lookup!$D$3:$D$134, MATCH('Inputs - Reps'!D77, Lookup!$C$3:$C$134, 0),)</f>
        <v>Plus Opex BIO</v>
      </c>
    </row>
    <row r="78" spans="3:13">
      <c r="C78" s="15" t="s">
        <v>33</v>
      </c>
      <c r="D78" s="15" t="s">
        <v>184</v>
      </c>
      <c r="E78" s="15" t="s">
        <v>185</v>
      </c>
      <c r="F78" s="15" t="s">
        <v>36</v>
      </c>
      <c r="G78" s="15">
        <f xml:space="preserve"> IF( ISNA( 'F_Inputs - Reps override'!F78 ), "", IF( ISBLANK( 'F_Inputs - Reps override'!F78 ), 'F_Inputs - Reps'!F78, 'F_Inputs - Reps override'!F78 ) )</f>
        <v>21.1758103176291</v>
      </c>
      <c r="H78" s="15">
        <f xml:space="preserve"> IF( ISNA( 'F_Inputs - Reps override'!G78 ), "", IF( ISBLANK( 'F_Inputs - Reps override'!G78 ), 'F_Inputs - Reps'!G78, 'F_Inputs - Reps override'!G78 ) )</f>
        <v>34.524178214942602</v>
      </c>
      <c r="I78" s="15">
        <f xml:space="preserve"> IF( ISNA( 'F_Inputs - Reps override'!H78 ), "", IF( ISBLANK( 'F_Inputs - Reps override'!H78 ), 'F_Inputs - Reps'!H78, 'F_Inputs - Reps override'!H78 ) )</f>
        <v>27.590719435750898</v>
      </c>
      <c r="J78" s="15">
        <f xml:space="preserve"> IF( ISNA( 'F_Inputs - Reps override'!I78 ), "", IF( ISBLANK( 'F_Inputs - Reps override'!I78 ), 'F_Inputs - Reps'!I78, 'F_Inputs - Reps override'!I78 ) )</f>
        <v>23.0992519808723</v>
      </c>
      <c r="K78" s="15">
        <f xml:space="preserve"> IF( ISNA( 'F_Inputs - Reps override'!J78 ), "", IF( ISBLANK( 'F_Inputs - Reps override'!J78 ), 'F_Inputs - Reps'!J78, 'F_Inputs - Reps override'!J78 ) )</f>
        <v>18.111097783493499</v>
      </c>
      <c r="L78" s="7">
        <f t="shared" si="1"/>
        <v>124.50105773268839</v>
      </c>
      <c r="M78" t="str">
        <f xml:space="preserve"> INDEX(Lookup!$D$3:$D$134, MATCH('Inputs - Reps'!D78, Lookup!$C$3:$C$134, 0),)</f>
        <v>B Capex WWN</v>
      </c>
    </row>
    <row r="79" spans="3:13">
      <c r="C79" s="15" t="s">
        <v>33</v>
      </c>
      <c r="D79" s="15" t="s">
        <v>186</v>
      </c>
      <c r="E79" s="15" t="s">
        <v>187</v>
      </c>
      <c r="F79" s="15" t="s">
        <v>36</v>
      </c>
      <c r="G79" s="15">
        <f xml:space="preserve"> IF( ISNA( 'F_Inputs - Reps override'!F79 ), "", IF( ISBLANK( 'F_Inputs - Reps override'!F79 ), 'F_Inputs - Reps'!F79, 'F_Inputs - Reps override'!F79 ) )</f>
        <v>0</v>
      </c>
      <c r="H79" s="15">
        <f xml:space="preserve"> IF( ISNA( 'F_Inputs - Reps override'!G79 ), "", IF( ISBLANK( 'F_Inputs - Reps override'!G79 ), 'F_Inputs - Reps'!G79, 'F_Inputs - Reps override'!G79 ) )</f>
        <v>0</v>
      </c>
      <c r="I79" s="15">
        <f xml:space="preserve"> IF( ISNA( 'F_Inputs - Reps override'!H79 ), "", IF( ISBLANK( 'F_Inputs - Reps override'!H79 ), 'F_Inputs - Reps'!H79, 'F_Inputs - Reps override'!H79 ) )</f>
        <v>0</v>
      </c>
      <c r="J79" s="15">
        <f xml:space="preserve"> IF( ISNA( 'F_Inputs - Reps override'!I79 ), "", IF( ISBLANK( 'F_Inputs - Reps override'!I79 ), 'F_Inputs - Reps'!I79, 'F_Inputs - Reps override'!I79 ) )</f>
        <v>0</v>
      </c>
      <c r="K79" s="15">
        <f xml:space="preserve"> IF( ISNA( 'F_Inputs - Reps override'!J79 ), "", IF( ISBLANK( 'F_Inputs - Reps override'!J79 ), 'F_Inputs - Reps'!J79, 'F_Inputs - Reps override'!J79 ) )</f>
        <v>0</v>
      </c>
      <c r="L79" s="7">
        <f t="shared" si="1"/>
        <v>0</v>
      </c>
      <c r="M79" t="str">
        <f xml:space="preserve"> INDEX(Lookup!$D$3:$D$134, MATCH('Inputs - Reps'!D79, Lookup!$C$3:$C$134, 0),)</f>
        <v>B Capex WWN</v>
      </c>
    </row>
    <row r="80" spans="3:13">
      <c r="C80" s="15" t="s">
        <v>33</v>
      </c>
      <c r="D80" s="15" t="s">
        <v>188</v>
      </c>
      <c r="E80" s="15" t="s">
        <v>189</v>
      </c>
      <c r="F80" s="15" t="s">
        <v>36</v>
      </c>
      <c r="G80" s="15">
        <f xml:space="preserve"> IF( ISNA( 'F_Inputs - Reps override'!F80 ), "", IF( ISBLANK( 'F_Inputs - Reps override'!F80 ), 'F_Inputs - Reps'!F80, 'F_Inputs - Reps override'!F80 ) )</f>
        <v>0</v>
      </c>
      <c r="H80" s="15">
        <f xml:space="preserve"> IF( ISNA( 'F_Inputs - Reps override'!G80 ), "", IF( ISBLANK( 'F_Inputs - Reps override'!G80 ), 'F_Inputs - Reps'!G80, 'F_Inputs - Reps override'!G80 ) )</f>
        <v>0</v>
      </c>
      <c r="I80" s="15">
        <f xml:space="preserve"> IF( ISNA( 'F_Inputs - Reps override'!H80 ), "", IF( ISBLANK( 'F_Inputs - Reps override'!H80 ), 'F_Inputs - Reps'!H80, 'F_Inputs - Reps override'!H80 ) )</f>
        <v>0</v>
      </c>
      <c r="J80" s="15">
        <f xml:space="preserve"> IF( ISNA( 'F_Inputs - Reps override'!I80 ), "", IF( ISBLANK( 'F_Inputs - Reps override'!I80 ), 'F_Inputs - Reps'!I80, 'F_Inputs - Reps override'!I80 ) )</f>
        <v>0</v>
      </c>
      <c r="K80" s="15">
        <f xml:space="preserve"> IF( ISNA( 'F_Inputs - Reps override'!J80 ), "", IF( ISBLANK( 'F_Inputs - Reps override'!J80 ), 'F_Inputs - Reps'!J80, 'F_Inputs - Reps override'!J80 ) )</f>
        <v>0</v>
      </c>
      <c r="L80" s="7">
        <f t="shared" si="1"/>
        <v>0</v>
      </c>
      <c r="M80" t="str">
        <f xml:space="preserve"> INDEX(Lookup!$D$3:$D$134, MATCH('Inputs - Reps'!D80, Lookup!$C$3:$C$134, 0),)</f>
        <v>B Capex BIO</v>
      </c>
    </row>
    <row r="81" spans="3:13">
      <c r="C81" s="15" t="s">
        <v>33</v>
      </c>
      <c r="D81" s="15" t="s">
        <v>190</v>
      </c>
      <c r="E81" s="15" t="s">
        <v>191</v>
      </c>
      <c r="F81" s="15" t="s">
        <v>36</v>
      </c>
      <c r="G81" s="15">
        <f xml:space="preserve"> IF( ISNA( 'F_Inputs - Reps override'!F81 ), "", IF( ISBLANK( 'F_Inputs - Reps override'!F81 ), 'F_Inputs - Reps'!F81, 'F_Inputs - Reps override'!F81 ) )</f>
        <v>0</v>
      </c>
      <c r="H81" s="15">
        <f xml:space="preserve"> IF( ISNA( 'F_Inputs - Reps override'!G81 ), "", IF( ISBLANK( 'F_Inputs - Reps override'!G81 ), 'F_Inputs - Reps'!G81, 'F_Inputs - Reps override'!G81 ) )</f>
        <v>0</v>
      </c>
      <c r="I81" s="15">
        <f xml:space="preserve"> IF( ISNA( 'F_Inputs - Reps override'!H81 ), "", IF( ISBLANK( 'F_Inputs - Reps override'!H81 ), 'F_Inputs - Reps'!H81, 'F_Inputs - Reps override'!H81 ) )</f>
        <v>0</v>
      </c>
      <c r="J81" s="15">
        <f xml:space="preserve"> IF( ISNA( 'F_Inputs - Reps override'!I81 ), "", IF( ISBLANK( 'F_Inputs - Reps override'!I81 ), 'F_Inputs - Reps'!I81, 'F_Inputs - Reps override'!I81 ) )</f>
        <v>0</v>
      </c>
      <c r="K81" s="15">
        <f xml:space="preserve"> IF( ISNA( 'F_Inputs - Reps override'!J81 ), "", IF( ISBLANK( 'F_Inputs - Reps override'!J81 ), 'F_Inputs - Reps'!J81, 'F_Inputs - Reps override'!J81 ) )</f>
        <v>0</v>
      </c>
      <c r="L81" s="7">
        <f t="shared" si="1"/>
        <v>0</v>
      </c>
      <c r="M81" t="str">
        <f xml:space="preserve"> INDEX(Lookup!$D$3:$D$134, MATCH('Inputs - Reps'!D81, Lookup!$C$3:$C$134, 0),)</f>
        <v>B Capex BIO</v>
      </c>
    </row>
    <row r="82" spans="3:13">
      <c r="C82" s="15" t="s">
        <v>33</v>
      </c>
      <c r="D82" s="15" t="s">
        <v>192</v>
      </c>
      <c r="E82" s="15" t="s">
        <v>193</v>
      </c>
      <c r="F82" s="15" t="s">
        <v>36</v>
      </c>
      <c r="G82" s="15">
        <f xml:space="preserve"> IF( ISNA( 'F_Inputs - Reps override'!F82 ), "", IF( ISBLANK( 'F_Inputs - Reps override'!F82 ), 'F_Inputs - Reps'!F82, 'F_Inputs - Reps override'!F82 ) )</f>
        <v>0</v>
      </c>
      <c r="H82" s="15">
        <f xml:space="preserve"> IF( ISNA( 'F_Inputs - Reps override'!G82 ), "", IF( ISBLANK( 'F_Inputs - Reps override'!G82 ), 'F_Inputs - Reps'!G82, 'F_Inputs - Reps override'!G82 ) )</f>
        <v>0</v>
      </c>
      <c r="I82" s="15">
        <f xml:space="preserve"> IF( ISNA( 'F_Inputs - Reps override'!H82 ), "", IF( ISBLANK( 'F_Inputs - Reps override'!H82 ), 'F_Inputs - Reps'!H82, 'F_Inputs - Reps override'!H82 ) )</f>
        <v>0</v>
      </c>
      <c r="J82" s="15">
        <f xml:space="preserve"> IF( ISNA( 'F_Inputs - Reps override'!I82 ), "", IF( ISBLANK( 'F_Inputs - Reps override'!I82 ), 'F_Inputs - Reps'!I82, 'F_Inputs - Reps override'!I82 ) )</f>
        <v>0</v>
      </c>
      <c r="K82" s="15">
        <f xml:space="preserve"> IF( ISNA( 'F_Inputs - Reps override'!J82 ), "", IF( ISBLANK( 'F_Inputs - Reps override'!J82 ), 'F_Inputs - Reps'!J82, 'F_Inputs - Reps override'!J82 ) )</f>
        <v>0</v>
      </c>
      <c r="L82" s="7">
        <f t="shared" si="1"/>
        <v>0</v>
      </c>
      <c r="M82" t="str">
        <f xml:space="preserve"> INDEX(Lookup!$D$3:$D$134, MATCH('Inputs - Reps'!D82, Lookup!$C$3:$C$134, 0),)</f>
        <v>B Capex BIO</v>
      </c>
    </row>
    <row r="83" spans="3:13">
      <c r="C83" s="15" t="s">
        <v>33</v>
      </c>
      <c r="D83" s="15" t="s">
        <v>194</v>
      </c>
      <c r="E83" s="15" t="s">
        <v>195</v>
      </c>
      <c r="F83" s="15" t="s">
        <v>36</v>
      </c>
      <c r="G83" s="15">
        <f xml:space="preserve"> IF( ISNA( 'F_Inputs - Reps override'!F83 ), "", IF( ISBLANK( 'F_Inputs - Reps override'!F83 ), 'F_Inputs - Reps'!F83, 'F_Inputs - Reps override'!F83 ) )</f>
        <v>17.004754070227801</v>
      </c>
      <c r="H83" s="15">
        <f xml:space="preserve"> IF( ISNA( 'F_Inputs - Reps override'!G83 ), "", IF( ISBLANK( 'F_Inputs - Reps override'!G83 ), 'F_Inputs - Reps'!G83, 'F_Inputs - Reps override'!G83 ) )</f>
        <v>26.061015061757999</v>
      </c>
      <c r="I83" s="15">
        <f xml:space="preserve"> IF( ISNA( 'F_Inputs - Reps override'!H83 ), "", IF( ISBLANK( 'F_Inputs - Reps override'!H83 ), 'F_Inputs - Reps'!H83, 'F_Inputs - Reps override'!H83 ) )</f>
        <v>14.039958003585401</v>
      </c>
      <c r="J83" s="15">
        <f xml:space="preserve"> IF( ISNA( 'F_Inputs - Reps override'!I83 ), "", IF( ISBLANK( 'F_Inputs - Reps override'!I83 ), 'F_Inputs - Reps'!I83, 'F_Inputs - Reps override'!I83 ) )</f>
        <v>9.2912066924621097</v>
      </c>
      <c r="K83" s="15">
        <f xml:space="preserve"> IF( ISNA( 'F_Inputs - Reps override'!J83 ), "", IF( ISBLANK( 'F_Inputs - Reps override'!J83 ), 'F_Inputs - Reps'!J83, 'F_Inputs - Reps override'!J83 ) )</f>
        <v>12.2096791916656</v>
      </c>
      <c r="L83" s="7">
        <f t="shared" si="1"/>
        <v>78.606613019698912</v>
      </c>
      <c r="M83" t="str">
        <f xml:space="preserve"> INDEX(Lookup!$D$3:$D$134, MATCH('Inputs - Reps'!D83, Lookup!$C$3:$C$134, 0),)</f>
        <v>B Capex WWN</v>
      </c>
    </row>
    <row r="84" spans="3:13">
      <c r="C84" s="15" t="s">
        <v>33</v>
      </c>
      <c r="D84" s="15" t="s">
        <v>196</v>
      </c>
      <c r="E84" s="15" t="s">
        <v>197</v>
      </c>
      <c r="F84" s="15" t="s">
        <v>36</v>
      </c>
      <c r="G84" s="15">
        <f xml:space="preserve"> IF( ISNA( 'F_Inputs - Reps override'!F84 ), "", IF( ISBLANK( 'F_Inputs - Reps override'!F84 ), 'F_Inputs - Reps'!F84, 'F_Inputs - Reps override'!F84 ) )</f>
        <v>78.927784381722006</v>
      </c>
      <c r="H84" s="15">
        <f xml:space="preserve"> IF( ISNA( 'F_Inputs - Reps override'!G84 ), "", IF( ISBLANK( 'F_Inputs - Reps override'!G84 ), 'F_Inputs - Reps'!G84, 'F_Inputs - Reps override'!G84 ) )</f>
        <v>78.072973098531193</v>
      </c>
      <c r="I84" s="15">
        <f xml:space="preserve"> IF( ISNA( 'F_Inputs - Reps override'!H84 ), "", IF( ISBLANK( 'F_Inputs - Reps override'!H84 ), 'F_Inputs - Reps'!H84, 'F_Inputs - Reps override'!H84 ) )</f>
        <v>72.212988053755893</v>
      </c>
      <c r="J84" s="15">
        <f xml:space="preserve"> IF( ISNA( 'F_Inputs - Reps override'!I84 ), "", IF( ISBLANK( 'F_Inputs - Reps override'!I84 ), 'F_Inputs - Reps'!I84, 'F_Inputs - Reps override'!I84 ) )</f>
        <v>76.400622444148397</v>
      </c>
      <c r="K84" s="15">
        <f xml:space="preserve"> IF( ISNA( 'F_Inputs - Reps override'!J84 ), "", IF( ISBLANK( 'F_Inputs - Reps override'!J84 ), 'F_Inputs - Reps'!J84, 'F_Inputs - Reps override'!J84 ) )</f>
        <v>70.238357857858603</v>
      </c>
      <c r="L84" s="7">
        <f t="shared" si="1"/>
        <v>375.85272583601608</v>
      </c>
      <c r="M84" t="str">
        <f xml:space="preserve"> INDEX(Lookup!$D$3:$D$134, MATCH('Inputs - Reps'!D84, Lookup!$C$3:$C$134, 0),)</f>
        <v>B Capex WWN</v>
      </c>
    </row>
    <row r="85" spans="3:13">
      <c r="C85" s="15" t="s">
        <v>33</v>
      </c>
      <c r="D85" s="15" t="s">
        <v>198</v>
      </c>
      <c r="E85" s="15" t="s">
        <v>199</v>
      </c>
      <c r="F85" s="15" t="s">
        <v>36</v>
      </c>
      <c r="G85" s="15">
        <f xml:space="preserve"> IF( ISNA( 'F_Inputs - Reps override'!F85 ), "", IF( ISBLANK( 'F_Inputs - Reps override'!F85 ), 'F_Inputs - Reps'!F85, 'F_Inputs - Reps override'!F85 ) )</f>
        <v>2.7650277057214199</v>
      </c>
      <c r="H85" s="15">
        <f xml:space="preserve"> IF( ISNA( 'F_Inputs - Reps override'!G85 ), "", IF( ISBLANK( 'F_Inputs - Reps override'!G85 ), 'F_Inputs - Reps'!G85, 'F_Inputs - Reps override'!G85 ) )</f>
        <v>0.91698149734168799</v>
      </c>
      <c r="I85" s="15">
        <f xml:space="preserve"> IF( ISNA( 'F_Inputs - Reps override'!H85 ), "", IF( ISBLANK( 'F_Inputs - Reps override'!H85 ), 'F_Inputs - Reps'!H85, 'F_Inputs - Reps override'!H85 ) )</f>
        <v>2.0958928806500601</v>
      </c>
      <c r="J85" s="15">
        <f xml:space="preserve"> IF( ISNA( 'F_Inputs - Reps override'!I85 ), "", IF( ISBLANK( 'F_Inputs - Reps override'!I85 ), 'F_Inputs - Reps'!I85, 'F_Inputs - Reps override'!I85 ) )</f>
        <v>1.53586347748889</v>
      </c>
      <c r="K85" s="15">
        <f xml:space="preserve"> IF( ISNA( 'F_Inputs - Reps override'!J85 ), "", IF( ISBLANK( 'F_Inputs - Reps override'!J85 ), 'F_Inputs - Reps'!J85, 'F_Inputs - Reps override'!J85 ) )</f>
        <v>1.06550432776646</v>
      </c>
      <c r="L85" s="7">
        <f t="shared" si="1"/>
        <v>8.3792698889685191</v>
      </c>
      <c r="M85" t="str">
        <f xml:space="preserve"> INDEX(Lookup!$D$3:$D$134, MATCH('Inputs - Reps'!D85, Lookup!$C$3:$C$134, 0),)</f>
        <v>B Capex BIO</v>
      </c>
    </row>
    <row r="86" spans="3:13">
      <c r="C86" s="15" t="s">
        <v>33</v>
      </c>
      <c r="D86" s="15" t="s">
        <v>200</v>
      </c>
      <c r="E86" s="15" t="s">
        <v>201</v>
      </c>
      <c r="F86" s="15" t="s">
        <v>36</v>
      </c>
      <c r="G86" s="15">
        <f xml:space="preserve"> IF( ISNA( 'F_Inputs - Reps override'!F86 ), "", IF( ISBLANK( 'F_Inputs - Reps override'!F86 ), 'F_Inputs - Reps'!F86, 'F_Inputs - Reps override'!F86 ) )</f>
        <v>8.8312710355950994</v>
      </c>
      <c r="H86" s="15">
        <f xml:space="preserve"> IF( ISNA( 'F_Inputs - Reps override'!G86 ), "", IF( ISBLANK( 'F_Inputs - Reps override'!G86 ), 'F_Inputs - Reps'!G86, 'F_Inputs - Reps override'!G86 ) )</f>
        <v>14.2601367499757</v>
      </c>
      <c r="I86" s="15">
        <f xml:space="preserve"> IF( ISNA( 'F_Inputs - Reps override'!H86 ), "", IF( ISBLANK( 'F_Inputs - Reps override'!H86 ), 'F_Inputs - Reps'!H86, 'F_Inputs - Reps override'!H86 ) )</f>
        <v>8.5650960354545091</v>
      </c>
      <c r="J86" s="15">
        <f xml:space="preserve"> IF( ISNA( 'F_Inputs - Reps override'!I86 ), "", IF( ISBLANK( 'F_Inputs - Reps override'!I86 ), 'F_Inputs - Reps'!I86, 'F_Inputs - Reps override'!I86 ) )</f>
        <v>7.84565990206886</v>
      </c>
      <c r="K86" s="15">
        <f xml:space="preserve"> IF( ISNA( 'F_Inputs - Reps override'!J86 ), "", IF( ISBLANK( 'F_Inputs - Reps override'!J86 ), 'F_Inputs - Reps'!J86, 'F_Inputs - Reps override'!J86 ) )</f>
        <v>10.217362642511</v>
      </c>
      <c r="L86" s="7">
        <f t="shared" si="1"/>
        <v>49.719526365605169</v>
      </c>
      <c r="M86" t="str">
        <f xml:space="preserve"> INDEX(Lookup!$D$3:$D$134, MATCH('Inputs - Reps'!D86, Lookup!$C$3:$C$134, 0),)</f>
        <v>B Capex BIO</v>
      </c>
    </row>
    <row r="87" spans="3:13">
      <c r="C87" s="15" t="s">
        <v>33</v>
      </c>
      <c r="D87" s="15" t="s">
        <v>202</v>
      </c>
      <c r="E87" s="15" t="s">
        <v>203</v>
      </c>
      <c r="F87" s="15" t="s">
        <v>36</v>
      </c>
      <c r="G87" s="15">
        <f xml:space="preserve"> IF( ISNA( 'F_Inputs - Reps override'!F87 ), "", IF( ISBLANK( 'F_Inputs - Reps override'!F87 ), 'F_Inputs - Reps'!F87, 'F_Inputs - Reps override'!F87 ) )</f>
        <v>2.96318229789973</v>
      </c>
      <c r="H87" s="15">
        <f xml:space="preserve"> IF( ISNA( 'F_Inputs - Reps override'!G87 ), "", IF( ISBLANK( 'F_Inputs - Reps override'!G87 ), 'F_Inputs - Reps'!G87, 'F_Inputs - Reps override'!G87 ) )</f>
        <v>1.1568672347679501</v>
      </c>
      <c r="I87" s="15">
        <f xml:space="preserve"> IF( ISNA( 'F_Inputs - Reps override'!H87 ), "", IF( ISBLANK( 'F_Inputs - Reps override'!H87 ), 'F_Inputs - Reps'!H87, 'F_Inputs - Reps override'!H87 ) )</f>
        <v>2.3113891087280201</v>
      </c>
      <c r="J87" s="15">
        <f xml:space="preserve"> IF( ISNA( 'F_Inputs - Reps override'!I87 ), "", IF( ISBLANK( 'F_Inputs - Reps override'!I87 ), 'F_Inputs - Reps'!I87, 'F_Inputs - Reps override'!I87 ) )</f>
        <v>1.7027642353897801</v>
      </c>
      <c r="K87" s="15">
        <f xml:space="preserve"> IF( ISNA( 'F_Inputs - Reps override'!J87 ), "", IF( ISBLANK( 'F_Inputs - Reps override'!J87 ), 'F_Inputs - Reps'!J87, 'F_Inputs - Reps override'!J87 ) )</f>
        <v>1.2177786944031099</v>
      </c>
      <c r="L87" s="7">
        <f t="shared" si="1"/>
        <v>9.3519815711885919</v>
      </c>
      <c r="M87" t="str">
        <f xml:space="preserve"> INDEX(Lookup!$D$3:$D$134, MATCH('Inputs - Reps'!D87, Lookup!$C$3:$C$134, 0),)</f>
        <v>B Capex BIO</v>
      </c>
    </row>
    <row r="88" spans="3:13">
      <c r="C88" s="15" t="s">
        <v>33</v>
      </c>
      <c r="D88" s="15" t="s">
        <v>204</v>
      </c>
      <c r="E88" s="15" t="s">
        <v>205</v>
      </c>
      <c r="F88" s="15" t="s">
        <v>36</v>
      </c>
      <c r="G88" s="15">
        <f xml:space="preserve"> IF( ISNA( 'F_Inputs - Reps override'!F88 ), "", IF( ISBLANK( 'F_Inputs - Reps override'!F88 ), 'F_Inputs - Reps'!F88, 'F_Inputs - Reps override'!F88 ) )</f>
        <v>36.946204682550302</v>
      </c>
      <c r="H88" s="15">
        <f xml:space="preserve"> IF( ISNA( 'F_Inputs - Reps override'!G88 ), "", IF( ISBLANK( 'F_Inputs - Reps override'!G88 ), 'F_Inputs - Reps'!G88, 'F_Inputs - Reps override'!G88 ) )</f>
        <v>45.867736298592497</v>
      </c>
      <c r="I88" s="15">
        <f xml:space="preserve"> IF( ISNA( 'F_Inputs - Reps override'!H88 ), "", IF( ISBLANK( 'F_Inputs - Reps override'!H88 ), 'F_Inputs - Reps'!H88, 'F_Inputs - Reps override'!H88 ) )</f>
        <v>44.864763995269101</v>
      </c>
      <c r="J88" s="15">
        <f xml:space="preserve"> IF( ISNA( 'F_Inputs - Reps override'!I88 ), "", IF( ISBLANK( 'F_Inputs - Reps override'!I88 ), 'F_Inputs - Reps'!I88, 'F_Inputs - Reps override'!I88 ) )</f>
        <v>55.148133673380599</v>
      </c>
      <c r="K88" s="15">
        <f xml:space="preserve"> IF( ISNA( 'F_Inputs - Reps override'!J88 ), "", IF( ISBLANK( 'F_Inputs - Reps override'!J88 ), 'F_Inputs - Reps'!J88, 'F_Inputs - Reps override'!J88 ) )</f>
        <v>76.001769858239498</v>
      </c>
      <c r="L88" s="7">
        <f t="shared" si="1"/>
        <v>258.82860850803195</v>
      </c>
      <c r="M88" t="str">
        <f xml:space="preserve"> INDEX(Lookup!$D$3:$D$134, MATCH('Inputs - Reps'!D88, Lookup!$C$3:$C$134, 0),)</f>
        <v>Plus Capex WWN</v>
      </c>
    </row>
    <row r="89" spans="3:13">
      <c r="C89" s="15" t="s">
        <v>33</v>
      </c>
      <c r="D89" s="15" t="s">
        <v>206</v>
      </c>
      <c r="E89" s="15" t="s">
        <v>207</v>
      </c>
      <c r="F89" s="15" t="s">
        <v>36</v>
      </c>
      <c r="G89" s="15">
        <f xml:space="preserve"> IF( ISNA( 'F_Inputs - Reps override'!F89 ), "", IF( ISBLANK( 'F_Inputs - Reps override'!F89 ), 'F_Inputs - Reps'!F89, 'F_Inputs - Reps override'!F89 ) )</f>
        <v>0</v>
      </c>
      <c r="H89" s="15">
        <f xml:space="preserve"> IF( ISNA( 'F_Inputs - Reps override'!G89 ), "", IF( ISBLANK( 'F_Inputs - Reps override'!G89 ), 'F_Inputs - Reps'!G89, 'F_Inputs - Reps override'!G89 ) )</f>
        <v>0</v>
      </c>
      <c r="I89" s="15">
        <f xml:space="preserve"> IF( ISNA( 'F_Inputs - Reps override'!H89 ), "", IF( ISBLANK( 'F_Inputs - Reps override'!H89 ), 'F_Inputs - Reps'!H89, 'F_Inputs - Reps override'!H89 ) )</f>
        <v>0</v>
      </c>
      <c r="J89" s="15">
        <f xml:space="preserve"> IF( ISNA( 'F_Inputs - Reps override'!I89 ), "", IF( ISBLANK( 'F_Inputs - Reps override'!I89 ), 'F_Inputs - Reps'!I89, 'F_Inputs - Reps override'!I89 ) )</f>
        <v>0</v>
      </c>
      <c r="K89" s="15">
        <f xml:space="preserve"> IF( ISNA( 'F_Inputs - Reps override'!J89 ), "", IF( ISBLANK( 'F_Inputs - Reps override'!J89 ), 'F_Inputs - Reps'!J89, 'F_Inputs - Reps override'!J89 ) )</f>
        <v>0</v>
      </c>
      <c r="L89" s="7">
        <f t="shared" si="1"/>
        <v>0</v>
      </c>
      <c r="M89" t="str">
        <f xml:space="preserve"> INDEX(Lookup!$D$3:$D$134, MATCH('Inputs - Reps'!D89, Lookup!$C$3:$C$134, 0),)</f>
        <v>Plus Capex WWN</v>
      </c>
    </row>
    <row r="90" spans="3:13">
      <c r="C90" s="15" t="s">
        <v>33</v>
      </c>
      <c r="D90" s="15" t="s">
        <v>208</v>
      </c>
      <c r="E90" s="15" t="s">
        <v>209</v>
      </c>
      <c r="F90" s="15" t="s">
        <v>36</v>
      </c>
      <c r="G90" s="15">
        <f xml:space="preserve"> IF( ISNA( 'F_Inputs - Reps override'!F90 ), "", IF( ISBLANK( 'F_Inputs - Reps override'!F90 ), 'F_Inputs - Reps'!F90, 'F_Inputs - Reps override'!F90 ) )</f>
        <v>0</v>
      </c>
      <c r="H90" s="15">
        <f xml:space="preserve"> IF( ISNA( 'F_Inputs - Reps override'!G90 ), "", IF( ISBLANK( 'F_Inputs - Reps override'!G90 ), 'F_Inputs - Reps'!G90, 'F_Inputs - Reps override'!G90 ) )</f>
        <v>0</v>
      </c>
      <c r="I90" s="15">
        <f xml:space="preserve"> IF( ISNA( 'F_Inputs - Reps override'!H90 ), "", IF( ISBLANK( 'F_Inputs - Reps override'!H90 ), 'F_Inputs - Reps'!H90, 'F_Inputs - Reps override'!H90 ) )</f>
        <v>0</v>
      </c>
      <c r="J90" s="15">
        <f xml:space="preserve"> IF( ISNA( 'F_Inputs - Reps override'!I90 ), "", IF( ISBLANK( 'F_Inputs - Reps override'!I90 ), 'F_Inputs - Reps'!I90, 'F_Inputs - Reps override'!I90 ) )</f>
        <v>0</v>
      </c>
      <c r="K90" s="15">
        <f xml:space="preserve"> IF( ISNA( 'F_Inputs - Reps override'!J90 ), "", IF( ISBLANK( 'F_Inputs - Reps override'!J90 ), 'F_Inputs - Reps'!J90, 'F_Inputs - Reps override'!J90 ) )</f>
        <v>0</v>
      </c>
      <c r="L90" s="7">
        <f t="shared" si="1"/>
        <v>0</v>
      </c>
      <c r="M90" t="str">
        <f xml:space="preserve"> INDEX(Lookup!$D$3:$D$134, MATCH('Inputs - Reps'!D90, Lookup!$C$3:$C$134, 0),)</f>
        <v>Plus Capex BIO</v>
      </c>
    </row>
    <row r="91" spans="3:13">
      <c r="C91" s="15" t="s">
        <v>33</v>
      </c>
      <c r="D91" s="15" t="s">
        <v>210</v>
      </c>
      <c r="E91" s="15" t="s">
        <v>211</v>
      </c>
      <c r="F91" s="15" t="s">
        <v>36</v>
      </c>
      <c r="G91" s="15">
        <f xml:space="preserve"> IF( ISNA( 'F_Inputs - Reps override'!F91 ), "", IF( ISBLANK( 'F_Inputs - Reps override'!F91 ), 'F_Inputs - Reps'!F91, 'F_Inputs - Reps override'!F91 ) )</f>
        <v>0</v>
      </c>
      <c r="H91" s="15">
        <f xml:space="preserve"> IF( ISNA( 'F_Inputs - Reps override'!G91 ), "", IF( ISBLANK( 'F_Inputs - Reps override'!G91 ), 'F_Inputs - Reps'!G91, 'F_Inputs - Reps override'!G91 ) )</f>
        <v>0</v>
      </c>
      <c r="I91" s="15">
        <f xml:space="preserve"> IF( ISNA( 'F_Inputs - Reps override'!H91 ), "", IF( ISBLANK( 'F_Inputs - Reps override'!H91 ), 'F_Inputs - Reps'!H91, 'F_Inputs - Reps override'!H91 ) )</f>
        <v>0</v>
      </c>
      <c r="J91" s="15">
        <f xml:space="preserve"> IF( ISNA( 'F_Inputs - Reps override'!I91 ), "", IF( ISBLANK( 'F_Inputs - Reps override'!I91 ), 'F_Inputs - Reps'!I91, 'F_Inputs - Reps override'!I91 ) )</f>
        <v>0</v>
      </c>
      <c r="K91" s="15">
        <f xml:space="preserve"> IF( ISNA( 'F_Inputs - Reps override'!J91 ), "", IF( ISBLANK( 'F_Inputs - Reps override'!J91 ), 'F_Inputs - Reps'!J91, 'F_Inputs - Reps override'!J91 ) )</f>
        <v>0</v>
      </c>
      <c r="L91" s="7">
        <f t="shared" si="1"/>
        <v>0</v>
      </c>
      <c r="M91" t="str">
        <f xml:space="preserve"> INDEX(Lookup!$D$3:$D$134, MATCH('Inputs - Reps'!D91, Lookup!$C$3:$C$134, 0),)</f>
        <v>Plus Capex BIO</v>
      </c>
    </row>
    <row r="92" spans="3:13">
      <c r="C92" s="15" t="s">
        <v>33</v>
      </c>
      <c r="D92" s="15" t="s">
        <v>212</v>
      </c>
      <c r="E92" s="15" t="s">
        <v>213</v>
      </c>
      <c r="F92" s="15" t="s">
        <v>36</v>
      </c>
      <c r="G92" s="15">
        <f xml:space="preserve"> IF( ISNA( 'F_Inputs - Reps override'!F92 ), "", IF( ISBLANK( 'F_Inputs - Reps override'!F92 ), 'F_Inputs - Reps'!F92, 'F_Inputs - Reps override'!F92 ) )</f>
        <v>0</v>
      </c>
      <c r="H92" s="15">
        <f xml:space="preserve"> IF( ISNA( 'F_Inputs - Reps override'!G92 ), "", IF( ISBLANK( 'F_Inputs - Reps override'!G92 ), 'F_Inputs - Reps'!G92, 'F_Inputs - Reps override'!G92 ) )</f>
        <v>0</v>
      </c>
      <c r="I92" s="15">
        <f xml:space="preserve"> IF( ISNA( 'F_Inputs - Reps override'!H92 ), "", IF( ISBLANK( 'F_Inputs - Reps override'!H92 ), 'F_Inputs - Reps'!H92, 'F_Inputs - Reps override'!H92 ) )</f>
        <v>0</v>
      </c>
      <c r="J92" s="15">
        <f xml:space="preserve"> IF( ISNA( 'F_Inputs - Reps override'!I92 ), "", IF( ISBLANK( 'F_Inputs - Reps override'!I92 ), 'F_Inputs - Reps'!I92, 'F_Inputs - Reps override'!I92 ) )</f>
        <v>0</v>
      </c>
      <c r="K92" s="15">
        <f xml:space="preserve"> IF( ISNA( 'F_Inputs - Reps override'!J92 ), "", IF( ISBLANK( 'F_Inputs - Reps override'!J92 ), 'F_Inputs - Reps'!J92, 'F_Inputs - Reps override'!J92 ) )</f>
        <v>0</v>
      </c>
      <c r="L92" s="7">
        <f t="shared" si="1"/>
        <v>0</v>
      </c>
      <c r="M92" t="str">
        <f xml:space="preserve"> INDEX(Lookup!$D$3:$D$134, MATCH('Inputs - Reps'!D92, Lookup!$C$3:$C$134, 0),)</f>
        <v>Plus Capex BIO</v>
      </c>
    </row>
    <row r="93" spans="3:13">
      <c r="C93" s="15" t="s">
        <v>33</v>
      </c>
      <c r="D93" s="15" t="s">
        <v>214</v>
      </c>
      <c r="E93" s="15" t="s">
        <v>215</v>
      </c>
      <c r="F93" s="15" t="s">
        <v>36</v>
      </c>
      <c r="G93" s="15">
        <f xml:space="preserve"> IF( ISNA( 'F_Inputs - Reps override'!F93 ), "", IF( ISBLANK( 'F_Inputs - Reps override'!F93 ), 'F_Inputs - Reps'!F93, 'F_Inputs - Reps override'!F93 ) )</f>
        <v>0</v>
      </c>
      <c r="H93" s="15">
        <f xml:space="preserve"> IF( ISNA( 'F_Inputs - Reps override'!G93 ), "", IF( ISBLANK( 'F_Inputs - Reps override'!G93 ), 'F_Inputs - Reps'!G93, 'F_Inputs - Reps override'!G93 ) )</f>
        <v>0</v>
      </c>
      <c r="I93" s="15">
        <f xml:space="preserve"> IF( ISNA( 'F_Inputs - Reps override'!H93 ), "", IF( ISBLANK( 'F_Inputs - Reps override'!H93 ), 'F_Inputs - Reps'!H93, 'F_Inputs - Reps override'!H93 ) )</f>
        <v>0</v>
      </c>
      <c r="J93" s="15">
        <f xml:space="preserve"> IF( ISNA( 'F_Inputs - Reps override'!I93 ), "", IF( ISBLANK( 'F_Inputs - Reps override'!I93 ), 'F_Inputs - Reps'!I93, 'F_Inputs - Reps override'!I93 ) )</f>
        <v>0</v>
      </c>
      <c r="K93" s="15">
        <f xml:space="preserve"> IF( ISNA( 'F_Inputs - Reps override'!J93 ), "", IF( ISBLANK( 'F_Inputs - Reps override'!J93 ), 'F_Inputs - Reps'!J93, 'F_Inputs - Reps override'!J93 ) )</f>
        <v>0</v>
      </c>
      <c r="L93" s="7">
        <f t="shared" si="1"/>
        <v>0</v>
      </c>
      <c r="M93" t="str">
        <f xml:space="preserve"> INDEX(Lookup!$D$3:$D$134, MATCH('Inputs - Reps'!D93, Lookup!$C$3:$C$134, 0),)</f>
        <v>Plus Capex WWN</v>
      </c>
    </row>
    <row r="94" spans="3:13">
      <c r="C94" s="15" t="s">
        <v>33</v>
      </c>
      <c r="D94" s="15" t="s">
        <v>216</v>
      </c>
      <c r="E94" s="15" t="s">
        <v>217</v>
      </c>
      <c r="F94" s="15" t="s">
        <v>36</v>
      </c>
      <c r="G94" s="15">
        <f xml:space="preserve"> IF( ISNA( 'F_Inputs - Reps override'!F94 ), "", IF( ISBLANK( 'F_Inputs - Reps override'!F94 ), 'F_Inputs - Reps'!F94, 'F_Inputs - Reps override'!F94 ) )</f>
        <v>17.221203815003602</v>
      </c>
      <c r="H94" s="15">
        <f xml:space="preserve"> IF( ISNA( 'F_Inputs - Reps override'!G94 ), "", IF( ISBLANK( 'F_Inputs - Reps override'!G94 ), 'F_Inputs - Reps'!G94, 'F_Inputs - Reps override'!G94 ) )</f>
        <v>45.632472260780602</v>
      </c>
      <c r="I94" s="15">
        <f xml:space="preserve"> IF( ISNA( 'F_Inputs - Reps override'!H94 ), "", IF( ISBLANK( 'F_Inputs - Reps override'!H94 ), 'F_Inputs - Reps'!H94, 'F_Inputs - Reps override'!H94 ) )</f>
        <v>32.631955835114702</v>
      </c>
      <c r="J94" s="15">
        <f xml:space="preserve"> IF( ISNA( 'F_Inputs - Reps override'!I94 ), "", IF( ISBLANK( 'F_Inputs - Reps override'!I94 ), 'F_Inputs - Reps'!I94, 'F_Inputs - Reps override'!I94 ) )</f>
        <v>45.981412815311302</v>
      </c>
      <c r="K94" s="15">
        <f xml:space="preserve"> IF( ISNA( 'F_Inputs - Reps override'!J94 ), "", IF( ISBLANK( 'F_Inputs - Reps override'!J94 ), 'F_Inputs - Reps'!J94, 'F_Inputs - Reps override'!J94 ) )</f>
        <v>20.0052623222028</v>
      </c>
      <c r="L94" s="7">
        <f t="shared" si="1"/>
        <v>161.47230704841303</v>
      </c>
      <c r="M94" t="str">
        <f xml:space="preserve"> INDEX(Lookup!$D$3:$D$134, MATCH('Inputs - Reps'!D94, Lookup!$C$3:$C$134, 0),)</f>
        <v>Plus Capex WWN</v>
      </c>
    </row>
    <row r="95" spans="3:13">
      <c r="C95" s="15" t="s">
        <v>33</v>
      </c>
      <c r="D95" s="15" t="s">
        <v>218</v>
      </c>
      <c r="E95" s="15" t="s">
        <v>219</v>
      </c>
      <c r="F95" s="15" t="s">
        <v>36</v>
      </c>
      <c r="G95" s="15">
        <f xml:space="preserve"> IF( ISNA( 'F_Inputs - Reps override'!F95 ), "", IF( ISBLANK( 'F_Inputs - Reps override'!F95 ), 'F_Inputs - Reps'!F95, 'F_Inputs - Reps override'!F95 ) )</f>
        <v>0</v>
      </c>
      <c r="H95" s="15">
        <f xml:space="preserve"> IF( ISNA( 'F_Inputs - Reps override'!G95 ), "", IF( ISBLANK( 'F_Inputs - Reps override'!G95 ), 'F_Inputs - Reps'!G95, 'F_Inputs - Reps override'!G95 ) )</f>
        <v>0</v>
      </c>
      <c r="I95" s="15">
        <f xml:space="preserve"> IF( ISNA( 'F_Inputs - Reps override'!H95 ), "", IF( ISBLANK( 'F_Inputs - Reps override'!H95 ), 'F_Inputs - Reps'!H95, 'F_Inputs - Reps override'!H95 ) )</f>
        <v>0</v>
      </c>
      <c r="J95" s="15">
        <f xml:space="preserve"> IF( ISNA( 'F_Inputs - Reps override'!I95 ), "", IF( ISBLANK( 'F_Inputs - Reps override'!I95 ), 'F_Inputs - Reps'!I95, 'F_Inputs - Reps override'!I95 ) )</f>
        <v>0</v>
      </c>
      <c r="K95" s="15">
        <f xml:space="preserve"> IF( ISNA( 'F_Inputs - Reps override'!J95 ), "", IF( ISBLANK( 'F_Inputs - Reps override'!J95 ), 'F_Inputs - Reps'!J95, 'F_Inputs - Reps override'!J95 ) )</f>
        <v>0</v>
      </c>
      <c r="L95" s="7">
        <f t="shared" si="1"/>
        <v>0</v>
      </c>
      <c r="M95" t="str">
        <f xml:space="preserve"> INDEX(Lookup!$D$3:$D$134, MATCH('Inputs - Reps'!D95, Lookup!$C$3:$C$134, 0),)</f>
        <v>Plus Capex BIO</v>
      </c>
    </row>
    <row r="96" spans="3:13">
      <c r="C96" s="15" t="s">
        <v>33</v>
      </c>
      <c r="D96" s="15" t="s">
        <v>220</v>
      </c>
      <c r="E96" s="15" t="s">
        <v>221</v>
      </c>
      <c r="F96" s="15" t="s">
        <v>36</v>
      </c>
      <c r="G96" s="15">
        <f xml:space="preserve"> IF( ISNA( 'F_Inputs - Reps override'!F96 ), "", IF( ISBLANK( 'F_Inputs - Reps override'!F96 ), 'F_Inputs - Reps'!F96, 'F_Inputs - Reps override'!F96 ) )</f>
        <v>0</v>
      </c>
      <c r="H96" s="15">
        <f xml:space="preserve"> IF( ISNA( 'F_Inputs - Reps override'!G96 ), "", IF( ISBLANK( 'F_Inputs - Reps override'!G96 ), 'F_Inputs - Reps'!G96, 'F_Inputs - Reps override'!G96 ) )</f>
        <v>0</v>
      </c>
      <c r="I96" s="15">
        <f xml:space="preserve"> IF( ISNA( 'F_Inputs - Reps override'!H96 ), "", IF( ISBLANK( 'F_Inputs - Reps override'!H96 ), 'F_Inputs - Reps'!H96, 'F_Inputs - Reps override'!H96 ) )</f>
        <v>0</v>
      </c>
      <c r="J96" s="15">
        <f xml:space="preserve"> IF( ISNA( 'F_Inputs - Reps override'!I96 ), "", IF( ISBLANK( 'F_Inputs - Reps override'!I96 ), 'F_Inputs - Reps'!I96, 'F_Inputs - Reps override'!I96 ) )</f>
        <v>0</v>
      </c>
      <c r="K96" s="15">
        <f xml:space="preserve"> IF( ISNA( 'F_Inputs - Reps override'!J96 ), "", IF( ISBLANK( 'F_Inputs - Reps override'!J96 ), 'F_Inputs - Reps'!J96, 'F_Inputs - Reps override'!J96 ) )</f>
        <v>0</v>
      </c>
      <c r="L96" s="7">
        <f t="shared" si="1"/>
        <v>0</v>
      </c>
      <c r="M96" t="str">
        <f xml:space="preserve"> INDEX(Lookup!$D$3:$D$134, MATCH('Inputs - Reps'!D96, Lookup!$C$3:$C$134, 0),)</f>
        <v>Plus Capex BIO</v>
      </c>
    </row>
    <row r="97" spans="3:13">
      <c r="C97" s="15" t="s">
        <v>33</v>
      </c>
      <c r="D97" s="15" t="s">
        <v>222</v>
      </c>
      <c r="E97" s="15" t="s">
        <v>223</v>
      </c>
      <c r="F97" s="15" t="s">
        <v>36</v>
      </c>
      <c r="G97" s="15">
        <f xml:space="preserve"> IF( ISNA( 'F_Inputs - Reps override'!F97 ), "", IF( ISBLANK( 'F_Inputs - Reps override'!F97 ), 'F_Inputs - Reps'!F97, 'F_Inputs - Reps override'!F97 ) )</f>
        <v>0</v>
      </c>
      <c r="H97" s="15">
        <f xml:space="preserve"> IF( ISNA( 'F_Inputs - Reps override'!G97 ), "", IF( ISBLANK( 'F_Inputs - Reps override'!G97 ), 'F_Inputs - Reps'!G97, 'F_Inputs - Reps override'!G97 ) )</f>
        <v>0</v>
      </c>
      <c r="I97" s="15">
        <f xml:space="preserve"> IF( ISNA( 'F_Inputs - Reps override'!H97 ), "", IF( ISBLANK( 'F_Inputs - Reps override'!H97 ), 'F_Inputs - Reps'!H97, 'F_Inputs - Reps override'!H97 ) )</f>
        <v>0</v>
      </c>
      <c r="J97" s="15">
        <f xml:space="preserve"> IF( ISNA( 'F_Inputs - Reps override'!I97 ), "", IF( ISBLANK( 'F_Inputs - Reps override'!I97 ), 'F_Inputs - Reps'!I97, 'F_Inputs - Reps override'!I97 ) )</f>
        <v>0</v>
      </c>
      <c r="K97" s="15">
        <f xml:space="preserve"> IF( ISNA( 'F_Inputs - Reps override'!J97 ), "", IF( ISBLANK( 'F_Inputs - Reps override'!J97 ), 'F_Inputs - Reps'!J97, 'F_Inputs - Reps override'!J97 ) )</f>
        <v>0</v>
      </c>
      <c r="L97" s="7">
        <f t="shared" si="1"/>
        <v>0</v>
      </c>
      <c r="M97" t="str">
        <f xml:space="preserve"> INDEX(Lookup!$D$3:$D$134, MATCH('Inputs - Reps'!D97, Lookup!$C$3:$C$134, 0),)</f>
        <v>Plus Capex BIO</v>
      </c>
    </row>
    <row r="98" spans="3:13">
      <c r="C98" s="15" t="s">
        <v>33</v>
      </c>
      <c r="D98" s="15" t="s">
        <v>224</v>
      </c>
      <c r="E98" s="15" t="s">
        <v>225</v>
      </c>
      <c r="F98" s="15" t="s">
        <v>36</v>
      </c>
      <c r="G98" s="15">
        <f xml:space="preserve"> IF( ISNA( 'F_Inputs - Reps override'!F98 ), "", IF( ISBLANK( 'F_Inputs - Reps override'!F98 ), 'F_Inputs - Reps'!F98, 'F_Inputs - Reps override'!F98 ) )</f>
        <v>9.5821325357366494</v>
      </c>
      <c r="H98" s="15">
        <f xml:space="preserve"> IF( ISNA( 'F_Inputs - Reps override'!G98 ), "", IF( ISBLANK( 'F_Inputs - Reps override'!G98 ), 'F_Inputs - Reps'!G98, 'F_Inputs - Reps override'!G98 ) )</f>
        <v>9.7401022122083294</v>
      </c>
      <c r="I98" s="15">
        <f xml:space="preserve"> IF( ISNA( 'F_Inputs - Reps override'!H98 ), "", IF( ISBLANK( 'F_Inputs - Reps override'!H98 ), 'F_Inputs - Reps'!H98, 'F_Inputs - Reps override'!H98 ) )</f>
        <v>9.8968412177098006</v>
      </c>
      <c r="J98" s="15">
        <f xml:space="preserve"> IF( ISNA( 'F_Inputs - Reps override'!I98 ), "", IF( ISBLANK( 'F_Inputs - Reps override'!I98 ), 'F_Inputs - Reps'!I98, 'F_Inputs - Reps override'!I98 ) )</f>
        <v>10.0484255133</v>
      </c>
      <c r="K98" s="15">
        <f xml:space="preserve"> IF( ISNA( 'F_Inputs - Reps override'!J98 ), "", IF( ISBLANK( 'F_Inputs - Reps override'!J98 ), 'F_Inputs - Reps'!J98, 'F_Inputs - Reps override'!J98 ) )</f>
        <v>10.1946158434114</v>
      </c>
      <c r="L98" s="7">
        <f t="shared" si="1"/>
        <v>49.462117322366183</v>
      </c>
      <c r="M98" t="str">
        <f xml:space="preserve"> INDEX(Lookup!$D$3:$D$134, MATCH('Inputs - Reps'!D98, Lookup!$C$3:$C$134, 0),)</f>
        <v>Plus Capex WWN</v>
      </c>
    </row>
    <row r="99" spans="3:13">
      <c r="C99" s="15" t="s">
        <v>33</v>
      </c>
      <c r="D99" s="15" t="s">
        <v>226</v>
      </c>
      <c r="E99" s="15" t="s">
        <v>227</v>
      </c>
      <c r="F99" s="15" t="s">
        <v>36</v>
      </c>
      <c r="G99" s="15">
        <f xml:space="preserve"> IF( ISNA( 'F_Inputs - Reps override'!F99 ), "", IF( ISBLANK( 'F_Inputs - Reps override'!F99 ), 'F_Inputs - Reps'!F99, 'F_Inputs - Reps override'!F99 ) )</f>
        <v>0</v>
      </c>
      <c r="H99" s="15">
        <f xml:space="preserve"> IF( ISNA( 'F_Inputs - Reps override'!G99 ), "", IF( ISBLANK( 'F_Inputs - Reps override'!G99 ), 'F_Inputs - Reps'!G99, 'F_Inputs - Reps override'!G99 ) )</f>
        <v>0</v>
      </c>
      <c r="I99" s="15">
        <f xml:space="preserve"> IF( ISNA( 'F_Inputs - Reps override'!H99 ), "", IF( ISBLANK( 'F_Inputs - Reps override'!H99 ), 'F_Inputs - Reps'!H99, 'F_Inputs - Reps override'!H99 ) )</f>
        <v>0</v>
      </c>
      <c r="J99" s="15">
        <f xml:space="preserve"> IF( ISNA( 'F_Inputs - Reps override'!I99 ), "", IF( ISBLANK( 'F_Inputs - Reps override'!I99 ), 'F_Inputs - Reps'!I99, 'F_Inputs - Reps override'!I99 ) )</f>
        <v>0</v>
      </c>
      <c r="K99" s="15">
        <f xml:space="preserve"> IF( ISNA( 'F_Inputs - Reps override'!J99 ), "", IF( ISBLANK( 'F_Inputs - Reps override'!J99 ), 'F_Inputs - Reps'!J99, 'F_Inputs - Reps override'!J99 ) )</f>
        <v>0</v>
      </c>
      <c r="L99" s="7">
        <f t="shared" si="1"/>
        <v>0</v>
      </c>
      <c r="M99" t="str">
        <f xml:space="preserve"> INDEX(Lookup!$D$3:$D$134, MATCH('Inputs - Reps'!D99, Lookup!$C$3:$C$134, 0),)</f>
        <v>Plus Capex WWN</v>
      </c>
    </row>
    <row r="100" spans="3:13">
      <c r="C100" s="15" t="s">
        <v>33</v>
      </c>
      <c r="D100" s="15" t="s">
        <v>228</v>
      </c>
      <c r="E100" s="15" t="s">
        <v>229</v>
      </c>
      <c r="F100" s="15" t="s">
        <v>36</v>
      </c>
      <c r="G100" s="15">
        <f xml:space="preserve"> IF( ISNA( 'F_Inputs - Reps override'!F100 ), "", IF( ISBLANK( 'F_Inputs - Reps override'!F100 ), 'F_Inputs - Reps'!F100, 'F_Inputs - Reps override'!F100 ) )</f>
        <v>0</v>
      </c>
      <c r="H100" s="15">
        <f xml:space="preserve"> IF( ISNA( 'F_Inputs - Reps override'!G100 ), "", IF( ISBLANK( 'F_Inputs - Reps override'!G100 ), 'F_Inputs - Reps'!G100, 'F_Inputs - Reps override'!G100 ) )</f>
        <v>0</v>
      </c>
      <c r="I100" s="15">
        <f xml:space="preserve"> IF( ISNA( 'F_Inputs - Reps override'!H100 ), "", IF( ISBLANK( 'F_Inputs - Reps override'!H100 ), 'F_Inputs - Reps'!H100, 'F_Inputs - Reps override'!H100 ) )</f>
        <v>0</v>
      </c>
      <c r="J100" s="15">
        <f xml:space="preserve"> IF( ISNA( 'F_Inputs - Reps override'!I100 ), "", IF( ISBLANK( 'F_Inputs - Reps override'!I100 ), 'F_Inputs - Reps'!I100, 'F_Inputs - Reps override'!I100 ) )</f>
        <v>0</v>
      </c>
      <c r="K100" s="15">
        <f xml:space="preserve"> IF( ISNA( 'F_Inputs - Reps override'!J100 ), "", IF( ISBLANK( 'F_Inputs - Reps override'!J100 ), 'F_Inputs - Reps'!J100, 'F_Inputs - Reps override'!J100 ) )</f>
        <v>0</v>
      </c>
      <c r="L100" s="7">
        <f t="shared" si="1"/>
        <v>0</v>
      </c>
      <c r="M100" t="str">
        <f xml:space="preserve"> INDEX(Lookup!$D$3:$D$134, MATCH('Inputs - Reps'!D100, Lookup!$C$3:$C$134, 0),)</f>
        <v>Plus Capex BIO</v>
      </c>
    </row>
    <row r="101" spans="3:13">
      <c r="C101" s="15" t="s">
        <v>33</v>
      </c>
      <c r="D101" s="15" t="s">
        <v>230</v>
      </c>
      <c r="E101" s="15" t="s">
        <v>231</v>
      </c>
      <c r="F101" s="15" t="s">
        <v>36</v>
      </c>
      <c r="G101" s="15">
        <f xml:space="preserve"> IF( ISNA( 'F_Inputs - Reps override'!F101 ), "", IF( ISBLANK( 'F_Inputs - Reps override'!F101 ), 'F_Inputs - Reps'!F101, 'F_Inputs - Reps override'!F101 ) )</f>
        <v>0</v>
      </c>
      <c r="H101" s="15">
        <f xml:space="preserve"> IF( ISNA( 'F_Inputs - Reps override'!G101 ), "", IF( ISBLANK( 'F_Inputs - Reps override'!G101 ), 'F_Inputs - Reps'!G101, 'F_Inputs - Reps override'!G101 ) )</f>
        <v>0</v>
      </c>
      <c r="I101" s="15">
        <f xml:space="preserve"> IF( ISNA( 'F_Inputs - Reps override'!H101 ), "", IF( ISBLANK( 'F_Inputs - Reps override'!H101 ), 'F_Inputs - Reps'!H101, 'F_Inputs - Reps override'!H101 ) )</f>
        <v>0</v>
      </c>
      <c r="J101" s="15">
        <f xml:space="preserve"> IF( ISNA( 'F_Inputs - Reps override'!I101 ), "", IF( ISBLANK( 'F_Inputs - Reps override'!I101 ), 'F_Inputs - Reps'!I101, 'F_Inputs - Reps override'!I101 ) )</f>
        <v>0</v>
      </c>
      <c r="K101" s="15">
        <f xml:space="preserve"> IF( ISNA( 'F_Inputs - Reps override'!J101 ), "", IF( ISBLANK( 'F_Inputs - Reps override'!J101 ), 'F_Inputs - Reps'!J101, 'F_Inputs - Reps override'!J101 ) )</f>
        <v>0</v>
      </c>
      <c r="L101" s="7">
        <f t="shared" si="1"/>
        <v>0</v>
      </c>
      <c r="M101" t="str">
        <f xml:space="preserve"> INDEX(Lookup!$D$3:$D$134, MATCH('Inputs - Reps'!D101, Lookup!$C$3:$C$134, 0),)</f>
        <v>Plus Capex BIO</v>
      </c>
    </row>
    <row r="102" spans="3:13">
      <c r="C102" s="15" t="s">
        <v>33</v>
      </c>
      <c r="D102" s="15" t="s">
        <v>232</v>
      </c>
      <c r="E102" s="15" t="s">
        <v>233</v>
      </c>
      <c r="F102" s="15" t="s">
        <v>36</v>
      </c>
      <c r="G102" s="15">
        <f xml:space="preserve"> IF( ISNA( 'F_Inputs - Reps override'!F102 ), "", IF( ISBLANK( 'F_Inputs - Reps override'!F102 ), 'F_Inputs - Reps'!F102, 'F_Inputs - Reps override'!F102 ) )</f>
        <v>0</v>
      </c>
      <c r="H102" s="15">
        <f xml:space="preserve"> IF( ISNA( 'F_Inputs - Reps override'!G102 ), "", IF( ISBLANK( 'F_Inputs - Reps override'!G102 ), 'F_Inputs - Reps'!G102, 'F_Inputs - Reps override'!G102 ) )</f>
        <v>0</v>
      </c>
      <c r="I102" s="15">
        <f xml:space="preserve"> IF( ISNA( 'F_Inputs - Reps override'!H102 ), "", IF( ISBLANK( 'F_Inputs - Reps override'!H102 ), 'F_Inputs - Reps'!H102, 'F_Inputs - Reps override'!H102 ) )</f>
        <v>0</v>
      </c>
      <c r="J102" s="15">
        <f xml:space="preserve"> IF( ISNA( 'F_Inputs - Reps override'!I102 ), "", IF( ISBLANK( 'F_Inputs - Reps override'!I102 ), 'F_Inputs - Reps'!I102, 'F_Inputs - Reps override'!I102 ) )</f>
        <v>0</v>
      </c>
      <c r="K102" s="15">
        <f xml:space="preserve"> IF( ISNA( 'F_Inputs - Reps override'!J102 ), "", IF( ISBLANK( 'F_Inputs - Reps override'!J102 ), 'F_Inputs - Reps'!J102, 'F_Inputs - Reps override'!J102 ) )</f>
        <v>0</v>
      </c>
      <c r="L102" s="7">
        <f t="shared" si="1"/>
        <v>0</v>
      </c>
      <c r="M102" t="str">
        <f xml:space="preserve"> INDEX(Lookup!$D$3:$D$134, MATCH('Inputs - Reps'!D102, Lookup!$C$3:$C$134, 0),)</f>
        <v>Plus Capex BIO</v>
      </c>
    </row>
    <row r="103" spans="3:13">
      <c r="C103" s="15" t="s">
        <v>33</v>
      </c>
      <c r="D103" s="15" t="s">
        <v>234</v>
      </c>
      <c r="E103" s="15" t="s">
        <v>235</v>
      </c>
      <c r="F103" s="15" t="s">
        <v>36</v>
      </c>
      <c r="G103" s="15">
        <f xml:space="preserve"> IF( ISNA( 'F_Inputs - Reps override'!F103 ), "", IF( ISBLANK( 'F_Inputs - Reps override'!F103 ), 'F_Inputs - Reps'!F103, 'F_Inputs - Reps override'!F103 ) )</f>
        <v>0</v>
      </c>
      <c r="H103" s="15">
        <f xml:space="preserve"> IF( ISNA( 'F_Inputs - Reps override'!G103 ), "", IF( ISBLANK( 'F_Inputs - Reps override'!G103 ), 'F_Inputs - Reps'!G103, 'F_Inputs - Reps override'!G103 ) )</f>
        <v>0</v>
      </c>
      <c r="I103" s="15">
        <f xml:space="preserve"> IF( ISNA( 'F_Inputs - Reps override'!H103 ), "", IF( ISBLANK( 'F_Inputs - Reps override'!H103 ), 'F_Inputs - Reps'!H103, 'F_Inputs - Reps override'!H103 ) )</f>
        <v>0</v>
      </c>
      <c r="J103" s="15">
        <f xml:space="preserve"> IF( ISNA( 'F_Inputs - Reps override'!I103 ), "", IF( ISBLANK( 'F_Inputs - Reps override'!I103 ), 'F_Inputs - Reps'!I103, 'F_Inputs - Reps override'!I103 ) )</f>
        <v>0</v>
      </c>
      <c r="K103" s="15">
        <f xml:space="preserve"> IF( ISNA( 'F_Inputs - Reps override'!J103 ), "", IF( ISBLANK( 'F_Inputs - Reps override'!J103 ), 'F_Inputs - Reps'!J103, 'F_Inputs - Reps override'!J103 ) )</f>
        <v>0</v>
      </c>
      <c r="L103" s="7">
        <f t="shared" si="1"/>
        <v>0</v>
      </c>
      <c r="M103" t="str">
        <f xml:space="preserve"> INDEX(Lookup!$D$3:$D$134, MATCH('Inputs - Reps'!D103, Lookup!$C$3:$C$134, 0),)</f>
        <v>Plus Capex WWN</v>
      </c>
    </row>
    <row r="104" spans="3:13">
      <c r="C104" s="15" t="s">
        <v>33</v>
      </c>
      <c r="D104" s="15" t="s">
        <v>236</v>
      </c>
      <c r="E104" s="15" t="s">
        <v>237</v>
      </c>
      <c r="F104" s="15" t="s">
        <v>36</v>
      </c>
      <c r="G104" s="15">
        <f xml:space="preserve"> IF( ISNA( 'F_Inputs - Reps override'!F104 ), "", IF( ISBLANK( 'F_Inputs - Reps override'!F104 ), 'F_Inputs - Reps'!F104, 'F_Inputs - Reps override'!F104 ) )</f>
        <v>0</v>
      </c>
      <c r="H104" s="15">
        <f xml:space="preserve"> IF( ISNA( 'F_Inputs - Reps override'!G104 ), "", IF( ISBLANK( 'F_Inputs - Reps override'!G104 ), 'F_Inputs - Reps'!G104, 'F_Inputs - Reps override'!G104 ) )</f>
        <v>0</v>
      </c>
      <c r="I104" s="15">
        <f xml:space="preserve"> IF( ISNA( 'F_Inputs - Reps override'!H104 ), "", IF( ISBLANK( 'F_Inputs - Reps override'!H104 ), 'F_Inputs - Reps'!H104, 'F_Inputs - Reps override'!H104 ) )</f>
        <v>0</v>
      </c>
      <c r="J104" s="15">
        <f xml:space="preserve"> IF( ISNA( 'F_Inputs - Reps override'!I104 ), "", IF( ISBLANK( 'F_Inputs - Reps override'!I104 ), 'F_Inputs - Reps'!I104, 'F_Inputs - Reps override'!I104 ) )</f>
        <v>0</v>
      </c>
      <c r="K104" s="15">
        <f xml:space="preserve"> IF( ISNA( 'F_Inputs - Reps override'!J104 ), "", IF( ISBLANK( 'F_Inputs - Reps override'!J104 ), 'F_Inputs - Reps'!J104, 'F_Inputs - Reps override'!J104 ) )</f>
        <v>0</v>
      </c>
      <c r="L104" s="7">
        <f t="shared" si="1"/>
        <v>0</v>
      </c>
      <c r="M104" t="str">
        <f xml:space="preserve"> INDEX(Lookup!$D$3:$D$134, MATCH('Inputs - Reps'!D104, Lookup!$C$3:$C$134, 0),)</f>
        <v>Plus Capex WWN</v>
      </c>
    </row>
    <row r="105" spans="3:13">
      <c r="C105" s="15" t="s">
        <v>33</v>
      </c>
      <c r="D105" s="15" t="s">
        <v>238</v>
      </c>
      <c r="E105" s="15" t="s">
        <v>239</v>
      </c>
      <c r="F105" s="15" t="s">
        <v>36</v>
      </c>
      <c r="G105" s="15">
        <f xml:space="preserve"> IF( ISNA( 'F_Inputs - Reps override'!F105 ), "", IF( ISBLANK( 'F_Inputs - Reps override'!F105 ), 'F_Inputs - Reps'!F105, 'F_Inputs - Reps override'!F105 ) )</f>
        <v>0</v>
      </c>
      <c r="H105" s="15">
        <f xml:space="preserve"> IF( ISNA( 'F_Inputs - Reps override'!G105 ), "", IF( ISBLANK( 'F_Inputs - Reps override'!G105 ), 'F_Inputs - Reps'!G105, 'F_Inputs - Reps override'!G105 ) )</f>
        <v>0</v>
      </c>
      <c r="I105" s="15">
        <f xml:space="preserve"> IF( ISNA( 'F_Inputs - Reps override'!H105 ), "", IF( ISBLANK( 'F_Inputs - Reps override'!H105 ), 'F_Inputs - Reps'!H105, 'F_Inputs - Reps override'!H105 ) )</f>
        <v>0</v>
      </c>
      <c r="J105" s="15">
        <f xml:space="preserve"> IF( ISNA( 'F_Inputs - Reps override'!I105 ), "", IF( ISBLANK( 'F_Inputs - Reps override'!I105 ), 'F_Inputs - Reps'!I105, 'F_Inputs - Reps override'!I105 ) )</f>
        <v>0</v>
      </c>
      <c r="K105" s="15">
        <f xml:space="preserve"> IF( ISNA( 'F_Inputs - Reps override'!J105 ), "", IF( ISBLANK( 'F_Inputs - Reps override'!J105 ), 'F_Inputs - Reps'!J105, 'F_Inputs - Reps override'!J105 ) )</f>
        <v>0</v>
      </c>
      <c r="L105" s="7">
        <f t="shared" si="1"/>
        <v>0</v>
      </c>
      <c r="M105" t="str">
        <f xml:space="preserve"> INDEX(Lookup!$D$3:$D$134, MATCH('Inputs - Reps'!D105, Lookup!$C$3:$C$134, 0),)</f>
        <v>Plus Capex BIO</v>
      </c>
    </row>
    <row r="106" spans="3:13">
      <c r="C106" s="15" t="s">
        <v>33</v>
      </c>
      <c r="D106" s="15" t="s">
        <v>240</v>
      </c>
      <c r="E106" s="15" t="s">
        <v>241</v>
      </c>
      <c r="F106" s="15" t="s">
        <v>36</v>
      </c>
      <c r="G106" s="15">
        <f xml:space="preserve"> IF( ISNA( 'F_Inputs - Reps override'!F106 ), "", IF( ISBLANK( 'F_Inputs - Reps override'!F106 ), 'F_Inputs - Reps'!F106, 'F_Inputs - Reps override'!F106 ) )</f>
        <v>0</v>
      </c>
      <c r="H106" s="15">
        <f xml:space="preserve"> IF( ISNA( 'F_Inputs - Reps override'!G106 ), "", IF( ISBLANK( 'F_Inputs - Reps override'!G106 ), 'F_Inputs - Reps'!G106, 'F_Inputs - Reps override'!G106 ) )</f>
        <v>0</v>
      </c>
      <c r="I106" s="15">
        <f xml:space="preserve"> IF( ISNA( 'F_Inputs - Reps override'!H106 ), "", IF( ISBLANK( 'F_Inputs - Reps override'!H106 ), 'F_Inputs - Reps'!H106, 'F_Inputs - Reps override'!H106 ) )</f>
        <v>0</v>
      </c>
      <c r="J106" s="15">
        <f xml:space="preserve"> IF( ISNA( 'F_Inputs - Reps override'!I106 ), "", IF( ISBLANK( 'F_Inputs - Reps override'!I106 ), 'F_Inputs - Reps'!I106, 'F_Inputs - Reps override'!I106 ) )</f>
        <v>0</v>
      </c>
      <c r="K106" s="15">
        <f xml:space="preserve"> IF( ISNA( 'F_Inputs - Reps override'!J106 ), "", IF( ISBLANK( 'F_Inputs - Reps override'!J106 ), 'F_Inputs - Reps'!J106, 'F_Inputs - Reps override'!J106 ) )</f>
        <v>0</v>
      </c>
      <c r="L106" s="7">
        <f t="shared" si="1"/>
        <v>0</v>
      </c>
      <c r="M106" t="str">
        <f xml:space="preserve"> INDEX(Lookup!$D$3:$D$134, MATCH('Inputs - Reps'!D106, Lookup!$C$3:$C$134, 0),)</f>
        <v>Plus Capex BIO</v>
      </c>
    </row>
    <row r="107" spans="3:13">
      <c r="C107" s="15" t="s">
        <v>33</v>
      </c>
      <c r="D107" s="15" t="s">
        <v>242</v>
      </c>
      <c r="E107" s="15" t="s">
        <v>243</v>
      </c>
      <c r="F107" s="15" t="s">
        <v>36</v>
      </c>
      <c r="G107" s="15">
        <f xml:space="preserve"> IF( ISNA( 'F_Inputs - Reps override'!F107 ), "", IF( ISBLANK( 'F_Inputs - Reps override'!F107 ), 'F_Inputs - Reps'!F107, 'F_Inputs - Reps override'!F107 ) )</f>
        <v>0</v>
      </c>
      <c r="H107" s="15">
        <f xml:space="preserve"> IF( ISNA( 'F_Inputs - Reps override'!G107 ), "", IF( ISBLANK( 'F_Inputs - Reps override'!G107 ), 'F_Inputs - Reps'!G107, 'F_Inputs - Reps override'!G107 ) )</f>
        <v>0</v>
      </c>
      <c r="I107" s="15">
        <f xml:space="preserve"> IF( ISNA( 'F_Inputs - Reps override'!H107 ), "", IF( ISBLANK( 'F_Inputs - Reps override'!H107 ), 'F_Inputs - Reps'!H107, 'F_Inputs - Reps override'!H107 ) )</f>
        <v>0</v>
      </c>
      <c r="J107" s="15">
        <f xml:space="preserve"> IF( ISNA( 'F_Inputs - Reps override'!I107 ), "", IF( ISBLANK( 'F_Inputs - Reps override'!I107 ), 'F_Inputs - Reps'!I107, 'F_Inputs - Reps override'!I107 ) )</f>
        <v>0</v>
      </c>
      <c r="K107" s="15">
        <f xml:space="preserve"> IF( ISNA( 'F_Inputs - Reps override'!J107 ), "", IF( ISBLANK( 'F_Inputs - Reps override'!J107 ), 'F_Inputs - Reps'!J107, 'F_Inputs - Reps override'!J107 ) )</f>
        <v>0</v>
      </c>
      <c r="L107" s="7">
        <f t="shared" si="1"/>
        <v>0</v>
      </c>
      <c r="M107" t="str">
        <f xml:space="preserve"> INDEX(Lookup!$D$3:$D$134, MATCH('Inputs - Reps'!D107, Lookup!$C$3:$C$134, 0),)</f>
        <v>Plus Capex BIO</v>
      </c>
    </row>
    <row r="108" spans="3:13">
      <c r="C108" s="15" t="s">
        <v>33</v>
      </c>
      <c r="D108" s="15" t="s">
        <v>244</v>
      </c>
      <c r="E108" s="15" t="s">
        <v>245</v>
      </c>
      <c r="F108" s="15" t="s">
        <v>36</v>
      </c>
      <c r="G108" s="15">
        <f xml:space="preserve"> IF( ISNA( 'F_Inputs - Reps override'!F108 ), "", IF( ISBLANK( 'F_Inputs - Reps override'!F108 ), 'F_Inputs - Reps'!F108, 'F_Inputs - Reps override'!F108 ) )</f>
        <v>53.431276218312803</v>
      </c>
      <c r="H108" s="15">
        <f xml:space="preserve"> IF( ISNA( 'F_Inputs - Reps override'!G108 ), "", IF( ISBLANK( 'F_Inputs - Reps override'!G108 ), 'F_Inputs - Reps'!G108, 'F_Inputs - Reps override'!G108 ) )</f>
        <v>71.654398410409897</v>
      </c>
      <c r="I108" s="15">
        <f xml:space="preserve"> IF( ISNA( 'F_Inputs - Reps override'!H108 ), "", IF( ISBLANK( 'F_Inputs - Reps override'!H108 ), 'F_Inputs - Reps'!H108, 'F_Inputs - Reps override'!H108 ) )</f>
        <v>66.152870203706698</v>
      </c>
      <c r="J108" s="15">
        <f xml:space="preserve"> IF( ISNA( 'F_Inputs - Reps override'!I108 ), "", IF( ISBLANK( 'F_Inputs - Reps override'!I108 ), 'F_Inputs - Reps'!I108, 'F_Inputs - Reps override'!I108 ) )</f>
        <v>72.892349246362699</v>
      </c>
      <c r="K108" s="15">
        <f xml:space="preserve"> IF( ISNA( 'F_Inputs - Reps override'!J108 ), "", IF( ISBLANK( 'F_Inputs - Reps override'!J108 ), 'F_Inputs - Reps'!J108, 'F_Inputs - Reps override'!J108 ) )</f>
        <v>89.357347261192999</v>
      </c>
      <c r="L108" s="7">
        <f t="shared" si="1"/>
        <v>353.48824133998511</v>
      </c>
      <c r="M108" t="str">
        <f xml:space="preserve"> INDEX(Lookup!$D$3:$D$134, MATCH('Inputs - Reps'!D108, Lookup!$C$3:$C$134, 0),)</f>
        <v>E Capex WWN</v>
      </c>
    </row>
    <row r="109" spans="3:13">
      <c r="C109" s="15" t="s">
        <v>33</v>
      </c>
      <c r="D109" s="15" t="s">
        <v>246</v>
      </c>
      <c r="E109" s="15" t="s">
        <v>247</v>
      </c>
      <c r="F109" s="15" t="s">
        <v>36</v>
      </c>
      <c r="G109" s="15">
        <f xml:space="preserve"> IF( ISNA( 'F_Inputs - Reps override'!F109 ), "", IF( ISBLANK( 'F_Inputs - Reps override'!F109 ), 'F_Inputs - Reps'!F109, 'F_Inputs - Reps override'!F109 ) )</f>
        <v>71.771128565445196</v>
      </c>
      <c r="H109" s="15">
        <f xml:space="preserve"> IF( ISNA( 'F_Inputs - Reps override'!G109 ), "", IF( ISBLANK( 'F_Inputs - Reps override'!G109 ), 'F_Inputs - Reps'!G109, 'F_Inputs - Reps override'!G109 ) )</f>
        <v>197.40439747302901</v>
      </c>
      <c r="I109" s="15">
        <f xml:space="preserve"> IF( ISNA( 'F_Inputs - Reps override'!H109 ), "", IF( ISBLANK( 'F_Inputs - Reps override'!H109 ), 'F_Inputs - Reps'!H109, 'F_Inputs - Reps override'!H109 ) )</f>
        <v>204.36048791400901</v>
      </c>
      <c r="J109" s="15">
        <f xml:space="preserve"> IF( ISNA( 'F_Inputs - Reps override'!I109 ), "", IF( ISBLANK( 'F_Inputs - Reps override'!I109 ), 'F_Inputs - Reps'!I109, 'F_Inputs - Reps override'!I109 ) )</f>
        <v>236.71499289797401</v>
      </c>
      <c r="K109" s="15">
        <f xml:space="preserve"> IF( ISNA( 'F_Inputs - Reps override'!J109 ), "", IF( ISBLANK( 'F_Inputs - Reps override'!J109 ), 'F_Inputs - Reps'!J109, 'F_Inputs - Reps override'!J109 ) )</f>
        <v>141.31780969829001</v>
      </c>
      <c r="L109" s="7">
        <f t="shared" si="1"/>
        <v>851.56881654874735</v>
      </c>
      <c r="M109" t="str">
        <f xml:space="preserve"> INDEX(Lookup!$D$3:$D$134, MATCH('Inputs - Reps'!D109, Lookup!$C$3:$C$134, 0),)</f>
        <v>E Capex WWN</v>
      </c>
    </row>
    <row r="110" spans="3:13">
      <c r="C110" s="15" t="s">
        <v>33</v>
      </c>
      <c r="D110" s="15" t="s">
        <v>248</v>
      </c>
      <c r="E110" s="15" t="s">
        <v>249</v>
      </c>
      <c r="F110" s="15" t="s">
        <v>36</v>
      </c>
      <c r="G110" s="15">
        <f xml:space="preserve"> IF( ISNA( 'F_Inputs - Reps override'!F110 ), "", IF( ISBLANK( 'F_Inputs - Reps override'!F110 ), 'F_Inputs - Reps'!F110, 'F_Inputs - Reps override'!F110 ) )</f>
        <v>0</v>
      </c>
      <c r="H110" s="15">
        <f xml:space="preserve"> IF( ISNA( 'F_Inputs - Reps override'!G110 ), "", IF( ISBLANK( 'F_Inputs - Reps override'!G110 ), 'F_Inputs - Reps'!G110, 'F_Inputs - Reps override'!G110 ) )</f>
        <v>0</v>
      </c>
      <c r="I110" s="15">
        <f xml:space="preserve"> IF( ISNA( 'F_Inputs - Reps override'!H110 ), "", IF( ISBLANK( 'F_Inputs - Reps override'!H110 ), 'F_Inputs - Reps'!H110, 'F_Inputs - Reps override'!H110 ) )</f>
        <v>0</v>
      </c>
      <c r="J110" s="15">
        <f xml:space="preserve"> IF( ISNA( 'F_Inputs - Reps override'!I110 ), "", IF( ISBLANK( 'F_Inputs - Reps override'!I110 ), 'F_Inputs - Reps'!I110, 'F_Inputs - Reps override'!I110 ) )</f>
        <v>0</v>
      </c>
      <c r="K110" s="15">
        <f xml:space="preserve"> IF( ISNA( 'F_Inputs - Reps override'!J110 ), "", IF( ISBLANK( 'F_Inputs - Reps override'!J110 ), 'F_Inputs - Reps'!J110, 'F_Inputs - Reps override'!J110 ) )</f>
        <v>0</v>
      </c>
      <c r="L110" s="7">
        <f t="shared" si="1"/>
        <v>0</v>
      </c>
      <c r="M110" t="str">
        <f xml:space="preserve"> INDEX(Lookup!$D$3:$D$134, MATCH('Inputs - Reps'!D110, Lookup!$C$3:$C$134, 0),)</f>
        <v>E Capex BIO</v>
      </c>
    </row>
    <row r="111" spans="3:13">
      <c r="C111" s="15" t="s">
        <v>33</v>
      </c>
      <c r="D111" s="15" t="s">
        <v>250</v>
      </c>
      <c r="E111" s="15" t="s">
        <v>251</v>
      </c>
      <c r="F111" s="15" t="s">
        <v>36</v>
      </c>
      <c r="G111" s="15">
        <f xml:space="preserve"> IF( ISNA( 'F_Inputs - Reps override'!F111 ), "", IF( ISBLANK( 'F_Inputs - Reps override'!F111 ), 'F_Inputs - Reps'!F111, 'F_Inputs - Reps override'!F111 ) )</f>
        <v>1.08881618360289</v>
      </c>
      <c r="H111" s="15">
        <f xml:space="preserve"> IF( ISNA( 'F_Inputs - Reps override'!G111 ), "", IF( ISBLANK( 'F_Inputs - Reps override'!G111 ), 'F_Inputs - Reps'!G111, 'F_Inputs - Reps override'!G111 ) )</f>
        <v>6.9234844891523402</v>
      </c>
      <c r="I111" s="15">
        <f xml:space="preserve"> IF( ISNA( 'F_Inputs - Reps override'!H111 ), "", IF( ISBLANK( 'F_Inputs - Reps override'!H111 ), 'F_Inputs - Reps'!H111, 'F_Inputs - Reps override'!H111 ) )</f>
        <v>4.9217614489057304</v>
      </c>
      <c r="J111" s="15">
        <f xml:space="preserve"> IF( ISNA( 'F_Inputs - Reps override'!I111 ), "", IF( ISBLANK( 'F_Inputs - Reps override'!I111 ), 'F_Inputs - Reps'!I111, 'F_Inputs - Reps override'!I111 ) )</f>
        <v>0.55009672588309</v>
      </c>
      <c r="K111" s="15">
        <f xml:space="preserve"> IF( ISNA( 'F_Inputs - Reps override'!J111 ), "", IF( ISBLANK( 'F_Inputs - Reps override'!J111 ), 'F_Inputs - Reps'!J111, 'F_Inputs - Reps override'!J111 ) )</f>
        <v>0.29539831177632198</v>
      </c>
      <c r="L111" s="7">
        <f t="shared" si="1"/>
        <v>13.779557159320374</v>
      </c>
      <c r="M111" t="str">
        <f xml:space="preserve"> INDEX(Lookup!$D$3:$D$134, MATCH('Inputs - Reps'!D111, Lookup!$C$3:$C$134, 0),)</f>
        <v>E Capex BIO</v>
      </c>
    </row>
    <row r="112" spans="3:13">
      <c r="C112" s="15" t="s">
        <v>33</v>
      </c>
      <c r="D112" s="15" t="s">
        <v>252</v>
      </c>
      <c r="E112" s="15" t="s">
        <v>253</v>
      </c>
      <c r="F112" s="15" t="s">
        <v>36</v>
      </c>
      <c r="G112" s="15">
        <f xml:space="preserve"> IF( ISNA( 'F_Inputs - Reps override'!F112 ), "", IF( ISBLANK( 'F_Inputs - Reps override'!F112 ), 'F_Inputs - Reps'!F112, 'F_Inputs - Reps override'!F112 ) )</f>
        <v>0</v>
      </c>
      <c r="H112" s="15">
        <f xml:space="preserve"> IF( ISNA( 'F_Inputs - Reps override'!G112 ), "", IF( ISBLANK( 'F_Inputs - Reps override'!G112 ), 'F_Inputs - Reps'!G112, 'F_Inputs - Reps override'!G112 ) )</f>
        <v>0</v>
      </c>
      <c r="I112" s="15">
        <f xml:space="preserve"> IF( ISNA( 'F_Inputs - Reps override'!H112 ), "", IF( ISBLANK( 'F_Inputs - Reps override'!H112 ), 'F_Inputs - Reps'!H112, 'F_Inputs - Reps override'!H112 ) )</f>
        <v>0</v>
      </c>
      <c r="J112" s="15">
        <f xml:space="preserve"> IF( ISNA( 'F_Inputs - Reps override'!I112 ), "", IF( ISBLANK( 'F_Inputs - Reps override'!I112 ), 'F_Inputs - Reps'!I112, 'F_Inputs - Reps override'!I112 ) )</f>
        <v>0</v>
      </c>
      <c r="K112" s="15">
        <f xml:space="preserve"> IF( ISNA( 'F_Inputs - Reps override'!J112 ), "", IF( ISBLANK( 'F_Inputs - Reps override'!J112 ), 'F_Inputs - Reps'!J112, 'F_Inputs - Reps override'!J112 ) )</f>
        <v>0</v>
      </c>
      <c r="L112" s="7">
        <f t="shared" si="1"/>
        <v>0</v>
      </c>
      <c r="M112" t="str">
        <f xml:space="preserve"> INDEX(Lookup!$D$3:$D$134, MATCH('Inputs - Reps'!D112, Lookup!$C$3:$C$134, 0),)</f>
        <v>E Capex BIO</v>
      </c>
    </row>
    <row r="113" spans="3:13">
      <c r="C113" s="15" t="s">
        <v>33</v>
      </c>
      <c r="D113" s="15" t="s">
        <v>254</v>
      </c>
      <c r="E113" s="15" t="s">
        <v>255</v>
      </c>
      <c r="F113" s="15" t="s">
        <v>36</v>
      </c>
      <c r="G113" s="15">
        <f xml:space="preserve"> IF( ISNA( 'F_Inputs - Reps override'!F113 ), "", IF( ISBLANK( 'F_Inputs - Reps override'!F113 ), 'F_Inputs - Reps'!F113, 'F_Inputs - Reps override'!F113 ) )</f>
        <v>0</v>
      </c>
      <c r="H113" s="15">
        <f xml:space="preserve"> IF( ISNA( 'F_Inputs - Reps override'!G113 ), "", IF( ISBLANK( 'F_Inputs - Reps override'!G113 ), 'F_Inputs - Reps'!G113, 'F_Inputs - Reps override'!G113 ) )</f>
        <v>0</v>
      </c>
      <c r="I113" s="15">
        <f xml:space="preserve"> IF( ISNA( 'F_Inputs - Reps override'!H113 ), "", IF( ISBLANK( 'F_Inputs - Reps override'!H113 ), 'F_Inputs - Reps'!H113, 'F_Inputs - Reps override'!H113 ) )</f>
        <v>0</v>
      </c>
      <c r="J113" s="15">
        <f xml:space="preserve"> IF( ISNA( 'F_Inputs - Reps override'!I113 ), "", IF( ISBLANK( 'F_Inputs - Reps override'!I113 ), 'F_Inputs - Reps'!I113, 'F_Inputs - Reps override'!I113 ) )</f>
        <v>0</v>
      </c>
      <c r="K113" s="15">
        <f xml:space="preserve"> IF( ISNA( 'F_Inputs - Reps override'!J113 ), "", IF( ISBLANK( 'F_Inputs - Reps override'!J113 ), 'F_Inputs - Reps'!J113, 'F_Inputs - Reps override'!J113 ) )</f>
        <v>0</v>
      </c>
      <c r="L113" s="7">
        <f t="shared" si="1"/>
        <v>0</v>
      </c>
      <c r="M113" t="str">
        <f xml:space="preserve"> INDEX(Lookup!$D$3:$D$134, MATCH('Inputs - Reps'!D113, Lookup!$C$3:$C$134, 0),)</f>
        <v>E Opex DMMY</v>
      </c>
    </row>
    <row r="114" spans="3:13">
      <c r="C114" s="15" t="s">
        <v>33</v>
      </c>
      <c r="D114" s="15" t="s">
        <v>256</v>
      </c>
      <c r="E114" s="15" t="s">
        <v>257</v>
      </c>
      <c r="F114" s="15" t="s">
        <v>36</v>
      </c>
      <c r="G114" s="15">
        <f xml:space="preserve"> IF( ISNA( 'F_Inputs - Reps override'!F114 ), "", IF( ISBLANK( 'F_Inputs - Reps override'!F114 ), 'F_Inputs - Reps'!F114, 'F_Inputs - Reps override'!F114 ) )</f>
        <v>0</v>
      </c>
      <c r="H114" s="15">
        <f xml:space="preserve"> IF( ISNA( 'F_Inputs - Reps override'!G114 ), "", IF( ISBLANK( 'F_Inputs - Reps override'!G114 ), 'F_Inputs - Reps'!G114, 'F_Inputs - Reps override'!G114 ) )</f>
        <v>0</v>
      </c>
      <c r="I114" s="15">
        <f xml:space="preserve"> IF( ISNA( 'F_Inputs - Reps override'!H114 ), "", IF( ISBLANK( 'F_Inputs - Reps override'!H114 ), 'F_Inputs - Reps'!H114, 'F_Inputs - Reps override'!H114 ) )</f>
        <v>0</v>
      </c>
      <c r="J114" s="15">
        <f xml:space="preserve"> IF( ISNA( 'F_Inputs - Reps override'!I114 ), "", IF( ISBLANK( 'F_Inputs - Reps override'!I114 ), 'F_Inputs - Reps'!I114, 'F_Inputs - Reps override'!I114 ) )</f>
        <v>0</v>
      </c>
      <c r="K114" s="15">
        <f xml:space="preserve"> IF( ISNA( 'F_Inputs - Reps override'!J114 ), "", IF( ISBLANK( 'F_Inputs - Reps override'!J114 ), 'F_Inputs - Reps'!J114, 'F_Inputs - Reps override'!J114 ) )</f>
        <v>0</v>
      </c>
      <c r="L114" s="7">
        <f t="shared" si="1"/>
        <v>0</v>
      </c>
      <c r="M114" t="str">
        <f xml:space="preserve"> INDEX(Lookup!$D$3:$D$134, MATCH('Inputs - Reps'!D114, Lookup!$C$3:$C$134, 0),)</f>
        <v>E Capex DMMY</v>
      </c>
    </row>
    <row r="115" spans="3:13">
      <c r="C115" s="15" t="s">
        <v>33</v>
      </c>
      <c r="D115" s="15" t="s">
        <v>258</v>
      </c>
      <c r="E115" s="15" t="s">
        <v>259</v>
      </c>
      <c r="F115" s="15" t="s">
        <v>36</v>
      </c>
      <c r="G115" s="15">
        <f xml:space="preserve"> IF( ISNA( 'F_Inputs - Reps override'!F115 ), "", IF( ISBLANK( 'F_Inputs - Reps override'!F115 ), 'F_Inputs - Reps'!F115, 'F_Inputs - Reps override'!F115 ) )</f>
        <v>0</v>
      </c>
      <c r="H115" s="15">
        <f xml:space="preserve"> IF( ISNA( 'F_Inputs - Reps override'!G115 ), "", IF( ISBLANK( 'F_Inputs - Reps override'!G115 ), 'F_Inputs - Reps'!G115, 'F_Inputs - Reps override'!G115 ) )</f>
        <v>0</v>
      </c>
      <c r="I115" s="15">
        <f xml:space="preserve"> IF( ISNA( 'F_Inputs - Reps override'!H115 ), "", IF( ISBLANK( 'F_Inputs - Reps override'!H115 ), 'F_Inputs - Reps'!H115, 'F_Inputs - Reps override'!H115 ) )</f>
        <v>0</v>
      </c>
      <c r="J115" s="15">
        <f xml:space="preserve"> IF( ISNA( 'F_Inputs - Reps override'!I115 ), "", IF( ISBLANK( 'F_Inputs - Reps override'!I115 ), 'F_Inputs - Reps'!I115, 'F_Inputs - Reps override'!I115 ) )</f>
        <v>0</v>
      </c>
      <c r="K115" s="15">
        <f xml:space="preserve"> IF( ISNA( 'F_Inputs - Reps override'!J115 ), "", IF( ISBLANK( 'F_Inputs - Reps override'!J115 ), 'F_Inputs - Reps'!J115, 'F_Inputs - Reps override'!J115 ) )</f>
        <v>0</v>
      </c>
      <c r="L115" s="7">
        <f t="shared" si="1"/>
        <v>0</v>
      </c>
      <c r="M115" t="str">
        <f xml:space="preserve"> INDEX(Lookup!$D$3:$D$134, MATCH('Inputs - Reps'!D115, Lookup!$C$3:$C$134, 0),)</f>
        <v>E Capex DMMY</v>
      </c>
    </row>
    <row r="116" spans="3:13">
      <c r="C116" s="15" t="s">
        <v>33</v>
      </c>
      <c r="D116" s="15" t="s">
        <v>260</v>
      </c>
      <c r="E116" s="15" t="s">
        <v>261</v>
      </c>
      <c r="F116" s="15" t="s">
        <v>36</v>
      </c>
      <c r="G116" s="15">
        <f xml:space="preserve"> IF( ISNA( 'F_Inputs - Reps override'!F116 ), "", IF( ISBLANK( 'F_Inputs - Reps override'!F116 ), 'F_Inputs - Reps'!F116, 'F_Inputs - Reps override'!F116 ) )</f>
        <v>0</v>
      </c>
      <c r="H116" s="15">
        <f xml:space="preserve"> IF( ISNA( 'F_Inputs - Reps override'!G116 ), "", IF( ISBLANK( 'F_Inputs - Reps override'!G116 ), 'F_Inputs - Reps'!G116, 'F_Inputs - Reps override'!G116 ) )</f>
        <v>0</v>
      </c>
      <c r="I116" s="15">
        <f xml:space="preserve"> IF( ISNA( 'F_Inputs - Reps override'!H116 ), "", IF( ISBLANK( 'F_Inputs - Reps override'!H116 ), 'F_Inputs - Reps'!H116, 'F_Inputs - Reps override'!H116 ) )</f>
        <v>0</v>
      </c>
      <c r="J116" s="15">
        <f xml:space="preserve"> IF( ISNA( 'F_Inputs - Reps override'!I116 ), "", IF( ISBLANK( 'F_Inputs - Reps override'!I116 ), 'F_Inputs - Reps'!I116, 'F_Inputs - Reps override'!I116 ) )</f>
        <v>0</v>
      </c>
      <c r="K116" s="15">
        <f xml:space="preserve"> IF( ISNA( 'F_Inputs - Reps override'!J116 ), "", IF( ISBLANK( 'F_Inputs - Reps override'!J116 ), 'F_Inputs - Reps'!J116, 'F_Inputs - Reps override'!J116 ) )</f>
        <v>0</v>
      </c>
      <c r="L116" s="7">
        <f t="shared" si="1"/>
        <v>0</v>
      </c>
      <c r="M116" t="str">
        <f xml:space="preserve"> INDEX(Lookup!$D$3:$D$134, MATCH('Inputs - Reps'!D116, Lookup!$C$3:$C$134, 0),)</f>
        <v>E Capex DMMY</v>
      </c>
    </row>
    <row r="117" spans="3:13">
      <c r="C117" s="15" t="s">
        <v>33</v>
      </c>
      <c r="D117" s="15" t="s">
        <v>262</v>
      </c>
      <c r="E117" s="15" t="s">
        <v>263</v>
      </c>
      <c r="F117" s="15" t="s">
        <v>36</v>
      </c>
      <c r="G117" s="15">
        <f xml:space="preserve"> IF( ISNA( 'F_Inputs - Reps override'!F117 ), "", IF( ISBLANK( 'F_Inputs - Reps override'!F117 ), 'F_Inputs - Reps'!F117, 'F_Inputs - Reps override'!F117 ) )</f>
        <v>0</v>
      </c>
      <c r="H117" s="15">
        <f xml:space="preserve"> IF( ISNA( 'F_Inputs - Reps override'!G117 ), "", IF( ISBLANK( 'F_Inputs - Reps override'!G117 ), 'F_Inputs - Reps'!G117, 'F_Inputs - Reps override'!G117 ) )</f>
        <v>0</v>
      </c>
      <c r="I117" s="15">
        <f xml:space="preserve"> IF( ISNA( 'F_Inputs - Reps override'!H117 ), "", IF( ISBLANK( 'F_Inputs - Reps override'!H117 ), 'F_Inputs - Reps'!H117, 'F_Inputs - Reps override'!H117 ) )</f>
        <v>0</v>
      </c>
      <c r="J117" s="15">
        <f xml:space="preserve"> IF( ISNA( 'F_Inputs - Reps override'!I117 ), "", IF( ISBLANK( 'F_Inputs - Reps override'!I117 ), 'F_Inputs - Reps'!I117, 'F_Inputs - Reps override'!I117 ) )</f>
        <v>0</v>
      </c>
      <c r="K117" s="15">
        <f xml:space="preserve"> IF( ISNA( 'F_Inputs - Reps override'!J117 ), "", IF( ISBLANK( 'F_Inputs - Reps override'!J117 ), 'F_Inputs - Reps'!J117, 'F_Inputs - Reps override'!J117 ) )</f>
        <v>0</v>
      </c>
      <c r="L117" s="7">
        <f t="shared" si="1"/>
        <v>0</v>
      </c>
      <c r="M117" t="str">
        <f xml:space="preserve"> INDEX(Lookup!$D$3:$D$134, MATCH('Inputs - Reps'!D117, Lookup!$C$3:$C$134, 0),)</f>
        <v>DMMY G&amp;C</v>
      </c>
    </row>
    <row r="118" spans="3:13">
      <c r="C118" s="15" t="s">
        <v>33</v>
      </c>
      <c r="D118" s="15" t="s">
        <v>264</v>
      </c>
      <c r="E118" s="15" t="s">
        <v>265</v>
      </c>
      <c r="F118" s="15" t="s">
        <v>36</v>
      </c>
      <c r="G118" s="15">
        <f xml:space="preserve"> IF( ISNA( 'F_Inputs - Reps override'!F118 ), "", IF( ISBLANK( 'F_Inputs - Reps override'!F118 ), 'F_Inputs - Reps'!F118, 'F_Inputs - Reps override'!F118 ) )</f>
        <v>1.5738162419999999</v>
      </c>
      <c r="H118" s="15">
        <f xml:space="preserve"> IF( ISNA( 'F_Inputs - Reps override'!G118 ), "", IF( ISBLANK( 'F_Inputs - Reps override'!G118 ), 'F_Inputs - Reps'!G118, 'F_Inputs - Reps override'!G118 ) )</f>
        <v>1.5878802949999999</v>
      </c>
      <c r="I118" s="15">
        <f xml:space="preserve"> IF( ISNA( 'F_Inputs - Reps override'!H118 ), "", IF( ISBLANK( 'F_Inputs - Reps override'!H118 ), 'F_Inputs - Reps'!H118, 'F_Inputs - Reps override'!H118 ) )</f>
        <v>1.600665681</v>
      </c>
      <c r="J118" s="15">
        <f xml:space="preserve"> IF( ISNA( 'F_Inputs - Reps override'!I118 ), "", IF( ISBLANK( 'F_Inputs - Reps override'!I118 ), 'F_Inputs - Reps'!I118, 'F_Inputs - Reps override'!I118 ) )</f>
        <v>1.6148357259999999</v>
      </c>
      <c r="K118" s="15">
        <f xml:space="preserve"> IF( ISNA( 'F_Inputs - Reps override'!J118 ), "", IF( ISBLANK( 'F_Inputs - Reps override'!J118 ), 'F_Inputs - Reps'!J118, 'F_Inputs - Reps override'!J118 ) )</f>
        <v>1.62847718</v>
      </c>
      <c r="L118" s="7">
        <f t="shared" si="1"/>
        <v>8.0056751239999997</v>
      </c>
      <c r="M118" t="str">
        <f xml:space="preserve"> INDEX(Lookup!$D$3:$D$134, MATCH('Inputs - Reps'!D118, Lookup!$C$3:$C$134, 0),)</f>
        <v>3rd Opex WR</v>
      </c>
    </row>
    <row r="119" spans="3:13">
      <c r="C119" s="15" t="s">
        <v>33</v>
      </c>
      <c r="D119" s="15" t="s">
        <v>266</v>
      </c>
      <c r="E119" s="15" t="s">
        <v>267</v>
      </c>
      <c r="F119" s="15" t="s">
        <v>36</v>
      </c>
      <c r="G119" s="15">
        <f xml:space="preserve"> IF( ISNA( 'F_Inputs - Reps override'!F119 ), "", IF( ISBLANK( 'F_Inputs - Reps override'!F119 ), 'F_Inputs - Reps'!F119, 'F_Inputs - Reps override'!F119 ) )</f>
        <v>2.0790530789999999</v>
      </c>
      <c r="H119" s="15">
        <f xml:space="preserve"> IF( ISNA( 'F_Inputs - Reps override'!G119 ), "", IF( ISBLANK( 'F_Inputs - Reps override'!G119 ), 'F_Inputs - Reps'!G119, 'F_Inputs - Reps override'!G119 ) )</f>
        <v>2.0958754590000002</v>
      </c>
      <c r="I119" s="15">
        <f xml:space="preserve"> IF( ISNA( 'F_Inputs - Reps override'!H119 ), "", IF( ISBLANK( 'F_Inputs - Reps override'!H119 ), 'F_Inputs - Reps'!H119, 'F_Inputs - Reps override'!H119 ) )</f>
        <v>2.1133688269999999</v>
      </c>
      <c r="J119" s="15">
        <f xml:space="preserve"> IF( ISNA( 'F_Inputs - Reps override'!I119 ), "", IF( ISBLANK( 'F_Inputs - Reps override'!I119 ), 'F_Inputs - Reps'!I119, 'F_Inputs - Reps override'!I119 ) )</f>
        <v>2.1302285259999998</v>
      </c>
      <c r="K119" s="15">
        <f xml:space="preserve"> IF( ISNA( 'F_Inputs - Reps override'!J119 ), "", IF( ISBLANK( 'F_Inputs - Reps override'!J119 ), 'F_Inputs - Reps'!J119, 'F_Inputs - Reps override'!J119 ) )</f>
        <v>2.1475732609999998</v>
      </c>
      <c r="L119" s="7">
        <f t="shared" si="1"/>
        <v>10.566099152</v>
      </c>
      <c r="M119" t="str">
        <f xml:space="preserve"> INDEX(Lookup!$D$3:$D$134, MATCH('Inputs - Reps'!D119, Lookup!$C$3:$C$134, 0),)</f>
        <v>3rd Opex WN</v>
      </c>
    </row>
    <row r="120" spans="3:13">
      <c r="C120" s="15" t="s">
        <v>33</v>
      </c>
      <c r="D120" s="15" t="s">
        <v>268</v>
      </c>
      <c r="E120" s="15" t="s">
        <v>269</v>
      </c>
      <c r="F120" s="15" t="s">
        <v>36</v>
      </c>
      <c r="G120" s="15">
        <f xml:space="preserve"> IF( ISNA( 'F_Inputs - Reps override'!F120 ), "", IF( ISBLANK( 'F_Inputs - Reps override'!F120 ), 'F_Inputs - Reps'!F120, 'F_Inputs - Reps override'!F120 ) )</f>
        <v>2.4013585119999998</v>
      </c>
      <c r="H120" s="15">
        <f xml:space="preserve"> IF( ISNA( 'F_Inputs - Reps override'!G120 ), "", IF( ISBLANK( 'F_Inputs - Reps override'!G120 ), 'F_Inputs - Reps'!G120, 'F_Inputs - Reps override'!G120 ) )</f>
        <v>2.421663127</v>
      </c>
      <c r="I120" s="15">
        <f xml:space="preserve"> IF( ISNA( 'F_Inputs - Reps override'!H120 ), "", IF( ISBLANK( 'F_Inputs - Reps override'!H120 ), 'F_Inputs - Reps'!H120, 'F_Inputs - Reps override'!H120 ) )</f>
        <v>2.4402886420000001</v>
      </c>
      <c r="J120" s="15">
        <f xml:space="preserve"> IF( ISNA( 'F_Inputs - Reps override'!I120 ), "", IF( ISBLANK( 'F_Inputs - Reps override'!I120 ), 'F_Inputs - Reps'!I120, 'F_Inputs - Reps override'!I120 ) )</f>
        <v>2.4614913349999998</v>
      </c>
      <c r="K120" s="15">
        <f xml:space="preserve"> IF( ISNA( 'F_Inputs - Reps override'!J120 ), "", IF( ISBLANK( 'F_Inputs - Reps override'!J120 ), 'F_Inputs - Reps'!J120, 'F_Inputs - Reps override'!J120 ) )</f>
        <v>2.48104653</v>
      </c>
      <c r="L120" s="7">
        <f t="shared" si="1"/>
        <v>12.205848146000001</v>
      </c>
      <c r="M120" t="str">
        <f xml:space="preserve"> INDEX(Lookup!$D$3:$D$134, MATCH('Inputs - Reps'!D120, Lookup!$C$3:$C$134, 0),)</f>
        <v>3rd Opex WN</v>
      </c>
    </row>
    <row r="121" spans="3:13">
      <c r="C121" s="15" t="s">
        <v>33</v>
      </c>
      <c r="D121" s="15" t="s">
        <v>270</v>
      </c>
      <c r="E121" s="15" t="s">
        <v>271</v>
      </c>
      <c r="F121" s="15" t="s">
        <v>36</v>
      </c>
      <c r="G121" s="15">
        <f xml:space="preserve"> IF( ISNA( 'F_Inputs - Reps override'!F121 ), "", IF( ISBLANK( 'F_Inputs - Reps override'!F121 ), 'F_Inputs - Reps'!F121, 'F_Inputs - Reps override'!F121 ) )</f>
        <v>2.9860617089999999</v>
      </c>
      <c r="H121" s="15">
        <f xml:space="preserve"> IF( ISNA( 'F_Inputs - Reps override'!G121 ), "", IF( ISBLANK( 'F_Inputs - Reps override'!G121 ), 'F_Inputs - Reps'!G121, 'F_Inputs - Reps override'!G121 ) )</f>
        <v>3.0100014490000002</v>
      </c>
      <c r="I121" s="15">
        <f xml:space="preserve"> IF( ISNA( 'F_Inputs - Reps override'!H121 ), "", IF( ISBLANK( 'F_Inputs - Reps override'!H121 ), 'F_Inputs - Reps'!H121, 'F_Inputs - Reps override'!H121 ) )</f>
        <v>3.0352632349999999</v>
      </c>
      <c r="J121" s="15">
        <f xml:space="preserve"> IF( ISNA( 'F_Inputs - Reps override'!I121 ), "", IF( ISBLANK( 'F_Inputs - Reps override'!I121 ), 'F_Inputs - Reps'!I121, 'F_Inputs - Reps override'!I121 ) )</f>
        <v>3.059188641</v>
      </c>
      <c r="K121" s="15">
        <f xml:space="preserve"> IF( ISNA( 'F_Inputs - Reps override'!J121 ), "", IF( ISBLANK( 'F_Inputs - Reps override'!J121 ), 'F_Inputs - Reps'!J121, 'F_Inputs - Reps override'!J121 ) )</f>
        <v>3.0847756199999998</v>
      </c>
      <c r="L121" s="7">
        <f t="shared" si="1"/>
        <v>15.175290654000001</v>
      </c>
      <c r="M121" t="str">
        <f xml:space="preserve"> INDEX(Lookup!$D$3:$D$134, MATCH('Inputs - Reps'!D121, Lookup!$C$3:$C$134, 0),)</f>
        <v>3rd Opex WN</v>
      </c>
    </row>
    <row r="122" spans="3:13">
      <c r="C122" s="15" t="s">
        <v>33</v>
      </c>
      <c r="D122" s="15" t="s">
        <v>272</v>
      </c>
      <c r="E122" s="15" t="s">
        <v>273</v>
      </c>
      <c r="F122" s="15" t="s">
        <v>36</v>
      </c>
      <c r="G122" s="15">
        <f xml:space="preserve"> IF( ISNA( 'F_Inputs - Reps override'!F122 ), "", IF( ISBLANK( 'F_Inputs - Reps override'!F122 ), 'F_Inputs - Reps'!F122, 'F_Inputs - Reps override'!F122 ) )</f>
        <v>0</v>
      </c>
      <c r="H122" s="15">
        <f xml:space="preserve"> IF( ISNA( 'F_Inputs - Reps override'!G122 ), "", IF( ISBLANK( 'F_Inputs - Reps override'!G122 ), 'F_Inputs - Reps'!G122, 'F_Inputs - Reps override'!G122 ) )</f>
        <v>0</v>
      </c>
      <c r="I122" s="15">
        <f xml:space="preserve"> IF( ISNA( 'F_Inputs - Reps override'!H122 ), "", IF( ISBLANK( 'F_Inputs - Reps override'!H122 ), 'F_Inputs - Reps'!H122, 'F_Inputs - Reps override'!H122 ) )</f>
        <v>0</v>
      </c>
      <c r="J122" s="15">
        <f xml:space="preserve"> IF( ISNA( 'F_Inputs - Reps override'!I122 ), "", IF( ISBLANK( 'F_Inputs - Reps override'!I122 ), 'F_Inputs - Reps'!I122, 'F_Inputs - Reps override'!I122 ) )</f>
        <v>0</v>
      </c>
      <c r="K122" s="15">
        <f xml:space="preserve"> IF( ISNA( 'F_Inputs - Reps override'!J122 ), "", IF( ISBLANK( 'F_Inputs - Reps override'!J122 ), 'F_Inputs - Reps'!J122, 'F_Inputs - Reps override'!J122 ) )</f>
        <v>0</v>
      </c>
      <c r="L122" s="7">
        <f t="shared" si="1"/>
        <v>0</v>
      </c>
      <c r="M122" t="str">
        <f xml:space="preserve"> INDEX(Lookup!$D$3:$D$134, MATCH('Inputs - Reps'!D122, Lookup!$C$3:$C$134, 0),)</f>
        <v>3rd Opex WWN</v>
      </c>
    </row>
    <row r="123" spans="3:13">
      <c r="C123" s="15" t="s">
        <v>33</v>
      </c>
      <c r="D123" s="15" t="s">
        <v>274</v>
      </c>
      <c r="E123" s="15" t="s">
        <v>275</v>
      </c>
      <c r="F123" s="15" t="s">
        <v>36</v>
      </c>
      <c r="G123" s="15">
        <f xml:space="preserve"> IF( ISNA( 'F_Inputs - Reps override'!F123 ), "", IF( ISBLANK( 'F_Inputs - Reps override'!F123 ), 'F_Inputs - Reps'!F123, 'F_Inputs - Reps override'!F123 ) )</f>
        <v>0.91071829999999998</v>
      </c>
      <c r="H123" s="15">
        <f xml:space="preserve"> IF( ISNA( 'F_Inputs - Reps override'!G123 ), "", IF( ISBLANK( 'F_Inputs - Reps override'!G123 ), 'F_Inputs - Reps'!G123, 'F_Inputs - Reps override'!G123 ) )</f>
        <v>0.91854103099999995</v>
      </c>
      <c r="I123" s="15">
        <f xml:space="preserve"> IF( ISNA( 'F_Inputs - Reps override'!H123 ), "", IF( ISBLANK( 'F_Inputs - Reps override'!H123 ), 'F_Inputs - Reps'!H123, 'F_Inputs - Reps override'!H123 ) )</f>
        <v>0.92549920699999999</v>
      </c>
      <c r="J123" s="15">
        <f xml:space="preserve"> IF( ISNA( 'F_Inputs - Reps override'!I123 ), "", IF( ISBLANK( 'F_Inputs - Reps override'!I123 ), 'F_Inputs - Reps'!I123, 'F_Inputs - Reps override'!I123 ) )</f>
        <v>0.93364403299999998</v>
      </c>
      <c r="K123" s="15">
        <f xml:space="preserve"> IF( ISNA( 'F_Inputs - Reps override'!J123 ), "", IF( ISBLANK( 'F_Inputs - Reps override'!J123 ), 'F_Inputs - Reps'!J123, 'F_Inputs - Reps override'!J123 ) )</f>
        <v>0.94102679300000003</v>
      </c>
      <c r="L123" s="7">
        <f t="shared" si="1"/>
        <v>4.6294293639999999</v>
      </c>
      <c r="M123" t="str">
        <f xml:space="preserve"> INDEX(Lookup!$D$3:$D$134, MATCH('Inputs - Reps'!D123, Lookup!$C$3:$C$134, 0),)</f>
        <v>3rd Opex WWN</v>
      </c>
    </row>
    <row r="124" spans="3:13">
      <c r="C124" s="15" t="s">
        <v>33</v>
      </c>
      <c r="D124" s="15" t="s">
        <v>276</v>
      </c>
      <c r="E124" s="15" t="s">
        <v>277</v>
      </c>
      <c r="F124" s="15" t="s">
        <v>36</v>
      </c>
      <c r="G124" s="15">
        <f xml:space="preserve"> IF( ISNA( 'F_Inputs - Reps override'!F124 ), "", IF( ISBLANK( 'F_Inputs - Reps override'!F124 ), 'F_Inputs - Reps'!F124, 'F_Inputs - Reps override'!F124 ) )</f>
        <v>1.3849014999999999E-2</v>
      </c>
      <c r="H124" s="15">
        <f xml:space="preserve"> IF( ISNA( 'F_Inputs - Reps override'!G124 ), "", IF( ISBLANK( 'F_Inputs - Reps override'!G124 ), 'F_Inputs - Reps'!G124, 'F_Inputs - Reps override'!G124 ) )</f>
        <v>1.3929553000000001E-2</v>
      </c>
      <c r="I124" s="15">
        <f xml:space="preserve"> IF( ISNA( 'F_Inputs - Reps override'!H124 ), "", IF( ISBLANK( 'F_Inputs - Reps override'!H124 ), 'F_Inputs - Reps'!H124, 'F_Inputs - Reps override'!H124 ) )</f>
        <v>1.4030839999999999E-2</v>
      </c>
      <c r="J124" s="15">
        <f xml:space="preserve"> IF( ISNA( 'F_Inputs - Reps override'!I124 ), "", IF( ISBLANK( 'F_Inputs - Reps override'!I124 ), 'F_Inputs - Reps'!I124, 'F_Inputs - Reps override'!I124 ) )</f>
        <v>1.4153139E-2</v>
      </c>
      <c r="K124" s="15">
        <f xml:space="preserve"> IF( ISNA( 'F_Inputs - Reps override'!J124 ), "", IF( ISBLANK( 'F_Inputs - Reps override'!J124 ), 'F_Inputs - Reps'!J124, 'F_Inputs - Reps override'!J124 ) )</f>
        <v>1.4296727E-2</v>
      </c>
      <c r="L124" s="7">
        <f t="shared" si="1"/>
        <v>7.0259273999999997E-2</v>
      </c>
      <c r="M124" t="str">
        <f xml:space="preserve"> INDEX(Lookup!$D$3:$D$134, MATCH('Inputs - Reps'!D124, Lookup!$C$3:$C$134, 0),)</f>
        <v>3rd Opex BIO</v>
      </c>
    </row>
    <row r="125" spans="3:13">
      <c r="C125" s="15" t="s">
        <v>33</v>
      </c>
      <c r="D125" s="15" t="s">
        <v>278</v>
      </c>
      <c r="E125" s="15" t="s">
        <v>279</v>
      </c>
      <c r="F125" s="15" t="s">
        <v>36</v>
      </c>
      <c r="G125" s="15">
        <f xml:space="preserve"> IF( ISNA( 'F_Inputs - Reps override'!F125 ), "", IF( ISBLANK( 'F_Inputs - Reps override'!F125 ), 'F_Inputs - Reps'!F125, 'F_Inputs - Reps override'!F125 ) )</f>
        <v>0.431046598</v>
      </c>
      <c r="H125" s="15">
        <f xml:space="preserve"> IF( ISNA( 'F_Inputs - Reps override'!G125 ), "", IF( ISBLANK( 'F_Inputs - Reps override'!G125 ), 'F_Inputs - Reps'!G125, 'F_Inputs - Reps override'!G125 ) )</f>
        <v>0.43451302400000003</v>
      </c>
      <c r="I125" s="15">
        <f xml:space="preserve"> IF( ISNA( 'F_Inputs - Reps override'!H125 ), "", IF( ISBLANK( 'F_Inputs - Reps override'!H125 ), 'F_Inputs - Reps'!H125, 'F_Inputs - Reps override'!H125 ) )</f>
        <v>0.43725294100000001</v>
      </c>
      <c r="J125" s="15">
        <f xml:space="preserve"> IF( ISNA( 'F_Inputs - Reps override'!I125 ), "", IF( ISBLANK( 'F_Inputs - Reps override'!I125 ), 'F_Inputs - Reps'!I125, 'F_Inputs - Reps override'!I125 ) )</f>
        <v>0.44199388000000001</v>
      </c>
      <c r="K125" s="15">
        <f xml:space="preserve"> IF( ISNA( 'F_Inputs - Reps override'!J125 ), "", IF( ISBLANK( 'F_Inputs - Reps override'!J125 ), 'F_Inputs - Reps'!J125, 'F_Inputs - Reps override'!J125 ) )</f>
        <v>0.44469972800000002</v>
      </c>
      <c r="L125" s="7">
        <f t="shared" si="1"/>
        <v>2.1895061710000001</v>
      </c>
      <c r="M125" t="str">
        <f xml:space="preserve"> INDEX(Lookup!$D$3:$D$134, MATCH('Inputs - Reps'!D125, Lookup!$C$3:$C$134, 0),)</f>
        <v>3rd Opex BIO</v>
      </c>
    </row>
    <row r="126" spans="3:13">
      <c r="C126" s="15" t="s">
        <v>33</v>
      </c>
      <c r="D126" s="15" t="s">
        <v>280</v>
      </c>
      <c r="E126" s="15" t="s">
        <v>281</v>
      </c>
      <c r="F126" s="15" t="s">
        <v>36</v>
      </c>
      <c r="G126" s="15">
        <f xml:space="preserve"> IF( ISNA( 'F_Inputs - Reps override'!F126 ), "", IF( ISBLANK( 'F_Inputs - Reps override'!F126 ), 'F_Inputs - Reps'!F126, 'F_Inputs - Reps override'!F126 ) )</f>
        <v>3.9485761000000001E-2</v>
      </c>
      <c r="H126" s="15">
        <f xml:space="preserve"> IF( ISNA( 'F_Inputs - Reps override'!G126 ), "", IF( ISBLANK( 'F_Inputs - Reps override'!G126 ), 'F_Inputs - Reps'!G126, 'F_Inputs - Reps override'!G126 ) )</f>
        <v>4.0000471000000003E-2</v>
      </c>
      <c r="I126" s="15">
        <f xml:space="preserve"> IF( ISNA( 'F_Inputs - Reps override'!H126 ), "", IF( ISBLANK( 'F_Inputs - Reps override'!H126 ), 'F_Inputs - Reps'!H126, 'F_Inputs - Reps override'!H126 ) )</f>
        <v>4.0567286000000001E-2</v>
      </c>
      <c r="J126" s="15">
        <f xml:space="preserve"> IF( ISNA( 'F_Inputs - Reps override'!I126 ), "", IF( ISBLANK( 'F_Inputs - Reps override'!I126 ), 'F_Inputs - Reps'!I126, 'F_Inputs - Reps override'!I126 ) )</f>
        <v>4.0066763999999998E-2</v>
      </c>
      <c r="K126" s="15">
        <f xml:space="preserve"> IF( ISNA( 'F_Inputs - Reps override'!J126 ), "", IF( ISBLANK( 'F_Inputs - Reps override'!J126 ), 'F_Inputs - Reps'!J126, 'F_Inputs - Reps override'!J126 ) )</f>
        <v>4.0566249999999998E-2</v>
      </c>
      <c r="L126" s="7">
        <f t="shared" si="1"/>
        <v>0.200686532</v>
      </c>
      <c r="M126" t="str">
        <f xml:space="preserve"> INDEX(Lookup!$D$3:$D$134, MATCH('Inputs - Reps'!D126, Lookup!$C$3:$C$134, 0),)</f>
        <v>3rd Opex BIO</v>
      </c>
    </row>
    <row r="127" spans="3:13">
      <c r="C127" s="15" t="s">
        <v>33</v>
      </c>
      <c r="D127" s="15" t="s">
        <v>282</v>
      </c>
      <c r="E127" s="15" t="s">
        <v>283</v>
      </c>
      <c r="F127" s="15" t="s">
        <v>36</v>
      </c>
      <c r="G127" s="15">
        <f xml:space="preserve"> IF( ISNA( 'F_Inputs - Reps override'!F127 ), "", IF( ISBLANK( 'F_Inputs - Reps override'!F127 ), 'F_Inputs - Reps'!F127, 'F_Inputs - Reps override'!F127 ) )</f>
        <v>6.0718217591306599E-2</v>
      </c>
      <c r="H127" s="15">
        <f xml:space="preserve"> IF( ISNA( 'F_Inputs - Reps override'!G127 ), "", IF( ISBLANK( 'F_Inputs - Reps override'!G127 ), 'F_Inputs - Reps'!G127, 'F_Inputs - Reps override'!G127 ) )</f>
        <v>0.36214771317108002</v>
      </c>
      <c r="I127" s="15">
        <f xml:space="preserve"> IF( ISNA( 'F_Inputs - Reps override'!H127 ), "", IF( ISBLANK( 'F_Inputs - Reps override'!H127 ), 'F_Inputs - Reps'!H127, 'F_Inputs - Reps override'!H127 ) )</f>
        <v>0</v>
      </c>
      <c r="J127" s="15">
        <f xml:space="preserve"> IF( ISNA( 'F_Inputs - Reps override'!I127 ), "", IF( ISBLANK( 'F_Inputs - Reps override'!I127 ), 'F_Inputs - Reps'!I127, 'F_Inputs - Reps override'!I127 ) )</f>
        <v>0</v>
      </c>
      <c r="K127" s="15">
        <f xml:space="preserve"> IF( ISNA( 'F_Inputs - Reps override'!J127 ), "", IF( ISBLANK( 'F_Inputs - Reps override'!J127 ), 'F_Inputs - Reps'!J127, 'F_Inputs - Reps override'!J127 ) )</f>
        <v>0</v>
      </c>
      <c r="L127" s="7">
        <f t="shared" si="1"/>
        <v>0.4228659307623866</v>
      </c>
      <c r="M127" t="str">
        <f xml:space="preserve"> INDEX(Lookup!$D$3:$D$134, MATCH('Inputs - Reps'!D127, Lookup!$C$3:$C$134, 0),)</f>
        <v>3rd Capex WR</v>
      </c>
    </row>
    <row r="128" spans="3:13">
      <c r="C128" s="15" t="s">
        <v>33</v>
      </c>
      <c r="D128" s="15" t="s">
        <v>284</v>
      </c>
      <c r="E128" s="15" t="s">
        <v>285</v>
      </c>
      <c r="F128" s="15" t="s">
        <v>36</v>
      </c>
      <c r="G128" s="15">
        <f xml:space="preserve"> IF( ISNA( 'F_Inputs - Reps override'!F128 ), "", IF( ISBLANK( 'F_Inputs - Reps override'!F128 ), 'F_Inputs - Reps'!F128, 'F_Inputs - Reps override'!F128 ) )</f>
        <v>0</v>
      </c>
      <c r="H128" s="15">
        <f xml:space="preserve"> IF( ISNA( 'F_Inputs - Reps override'!G128 ), "", IF( ISBLANK( 'F_Inputs - Reps override'!G128 ), 'F_Inputs - Reps'!G128, 'F_Inputs - Reps override'!G128 ) )</f>
        <v>0</v>
      </c>
      <c r="I128" s="15">
        <f xml:space="preserve"> IF( ISNA( 'F_Inputs - Reps override'!H128 ), "", IF( ISBLANK( 'F_Inputs - Reps override'!H128 ), 'F_Inputs - Reps'!H128, 'F_Inputs - Reps override'!H128 ) )</f>
        <v>0</v>
      </c>
      <c r="J128" s="15">
        <f xml:space="preserve"> IF( ISNA( 'F_Inputs - Reps override'!I128 ), "", IF( ISBLANK( 'F_Inputs - Reps override'!I128 ), 'F_Inputs - Reps'!I128, 'F_Inputs - Reps override'!I128 ) )</f>
        <v>0</v>
      </c>
      <c r="K128" s="15">
        <f xml:space="preserve"> IF( ISNA( 'F_Inputs - Reps override'!J128 ), "", IF( ISBLANK( 'F_Inputs - Reps override'!J128 ), 'F_Inputs - Reps'!J128, 'F_Inputs - Reps override'!J128 ) )</f>
        <v>0</v>
      </c>
      <c r="L128" s="7">
        <f t="shared" si="1"/>
        <v>0</v>
      </c>
      <c r="M128" t="str">
        <f xml:space="preserve"> INDEX(Lookup!$D$3:$D$134, MATCH('Inputs - Reps'!D128, Lookup!$C$3:$C$134, 0),)</f>
        <v>3rd Capex WN</v>
      </c>
    </row>
    <row r="129" spans="3:13">
      <c r="C129" s="15" t="s">
        <v>33</v>
      </c>
      <c r="D129" s="15" t="s">
        <v>286</v>
      </c>
      <c r="E129" s="15" t="s">
        <v>269</v>
      </c>
      <c r="F129" s="15" t="s">
        <v>36</v>
      </c>
      <c r="G129" s="15">
        <f xml:space="preserve"> IF( ISNA( 'F_Inputs - Reps override'!F129 ), "", IF( ISBLANK( 'F_Inputs - Reps override'!F129 ), 'F_Inputs - Reps'!F129, 'F_Inputs - Reps override'!F129 ) )</f>
        <v>0.36003349627108</v>
      </c>
      <c r="H129" s="15">
        <f xml:space="preserve"> IF( ISNA( 'F_Inputs - Reps override'!G129 ), "", IF( ISBLANK( 'F_Inputs - Reps override'!G129 ), 'F_Inputs - Reps'!G129, 'F_Inputs - Reps override'!G129 ) )</f>
        <v>0.50172096556040602</v>
      </c>
      <c r="I129" s="15">
        <f xml:space="preserve"> IF( ISNA( 'F_Inputs - Reps override'!H129 ), "", IF( ISBLANK( 'F_Inputs - Reps override'!H129 ), 'F_Inputs - Reps'!H129, 'F_Inputs - Reps override'!H129 ) )</f>
        <v>0.38322398624512199</v>
      </c>
      <c r="J129" s="15">
        <f xml:space="preserve"> IF( ISNA( 'F_Inputs - Reps override'!I129 ), "", IF( ISBLANK( 'F_Inputs - Reps override'!I129 ), 'F_Inputs - Reps'!I129, 'F_Inputs - Reps override'!I129 ) )</f>
        <v>0.30889652938745499</v>
      </c>
      <c r="K129" s="15">
        <f xml:space="preserve"> IF( ISNA( 'F_Inputs - Reps override'!J129 ), "", IF( ISBLANK( 'F_Inputs - Reps override'!J129 ), 'F_Inputs - Reps'!J129, 'F_Inputs - Reps override'!J129 ) )</f>
        <v>0.37491522467546101</v>
      </c>
      <c r="L129" s="7">
        <f t="shared" si="1"/>
        <v>1.928790202139524</v>
      </c>
      <c r="M129" t="str">
        <f xml:space="preserve"> INDEX(Lookup!$D$3:$D$134, MATCH('Inputs - Reps'!D129, Lookup!$C$3:$C$134, 0),)</f>
        <v>3rd Capex WN</v>
      </c>
    </row>
    <row r="130" spans="3:13">
      <c r="C130" s="15" t="s">
        <v>33</v>
      </c>
      <c r="D130" s="15" t="s">
        <v>287</v>
      </c>
      <c r="E130" s="15" t="s">
        <v>271</v>
      </c>
      <c r="F130" s="15" t="s">
        <v>36</v>
      </c>
      <c r="G130" s="15">
        <f xml:space="preserve"> IF( ISNA( 'F_Inputs - Reps override'!F130 ), "", IF( ISBLANK( 'F_Inputs - Reps override'!F130 ), 'F_Inputs - Reps'!F130, 'F_Inputs - Reps override'!F130 ) )</f>
        <v>3.7855251103059602</v>
      </c>
      <c r="H130" s="15">
        <f xml:space="preserve"> IF( ISNA( 'F_Inputs - Reps override'!G130 ), "", IF( ISBLANK( 'F_Inputs - Reps override'!G130 ), 'F_Inputs - Reps'!G130, 'F_Inputs - Reps override'!G130 ) )</f>
        <v>4.09887753757915</v>
      </c>
      <c r="I130" s="15">
        <f xml:space="preserve"> IF( ISNA( 'F_Inputs - Reps override'!H130 ), "", IF( ISBLANK( 'F_Inputs - Reps override'!H130 ), 'F_Inputs - Reps'!H130, 'F_Inputs - Reps override'!H130 ) )</f>
        <v>4.2820269263967097</v>
      </c>
      <c r="J130" s="15">
        <f xml:space="preserve"> IF( ISNA( 'F_Inputs - Reps override'!I130 ), "", IF( ISBLANK( 'F_Inputs - Reps override'!I130 ), 'F_Inputs - Reps'!I130, 'F_Inputs - Reps override'!I130 ) )</f>
        <v>4.4126167374447602</v>
      </c>
      <c r="K130" s="15">
        <f xml:space="preserve"> IF( ISNA( 'F_Inputs - Reps override'!J130 ), "", IF( ISBLANK( 'F_Inputs - Reps override'!J130 ), 'F_Inputs - Reps'!J130, 'F_Inputs - Reps override'!J130 ) )</f>
        <v>4.0978301977724598</v>
      </c>
      <c r="L130" s="7">
        <f t="shared" si="1"/>
        <v>20.676876509499042</v>
      </c>
      <c r="M130" t="str">
        <f xml:space="preserve"> INDEX(Lookup!$D$3:$D$134, MATCH('Inputs - Reps'!D130, Lookup!$C$3:$C$134, 0),)</f>
        <v>3rd Capex WN</v>
      </c>
    </row>
    <row r="131" spans="3:13">
      <c r="C131" s="15" t="s">
        <v>33</v>
      </c>
      <c r="D131" s="15" t="s">
        <v>288</v>
      </c>
      <c r="E131" s="15" t="s">
        <v>289</v>
      </c>
      <c r="F131" s="15" t="s">
        <v>36</v>
      </c>
      <c r="G131" s="15">
        <f xml:space="preserve"> IF( ISNA( 'F_Inputs - Reps override'!F131 ), "", IF( ISBLANK( 'F_Inputs - Reps override'!F131 ), 'F_Inputs - Reps'!F131, 'F_Inputs - Reps override'!F131 ) )</f>
        <v>0.44882854279018303</v>
      </c>
      <c r="H131" s="15">
        <f xml:space="preserve"> IF( ISNA( 'F_Inputs - Reps override'!G131 ), "", IF( ISBLANK( 'F_Inputs - Reps override'!G131 ), 'F_Inputs - Reps'!G131, 'F_Inputs - Reps override'!G131 ) )</f>
        <v>0.49662627800994202</v>
      </c>
      <c r="I131" s="15">
        <f xml:space="preserve"> IF( ISNA( 'F_Inputs - Reps override'!H131 ), "", IF( ISBLANK( 'F_Inputs - Reps override'!H131 ), 'F_Inputs - Reps'!H131, 'F_Inputs - Reps override'!H131 ) )</f>
        <v>0.51055514469148899</v>
      </c>
      <c r="J131" s="15">
        <f xml:space="preserve"> IF( ISNA( 'F_Inputs - Reps override'!I131 ), "", IF( ISBLANK( 'F_Inputs - Reps override'!I131 ), 'F_Inputs - Reps'!I131, 'F_Inputs - Reps override'!I131 ) )</f>
        <v>0.50849215514566704</v>
      </c>
      <c r="K131" s="15">
        <f xml:space="preserve"> IF( ISNA( 'F_Inputs - Reps override'!J131 ), "", IF( ISBLANK( 'F_Inputs - Reps override'!J131 ), 'F_Inputs - Reps'!J131, 'F_Inputs - Reps override'!J131 ) )</f>
        <v>0.480286846116039</v>
      </c>
      <c r="L131" s="7">
        <f t="shared" si="1"/>
        <v>2.44478896675332</v>
      </c>
      <c r="M131" t="str">
        <f xml:space="preserve"> INDEX(Lookup!$D$3:$D$134, MATCH('Inputs - Reps'!D131, Lookup!$C$3:$C$134, 0),)</f>
        <v>3rd Capex WWN</v>
      </c>
    </row>
    <row r="132" spans="3:13">
      <c r="C132" s="15" t="s">
        <v>33</v>
      </c>
      <c r="D132" s="15" t="s">
        <v>290</v>
      </c>
      <c r="E132" s="15" t="s">
        <v>291</v>
      </c>
      <c r="F132" s="15" t="s">
        <v>36</v>
      </c>
      <c r="G132" s="15">
        <f xml:space="preserve"> IF( ISNA( 'F_Inputs - Reps override'!F132 ), "", IF( ISBLANK( 'F_Inputs - Reps override'!F132 ), 'F_Inputs - Reps'!F132, 'F_Inputs - Reps override'!F132 ) )</f>
        <v>0</v>
      </c>
      <c r="H132" s="15">
        <f xml:space="preserve"> IF( ISNA( 'F_Inputs - Reps override'!G132 ), "", IF( ISBLANK( 'F_Inputs - Reps override'!G132 ), 'F_Inputs - Reps'!G132, 'F_Inputs - Reps override'!G132 ) )</f>
        <v>2.39968889318741E-2</v>
      </c>
      <c r="I132" s="15">
        <f xml:space="preserve"> IF( ISNA( 'F_Inputs - Reps override'!H132 ), "", IF( ISBLANK( 'F_Inputs - Reps override'!H132 ), 'F_Inputs - Reps'!H132, 'F_Inputs - Reps override'!H132 ) )</f>
        <v>3.2731577178098097E-2</v>
      </c>
      <c r="J132" s="15">
        <f xml:space="preserve"> IF( ISNA( 'F_Inputs - Reps override'!I132 ), "", IF( ISBLANK( 'F_Inputs - Reps override'!I132 ), 'F_Inputs - Reps'!I132, 'F_Inputs - Reps override'!I132 ) )</f>
        <v>0.295446205929487</v>
      </c>
      <c r="K132" s="15">
        <f xml:space="preserve"> IF( ISNA( 'F_Inputs - Reps override'!J132 ), "", IF( ISBLANK( 'F_Inputs - Reps override'!J132 ), 'F_Inputs - Reps'!J132, 'F_Inputs - Reps override'!J132 ) )</f>
        <v>0</v>
      </c>
      <c r="L132" s="7">
        <f t="shared" ref="L132:L195" si="2" xml:space="preserve"> SUM(G132:K132)</f>
        <v>0.35217467203945918</v>
      </c>
      <c r="M132" t="str">
        <f xml:space="preserve"> INDEX(Lookup!$D$3:$D$134, MATCH('Inputs - Reps'!D132, Lookup!$C$3:$C$134, 0),)</f>
        <v>3rd Capex WWN</v>
      </c>
    </row>
    <row r="133" spans="3:13">
      <c r="C133" s="15" t="s">
        <v>33</v>
      </c>
      <c r="D133" s="15" t="s">
        <v>292</v>
      </c>
      <c r="E133" s="15" t="s">
        <v>293</v>
      </c>
      <c r="F133" s="15" t="s">
        <v>36</v>
      </c>
      <c r="G133" s="15">
        <f xml:space="preserve"> IF( ISNA( 'F_Inputs - Reps override'!F133 ), "", IF( ISBLANK( 'F_Inputs - Reps override'!F133 ), 'F_Inputs - Reps'!F133, 'F_Inputs - Reps override'!F133 ) )</f>
        <v>0</v>
      </c>
      <c r="H133" s="15">
        <f xml:space="preserve"> IF( ISNA( 'F_Inputs - Reps override'!G133 ), "", IF( ISBLANK( 'F_Inputs - Reps override'!G133 ), 'F_Inputs - Reps'!G133, 'F_Inputs - Reps override'!G133 ) )</f>
        <v>0</v>
      </c>
      <c r="I133" s="15">
        <f xml:space="preserve"> IF( ISNA( 'F_Inputs - Reps override'!H133 ), "", IF( ISBLANK( 'F_Inputs - Reps override'!H133 ), 'F_Inputs - Reps'!H133, 'F_Inputs - Reps override'!H133 ) )</f>
        <v>0</v>
      </c>
      <c r="J133" s="15">
        <f xml:space="preserve"> IF( ISNA( 'F_Inputs - Reps override'!I133 ), "", IF( ISBLANK( 'F_Inputs - Reps override'!I133 ), 'F_Inputs - Reps'!I133, 'F_Inputs - Reps override'!I133 ) )</f>
        <v>0</v>
      </c>
      <c r="K133" s="15">
        <f xml:space="preserve"> IF( ISNA( 'F_Inputs - Reps override'!J133 ), "", IF( ISBLANK( 'F_Inputs - Reps override'!J133 ), 'F_Inputs - Reps'!J133, 'F_Inputs - Reps override'!J133 ) )</f>
        <v>0</v>
      </c>
      <c r="L133" s="7">
        <f t="shared" si="2"/>
        <v>0</v>
      </c>
      <c r="M133" t="str">
        <f xml:space="preserve"> INDEX(Lookup!$D$3:$D$134, MATCH('Inputs - Reps'!D133, Lookup!$C$3:$C$134, 0),)</f>
        <v>3rd Capex BIO</v>
      </c>
    </row>
    <row r="134" spans="3:13">
      <c r="C134" s="15" t="s">
        <v>33</v>
      </c>
      <c r="D134" s="15" t="s">
        <v>294</v>
      </c>
      <c r="E134" s="15" t="s">
        <v>295</v>
      </c>
      <c r="F134" s="15" t="s">
        <v>36</v>
      </c>
      <c r="G134" s="15">
        <f xml:space="preserve"> IF( ISNA( 'F_Inputs - Reps override'!F134 ), "", IF( ISBLANK( 'F_Inputs - Reps override'!F134 ), 'F_Inputs - Reps'!F134, 'F_Inputs - Reps override'!F134 ) )</f>
        <v>0</v>
      </c>
      <c r="H134" s="15">
        <f xml:space="preserve"> IF( ISNA( 'F_Inputs - Reps override'!G134 ), "", IF( ISBLANK( 'F_Inputs - Reps override'!G134 ), 'F_Inputs - Reps'!G134, 'F_Inputs - Reps override'!G134 ) )</f>
        <v>0</v>
      </c>
      <c r="I134" s="15">
        <f xml:space="preserve"> IF( ISNA( 'F_Inputs - Reps override'!H134 ), "", IF( ISBLANK( 'F_Inputs - Reps override'!H134 ), 'F_Inputs - Reps'!H134, 'F_Inputs - Reps override'!H134 ) )</f>
        <v>0</v>
      </c>
      <c r="J134" s="15">
        <f xml:space="preserve"> IF( ISNA( 'F_Inputs - Reps override'!I134 ), "", IF( ISBLANK( 'F_Inputs - Reps override'!I134 ), 'F_Inputs - Reps'!I134, 'F_Inputs - Reps override'!I134 ) )</f>
        <v>0</v>
      </c>
      <c r="K134" s="15">
        <f xml:space="preserve"> IF( ISNA( 'F_Inputs - Reps override'!J134 ), "", IF( ISBLANK( 'F_Inputs - Reps override'!J134 ), 'F_Inputs - Reps'!J134, 'F_Inputs - Reps override'!J134 ) )</f>
        <v>0</v>
      </c>
      <c r="L134" s="7">
        <f t="shared" si="2"/>
        <v>0</v>
      </c>
      <c r="M134" t="str">
        <f xml:space="preserve"> INDEX(Lookup!$D$3:$D$134, MATCH('Inputs - Reps'!D134, Lookup!$C$3:$C$134, 0),)</f>
        <v>3rd Capex BIO</v>
      </c>
    </row>
    <row r="135" spans="3:13">
      <c r="C135" s="15" t="s">
        <v>33</v>
      </c>
      <c r="D135" s="15" t="s">
        <v>296</v>
      </c>
      <c r="E135" s="15" t="s">
        <v>297</v>
      </c>
      <c r="F135" s="15" t="s">
        <v>36</v>
      </c>
      <c r="G135" s="15">
        <f xml:space="preserve"> IF( ISNA( 'F_Inputs - Reps override'!F135 ), "", IF( ISBLANK( 'F_Inputs - Reps override'!F135 ), 'F_Inputs - Reps'!F135, 'F_Inputs - Reps override'!F135 ) )</f>
        <v>0</v>
      </c>
      <c r="H135" s="15">
        <f xml:space="preserve"> IF( ISNA( 'F_Inputs - Reps override'!G135 ), "", IF( ISBLANK( 'F_Inputs - Reps override'!G135 ), 'F_Inputs - Reps'!G135, 'F_Inputs - Reps override'!G135 ) )</f>
        <v>0</v>
      </c>
      <c r="I135" s="15">
        <f xml:space="preserve"> IF( ISNA( 'F_Inputs - Reps override'!H135 ), "", IF( ISBLANK( 'F_Inputs - Reps override'!H135 ), 'F_Inputs - Reps'!H135, 'F_Inputs - Reps override'!H135 ) )</f>
        <v>0</v>
      </c>
      <c r="J135" s="15">
        <f xml:space="preserve"> IF( ISNA( 'F_Inputs - Reps override'!I135 ), "", IF( ISBLANK( 'F_Inputs - Reps override'!I135 ), 'F_Inputs - Reps'!I135, 'F_Inputs - Reps override'!I135 ) )</f>
        <v>0</v>
      </c>
      <c r="K135" s="15">
        <f xml:space="preserve"> IF( ISNA( 'F_Inputs - Reps override'!J135 ), "", IF( ISBLANK( 'F_Inputs - Reps override'!J135 ), 'F_Inputs - Reps'!J135, 'F_Inputs - Reps override'!J135 ) )</f>
        <v>0</v>
      </c>
      <c r="L135" s="7">
        <f t="shared" si="2"/>
        <v>0</v>
      </c>
      <c r="M135" t="str">
        <f xml:space="preserve"> INDEX(Lookup!$D$3:$D$134, MATCH('Inputs - Reps'!D135, Lookup!$C$3:$C$134, 0),)</f>
        <v>3rd Capex BIO</v>
      </c>
    </row>
    <row r="136" spans="3:13">
      <c r="C136" s="15" t="s">
        <v>298</v>
      </c>
      <c r="D136" s="15" t="s">
        <v>34</v>
      </c>
      <c r="E136" s="15" t="s">
        <v>35</v>
      </c>
      <c r="F136" s="15" t="s">
        <v>36</v>
      </c>
      <c r="G136" s="15">
        <f xml:space="preserve"> IF( ISNA( 'F_Inputs - Reps override'!F136 ), "", IF( ISBLANK( 'F_Inputs - Reps override'!F136 ), 'F_Inputs - Reps'!F136, 'F_Inputs - Reps override'!F136 ) )</f>
        <v>1.8954195512596399</v>
      </c>
      <c r="H136" s="15">
        <f xml:space="preserve"> IF( ISNA( 'F_Inputs - Reps override'!G136 ), "", IF( ISBLANK( 'F_Inputs - Reps override'!G136 ), 'F_Inputs - Reps'!G136, 'F_Inputs - Reps override'!G136 ) )</f>
        <v>1.8634982465919401</v>
      </c>
      <c r="I136" s="15">
        <f xml:space="preserve"> IF( ISNA( 'F_Inputs - Reps override'!H136 ), "", IF( ISBLANK( 'F_Inputs - Reps override'!H136 ), 'F_Inputs - Reps'!H136, 'F_Inputs - Reps override'!H136 ) )</f>
        <v>1.8164757669593301</v>
      </c>
      <c r="J136" s="15">
        <f xml:space="preserve"> IF( ISNA( 'F_Inputs - Reps override'!I136 ), "", IF( ISBLANK( 'F_Inputs - Reps override'!I136 ), 'F_Inputs - Reps'!I136, 'F_Inputs - Reps override'!I136 ) )</f>
        <v>1.79263482855089</v>
      </c>
      <c r="K136" s="15">
        <f xml:space="preserve"> IF( ISNA( 'F_Inputs - Reps override'!J136 ), "", IF( ISBLANK( 'F_Inputs - Reps override'!J136 ), 'F_Inputs - Reps'!J136, 'F_Inputs - Reps override'!J136 ) )</f>
        <v>1.80002408887012</v>
      </c>
      <c r="L136" s="7">
        <f t="shared" si="2"/>
        <v>9.1680524822319196</v>
      </c>
      <c r="M136" t="str">
        <f xml:space="preserve"> INDEX(Lookup!$D$3:$D$134, MATCH('Inputs - Reps'!D136, Lookup!$C$3:$C$134, 0),)</f>
        <v>B Opex WR</v>
      </c>
    </row>
    <row r="137" spans="3:13">
      <c r="C137" s="15" t="s">
        <v>298</v>
      </c>
      <c r="D137" s="15" t="s">
        <v>38</v>
      </c>
      <c r="E137" s="15" t="s">
        <v>39</v>
      </c>
      <c r="F137" s="15" t="s">
        <v>36</v>
      </c>
      <c r="G137" s="15">
        <f xml:space="preserve"> IF( ISNA( 'F_Inputs - Reps override'!F137 ), "", IF( ISBLANK( 'F_Inputs - Reps override'!F137 ), 'F_Inputs - Reps'!F137, 'F_Inputs - Reps override'!F137 ) )</f>
        <v>4.7049835126574804</v>
      </c>
      <c r="H137" s="15">
        <f xml:space="preserve"> IF( ISNA( 'F_Inputs - Reps override'!G137 ), "", IF( ISBLANK( 'F_Inputs - Reps override'!G137 ), 'F_Inputs - Reps'!G137, 'F_Inputs - Reps override'!G137 ) )</f>
        <v>4.60782315347946</v>
      </c>
      <c r="I137" s="15">
        <f xml:space="preserve"> IF( ISNA( 'F_Inputs - Reps override'!H137 ), "", IF( ISBLANK( 'F_Inputs - Reps override'!H137 ), 'F_Inputs - Reps'!H137, 'F_Inputs - Reps override'!H137 ) )</f>
        <v>4.6638736070099496</v>
      </c>
      <c r="J137" s="15">
        <f xml:space="preserve"> IF( ISNA( 'F_Inputs - Reps override'!I137 ), "", IF( ISBLANK( 'F_Inputs - Reps override'!I137 ), 'F_Inputs - Reps'!I137, 'F_Inputs - Reps override'!I137 ) )</f>
        <v>4.6100817878537699</v>
      </c>
      <c r="K137" s="15">
        <f xml:space="preserve"> IF( ISNA( 'F_Inputs - Reps override'!J137 ), "", IF( ISBLANK( 'F_Inputs - Reps override'!J137 ), 'F_Inputs - Reps'!J137, 'F_Inputs - Reps override'!J137 ) )</f>
        <v>4.6281703715049396</v>
      </c>
      <c r="L137" s="7">
        <f t="shared" si="2"/>
        <v>23.214932432505599</v>
      </c>
      <c r="M137" t="str">
        <f xml:space="preserve"> INDEX(Lookup!$D$3:$D$134, MATCH('Inputs - Reps'!D137, Lookup!$C$3:$C$134, 0),)</f>
        <v>B Opex WN</v>
      </c>
    </row>
    <row r="138" spans="3:13">
      <c r="C138" s="15" t="s">
        <v>298</v>
      </c>
      <c r="D138" s="15" t="s">
        <v>40</v>
      </c>
      <c r="E138" s="15" t="s">
        <v>41</v>
      </c>
      <c r="F138" s="15" t="s">
        <v>36</v>
      </c>
      <c r="G138" s="15">
        <f xml:space="preserve"> IF( ISNA( 'F_Inputs - Reps override'!F138 ), "", IF( ISBLANK( 'F_Inputs - Reps override'!F138 ), 'F_Inputs - Reps'!F138, 'F_Inputs - Reps override'!F138 ) )</f>
        <v>8.3457424151477895</v>
      </c>
      <c r="H138" s="15">
        <f xml:space="preserve"> IF( ISNA( 'F_Inputs - Reps override'!G138 ), "", IF( ISBLANK( 'F_Inputs - Reps override'!G138 ), 'F_Inputs - Reps'!G138, 'F_Inputs - Reps override'!G138 ) )</f>
        <v>7.9769096341176802</v>
      </c>
      <c r="I138" s="15">
        <f xml:space="preserve"> IF( ISNA( 'F_Inputs - Reps override'!H138 ), "", IF( ISBLANK( 'F_Inputs - Reps override'!H138 ), 'F_Inputs - Reps'!H138, 'F_Inputs - Reps override'!H138 ) )</f>
        <v>7.9146411838607698</v>
      </c>
      <c r="J138" s="15">
        <f xml:space="preserve"> IF( ISNA( 'F_Inputs - Reps override'!I138 ), "", IF( ISBLANK( 'F_Inputs - Reps override'!I138 ), 'F_Inputs - Reps'!I138, 'F_Inputs - Reps override'!I138 ) )</f>
        <v>7.8462900983513997</v>
      </c>
      <c r="K138" s="15">
        <f xml:space="preserve"> IF( ISNA( 'F_Inputs - Reps override'!J138 ), "", IF( ISBLANK( 'F_Inputs - Reps override'!J138 ), 'F_Inputs - Reps'!J138, 'F_Inputs - Reps override'!J138 ) )</f>
        <v>8.0275554337576196</v>
      </c>
      <c r="L138" s="7">
        <f t="shared" si="2"/>
        <v>40.11113876523526</v>
      </c>
      <c r="M138" t="str">
        <f xml:space="preserve"> INDEX(Lookup!$D$3:$D$134, MATCH('Inputs - Reps'!D138, Lookup!$C$3:$C$134, 0),)</f>
        <v>B Opex WN</v>
      </c>
    </row>
    <row r="139" spans="3:13">
      <c r="C139" s="15" t="s">
        <v>298</v>
      </c>
      <c r="D139" s="15" t="s">
        <v>42</v>
      </c>
      <c r="E139" s="15" t="s">
        <v>43</v>
      </c>
      <c r="F139" s="15" t="s">
        <v>36</v>
      </c>
      <c r="G139" s="15">
        <f xml:space="preserve"> IF( ISNA( 'F_Inputs - Reps override'!F139 ), "", IF( ISBLANK( 'F_Inputs - Reps override'!F139 ), 'F_Inputs - Reps'!F139, 'F_Inputs - Reps override'!F139 ) )</f>
        <v>0.54769561848700998</v>
      </c>
      <c r="H139" s="15">
        <f xml:space="preserve"> IF( ISNA( 'F_Inputs - Reps override'!G139 ), "", IF( ISBLANK( 'F_Inputs - Reps override'!G139 ), 'F_Inputs - Reps'!G139, 'F_Inputs - Reps override'!G139 ) )</f>
        <v>0.52767901690597596</v>
      </c>
      <c r="I139" s="15">
        <f xml:space="preserve"> IF( ISNA( 'F_Inputs - Reps override'!H139 ), "", IF( ISBLANK( 'F_Inputs - Reps override'!H139 ), 'F_Inputs - Reps'!H139, 'F_Inputs - Reps override'!H139 ) )</f>
        <v>0.52288767001572001</v>
      </c>
      <c r="J139" s="15">
        <f xml:space="preserve"> IF( ISNA( 'F_Inputs - Reps override'!I139 ), "", IF( ISBLANK( 'F_Inputs - Reps override'!I139 ), 'F_Inputs - Reps'!I139, 'F_Inputs - Reps override'!I139 ) )</f>
        <v>0.51802171352841597</v>
      </c>
      <c r="K139" s="15">
        <f xml:space="preserve"> IF( ISNA( 'F_Inputs - Reps override'!J139 ), "", IF( ISBLANK( 'F_Inputs - Reps override'!J139 ), 'F_Inputs - Reps'!J139, 'F_Inputs - Reps override'!J139 ) )</f>
        <v>0.52665919415481999</v>
      </c>
      <c r="L139" s="7">
        <f t="shared" si="2"/>
        <v>2.6429432130919421</v>
      </c>
      <c r="M139" t="str">
        <f xml:space="preserve"> INDEX(Lookup!$D$3:$D$134, MATCH('Inputs - Reps'!D139, Lookup!$C$3:$C$134, 0),)</f>
        <v>B Opex WN</v>
      </c>
    </row>
    <row r="140" spans="3:13">
      <c r="C140" s="15" t="s">
        <v>298</v>
      </c>
      <c r="D140" s="15" t="s">
        <v>44</v>
      </c>
      <c r="E140" s="15" t="s">
        <v>45</v>
      </c>
      <c r="F140" s="15" t="s">
        <v>36</v>
      </c>
      <c r="G140" s="15">
        <f xml:space="preserve"> IF( ISNA( 'F_Inputs - Reps override'!F140 ), "", IF( ISBLANK( 'F_Inputs - Reps override'!F140 ), 'F_Inputs - Reps'!F140, 'F_Inputs - Reps override'!F140 ) )</f>
        <v>0.16918615116595001</v>
      </c>
      <c r="H140" s="15">
        <f xml:space="preserve"> IF( ISNA( 'F_Inputs - Reps override'!G140 ), "", IF( ISBLANK( 'F_Inputs - Reps override'!G140 ), 'F_Inputs - Reps'!G140, 'F_Inputs - Reps override'!G140 ) )</f>
        <v>0.19486043316595</v>
      </c>
      <c r="I140" s="15">
        <f xml:space="preserve"> IF( ISNA( 'F_Inputs - Reps override'!H140 ), "", IF( ISBLANK( 'F_Inputs - Reps override'!H140 ), 'F_Inputs - Reps'!H140, 'F_Inputs - Reps override'!H140 ) )</f>
        <v>1.0966492008059501</v>
      </c>
      <c r="J140" s="15">
        <f xml:space="preserve"> IF( ISNA( 'F_Inputs - Reps override'!I140 ), "", IF( ISBLANK( 'F_Inputs - Reps override'!I140 ), 'F_Inputs - Reps'!I140, 'F_Inputs - Reps override'!I140 ) )</f>
        <v>1.09240274379875</v>
      </c>
      <c r="K140" s="15">
        <f xml:space="preserve"> IF( ISNA( 'F_Inputs - Reps override'!J140 ), "", IF( ISBLANK( 'F_Inputs - Reps override'!J140 ), 'F_Inputs - Reps'!J140, 'F_Inputs - Reps override'!J140 ) )</f>
        <v>1.1031713576514099</v>
      </c>
      <c r="L140" s="7">
        <f t="shared" si="2"/>
        <v>3.6562698865880101</v>
      </c>
      <c r="M140" t="str">
        <f xml:space="preserve"> INDEX(Lookup!$D$3:$D$134, MATCH('Inputs - Reps'!D140, Lookup!$C$3:$C$134, 0),)</f>
        <v>E Opex WR</v>
      </c>
    </row>
    <row r="141" spans="3:13">
      <c r="C141" s="15" t="s">
        <v>298</v>
      </c>
      <c r="D141" s="15" t="s">
        <v>46</v>
      </c>
      <c r="E141" s="15" t="s">
        <v>47</v>
      </c>
      <c r="F141" s="15" t="s">
        <v>36</v>
      </c>
      <c r="G141" s="15">
        <f xml:space="preserve"> IF( ISNA( 'F_Inputs - Reps override'!F141 ), "", IF( ISBLANK( 'F_Inputs - Reps override'!F141 ), 'F_Inputs - Reps'!F141, 'F_Inputs - Reps override'!F141 ) )</f>
        <v>0</v>
      </c>
      <c r="H141" s="15">
        <f xml:space="preserve"> IF( ISNA( 'F_Inputs - Reps override'!G141 ), "", IF( ISBLANK( 'F_Inputs - Reps override'!G141 ), 'F_Inputs - Reps'!G141, 'F_Inputs - Reps override'!G141 ) )</f>
        <v>0</v>
      </c>
      <c r="I141" s="15">
        <f xml:space="preserve"> IF( ISNA( 'F_Inputs - Reps override'!H141 ), "", IF( ISBLANK( 'F_Inputs - Reps override'!H141 ), 'F_Inputs - Reps'!H141, 'F_Inputs - Reps override'!H141 ) )</f>
        <v>0</v>
      </c>
      <c r="J141" s="15">
        <f xml:space="preserve"> IF( ISNA( 'F_Inputs - Reps override'!I141 ), "", IF( ISBLANK( 'F_Inputs - Reps override'!I141 ), 'F_Inputs - Reps'!I141, 'F_Inputs - Reps override'!I141 ) )</f>
        <v>0</v>
      </c>
      <c r="K141" s="15">
        <f xml:space="preserve"> IF( ISNA( 'F_Inputs - Reps override'!J141 ), "", IF( ISBLANK( 'F_Inputs - Reps override'!J141 ), 'F_Inputs - Reps'!J141, 'F_Inputs - Reps override'!J141 ) )</f>
        <v>0</v>
      </c>
      <c r="L141" s="7">
        <f t="shared" si="2"/>
        <v>0</v>
      </c>
      <c r="M141" t="str">
        <f xml:space="preserve"> INDEX(Lookup!$D$3:$D$134, MATCH('Inputs - Reps'!D141, Lookup!$C$3:$C$134, 0),)</f>
        <v>E Opex WN</v>
      </c>
    </row>
    <row r="142" spans="3:13">
      <c r="C142" s="15" t="s">
        <v>298</v>
      </c>
      <c r="D142" s="15" t="s">
        <v>48</v>
      </c>
      <c r="E142" s="15" t="s">
        <v>49</v>
      </c>
      <c r="F142" s="15" t="s">
        <v>36</v>
      </c>
      <c r="G142" s="15">
        <f xml:space="preserve"> IF( ISNA( 'F_Inputs - Reps override'!F142 ), "", IF( ISBLANK( 'F_Inputs - Reps override'!F142 ), 'F_Inputs - Reps'!F142, 'F_Inputs - Reps override'!F142 ) )</f>
        <v>0</v>
      </c>
      <c r="H142" s="15">
        <f xml:space="preserve"> IF( ISNA( 'F_Inputs - Reps override'!G142 ), "", IF( ISBLANK( 'F_Inputs - Reps override'!G142 ), 'F_Inputs - Reps'!G142, 'F_Inputs - Reps override'!G142 ) )</f>
        <v>0</v>
      </c>
      <c r="I142" s="15">
        <f xml:space="preserve"> IF( ISNA( 'F_Inputs - Reps override'!H142 ), "", IF( ISBLANK( 'F_Inputs - Reps override'!H142 ), 'F_Inputs - Reps'!H142, 'F_Inputs - Reps override'!H142 ) )</f>
        <v>0</v>
      </c>
      <c r="J142" s="15">
        <f xml:space="preserve"> IF( ISNA( 'F_Inputs - Reps override'!I142 ), "", IF( ISBLANK( 'F_Inputs - Reps override'!I142 ), 'F_Inputs - Reps'!I142, 'F_Inputs - Reps override'!I142 ) )</f>
        <v>0</v>
      </c>
      <c r="K142" s="15">
        <f xml:space="preserve"> IF( ISNA( 'F_Inputs - Reps override'!J142 ), "", IF( ISBLANK( 'F_Inputs - Reps override'!J142 ), 'F_Inputs - Reps'!J142, 'F_Inputs - Reps override'!J142 ) )</f>
        <v>0</v>
      </c>
      <c r="L142" s="7">
        <f t="shared" si="2"/>
        <v>0</v>
      </c>
      <c r="M142" t="str">
        <f xml:space="preserve"> INDEX(Lookup!$D$3:$D$134, MATCH('Inputs - Reps'!D142, Lookup!$C$3:$C$134, 0),)</f>
        <v>E Opex WN</v>
      </c>
    </row>
    <row r="143" spans="3:13">
      <c r="C143" s="15" t="s">
        <v>298</v>
      </c>
      <c r="D143" s="15" t="s">
        <v>50</v>
      </c>
      <c r="E143" s="15" t="s">
        <v>51</v>
      </c>
      <c r="F143" s="15" t="s">
        <v>36</v>
      </c>
      <c r="G143" s="15">
        <f xml:space="preserve"> IF( ISNA( 'F_Inputs - Reps override'!F143 ), "", IF( ISBLANK( 'F_Inputs - Reps override'!F143 ), 'F_Inputs - Reps'!F143, 'F_Inputs - Reps override'!F143 ) )</f>
        <v>0</v>
      </c>
      <c r="H143" s="15">
        <f xml:space="preserve"> IF( ISNA( 'F_Inputs - Reps override'!G143 ), "", IF( ISBLANK( 'F_Inputs - Reps override'!G143 ), 'F_Inputs - Reps'!G143, 'F_Inputs - Reps override'!G143 ) )</f>
        <v>0</v>
      </c>
      <c r="I143" s="15">
        <f xml:space="preserve"> IF( ISNA( 'F_Inputs - Reps override'!H143 ), "", IF( ISBLANK( 'F_Inputs - Reps override'!H143 ), 'F_Inputs - Reps'!H143, 'F_Inputs - Reps override'!H143 ) )</f>
        <v>0</v>
      </c>
      <c r="J143" s="15">
        <f xml:space="preserve"> IF( ISNA( 'F_Inputs - Reps override'!I143 ), "", IF( ISBLANK( 'F_Inputs - Reps override'!I143 ), 'F_Inputs - Reps'!I143, 'F_Inputs - Reps override'!I143 ) )</f>
        <v>0</v>
      </c>
      <c r="K143" s="15">
        <f xml:space="preserve"> IF( ISNA( 'F_Inputs - Reps override'!J143 ), "", IF( ISBLANK( 'F_Inputs - Reps override'!J143 ), 'F_Inputs - Reps'!J143, 'F_Inputs - Reps override'!J143 ) )</f>
        <v>0</v>
      </c>
      <c r="L143" s="7">
        <f t="shared" si="2"/>
        <v>0</v>
      </c>
      <c r="M143" t="str">
        <f xml:space="preserve"> INDEX(Lookup!$D$3:$D$134, MATCH('Inputs - Reps'!D143, Lookup!$C$3:$C$134, 0),)</f>
        <v>E Opex WN</v>
      </c>
    </row>
    <row r="144" spans="3:13">
      <c r="C144" s="15" t="s">
        <v>298</v>
      </c>
      <c r="D144" s="15" t="s">
        <v>52</v>
      </c>
      <c r="E144" s="15" t="s">
        <v>53</v>
      </c>
      <c r="F144" s="15" t="s">
        <v>36</v>
      </c>
      <c r="G144" s="15">
        <f xml:space="preserve"> IF( ISNA( 'F_Inputs - Reps override'!F144 ), "", IF( ISBLANK( 'F_Inputs - Reps override'!F144 ), 'F_Inputs - Reps'!F144, 'F_Inputs - Reps override'!F144 ) )</f>
        <v>0</v>
      </c>
      <c r="H144" s="15">
        <f xml:space="preserve"> IF( ISNA( 'F_Inputs - Reps override'!G144 ), "", IF( ISBLANK( 'F_Inputs - Reps override'!G144 ), 'F_Inputs - Reps'!G144, 'F_Inputs - Reps override'!G144 ) )</f>
        <v>0</v>
      </c>
      <c r="I144" s="15">
        <f xml:space="preserve"> IF( ISNA( 'F_Inputs - Reps override'!H144 ), "", IF( ISBLANK( 'F_Inputs - Reps override'!H144 ), 'F_Inputs - Reps'!H144, 'F_Inputs - Reps override'!H144 ) )</f>
        <v>0</v>
      </c>
      <c r="J144" s="15">
        <f xml:space="preserve"> IF( ISNA( 'F_Inputs - Reps override'!I144 ), "", IF( ISBLANK( 'F_Inputs - Reps override'!I144 ), 'F_Inputs - Reps'!I144, 'F_Inputs - Reps override'!I144 ) )</f>
        <v>0</v>
      </c>
      <c r="K144" s="15">
        <f xml:space="preserve"> IF( ISNA( 'F_Inputs - Reps override'!J144 ), "", IF( ISBLANK( 'F_Inputs - Reps override'!J144 ), 'F_Inputs - Reps'!J144, 'F_Inputs - Reps override'!J144 ) )</f>
        <v>0</v>
      </c>
      <c r="L144" s="7">
        <f t="shared" si="2"/>
        <v>0</v>
      </c>
      <c r="M144" t="str">
        <f xml:space="preserve"> INDEX(Lookup!$D$3:$D$134, MATCH('Inputs - Reps'!D144, Lookup!$C$3:$C$134, 0),)</f>
        <v>Plus Opex WR</v>
      </c>
    </row>
    <row r="145" spans="3:13">
      <c r="C145" s="15" t="s">
        <v>298</v>
      </c>
      <c r="D145" s="15" t="s">
        <v>54</v>
      </c>
      <c r="E145" s="15" t="s">
        <v>55</v>
      </c>
      <c r="F145" s="15" t="s">
        <v>36</v>
      </c>
      <c r="G145" s="15">
        <f xml:space="preserve"> IF( ISNA( 'F_Inputs - Reps override'!F145 ), "", IF( ISBLANK( 'F_Inputs - Reps override'!F145 ), 'F_Inputs - Reps'!F145, 'F_Inputs - Reps override'!F145 ) )</f>
        <v>0</v>
      </c>
      <c r="H145" s="15">
        <f xml:space="preserve"> IF( ISNA( 'F_Inputs - Reps override'!G145 ), "", IF( ISBLANK( 'F_Inputs - Reps override'!G145 ), 'F_Inputs - Reps'!G145, 'F_Inputs - Reps override'!G145 ) )</f>
        <v>0</v>
      </c>
      <c r="I145" s="15">
        <f xml:space="preserve"> IF( ISNA( 'F_Inputs - Reps override'!H145 ), "", IF( ISBLANK( 'F_Inputs - Reps override'!H145 ), 'F_Inputs - Reps'!H145, 'F_Inputs - Reps override'!H145 ) )</f>
        <v>0</v>
      </c>
      <c r="J145" s="15">
        <f xml:space="preserve"> IF( ISNA( 'F_Inputs - Reps override'!I145 ), "", IF( ISBLANK( 'F_Inputs - Reps override'!I145 ), 'F_Inputs - Reps'!I145, 'F_Inputs - Reps override'!I145 ) )</f>
        <v>0</v>
      </c>
      <c r="K145" s="15">
        <f xml:space="preserve"> IF( ISNA( 'F_Inputs - Reps override'!J145 ), "", IF( ISBLANK( 'F_Inputs - Reps override'!J145 ), 'F_Inputs - Reps'!J145, 'F_Inputs - Reps override'!J145 ) )</f>
        <v>0</v>
      </c>
      <c r="L145" s="7">
        <f t="shared" si="2"/>
        <v>0</v>
      </c>
      <c r="M145" t="str">
        <f xml:space="preserve"> INDEX(Lookup!$D$3:$D$134, MATCH('Inputs - Reps'!D145, Lookup!$C$3:$C$134, 0),)</f>
        <v>Plus Opex WN</v>
      </c>
    </row>
    <row r="146" spans="3:13">
      <c r="C146" s="15" t="s">
        <v>298</v>
      </c>
      <c r="D146" s="15" t="s">
        <v>56</v>
      </c>
      <c r="E146" s="15" t="s">
        <v>57</v>
      </c>
      <c r="F146" s="15" t="s">
        <v>36</v>
      </c>
      <c r="G146" s="15">
        <f xml:space="preserve"> IF( ISNA( 'F_Inputs - Reps override'!F146 ), "", IF( ISBLANK( 'F_Inputs - Reps override'!F146 ), 'F_Inputs - Reps'!F146, 'F_Inputs - Reps override'!F146 ) )</f>
        <v>0</v>
      </c>
      <c r="H146" s="15">
        <f xml:space="preserve"> IF( ISNA( 'F_Inputs - Reps override'!G146 ), "", IF( ISBLANK( 'F_Inputs - Reps override'!G146 ), 'F_Inputs - Reps'!G146, 'F_Inputs - Reps override'!G146 ) )</f>
        <v>0</v>
      </c>
      <c r="I146" s="15">
        <f xml:space="preserve"> IF( ISNA( 'F_Inputs - Reps override'!H146 ), "", IF( ISBLANK( 'F_Inputs - Reps override'!H146 ), 'F_Inputs - Reps'!H146, 'F_Inputs - Reps override'!H146 ) )</f>
        <v>0</v>
      </c>
      <c r="J146" s="15">
        <f xml:space="preserve"> IF( ISNA( 'F_Inputs - Reps override'!I146 ), "", IF( ISBLANK( 'F_Inputs - Reps override'!I146 ), 'F_Inputs - Reps'!I146, 'F_Inputs - Reps override'!I146 ) )</f>
        <v>0</v>
      </c>
      <c r="K146" s="15">
        <f xml:space="preserve"> IF( ISNA( 'F_Inputs - Reps override'!J146 ), "", IF( ISBLANK( 'F_Inputs - Reps override'!J146 ), 'F_Inputs - Reps'!J146, 'F_Inputs - Reps override'!J146 ) )</f>
        <v>0</v>
      </c>
      <c r="L146" s="7">
        <f t="shared" si="2"/>
        <v>0</v>
      </c>
      <c r="M146" t="str">
        <f xml:space="preserve"> INDEX(Lookup!$D$3:$D$134, MATCH('Inputs - Reps'!D146, Lookup!$C$3:$C$134, 0),)</f>
        <v>Plus Opex WN</v>
      </c>
    </row>
    <row r="147" spans="3:13">
      <c r="C147" s="15" t="s">
        <v>298</v>
      </c>
      <c r="D147" s="15" t="s">
        <v>58</v>
      </c>
      <c r="E147" s="15" t="s">
        <v>59</v>
      </c>
      <c r="F147" s="15" t="s">
        <v>36</v>
      </c>
      <c r="G147" s="15">
        <f xml:space="preserve"> IF( ISNA( 'F_Inputs - Reps override'!F147 ), "", IF( ISBLANK( 'F_Inputs - Reps override'!F147 ), 'F_Inputs - Reps'!F147, 'F_Inputs - Reps override'!F147 ) )</f>
        <v>0</v>
      </c>
      <c r="H147" s="15">
        <f xml:space="preserve"> IF( ISNA( 'F_Inputs - Reps override'!G147 ), "", IF( ISBLANK( 'F_Inputs - Reps override'!G147 ), 'F_Inputs - Reps'!G147, 'F_Inputs - Reps override'!G147 ) )</f>
        <v>0</v>
      </c>
      <c r="I147" s="15">
        <f xml:space="preserve"> IF( ISNA( 'F_Inputs - Reps override'!H147 ), "", IF( ISBLANK( 'F_Inputs - Reps override'!H147 ), 'F_Inputs - Reps'!H147, 'F_Inputs - Reps override'!H147 ) )</f>
        <v>0</v>
      </c>
      <c r="J147" s="15">
        <f xml:space="preserve"> IF( ISNA( 'F_Inputs - Reps override'!I147 ), "", IF( ISBLANK( 'F_Inputs - Reps override'!I147 ), 'F_Inputs - Reps'!I147, 'F_Inputs - Reps override'!I147 ) )</f>
        <v>0</v>
      </c>
      <c r="K147" s="15">
        <f xml:space="preserve"> IF( ISNA( 'F_Inputs - Reps override'!J147 ), "", IF( ISBLANK( 'F_Inputs - Reps override'!J147 ), 'F_Inputs - Reps'!J147, 'F_Inputs - Reps override'!J147 ) )</f>
        <v>0</v>
      </c>
      <c r="L147" s="7">
        <f t="shared" si="2"/>
        <v>0</v>
      </c>
      <c r="M147" t="str">
        <f xml:space="preserve"> INDEX(Lookup!$D$3:$D$134, MATCH('Inputs - Reps'!D147, Lookup!$C$3:$C$134, 0),)</f>
        <v>Plus Opex WN</v>
      </c>
    </row>
    <row r="148" spans="3:13">
      <c r="C148" s="15" t="s">
        <v>298</v>
      </c>
      <c r="D148" s="15" t="s">
        <v>60</v>
      </c>
      <c r="E148" s="15" t="s">
        <v>61</v>
      </c>
      <c r="F148" s="15" t="s">
        <v>36</v>
      </c>
      <c r="G148" s="15">
        <f xml:space="preserve"> IF( ISNA( 'F_Inputs - Reps override'!F148 ), "", IF( ISBLANK( 'F_Inputs - Reps override'!F148 ), 'F_Inputs - Reps'!F148, 'F_Inputs - Reps override'!F148 ) )</f>
        <v>0</v>
      </c>
      <c r="H148" s="15">
        <f xml:space="preserve"> IF( ISNA( 'F_Inputs - Reps override'!G148 ), "", IF( ISBLANK( 'F_Inputs - Reps override'!G148 ), 'F_Inputs - Reps'!G148, 'F_Inputs - Reps override'!G148 ) )</f>
        <v>0</v>
      </c>
      <c r="I148" s="15">
        <f xml:space="preserve"> IF( ISNA( 'F_Inputs - Reps override'!H148 ), "", IF( ISBLANK( 'F_Inputs - Reps override'!H148 ), 'F_Inputs - Reps'!H148, 'F_Inputs - Reps override'!H148 ) )</f>
        <v>0</v>
      </c>
      <c r="J148" s="15">
        <f xml:space="preserve"> IF( ISNA( 'F_Inputs - Reps override'!I148 ), "", IF( ISBLANK( 'F_Inputs - Reps override'!I148 ), 'F_Inputs - Reps'!I148, 'F_Inputs - Reps override'!I148 ) )</f>
        <v>0</v>
      </c>
      <c r="K148" s="15">
        <f xml:space="preserve"> IF( ISNA( 'F_Inputs - Reps override'!J148 ), "", IF( ISBLANK( 'F_Inputs - Reps override'!J148 ), 'F_Inputs - Reps'!J148, 'F_Inputs - Reps override'!J148 ) )</f>
        <v>0</v>
      </c>
      <c r="L148" s="7">
        <f t="shared" si="2"/>
        <v>0</v>
      </c>
      <c r="M148" t="str">
        <f xml:space="preserve"> INDEX(Lookup!$D$3:$D$134, MATCH('Inputs - Reps'!D148, Lookup!$C$3:$C$134, 0),)</f>
        <v>Plus Opex WR</v>
      </c>
    </row>
    <row r="149" spans="3:13">
      <c r="C149" s="15" t="s">
        <v>298</v>
      </c>
      <c r="D149" s="15" t="s">
        <v>62</v>
      </c>
      <c r="E149" s="15" t="s">
        <v>63</v>
      </c>
      <c r="F149" s="15" t="s">
        <v>36</v>
      </c>
      <c r="G149" s="15">
        <f xml:space="preserve"> IF( ISNA( 'F_Inputs - Reps override'!F149 ), "", IF( ISBLANK( 'F_Inputs - Reps override'!F149 ), 'F_Inputs - Reps'!F149, 'F_Inputs - Reps override'!F149 ) )</f>
        <v>0</v>
      </c>
      <c r="H149" s="15">
        <f xml:space="preserve"> IF( ISNA( 'F_Inputs - Reps override'!G149 ), "", IF( ISBLANK( 'F_Inputs - Reps override'!G149 ), 'F_Inputs - Reps'!G149, 'F_Inputs - Reps override'!G149 ) )</f>
        <v>0</v>
      </c>
      <c r="I149" s="15">
        <f xml:space="preserve"> IF( ISNA( 'F_Inputs - Reps override'!H149 ), "", IF( ISBLANK( 'F_Inputs - Reps override'!H149 ), 'F_Inputs - Reps'!H149, 'F_Inputs - Reps override'!H149 ) )</f>
        <v>0</v>
      </c>
      <c r="J149" s="15">
        <f xml:space="preserve"> IF( ISNA( 'F_Inputs - Reps override'!I149 ), "", IF( ISBLANK( 'F_Inputs - Reps override'!I149 ), 'F_Inputs - Reps'!I149, 'F_Inputs - Reps override'!I149 ) )</f>
        <v>0</v>
      </c>
      <c r="K149" s="15">
        <f xml:space="preserve"> IF( ISNA( 'F_Inputs - Reps override'!J149 ), "", IF( ISBLANK( 'F_Inputs - Reps override'!J149 ), 'F_Inputs - Reps'!J149, 'F_Inputs - Reps override'!J149 ) )</f>
        <v>0</v>
      </c>
      <c r="L149" s="7">
        <f t="shared" si="2"/>
        <v>0</v>
      </c>
      <c r="M149" t="str">
        <f xml:space="preserve"> INDEX(Lookup!$D$3:$D$134, MATCH('Inputs - Reps'!D149, Lookup!$C$3:$C$134, 0),)</f>
        <v>Plus Opex WN</v>
      </c>
    </row>
    <row r="150" spans="3:13">
      <c r="C150" s="15" t="s">
        <v>298</v>
      </c>
      <c r="D150" s="15" t="s">
        <v>64</v>
      </c>
      <c r="E150" s="15" t="s">
        <v>65</v>
      </c>
      <c r="F150" s="15" t="s">
        <v>36</v>
      </c>
      <c r="G150" s="15">
        <f xml:space="preserve"> IF( ISNA( 'F_Inputs - Reps override'!F150 ), "", IF( ISBLANK( 'F_Inputs - Reps override'!F150 ), 'F_Inputs - Reps'!F150, 'F_Inputs - Reps override'!F150 ) )</f>
        <v>0</v>
      </c>
      <c r="H150" s="15">
        <f xml:space="preserve"> IF( ISNA( 'F_Inputs - Reps override'!G150 ), "", IF( ISBLANK( 'F_Inputs - Reps override'!G150 ), 'F_Inputs - Reps'!G150, 'F_Inputs - Reps override'!G150 ) )</f>
        <v>0</v>
      </c>
      <c r="I150" s="15">
        <f xml:space="preserve"> IF( ISNA( 'F_Inputs - Reps override'!H150 ), "", IF( ISBLANK( 'F_Inputs - Reps override'!H150 ), 'F_Inputs - Reps'!H150, 'F_Inputs - Reps override'!H150 ) )</f>
        <v>0</v>
      </c>
      <c r="J150" s="15">
        <f xml:space="preserve"> IF( ISNA( 'F_Inputs - Reps override'!I150 ), "", IF( ISBLANK( 'F_Inputs - Reps override'!I150 ), 'F_Inputs - Reps'!I150, 'F_Inputs - Reps override'!I150 ) )</f>
        <v>0</v>
      </c>
      <c r="K150" s="15">
        <f xml:space="preserve"> IF( ISNA( 'F_Inputs - Reps override'!J150 ), "", IF( ISBLANK( 'F_Inputs - Reps override'!J150 ), 'F_Inputs - Reps'!J150, 'F_Inputs - Reps override'!J150 ) )</f>
        <v>0</v>
      </c>
      <c r="L150" s="7">
        <f t="shared" si="2"/>
        <v>0</v>
      </c>
      <c r="M150" t="str">
        <f xml:space="preserve"> INDEX(Lookup!$D$3:$D$134, MATCH('Inputs - Reps'!D150, Lookup!$C$3:$C$134, 0),)</f>
        <v>Plus Opex WN</v>
      </c>
    </row>
    <row r="151" spans="3:13">
      <c r="C151" s="15" t="s">
        <v>298</v>
      </c>
      <c r="D151" s="15" t="s">
        <v>66</v>
      </c>
      <c r="E151" s="15" t="s">
        <v>67</v>
      </c>
      <c r="F151" s="15" t="s">
        <v>36</v>
      </c>
      <c r="G151" s="15">
        <f xml:space="preserve"> IF( ISNA( 'F_Inputs - Reps override'!F151 ), "", IF( ISBLANK( 'F_Inputs - Reps override'!F151 ), 'F_Inputs - Reps'!F151, 'F_Inputs - Reps override'!F151 ) )</f>
        <v>0</v>
      </c>
      <c r="H151" s="15">
        <f xml:space="preserve"> IF( ISNA( 'F_Inputs - Reps override'!G151 ), "", IF( ISBLANK( 'F_Inputs - Reps override'!G151 ), 'F_Inputs - Reps'!G151, 'F_Inputs - Reps override'!G151 ) )</f>
        <v>0</v>
      </c>
      <c r="I151" s="15">
        <f xml:space="preserve"> IF( ISNA( 'F_Inputs - Reps override'!H151 ), "", IF( ISBLANK( 'F_Inputs - Reps override'!H151 ), 'F_Inputs - Reps'!H151, 'F_Inputs - Reps override'!H151 ) )</f>
        <v>0</v>
      </c>
      <c r="J151" s="15">
        <f xml:space="preserve"> IF( ISNA( 'F_Inputs - Reps override'!I151 ), "", IF( ISBLANK( 'F_Inputs - Reps override'!I151 ), 'F_Inputs - Reps'!I151, 'F_Inputs - Reps override'!I151 ) )</f>
        <v>0</v>
      </c>
      <c r="K151" s="15">
        <f xml:space="preserve"> IF( ISNA( 'F_Inputs - Reps override'!J151 ), "", IF( ISBLANK( 'F_Inputs - Reps override'!J151 ), 'F_Inputs - Reps'!J151, 'F_Inputs - Reps override'!J151 ) )</f>
        <v>0</v>
      </c>
      <c r="L151" s="7">
        <f t="shared" si="2"/>
        <v>0</v>
      </c>
      <c r="M151" t="str">
        <f xml:space="preserve"> INDEX(Lookup!$D$3:$D$134, MATCH('Inputs - Reps'!D151, Lookup!$C$3:$C$134, 0),)</f>
        <v>Plus Opex WN</v>
      </c>
    </row>
    <row r="152" spans="3:13">
      <c r="C152" s="15" t="s">
        <v>298</v>
      </c>
      <c r="D152" s="15" t="s">
        <v>68</v>
      </c>
      <c r="E152" s="15" t="s">
        <v>69</v>
      </c>
      <c r="F152" s="15" t="s">
        <v>36</v>
      </c>
      <c r="G152" s="15">
        <f xml:space="preserve"> IF( ISNA( 'F_Inputs - Reps override'!F152 ), "", IF( ISBLANK( 'F_Inputs - Reps override'!F152 ), 'F_Inputs - Reps'!F152, 'F_Inputs - Reps override'!F152 ) )</f>
        <v>0</v>
      </c>
      <c r="H152" s="15">
        <f xml:space="preserve"> IF( ISNA( 'F_Inputs - Reps override'!G152 ), "", IF( ISBLANK( 'F_Inputs - Reps override'!G152 ), 'F_Inputs - Reps'!G152, 'F_Inputs - Reps override'!G152 ) )</f>
        <v>0</v>
      </c>
      <c r="I152" s="15">
        <f xml:space="preserve"> IF( ISNA( 'F_Inputs - Reps override'!H152 ), "", IF( ISBLANK( 'F_Inputs - Reps override'!H152 ), 'F_Inputs - Reps'!H152, 'F_Inputs - Reps override'!H152 ) )</f>
        <v>0</v>
      </c>
      <c r="J152" s="15">
        <f xml:space="preserve"> IF( ISNA( 'F_Inputs - Reps override'!I152 ), "", IF( ISBLANK( 'F_Inputs - Reps override'!I152 ), 'F_Inputs - Reps'!I152, 'F_Inputs - Reps override'!I152 ) )</f>
        <v>0</v>
      </c>
      <c r="K152" s="15">
        <f xml:space="preserve"> IF( ISNA( 'F_Inputs - Reps override'!J152 ), "", IF( ISBLANK( 'F_Inputs - Reps override'!J152 ), 'F_Inputs - Reps'!J152, 'F_Inputs - Reps override'!J152 ) )</f>
        <v>0</v>
      </c>
      <c r="L152" s="7">
        <f t="shared" si="2"/>
        <v>0</v>
      </c>
      <c r="M152" t="str">
        <f xml:space="preserve"> INDEX(Lookup!$D$3:$D$134, MATCH('Inputs - Reps'!D152, Lookup!$C$3:$C$134, 0),)</f>
        <v>Plus Opex WR</v>
      </c>
    </row>
    <row r="153" spans="3:13">
      <c r="C153" s="15" t="s">
        <v>298</v>
      </c>
      <c r="D153" s="15" t="s">
        <v>70</v>
      </c>
      <c r="E153" s="15" t="s">
        <v>71</v>
      </c>
      <c r="F153" s="15" t="s">
        <v>36</v>
      </c>
      <c r="G153" s="15">
        <f xml:space="preserve"> IF( ISNA( 'F_Inputs - Reps override'!F153 ), "", IF( ISBLANK( 'F_Inputs - Reps override'!F153 ), 'F_Inputs - Reps'!F153, 'F_Inputs - Reps override'!F153 ) )</f>
        <v>0</v>
      </c>
      <c r="H153" s="15">
        <f xml:space="preserve"> IF( ISNA( 'F_Inputs - Reps override'!G153 ), "", IF( ISBLANK( 'F_Inputs - Reps override'!G153 ), 'F_Inputs - Reps'!G153, 'F_Inputs - Reps override'!G153 ) )</f>
        <v>0</v>
      </c>
      <c r="I153" s="15">
        <f xml:space="preserve"> IF( ISNA( 'F_Inputs - Reps override'!H153 ), "", IF( ISBLANK( 'F_Inputs - Reps override'!H153 ), 'F_Inputs - Reps'!H153, 'F_Inputs - Reps override'!H153 ) )</f>
        <v>0</v>
      </c>
      <c r="J153" s="15">
        <f xml:space="preserve"> IF( ISNA( 'F_Inputs - Reps override'!I153 ), "", IF( ISBLANK( 'F_Inputs - Reps override'!I153 ), 'F_Inputs - Reps'!I153, 'F_Inputs - Reps override'!I153 ) )</f>
        <v>0</v>
      </c>
      <c r="K153" s="15">
        <f xml:space="preserve"> IF( ISNA( 'F_Inputs - Reps override'!J153 ), "", IF( ISBLANK( 'F_Inputs - Reps override'!J153 ), 'F_Inputs - Reps'!J153, 'F_Inputs - Reps override'!J153 ) )</f>
        <v>0</v>
      </c>
      <c r="L153" s="7">
        <f t="shared" si="2"/>
        <v>0</v>
      </c>
      <c r="M153" t="str">
        <f xml:space="preserve"> INDEX(Lookup!$D$3:$D$134, MATCH('Inputs - Reps'!D153, Lookup!$C$3:$C$134, 0),)</f>
        <v>Plus Opex WN</v>
      </c>
    </row>
    <row r="154" spans="3:13">
      <c r="C154" s="15" t="s">
        <v>298</v>
      </c>
      <c r="D154" s="15" t="s">
        <v>72</v>
      </c>
      <c r="E154" s="15" t="s">
        <v>73</v>
      </c>
      <c r="F154" s="15" t="s">
        <v>36</v>
      </c>
      <c r="G154" s="15">
        <f xml:space="preserve"> IF( ISNA( 'F_Inputs - Reps override'!F154 ), "", IF( ISBLANK( 'F_Inputs - Reps override'!F154 ), 'F_Inputs - Reps'!F154, 'F_Inputs - Reps override'!F154 ) )</f>
        <v>0</v>
      </c>
      <c r="H154" s="15">
        <f xml:space="preserve"> IF( ISNA( 'F_Inputs - Reps override'!G154 ), "", IF( ISBLANK( 'F_Inputs - Reps override'!G154 ), 'F_Inputs - Reps'!G154, 'F_Inputs - Reps override'!G154 ) )</f>
        <v>0</v>
      </c>
      <c r="I154" s="15">
        <f xml:space="preserve"> IF( ISNA( 'F_Inputs - Reps override'!H154 ), "", IF( ISBLANK( 'F_Inputs - Reps override'!H154 ), 'F_Inputs - Reps'!H154, 'F_Inputs - Reps override'!H154 ) )</f>
        <v>0</v>
      </c>
      <c r="J154" s="15">
        <f xml:space="preserve"> IF( ISNA( 'F_Inputs - Reps override'!I154 ), "", IF( ISBLANK( 'F_Inputs - Reps override'!I154 ), 'F_Inputs - Reps'!I154, 'F_Inputs - Reps override'!I154 ) )</f>
        <v>0</v>
      </c>
      <c r="K154" s="15">
        <f xml:space="preserve"> IF( ISNA( 'F_Inputs - Reps override'!J154 ), "", IF( ISBLANK( 'F_Inputs - Reps override'!J154 ), 'F_Inputs - Reps'!J154, 'F_Inputs - Reps override'!J154 ) )</f>
        <v>0</v>
      </c>
      <c r="L154" s="7">
        <f t="shared" si="2"/>
        <v>0</v>
      </c>
      <c r="M154" t="str">
        <f xml:space="preserve"> INDEX(Lookup!$D$3:$D$134, MATCH('Inputs - Reps'!D154, Lookup!$C$3:$C$134, 0),)</f>
        <v>Plus Opex WN</v>
      </c>
    </row>
    <row r="155" spans="3:13">
      <c r="C155" s="15" t="s">
        <v>298</v>
      </c>
      <c r="D155" s="15" t="s">
        <v>74</v>
      </c>
      <c r="E155" s="15" t="s">
        <v>75</v>
      </c>
      <c r="F155" s="15" t="s">
        <v>36</v>
      </c>
      <c r="G155" s="15">
        <f xml:space="preserve"> IF( ISNA( 'F_Inputs - Reps override'!F155 ), "", IF( ISBLANK( 'F_Inputs - Reps override'!F155 ), 'F_Inputs - Reps'!F155, 'F_Inputs - Reps override'!F155 ) )</f>
        <v>0</v>
      </c>
      <c r="H155" s="15">
        <f xml:space="preserve"> IF( ISNA( 'F_Inputs - Reps override'!G155 ), "", IF( ISBLANK( 'F_Inputs - Reps override'!G155 ), 'F_Inputs - Reps'!G155, 'F_Inputs - Reps override'!G155 ) )</f>
        <v>0</v>
      </c>
      <c r="I155" s="15">
        <f xml:space="preserve"> IF( ISNA( 'F_Inputs - Reps override'!H155 ), "", IF( ISBLANK( 'F_Inputs - Reps override'!H155 ), 'F_Inputs - Reps'!H155, 'F_Inputs - Reps override'!H155 ) )</f>
        <v>0</v>
      </c>
      <c r="J155" s="15">
        <f xml:space="preserve"> IF( ISNA( 'F_Inputs - Reps override'!I155 ), "", IF( ISBLANK( 'F_Inputs - Reps override'!I155 ), 'F_Inputs - Reps'!I155, 'F_Inputs - Reps override'!I155 ) )</f>
        <v>0</v>
      </c>
      <c r="K155" s="15">
        <f xml:space="preserve"> IF( ISNA( 'F_Inputs - Reps override'!J155 ), "", IF( ISBLANK( 'F_Inputs - Reps override'!J155 ), 'F_Inputs - Reps'!J155, 'F_Inputs - Reps override'!J155 ) )</f>
        <v>0</v>
      </c>
      <c r="L155" s="7">
        <f t="shared" si="2"/>
        <v>0</v>
      </c>
      <c r="M155" t="str">
        <f xml:space="preserve"> INDEX(Lookup!$D$3:$D$134, MATCH('Inputs - Reps'!D155, Lookup!$C$3:$C$134, 0),)</f>
        <v>Plus Opex WN</v>
      </c>
    </row>
    <row r="156" spans="3:13">
      <c r="C156" s="15" t="s">
        <v>298</v>
      </c>
      <c r="D156" s="15" t="s">
        <v>76</v>
      </c>
      <c r="E156" s="15" t="s">
        <v>77</v>
      </c>
      <c r="F156" s="15" t="s">
        <v>36</v>
      </c>
      <c r="G156" s="15">
        <f xml:space="preserve"> IF( ISNA( 'F_Inputs - Reps override'!F156 ), "", IF( ISBLANK( 'F_Inputs - Reps override'!F156 ), 'F_Inputs - Reps'!F156, 'F_Inputs - Reps override'!F156 ) )</f>
        <v>0</v>
      </c>
      <c r="H156" s="15">
        <f xml:space="preserve"> IF( ISNA( 'F_Inputs - Reps override'!G156 ), "", IF( ISBLANK( 'F_Inputs - Reps override'!G156 ), 'F_Inputs - Reps'!G156, 'F_Inputs - Reps override'!G156 ) )</f>
        <v>0</v>
      </c>
      <c r="I156" s="15">
        <f xml:space="preserve"> IF( ISNA( 'F_Inputs - Reps override'!H156 ), "", IF( ISBLANK( 'F_Inputs - Reps override'!H156 ), 'F_Inputs - Reps'!H156, 'F_Inputs - Reps override'!H156 ) )</f>
        <v>0</v>
      </c>
      <c r="J156" s="15">
        <f xml:space="preserve"> IF( ISNA( 'F_Inputs - Reps override'!I156 ), "", IF( ISBLANK( 'F_Inputs - Reps override'!I156 ), 'F_Inputs - Reps'!I156, 'F_Inputs - Reps override'!I156 ) )</f>
        <v>0</v>
      </c>
      <c r="K156" s="15">
        <f xml:space="preserve"> IF( ISNA( 'F_Inputs - Reps override'!J156 ), "", IF( ISBLANK( 'F_Inputs - Reps override'!J156 ), 'F_Inputs - Reps'!J156, 'F_Inputs - Reps override'!J156 ) )</f>
        <v>0</v>
      </c>
      <c r="L156" s="7">
        <f t="shared" si="2"/>
        <v>0</v>
      </c>
      <c r="M156" t="str">
        <f xml:space="preserve"> INDEX(Lookup!$D$3:$D$134, MATCH('Inputs - Reps'!D156, Lookup!$C$3:$C$134, 0),)</f>
        <v>B capex WR</v>
      </c>
    </row>
    <row r="157" spans="3:13">
      <c r="C157" s="15" t="s">
        <v>298</v>
      </c>
      <c r="D157" s="15" t="s">
        <v>78</v>
      </c>
      <c r="E157" s="15" t="s">
        <v>79</v>
      </c>
      <c r="F157" s="15" t="s">
        <v>36</v>
      </c>
      <c r="G157" s="15">
        <f xml:space="preserve"> IF( ISNA( 'F_Inputs - Reps override'!F157 ), "", IF( ISBLANK( 'F_Inputs - Reps override'!F157 ), 'F_Inputs - Reps'!F157, 'F_Inputs - Reps override'!F157 ) )</f>
        <v>0</v>
      </c>
      <c r="H157" s="15">
        <f xml:space="preserve"> IF( ISNA( 'F_Inputs - Reps override'!G157 ), "", IF( ISBLANK( 'F_Inputs - Reps override'!G157 ), 'F_Inputs - Reps'!G157, 'F_Inputs - Reps override'!G157 ) )</f>
        <v>0</v>
      </c>
      <c r="I157" s="15">
        <f xml:space="preserve"> IF( ISNA( 'F_Inputs - Reps override'!H157 ), "", IF( ISBLANK( 'F_Inputs - Reps override'!H157 ), 'F_Inputs - Reps'!H157, 'F_Inputs - Reps override'!H157 ) )</f>
        <v>0</v>
      </c>
      <c r="J157" s="15">
        <f xml:space="preserve"> IF( ISNA( 'F_Inputs - Reps override'!I157 ), "", IF( ISBLANK( 'F_Inputs - Reps override'!I157 ), 'F_Inputs - Reps'!I157, 'F_Inputs - Reps override'!I157 ) )</f>
        <v>0</v>
      </c>
      <c r="K157" s="15">
        <f xml:space="preserve"> IF( ISNA( 'F_Inputs - Reps override'!J157 ), "", IF( ISBLANK( 'F_Inputs - Reps override'!J157 ), 'F_Inputs - Reps'!J157, 'F_Inputs - Reps override'!J157 ) )</f>
        <v>0</v>
      </c>
      <c r="L157" s="7">
        <f t="shared" si="2"/>
        <v>0</v>
      </c>
      <c r="M157" t="str">
        <f xml:space="preserve"> INDEX(Lookup!$D$3:$D$134, MATCH('Inputs - Reps'!D157, Lookup!$C$3:$C$134, 0),)</f>
        <v>B capex WN</v>
      </c>
    </row>
    <row r="158" spans="3:13">
      <c r="C158" s="15" t="s">
        <v>298</v>
      </c>
      <c r="D158" s="15" t="s">
        <v>80</v>
      </c>
      <c r="E158" s="15" t="s">
        <v>81</v>
      </c>
      <c r="F158" s="15" t="s">
        <v>36</v>
      </c>
      <c r="G158" s="15">
        <f xml:space="preserve"> IF( ISNA( 'F_Inputs - Reps override'!F158 ), "", IF( ISBLANK( 'F_Inputs - Reps override'!F158 ), 'F_Inputs - Reps'!F158, 'F_Inputs - Reps override'!F158 ) )</f>
        <v>0</v>
      </c>
      <c r="H158" s="15">
        <f xml:space="preserve"> IF( ISNA( 'F_Inputs - Reps override'!G158 ), "", IF( ISBLANK( 'F_Inputs - Reps override'!G158 ), 'F_Inputs - Reps'!G158, 'F_Inputs - Reps override'!G158 ) )</f>
        <v>0</v>
      </c>
      <c r="I158" s="15">
        <f xml:space="preserve"> IF( ISNA( 'F_Inputs - Reps override'!H158 ), "", IF( ISBLANK( 'F_Inputs - Reps override'!H158 ), 'F_Inputs - Reps'!H158, 'F_Inputs - Reps override'!H158 ) )</f>
        <v>0</v>
      </c>
      <c r="J158" s="15">
        <f xml:space="preserve"> IF( ISNA( 'F_Inputs - Reps override'!I158 ), "", IF( ISBLANK( 'F_Inputs - Reps override'!I158 ), 'F_Inputs - Reps'!I158, 'F_Inputs - Reps override'!I158 ) )</f>
        <v>0</v>
      </c>
      <c r="K158" s="15">
        <f xml:space="preserve"> IF( ISNA( 'F_Inputs - Reps override'!J158 ), "", IF( ISBLANK( 'F_Inputs - Reps override'!J158 ), 'F_Inputs - Reps'!J158, 'F_Inputs - Reps override'!J158 ) )</f>
        <v>0</v>
      </c>
      <c r="L158" s="7">
        <f t="shared" si="2"/>
        <v>0</v>
      </c>
      <c r="M158" t="str">
        <f xml:space="preserve"> INDEX(Lookup!$D$3:$D$134, MATCH('Inputs - Reps'!D158, Lookup!$C$3:$C$134, 0),)</f>
        <v>B capex WN</v>
      </c>
    </row>
    <row r="159" spans="3:13">
      <c r="C159" s="15" t="s">
        <v>298</v>
      </c>
      <c r="D159" s="15" t="s">
        <v>82</v>
      </c>
      <c r="E159" s="15" t="s">
        <v>83</v>
      </c>
      <c r="F159" s="15" t="s">
        <v>36</v>
      </c>
      <c r="G159" s="15">
        <f xml:space="preserve"> IF( ISNA( 'F_Inputs - Reps override'!F159 ), "", IF( ISBLANK( 'F_Inputs - Reps override'!F159 ), 'F_Inputs - Reps'!F159, 'F_Inputs - Reps override'!F159 ) )</f>
        <v>0</v>
      </c>
      <c r="H159" s="15">
        <f xml:space="preserve"> IF( ISNA( 'F_Inputs - Reps override'!G159 ), "", IF( ISBLANK( 'F_Inputs - Reps override'!G159 ), 'F_Inputs - Reps'!G159, 'F_Inputs - Reps override'!G159 ) )</f>
        <v>0</v>
      </c>
      <c r="I159" s="15">
        <f xml:space="preserve"> IF( ISNA( 'F_Inputs - Reps override'!H159 ), "", IF( ISBLANK( 'F_Inputs - Reps override'!H159 ), 'F_Inputs - Reps'!H159, 'F_Inputs - Reps override'!H159 ) )</f>
        <v>0</v>
      </c>
      <c r="J159" s="15">
        <f xml:space="preserve"> IF( ISNA( 'F_Inputs - Reps override'!I159 ), "", IF( ISBLANK( 'F_Inputs - Reps override'!I159 ), 'F_Inputs - Reps'!I159, 'F_Inputs - Reps override'!I159 ) )</f>
        <v>0</v>
      </c>
      <c r="K159" s="15">
        <f xml:space="preserve"> IF( ISNA( 'F_Inputs - Reps override'!J159 ), "", IF( ISBLANK( 'F_Inputs - Reps override'!J159 ), 'F_Inputs - Reps'!J159, 'F_Inputs - Reps override'!J159 ) )</f>
        <v>0</v>
      </c>
      <c r="L159" s="7">
        <f t="shared" si="2"/>
        <v>0</v>
      </c>
      <c r="M159" t="str">
        <f xml:space="preserve"> INDEX(Lookup!$D$3:$D$134, MATCH('Inputs - Reps'!D159, Lookup!$C$3:$C$134, 0),)</f>
        <v>B capex WN</v>
      </c>
    </row>
    <row r="160" spans="3:13">
      <c r="C160" s="15" t="s">
        <v>298</v>
      </c>
      <c r="D160" s="15" t="s">
        <v>84</v>
      </c>
      <c r="E160" s="15" t="s">
        <v>85</v>
      </c>
      <c r="F160" s="15" t="s">
        <v>36</v>
      </c>
      <c r="G160" s="15">
        <f xml:space="preserve"> IF( ISNA( 'F_Inputs - Reps override'!F160 ), "", IF( ISBLANK( 'F_Inputs - Reps override'!F160 ), 'F_Inputs - Reps'!F160, 'F_Inputs - Reps override'!F160 ) )</f>
        <v>0.38492052469709598</v>
      </c>
      <c r="H160" s="15">
        <f xml:space="preserve"> IF( ISNA( 'F_Inputs - Reps override'!G160 ), "", IF( ISBLANK( 'F_Inputs - Reps override'!G160 ), 'F_Inputs - Reps'!G160, 'F_Inputs - Reps override'!G160 ) )</f>
        <v>0.38292052469709498</v>
      </c>
      <c r="I160" s="15">
        <f xml:space="preserve"> IF( ISNA( 'F_Inputs - Reps override'!H160 ), "", IF( ISBLANK( 'F_Inputs - Reps override'!H160 ), 'F_Inputs - Reps'!H160, 'F_Inputs - Reps override'!H160 ) )</f>
        <v>0.40899999999999997</v>
      </c>
      <c r="J160" s="15">
        <f xml:space="preserve"> IF( ISNA( 'F_Inputs - Reps override'!I160 ), "", IF( ISBLANK( 'F_Inputs - Reps override'!I160 ), 'F_Inputs - Reps'!I160, 'F_Inputs - Reps override'!I160 ) )</f>
        <v>0.41199999999999998</v>
      </c>
      <c r="K160" s="15">
        <f xml:space="preserve"> IF( ISNA( 'F_Inputs - Reps override'!J160 ), "", IF( ISBLANK( 'F_Inputs - Reps override'!J160 ), 'F_Inputs - Reps'!J160, 'F_Inputs - Reps override'!J160 ) )</f>
        <v>0.4</v>
      </c>
      <c r="L160" s="7">
        <f t="shared" si="2"/>
        <v>1.9888410493941908</v>
      </c>
      <c r="M160" t="str">
        <f xml:space="preserve"> INDEX(Lookup!$D$3:$D$134, MATCH('Inputs - Reps'!D160, Lookup!$C$3:$C$134, 0),)</f>
        <v>B capex WR</v>
      </c>
    </row>
    <row r="161" spans="3:13">
      <c r="C161" s="15" t="s">
        <v>298</v>
      </c>
      <c r="D161" s="15" t="s">
        <v>86</v>
      </c>
      <c r="E161" s="15" t="s">
        <v>87</v>
      </c>
      <c r="F161" s="15" t="s">
        <v>36</v>
      </c>
      <c r="G161" s="15">
        <f xml:space="preserve"> IF( ISNA( 'F_Inputs - Reps override'!F161 ), "", IF( ISBLANK( 'F_Inputs - Reps override'!F161 ), 'F_Inputs - Reps'!F161, 'F_Inputs - Reps override'!F161 ) )</f>
        <v>1.0494058007616001</v>
      </c>
      <c r="H161" s="15">
        <f xml:space="preserve"> IF( ISNA( 'F_Inputs - Reps override'!G161 ), "", IF( ISBLANK( 'F_Inputs - Reps override'!G161 ), 'F_Inputs - Reps'!G161, 'F_Inputs - Reps override'!G161 ) )</f>
        <v>1.0474624091396501</v>
      </c>
      <c r="I161" s="15">
        <f xml:space="preserve"> IF( ISNA( 'F_Inputs - Reps override'!H161 ), "", IF( ISBLANK( 'F_Inputs - Reps override'!H161 ), 'F_Inputs - Reps'!H161, 'F_Inputs - Reps override'!H161 ) )</f>
        <v>1.04328190535522</v>
      </c>
      <c r="J161" s="15">
        <f xml:space="preserve"> IF( ISNA( 'F_Inputs - Reps override'!I161 ), "", IF( ISBLANK( 'F_Inputs - Reps override'!I161 ), 'F_Inputs - Reps'!I161, 'F_Inputs - Reps override'!I161 ) )</f>
        <v>1.04473122541699</v>
      </c>
      <c r="K161" s="15">
        <f xml:space="preserve"> IF( ISNA( 'F_Inputs - Reps override'!J161 ), "", IF( ISBLANK( 'F_Inputs - Reps override'!J161 ), 'F_Inputs - Reps'!J161, 'F_Inputs - Reps override'!J161 ) )</f>
        <v>1.0182209886311</v>
      </c>
      <c r="L161" s="7">
        <f t="shared" si="2"/>
        <v>5.20310232930456</v>
      </c>
      <c r="M161" t="str">
        <f xml:space="preserve"> INDEX(Lookup!$D$3:$D$134, MATCH('Inputs - Reps'!D161, Lookup!$C$3:$C$134, 0),)</f>
        <v>B capex WN</v>
      </c>
    </row>
    <row r="162" spans="3:13">
      <c r="C162" s="15" t="s">
        <v>298</v>
      </c>
      <c r="D162" s="15" t="s">
        <v>88</v>
      </c>
      <c r="E162" s="15" t="s">
        <v>89</v>
      </c>
      <c r="F162" s="15" t="s">
        <v>36</v>
      </c>
      <c r="G162" s="15">
        <f xml:space="preserve"> IF( ISNA( 'F_Inputs - Reps override'!F162 ), "", IF( ISBLANK( 'F_Inputs - Reps override'!F162 ), 'F_Inputs - Reps'!F162, 'F_Inputs - Reps override'!F162 ) )</f>
        <v>3.0538009698283699</v>
      </c>
      <c r="H162" s="15">
        <f xml:space="preserve"> IF( ISNA( 'F_Inputs - Reps override'!G162 ), "", IF( ISBLANK( 'F_Inputs - Reps override'!G162 ), 'F_Inputs - Reps'!G162, 'F_Inputs - Reps override'!G162 ) )</f>
        <v>3.05047152520816</v>
      </c>
      <c r="I162" s="15">
        <f xml:space="preserve"> IF( ISNA( 'F_Inputs - Reps override'!H162 ), "", IF( ISBLANK( 'F_Inputs - Reps override'!H162 ), 'F_Inputs - Reps'!H162, 'F_Inputs - Reps override'!H162 ) )</f>
        <v>3.0436532603973698</v>
      </c>
      <c r="J162" s="15">
        <f xml:space="preserve"> IF( ISNA( 'F_Inputs - Reps override'!I162 ), "", IF( ISBLANK( 'F_Inputs - Reps override'!I162 ), 'F_Inputs - Reps'!I162, 'F_Inputs - Reps override'!I162 ) )</f>
        <v>3.0462550255512899</v>
      </c>
      <c r="K162" s="15">
        <f xml:space="preserve"> IF( ISNA( 'F_Inputs - Reps override'!J162 ), "", IF( ISBLANK( 'F_Inputs - Reps override'!J162 ), 'F_Inputs - Reps'!J162, 'F_Inputs - Reps override'!J162 ) )</f>
        <v>3.0010959028215898</v>
      </c>
      <c r="L162" s="7">
        <f t="shared" si="2"/>
        <v>15.195276683806778</v>
      </c>
      <c r="M162" t="str">
        <f xml:space="preserve"> INDEX(Lookup!$D$3:$D$134, MATCH('Inputs - Reps'!D162, Lookup!$C$3:$C$134, 0),)</f>
        <v>B capex WN</v>
      </c>
    </row>
    <row r="163" spans="3:13">
      <c r="C163" s="15" t="s">
        <v>298</v>
      </c>
      <c r="D163" s="15" t="s">
        <v>90</v>
      </c>
      <c r="E163" s="15" t="s">
        <v>91</v>
      </c>
      <c r="F163" s="15" t="s">
        <v>36</v>
      </c>
      <c r="G163" s="15">
        <f xml:space="preserve"> IF( ISNA( 'F_Inputs - Reps override'!F163 ), "", IF( ISBLANK( 'F_Inputs - Reps override'!F163 ), 'F_Inputs - Reps'!F163, 'F_Inputs - Reps override'!F163 ) )</f>
        <v>0.54307645723947195</v>
      </c>
      <c r="H163" s="15">
        <f xml:space="preserve"> IF( ISNA( 'F_Inputs - Reps override'!G163 ), "", IF( ISBLANK( 'F_Inputs - Reps override'!G163 ), 'F_Inputs - Reps'!G163, 'F_Inputs - Reps override'!G163 ) )</f>
        <v>0.54120817200744298</v>
      </c>
      <c r="I163" s="15">
        <f xml:space="preserve"> IF( ISNA( 'F_Inputs - Reps override'!H163 ), "", IF( ISBLANK( 'F_Inputs - Reps override'!H163 ), 'F_Inputs - Reps'!H163, 'F_Inputs - Reps override'!H163 ) )</f>
        <v>0.54091501445560497</v>
      </c>
      <c r="J163" s="15">
        <f xml:space="preserve"> IF( ISNA( 'F_Inputs - Reps override'!I163 ), "", IF( ISBLANK( 'F_Inputs - Reps override'!I163 ), 'F_Inputs - Reps'!I163, 'F_Inputs - Reps override'!I163 ) )</f>
        <v>0.54279472009521301</v>
      </c>
      <c r="K163" s="15">
        <f xml:space="preserve"> IF( ISNA( 'F_Inputs - Reps override'!J163 ), "", IF( ISBLANK( 'F_Inputs - Reps override'!J163 ), 'F_Inputs - Reps'!J163, 'F_Inputs - Reps override'!J163 ) )</f>
        <v>0.539095205185536</v>
      </c>
      <c r="L163" s="7">
        <f t="shared" si="2"/>
        <v>2.7070895689832684</v>
      </c>
      <c r="M163" t="str">
        <f xml:space="preserve"> INDEX(Lookup!$D$3:$D$134, MATCH('Inputs - Reps'!D163, Lookup!$C$3:$C$134, 0),)</f>
        <v>B capex WN</v>
      </c>
    </row>
    <row r="164" spans="3:13">
      <c r="C164" s="15" t="s">
        <v>298</v>
      </c>
      <c r="D164" s="15" t="s">
        <v>92</v>
      </c>
      <c r="E164" s="15" t="s">
        <v>93</v>
      </c>
      <c r="F164" s="15" t="s">
        <v>36</v>
      </c>
      <c r="G164" s="15">
        <f xml:space="preserve"> IF( ISNA( 'F_Inputs - Reps override'!F164 ), "", IF( ISBLANK( 'F_Inputs - Reps override'!F164 ), 'F_Inputs - Reps'!F164, 'F_Inputs - Reps override'!F164 ) )</f>
        <v>0</v>
      </c>
      <c r="H164" s="15">
        <f xml:space="preserve"> IF( ISNA( 'F_Inputs - Reps override'!G164 ), "", IF( ISBLANK( 'F_Inputs - Reps override'!G164 ), 'F_Inputs - Reps'!G164, 'F_Inputs - Reps override'!G164 ) )</f>
        <v>0</v>
      </c>
      <c r="I164" s="15">
        <f xml:space="preserve"> IF( ISNA( 'F_Inputs - Reps override'!H164 ), "", IF( ISBLANK( 'F_Inputs - Reps override'!H164 ), 'F_Inputs - Reps'!H164, 'F_Inputs - Reps override'!H164 ) )</f>
        <v>0</v>
      </c>
      <c r="J164" s="15">
        <f xml:space="preserve"> IF( ISNA( 'F_Inputs - Reps override'!I164 ), "", IF( ISBLANK( 'F_Inputs - Reps override'!I164 ), 'F_Inputs - Reps'!I164, 'F_Inputs - Reps override'!I164 ) )</f>
        <v>0</v>
      </c>
      <c r="K164" s="15">
        <f xml:space="preserve"> IF( ISNA( 'F_Inputs - Reps override'!J164 ), "", IF( ISBLANK( 'F_Inputs - Reps override'!J164 ), 'F_Inputs - Reps'!J164, 'F_Inputs - Reps override'!J164 ) )</f>
        <v>0</v>
      </c>
      <c r="L164" s="7">
        <f t="shared" si="2"/>
        <v>0</v>
      </c>
      <c r="M164" t="str">
        <f xml:space="preserve"> INDEX(Lookup!$D$3:$D$134, MATCH('Inputs - Reps'!D164, Lookup!$C$3:$C$134, 0),)</f>
        <v>Plus Capex WR</v>
      </c>
    </row>
    <row r="165" spans="3:13">
      <c r="C165" s="15" t="s">
        <v>298</v>
      </c>
      <c r="D165" s="15" t="s">
        <v>94</v>
      </c>
      <c r="E165" s="15" t="s">
        <v>95</v>
      </c>
      <c r="F165" s="15" t="s">
        <v>36</v>
      </c>
      <c r="G165" s="15">
        <f xml:space="preserve"> IF( ISNA( 'F_Inputs - Reps override'!F165 ), "", IF( ISBLANK( 'F_Inputs - Reps override'!F165 ), 'F_Inputs - Reps'!F165, 'F_Inputs - Reps override'!F165 ) )</f>
        <v>0</v>
      </c>
      <c r="H165" s="15">
        <f xml:space="preserve"> IF( ISNA( 'F_Inputs - Reps override'!G165 ), "", IF( ISBLANK( 'F_Inputs - Reps override'!G165 ), 'F_Inputs - Reps'!G165, 'F_Inputs - Reps override'!G165 ) )</f>
        <v>0</v>
      </c>
      <c r="I165" s="15">
        <f xml:space="preserve"> IF( ISNA( 'F_Inputs - Reps override'!H165 ), "", IF( ISBLANK( 'F_Inputs - Reps override'!H165 ), 'F_Inputs - Reps'!H165, 'F_Inputs - Reps override'!H165 ) )</f>
        <v>0</v>
      </c>
      <c r="J165" s="15">
        <f xml:space="preserve"> IF( ISNA( 'F_Inputs - Reps override'!I165 ), "", IF( ISBLANK( 'F_Inputs - Reps override'!I165 ), 'F_Inputs - Reps'!I165, 'F_Inputs - Reps override'!I165 ) )</f>
        <v>0</v>
      </c>
      <c r="K165" s="15">
        <f xml:space="preserve"> IF( ISNA( 'F_Inputs - Reps override'!J165 ), "", IF( ISBLANK( 'F_Inputs - Reps override'!J165 ), 'F_Inputs - Reps'!J165, 'F_Inputs - Reps override'!J165 ) )</f>
        <v>0</v>
      </c>
      <c r="L165" s="7">
        <f t="shared" si="2"/>
        <v>0</v>
      </c>
      <c r="M165" t="str">
        <f xml:space="preserve"> INDEX(Lookup!$D$3:$D$134, MATCH('Inputs - Reps'!D165, Lookup!$C$3:$C$134, 0),)</f>
        <v>Plus Capex WN</v>
      </c>
    </row>
    <row r="166" spans="3:13">
      <c r="C166" s="15" t="s">
        <v>298</v>
      </c>
      <c r="D166" s="15" t="s">
        <v>96</v>
      </c>
      <c r="E166" s="15" t="s">
        <v>97</v>
      </c>
      <c r="F166" s="15" t="s">
        <v>36</v>
      </c>
      <c r="G166" s="15">
        <f xml:space="preserve"> IF( ISNA( 'F_Inputs - Reps override'!F166 ), "", IF( ISBLANK( 'F_Inputs - Reps override'!F166 ), 'F_Inputs - Reps'!F166, 'F_Inputs - Reps override'!F166 ) )</f>
        <v>0</v>
      </c>
      <c r="H166" s="15">
        <f xml:space="preserve"> IF( ISNA( 'F_Inputs - Reps override'!G166 ), "", IF( ISBLANK( 'F_Inputs - Reps override'!G166 ), 'F_Inputs - Reps'!G166, 'F_Inputs - Reps override'!G166 ) )</f>
        <v>0</v>
      </c>
      <c r="I166" s="15">
        <f xml:space="preserve"> IF( ISNA( 'F_Inputs - Reps override'!H166 ), "", IF( ISBLANK( 'F_Inputs - Reps override'!H166 ), 'F_Inputs - Reps'!H166, 'F_Inputs - Reps override'!H166 ) )</f>
        <v>0</v>
      </c>
      <c r="J166" s="15">
        <f xml:space="preserve"> IF( ISNA( 'F_Inputs - Reps override'!I166 ), "", IF( ISBLANK( 'F_Inputs - Reps override'!I166 ), 'F_Inputs - Reps'!I166, 'F_Inputs - Reps override'!I166 ) )</f>
        <v>0</v>
      </c>
      <c r="K166" s="15">
        <f xml:space="preserve"> IF( ISNA( 'F_Inputs - Reps override'!J166 ), "", IF( ISBLANK( 'F_Inputs - Reps override'!J166 ), 'F_Inputs - Reps'!J166, 'F_Inputs - Reps override'!J166 ) )</f>
        <v>0</v>
      </c>
      <c r="L166" s="7">
        <f t="shared" si="2"/>
        <v>0</v>
      </c>
      <c r="M166" t="str">
        <f xml:space="preserve"> INDEX(Lookup!$D$3:$D$134, MATCH('Inputs - Reps'!D166, Lookup!$C$3:$C$134, 0),)</f>
        <v>Plus Capex WN</v>
      </c>
    </row>
    <row r="167" spans="3:13">
      <c r="C167" s="15" t="s">
        <v>298</v>
      </c>
      <c r="D167" s="15" t="s">
        <v>98</v>
      </c>
      <c r="E167" s="15" t="s">
        <v>99</v>
      </c>
      <c r="F167" s="15" t="s">
        <v>36</v>
      </c>
      <c r="G167" s="15">
        <f xml:space="preserve"> IF( ISNA( 'F_Inputs - Reps override'!F167 ), "", IF( ISBLANK( 'F_Inputs - Reps override'!F167 ), 'F_Inputs - Reps'!F167, 'F_Inputs - Reps override'!F167 ) )</f>
        <v>0</v>
      </c>
      <c r="H167" s="15">
        <f xml:space="preserve"> IF( ISNA( 'F_Inputs - Reps override'!G167 ), "", IF( ISBLANK( 'F_Inputs - Reps override'!G167 ), 'F_Inputs - Reps'!G167, 'F_Inputs - Reps override'!G167 ) )</f>
        <v>0</v>
      </c>
      <c r="I167" s="15">
        <f xml:space="preserve"> IF( ISNA( 'F_Inputs - Reps override'!H167 ), "", IF( ISBLANK( 'F_Inputs - Reps override'!H167 ), 'F_Inputs - Reps'!H167, 'F_Inputs - Reps override'!H167 ) )</f>
        <v>0</v>
      </c>
      <c r="J167" s="15">
        <f xml:space="preserve"> IF( ISNA( 'F_Inputs - Reps override'!I167 ), "", IF( ISBLANK( 'F_Inputs - Reps override'!I167 ), 'F_Inputs - Reps'!I167, 'F_Inputs - Reps override'!I167 ) )</f>
        <v>0</v>
      </c>
      <c r="K167" s="15">
        <f xml:space="preserve"> IF( ISNA( 'F_Inputs - Reps override'!J167 ), "", IF( ISBLANK( 'F_Inputs - Reps override'!J167 ), 'F_Inputs - Reps'!J167, 'F_Inputs - Reps override'!J167 ) )</f>
        <v>0</v>
      </c>
      <c r="L167" s="7">
        <f t="shared" si="2"/>
        <v>0</v>
      </c>
      <c r="M167" t="str">
        <f xml:space="preserve"> INDEX(Lookup!$D$3:$D$134, MATCH('Inputs - Reps'!D167, Lookup!$C$3:$C$134, 0),)</f>
        <v>Plus Capex WN</v>
      </c>
    </row>
    <row r="168" spans="3:13">
      <c r="C168" s="15" t="s">
        <v>298</v>
      </c>
      <c r="D168" s="15" t="s">
        <v>100</v>
      </c>
      <c r="E168" s="15" t="s">
        <v>101</v>
      </c>
      <c r="F168" s="15" t="s">
        <v>36</v>
      </c>
      <c r="G168" s="15">
        <f xml:space="preserve"> IF( ISNA( 'F_Inputs - Reps override'!F168 ), "", IF( ISBLANK( 'F_Inputs - Reps override'!F168 ), 'F_Inputs - Reps'!F168, 'F_Inputs - Reps override'!F168 ) )</f>
        <v>0</v>
      </c>
      <c r="H168" s="15">
        <f xml:space="preserve"> IF( ISNA( 'F_Inputs - Reps override'!G168 ), "", IF( ISBLANK( 'F_Inputs - Reps override'!G168 ), 'F_Inputs - Reps'!G168, 'F_Inputs - Reps override'!G168 ) )</f>
        <v>0</v>
      </c>
      <c r="I168" s="15">
        <f xml:space="preserve"> IF( ISNA( 'F_Inputs - Reps override'!H168 ), "", IF( ISBLANK( 'F_Inputs - Reps override'!H168 ), 'F_Inputs - Reps'!H168, 'F_Inputs - Reps override'!H168 ) )</f>
        <v>0</v>
      </c>
      <c r="J168" s="15">
        <f xml:space="preserve"> IF( ISNA( 'F_Inputs - Reps override'!I168 ), "", IF( ISBLANK( 'F_Inputs - Reps override'!I168 ), 'F_Inputs - Reps'!I168, 'F_Inputs - Reps override'!I168 ) )</f>
        <v>0</v>
      </c>
      <c r="K168" s="15">
        <f xml:space="preserve"> IF( ISNA( 'F_Inputs - Reps override'!J168 ), "", IF( ISBLANK( 'F_Inputs - Reps override'!J168 ), 'F_Inputs - Reps'!J168, 'F_Inputs - Reps override'!J168 ) )</f>
        <v>0</v>
      </c>
      <c r="L168" s="7">
        <f t="shared" si="2"/>
        <v>0</v>
      </c>
      <c r="M168" t="str">
        <f xml:space="preserve"> INDEX(Lookup!$D$3:$D$134, MATCH('Inputs - Reps'!D168, Lookup!$C$3:$C$134, 0),)</f>
        <v>Plus Capex WR</v>
      </c>
    </row>
    <row r="169" spans="3:13">
      <c r="C169" s="15" t="s">
        <v>298</v>
      </c>
      <c r="D169" s="15" t="s">
        <v>102</v>
      </c>
      <c r="E169" s="15" t="s">
        <v>103</v>
      </c>
      <c r="F169" s="15" t="s">
        <v>36</v>
      </c>
      <c r="G169" s="15">
        <f xml:space="preserve"> IF( ISNA( 'F_Inputs - Reps override'!F169 ), "", IF( ISBLANK( 'F_Inputs - Reps override'!F169 ), 'F_Inputs - Reps'!F169, 'F_Inputs - Reps override'!F169 ) )</f>
        <v>0</v>
      </c>
      <c r="H169" s="15">
        <f xml:space="preserve"> IF( ISNA( 'F_Inputs - Reps override'!G169 ), "", IF( ISBLANK( 'F_Inputs - Reps override'!G169 ), 'F_Inputs - Reps'!G169, 'F_Inputs - Reps override'!G169 ) )</f>
        <v>0</v>
      </c>
      <c r="I169" s="15">
        <f xml:space="preserve"> IF( ISNA( 'F_Inputs - Reps override'!H169 ), "", IF( ISBLANK( 'F_Inputs - Reps override'!H169 ), 'F_Inputs - Reps'!H169, 'F_Inputs - Reps override'!H169 ) )</f>
        <v>0</v>
      </c>
      <c r="J169" s="15">
        <f xml:space="preserve"> IF( ISNA( 'F_Inputs - Reps override'!I169 ), "", IF( ISBLANK( 'F_Inputs - Reps override'!I169 ), 'F_Inputs - Reps'!I169, 'F_Inputs - Reps override'!I169 ) )</f>
        <v>0</v>
      </c>
      <c r="K169" s="15">
        <f xml:space="preserve"> IF( ISNA( 'F_Inputs - Reps override'!J169 ), "", IF( ISBLANK( 'F_Inputs - Reps override'!J169 ), 'F_Inputs - Reps'!J169, 'F_Inputs - Reps override'!J169 ) )</f>
        <v>0</v>
      </c>
      <c r="L169" s="7">
        <f t="shared" si="2"/>
        <v>0</v>
      </c>
      <c r="M169" t="str">
        <f xml:space="preserve"> INDEX(Lookup!$D$3:$D$134, MATCH('Inputs - Reps'!D169, Lookup!$C$3:$C$134, 0),)</f>
        <v>Plus Capex WN</v>
      </c>
    </row>
    <row r="170" spans="3:13">
      <c r="C170" s="15" t="s">
        <v>298</v>
      </c>
      <c r="D170" s="15" t="s">
        <v>104</v>
      </c>
      <c r="E170" s="15" t="s">
        <v>105</v>
      </c>
      <c r="F170" s="15" t="s">
        <v>36</v>
      </c>
      <c r="G170" s="15">
        <f xml:space="preserve"> IF( ISNA( 'F_Inputs - Reps override'!F170 ), "", IF( ISBLANK( 'F_Inputs - Reps override'!F170 ), 'F_Inputs - Reps'!F170, 'F_Inputs - Reps override'!F170 ) )</f>
        <v>0</v>
      </c>
      <c r="H170" s="15">
        <f xml:space="preserve"> IF( ISNA( 'F_Inputs - Reps override'!G170 ), "", IF( ISBLANK( 'F_Inputs - Reps override'!G170 ), 'F_Inputs - Reps'!G170, 'F_Inputs - Reps override'!G170 ) )</f>
        <v>0</v>
      </c>
      <c r="I170" s="15">
        <f xml:space="preserve"> IF( ISNA( 'F_Inputs - Reps override'!H170 ), "", IF( ISBLANK( 'F_Inputs - Reps override'!H170 ), 'F_Inputs - Reps'!H170, 'F_Inputs - Reps override'!H170 ) )</f>
        <v>0</v>
      </c>
      <c r="J170" s="15">
        <f xml:space="preserve"> IF( ISNA( 'F_Inputs - Reps override'!I170 ), "", IF( ISBLANK( 'F_Inputs - Reps override'!I170 ), 'F_Inputs - Reps'!I170, 'F_Inputs - Reps override'!I170 ) )</f>
        <v>0</v>
      </c>
      <c r="K170" s="15">
        <f xml:space="preserve"> IF( ISNA( 'F_Inputs - Reps override'!J170 ), "", IF( ISBLANK( 'F_Inputs - Reps override'!J170 ), 'F_Inputs - Reps'!J170, 'F_Inputs - Reps override'!J170 ) )</f>
        <v>0</v>
      </c>
      <c r="L170" s="7">
        <f t="shared" si="2"/>
        <v>0</v>
      </c>
      <c r="M170" t="str">
        <f xml:space="preserve"> INDEX(Lookup!$D$3:$D$134, MATCH('Inputs - Reps'!D170, Lookup!$C$3:$C$134, 0),)</f>
        <v>Plus Capex WN</v>
      </c>
    </row>
    <row r="171" spans="3:13">
      <c r="C171" s="15" t="s">
        <v>298</v>
      </c>
      <c r="D171" s="15" t="s">
        <v>106</v>
      </c>
      <c r="E171" s="15" t="s">
        <v>107</v>
      </c>
      <c r="F171" s="15" t="s">
        <v>36</v>
      </c>
      <c r="G171" s="15">
        <f xml:space="preserve"> IF( ISNA( 'F_Inputs - Reps override'!F171 ), "", IF( ISBLANK( 'F_Inputs - Reps override'!F171 ), 'F_Inputs - Reps'!F171, 'F_Inputs - Reps override'!F171 ) )</f>
        <v>0.71469811601698197</v>
      </c>
      <c r="H171" s="15">
        <f xml:space="preserve"> IF( ISNA( 'F_Inputs - Reps override'!G171 ), "", IF( ISBLANK( 'F_Inputs - Reps override'!G171 ), 'F_Inputs - Reps'!G171, 'F_Inputs - Reps override'!G171 ) )</f>
        <v>0.81056923287787397</v>
      </c>
      <c r="I171" s="15">
        <f xml:space="preserve"> IF( ISNA( 'F_Inputs - Reps override'!H171 ), "", IF( ISBLANK( 'F_Inputs - Reps override'!H171 ), 'F_Inputs - Reps'!H171, 'F_Inputs - Reps override'!H171 ) )</f>
        <v>0.85362936798878897</v>
      </c>
      <c r="J171" s="15">
        <f xml:space="preserve"> IF( ISNA( 'F_Inputs - Reps override'!I171 ), "", IF( ISBLANK( 'F_Inputs - Reps override'!I171 ), 'F_Inputs - Reps'!I171, 'F_Inputs - Reps override'!I171 ) )</f>
        <v>0.80722509127483</v>
      </c>
      <c r="K171" s="15">
        <f xml:space="preserve"> IF( ISNA( 'F_Inputs - Reps override'!J171 ), "", IF( ISBLANK( 'F_Inputs - Reps override'!J171 ), 'F_Inputs - Reps'!J171, 'F_Inputs - Reps override'!J171 ) )</f>
        <v>0.82313128536283697</v>
      </c>
      <c r="L171" s="7">
        <f t="shared" si="2"/>
        <v>4.0092530935213126</v>
      </c>
      <c r="M171" t="str">
        <f xml:space="preserve"> INDEX(Lookup!$D$3:$D$134, MATCH('Inputs - Reps'!D171, Lookup!$C$3:$C$134, 0),)</f>
        <v>Plus Capex WN</v>
      </c>
    </row>
    <row r="172" spans="3:13">
      <c r="C172" s="15" t="s">
        <v>298</v>
      </c>
      <c r="D172" s="15" t="s">
        <v>108</v>
      </c>
      <c r="E172" s="15" t="s">
        <v>109</v>
      </c>
      <c r="F172" s="15" t="s">
        <v>36</v>
      </c>
      <c r="G172" s="15">
        <f xml:space="preserve"> IF( ISNA( 'F_Inputs - Reps override'!F172 ), "", IF( ISBLANK( 'F_Inputs - Reps override'!F172 ), 'F_Inputs - Reps'!F172, 'F_Inputs - Reps override'!F172 ) )</f>
        <v>0</v>
      </c>
      <c r="H172" s="15">
        <f xml:space="preserve"> IF( ISNA( 'F_Inputs - Reps override'!G172 ), "", IF( ISBLANK( 'F_Inputs - Reps override'!G172 ), 'F_Inputs - Reps'!G172, 'F_Inputs - Reps override'!G172 ) )</f>
        <v>0</v>
      </c>
      <c r="I172" s="15">
        <f xml:space="preserve"> IF( ISNA( 'F_Inputs - Reps override'!H172 ), "", IF( ISBLANK( 'F_Inputs - Reps override'!H172 ), 'F_Inputs - Reps'!H172, 'F_Inputs - Reps override'!H172 ) )</f>
        <v>0</v>
      </c>
      <c r="J172" s="15">
        <f xml:space="preserve"> IF( ISNA( 'F_Inputs - Reps override'!I172 ), "", IF( ISBLANK( 'F_Inputs - Reps override'!I172 ), 'F_Inputs - Reps'!I172, 'F_Inputs - Reps override'!I172 ) )</f>
        <v>0</v>
      </c>
      <c r="K172" s="15">
        <f xml:space="preserve"> IF( ISNA( 'F_Inputs - Reps override'!J172 ), "", IF( ISBLANK( 'F_Inputs - Reps override'!J172 ), 'F_Inputs - Reps'!J172, 'F_Inputs - Reps override'!J172 ) )</f>
        <v>0</v>
      </c>
      <c r="L172" s="7">
        <f t="shared" si="2"/>
        <v>0</v>
      </c>
      <c r="M172" t="str">
        <f xml:space="preserve"> INDEX(Lookup!$D$3:$D$134, MATCH('Inputs - Reps'!D172, Lookup!$C$3:$C$134, 0),)</f>
        <v>Plus Capex WR</v>
      </c>
    </row>
    <row r="173" spans="3:13">
      <c r="C173" s="15" t="s">
        <v>298</v>
      </c>
      <c r="D173" s="15" t="s">
        <v>110</v>
      </c>
      <c r="E173" s="15" t="s">
        <v>111</v>
      </c>
      <c r="F173" s="15" t="s">
        <v>36</v>
      </c>
      <c r="G173" s="15">
        <f xml:space="preserve"> IF( ISNA( 'F_Inputs - Reps override'!F173 ), "", IF( ISBLANK( 'F_Inputs - Reps override'!F173 ), 'F_Inputs - Reps'!F173, 'F_Inputs - Reps override'!F173 ) )</f>
        <v>0</v>
      </c>
      <c r="H173" s="15">
        <f xml:space="preserve"> IF( ISNA( 'F_Inputs - Reps override'!G173 ), "", IF( ISBLANK( 'F_Inputs - Reps override'!G173 ), 'F_Inputs - Reps'!G173, 'F_Inputs - Reps override'!G173 ) )</f>
        <v>0</v>
      </c>
      <c r="I173" s="15">
        <f xml:space="preserve"> IF( ISNA( 'F_Inputs - Reps override'!H173 ), "", IF( ISBLANK( 'F_Inputs - Reps override'!H173 ), 'F_Inputs - Reps'!H173, 'F_Inputs - Reps override'!H173 ) )</f>
        <v>0</v>
      </c>
      <c r="J173" s="15">
        <f xml:space="preserve"> IF( ISNA( 'F_Inputs - Reps override'!I173 ), "", IF( ISBLANK( 'F_Inputs - Reps override'!I173 ), 'F_Inputs - Reps'!I173, 'F_Inputs - Reps override'!I173 ) )</f>
        <v>0</v>
      </c>
      <c r="K173" s="15">
        <f xml:space="preserve"> IF( ISNA( 'F_Inputs - Reps override'!J173 ), "", IF( ISBLANK( 'F_Inputs - Reps override'!J173 ), 'F_Inputs - Reps'!J173, 'F_Inputs - Reps override'!J173 ) )</f>
        <v>0</v>
      </c>
      <c r="L173" s="7">
        <f t="shared" si="2"/>
        <v>0</v>
      </c>
      <c r="M173" t="str">
        <f xml:space="preserve"> INDEX(Lookup!$D$3:$D$134, MATCH('Inputs - Reps'!D173, Lookup!$C$3:$C$134, 0),)</f>
        <v>Plus Capex WN</v>
      </c>
    </row>
    <row r="174" spans="3:13">
      <c r="C174" s="15" t="s">
        <v>298</v>
      </c>
      <c r="D174" s="15" t="s">
        <v>112</v>
      </c>
      <c r="E174" s="15" t="s">
        <v>113</v>
      </c>
      <c r="F174" s="15" t="s">
        <v>36</v>
      </c>
      <c r="G174" s="15">
        <f xml:space="preserve"> IF( ISNA( 'F_Inputs - Reps override'!F174 ), "", IF( ISBLANK( 'F_Inputs - Reps override'!F174 ), 'F_Inputs - Reps'!F174, 'F_Inputs - Reps override'!F174 ) )</f>
        <v>0.24569905615357601</v>
      </c>
      <c r="H174" s="15">
        <f xml:space="preserve"> IF( ISNA( 'F_Inputs - Reps override'!G174 ), "", IF( ISBLANK( 'F_Inputs - Reps override'!G174 ), 'F_Inputs - Reps'!G174, 'F_Inputs - Reps override'!G174 ) )</f>
        <v>0.26196906076687698</v>
      </c>
      <c r="I174" s="15">
        <f xml:space="preserve"> IF( ISNA( 'F_Inputs - Reps override'!H174 ), "", IF( ISBLANK( 'F_Inputs - Reps override'!H174 ), 'F_Inputs - Reps'!H174, 'F_Inputs - Reps override'!H174 ) )</f>
        <v>0.27723726250188802</v>
      </c>
      <c r="J174" s="15">
        <f xml:space="preserve"> IF( ISNA( 'F_Inputs - Reps override'!I174 ), "", IF( ISBLANK( 'F_Inputs - Reps override'!I174 ), 'F_Inputs - Reps'!I174, 'F_Inputs - Reps override'!I174 ) )</f>
        <v>0.28171074836055399</v>
      </c>
      <c r="K174" s="15">
        <f xml:space="preserve"> IF( ISNA( 'F_Inputs - Reps override'!J174 ), "", IF( ISBLANK( 'F_Inputs - Reps override'!J174 ), 'F_Inputs - Reps'!J174, 'F_Inputs - Reps override'!J174 ) )</f>
        <v>0.28617342869782098</v>
      </c>
      <c r="L174" s="7">
        <f t="shared" si="2"/>
        <v>1.3527895564807162</v>
      </c>
      <c r="M174" t="str">
        <f xml:space="preserve"> INDEX(Lookup!$D$3:$D$134, MATCH('Inputs - Reps'!D174, Lookup!$C$3:$C$134, 0),)</f>
        <v>Plus Capex WN</v>
      </c>
    </row>
    <row r="175" spans="3:13">
      <c r="C175" s="15" t="s">
        <v>298</v>
      </c>
      <c r="D175" s="15" t="s">
        <v>114</v>
      </c>
      <c r="E175" s="15" t="s">
        <v>115</v>
      </c>
      <c r="F175" s="15" t="s">
        <v>36</v>
      </c>
      <c r="G175" s="15">
        <f xml:space="preserve"> IF( ISNA( 'F_Inputs - Reps override'!F175 ), "", IF( ISBLANK( 'F_Inputs - Reps override'!F175 ), 'F_Inputs - Reps'!F175, 'F_Inputs - Reps override'!F175 ) )</f>
        <v>0</v>
      </c>
      <c r="H175" s="15">
        <f xml:space="preserve"> IF( ISNA( 'F_Inputs - Reps override'!G175 ), "", IF( ISBLANK( 'F_Inputs - Reps override'!G175 ), 'F_Inputs - Reps'!G175, 'F_Inputs - Reps override'!G175 ) )</f>
        <v>0</v>
      </c>
      <c r="I175" s="15">
        <f xml:space="preserve"> IF( ISNA( 'F_Inputs - Reps override'!H175 ), "", IF( ISBLANK( 'F_Inputs - Reps override'!H175 ), 'F_Inputs - Reps'!H175, 'F_Inputs - Reps override'!H175 ) )</f>
        <v>0</v>
      </c>
      <c r="J175" s="15">
        <f xml:space="preserve"> IF( ISNA( 'F_Inputs - Reps override'!I175 ), "", IF( ISBLANK( 'F_Inputs - Reps override'!I175 ), 'F_Inputs - Reps'!I175, 'F_Inputs - Reps override'!I175 ) )</f>
        <v>0</v>
      </c>
      <c r="K175" s="15">
        <f xml:space="preserve"> IF( ISNA( 'F_Inputs - Reps override'!J175 ), "", IF( ISBLANK( 'F_Inputs - Reps override'!J175 ), 'F_Inputs - Reps'!J175, 'F_Inputs - Reps override'!J175 ) )</f>
        <v>0</v>
      </c>
      <c r="L175" s="7">
        <f t="shared" si="2"/>
        <v>0</v>
      </c>
      <c r="M175" t="str">
        <f xml:space="preserve"> INDEX(Lookup!$D$3:$D$134, MATCH('Inputs - Reps'!D175, Lookup!$C$3:$C$134, 0),)</f>
        <v>Plus Capex WN</v>
      </c>
    </row>
    <row r="176" spans="3:13">
      <c r="C176" s="15" t="s">
        <v>298</v>
      </c>
      <c r="D176" s="15" t="s">
        <v>116</v>
      </c>
      <c r="E176" s="15" t="s">
        <v>117</v>
      </c>
      <c r="F176" s="15" t="s">
        <v>36</v>
      </c>
      <c r="G176" s="15">
        <f xml:space="preserve"> IF( ISNA( 'F_Inputs - Reps override'!F176 ), "", IF( ISBLANK( 'F_Inputs - Reps override'!F176 ), 'F_Inputs - Reps'!F176, 'F_Inputs - Reps override'!F176 ) )</f>
        <v>2.1180794753029</v>
      </c>
      <c r="H176" s="15">
        <f xml:space="preserve"> IF( ISNA( 'F_Inputs - Reps override'!G176 ), "", IF( ISBLANK( 'F_Inputs - Reps override'!G176 ), 'F_Inputs - Reps'!G176, 'F_Inputs - Reps override'!G176 ) )</f>
        <v>2.2270794753029</v>
      </c>
      <c r="I176" s="15">
        <f xml:space="preserve"> IF( ISNA( 'F_Inputs - Reps override'!H176 ), "", IF( ISBLANK( 'F_Inputs - Reps override'!H176 ), 'F_Inputs - Reps'!H176, 'F_Inputs - Reps override'!H176 ) )</f>
        <v>0.92100000000000004</v>
      </c>
      <c r="J176" s="15">
        <f xml:space="preserve"> IF( ISNA( 'F_Inputs - Reps override'!I176 ), "", IF( ISBLANK( 'F_Inputs - Reps override'!I176 ), 'F_Inputs - Reps'!I176, 'F_Inputs - Reps override'!I176 ) )</f>
        <v>0.78200000000000003</v>
      </c>
      <c r="K176" s="15">
        <f xml:space="preserve"> IF( ISNA( 'F_Inputs - Reps override'!J176 ), "", IF( ISBLANK( 'F_Inputs - Reps override'!J176 ), 'F_Inputs - Reps'!J176, 'F_Inputs - Reps override'!J176 ) )</f>
        <v>0.77200000000000002</v>
      </c>
      <c r="L176" s="7">
        <f t="shared" si="2"/>
        <v>6.8201589506058005</v>
      </c>
      <c r="M176" t="str">
        <f xml:space="preserve"> INDEX(Lookup!$D$3:$D$134, MATCH('Inputs - Reps'!D176, Lookup!$C$3:$C$134, 0),)</f>
        <v>E Capex WR</v>
      </c>
    </row>
    <row r="177" spans="3:13">
      <c r="C177" s="15" t="s">
        <v>298</v>
      </c>
      <c r="D177" s="15" t="s">
        <v>118</v>
      </c>
      <c r="E177" s="15" t="s">
        <v>119</v>
      </c>
      <c r="F177" s="15" t="s">
        <v>36</v>
      </c>
      <c r="G177" s="15">
        <f xml:space="preserve"> IF( ISNA( 'F_Inputs - Reps override'!F177 ), "", IF( ISBLANK( 'F_Inputs - Reps override'!F177 ), 'F_Inputs - Reps'!F177, 'F_Inputs - Reps override'!F177 ) )</f>
        <v>0</v>
      </c>
      <c r="H177" s="15">
        <f xml:space="preserve"> IF( ISNA( 'F_Inputs - Reps override'!G177 ), "", IF( ISBLANK( 'F_Inputs - Reps override'!G177 ), 'F_Inputs - Reps'!G177, 'F_Inputs - Reps override'!G177 ) )</f>
        <v>0.25</v>
      </c>
      <c r="I177" s="15">
        <f xml:space="preserve"> IF( ISNA( 'F_Inputs - Reps override'!H177 ), "", IF( ISBLANK( 'F_Inputs - Reps override'!H177 ), 'F_Inputs - Reps'!H177, 'F_Inputs - Reps override'!H177 ) )</f>
        <v>0.25</v>
      </c>
      <c r="J177" s="15">
        <f xml:space="preserve"> IF( ISNA( 'F_Inputs - Reps override'!I177 ), "", IF( ISBLANK( 'F_Inputs - Reps override'!I177 ), 'F_Inputs - Reps'!I177, 'F_Inputs - Reps override'!I177 ) )</f>
        <v>0</v>
      </c>
      <c r="K177" s="15">
        <f xml:space="preserve"> IF( ISNA( 'F_Inputs - Reps override'!J177 ), "", IF( ISBLANK( 'F_Inputs - Reps override'!J177 ), 'F_Inputs - Reps'!J177, 'F_Inputs - Reps override'!J177 ) )</f>
        <v>0</v>
      </c>
      <c r="L177" s="7">
        <f t="shared" si="2"/>
        <v>0.5</v>
      </c>
      <c r="M177" t="str">
        <f xml:space="preserve"> INDEX(Lookup!$D$3:$D$134, MATCH('Inputs - Reps'!D177, Lookup!$C$3:$C$134, 0),)</f>
        <v>E Capex WN</v>
      </c>
    </row>
    <row r="178" spans="3:13">
      <c r="C178" s="15" t="s">
        <v>298</v>
      </c>
      <c r="D178" s="15" t="s">
        <v>120</v>
      </c>
      <c r="E178" s="15" t="s">
        <v>121</v>
      </c>
      <c r="F178" s="15" t="s">
        <v>36</v>
      </c>
      <c r="G178" s="15">
        <f xml:space="preserve"> IF( ISNA( 'F_Inputs - Reps override'!F178 ), "", IF( ISBLANK( 'F_Inputs - Reps override'!F178 ), 'F_Inputs - Reps'!F178, 'F_Inputs - Reps override'!F178 ) )</f>
        <v>0</v>
      </c>
      <c r="H178" s="15">
        <f xml:space="preserve"> IF( ISNA( 'F_Inputs - Reps override'!G178 ), "", IF( ISBLANK( 'F_Inputs - Reps override'!G178 ), 'F_Inputs - Reps'!G178, 'F_Inputs - Reps override'!G178 ) )</f>
        <v>0</v>
      </c>
      <c r="I178" s="15">
        <f xml:space="preserve"> IF( ISNA( 'F_Inputs - Reps override'!H178 ), "", IF( ISBLANK( 'F_Inputs - Reps override'!H178 ), 'F_Inputs - Reps'!H178, 'F_Inputs - Reps override'!H178 ) )</f>
        <v>0.26598179465056099</v>
      </c>
      <c r="J178" s="15">
        <f xml:space="preserve"> IF( ISNA( 'F_Inputs - Reps override'!I178 ), "", IF( ISBLANK( 'F_Inputs - Reps override'!I178 ), 'F_Inputs - Reps'!I178, 'F_Inputs - Reps override'!I178 ) )</f>
        <v>0.26598179465056099</v>
      </c>
      <c r="K178" s="15">
        <f xml:space="preserve"> IF( ISNA( 'F_Inputs - Reps override'!J178 ), "", IF( ISBLANK( 'F_Inputs - Reps override'!J178 ), 'F_Inputs - Reps'!J178, 'F_Inputs - Reps override'!J178 ) )</f>
        <v>0.26598179465056099</v>
      </c>
      <c r="L178" s="7">
        <f t="shared" si="2"/>
        <v>0.79794538395168302</v>
      </c>
      <c r="M178" t="str">
        <f xml:space="preserve"> INDEX(Lookup!$D$3:$D$134, MATCH('Inputs - Reps'!D178, Lookup!$C$3:$C$134, 0),)</f>
        <v>E Capex WN</v>
      </c>
    </row>
    <row r="179" spans="3:13">
      <c r="C179" s="15" t="s">
        <v>298</v>
      </c>
      <c r="D179" s="15" t="s">
        <v>122</v>
      </c>
      <c r="E179" s="15" t="s">
        <v>123</v>
      </c>
      <c r="F179" s="15" t="s">
        <v>36</v>
      </c>
      <c r="G179" s="15">
        <f xml:space="preserve"> IF( ISNA( 'F_Inputs - Reps override'!F179 ), "", IF( ISBLANK( 'F_Inputs - Reps override'!F179 ), 'F_Inputs - Reps'!F179, 'F_Inputs - Reps override'!F179 ) )</f>
        <v>2.0157167721705598</v>
      </c>
      <c r="H179" s="15">
        <f xml:space="preserve"> IF( ISNA( 'F_Inputs - Reps override'!G179 ), "", IF( ISBLANK( 'F_Inputs - Reps override'!G179 ), 'F_Inputs - Reps'!G179, 'F_Inputs - Reps override'!G179 ) )</f>
        <v>2.1278578936447499</v>
      </c>
      <c r="I179" s="15">
        <f xml:space="preserve"> IF( ISNA( 'F_Inputs - Reps override'!H179 ), "", IF( ISBLANK( 'F_Inputs - Reps override'!H179 ), 'F_Inputs - Reps'!H179, 'F_Inputs - Reps override'!H179 ) )</f>
        <v>2.4521680251412401</v>
      </c>
      <c r="J179" s="15">
        <f xml:space="preserve"> IF( ISNA( 'F_Inputs - Reps override'!I179 ), "", IF( ISBLANK( 'F_Inputs - Reps override'!I179 ), 'F_Inputs - Reps'!I179, 'F_Inputs - Reps override'!I179 ) )</f>
        <v>2.4102372342859399</v>
      </c>
      <c r="K179" s="15">
        <f xml:space="preserve"> IF( ISNA( 'F_Inputs - Reps override'!J179 ), "", IF( ISBLANK( 'F_Inputs - Reps override'!J179 ), 'F_Inputs - Reps'!J179, 'F_Inputs - Reps override'!J179 ) )</f>
        <v>2.4306061087112201</v>
      </c>
      <c r="L179" s="7">
        <f t="shared" si="2"/>
        <v>11.436586033953711</v>
      </c>
      <c r="M179" t="str">
        <f xml:space="preserve"> INDEX(Lookup!$D$3:$D$134, MATCH('Inputs - Reps'!D179, Lookup!$C$3:$C$134, 0),)</f>
        <v>E Capex WN</v>
      </c>
    </row>
    <row r="180" spans="3:13">
      <c r="C180" s="15" t="s">
        <v>298</v>
      </c>
      <c r="D180" s="15" t="s">
        <v>124</v>
      </c>
      <c r="E180" s="15" t="s">
        <v>125</v>
      </c>
      <c r="F180" s="15" t="s">
        <v>36</v>
      </c>
      <c r="G180" s="15">
        <f xml:space="preserve"> IF( ISNA( 'F_Inputs - Reps override'!F180 ), "", IF( ISBLANK( 'F_Inputs - Reps override'!F180 ), 'F_Inputs - Reps'!F180, 'F_Inputs - Reps override'!F180 ) )</f>
        <v>0.84914024339136396</v>
      </c>
      <c r="H180" s="15">
        <f xml:space="preserve"> IF( ISNA( 'F_Inputs - Reps override'!G180 ), "", IF( ISBLANK( 'F_Inputs - Reps override'!G180 ), 'F_Inputs - Reps'!G180, 'F_Inputs - Reps override'!G180 ) )</f>
        <v>0.84342128144391704</v>
      </c>
      <c r="I180" s="15">
        <f xml:space="preserve"> IF( ISNA( 'F_Inputs - Reps override'!H180 ), "", IF( ISBLANK( 'F_Inputs - Reps override'!H180 ), 'F_Inputs - Reps'!H180, 'F_Inputs - Reps override'!H180 ) )</f>
        <v>0.83799636468754102</v>
      </c>
      <c r="J180" s="15">
        <f xml:space="preserve"> IF( ISNA( 'F_Inputs - Reps override'!I180 ), "", IF( ISBLANK( 'F_Inputs - Reps override'!I180 ), 'F_Inputs - Reps'!I180, 'F_Inputs - Reps override'!I180 ) )</f>
        <v>0.83139985882957501</v>
      </c>
      <c r="K180" s="15">
        <f xml:space="preserve"> IF( ISNA( 'F_Inputs - Reps override'!J180 ), "", IF( ISBLANK( 'F_Inputs - Reps override'!J180 ), 'F_Inputs - Reps'!J180, 'F_Inputs - Reps override'!J180 ) )</f>
        <v>0.83026482521233502</v>
      </c>
      <c r="L180" s="7">
        <f t="shared" si="2"/>
        <v>4.1922225735647327</v>
      </c>
      <c r="M180" t="str">
        <f xml:space="preserve"> INDEX(Lookup!$D$3:$D$134, MATCH('Inputs - Reps'!D180, Lookup!$C$3:$C$134, 0),)</f>
        <v>B Opex WWN</v>
      </c>
    </row>
    <row r="181" spans="3:13">
      <c r="C181" s="15" t="s">
        <v>298</v>
      </c>
      <c r="D181" s="15" t="s">
        <v>126</v>
      </c>
      <c r="E181" s="15" t="s">
        <v>127</v>
      </c>
      <c r="F181" s="15" t="s">
        <v>36</v>
      </c>
      <c r="G181" s="15">
        <f xml:space="preserve"> IF( ISNA( 'F_Inputs - Reps override'!F181 ), "", IF( ISBLANK( 'F_Inputs - Reps override'!F181 ), 'F_Inputs - Reps'!F181, 'F_Inputs - Reps override'!F181 ) )</f>
        <v>1.62085975660864</v>
      </c>
      <c r="H181" s="15">
        <f xml:space="preserve"> IF( ISNA( 'F_Inputs - Reps override'!G181 ), "", IF( ISBLANK( 'F_Inputs - Reps override'!G181 ), 'F_Inputs - Reps'!G181, 'F_Inputs - Reps override'!G181 ) )</f>
        <v>1.6355787185560799</v>
      </c>
      <c r="I181" s="15">
        <f xml:space="preserve"> IF( ISNA( 'F_Inputs - Reps override'!H181 ), "", IF( ISBLANK( 'F_Inputs - Reps override'!H181 ), 'F_Inputs - Reps'!H181, 'F_Inputs - Reps override'!H181 ) )</f>
        <v>1.6150036353124599</v>
      </c>
      <c r="J181" s="15">
        <f xml:space="preserve"> IF( ISNA( 'F_Inputs - Reps override'!I181 ), "", IF( ISBLANK( 'F_Inputs - Reps override'!I181 ), 'F_Inputs - Reps'!I181, 'F_Inputs - Reps override'!I181 ) )</f>
        <v>1.6096001411704299</v>
      </c>
      <c r="K181" s="15">
        <f xml:space="preserve"> IF( ISNA( 'F_Inputs - Reps override'!J181 ), "", IF( ISBLANK( 'F_Inputs - Reps override'!J181 ), 'F_Inputs - Reps'!J181, 'F_Inputs - Reps override'!J181 ) )</f>
        <v>1.61373517478766</v>
      </c>
      <c r="L181" s="7">
        <f t="shared" si="2"/>
        <v>8.0947774264352699</v>
      </c>
      <c r="M181" t="str">
        <f xml:space="preserve"> INDEX(Lookup!$D$3:$D$134, MATCH('Inputs - Reps'!D181, Lookup!$C$3:$C$134, 0),)</f>
        <v>B Opex WWN</v>
      </c>
    </row>
    <row r="182" spans="3:13">
      <c r="C182" s="15" t="s">
        <v>298</v>
      </c>
      <c r="D182" s="15" t="s">
        <v>128</v>
      </c>
      <c r="E182" s="15" t="s">
        <v>129</v>
      </c>
      <c r="F182" s="15" t="s">
        <v>36</v>
      </c>
      <c r="G182" s="15">
        <f xml:space="preserve"> IF( ISNA( 'F_Inputs - Reps override'!F182 ), "", IF( ISBLANK( 'F_Inputs - Reps override'!F182 ), 'F_Inputs - Reps'!F182, 'F_Inputs - Reps override'!F182 ) )</f>
        <v>0.38393508259911002</v>
      </c>
      <c r="H182" s="15">
        <f xml:space="preserve"> IF( ISNA( 'F_Inputs - Reps override'!G182 ), "", IF( ISBLANK( 'F_Inputs - Reps override'!G182 ), 'F_Inputs - Reps'!G182, 'F_Inputs - Reps override'!G182 ) )</f>
        <v>0.39832462905207999</v>
      </c>
      <c r="I182" s="15">
        <f xml:space="preserve"> IF( ISNA( 'F_Inputs - Reps override'!H182 ), "", IF( ISBLANK( 'F_Inputs - Reps override'!H182 ), 'F_Inputs - Reps'!H182, 'F_Inputs - Reps override'!H182 ) )</f>
        <v>0.39832979751967401</v>
      </c>
      <c r="J182" s="15">
        <f xml:space="preserve"> IF( ISNA( 'F_Inputs - Reps override'!I182 ), "", IF( ISBLANK( 'F_Inputs - Reps override'!I182 ), 'F_Inputs - Reps'!I182, 'F_Inputs - Reps override'!I182 ) )</f>
        <v>0.39833475522619799</v>
      </c>
      <c r="K182" s="15">
        <f xml:space="preserve"> IF( ISNA( 'F_Inputs - Reps override'!J182 ), "", IF( ISBLANK( 'F_Inputs - Reps override'!J182 ), 'F_Inputs - Reps'!J182, 'F_Inputs - Reps override'!J182 ) )</f>
        <v>0.39833754547862399</v>
      </c>
      <c r="L182" s="7">
        <f t="shared" si="2"/>
        <v>1.977261809875686</v>
      </c>
      <c r="M182" t="str">
        <f xml:space="preserve"> INDEX(Lookup!$D$3:$D$134, MATCH('Inputs - Reps'!D182, Lookup!$C$3:$C$134, 0),)</f>
        <v>B Opex BIO</v>
      </c>
    </row>
    <row r="183" spans="3:13">
      <c r="C183" s="15" t="s">
        <v>298</v>
      </c>
      <c r="D183" s="15" t="s">
        <v>130</v>
      </c>
      <c r="E183" s="15" t="s">
        <v>131</v>
      </c>
      <c r="F183" s="15" t="s">
        <v>36</v>
      </c>
      <c r="G183" s="15">
        <f xml:space="preserve"> IF( ISNA( 'F_Inputs - Reps override'!F183 ), "", IF( ISBLANK( 'F_Inputs - Reps override'!F183 ), 'F_Inputs - Reps'!F183, 'F_Inputs - Reps override'!F183 ) )</f>
        <v>0.185285905464698</v>
      </c>
      <c r="H183" s="15">
        <f xml:space="preserve"> IF( ISNA( 'F_Inputs - Reps override'!G183 ), "", IF( ISBLANK( 'F_Inputs - Reps override'!G183 ), 'F_Inputs - Reps'!G183, 'F_Inputs - Reps override'!G183 ) )</f>
        <v>0.19392424457608801</v>
      </c>
      <c r="I183" s="15">
        <f xml:space="preserve"> IF( ISNA( 'F_Inputs - Reps override'!H183 ), "", IF( ISBLANK( 'F_Inputs - Reps override'!H183 ), 'F_Inputs - Reps'!H183, 'F_Inputs - Reps override'!H183 ) )</f>
        <v>0.193918086170948</v>
      </c>
      <c r="J183" s="15">
        <f xml:space="preserve"> IF( ISNA( 'F_Inputs - Reps override'!I183 ), "", IF( ISBLANK( 'F_Inputs - Reps override'!I183 ), 'F_Inputs - Reps'!I183, 'F_Inputs - Reps override'!I183 ) )</f>
        <v>0.1939121788948</v>
      </c>
      <c r="K183" s="15">
        <f xml:space="preserve"> IF( ISNA( 'F_Inputs - Reps override'!J183 ), "", IF( ISBLANK( 'F_Inputs - Reps override'!J183 ), 'F_Inputs - Reps'!J183, 'F_Inputs - Reps override'!J183 ) )</f>
        <v>0.19390885421401699</v>
      </c>
      <c r="L183" s="7">
        <f t="shared" si="2"/>
        <v>0.96094926932055102</v>
      </c>
      <c r="M183" t="str">
        <f xml:space="preserve"> INDEX(Lookup!$D$3:$D$134, MATCH('Inputs - Reps'!D183, Lookup!$C$3:$C$134, 0),)</f>
        <v>B Opex BIO</v>
      </c>
    </row>
    <row r="184" spans="3:13">
      <c r="C184" s="15" t="s">
        <v>298</v>
      </c>
      <c r="D184" s="15" t="s">
        <v>132</v>
      </c>
      <c r="E184" s="15" t="s">
        <v>133</v>
      </c>
      <c r="F184" s="15" t="s">
        <v>36</v>
      </c>
      <c r="G184" s="15">
        <f xml:space="preserve"> IF( ISNA( 'F_Inputs - Reps override'!F184 ), "", IF( ISBLANK( 'F_Inputs - Reps override'!F184 ), 'F_Inputs - Reps'!F184, 'F_Inputs - Reps override'!F184 ) )</f>
        <v>0.12877901193619201</v>
      </c>
      <c r="H184" s="15">
        <f xml:space="preserve"> IF( ISNA( 'F_Inputs - Reps override'!G184 ), "", IF( ISBLANK( 'F_Inputs - Reps override'!G184 ), 'F_Inputs - Reps'!G184, 'F_Inputs - Reps override'!G184 ) )</f>
        <v>0.13375112637183201</v>
      </c>
      <c r="I184" s="15">
        <f xml:space="preserve"> IF( ISNA( 'F_Inputs - Reps override'!H184 ), "", IF( ISBLANK( 'F_Inputs - Reps override'!H184 ), 'F_Inputs - Reps'!H184, 'F_Inputs - Reps override'!H184 ) )</f>
        <v>0.133752116309378</v>
      </c>
      <c r="J184" s="15">
        <f xml:space="preserve"> IF( ISNA( 'F_Inputs - Reps override'!I184 ), "", IF( ISBLANK( 'F_Inputs - Reps override'!I184 ), 'F_Inputs - Reps'!I184, 'F_Inputs - Reps override'!I184 ) )</f>
        <v>0.13375306587900301</v>
      </c>
      <c r="K184" s="15">
        <f xml:space="preserve"> IF( ISNA( 'F_Inputs - Reps override'!J184 ), "", IF( ISBLANK( 'F_Inputs - Reps override'!J184 ), 'F_Inputs - Reps'!J184, 'F_Inputs - Reps override'!J184 ) )</f>
        <v>0.133753600307359</v>
      </c>
      <c r="L184" s="7">
        <f t="shared" si="2"/>
        <v>0.66378892080376395</v>
      </c>
      <c r="M184" t="str">
        <f xml:space="preserve"> INDEX(Lookup!$D$3:$D$134, MATCH('Inputs - Reps'!D184, Lookup!$C$3:$C$134, 0),)</f>
        <v>B Opex BIO</v>
      </c>
    </row>
    <row r="185" spans="3:13">
      <c r="C185" s="15" t="s">
        <v>298</v>
      </c>
      <c r="D185" s="15" t="s">
        <v>134</v>
      </c>
      <c r="E185" s="15" t="s">
        <v>135</v>
      </c>
      <c r="F185" s="15" t="s">
        <v>36</v>
      </c>
      <c r="G185" s="15">
        <f xml:space="preserve"> IF( ISNA( 'F_Inputs - Reps override'!F185 ), "", IF( ISBLANK( 'F_Inputs - Reps override'!F185 ), 'F_Inputs - Reps'!F185, 'F_Inputs - Reps override'!F185 ) )</f>
        <v>0</v>
      </c>
      <c r="H185" s="15">
        <f xml:space="preserve"> IF( ISNA( 'F_Inputs - Reps override'!G185 ), "", IF( ISBLANK( 'F_Inputs - Reps override'!G185 ), 'F_Inputs - Reps'!G185, 'F_Inputs - Reps override'!G185 ) )</f>
        <v>0</v>
      </c>
      <c r="I185" s="15">
        <f xml:space="preserve"> IF( ISNA( 'F_Inputs - Reps override'!H185 ), "", IF( ISBLANK( 'F_Inputs - Reps override'!H185 ), 'F_Inputs - Reps'!H185, 'F_Inputs - Reps override'!H185 ) )</f>
        <v>0</v>
      </c>
      <c r="J185" s="15">
        <f xml:space="preserve"> IF( ISNA( 'F_Inputs - Reps override'!I185 ), "", IF( ISBLANK( 'F_Inputs - Reps override'!I185 ), 'F_Inputs - Reps'!I185, 'F_Inputs - Reps override'!I185 ) )</f>
        <v>0</v>
      </c>
      <c r="K185" s="15">
        <f xml:space="preserve"> IF( ISNA( 'F_Inputs - Reps override'!J185 ), "", IF( ISBLANK( 'F_Inputs - Reps override'!J185 ), 'F_Inputs - Reps'!J185, 'F_Inputs - Reps override'!J185 ) )</f>
        <v>0</v>
      </c>
      <c r="L185" s="7">
        <f t="shared" si="2"/>
        <v>0</v>
      </c>
      <c r="M185" t="str">
        <f xml:space="preserve"> INDEX(Lookup!$D$3:$D$134, MATCH('Inputs - Reps'!D185, Lookup!$C$3:$C$134, 0),)</f>
        <v>E Opex WWN</v>
      </c>
    </row>
    <row r="186" spans="3:13">
      <c r="C186" s="15" t="s">
        <v>298</v>
      </c>
      <c r="D186" s="15" t="s">
        <v>136</v>
      </c>
      <c r="E186" s="15" t="s">
        <v>137</v>
      </c>
      <c r="F186" s="15" t="s">
        <v>36</v>
      </c>
      <c r="G186" s="15">
        <f xml:space="preserve"> IF( ISNA( 'F_Inputs - Reps override'!F186 ), "", IF( ISBLANK( 'F_Inputs - Reps override'!F186 ), 'F_Inputs - Reps'!F186, 'F_Inputs - Reps override'!F186 ) )</f>
        <v>3.5000000000000003E-2</v>
      </c>
      <c r="H186" s="15">
        <f xml:space="preserve"> IF( ISNA( 'F_Inputs - Reps override'!G186 ), "", IF( ISBLANK( 'F_Inputs - Reps override'!G186 ), 'F_Inputs - Reps'!G186, 'F_Inputs - Reps override'!G186 ) )</f>
        <v>3.1E-2</v>
      </c>
      <c r="I186" s="15">
        <f xml:space="preserve"> IF( ISNA( 'F_Inputs - Reps override'!H186 ), "", IF( ISBLANK( 'F_Inputs - Reps override'!H186 ), 'F_Inputs - Reps'!H186, 'F_Inputs - Reps override'!H186 ) )</f>
        <v>4.3799999999999999E-2</v>
      </c>
      <c r="J186" s="15">
        <f xml:space="preserve"> IF( ISNA( 'F_Inputs - Reps override'!I186 ), "", IF( ISBLANK( 'F_Inputs - Reps override'!I186 ), 'F_Inputs - Reps'!I186, 'F_Inputs - Reps override'!I186 ) )</f>
        <v>4.3799999999999999E-2</v>
      </c>
      <c r="K186" s="15">
        <f xml:space="preserve"> IF( ISNA( 'F_Inputs - Reps override'!J186 ), "", IF( ISBLANK( 'F_Inputs - Reps override'!J186 ), 'F_Inputs - Reps'!J186, 'F_Inputs - Reps override'!J186 ) )</f>
        <v>4.48E-2</v>
      </c>
      <c r="L186" s="7">
        <f t="shared" si="2"/>
        <v>0.19840000000000002</v>
      </c>
      <c r="M186" t="str">
        <f xml:space="preserve"> INDEX(Lookup!$D$3:$D$134, MATCH('Inputs - Reps'!D186, Lookup!$C$3:$C$134, 0),)</f>
        <v>E Opex WWN</v>
      </c>
    </row>
    <row r="187" spans="3:13">
      <c r="C187" s="15" t="s">
        <v>298</v>
      </c>
      <c r="D187" s="15" t="s">
        <v>138</v>
      </c>
      <c r="E187" s="15" t="s">
        <v>139</v>
      </c>
      <c r="F187" s="15" t="s">
        <v>36</v>
      </c>
      <c r="G187" s="15">
        <f xml:space="preserve"> IF( ISNA( 'F_Inputs - Reps override'!F187 ), "", IF( ISBLANK( 'F_Inputs - Reps override'!F187 ), 'F_Inputs - Reps'!F187, 'F_Inputs - Reps override'!F187 ) )</f>
        <v>0</v>
      </c>
      <c r="H187" s="15">
        <f xml:space="preserve"> IF( ISNA( 'F_Inputs - Reps override'!G187 ), "", IF( ISBLANK( 'F_Inputs - Reps override'!G187 ), 'F_Inputs - Reps'!G187, 'F_Inputs - Reps override'!G187 ) )</f>
        <v>0</v>
      </c>
      <c r="I187" s="15">
        <f xml:space="preserve"> IF( ISNA( 'F_Inputs - Reps override'!H187 ), "", IF( ISBLANK( 'F_Inputs - Reps override'!H187 ), 'F_Inputs - Reps'!H187, 'F_Inputs - Reps override'!H187 ) )</f>
        <v>0</v>
      </c>
      <c r="J187" s="15">
        <f xml:space="preserve"> IF( ISNA( 'F_Inputs - Reps override'!I187 ), "", IF( ISBLANK( 'F_Inputs - Reps override'!I187 ), 'F_Inputs - Reps'!I187, 'F_Inputs - Reps override'!I187 ) )</f>
        <v>0</v>
      </c>
      <c r="K187" s="15">
        <f xml:space="preserve"> IF( ISNA( 'F_Inputs - Reps override'!J187 ), "", IF( ISBLANK( 'F_Inputs - Reps override'!J187 ), 'F_Inputs - Reps'!J187, 'F_Inputs - Reps override'!J187 ) )</f>
        <v>0</v>
      </c>
      <c r="L187" s="7">
        <f t="shared" si="2"/>
        <v>0</v>
      </c>
      <c r="M187" t="str">
        <f xml:space="preserve"> INDEX(Lookup!$D$3:$D$134, MATCH('Inputs - Reps'!D187, Lookup!$C$3:$C$134, 0),)</f>
        <v>E Opex BIO</v>
      </c>
    </row>
    <row r="188" spans="3:13">
      <c r="C188" s="15" t="s">
        <v>298</v>
      </c>
      <c r="D188" s="15" t="s">
        <v>140</v>
      </c>
      <c r="E188" s="15" t="s">
        <v>141</v>
      </c>
      <c r="F188" s="15" t="s">
        <v>36</v>
      </c>
      <c r="G188" s="15">
        <f xml:space="preserve"> IF( ISNA( 'F_Inputs - Reps override'!F188 ), "", IF( ISBLANK( 'F_Inputs - Reps override'!F188 ), 'F_Inputs - Reps'!F188, 'F_Inputs - Reps override'!F188 ) )</f>
        <v>0</v>
      </c>
      <c r="H188" s="15">
        <f xml:space="preserve"> IF( ISNA( 'F_Inputs - Reps override'!G188 ), "", IF( ISBLANK( 'F_Inputs - Reps override'!G188 ), 'F_Inputs - Reps'!G188, 'F_Inputs - Reps override'!G188 ) )</f>
        <v>0</v>
      </c>
      <c r="I188" s="15">
        <f xml:space="preserve"> IF( ISNA( 'F_Inputs - Reps override'!H188 ), "", IF( ISBLANK( 'F_Inputs - Reps override'!H188 ), 'F_Inputs - Reps'!H188, 'F_Inputs - Reps override'!H188 ) )</f>
        <v>0</v>
      </c>
      <c r="J188" s="15">
        <f xml:space="preserve"> IF( ISNA( 'F_Inputs - Reps override'!I188 ), "", IF( ISBLANK( 'F_Inputs - Reps override'!I188 ), 'F_Inputs - Reps'!I188, 'F_Inputs - Reps override'!I188 ) )</f>
        <v>0</v>
      </c>
      <c r="K188" s="15">
        <f xml:space="preserve"> IF( ISNA( 'F_Inputs - Reps override'!J188 ), "", IF( ISBLANK( 'F_Inputs - Reps override'!J188 ), 'F_Inputs - Reps'!J188, 'F_Inputs - Reps override'!J188 ) )</f>
        <v>0</v>
      </c>
      <c r="L188" s="7">
        <f t="shared" si="2"/>
        <v>0</v>
      </c>
      <c r="M188" t="str">
        <f xml:space="preserve"> INDEX(Lookup!$D$3:$D$134, MATCH('Inputs - Reps'!D188, Lookup!$C$3:$C$134, 0),)</f>
        <v>E Opex BIO</v>
      </c>
    </row>
    <row r="189" spans="3:13">
      <c r="C189" s="15" t="s">
        <v>298</v>
      </c>
      <c r="D189" s="15" t="s">
        <v>142</v>
      </c>
      <c r="E189" s="15" t="s">
        <v>143</v>
      </c>
      <c r="F189" s="15" t="s">
        <v>36</v>
      </c>
      <c r="G189" s="15">
        <f xml:space="preserve"> IF( ISNA( 'F_Inputs - Reps override'!F189 ), "", IF( ISBLANK( 'F_Inputs - Reps override'!F189 ), 'F_Inputs - Reps'!F189, 'F_Inputs - Reps override'!F189 ) )</f>
        <v>0</v>
      </c>
      <c r="H189" s="15">
        <f xml:space="preserve"> IF( ISNA( 'F_Inputs - Reps override'!G189 ), "", IF( ISBLANK( 'F_Inputs - Reps override'!G189 ), 'F_Inputs - Reps'!G189, 'F_Inputs - Reps override'!G189 ) )</f>
        <v>0</v>
      </c>
      <c r="I189" s="15">
        <f xml:space="preserve"> IF( ISNA( 'F_Inputs - Reps override'!H189 ), "", IF( ISBLANK( 'F_Inputs - Reps override'!H189 ), 'F_Inputs - Reps'!H189, 'F_Inputs - Reps override'!H189 ) )</f>
        <v>0</v>
      </c>
      <c r="J189" s="15">
        <f xml:space="preserve"> IF( ISNA( 'F_Inputs - Reps override'!I189 ), "", IF( ISBLANK( 'F_Inputs - Reps override'!I189 ), 'F_Inputs - Reps'!I189, 'F_Inputs - Reps override'!I189 ) )</f>
        <v>0</v>
      </c>
      <c r="K189" s="15">
        <f xml:space="preserve"> IF( ISNA( 'F_Inputs - Reps override'!J189 ), "", IF( ISBLANK( 'F_Inputs - Reps override'!J189 ), 'F_Inputs - Reps'!J189, 'F_Inputs - Reps override'!J189 ) )</f>
        <v>0</v>
      </c>
      <c r="L189" s="7">
        <f t="shared" si="2"/>
        <v>0</v>
      </c>
      <c r="M189" t="str">
        <f xml:space="preserve"> INDEX(Lookup!$D$3:$D$134, MATCH('Inputs - Reps'!D189, Lookup!$C$3:$C$134, 0),)</f>
        <v>E Opex BIO</v>
      </c>
    </row>
    <row r="190" spans="3:13">
      <c r="C190" s="15" t="s">
        <v>298</v>
      </c>
      <c r="D190" s="15" t="s">
        <v>144</v>
      </c>
      <c r="E190" s="15" t="s">
        <v>145</v>
      </c>
      <c r="F190" s="15" t="s">
        <v>36</v>
      </c>
      <c r="G190" s="15">
        <f xml:space="preserve"> IF( ISNA( 'F_Inputs - Reps override'!F190 ), "", IF( ISBLANK( 'F_Inputs - Reps override'!F190 ), 'F_Inputs - Reps'!F190, 'F_Inputs - Reps override'!F190 ) )</f>
        <v>0</v>
      </c>
      <c r="H190" s="15">
        <f xml:space="preserve"> IF( ISNA( 'F_Inputs - Reps override'!G190 ), "", IF( ISBLANK( 'F_Inputs - Reps override'!G190 ), 'F_Inputs - Reps'!G190, 'F_Inputs - Reps override'!G190 ) )</f>
        <v>0</v>
      </c>
      <c r="I190" s="15">
        <f xml:space="preserve"> IF( ISNA( 'F_Inputs - Reps override'!H190 ), "", IF( ISBLANK( 'F_Inputs - Reps override'!H190 ), 'F_Inputs - Reps'!H190, 'F_Inputs - Reps override'!H190 ) )</f>
        <v>0</v>
      </c>
      <c r="J190" s="15">
        <f xml:space="preserve"> IF( ISNA( 'F_Inputs - Reps override'!I190 ), "", IF( ISBLANK( 'F_Inputs - Reps override'!I190 ), 'F_Inputs - Reps'!I190, 'F_Inputs - Reps override'!I190 ) )</f>
        <v>0</v>
      </c>
      <c r="K190" s="15">
        <f xml:space="preserve"> IF( ISNA( 'F_Inputs - Reps override'!J190 ), "", IF( ISBLANK( 'F_Inputs - Reps override'!J190 ), 'F_Inputs - Reps'!J190, 'F_Inputs - Reps override'!J190 ) )</f>
        <v>0</v>
      </c>
      <c r="L190" s="7">
        <f t="shared" si="2"/>
        <v>0</v>
      </c>
      <c r="M190" t="str">
        <f xml:space="preserve"> INDEX(Lookup!$D$3:$D$134, MATCH('Inputs - Reps'!D190, Lookup!$C$3:$C$134, 0),)</f>
        <v>Plus Opex WWN</v>
      </c>
    </row>
    <row r="191" spans="3:13">
      <c r="C191" s="15" t="s">
        <v>298</v>
      </c>
      <c r="D191" s="15" t="s">
        <v>146</v>
      </c>
      <c r="E191" s="15" t="s">
        <v>147</v>
      </c>
      <c r="F191" s="15" t="s">
        <v>36</v>
      </c>
      <c r="G191" s="15">
        <f xml:space="preserve"> IF( ISNA( 'F_Inputs - Reps override'!F191 ), "", IF( ISBLANK( 'F_Inputs - Reps override'!F191 ), 'F_Inputs - Reps'!F191, 'F_Inputs - Reps override'!F191 ) )</f>
        <v>0</v>
      </c>
      <c r="H191" s="15">
        <f xml:space="preserve"> IF( ISNA( 'F_Inputs - Reps override'!G191 ), "", IF( ISBLANK( 'F_Inputs - Reps override'!G191 ), 'F_Inputs - Reps'!G191, 'F_Inputs - Reps override'!G191 ) )</f>
        <v>0</v>
      </c>
      <c r="I191" s="15">
        <f xml:space="preserve"> IF( ISNA( 'F_Inputs - Reps override'!H191 ), "", IF( ISBLANK( 'F_Inputs - Reps override'!H191 ), 'F_Inputs - Reps'!H191, 'F_Inputs - Reps override'!H191 ) )</f>
        <v>0</v>
      </c>
      <c r="J191" s="15">
        <f xml:space="preserve"> IF( ISNA( 'F_Inputs - Reps override'!I191 ), "", IF( ISBLANK( 'F_Inputs - Reps override'!I191 ), 'F_Inputs - Reps'!I191, 'F_Inputs - Reps override'!I191 ) )</f>
        <v>0</v>
      </c>
      <c r="K191" s="15">
        <f xml:space="preserve"> IF( ISNA( 'F_Inputs - Reps override'!J191 ), "", IF( ISBLANK( 'F_Inputs - Reps override'!J191 ), 'F_Inputs - Reps'!J191, 'F_Inputs - Reps override'!J191 ) )</f>
        <v>0</v>
      </c>
      <c r="L191" s="7">
        <f t="shared" si="2"/>
        <v>0</v>
      </c>
      <c r="M191" t="str">
        <f xml:space="preserve"> INDEX(Lookup!$D$3:$D$134, MATCH('Inputs - Reps'!D191, Lookup!$C$3:$C$134, 0),)</f>
        <v>Plus Opex WWN</v>
      </c>
    </row>
    <row r="192" spans="3:13">
      <c r="C192" s="15" t="s">
        <v>298</v>
      </c>
      <c r="D192" s="15" t="s">
        <v>148</v>
      </c>
      <c r="E192" s="15" t="s">
        <v>149</v>
      </c>
      <c r="F192" s="15" t="s">
        <v>36</v>
      </c>
      <c r="G192" s="15">
        <f xml:space="preserve"> IF( ISNA( 'F_Inputs - Reps override'!F192 ), "", IF( ISBLANK( 'F_Inputs - Reps override'!F192 ), 'F_Inputs - Reps'!F192, 'F_Inputs - Reps override'!F192 ) )</f>
        <v>0</v>
      </c>
      <c r="H192" s="15">
        <f xml:space="preserve"> IF( ISNA( 'F_Inputs - Reps override'!G192 ), "", IF( ISBLANK( 'F_Inputs - Reps override'!G192 ), 'F_Inputs - Reps'!G192, 'F_Inputs - Reps override'!G192 ) )</f>
        <v>0</v>
      </c>
      <c r="I192" s="15">
        <f xml:space="preserve"> IF( ISNA( 'F_Inputs - Reps override'!H192 ), "", IF( ISBLANK( 'F_Inputs - Reps override'!H192 ), 'F_Inputs - Reps'!H192, 'F_Inputs - Reps override'!H192 ) )</f>
        <v>0</v>
      </c>
      <c r="J192" s="15">
        <f xml:space="preserve"> IF( ISNA( 'F_Inputs - Reps override'!I192 ), "", IF( ISBLANK( 'F_Inputs - Reps override'!I192 ), 'F_Inputs - Reps'!I192, 'F_Inputs - Reps override'!I192 ) )</f>
        <v>0</v>
      </c>
      <c r="K192" s="15">
        <f xml:space="preserve"> IF( ISNA( 'F_Inputs - Reps override'!J192 ), "", IF( ISBLANK( 'F_Inputs - Reps override'!J192 ), 'F_Inputs - Reps'!J192, 'F_Inputs - Reps override'!J192 ) )</f>
        <v>0</v>
      </c>
      <c r="L192" s="7">
        <f t="shared" si="2"/>
        <v>0</v>
      </c>
      <c r="M192" t="str">
        <f xml:space="preserve"> INDEX(Lookup!$D$3:$D$134, MATCH('Inputs - Reps'!D192, Lookup!$C$3:$C$134, 0),)</f>
        <v>Plus Opex BIO</v>
      </c>
    </row>
    <row r="193" spans="3:13">
      <c r="C193" s="15" t="s">
        <v>298</v>
      </c>
      <c r="D193" s="15" t="s">
        <v>150</v>
      </c>
      <c r="E193" s="15" t="s">
        <v>151</v>
      </c>
      <c r="F193" s="15" t="s">
        <v>36</v>
      </c>
      <c r="G193" s="15">
        <f xml:space="preserve"> IF( ISNA( 'F_Inputs - Reps override'!F193 ), "", IF( ISBLANK( 'F_Inputs - Reps override'!F193 ), 'F_Inputs - Reps'!F193, 'F_Inputs - Reps override'!F193 ) )</f>
        <v>0</v>
      </c>
      <c r="H193" s="15">
        <f xml:space="preserve"> IF( ISNA( 'F_Inputs - Reps override'!G193 ), "", IF( ISBLANK( 'F_Inputs - Reps override'!G193 ), 'F_Inputs - Reps'!G193, 'F_Inputs - Reps override'!G193 ) )</f>
        <v>0</v>
      </c>
      <c r="I193" s="15">
        <f xml:space="preserve"> IF( ISNA( 'F_Inputs - Reps override'!H193 ), "", IF( ISBLANK( 'F_Inputs - Reps override'!H193 ), 'F_Inputs - Reps'!H193, 'F_Inputs - Reps override'!H193 ) )</f>
        <v>0</v>
      </c>
      <c r="J193" s="15">
        <f xml:space="preserve"> IF( ISNA( 'F_Inputs - Reps override'!I193 ), "", IF( ISBLANK( 'F_Inputs - Reps override'!I193 ), 'F_Inputs - Reps'!I193, 'F_Inputs - Reps override'!I193 ) )</f>
        <v>0</v>
      </c>
      <c r="K193" s="15">
        <f xml:space="preserve"> IF( ISNA( 'F_Inputs - Reps override'!J193 ), "", IF( ISBLANK( 'F_Inputs - Reps override'!J193 ), 'F_Inputs - Reps'!J193, 'F_Inputs - Reps override'!J193 ) )</f>
        <v>0</v>
      </c>
      <c r="L193" s="7">
        <f t="shared" si="2"/>
        <v>0</v>
      </c>
      <c r="M193" t="str">
        <f xml:space="preserve"> INDEX(Lookup!$D$3:$D$134, MATCH('Inputs - Reps'!D193, Lookup!$C$3:$C$134, 0),)</f>
        <v>Plus Opex BIO</v>
      </c>
    </row>
    <row r="194" spans="3:13">
      <c r="C194" s="15" t="s">
        <v>298</v>
      </c>
      <c r="D194" s="15" t="s">
        <v>152</v>
      </c>
      <c r="E194" s="15" t="s">
        <v>153</v>
      </c>
      <c r="F194" s="15" t="s">
        <v>36</v>
      </c>
      <c r="G194" s="15">
        <f xml:space="preserve"> IF( ISNA( 'F_Inputs - Reps override'!F194 ), "", IF( ISBLANK( 'F_Inputs - Reps override'!F194 ), 'F_Inputs - Reps'!F194, 'F_Inputs - Reps override'!F194 ) )</f>
        <v>0</v>
      </c>
      <c r="H194" s="15">
        <f xml:space="preserve"> IF( ISNA( 'F_Inputs - Reps override'!G194 ), "", IF( ISBLANK( 'F_Inputs - Reps override'!G194 ), 'F_Inputs - Reps'!G194, 'F_Inputs - Reps override'!G194 ) )</f>
        <v>0</v>
      </c>
      <c r="I194" s="15">
        <f xml:space="preserve"> IF( ISNA( 'F_Inputs - Reps override'!H194 ), "", IF( ISBLANK( 'F_Inputs - Reps override'!H194 ), 'F_Inputs - Reps'!H194, 'F_Inputs - Reps override'!H194 ) )</f>
        <v>0</v>
      </c>
      <c r="J194" s="15">
        <f xml:space="preserve"> IF( ISNA( 'F_Inputs - Reps override'!I194 ), "", IF( ISBLANK( 'F_Inputs - Reps override'!I194 ), 'F_Inputs - Reps'!I194, 'F_Inputs - Reps override'!I194 ) )</f>
        <v>0</v>
      </c>
      <c r="K194" s="15">
        <f xml:space="preserve"> IF( ISNA( 'F_Inputs - Reps override'!J194 ), "", IF( ISBLANK( 'F_Inputs - Reps override'!J194 ), 'F_Inputs - Reps'!J194, 'F_Inputs - Reps override'!J194 ) )</f>
        <v>0</v>
      </c>
      <c r="L194" s="7">
        <f t="shared" si="2"/>
        <v>0</v>
      </c>
      <c r="M194" t="str">
        <f xml:space="preserve"> INDEX(Lookup!$D$3:$D$134, MATCH('Inputs - Reps'!D194, Lookup!$C$3:$C$134, 0),)</f>
        <v>Plus Opex BIO</v>
      </c>
    </row>
    <row r="195" spans="3:13">
      <c r="C195" s="15" t="s">
        <v>298</v>
      </c>
      <c r="D195" s="15" t="s">
        <v>154</v>
      </c>
      <c r="E195" s="15" t="s">
        <v>155</v>
      </c>
      <c r="F195" s="15" t="s">
        <v>36</v>
      </c>
      <c r="G195" s="15">
        <f xml:space="preserve"> IF( ISNA( 'F_Inputs - Reps override'!F195 ), "", IF( ISBLANK( 'F_Inputs - Reps override'!F195 ), 'F_Inputs - Reps'!F195, 'F_Inputs - Reps override'!F195 ) )</f>
        <v>0</v>
      </c>
      <c r="H195" s="15">
        <f xml:space="preserve"> IF( ISNA( 'F_Inputs - Reps override'!G195 ), "", IF( ISBLANK( 'F_Inputs - Reps override'!G195 ), 'F_Inputs - Reps'!G195, 'F_Inputs - Reps override'!G195 ) )</f>
        <v>0</v>
      </c>
      <c r="I195" s="15">
        <f xml:space="preserve"> IF( ISNA( 'F_Inputs - Reps override'!H195 ), "", IF( ISBLANK( 'F_Inputs - Reps override'!H195 ), 'F_Inputs - Reps'!H195, 'F_Inputs - Reps override'!H195 ) )</f>
        <v>0</v>
      </c>
      <c r="J195" s="15">
        <f xml:space="preserve"> IF( ISNA( 'F_Inputs - Reps override'!I195 ), "", IF( ISBLANK( 'F_Inputs - Reps override'!I195 ), 'F_Inputs - Reps'!I195, 'F_Inputs - Reps override'!I195 ) )</f>
        <v>0</v>
      </c>
      <c r="K195" s="15">
        <f xml:space="preserve"> IF( ISNA( 'F_Inputs - Reps override'!J195 ), "", IF( ISBLANK( 'F_Inputs - Reps override'!J195 ), 'F_Inputs - Reps'!J195, 'F_Inputs - Reps override'!J195 ) )</f>
        <v>0</v>
      </c>
      <c r="L195" s="7">
        <f t="shared" si="2"/>
        <v>0</v>
      </c>
      <c r="M195" t="str">
        <f xml:space="preserve"> INDEX(Lookup!$D$3:$D$134, MATCH('Inputs - Reps'!D195, Lookup!$C$3:$C$134, 0),)</f>
        <v>Plus Opex WWN</v>
      </c>
    </row>
    <row r="196" spans="3:13">
      <c r="C196" s="15" t="s">
        <v>298</v>
      </c>
      <c r="D196" s="15" t="s">
        <v>156</v>
      </c>
      <c r="E196" s="15" t="s">
        <v>157</v>
      </c>
      <c r="F196" s="15" t="s">
        <v>36</v>
      </c>
      <c r="G196" s="15">
        <f xml:space="preserve"> IF( ISNA( 'F_Inputs - Reps override'!F196 ), "", IF( ISBLANK( 'F_Inputs - Reps override'!F196 ), 'F_Inputs - Reps'!F196, 'F_Inputs - Reps override'!F196 ) )</f>
        <v>0</v>
      </c>
      <c r="H196" s="15">
        <f xml:space="preserve"> IF( ISNA( 'F_Inputs - Reps override'!G196 ), "", IF( ISBLANK( 'F_Inputs - Reps override'!G196 ), 'F_Inputs - Reps'!G196, 'F_Inputs - Reps override'!G196 ) )</f>
        <v>0</v>
      </c>
      <c r="I196" s="15">
        <f xml:space="preserve"> IF( ISNA( 'F_Inputs - Reps override'!H196 ), "", IF( ISBLANK( 'F_Inputs - Reps override'!H196 ), 'F_Inputs - Reps'!H196, 'F_Inputs - Reps override'!H196 ) )</f>
        <v>0</v>
      </c>
      <c r="J196" s="15">
        <f xml:space="preserve"> IF( ISNA( 'F_Inputs - Reps override'!I196 ), "", IF( ISBLANK( 'F_Inputs - Reps override'!I196 ), 'F_Inputs - Reps'!I196, 'F_Inputs - Reps override'!I196 ) )</f>
        <v>0</v>
      </c>
      <c r="K196" s="15">
        <f xml:space="preserve"> IF( ISNA( 'F_Inputs - Reps override'!J196 ), "", IF( ISBLANK( 'F_Inputs - Reps override'!J196 ), 'F_Inputs - Reps'!J196, 'F_Inputs - Reps override'!J196 ) )</f>
        <v>0</v>
      </c>
      <c r="L196" s="7">
        <f t="shared" ref="L196:L259" si="3" xml:space="preserve"> SUM(G196:K196)</f>
        <v>0</v>
      </c>
      <c r="M196" t="str">
        <f xml:space="preserve"> INDEX(Lookup!$D$3:$D$134, MATCH('Inputs - Reps'!D196, Lookup!$C$3:$C$134, 0),)</f>
        <v>Plus Opex WWN</v>
      </c>
    </row>
    <row r="197" spans="3:13">
      <c r="C197" s="15" t="s">
        <v>298</v>
      </c>
      <c r="D197" s="15" t="s">
        <v>158</v>
      </c>
      <c r="E197" s="15" t="s">
        <v>159</v>
      </c>
      <c r="F197" s="15" t="s">
        <v>36</v>
      </c>
      <c r="G197" s="15">
        <f xml:space="preserve"> IF( ISNA( 'F_Inputs - Reps override'!F197 ), "", IF( ISBLANK( 'F_Inputs - Reps override'!F197 ), 'F_Inputs - Reps'!F197, 'F_Inputs - Reps override'!F197 ) )</f>
        <v>0</v>
      </c>
      <c r="H197" s="15">
        <f xml:space="preserve"> IF( ISNA( 'F_Inputs - Reps override'!G197 ), "", IF( ISBLANK( 'F_Inputs - Reps override'!G197 ), 'F_Inputs - Reps'!G197, 'F_Inputs - Reps override'!G197 ) )</f>
        <v>0</v>
      </c>
      <c r="I197" s="15">
        <f xml:space="preserve"> IF( ISNA( 'F_Inputs - Reps override'!H197 ), "", IF( ISBLANK( 'F_Inputs - Reps override'!H197 ), 'F_Inputs - Reps'!H197, 'F_Inputs - Reps override'!H197 ) )</f>
        <v>0</v>
      </c>
      <c r="J197" s="15">
        <f xml:space="preserve"> IF( ISNA( 'F_Inputs - Reps override'!I197 ), "", IF( ISBLANK( 'F_Inputs - Reps override'!I197 ), 'F_Inputs - Reps'!I197, 'F_Inputs - Reps override'!I197 ) )</f>
        <v>0</v>
      </c>
      <c r="K197" s="15">
        <f xml:space="preserve"> IF( ISNA( 'F_Inputs - Reps override'!J197 ), "", IF( ISBLANK( 'F_Inputs - Reps override'!J197 ), 'F_Inputs - Reps'!J197, 'F_Inputs - Reps override'!J197 ) )</f>
        <v>0</v>
      </c>
      <c r="L197" s="7">
        <f t="shared" si="3"/>
        <v>0</v>
      </c>
      <c r="M197" t="str">
        <f xml:space="preserve"> INDEX(Lookup!$D$3:$D$134, MATCH('Inputs - Reps'!D197, Lookup!$C$3:$C$134, 0),)</f>
        <v>Plus Opex BIO</v>
      </c>
    </row>
    <row r="198" spans="3:13">
      <c r="C198" s="15" t="s">
        <v>298</v>
      </c>
      <c r="D198" s="15" t="s">
        <v>160</v>
      </c>
      <c r="E198" s="15" t="s">
        <v>161</v>
      </c>
      <c r="F198" s="15" t="s">
        <v>36</v>
      </c>
      <c r="G198" s="15">
        <f xml:space="preserve"> IF( ISNA( 'F_Inputs - Reps override'!F198 ), "", IF( ISBLANK( 'F_Inputs - Reps override'!F198 ), 'F_Inputs - Reps'!F198, 'F_Inputs - Reps override'!F198 ) )</f>
        <v>0</v>
      </c>
      <c r="H198" s="15">
        <f xml:space="preserve"> IF( ISNA( 'F_Inputs - Reps override'!G198 ), "", IF( ISBLANK( 'F_Inputs - Reps override'!G198 ), 'F_Inputs - Reps'!G198, 'F_Inputs - Reps override'!G198 ) )</f>
        <v>0</v>
      </c>
      <c r="I198" s="15">
        <f xml:space="preserve"> IF( ISNA( 'F_Inputs - Reps override'!H198 ), "", IF( ISBLANK( 'F_Inputs - Reps override'!H198 ), 'F_Inputs - Reps'!H198, 'F_Inputs - Reps override'!H198 ) )</f>
        <v>0</v>
      </c>
      <c r="J198" s="15">
        <f xml:space="preserve"> IF( ISNA( 'F_Inputs - Reps override'!I198 ), "", IF( ISBLANK( 'F_Inputs - Reps override'!I198 ), 'F_Inputs - Reps'!I198, 'F_Inputs - Reps override'!I198 ) )</f>
        <v>0</v>
      </c>
      <c r="K198" s="15">
        <f xml:space="preserve"> IF( ISNA( 'F_Inputs - Reps override'!J198 ), "", IF( ISBLANK( 'F_Inputs - Reps override'!J198 ), 'F_Inputs - Reps'!J198, 'F_Inputs - Reps override'!J198 ) )</f>
        <v>0</v>
      </c>
      <c r="L198" s="7">
        <f t="shared" si="3"/>
        <v>0</v>
      </c>
      <c r="M198" t="str">
        <f xml:space="preserve"> INDEX(Lookup!$D$3:$D$134, MATCH('Inputs - Reps'!D198, Lookup!$C$3:$C$134, 0),)</f>
        <v>Plus Opex BIO</v>
      </c>
    </row>
    <row r="199" spans="3:13">
      <c r="C199" s="15" t="s">
        <v>298</v>
      </c>
      <c r="D199" s="15" t="s">
        <v>162</v>
      </c>
      <c r="E199" s="15" t="s">
        <v>163</v>
      </c>
      <c r="F199" s="15" t="s">
        <v>36</v>
      </c>
      <c r="G199" s="15">
        <f xml:space="preserve"> IF( ISNA( 'F_Inputs - Reps override'!F199 ), "", IF( ISBLANK( 'F_Inputs - Reps override'!F199 ), 'F_Inputs - Reps'!F199, 'F_Inputs - Reps override'!F199 ) )</f>
        <v>0</v>
      </c>
      <c r="H199" s="15">
        <f xml:space="preserve"> IF( ISNA( 'F_Inputs - Reps override'!G199 ), "", IF( ISBLANK( 'F_Inputs - Reps override'!G199 ), 'F_Inputs - Reps'!G199, 'F_Inputs - Reps override'!G199 ) )</f>
        <v>0</v>
      </c>
      <c r="I199" s="15">
        <f xml:space="preserve"> IF( ISNA( 'F_Inputs - Reps override'!H199 ), "", IF( ISBLANK( 'F_Inputs - Reps override'!H199 ), 'F_Inputs - Reps'!H199, 'F_Inputs - Reps override'!H199 ) )</f>
        <v>0</v>
      </c>
      <c r="J199" s="15">
        <f xml:space="preserve"> IF( ISNA( 'F_Inputs - Reps override'!I199 ), "", IF( ISBLANK( 'F_Inputs - Reps override'!I199 ), 'F_Inputs - Reps'!I199, 'F_Inputs - Reps override'!I199 ) )</f>
        <v>0</v>
      </c>
      <c r="K199" s="15">
        <f xml:space="preserve"> IF( ISNA( 'F_Inputs - Reps override'!J199 ), "", IF( ISBLANK( 'F_Inputs - Reps override'!J199 ), 'F_Inputs - Reps'!J199, 'F_Inputs - Reps override'!J199 ) )</f>
        <v>0</v>
      </c>
      <c r="L199" s="7">
        <f t="shared" si="3"/>
        <v>0</v>
      </c>
      <c r="M199" t="str">
        <f xml:space="preserve"> INDEX(Lookup!$D$3:$D$134, MATCH('Inputs - Reps'!D199, Lookup!$C$3:$C$134, 0),)</f>
        <v>Plus Opex BIO</v>
      </c>
    </row>
    <row r="200" spans="3:13">
      <c r="C200" s="15" t="s">
        <v>298</v>
      </c>
      <c r="D200" s="15" t="s">
        <v>164</v>
      </c>
      <c r="E200" s="15" t="s">
        <v>165</v>
      </c>
      <c r="F200" s="15" t="s">
        <v>36</v>
      </c>
      <c r="G200" s="15">
        <f xml:space="preserve"> IF( ISNA( 'F_Inputs - Reps override'!F200 ), "", IF( ISBLANK( 'F_Inputs - Reps override'!F200 ), 'F_Inputs - Reps'!F200, 'F_Inputs - Reps override'!F200 ) )</f>
        <v>0</v>
      </c>
      <c r="H200" s="15">
        <f xml:space="preserve"> IF( ISNA( 'F_Inputs - Reps override'!G200 ), "", IF( ISBLANK( 'F_Inputs - Reps override'!G200 ), 'F_Inputs - Reps'!G200, 'F_Inputs - Reps override'!G200 ) )</f>
        <v>0</v>
      </c>
      <c r="I200" s="15">
        <f xml:space="preserve"> IF( ISNA( 'F_Inputs - Reps override'!H200 ), "", IF( ISBLANK( 'F_Inputs - Reps override'!H200 ), 'F_Inputs - Reps'!H200, 'F_Inputs - Reps override'!H200 ) )</f>
        <v>0</v>
      </c>
      <c r="J200" s="15">
        <f xml:space="preserve"> IF( ISNA( 'F_Inputs - Reps override'!I200 ), "", IF( ISBLANK( 'F_Inputs - Reps override'!I200 ), 'F_Inputs - Reps'!I200, 'F_Inputs - Reps override'!I200 ) )</f>
        <v>0</v>
      </c>
      <c r="K200" s="15">
        <f xml:space="preserve"> IF( ISNA( 'F_Inputs - Reps override'!J200 ), "", IF( ISBLANK( 'F_Inputs - Reps override'!J200 ), 'F_Inputs - Reps'!J200, 'F_Inputs - Reps override'!J200 ) )</f>
        <v>0</v>
      </c>
      <c r="L200" s="7">
        <f t="shared" si="3"/>
        <v>0</v>
      </c>
      <c r="M200" t="str">
        <f xml:space="preserve"> INDEX(Lookup!$D$3:$D$134, MATCH('Inputs - Reps'!D200, Lookup!$C$3:$C$134, 0),)</f>
        <v>Plus Opex WWN</v>
      </c>
    </row>
    <row r="201" spans="3:13">
      <c r="C201" s="15" t="s">
        <v>298</v>
      </c>
      <c r="D201" s="15" t="s">
        <v>166</v>
      </c>
      <c r="E201" s="15" t="s">
        <v>167</v>
      </c>
      <c r="F201" s="15" t="s">
        <v>36</v>
      </c>
      <c r="G201" s="15">
        <f xml:space="preserve"> IF( ISNA( 'F_Inputs - Reps override'!F201 ), "", IF( ISBLANK( 'F_Inputs - Reps override'!F201 ), 'F_Inputs - Reps'!F201, 'F_Inputs - Reps override'!F201 ) )</f>
        <v>0</v>
      </c>
      <c r="H201" s="15">
        <f xml:space="preserve"> IF( ISNA( 'F_Inputs - Reps override'!G201 ), "", IF( ISBLANK( 'F_Inputs - Reps override'!G201 ), 'F_Inputs - Reps'!G201, 'F_Inputs - Reps override'!G201 ) )</f>
        <v>0</v>
      </c>
      <c r="I201" s="15">
        <f xml:space="preserve"> IF( ISNA( 'F_Inputs - Reps override'!H201 ), "", IF( ISBLANK( 'F_Inputs - Reps override'!H201 ), 'F_Inputs - Reps'!H201, 'F_Inputs - Reps override'!H201 ) )</f>
        <v>0</v>
      </c>
      <c r="J201" s="15">
        <f xml:space="preserve"> IF( ISNA( 'F_Inputs - Reps override'!I201 ), "", IF( ISBLANK( 'F_Inputs - Reps override'!I201 ), 'F_Inputs - Reps'!I201, 'F_Inputs - Reps override'!I201 ) )</f>
        <v>0</v>
      </c>
      <c r="K201" s="15">
        <f xml:space="preserve"> IF( ISNA( 'F_Inputs - Reps override'!J201 ), "", IF( ISBLANK( 'F_Inputs - Reps override'!J201 ), 'F_Inputs - Reps'!J201, 'F_Inputs - Reps override'!J201 ) )</f>
        <v>0</v>
      </c>
      <c r="L201" s="7">
        <f t="shared" si="3"/>
        <v>0</v>
      </c>
      <c r="M201" t="str">
        <f xml:space="preserve"> INDEX(Lookup!$D$3:$D$134, MATCH('Inputs - Reps'!D201, Lookup!$C$3:$C$134, 0),)</f>
        <v>Plus Opex WWN</v>
      </c>
    </row>
    <row r="202" spans="3:13">
      <c r="C202" s="15" t="s">
        <v>298</v>
      </c>
      <c r="D202" s="15" t="s">
        <v>168</v>
      </c>
      <c r="E202" s="15" t="s">
        <v>169</v>
      </c>
      <c r="F202" s="15" t="s">
        <v>36</v>
      </c>
      <c r="G202" s="15">
        <f xml:space="preserve"> IF( ISNA( 'F_Inputs - Reps override'!F202 ), "", IF( ISBLANK( 'F_Inputs - Reps override'!F202 ), 'F_Inputs - Reps'!F202, 'F_Inputs - Reps override'!F202 ) )</f>
        <v>0</v>
      </c>
      <c r="H202" s="15">
        <f xml:space="preserve"> IF( ISNA( 'F_Inputs - Reps override'!G202 ), "", IF( ISBLANK( 'F_Inputs - Reps override'!G202 ), 'F_Inputs - Reps'!G202, 'F_Inputs - Reps override'!G202 ) )</f>
        <v>0</v>
      </c>
      <c r="I202" s="15">
        <f xml:space="preserve"> IF( ISNA( 'F_Inputs - Reps override'!H202 ), "", IF( ISBLANK( 'F_Inputs - Reps override'!H202 ), 'F_Inputs - Reps'!H202, 'F_Inputs - Reps override'!H202 ) )</f>
        <v>0</v>
      </c>
      <c r="J202" s="15">
        <f xml:space="preserve"> IF( ISNA( 'F_Inputs - Reps override'!I202 ), "", IF( ISBLANK( 'F_Inputs - Reps override'!I202 ), 'F_Inputs - Reps'!I202, 'F_Inputs - Reps override'!I202 ) )</f>
        <v>0</v>
      </c>
      <c r="K202" s="15">
        <f xml:space="preserve"> IF( ISNA( 'F_Inputs - Reps override'!J202 ), "", IF( ISBLANK( 'F_Inputs - Reps override'!J202 ), 'F_Inputs - Reps'!J202, 'F_Inputs - Reps override'!J202 ) )</f>
        <v>0</v>
      </c>
      <c r="L202" s="7">
        <f t="shared" si="3"/>
        <v>0</v>
      </c>
      <c r="M202" t="str">
        <f xml:space="preserve"> INDEX(Lookup!$D$3:$D$134, MATCH('Inputs - Reps'!D202, Lookup!$C$3:$C$134, 0),)</f>
        <v>Plus Opex BIO</v>
      </c>
    </row>
    <row r="203" spans="3:13">
      <c r="C203" s="15" t="s">
        <v>298</v>
      </c>
      <c r="D203" s="15" t="s">
        <v>170</v>
      </c>
      <c r="E203" s="15" t="s">
        <v>171</v>
      </c>
      <c r="F203" s="15" t="s">
        <v>36</v>
      </c>
      <c r="G203" s="15">
        <f xml:space="preserve"> IF( ISNA( 'F_Inputs - Reps override'!F203 ), "", IF( ISBLANK( 'F_Inputs - Reps override'!F203 ), 'F_Inputs - Reps'!F203, 'F_Inputs - Reps override'!F203 ) )</f>
        <v>0</v>
      </c>
      <c r="H203" s="15">
        <f xml:space="preserve"> IF( ISNA( 'F_Inputs - Reps override'!G203 ), "", IF( ISBLANK( 'F_Inputs - Reps override'!G203 ), 'F_Inputs - Reps'!G203, 'F_Inputs - Reps override'!G203 ) )</f>
        <v>0</v>
      </c>
      <c r="I203" s="15">
        <f xml:space="preserve"> IF( ISNA( 'F_Inputs - Reps override'!H203 ), "", IF( ISBLANK( 'F_Inputs - Reps override'!H203 ), 'F_Inputs - Reps'!H203, 'F_Inputs - Reps override'!H203 ) )</f>
        <v>0</v>
      </c>
      <c r="J203" s="15">
        <f xml:space="preserve"> IF( ISNA( 'F_Inputs - Reps override'!I203 ), "", IF( ISBLANK( 'F_Inputs - Reps override'!I203 ), 'F_Inputs - Reps'!I203, 'F_Inputs - Reps override'!I203 ) )</f>
        <v>0</v>
      </c>
      <c r="K203" s="15">
        <f xml:space="preserve"> IF( ISNA( 'F_Inputs - Reps override'!J203 ), "", IF( ISBLANK( 'F_Inputs - Reps override'!J203 ), 'F_Inputs - Reps'!J203, 'F_Inputs - Reps override'!J203 ) )</f>
        <v>0</v>
      </c>
      <c r="L203" s="7">
        <f t="shared" si="3"/>
        <v>0</v>
      </c>
      <c r="M203" t="str">
        <f xml:space="preserve"> INDEX(Lookup!$D$3:$D$134, MATCH('Inputs - Reps'!D203, Lookup!$C$3:$C$134, 0),)</f>
        <v>Plus Opex BIO</v>
      </c>
    </row>
    <row r="204" spans="3:13">
      <c r="C204" s="15" t="s">
        <v>298</v>
      </c>
      <c r="D204" s="15" t="s">
        <v>172</v>
      </c>
      <c r="E204" s="15" t="s">
        <v>173</v>
      </c>
      <c r="F204" s="15" t="s">
        <v>36</v>
      </c>
      <c r="G204" s="15">
        <f xml:space="preserve"> IF( ISNA( 'F_Inputs - Reps override'!F204 ), "", IF( ISBLANK( 'F_Inputs - Reps override'!F204 ), 'F_Inputs - Reps'!F204, 'F_Inputs - Reps override'!F204 ) )</f>
        <v>0</v>
      </c>
      <c r="H204" s="15">
        <f xml:space="preserve"> IF( ISNA( 'F_Inputs - Reps override'!G204 ), "", IF( ISBLANK( 'F_Inputs - Reps override'!G204 ), 'F_Inputs - Reps'!G204, 'F_Inputs - Reps override'!G204 ) )</f>
        <v>0</v>
      </c>
      <c r="I204" s="15">
        <f xml:space="preserve"> IF( ISNA( 'F_Inputs - Reps override'!H204 ), "", IF( ISBLANK( 'F_Inputs - Reps override'!H204 ), 'F_Inputs - Reps'!H204, 'F_Inputs - Reps override'!H204 ) )</f>
        <v>0</v>
      </c>
      <c r="J204" s="15">
        <f xml:space="preserve"> IF( ISNA( 'F_Inputs - Reps override'!I204 ), "", IF( ISBLANK( 'F_Inputs - Reps override'!I204 ), 'F_Inputs - Reps'!I204, 'F_Inputs - Reps override'!I204 ) )</f>
        <v>0</v>
      </c>
      <c r="K204" s="15">
        <f xml:space="preserve"> IF( ISNA( 'F_Inputs - Reps override'!J204 ), "", IF( ISBLANK( 'F_Inputs - Reps override'!J204 ), 'F_Inputs - Reps'!J204, 'F_Inputs - Reps override'!J204 ) )</f>
        <v>0</v>
      </c>
      <c r="L204" s="7">
        <f t="shared" si="3"/>
        <v>0</v>
      </c>
      <c r="M204" t="str">
        <f xml:space="preserve"> INDEX(Lookup!$D$3:$D$134, MATCH('Inputs - Reps'!D204, Lookup!$C$3:$C$134, 0),)</f>
        <v>Plus Opex BIO</v>
      </c>
    </row>
    <row r="205" spans="3:13">
      <c r="C205" s="15" t="s">
        <v>298</v>
      </c>
      <c r="D205" s="15" t="s">
        <v>174</v>
      </c>
      <c r="E205" s="15" t="s">
        <v>175</v>
      </c>
      <c r="F205" s="15" t="s">
        <v>36</v>
      </c>
      <c r="G205" s="15">
        <f xml:space="preserve"> IF( ISNA( 'F_Inputs - Reps override'!F205 ), "", IF( ISBLANK( 'F_Inputs - Reps override'!F205 ), 'F_Inputs - Reps'!F205, 'F_Inputs - Reps override'!F205 ) )</f>
        <v>0</v>
      </c>
      <c r="H205" s="15">
        <f xml:space="preserve"> IF( ISNA( 'F_Inputs - Reps override'!G205 ), "", IF( ISBLANK( 'F_Inputs - Reps override'!G205 ), 'F_Inputs - Reps'!G205, 'F_Inputs - Reps override'!G205 ) )</f>
        <v>0</v>
      </c>
      <c r="I205" s="15">
        <f xml:space="preserve"> IF( ISNA( 'F_Inputs - Reps override'!H205 ), "", IF( ISBLANK( 'F_Inputs - Reps override'!H205 ), 'F_Inputs - Reps'!H205, 'F_Inputs - Reps override'!H205 ) )</f>
        <v>0</v>
      </c>
      <c r="J205" s="15">
        <f xml:space="preserve"> IF( ISNA( 'F_Inputs - Reps override'!I205 ), "", IF( ISBLANK( 'F_Inputs - Reps override'!I205 ), 'F_Inputs - Reps'!I205, 'F_Inputs - Reps override'!I205 ) )</f>
        <v>0</v>
      </c>
      <c r="K205" s="15">
        <f xml:space="preserve"> IF( ISNA( 'F_Inputs - Reps override'!J205 ), "", IF( ISBLANK( 'F_Inputs - Reps override'!J205 ), 'F_Inputs - Reps'!J205, 'F_Inputs - Reps override'!J205 ) )</f>
        <v>0</v>
      </c>
      <c r="L205" s="7">
        <f t="shared" si="3"/>
        <v>0</v>
      </c>
      <c r="M205" t="str">
        <f xml:space="preserve"> INDEX(Lookup!$D$3:$D$134, MATCH('Inputs - Reps'!D205, Lookup!$C$3:$C$134, 0),)</f>
        <v>Plus Opex WWN</v>
      </c>
    </row>
    <row r="206" spans="3:13">
      <c r="C206" s="15" t="s">
        <v>298</v>
      </c>
      <c r="D206" s="15" t="s">
        <v>176</v>
      </c>
      <c r="E206" s="15" t="s">
        <v>177</v>
      </c>
      <c r="F206" s="15" t="s">
        <v>36</v>
      </c>
      <c r="G206" s="15">
        <f xml:space="preserve"> IF( ISNA( 'F_Inputs - Reps override'!F206 ), "", IF( ISBLANK( 'F_Inputs - Reps override'!F206 ), 'F_Inputs - Reps'!F206, 'F_Inputs - Reps override'!F206 ) )</f>
        <v>0</v>
      </c>
      <c r="H206" s="15">
        <f xml:space="preserve"> IF( ISNA( 'F_Inputs - Reps override'!G206 ), "", IF( ISBLANK( 'F_Inputs - Reps override'!G206 ), 'F_Inputs - Reps'!G206, 'F_Inputs - Reps override'!G206 ) )</f>
        <v>0</v>
      </c>
      <c r="I206" s="15">
        <f xml:space="preserve"> IF( ISNA( 'F_Inputs - Reps override'!H206 ), "", IF( ISBLANK( 'F_Inputs - Reps override'!H206 ), 'F_Inputs - Reps'!H206, 'F_Inputs - Reps override'!H206 ) )</f>
        <v>0</v>
      </c>
      <c r="J206" s="15">
        <f xml:space="preserve"> IF( ISNA( 'F_Inputs - Reps override'!I206 ), "", IF( ISBLANK( 'F_Inputs - Reps override'!I206 ), 'F_Inputs - Reps'!I206, 'F_Inputs - Reps override'!I206 ) )</f>
        <v>0</v>
      </c>
      <c r="K206" s="15">
        <f xml:space="preserve"> IF( ISNA( 'F_Inputs - Reps override'!J206 ), "", IF( ISBLANK( 'F_Inputs - Reps override'!J206 ), 'F_Inputs - Reps'!J206, 'F_Inputs - Reps override'!J206 ) )</f>
        <v>0</v>
      </c>
      <c r="L206" s="7">
        <f t="shared" si="3"/>
        <v>0</v>
      </c>
      <c r="M206" t="str">
        <f xml:space="preserve"> INDEX(Lookup!$D$3:$D$134, MATCH('Inputs - Reps'!D206, Lookup!$C$3:$C$134, 0),)</f>
        <v>Plus Opex WWN</v>
      </c>
    </row>
    <row r="207" spans="3:13">
      <c r="C207" s="15" t="s">
        <v>298</v>
      </c>
      <c r="D207" s="15" t="s">
        <v>178</v>
      </c>
      <c r="E207" s="15" t="s">
        <v>179</v>
      </c>
      <c r="F207" s="15" t="s">
        <v>36</v>
      </c>
      <c r="G207" s="15">
        <f xml:space="preserve"> IF( ISNA( 'F_Inputs - Reps override'!F207 ), "", IF( ISBLANK( 'F_Inputs - Reps override'!F207 ), 'F_Inputs - Reps'!F207, 'F_Inputs - Reps override'!F207 ) )</f>
        <v>0</v>
      </c>
      <c r="H207" s="15">
        <f xml:space="preserve"> IF( ISNA( 'F_Inputs - Reps override'!G207 ), "", IF( ISBLANK( 'F_Inputs - Reps override'!G207 ), 'F_Inputs - Reps'!G207, 'F_Inputs - Reps override'!G207 ) )</f>
        <v>0</v>
      </c>
      <c r="I207" s="15">
        <f xml:space="preserve"> IF( ISNA( 'F_Inputs - Reps override'!H207 ), "", IF( ISBLANK( 'F_Inputs - Reps override'!H207 ), 'F_Inputs - Reps'!H207, 'F_Inputs - Reps override'!H207 ) )</f>
        <v>0</v>
      </c>
      <c r="J207" s="15">
        <f xml:space="preserve"> IF( ISNA( 'F_Inputs - Reps override'!I207 ), "", IF( ISBLANK( 'F_Inputs - Reps override'!I207 ), 'F_Inputs - Reps'!I207, 'F_Inputs - Reps override'!I207 ) )</f>
        <v>0</v>
      </c>
      <c r="K207" s="15">
        <f xml:space="preserve"> IF( ISNA( 'F_Inputs - Reps override'!J207 ), "", IF( ISBLANK( 'F_Inputs - Reps override'!J207 ), 'F_Inputs - Reps'!J207, 'F_Inputs - Reps override'!J207 ) )</f>
        <v>0</v>
      </c>
      <c r="L207" s="7">
        <f t="shared" si="3"/>
        <v>0</v>
      </c>
      <c r="M207" t="str">
        <f xml:space="preserve"> INDEX(Lookup!$D$3:$D$134, MATCH('Inputs - Reps'!D207, Lookup!$C$3:$C$134, 0),)</f>
        <v>Plus Opex BIO</v>
      </c>
    </row>
    <row r="208" spans="3:13">
      <c r="C208" s="15" t="s">
        <v>298</v>
      </c>
      <c r="D208" s="15" t="s">
        <v>180</v>
      </c>
      <c r="E208" s="15" t="s">
        <v>181</v>
      </c>
      <c r="F208" s="15" t="s">
        <v>36</v>
      </c>
      <c r="G208" s="15">
        <f xml:space="preserve"> IF( ISNA( 'F_Inputs - Reps override'!F208 ), "", IF( ISBLANK( 'F_Inputs - Reps override'!F208 ), 'F_Inputs - Reps'!F208, 'F_Inputs - Reps override'!F208 ) )</f>
        <v>0</v>
      </c>
      <c r="H208" s="15">
        <f xml:space="preserve"> IF( ISNA( 'F_Inputs - Reps override'!G208 ), "", IF( ISBLANK( 'F_Inputs - Reps override'!G208 ), 'F_Inputs - Reps'!G208, 'F_Inputs - Reps override'!G208 ) )</f>
        <v>0</v>
      </c>
      <c r="I208" s="15">
        <f xml:space="preserve"> IF( ISNA( 'F_Inputs - Reps override'!H208 ), "", IF( ISBLANK( 'F_Inputs - Reps override'!H208 ), 'F_Inputs - Reps'!H208, 'F_Inputs - Reps override'!H208 ) )</f>
        <v>0</v>
      </c>
      <c r="J208" s="15">
        <f xml:space="preserve"> IF( ISNA( 'F_Inputs - Reps override'!I208 ), "", IF( ISBLANK( 'F_Inputs - Reps override'!I208 ), 'F_Inputs - Reps'!I208, 'F_Inputs - Reps override'!I208 ) )</f>
        <v>0</v>
      </c>
      <c r="K208" s="15">
        <f xml:space="preserve"> IF( ISNA( 'F_Inputs - Reps override'!J208 ), "", IF( ISBLANK( 'F_Inputs - Reps override'!J208 ), 'F_Inputs - Reps'!J208, 'F_Inputs - Reps override'!J208 ) )</f>
        <v>0</v>
      </c>
      <c r="L208" s="7">
        <f t="shared" si="3"/>
        <v>0</v>
      </c>
      <c r="M208" t="str">
        <f xml:space="preserve"> INDEX(Lookup!$D$3:$D$134, MATCH('Inputs - Reps'!D208, Lookup!$C$3:$C$134, 0),)</f>
        <v>Plus Opex BIO</v>
      </c>
    </row>
    <row r="209" spans="3:13">
      <c r="C209" s="15" t="s">
        <v>298</v>
      </c>
      <c r="D209" s="15" t="s">
        <v>182</v>
      </c>
      <c r="E209" s="15" t="s">
        <v>183</v>
      </c>
      <c r="F209" s="15" t="s">
        <v>36</v>
      </c>
      <c r="G209" s="15">
        <f xml:space="preserve"> IF( ISNA( 'F_Inputs - Reps override'!F209 ), "", IF( ISBLANK( 'F_Inputs - Reps override'!F209 ), 'F_Inputs - Reps'!F209, 'F_Inputs - Reps override'!F209 ) )</f>
        <v>0</v>
      </c>
      <c r="H209" s="15">
        <f xml:space="preserve"> IF( ISNA( 'F_Inputs - Reps override'!G209 ), "", IF( ISBLANK( 'F_Inputs - Reps override'!G209 ), 'F_Inputs - Reps'!G209, 'F_Inputs - Reps override'!G209 ) )</f>
        <v>0</v>
      </c>
      <c r="I209" s="15">
        <f xml:space="preserve"> IF( ISNA( 'F_Inputs - Reps override'!H209 ), "", IF( ISBLANK( 'F_Inputs - Reps override'!H209 ), 'F_Inputs - Reps'!H209, 'F_Inputs - Reps override'!H209 ) )</f>
        <v>0</v>
      </c>
      <c r="J209" s="15">
        <f xml:space="preserve"> IF( ISNA( 'F_Inputs - Reps override'!I209 ), "", IF( ISBLANK( 'F_Inputs - Reps override'!I209 ), 'F_Inputs - Reps'!I209, 'F_Inputs - Reps override'!I209 ) )</f>
        <v>0</v>
      </c>
      <c r="K209" s="15">
        <f xml:space="preserve"> IF( ISNA( 'F_Inputs - Reps override'!J209 ), "", IF( ISBLANK( 'F_Inputs - Reps override'!J209 ), 'F_Inputs - Reps'!J209, 'F_Inputs - Reps override'!J209 ) )</f>
        <v>0</v>
      </c>
      <c r="L209" s="7">
        <f t="shared" si="3"/>
        <v>0</v>
      </c>
      <c r="M209" t="str">
        <f xml:space="preserve"> INDEX(Lookup!$D$3:$D$134, MATCH('Inputs - Reps'!D209, Lookup!$C$3:$C$134, 0),)</f>
        <v>Plus Opex BIO</v>
      </c>
    </row>
    <row r="210" spans="3:13">
      <c r="C210" s="15" t="s">
        <v>298</v>
      </c>
      <c r="D210" s="15" t="s">
        <v>184</v>
      </c>
      <c r="E210" s="15" t="s">
        <v>185</v>
      </c>
      <c r="F210" s="15" t="s">
        <v>36</v>
      </c>
      <c r="G210" s="15">
        <f xml:space="preserve"> IF( ISNA( 'F_Inputs - Reps override'!F210 ), "", IF( ISBLANK( 'F_Inputs - Reps override'!F210 ), 'F_Inputs - Reps'!F210, 'F_Inputs - Reps override'!F210 ) )</f>
        <v>0</v>
      </c>
      <c r="H210" s="15">
        <f xml:space="preserve"> IF( ISNA( 'F_Inputs - Reps override'!G210 ), "", IF( ISBLANK( 'F_Inputs - Reps override'!G210 ), 'F_Inputs - Reps'!G210, 'F_Inputs - Reps override'!G210 ) )</f>
        <v>0</v>
      </c>
      <c r="I210" s="15">
        <f xml:space="preserve"> IF( ISNA( 'F_Inputs - Reps override'!H210 ), "", IF( ISBLANK( 'F_Inputs - Reps override'!H210 ), 'F_Inputs - Reps'!H210, 'F_Inputs - Reps override'!H210 ) )</f>
        <v>0</v>
      </c>
      <c r="J210" s="15">
        <f xml:space="preserve"> IF( ISNA( 'F_Inputs - Reps override'!I210 ), "", IF( ISBLANK( 'F_Inputs - Reps override'!I210 ), 'F_Inputs - Reps'!I210, 'F_Inputs - Reps override'!I210 ) )</f>
        <v>0</v>
      </c>
      <c r="K210" s="15">
        <f xml:space="preserve"> IF( ISNA( 'F_Inputs - Reps override'!J210 ), "", IF( ISBLANK( 'F_Inputs - Reps override'!J210 ), 'F_Inputs - Reps'!J210, 'F_Inputs - Reps override'!J210 ) )</f>
        <v>0</v>
      </c>
      <c r="L210" s="7">
        <f t="shared" si="3"/>
        <v>0</v>
      </c>
      <c r="M210" t="str">
        <f xml:space="preserve"> INDEX(Lookup!$D$3:$D$134, MATCH('Inputs - Reps'!D210, Lookup!$C$3:$C$134, 0),)</f>
        <v>B Capex WWN</v>
      </c>
    </row>
    <row r="211" spans="3:13">
      <c r="C211" s="15" t="s">
        <v>298</v>
      </c>
      <c r="D211" s="15" t="s">
        <v>186</v>
      </c>
      <c r="E211" s="15" t="s">
        <v>187</v>
      </c>
      <c r="F211" s="15" t="s">
        <v>36</v>
      </c>
      <c r="G211" s="15">
        <f xml:space="preserve"> IF( ISNA( 'F_Inputs - Reps override'!F211 ), "", IF( ISBLANK( 'F_Inputs - Reps override'!F211 ), 'F_Inputs - Reps'!F211, 'F_Inputs - Reps override'!F211 ) )</f>
        <v>0</v>
      </c>
      <c r="H211" s="15">
        <f xml:space="preserve"> IF( ISNA( 'F_Inputs - Reps override'!G211 ), "", IF( ISBLANK( 'F_Inputs - Reps override'!G211 ), 'F_Inputs - Reps'!G211, 'F_Inputs - Reps override'!G211 ) )</f>
        <v>0</v>
      </c>
      <c r="I211" s="15">
        <f xml:space="preserve"> IF( ISNA( 'F_Inputs - Reps override'!H211 ), "", IF( ISBLANK( 'F_Inputs - Reps override'!H211 ), 'F_Inputs - Reps'!H211, 'F_Inputs - Reps override'!H211 ) )</f>
        <v>0</v>
      </c>
      <c r="J211" s="15">
        <f xml:space="preserve"> IF( ISNA( 'F_Inputs - Reps override'!I211 ), "", IF( ISBLANK( 'F_Inputs - Reps override'!I211 ), 'F_Inputs - Reps'!I211, 'F_Inputs - Reps override'!I211 ) )</f>
        <v>0</v>
      </c>
      <c r="K211" s="15">
        <f xml:space="preserve"> IF( ISNA( 'F_Inputs - Reps override'!J211 ), "", IF( ISBLANK( 'F_Inputs - Reps override'!J211 ), 'F_Inputs - Reps'!J211, 'F_Inputs - Reps override'!J211 ) )</f>
        <v>0</v>
      </c>
      <c r="L211" s="7">
        <f t="shared" si="3"/>
        <v>0</v>
      </c>
      <c r="M211" t="str">
        <f xml:space="preserve"> INDEX(Lookup!$D$3:$D$134, MATCH('Inputs - Reps'!D211, Lookup!$C$3:$C$134, 0),)</f>
        <v>B Capex WWN</v>
      </c>
    </row>
    <row r="212" spans="3:13">
      <c r="C212" s="15" t="s">
        <v>298</v>
      </c>
      <c r="D212" s="15" t="s">
        <v>188</v>
      </c>
      <c r="E212" s="15" t="s">
        <v>189</v>
      </c>
      <c r="F212" s="15" t="s">
        <v>36</v>
      </c>
      <c r="G212" s="15">
        <f xml:space="preserve"> IF( ISNA( 'F_Inputs - Reps override'!F212 ), "", IF( ISBLANK( 'F_Inputs - Reps override'!F212 ), 'F_Inputs - Reps'!F212, 'F_Inputs - Reps override'!F212 ) )</f>
        <v>0</v>
      </c>
      <c r="H212" s="15">
        <f xml:space="preserve"> IF( ISNA( 'F_Inputs - Reps override'!G212 ), "", IF( ISBLANK( 'F_Inputs - Reps override'!G212 ), 'F_Inputs - Reps'!G212, 'F_Inputs - Reps override'!G212 ) )</f>
        <v>0</v>
      </c>
      <c r="I212" s="15">
        <f xml:space="preserve"> IF( ISNA( 'F_Inputs - Reps override'!H212 ), "", IF( ISBLANK( 'F_Inputs - Reps override'!H212 ), 'F_Inputs - Reps'!H212, 'F_Inputs - Reps override'!H212 ) )</f>
        <v>0</v>
      </c>
      <c r="J212" s="15">
        <f xml:space="preserve"> IF( ISNA( 'F_Inputs - Reps override'!I212 ), "", IF( ISBLANK( 'F_Inputs - Reps override'!I212 ), 'F_Inputs - Reps'!I212, 'F_Inputs - Reps override'!I212 ) )</f>
        <v>0</v>
      </c>
      <c r="K212" s="15">
        <f xml:space="preserve"> IF( ISNA( 'F_Inputs - Reps override'!J212 ), "", IF( ISBLANK( 'F_Inputs - Reps override'!J212 ), 'F_Inputs - Reps'!J212, 'F_Inputs - Reps override'!J212 ) )</f>
        <v>0</v>
      </c>
      <c r="L212" s="7">
        <f t="shared" si="3"/>
        <v>0</v>
      </c>
      <c r="M212" t="str">
        <f xml:space="preserve"> INDEX(Lookup!$D$3:$D$134, MATCH('Inputs - Reps'!D212, Lookup!$C$3:$C$134, 0),)</f>
        <v>B Capex BIO</v>
      </c>
    </row>
    <row r="213" spans="3:13">
      <c r="C213" s="15" t="s">
        <v>298</v>
      </c>
      <c r="D213" s="15" t="s">
        <v>190</v>
      </c>
      <c r="E213" s="15" t="s">
        <v>191</v>
      </c>
      <c r="F213" s="15" t="s">
        <v>36</v>
      </c>
      <c r="G213" s="15">
        <f xml:space="preserve"> IF( ISNA( 'F_Inputs - Reps override'!F213 ), "", IF( ISBLANK( 'F_Inputs - Reps override'!F213 ), 'F_Inputs - Reps'!F213, 'F_Inputs - Reps override'!F213 ) )</f>
        <v>0</v>
      </c>
      <c r="H213" s="15">
        <f xml:space="preserve"> IF( ISNA( 'F_Inputs - Reps override'!G213 ), "", IF( ISBLANK( 'F_Inputs - Reps override'!G213 ), 'F_Inputs - Reps'!G213, 'F_Inputs - Reps override'!G213 ) )</f>
        <v>0</v>
      </c>
      <c r="I213" s="15">
        <f xml:space="preserve"> IF( ISNA( 'F_Inputs - Reps override'!H213 ), "", IF( ISBLANK( 'F_Inputs - Reps override'!H213 ), 'F_Inputs - Reps'!H213, 'F_Inputs - Reps override'!H213 ) )</f>
        <v>0</v>
      </c>
      <c r="J213" s="15">
        <f xml:space="preserve"> IF( ISNA( 'F_Inputs - Reps override'!I213 ), "", IF( ISBLANK( 'F_Inputs - Reps override'!I213 ), 'F_Inputs - Reps'!I213, 'F_Inputs - Reps override'!I213 ) )</f>
        <v>0</v>
      </c>
      <c r="K213" s="15">
        <f xml:space="preserve"> IF( ISNA( 'F_Inputs - Reps override'!J213 ), "", IF( ISBLANK( 'F_Inputs - Reps override'!J213 ), 'F_Inputs - Reps'!J213, 'F_Inputs - Reps override'!J213 ) )</f>
        <v>0</v>
      </c>
      <c r="L213" s="7">
        <f t="shared" si="3"/>
        <v>0</v>
      </c>
      <c r="M213" t="str">
        <f xml:space="preserve"> INDEX(Lookup!$D$3:$D$134, MATCH('Inputs - Reps'!D213, Lookup!$C$3:$C$134, 0),)</f>
        <v>B Capex BIO</v>
      </c>
    </row>
    <row r="214" spans="3:13">
      <c r="C214" s="15" t="s">
        <v>298</v>
      </c>
      <c r="D214" s="15" t="s">
        <v>192</v>
      </c>
      <c r="E214" s="15" t="s">
        <v>193</v>
      </c>
      <c r="F214" s="15" t="s">
        <v>36</v>
      </c>
      <c r="G214" s="15">
        <f xml:space="preserve"> IF( ISNA( 'F_Inputs - Reps override'!F214 ), "", IF( ISBLANK( 'F_Inputs - Reps override'!F214 ), 'F_Inputs - Reps'!F214, 'F_Inputs - Reps override'!F214 ) )</f>
        <v>0</v>
      </c>
      <c r="H214" s="15">
        <f xml:space="preserve"> IF( ISNA( 'F_Inputs - Reps override'!G214 ), "", IF( ISBLANK( 'F_Inputs - Reps override'!G214 ), 'F_Inputs - Reps'!G214, 'F_Inputs - Reps override'!G214 ) )</f>
        <v>0</v>
      </c>
      <c r="I214" s="15">
        <f xml:space="preserve"> IF( ISNA( 'F_Inputs - Reps override'!H214 ), "", IF( ISBLANK( 'F_Inputs - Reps override'!H214 ), 'F_Inputs - Reps'!H214, 'F_Inputs - Reps override'!H214 ) )</f>
        <v>0</v>
      </c>
      <c r="J214" s="15">
        <f xml:space="preserve"> IF( ISNA( 'F_Inputs - Reps override'!I214 ), "", IF( ISBLANK( 'F_Inputs - Reps override'!I214 ), 'F_Inputs - Reps'!I214, 'F_Inputs - Reps override'!I214 ) )</f>
        <v>0</v>
      </c>
      <c r="K214" s="15">
        <f xml:space="preserve"> IF( ISNA( 'F_Inputs - Reps override'!J214 ), "", IF( ISBLANK( 'F_Inputs - Reps override'!J214 ), 'F_Inputs - Reps'!J214, 'F_Inputs - Reps override'!J214 ) )</f>
        <v>0</v>
      </c>
      <c r="L214" s="7">
        <f t="shared" si="3"/>
        <v>0</v>
      </c>
      <c r="M214" t="str">
        <f xml:space="preserve"> INDEX(Lookup!$D$3:$D$134, MATCH('Inputs - Reps'!D214, Lookup!$C$3:$C$134, 0),)</f>
        <v>B Capex BIO</v>
      </c>
    </row>
    <row r="215" spans="3:13">
      <c r="C215" s="15" t="s">
        <v>298</v>
      </c>
      <c r="D215" s="15" t="s">
        <v>194</v>
      </c>
      <c r="E215" s="15" t="s">
        <v>195</v>
      </c>
      <c r="F215" s="15" t="s">
        <v>36</v>
      </c>
      <c r="G215" s="15">
        <f xml:space="preserve"> IF( ISNA( 'F_Inputs - Reps override'!F215 ), "", IF( ISBLANK( 'F_Inputs - Reps override'!F215 ), 'F_Inputs - Reps'!F215, 'F_Inputs - Reps override'!F215 ) )</f>
        <v>0.32621205592612401</v>
      </c>
      <c r="H215" s="15">
        <f xml:space="preserve"> IF( ISNA( 'F_Inputs - Reps override'!G215 ), "", IF( ISBLANK( 'F_Inputs - Reps override'!G215 ), 'F_Inputs - Reps'!G215, 'F_Inputs - Reps override'!G215 ) )</f>
        <v>0.32513902900511898</v>
      </c>
      <c r="I215" s="15">
        <f xml:space="preserve"> IF( ISNA( 'F_Inputs - Reps override'!H215 ), "", IF( ISBLANK( 'F_Inputs - Reps override'!H215 ), 'F_Inputs - Reps'!H215, 'F_Inputs - Reps override'!H215 ) )</f>
        <v>0.32439312976108298</v>
      </c>
      <c r="J215" s="15">
        <f xml:space="preserve"> IF( ISNA( 'F_Inputs - Reps override'!I215 ), "", IF( ISBLANK( 'F_Inputs - Reps override'!I215 ), 'F_Inputs - Reps'!I215, 'F_Inputs - Reps override'!I215 ) )</f>
        <v>0.32252983025968701</v>
      </c>
      <c r="K215" s="15">
        <f xml:space="preserve"> IF( ISNA( 'F_Inputs - Reps override'!J215 ), "", IF( ISBLANK( 'F_Inputs - Reps override'!J215 ), 'F_Inputs - Reps'!J215, 'F_Inputs - Reps override'!J215 ) )</f>
        <v>0.32584874532993802</v>
      </c>
      <c r="L215" s="7">
        <f t="shared" si="3"/>
        <v>1.6241227902819508</v>
      </c>
      <c r="M215" t="str">
        <f xml:space="preserve"> INDEX(Lookup!$D$3:$D$134, MATCH('Inputs - Reps'!D215, Lookup!$C$3:$C$134, 0),)</f>
        <v>B Capex WWN</v>
      </c>
    </row>
    <row r="216" spans="3:13">
      <c r="C216" s="15" t="s">
        <v>298</v>
      </c>
      <c r="D216" s="15" t="s">
        <v>196</v>
      </c>
      <c r="E216" s="15" t="s">
        <v>197</v>
      </c>
      <c r="F216" s="15" t="s">
        <v>36</v>
      </c>
      <c r="G216" s="15">
        <f xml:space="preserve"> IF( ISNA( 'F_Inputs - Reps override'!F216 ), "", IF( ISBLANK( 'F_Inputs - Reps override'!F216 ), 'F_Inputs - Reps'!F216, 'F_Inputs - Reps override'!F216 ) )</f>
        <v>0.97625520777483699</v>
      </c>
      <c r="H216" s="15">
        <f xml:space="preserve"> IF( ISNA( 'F_Inputs - Reps override'!G216 ), "", IF( ISBLANK( 'F_Inputs - Reps override'!G216 ), 'F_Inputs - Reps'!G216, 'F_Inputs - Reps override'!G216 ) )</f>
        <v>0.97820846680268103</v>
      </c>
      <c r="I216" s="15">
        <f xml:space="preserve"> IF( ISNA( 'F_Inputs - Reps override'!H216 ), "", IF( ISBLANK( 'F_Inputs - Reps override'!H216 ), 'F_Inputs - Reps'!H216, 'F_Inputs - Reps override'!H216 ) )</f>
        <v>0.97850218346693196</v>
      </c>
      <c r="J216" s="15">
        <f xml:space="preserve"> IF( ISNA( 'F_Inputs - Reps override'!I216 ), "", IF( ISBLANK( 'F_Inputs - Reps override'!I216 ), 'F_Inputs - Reps'!I216, 'F_Inputs - Reps override'!I216 ) )</f>
        <v>0.98037261351641403</v>
      </c>
      <c r="K216" s="15">
        <f xml:space="preserve"> IF( ISNA( 'F_Inputs - Reps override'!J216 ), "", IF( ISBLANK( 'F_Inputs - Reps override'!J216 ), 'F_Inputs - Reps'!J216, 'F_Inputs - Reps override'!J216 ) )</f>
        <v>0.97661337816498694</v>
      </c>
      <c r="L216" s="7">
        <f t="shared" si="3"/>
        <v>4.8899518497258514</v>
      </c>
      <c r="M216" t="str">
        <f xml:space="preserve"> INDEX(Lookup!$D$3:$D$134, MATCH('Inputs - Reps'!D216, Lookup!$C$3:$C$134, 0),)</f>
        <v>B Capex WWN</v>
      </c>
    </row>
    <row r="217" spans="3:13">
      <c r="C217" s="15" t="s">
        <v>298</v>
      </c>
      <c r="D217" s="15" t="s">
        <v>198</v>
      </c>
      <c r="E217" s="15" t="s">
        <v>199</v>
      </c>
      <c r="F217" s="15" t="s">
        <v>36</v>
      </c>
      <c r="G217" s="15">
        <f xml:space="preserve"> IF( ISNA( 'F_Inputs - Reps override'!F217 ), "", IF( ISBLANK( 'F_Inputs - Reps override'!F217 ), 'F_Inputs - Reps'!F217, 'F_Inputs - Reps override'!F217 ) )</f>
        <v>0</v>
      </c>
      <c r="H217" s="15">
        <f xml:space="preserve"> IF( ISNA( 'F_Inputs - Reps override'!G217 ), "", IF( ISBLANK( 'F_Inputs - Reps override'!G217 ), 'F_Inputs - Reps'!G217, 'F_Inputs - Reps override'!G217 ) )</f>
        <v>0</v>
      </c>
      <c r="I217" s="15">
        <f xml:space="preserve"> IF( ISNA( 'F_Inputs - Reps override'!H217 ), "", IF( ISBLANK( 'F_Inputs - Reps override'!H217 ), 'F_Inputs - Reps'!H217, 'F_Inputs - Reps override'!H217 ) )</f>
        <v>0</v>
      </c>
      <c r="J217" s="15">
        <f xml:space="preserve"> IF( ISNA( 'F_Inputs - Reps override'!I217 ), "", IF( ISBLANK( 'F_Inputs - Reps override'!I217 ), 'F_Inputs - Reps'!I217, 'F_Inputs - Reps override'!I217 ) )</f>
        <v>0</v>
      </c>
      <c r="K217" s="15">
        <f xml:space="preserve"> IF( ISNA( 'F_Inputs - Reps override'!J217 ), "", IF( ISBLANK( 'F_Inputs - Reps override'!J217 ), 'F_Inputs - Reps'!J217, 'F_Inputs - Reps override'!J217 ) )</f>
        <v>0</v>
      </c>
      <c r="L217" s="7">
        <f t="shared" si="3"/>
        <v>0</v>
      </c>
      <c r="M217" t="str">
        <f xml:space="preserve"> INDEX(Lookup!$D$3:$D$134, MATCH('Inputs - Reps'!D217, Lookup!$C$3:$C$134, 0),)</f>
        <v>B Capex BIO</v>
      </c>
    </row>
    <row r="218" spans="3:13">
      <c r="C218" s="15" t="s">
        <v>298</v>
      </c>
      <c r="D218" s="15" t="s">
        <v>200</v>
      </c>
      <c r="E218" s="15" t="s">
        <v>201</v>
      </c>
      <c r="F218" s="15" t="s">
        <v>36</v>
      </c>
      <c r="G218" s="15">
        <f xml:space="preserve"> IF( ISNA( 'F_Inputs - Reps override'!F218 ), "", IF( ISBLANK( 'F_Inputs - Reps override'!F218 ), 'F_Inputs - Reps'!F218, 'F_Inputs - Reps override'!F218 ) )</f>
        <v>0</v>
      </c>
      <c r="H218" s="15">
        <f xml:space="preserve"> IF( ISNA( 'F_Inputs - Reps override'!G218 ), "", IF( ISBLANK( 'F_Inputs - Reps override'!G218 ), 'F_Inputs - Reps'!G218, 'F_Inputs - Reps override'!G218 ) )</f>
        <v>0</v>
      </c>
      <c r="I218" s="15">
        <f xml:space="preserve"> IF( ISNA( 'F_Inputs - Reps override'!H218 ), "", IF( ISBLANK( 'F_Inputs - Reps override'!H218 ), 'F_Inputs - Reps'!H218, 'F_Inputs - Reps override'!H218 ) )</f>
        <v>0</v>
      </c>
      <c r="J218" s="15">
        <f xml:space="preserve"> IF( ISNA( 'F_Inputs - Reps override'!I218 ), "", IF( ISBLANK( 'F_Inputs - Reps override'!I218 ), 'F_Inputs - Reps'!I218, 'F_Inputs - Reps override'!I218 ) )</f>
        <v>0</v>
      </c>
      <c r="K218" s="15">
        <f xml:space="preserve"> IF( ISNA( 'F_Inputs - Reps override'!J218 ), "", IF( ISBLANK( 'F_Inputs - Reps override'!J218 ), 'F_Inputs - Reps'!J218, 'F_Inputs - Reps override'!J218 ) )</f>
        <v>0</v>
      </c>
      <c r="L218" s="7">
        <f t="shared" si="3"/>
        <v>0</v>
      </c>
      <c r="M218" t="str">
        <f xml:space="preserve"> INDEX(Lookup!$D$3:$D$134, MATCH('Inputs - Reps'!D218, Lookup!$C$3:$C$134, 0),)</f>
        <v>B Capex BIO</v>
      </c>
    </row>
    <row r="219" spans="3:13">
      <c r="C219" s="15" t="s">
        <v>298</v>
      </c>
      <c r="D219" s="15" t="s">
        <v>202</v>
      </c>
      <c r="E219" s="15" t="s">
        <v>203</v>
      </c>
      <c r="F219" s="15" t="s">
        <v>36</v>
      </c>
      <c r="G219" s="15">
        <f xml:space="preserve"> IF( ISNA( 'F_Inputs - Reps override'!F219 ), "", IF( ISBLANK( 'F_Inputs - Reps override'!F219 ), 'F_Inputs - Reps'!F219, 'F_Inputs - Reps override'!F219 ) )</f>
        <v>0</v>
      </c>
      <c r="H219" s="15">
        <f xml:space="preserve"> IF( ISNA( 'F_Inputs - Reps override'!G219 ), "", IF( ISBLANK( 'F_Inputs - Reps override'!G219 ), 'F_Inputs - Reps'!G219, 'F_Inputs - Reps override'!G219 ) )</f>
        <v>0</v>
      </c>
      <c r="I219" s="15">
        <f xml:space="preserve"> IF( ISNA( 'F_Inputs - Reps override'!H219 ), "", IF( ISBLANK( 'F_Inputs - Reps override'!H219 ), 'F_Inputs - Reps'!H219, 'F_Inputs - Reps override'!H219 ) )</f>
        <v>0</v>
      </c>
      <c r="J219" s="15">
        <f xml:space="preserve"> IF( ISNA( 'F_Inputs - Reps override'!I219 ), "", IF( ISBLANK( 'F_Inputs - Reps override'!I219 ), 'F_Inputs - Reps'!I219, 'F_Inputs - Reps override'!I219 ) )</f>
        <v>0</v>
      </c>
      <c r="K219" s="15">
        <f xml:space="preserve"> IF( ISNA( 'F_Inputs - Reps override'!J219 ), "", IF( ISBLANK( 'F_Inputs - Reps override'!J219 ), 'F_Inputs - Reps'!J219, 'F_Inputs - Reps override'!J219 ) )</f>
        <v>0</v>
      </c>
      <c r="L219" s="7">
        <f t="shared" si="3"/>
        <v>0</v>
      </c>
      <c r="M219" t="str">
        <f xml:space="preserve"> INDEX(Lookup!$D$3:$D$134, MATCH('Inputs - Reps'!D219, Lookup!$C$3:$C$134, 0),)</f>
        <v>B Capex BIO</v>
      </c>
    </row>
    <row r="220" spans="3:13">
      <c r="C220" s="15" t="s">
        <v>298</v>
      </c>
      <c r="D220" s="15" t="s">
        <v>204</v>
      </c>
      <c r="E220" s="15" t="s">
        <v>205</v>
      </c>
      <c r="F220" s="15" t="s">
        <v>36</v>
      </c>
      <c r="G220" s="15">
        <f xml:space="preserve"> IF( ISNA( 'F_Inputs - Reps override'!F220 ), "", IF( ISBLANK( 'F_Inputs - Reps override'!F220 ), 'F_Inputs - Reps'!F220, 'F_Inputs - Reps override'!F220 ) )</f>
        <v>3.8238067023658701E-2</v>
      </c>
      <c r="H220" s="15">
        <f xml:space="preserve"> IF( ISNA( 'F_Inputs - Reps override'!G220 ), "", IF( ISBLANK( 'F_Inputs - Reps override'!G220 ), 'F_Inputs - Reps'!G220, 'F_Inputs - Reps override'!G220 ) )</f>
        <v>4.0824348939440903E-2</v>
      </c>
      <c r="I220" s="15">
        <f xml:space="preserve"> IF( ISNA( 'F_Inputs - Reps override'!H220 ), "", IF( ISBLANK( 'F_Inputs - Reps override'!H220 ), 'F_Inputs - Reps'!H220, 'F_Inputs - Reps override'!H220 ) )</f>
        <v>4.3230031519225803E-2</v>
      </c>
      <c r="J220" s="15">
        <f xml:space="preserve"> IF( ISNA( 'F_Inputs - Reps override'!I220 ), "", IF( ISBLANK( 'F_Inputs - Reps override'!I220 ), 'F_Inputs - Reps'!I220, 'F_Inputs - Reps override'!I220 ) )</f>
        <v>4.3990400971140001E-2</v>
      </c>
      <c r="K220" s="15">
        <f xml:space="preserve"> IF( ISNA( 'F_Inputs - Reps override'!J220 ), "", IF( ISBLANK( 'F_Inputs - Reps override'!J220 ), 'F_Inputs - Reps'!J220, 'F_Inputs - Reps override'!J220 ) )</f>
        <v>4.47562212523165E-2</v>
      </c>
      <c r="L220" s="7">
        <f t="shared" si="3"/>
        <v>0.2110390697057819</v>
      </c>
      <c r="M220" t="str">
        <f xml:space="preserve"> INDEX(Lookup!$D$3:$D$134, MATCH('Inputs - Reps'!D220, Lookup!$C$3:$C$134, 0),)</f>
        <v>Plus Capex WWN</v>
      </c>
    </row>
    <row r="221" spans="3:13">
      <c r="C221" s="15" t="s">
        <v>298</v>
      </c>
      <c r="D221" s="15" t="s">
        <v>206</v>
      </c>
      <c r="E221" s="15" t="s">
        <v>207</v>
      </c>
      <c r="F221" s="15" t="s">
        <v>36</v>
      </c>
      <c r="G221" s="15">
        <f xml:space="preserve"> IF( ISNA( 'F_Inputs - Reps override'!F221 ), "", IF( ISBLANK( 'F_Inputs - Reps override'!F221 ), 'F_Inputs - Reps'!F221, 'F_Inputs - Reps override'!F221 ) )</f>
        <v>0</v>
      </c>
      <c r="H221" s="15">
        <f xml:space="preserve"> IF( ISNA( 'F_Inputs - Reps override'!G221 ), "", IF( ISBLANK( 'F_Inputs - Reps override'!G221 ), 'F_Inputs - Reps'!G221, 'F_Inputs - Reps override'!G221 ) )</f>
        <v>0</v>
      </c>
      <c r="I221" s="15">
        <f xml:space="preserve"> IF( ISNA( 'F_Inputs - Reps override'!H221 ), "", IF( ISBLANK( 'F_Inputs - Reps override'!H221 ), 'F_Inputs - Reps'!H221, 'F_Inputs - Reps override'!H221 ) )</f>
        <v>0</v>
      </c>
      <c r="J221" s="15">
        <f xml:space="preserve"> IF( ISNA( 'F_Inputs - Reps override'!I221 ), "", IF( ISBLANK( 'F_Inputs - Reps override'!I221 ), 'F_Inputs - Reps'!I221, 'F_Inputs - Reps override'!I221 ) )</f>
        <v>0</v>
      </c>
      <c r="K221" s="15">
        <f xml:space="preserve"> IF( ISNA( 'F_Inputs - Reps override'!J221 ), "", IF( ISBLANK( 'F_Inputs - Reps override'!J221 ), 'F_Inputs - Reps'!J221, 'F_Inputs - Reps override'!J221 ) )</f>
        <v>0</v>
      </c>
      <c r="L221" s="7">
        <f t="shared" si="3"/>
        <v>0</v>
      </c>
      <c r="M221" t="str">
        <f xml:space="preserve"> INDEX(Lookup!$D$3:$D$134, MATCH('Inputs - Reps'!D221, Lookup!$C$3:$C$134, 0),)</f>
        <v>Plus Capex WWN</v>
      </c>
    </row>
    <row r="222" spans="3:13">
      <c r="C222" s="15" t="s">
        <v>298</v>
      </c>
      <c r="D222" s="15" t="s">
        <v>208</v>
      </c>
      <c r="E222" s="15" t="s">
        <v>209</v>
      </c>
      <c r="F222" s="15" t="s">
        <v>36</v>
      </c>
      <c r="G222" s="15">
        <f xml:space="preserve"> IF( ISNA( 'F_Inputs - Reps override'!F222 ), "", IF( ISBLANK( 'F_Inputs - Reps override'!F222 ), 'F_Inputs - Reps'!F222, 'F_Inputs - Reps override'!F222 ) )</f>
        <v>0</v>
      </c>
      <c r="H222" s="15">
        <f xml:space="preserve"> IF( ISNA( 'F_Inputs - Reps override'!G222 ), "", IF( ISBLANK( 'F_Inputs - Reps override'!G222 ), 'F_Inputs - Reps'!G222, 'F_Inputs - Reps override'!G222 ) )</f>
        <v>0</v>
      </c>
      <c r="I222" s="15">
        <f xml:space="preserve"> IF( ISNA( 'F_Inputs - Reps override'!H222 ), "", IF( ISBLANK( 'F_Inputs - Reps override'!H222 ), 'F_Inputs - Reps'!H222, 'F_Inputs - Reps override'!H222 ) )</f>
        <v>0</v>
      </c>
      <c r="J222" s="15">
        <f xml:space="preserve"> IF( ISNA( 'F_Inputs - Reps override'!I222 ), "", IF( ISBLANK( 'F_Inputs - Reps override'!I222 ), 'F_Inputs - Reps'!I222, 'F_Inputs - Reps override'!I222 ) )</f>
        <v>0</v>
      </c>
      <c r="K222" s="15">
        <f xml:space="preserve"> IF( ISNA( 'F_Inputs - Reps override'!J222 ), "", IF( ISBLANK( 'F_Inputs - Reps override'!J222 ), 'F_Inputs - Reps'!J222, 'F_Inputs - Reps override'!J222 ) )</f>
        <v>0</v>
      </c>
      <c r="L222" s="7">
        <f t="shared" si="3"/>
        <v>0</v>
      </c>
      <c r="M222" t="str">
        <f xml:space="preserve"> INDEX(Lookup!$D$3:$D$134, MATCH('Inputs - Reps'!D222, Lookup!$C$3:$C$134, 0),)</f>
        <v>Plus Capex BIO</v>
      </c>
    </row>
    <row r="223" spans="3:13">
      <c r="C223" s="15" t="s">
        <v>298</v>
      </c>
      <c r="D223" s="15" t="s">
        <v>210</v>
      </c>
      <c r="E223" s="15" t="s">
        <v>211</v>
      </c>
      <c r="F223" s="15" t="s">
        <v>36</v>
      </c>
      <c r="G223" s="15">
        <f xml:space="preserve"> IF( ISNA( 'F_Inputs - Reps override'!F223 ), "", IF( ISBLANK( 'F_Inputs - Reps override'!F223 ), 'F_Inputs - Reps'!F223, 'F_Inputs - Reps override'!F223 ) )</f>
        <v>0</v>
      </c>
      <c r="H223" s="15">
        <f xml:space="preserve"> IF( ISNA( 'F_Inputs - Reps override'!G223 ), "", IF( ISBLANK( 'F_Inputs - Reps override'!G223 ), 'F_Inputs - Reps'!G223, 'F_Inputs - Reps override'!G223 ) )</f>
        <v>0</v>
      </c>
      <c r="I223" s="15">
        <f xml:space="preserve"> IF( ISNA( 'F_Inputs - Reps override'!H223 ), "", IF( ISBLANK( 'F_Inputs - Reps override'!H223 ), 'F_Inputs - Reps'!H223, 'F_Inputs - Reps override'!H223 ) )</f>
        <v>0</v>
      </c>
      <c r="J223" s="15">
        <f xml:space="preserve"> IF( ISNA( 'F_Inputs - Reps override'!I223 ), "", IF( ISBLANK( 'F_Inputs - Reps override'!I223 ), 'F_Inputs - Reps'!I223, 'F_Inputs - Reps override'!I223 ) )</f>
        <v>0</v>
      </c>
      <c r="K223" s="15">
        <f xml:space="preserve"> IF( ISNA( 'F_Inputs - Reps override'!J223 ), "", IF( ISBLANK( 'F_Inputs - Reps override'!J223 ), 'F_Inputs - Reps'!J223, 'F_Inputs - Reps override'!J223 ) )</f>
        <v>0</v>
      </c>
      <c r="L223" s="7">
        <f t="shared" si="3"/>
        <v>0</v>
      </c>
      <c r="M223" t="str">
        <f xml:space="preserve"> INDEX(Lookup!$D$3:$D$134, MATCH('Inputs - Reps'!D223, Lookup!$C$3:$C$134, 0),)</f>
        <v>Plus Capex BIO</v>
      </c>
    </row>
    <row r="224" spans="3:13">
      <c r="C224" s="15" t="s">
        <v>298</v>
      </c>
      <c r="D224" s="15" t="s">
        <v>212</v>
      </c>
      <c r="E224" s="15" t="s">
        <v>213</v>
      </c>
      <c r="F224" s="15" t="s">
        <v>36</v>
      </c>
      <c r="G224" s="15">
        <f xml:space="preserve"> IF( ISNA( 'F_Inputs - Reps override'!F224 ), "", IF( ISBLANK( 'F_Inputs - Reps override'!F224 ), 'F_Inputs - Reps'!F224, 'F_Inputs - Reps override'!F224 ) )</f>
        <v>0</v>
      </c>
      <c r="H224" s="15">
        <f xml:space="preserve"> IF( ISNA( 'F_Inputs - Reps override'!G224 ), "", IF( ISBLANK( 'F_Inputs - Reps override'!G224 ), 'F_Inputs - Reps'!G224, 'F_Inputs - Reps override'!G224 ) )</f>
        <v>0</v>
      </c>
      <c r="I224" s="15">
        <f xml:space="preserve"> IF( ISNA( 'F_Inputs - Reps override'!H224 ), "", IF( ISBLANK( 'F_Inputs - Reps override'!H224 ), 'F_Inputs - Reps'!H224, 'F_Inputs - Reps override'!H224 ) )</f>
        <v>0</v>
      </c>
      <c r="J224" s="15">
        <f xml:space="preserve"> IF( ISNA( 'F_Inputs - Reps override'!I224 ), "", IF( ISBLANK( 'F_Inputs - Reps override'!I224 ), 'F_Inputs - Reps'!I224, 'F_Inputs - Reps override'!I224 ) )</f>
        <v>0</v>
      </c>
      <c r="K224" s="15">
        <f xml:space="preserve"> IF( ISNA( 'F_Inputs - Reps override'!J224 ), "", IF( ISBLANK( 'F_Inputs - Reps override'!J224 ), 'F_Inputs - Reps'!J224, 'F_Inputs - Reps override'!J224 ) )</f>
        <v>0</v>
      </c>
      <c r="L224" s="7">
        <f t="shared" si="3"/>
        <v>0</v>
      </c>
      <c r="M224" t="str">
        <f xml:space="preserve"> INDEX(Lookup!$D$3:$D$134, MATCH('Inputs - Reps'!D224, Lookup!$C$3:$C$134, 0),)</f>
        <v>Plus Capex BIO</v>
      </c>
    </row>
    <row r="225" spans="3:13">
      <c r="C225" s="15" t="s">
        <v>298</v>
      </c>
      <c r="D225" s="15" t="s">
        <v>214</v>
      </c>
      <c r="E225" s="15" t="s">
        <v>215</v>
      </c>
      <c r="F225" s="15" t="s">
        <v>36</v>
      </c>
      <c r="G225" s="15">
        <f xml:space="preserve"> IF( ISNA( 'F_Inputs - Reps override'!F225 ), "", IF( ISBLANK( 'F_Inputs - Reps override'!F225 ), 'F_Inputs - Reps'!F225, 'F_Inputs - Reps override'!F225 ) )</f>
        <v>0</v>
      </c>
      <c r="H225" s="15">
        <f xml:space="preserve"> IF( ISNA( 'F_Inputs - Reps override'!G225 ), "", IF( ISBLANK( 'F_Inputs - Reps override'!G225 ), 'F_Inputs - Reps'!G225, 'F_Inputs - Reps override'!G225 ) )</f>
        <v>0</v>
      </c>
      <c r="I225" s="15">
        <f xml:space="preserve"> IF( ISNA( 'F_Inputs - Reps override'!H225 ), "", IF( ISBLANK( 'F_Inputs - Reps override'!H225 ), 'F_Inputs - Reps'!H225, 'F_Inputs - Reps override'!H225 ) )</f>
        <v>0</v>
      </c>
      <c r="J225" s="15">
        <f xml:space="preserve"> IF( ISNA( 'F_Inputs - Reps override'!I225 ), "", IF( ISBLANK( 'F_Inputs - Reps override'!I225 ), 'F_Inputs - Reps'!I225, 'F_Inputs - Reps override'!I225 ) )</f>
        <v>0</v>
      </c>
      <c r="K225" s="15">
        <f xml:space="preserve"> IF( ISNA( 'F_Inputs - Reps override'!J225 ), "", IF( ISBLANK( 'F_Inputs - Reps override'!J225 ), 'F_Inputs - Reps'!J225, 'F_Inputs - Reps override'!J225 ) )</f>
        <v>0</v>
      </c>
      <c r="L225" s="7">
        <f t="shared" si="3"/>
        <v>0</v>
      </c>
      <c r="M225" t="str">
        <f xml:space="preserve"> INDEX(Lookup!$D$3:$D$134, MATCH('Inputs - Reps'!D225, Lookup!$C$3:$C$134, 0),)</f>
        <v>Plus Capex WWN</v>
      </c>
    </row>
    <row r="226" spans="3:13">
      <c r="C226" s="15" t="s">
        <v>298</v>
      </c>
      <c r="D226" s="15" t="s">
        <v>216</v>
      </c>
      <c r="E226" s="15" t="s">
        <v>217</v>
      </c>
      <c r="F226" s="15" t="s">
        <v>36</v>
      </c>
      <c r="G226" s="15">
        <f xml:space="preserve"> IF( ISNA( 'F_Inputs - Reps override'!F226 ), "", IF( ISBLANK( 'F_Inputs - Reps override'!F226 ), 'F_Inputs - Reps'!F226, 'F_Inputs - Reps override'!F226 ) )</f>
        <v>0</v>
      </c>
      <c r="H226" s="15">
        <f xml:space="preserve"> IF( ISNA( 'F_Inputs - Reps override'!G226 ), "", IF( ISBLANK( 'F_Inputs - Reps override'!G226 ), 'F_Inputs - Reps'!G226, 'F_Inputs - Reps override'!G226 ) )</f>
        <v>9.4486985977379201E-2</v>
      </c>
      <c r="I226" s="15">
        <f xml:space="preserve"> IF( ISNA( 'F_Inputs - Reps override'!H226 ), "", IF( ISBLANK( 'F_Inputs - Reps override'!H226 ), 'F_Inputs - Reps'!H226, 'F_Inputs - Reps override'!H226 ) )</f>
        <v>9.4486985977379201E-2</v>
      </c>
      <c r="J226" s="15">
        <f xml:space="preserve"> IF( ISNA( 'F_Inputs - Reps override'!I226 ), "", IF( ISBLANK( 'F_Inputs - Reps override'!I226 ), 'F_Inputs - Reps'!I226, 'F_Inputs - Reps override'!I226 ) )</f>
        <v>9.4486985977379201E-2</v>
      </c>
      <c r="K226" s="15">
        <f xml:space="preserve"> IF( ISNA( 'F_Inputs - Reps override'!J226 ), "", IF( ISBLANK( 'F_Inputs - Reps override'!J226 ), 'F_Inputs - Reps'!J226, 'F_Inputs - Reps override'!J226 ) )</f>
        <v>9.4486985977379201E-2</v>
      </c>
      <c r="L226" s="7">
        <f t="shared" si="3"/>
        <v>0.3779479439095168</v>
      </c>
      <c r="M226" t="str">
        <f xml:space="preserve"> INDEX(Lookup!$D$3:$D$134, MATCH('Inputs - Reps'!D226, Lookup!$C$3:$C$134, 0),)</f>
        <v>Plus Capex WWN</v>
      </c>
    </row>
    <row r="227" spans="3:13">
      <c r="C227" s="15" t="s">
        <v>298</v>
      </c>
      <c r="D227" s="15" t="s">
        <v>218</v>
      </c>
      <c r="E227" s="15" t="s">
        <v>219</v>
      </c>
      <c r="F227" s="15" t="s">
        <v>36</v>
      </c>
      <c r="G227" s="15">
        <f xml:space="preserve"> IF( ISNA( 'F_Inputs - Reps override'!F227 ), "", IF( ISBLANK( 'F_Inputs - Reps override'!F227 ), 'F_Inputs - Reps'!F227, 'F_Inputs - Reps override'!F227 ) )</f>
        <v>0</v>
      </c>
      <c r="H227" s="15">
        <f xml:space="preserve"> IF( ISNA( 'F_Inputs - Reps override'!G227 ), "", IF( ISBLANK( 'F_Inputs - Reps override'!G227 ), 'F_Inputs - Reps'!G227, 'F_Inputs - Reps override'!G227 ) )</f>
        <v>0</v>
      </c>
      <c r="I227" s="15">
        <f xml:space="preserve"> IF( ISNA( 'F_Inputs - Reps override'!H227 ), "", IF( ISBLANK( 'F_Inputs - Reps override'!H227 ), 'F_Inputs - Reps'!H227, 'F_Inputs - Reps override'!H227 ) )</f>
        <v>0</v>
      </c>
      <c r="J227" s="15">
        <f xml:space="preserve"> IF( ISNA( 'F_Inputs - Reps override'!I227 ), "", IF( ISBLANK( 'F_Inputs - Reps override'!I227 ), 'F_Inputs - Reps'!I227, 'F_Inputs - Reps override'!I227 ) )</f>
        <v>0</v>
      </c>
      <c r="K227" s="15">
        <f xml:space="preserve"> IF( ISNA( 'F_Inputs - Reps override'!J227 ), "", IF( ISBLANK( 'F_Inputs - Reps override'!J227 ), 'F_Inputs - Reps'!J227, 'F_Inputs - Reps override'!J227 ) )</f>
        <v>0</v>
      </c>
      <c r="L227" s="7">
        <f t="shared" si="3"/>
        <v>0</v>
      </c>
      <c r="M227" t="str">
        <f xml:space="preserve"> INDEX(Lookup!$D$3:$D$134, MATCH('Inputs - Reps'!D227, Lookup!$C$3:$C$134, 0),)</f>
        <v>Plus Capex BIO</v>
      </c>
    </row>
    <row r="228" spans="3:13">
      <c r="C228" s="15" t="s">
        <v>298</v>
      </c>
      <c r="D228" s="15" t="s">
        <v>220</v>
      </c>
      <c r="E228" s="15" t="s">
        <v>221</v>
      </c>
      <c r="F228" s="15" t="s">
        <v>36</v>
      </c>
      <c r="G228" s="15">
        <f xml:space="preserve"> IF( ISNA( 'F_Inputs - Reps override'!F228 ), "", IF( ISBLANK( 'F_Inputs - Reps override'!F228 ), 'F_Inputs - Reps'!F228, 'F_Inputs - Reps override'!F228 ) )</f>
        <v>0</v>
      </c>
      <c r="H228" s="15">
        <f xml:space="preserve"> IF( ISNA( 'F_Inputs - Reps override'!G228 ), "", IF( ISBLANK( 'F_Inputs - Reps override'!G228 ), 'F_Inputs - Reps'!G228, 'F_Inputs - Reps override'!G228 ) )</f>
        <v>0</v>
      </c>
      <c r="I228" s="15">
        <f xml:space="preserve"> IF( ISNA( 'F_Inputs - Reps override'!H228 ), "", IF( ISBLANK( 'F_Inputs - Reps override'!H228 ), 'F_Inputs - Reps'!H228, 'F_Inputs - Reps override'!H228 ) )</f>
        <v>0</v>
      </c>
      <c r="J228" s="15">
        <f xml:space="preserve"> IF( ISNA( 'F_Inputs - Reps override'!I228 ), "", IF( ISBLANK( 'F_Inputs - Reps override'!I228 ), 'F_Inputs - Reps'!I228, 'F_Inputs - Reps override'!I228 ) )</f>
        <v>0</v>
      </c>
      <c r="K228" s="15">
        <f xml:space="preserve"> IF( ISNA( 'F_Inputs - Reps override'!J228 ), "", IF( ISBLANK( 'F_Inputs - Reps override'!J228 ), 'F_Inputs - Reps'!J228, 'F_Inputs - Reps override'!J228 ) )</f>
        <v>0</v>
      </c>
      <c r="L228" s="7">
        <f t="shared" si="3"/>
        <v>0</v>
      </c>
      <c r="M228" t="str">
        <f xml:space="preserve"> INDEX(Lookup!$D$3:$D$134, MATCH('Inputs - Reps'!D228, Lookup!$C$3:$C$134, 0),)</f>
        <v>Plus Capex BIO</v>
      </c>
    </row>
    <row r="229" spans="3:13">
      <c r="C229" s="15" t="s">
        <v>298</v>
      </c>
      <c r="D229" s="15" t="s">
        <v>222</v>
      </c>
      <c r="E229" s="15" t="s">
        <v>223</v>
      </c>
      <c r="F229" s="15" t="s">
        <v>36</v>
      </c>
      <c r="G229" s="15">
        <f xml:space="preserve"> IF( ISNA( 'F_Inputs - Reps override'!F229 ), "", IF( ISBLANK( 'F_Inputs - Reps override'!F229 ), 'F_Inputs - Reps'!F229, 'F_Inputs - Reps override'!F229 ) )</f>
        <v>0</v>
      </c>
      <c r="H229" s="15">
        <f xml:space="preserve"> IF( ISNA( 'F_Inputs - Reps override'!G229 ), "", IF( ISBLANK( 'F_Inputs - Reps override'!G229 ), 'F_Inputs - Reps'!G229, 'F_Inputs - Reps override'!G229 ) )</f>
        <v>0</v>
      </c>
      <c r="I229" s="15">
        <f xml:space="preserve"> IF( ISNA( 'F_Inputs - Reps override'!H229 ), "", IF( ISBLANK( 'F_Inputs - Reps override'!H229 ), 'F_Inputs - Reps'!H229, 'F_Inputs - Reps override'!H229 ) )</f>
        <v>0</v>
      </c>
      <c r="J229" s="15">
        <f xml:space="preserve"> IF( ISNA( 'F_Inputs - Reps override'!I229 ), "", IF( ISBLANK( 'F_Inputs - Reps override'!I229 ), 'F_Inputs - Reps'!I229, 'F_Inputs - Reps override'!I229 ) )</f>
        <v>0</v>
      </c>
      <c r="K229" s="15">
        <f xml:space="preserve"> IF( ISNA( 'F_Inputs - Reps override'!J229 ), "", IF( ISBLANK( 'F_Inputs - Reps override'!J229 ), 'F_Inputs - Reps'!J229, 'F_Inputs - Reps override'!J229 ) )</f>
        <v>0</v>
      </c>
      <c r="L229" s="7">
        <f t="shared" si="3"/>
        <v>0</v>
      </c>
      <c r="M229" t="str">
        <f xml:space="preserve"> INDEX(Lookup!$D$3:$D$134, MATCH('Inputs - Reps'!D229, Lookup!$C$3:$C$134, 0),)</f>
        <v>Plus Capex BIO</v>
      </c>
    </row>
    <row r="230" spans="3:13">
      <c r="C230" s="15" t="s">
        <v>298</v>
      </c>
      <c r="D230" s="15" t="s">
        <v>224</v>
      </c>
      <c r="E230" s="15" t="s">
        <v>225</v>
      </c>
      <c r="F230" s="15" t="s">
        <v>36</v>
      </c>
      <c r="G230" s="15">
        <f xml:space="preserve"> IF( ISNA( 'F_Inputs - Reps override'!F230 ), "", IF( ISBLANK( 'F_Inputs - Reps override'!F230 ), 'F_Inputs - Reps'!F230, 'F_Inputs - Reps override'!F230 ) )</f>
        <v>0</v>
      </c>
      <c r="H230" s="15">
        <f xml:space="preserve"> IF( ISNA( 'F_Inputs - Reps override'!G230 ), "", IF( ISBLANK( 'F_Inputs - Reps override'!G230 ), 'F_Inputs - Reps'!G230, 'F_Inputs - Reps override'!G230 ) )</f>
        <v>0</v>
      </c>
      <c r="I230" s="15">
        <f xml:space="preserve"> IF( ISNA( 'F_Inputs - Reps override'!H230 ), "", IF( ISBLANK( 'F_Inputs - Reps override'!H230 ), 'F_Inputs - Reps'!H230, 'F_Inputs - Reps override'!H230 ) )</f>
        <v>0</v>
      </c>
      <c r="J230" s="15">
        <f xml:space="preserve"> IF( ISNA( 'F_Inputs - Reps override'!I230 ), "", IF( ISBLANK( 'F_Inputs - Reps override'!I230 ), 'F_Inputs - Reps'!I230, 'F_Inputs - Reps override'!I230 ) )</f>
        <v>0</v>
      </c>
      <c r="K230" s="15">
        <f xml:space="preserve"> IF( ISNA( 'F_Inputs - Reps override'!J230 ), "", IF( ISBLANK( 'F_Inputs - Reps override'!J230 ), 'F_Inputs - Reps'!J230, 'F_Inputs - Reps override'!J230 ) )</f>
        <v>0</v>
      </c>
      <c r="L230" s="7">
        <f t="shared" si="3"/>
        <v>0</v>
      </c>
      <c r="M230" t="str">
        <f xml:space="preserve"> INDEX(Lookup!$D$3:$D$134, MATCH('Inputs - Reps'!D230, Lookup!$C$3:$C$134, 0),)</f>
        <v>Plus Capex WWN</v>
      </c>
    </row>
    <row r="231" spans="3:13">
      <c r="C231" s="15" t="s">
        <v>298</v>
      </c>
      <c r="D231" s="15" t="s">
        <v>226</v>
      </c>
      <c r="E231" s="15" t="s">
        <v>227</v>
      </c>
      <c r="F231" s="15" t="s">
        <v>36</v>
      </c>
      <c r="G231" s="15">
        <f xml:space="preserve"> IF( ISNA( 'F_Inputs - Reps override'!F231 ), "", IF( ISBLANK( 'F_Inputs - Reps override'!F231 ), 'F_Inputs - Reps'!F231, 'F_Inputs - Reps override'!F231 ) )</f>
        <v>0</v>
      </c>
      <c r="H231" s="15">
        <f xml:space="preserve"> IF( ISNA( 'F_Inputs - Reps override'!G231 ), "", IF( ISBLANK( 'F_Inputs - Reps override'!G231 ), 'F_Inputs - Reps'!G231, 'F_Inputs - Reps override'!G231 ) )</f>
        <v>0</v>
      </c>
      <c r="I231" s="15">
        <f xml:space="preserve"> IF( ISNA( 'F_Inputs - Reps override'!H231 ), "", IF( ISBLANK( 'F_Inputs - Reps override'!H231 ), 'F_Inputs - Reps'!H231, 'F_Inputs - Reps override'!H231 ) )</f>
        <v>0</v>
      </c>
      <c r="J231" s="15">
        <f xml:space="preserve"> IF( ISNA( 'F_Inputs - Reps override'!I231 ), "", IF( ISBLANK( 'F_Inputs - Reps override'!I231 ), 'F_Inputs - Reps'!I231, 'F_Inputs - Reps override'!I231 ) )</f>
        <v>0</v>
      </c>
      <c r="K231" s="15">
        <f xml:space="preserve"> IF( ISNA( 'F_Inputs - Reps override'!J231 ), "", IF( ISBLANK( 'F_Inputs - Reps override'!J231 ), 'F_Inputs - Reps'!J231, 'F_Inputs - Reps override'!J231 ) )</f>
        <v>0</v>
      </c>
      <c r="L231" s="7">
        <f t="shared" si="3"/>
        <v>0</v>
      </c>
      <c r="M231" t="str">
        <f xml:space="preserve"> INDEX(Lookup!$D$3:$D$134, MATCH('Inputs - Reps'!D231, Lookup!$C$3:$C$134, 0),)</f>
        <v>Plus Capex WWN</v>
      </c>
    </row>
    <row r="232" spans="3:13">
      <c r="C232" s="15" t="s">
        <v>298</v>
      </c>
      <c r="D232" s="15" t="s">
        <v>228</v>
      </c>
      <c r="E232" s="15" t="s">
        <v>229</v>
      </c>
      <c r="F232" s="15" t="s">
        <v>36</v>
      </c>
      <c r="G232" s="15">
        <f xml:space="preserve"> IF( ISNA( 'F_Inputs - Reps override'!F232 ), "", IF( ISBLANK( 'F_Inputs - Reps override'!F232 ), 'F_Inputs - Reps'!F232, 'F_Inputs - Reps override'!F232 ) )</f>
        <v>0</v>
      </c>
      <c r="H232" s="15">
        <f xml:space="preserve"> IF( ISNA( 'F_Inputs - Reps override'!G232 ), "", IF( ISBLANK( 'F_Inputs - Reps override'!G232 ), 'F_Inputs - Reps'!G232, 'F_Inputs - Reps override'!G232 ) )</f>
        <v>0</v>
      </c>
      <c r="I232" s="15">
        <f xml:space="preserve"> IF( ISNA( 'F_Inputs - Reps override'!H232 ), "", IF( ISBLANK( 'F_Inputs - Reps override'!H232 ), 'F_Inputs - Reps'!H232, 'F_Inputs - Reps override'!H232 ) )</f>
        <v>0</v>
      </c>
      <c r="J232" s="15">
        <f xml:space="preserve"> IF( ISNA( 'F_Inputs - Reps override'!I232 ), "", IF( ISBLANK( 'F_Inputs - Reps override'!I232 ), 'F_Inputs - Reps'!I232, 'F_Inputs - Reps override'!I232 ) )</f>
        <v>0</v>
      </c>
      <c r="K232" s="15">
        <f xml:space="preserve"> IF( ISNA( 'F_Inputs - Reps override'!J232 ), "", IF( ISBLANK( 'F_Inputs - Reps override'!J232 ), 'F_Inputs - Reps'!J232, 'F_Inputs - Reps override'!J232 ) )</f>
        <v>0</v>
      </c>
      <c r="L232" s="7">
        <f t="shared" si="3"/>
        <v>0</v>
      </c>
      <c r="M232" t="str">
        <f xml:space="preserve"> INDEX(Lookup!$D$3:$D$134, MATCH('Inputs - Reps'!D232, Lookup!$C$3:$C$134, 0),)</f>
        <v>Plus Capex BIO</v>
      </c>
    </row>
    <row r="233" spans="3:13">
      <c r="C233" s="15" t="s">
        <v>298</v>
      </c>
      <c r="D233" s="15" t="s">
        <v>230</v>
      </c>
      <c r="E233" s="15" t="s">
        <v>231</v>
      </c>
      <c r="F233" s="15" t="s">
        <v>36</v>
      </c>
      <c r="G233" s="15">
        <f xml:space="preserve"> IF( ISNA( 'F_Inputs - Reps override'!F233 ), "", IF( ISBLANK( 'F_Inputs - Reps override'!F233 ), 'F_Inputs - Reps'!F233, 'F_Inputs - Reps override'!F233 ) )</f>
        <v>0</v>
      </c>
      <c r="H233" s="15">
        <f xml:space="preserve"> IF( ISNA( 'F_Inputs - Reps override'!G233 ), "", IF( ISBLANK( 'F_Inputs - Reps override'!G233 ), 'F_Inputs - Reps'!G233, 'F_Inputs - Reps override'!G233 ) )</f>
        <v>0</v>
      </c>
      <c r="I233" s="15">
        <f xml:space="preserve"> IF( ISNA( 'F_Inputs - Reps override'!H233 ), "", IF( ISBLANK( 'F_Inputs - Reps override'!H233 ), 'F_Inputs - Reps'!H233, 'F_Inputs - Reps override'!H233 ) )</f>
        <v>0</v>
      </c>
      <c r="J233" s="15">
        <f xml:space="preserve"> IF( ISNA( 'F_Inputs - Reps override'!I233 ), "", IF( ISBLANK( 'F_Inputs - Reps override'!I233 ), 'F_Inputs - Reps'!I233, 'F_Inputs - Reps override'!I233 ) )</f>
        <v>0</v>
      </c>
      <c r="K233" s="15">
        <f xml:space="preserve"> IF( ISNA( 'F_Inputs - Reps override'!J233 ), "", IF( ISBLANK( 'F_Inputs - Reps override'!J233 ), 'F_Inputs - Reps'!J233, 'F_Inputs - Reps override'!J233 ) )</f>
        <v>0</v>
      </c>
      <c r="L233" s="7">
        <f t="shared" si="3"/>
        <v>0</v>
      </c>
      <c r="M233" t="str">
        <f xml:space="preserve"> INDEX(Lookup!$D$3:$D$134, MATCH('Inputs - Reps'!D233, Lookup!$C$3:$C$134, 0),)</f>
        <v>Plus Capex BIO</v>
      </c>
    </row>
    <row r="234" spans="3:13">
      <c r="C234" s="15" t="s">
        <v>298</v>
      </c>
      <c r="D234" s="15" t="s">
        <v>232</v>
      </c>
      <c r="E234" s="15" t="s">
        <v>233</v>
      </c>
      <c r="F234" s="15" t="s">
        <v>36</v>
      </c>
      <c r="G234" s="15">
        <f xml:space="preserve"> IF( ISNA( 'F_Inputs - Reps override'!F234 ), "", IF( ISBLANK( 'F_Inputs - Reps override'!F234 ), 'F_Inputs - Reps'!F234, 'F_Inputs - Reps override'!F234 ) )</f>
        <v>0</v>
      </c>
      <c r="H234" s="15">
        <f xml:space="preserve"> IF( ISNA( 'F_Inputs - Reps override'!G234 ), "", IF( ISBLANK( 'F_Inputs - Reps override'!G234 ), 'F_Inputs - Reps'!G234, 'F_Inputs - Reps override'!G234 ) )</f>
        <v>0</v>
      </c>
      <c r="I234" s="15">
        <f xml:space="preserve"> IF( ISNA( 'F_Inputs - Reps override'!H234 ), "", IF( ISBLANK( 'F_Inputs - Reps override'!H234 ), 'F_Inputs - Reps'!H234, 'F_Inputs - Reps override'!H234 ) )</f>
        <v>0</v>
      </c>
      <c r="J234" s="15">
        <f xml:space="preserve"> IF( ISNA( 'F_Inputs - Reps override'!I234 ), "", IF( ISBLANK( 'F_Inputs - Reps override'!I234 ), 'F_Inputs - Reps'!I234, 'F_Inputs - Reps override'!I234 ) )</f>
        <v>0</v>
      </c>
      <c r="K234" s="15">
        <f xml:space="preserve"> IF( ISNA( 'F_Inputs - Reps override'!J234 ), "", IF( ISBLANK( 'F_Inputs - Reps override'!J234 ), 'F_Inputs - Reps'!J234, 'F_Inputs - Reps override'!J234 ) )</f>
        <v>0</v>
      </c>
      <c r="L234" s="7">
        <f t="shared" si="3"/>
        <v>0</v>
      </c>
      <c r="M234" t="str">
        <f xml:space="preserve"> INDEX(Lookup!$D$3:$D$134, MATCH('Inputs - Reps'!D234, Lookup!$C$3:$C$134, 0),)</f>
        <v>Plus Capex BIO</v>
      </c>
    </row>
    <row r="235" spans="3:13">
      <c r="C235" s="15" t="s">
        <v>298</v>
      </c>
      <c r="D235" s="15" t="s">
        <v>234</v>
      </c>
      <c r="E235" s="15" t="s">
        <v>235</v>
      </c>
      <c r="F235" s="15" t="s">
        <v>36</v>
      </c>
      <c r="G235" s="15">
        <f xml:space="preserve"> IF( ISNA( 'F_Inputs - Reps override'!F235 ), "", IF( ISBLANK( 'F_Inputs - Reps override'!F235 ), 'F_Inputs - Reps'!F235, 'F_Inputs - Reps override'!F235 ) )</f>
        <v>0</v>
      </c>
      <c r="H235" s="15">
        <f xml:space="preserve"> IF( ISNA( 'F_Inputs - Reps override'!G235 ), "", IF( ISBLANK( 'F_Inputs - Reps override'!G235 ), 'F_Inputs - Reps'!G235, 'F_Inputs - Reps override'!G235 ) )</f>
        <v>0</v>
      </c>
      <c r="I235" s="15">
        <f xml:space="preserve"> IF( ISNA( 'F_Inputs - Reps override'!H235 ), "", IF( ISBLANK( 'F_Inputs - Reps override'!H235 ), 'F_Inputs - Reps'!H235, 'F_Inputs - Reps override'!H235 ) )</f>
        <v>0</v>
      </c>
      <c r="J235" s="15">
        <f xml:space="preserve"> IF( ISNA( 'F_Inputs - Reps override'!I235 ), "", IF( ISBLANK( 'F_Inputs - Reps override'!I235 ), 'F_Inputs - Reps'!I235, 'F_Inputs - Reps override'!I235 ) )</f>
        <v>0</v>
      </c>
      <c r="K235" s="15">
        <f xml:space="preserve"> IF( ISNA( 'F_Inputs - Reps override'!J235 ), "", IF( ISBLANK( 'F_Inputs - Reps override'!J235 ), 'F_Inputs - Reps'!J235, 'F_Inputs - Reps override'!J235 ) )</f>
        <v>0</v>
      </c>
      <c r="L235" s="7">
        <f t="shared" si="3"/>
        <v>0</v>
      </c>
      <c r="M235" t="str">
        <f xml:space="preserve"> INDEX(Lookup!$D$3:$D$134, MATCH('Inputs - Reps'!D235, Lookup!$C$3:$C$134, 0),)</f>
        <v>Plus Capex WWN</v>
      </c>
    </row>
    <row r="236" spans="3:13">
      <c r="C236" s="15" t="s">
        <v>298</v>
      </c>
      <c r="D236" s="15" t="s">
        <v>236</v>
      </c>
      <c r="E236" s="15" t="s">
        <v>237</v>
      </c>
      <c r="F236" s="15" t="s">
        <v>36</v>
      </c>
      <c r="G236" s="15">
        <f xml:space="preserve"> IF( ISNA( 'F_Inputs - Reps override'!F236 ), "", IF( ISBLANK( 'F_Inputs - Reps override'!F236 ), 'F_Inputs - Reps'!F236, 'F_Inputs - Reps override'!F236 ) )</f>
        <v>0</v>
      </c>
      <c r="H236" s="15">
        <f xml:space="preserve"> IF( ISNA( 'F_Inputs - Reps override'!G236 ), "", IF( ISBLANK( 'F_Inputs - Reps override'!G236 ), 'F_Inputs - Reps'!G236, 'F_Inputs - Reps override'!G236 ) )</f>
        <v>0</v>
      </c>
      <c r="I236" s="15">
        <f xml:space="preserve"> IF( ISNA( 'F_Inputs - Reps override'!H236 ), "", IF( ISBLANK( 'F_Inputs - Reps override'!H236 ), 'F_Inputs - Reps'!H236, 'F_Inputs - Reps override'!H236 ) )</f>
        <v>0</v>
      </c>
      <c r="J236" s="15">
        <f xml:space="preserve"> IF( ISNA( 'F_Inputs - Reps override'!I236 ), "", IF( ISBLANK( 'F_Inputs - Reps override'!I236 ), 'F_Inputs - Reps'!I236, 'F_Inputs - Reps override'!I236 ) )</f>
        <v>0</v>
      </c>
      <c r="K236" s="15">
        <f xml:space="preserve"> IF( ISNA( 'F_Inputs - Reps override'!J236 ), "", IF( ISBLANK( 'F_Inputs - Reps override'!J236 ), 'F_Inputs - Reps'!J236, 'F_Inputs - Reps override'!J236 ) )</f>
        <v>0</v>
      </c>
      <c r="L236" s="7">
        <f t="shared" si="3"/>
        <v>0</v>
      </c>
      <c r="M236" t="str">
        <f xml:space="preserve"> INDEX(Lookup!$D$3:$D$134, MATCH('Inputs - Reps'!D236, Lookup!$C$3:$C$134, 0),)</f>
        <v>Plus Capex WWN</v>
      </c>
    </row>
    <row r="237" spans="3:13">
      <c r="C237" s="15" t="s">
        <v>298</v>
      </c>
      <c r="D237" s="15" t="s">
        <v>238</v>
      </c>
      <c r="E237" s="15" t="s">
        <v>239</v>
      </c>
      <c r="F237" s="15" t="s">
        <v>36</v>
      </c>
      <c r="G237" s="15">
        <f xml:space="preserve"> IF( ISNA( 'F_Inputs - Reps override'!F237 ), "", IF( ISBLANK( 'F_Inputs - Reps override'!F237 ), 'F_Inputs - Reps'!F237, 'F_Inputs - Reps override'!F237 ) )</f>
        <v>0</v>
      </c>
      <c r="H237" s="15">
        <f xml:space="preserve"> IF( ISNA( 'F_Inputs - Reps override'!G237 ), "", IF( ISBLANK( 'F_Inputs - Reps override'!G237 ), 'F_Inputs - Reps'!G237, 'F_Inputs - Reps override'!G237 ) )</f>
        <v>0</v>
      </c>
      <c r="I237" s="15">
        <f xml:space="preserve"> IF( ISNA( 'F_Inputs - Reps override'!H237 ), "", IF( ISBLANK( 'F_Inputs - Reps override'!H237 ), 'F_Inputs - Reps'!H237, 'F_Inputs - Reps override'!H237 ) )</f>
        <v>0</v>
      </c>
      <c r="J237" s="15">
        <f xml:space="preserve"> IF( ISNA( 'F_Inputs - Reps override'!I237 ), "", IF( ISBLANK( 'F_Inputs - Reps override'!I237 ), 'F_Inputs - Reps'!I237, 'F_Inputs - Reps override'!I237 ) )</f>
        <v>0</v>
      </c>
      <c r="K237" s="15">
        <f xml:space="preserve"> IF( ISNA( 'F_Inputs - Reps override'!J237 ), "", IF( ISBLANK( 'F_Inputs - Reps override'!J237 ), 'F_Inputs - Reps'!J237, 'F_Inputs - Reps override'!J237 ) )</f>
        <v>0</v>
      </c>
      <c r="L237" s="7">
        <f t="shared" si="3"/>
        <v>0</v>
      </c>
      <c r="M237" t="str">
        <f xml:space="preserve"> INDEX(Lookup!$D$3:$D$134, MATCH('Inputs - Reps'!D237, Lookup!$C$3:$C$134, 0),)</f>
        <v>Plus Capex BIO</v>
      </c>
    </row>
    <row r="238" spans="3:13">
      <c r="C238" s="15" t="s">
        <v>298</v>
      </c>
      <c r="D238" s="15" t="s">
        <v>240</v>
      </c>
      <c r="E238" s="15" t="s">
        <v>241</v>
      </c>
      <c r="F238" s="15" t="s">
        <v>36</v>
      </c>
      <c r="G238" s="15">
        <f xml:space="preserve"> IF( ISNA( 'F_Inputs - Reps override'!F238 ), "", IF( ISBLANK( 'F_Inputs - Reps override'!F238 ), 'F_Inputs - Reps'!F238, 'F_Inputs - Reps override'!F238 ) )</f>
        <v>0</v>
      </c>
      <c r="H238" s="15">
        <f xml:space="preserve"> IF( ISNA( 'F_Inputs - Reps override'!G238 ), "", IF( ISBLANK( 'F_Inputs - Reps override'!G238 ), 'F_Inputs - Reps'!G238, 'F_Inputs - Reps override'!G238 ) )</f>
        <v>0</v>
      </c>
      <c r="I238" s="15">
        <f xml:space="preserve"> IF( ISNA( 'F_Inputs - Reps override'!H238 ), "", IF( ISBLANK( 'F_Inputs - Reps override'!H238 ), 'F_Inputs - Reps'!H238, 'F_Inputs - Reps override'!H238 ) )</f>
        <v>0</v>
      </c>
      <c r="J238" s="15">
        <f xml:space="preserve"> IF( ISNA( 'F_Inputs - Reps override'!I238 ), "", IF( ISBLANK( 'F_Inputs - Reps override'!I238 ), 'F_Inputs - Reps'!I238, 'F_Inputs - Reps override'!I238 ) )</f>
        <v>0</v>
      </c>
      <c r="K238" s="15">
        <f xml:space="preserve"> IF( ISNA( 'F_Inputs - Reps override'!J238 ), "", IF( ISBLANK( 'F_Inputs - Reps override'!J238 ), 'F_Inputs - Reps'!J238, 'F_Inputs - Reps override'!J238 ) )</f>
        <v>0</v>
      </c>
      <c r="L238" s="7">
        <f t="shared" si="3"/>
        <v>0</v>
      </c>
      <c r="M238" t="str">
        <f xml:space="preserve"> INDEX(Lookup!$D$3:$D$134, MATCH('Inputs - Reps'!D238, Lookup!$C$3:$C$134, 0),)</f>
        <v>Plus Capex BIO</v>
      </c>
    </row>
    <row r="239" spans="3:13">
      <c r="C239" s="15" t="s">
        <v>298</v>
      </c>
      <c r="D239" s="15" t="s">
        <v>242</v>
      </c>
      <c r="E239" s="15" t="s">
        <v>243</v>
      </c>
      <c r="F239" s="15" t="s">
        <v>36</v>
      </c>
      <c r="G239" s="15">
        <f xml:space="preserve"> IF( ISNA( 'F_Inputs - Reps override'!F239 ), "", IF( ISBLANK( 'F_Inputs - Reps override'!F239 ), 'F_Inputs - Reps'!F239, 'F_Inputs - Reps override'!F239 ) )</f>
        <v>0</v>
      </c>
      <c r="H239" s="15">
        <f xml:space="preserve"> IF( ISNA( 'F_Inputs - Reps override'!G239 ), "", IF( ISBLANK( 'F_Inputs - Reps override'!G239 ), 'F_Inputs - Reps'!G239, 'F_Inputs - Reps override'!G239 ) )</f>
        <v>0</v>
      </c>
      <c r="I239" s="15">
        <f xml:space="preserve"> IF( ISNA( 'F_Inputs - Reps override'!H239 ), "", IF( ISBLANK( 'F_Inputs - Reps override'!H239 ), 'F_Inputs - Reps'!H239, 'F_Inputs - Reps override'!H239 ) )</f>
        <v>0</v>
      </c>
      <c r="J239" s="15">
        <f xml:space="preserve"> IF( ISNA( 'F_Inputs - Reps override'!I239 ), "", IF( ISBLANK( 'F_Inputs - Reps override'!I239 ), 'F_Inputs - Reps'!I239, 'F_Inputs - Reps override'!I239 ) )</f>
        <v>0</v>
      </c>
      <c r="K239" s="15">
        <f xml:space="preserve"> IF( ISNA( 'F_Inputs - Reps override'!J239 ), "", IF( ISBLANK( 'F_Inputs - Reps override'!J239 ), 'F_Inputs - Reps'!J239, 'F_Inputs - Reps override'!J239 ) )</f>
        <v>0</v>
      </c>
      <c r="L239" s="7">
        <f t="shared" si="3"/>
        <v>0</v>
      </c>
      <c r="M239" t="str">
        <f xml:space="preserve"> INDEX(Lookup!$D$3:$D$134, MATCH('Inputs - Reps'!D239, Lookup!$C$3:$C$134, 0),)</f>
        <v>Plus Capex BIO</v>
      </c>
    </row>
    <row r="240" spans="3:13">
      <c r="C240" s="15" t="s">
        <v>298</v>
      </c>
      <c r="D240" s="15" t="s">
        <v>244</v>
      </c>
      <c r="E240" s="15" t="s">
        <v>245</v>
      </c>
      <c r="F240" s="15" t="s">
        <v>36</v>
      </c>
      <c r="G240" s="15">
        <f xml:space="preserve"> IF( ISNA( 'F_Inputs - Reps override'!F240 ), "", IF( ISBLANK( 'F_Inputs - Reps override'!F240 ), 'F_Inputs - Reps'!F240, 'F_Inputs - Reps override'!F240 ) )</f>
        <v>5.9226736299038699E-2</v>
      </c>
      <c r="H240" s="15">
        <f xml:space="preserve"> IF( ISNA( 'F_Inputs - Reps override'!G240 ), "", IF( ISBLANK( 'F_Inputs - Reps override'!G240 ), 'F_Inputs - Reps'!G240, 'F_Inputs - Reps override'!G240 ) )</f>
        <v>6.1813018214820901E-2</v>
      </c>
      <c r="I240" s="15">
        <f xml:space="preserve"> IF( ISNA( 'F_Inputs - Reps override'!H240 ), "", IF( ISBLANK( 'F_Inputs - Reps override'!H240 ), 'F_Inputs - Reps'!H240, 'F_Inputs - Reps override'!H240 ) )</f>
        <v>6.4218700794605704E-2</v>
      </c>
      <c r="J240" s="15">
        <f xml:space="preserve"> IF( ISNA( 'F_Inputs - Reps override'!I240 ), "", IF( ISBLANK( 'F_Inputs - Reps override'!I240 ), 'F_Inputs - Reps'!I240, 'F_Inputs - Reps override'!I240 ) )</f>
        <v>6.4979070246519999E-2</v>
      </c>
      <c r="K240" s="15">
        <f xml:space="preserve"> IF( ISNA( 'F_Inputs - Reps override'!J240 ), "", IF( ISBLANK( 'F_Inputs - Reps override'!J240 ), 'F_Inputs - Reps'!J240, 'F_Inputs - Reps override'!J240 ) )</f>
        <v>6.5744890527696401E-2</v>
      </c>
      <c r="L240" s="7">
        <f t="shared" si="3"/>
        <v>0.31598241608268168</v>
      </c>
      <c r="M240" t="str">
        <f xml:space="preserve"> INDEX(Lookup!$D$3:$D$134, MATCH('Inputs - Reps'!D240, Lookup!$C$3:$C$134, 0),)</f>
        <v>E Capex WWN</v>
      </c>
    </row>
    <row r="241" spans="3:13">
      <c r="C241" s="15" t="s">
        <v>298</v>
      </c>
      <c r="D241" s="15" t="s">
        <v>246</v>
      </c>
      <c r="E241" s="15" t="s">
        <v>247</v>
      </c>
      <c r="F241" s="15" t="s">
        <v>36</v>
      </c>
      <c r="G241" s="15">
        <f xml:space="preserve"> IF( ISNA( 'F_Inputs - Reps override'!F241 ), "", IF( ISBLANK( 'F_Inputs - Reps override'!F241 ), 'F_Inputs - Reps'!F241, 'F_Inputs - Reps override'!F241 ) )</f>
        <v>3.3306000000000002E-2</v>
      </c>
      <c r="H241" s="15">
        <f xml:space="preserve"> IF( ISNA( 'F_Inputs - Reps override'!G241 ), "", IF( ISBLANK( 'F_Inputs - Reps override'!G241 ), 'F_Inputs - Reps'!G241, 'F_Inputs - Reps override'!G241 ) )</f>
        <v>0.35283948597737902</v>
      </c>
      <c r="I241" s="15">
        <f xml:space="preserve"> IF( ISNA( 'F_Inputs - Reps override'!H241 ), "", IF( ISBLANK( 'F_Inputs - Reps override'!H241 ), 'F_Inputs - Reps'!H241, 'F_Inputs - Reps override'!H241 ) )</f>
        <v>0.57788598597737895</v>
      </c>
      <c r="J241" s="15">
        <f xml:space="preserve"> IF( ISNA( 'F_Inputs - Reps override'!I241 ), "", IF( ISBLANK( 'F_Inputs - Reps override'!I241 ), 'F_Inputs - Reps'!I241, 'F_Inputs - Reps override'!I241 ) )</f>
        <v>1.70311848597738</v>
      </c>
      <c r="K241" s="15">
        <f xml:space="preserve"> IF( ISNA( 'F_Inputs - Reps override'!J241 ), "", IF( ISBLANK( 'F_Inputs - Reps override'!J241 ), 'F_Inputs - Reps'!J241, 'F_Inputs - Reps override'!J241 ) )</f>
        <v>0.12779298597737901</v>
      </c>
      <c r="L241" s="7">
        <f t="shared" si="3"/>
        <v>2.7949429439095175</v>
      </c>
      <c r="M241" t="str">
        <f xml:space="preserve"> INDEX(Lookup!$D$3:$D$134, MATCH('Inputs - Reps'!D241, Lookup!$C$3:$C$134, 0),)</f>
        <v>E Capex WWN</v>
      </c>
    </row>
    <row r="242" spans="3:13">
      <c r="C242" s="15" t="s">
        <v>298</v>
      </c>
      <c r="D242" s="15" t="s">
        <v>248</v>
      </c>
      <c r="E242" s="15" t="s">
        <v>249</v>
      </c>
      <c r="F242" s="15" t="s">
        <v>36</v>
      </c>
      <c r="G242" s="15">
        <f xml:space="preserve"> IF( ISNA( 'F_Inputs - Reps override'!F242 ), "", IF( ISBLANK( 'F_Inputs - Reps override'!F242 ), 'F_Inputs - Reps'!F242, 'F_Inputs - Reps override'!F242 ) )</f>
        <v>0</v>
      </c>
      <c r="H242" s="15">
        <f xml:space="preserve"> IF( ISNA( 'F_Inputs - Reps override'!G242 ), "", IF( ISBLANK( 'F_Inputs - Reps override'!G242 ), 'F_Inputs - Reps'!G242, 'F_Inputs - Reps override'!G242 ) )</f>
        <v>0</v>
      </c>
      <c r="I242" s="15">
        <f xml:space="preserve"> IF( ISNA( 'F_Inputs - Reps override'!H242 ), "", IF( ISBLANK( 'F_Inputs - Reps override'!H242 ), 'F_Inputs - Reps'!H242, 'F_Inputs - Reps override'!H242 ) )</f>
        <v>0</v>
      </c>
      <c r="J242" s="15">
        <f xml:space="preserve"> IF( ISNA( 'F_Inputs - Reps override'!I242 ), "", IF( ISBLANK( 'F_Inputs - Reps override'!I242 ), 'F_Inputs - Reps'!I242, 'F_Inputs - Reps override'!I242 ) )</f>
        <v>0</v>
      </c>
      <c r="K242" s="15">
        <f xml:space="preserve"> IF( ISNA( 'F_Inputs - Reps override'!J242 ), "", IF( ISBLANK( 'F_Inputs - Reps override'!J242 ), 'F_Inputs - Reps'!J242, 'F_Inputs - Reps override'!J242 ) )</f>
        <v>0</v>
      </c>
      <c r="L242" s="7">
        <f t="shared" si="3"/>
        <v>0</v>
      </c>
      <c r="M242" t="str">
        <f xml:space="preserve"> INDEX(Lookup!$D$3:$D$134, MATCH('Inputs - Reps'!D242, Lookup!$C$3:$C$134, 0),)</f>
        <v>E Capex BIO</v>
      </c>
    </row>
    <row r="243" spans="3:13">
      <c r="C243" s="15" t="s">
        <v>298</v>
      </c>
      <c r="D243" s="15" t="s">
        <v>250</v>
      </c>
      <c r="E243" s="15" t="s">
        <v>251</v>
      </c>
      <c r="F243" s="15" t="s">
        <v>36</v>
      </c>
      <c r="G243" s="15">
        <f xml:space="preserve"> IF( ISNA( 'F_Inputs - Reps override'!F243 ), "", IF( ISBLANK( 'F_Inputs - Reps override'!F243 ), 'F_Inputs - Reps'!F243, 'F_Inputs - Reps override'!F243 ) )</f>
        <v>0</v>
      </c>
      <c r="H243" s="15">
        <f xml:space="preserve"> IF( ISNA( 'F_Inputs - Reps override'!G243 ), "", IF( ISBLANK( 'F_Inputs - Reps override'!G243 ), 'F_Inputs - Reps'!G243, 'F_Inputs - Reps override'!G243 ) )</f>
        <v>0</v>
      </c>
      <c r="I243" s="15">
        <f xml:space="preserve"> IF( ISNA( 'F_Inputs - Reps override'!H243 ), "", IF( ISBLANK( 'F_Inputs - Reps override'!H243 ), 'F_Inputs - Reps'!H243, 'F_Inputs - Reps override'!H243 ) )</f>
        <v>0</v>
      </c>
      <c r="J243" s="15">
        <f xml:space="preserve"> IF( ISNA( 'F_Inputs - Reps override'!I243 ), "", IF( ISBLANK( 'F_Inputs - Reps override'!I243 ), 'F_Inputs - Reps'!I243, 'F_Inputs - Reps override'!I243 ) )</f>
        <v>0</v>
      </c>
      <c r="K243" s="15">
        <f xml:space="preserve"> IF( ISNA( 'F_Inputs - Reps override'!J243 ), "", IF( ISBLANK( 'F_Inputs - Reps override'!J243 ), 'F_Inputs - Reps'!J243, 'F_Inputs - Reps override'!J243 ) )</f>
        <v>0</v>
      </c>
      <c r="L243" s="7">
        <f t="shared" si="3"/>
        <v>0</v>
      </c>
      <c r="M243" t="str">
        <f xml:space="preserve"> INDEX(Lookup!$D$3:$D$134, MATCH('Inputs - Reps'!D243, Lookup!$C$3:$C$134, 0),)</f>
        <v>E Capex BIO</v>
      </c>
    </row>
    <row r="244" spans="3:13">
      <c r="C244" s="15" t="s">
        <v>298</v>
      </c>
      <c r="D244" s="15" t="s">
        <v>252</v>
      </c>
      <c r="E244" s="15" t="s">
        <v>253</v>
      </c>
      <c r="F244" s="15" t="s">
        <v>36</v>
      </c>
      <c r="G244" s="15">
        <f xml:space="preserve"> IF( ISNA( 'F_Inputs - Reps override'!F244 ), "", IF( ISBLANK( 'F_Inputs - Reps override'!F244 ), 'F_Inputs - Reps'!F244, 'F_Inputs - Reps override'!F244 ) )</f>
        <v>0</v>
      </c>
      <c r="H244" s="15">
        <f xml:space="preserve"> IF( ISNA( 'F_Inputs - Reps override'!G244 ), "", IF( ISBLANK( 'F_Inputs - Reps override'!G244 ), 'F_Inputs - Reps'!G244, 'F_Inputs - Reps override'!G244 ) )</f>
        <v>0</v>
      </c>
      <c r="I244" s="15">
        <f xml:space="preserve"> IF( ISNA( 'F_Inputs - Reps override'!H244 ), "", IF( ISBLANK( 'F_Inputs - Reps override'!H244 ), 'F_Inputs - Reps'!H244, 'F_Inputs - Reps override'!H244 ) )</f>
        <v>0</v>
      </c>
      <c r="J244" s="15">
        <f xml:space="preserve"> IF( ISNA( 'F_Inputs - Reps override'!I244 ), "", IF( ISBLANK( 'F_Inputs - Reps override'!I244 ), 'F_Inputs - Reps'!I244, 'F_Inputs - Reps override'!I244 ) )</f>
        <v>0</v>
      </c>
      <c r="K244" s="15">
        <f xml:space="preserve"> IF( ISNA( 'F_Inputs - Reps override'!J244 ), "", IF( ISBLANK( 'F_Inputs - Reps override'!J244 ), 'F_Inputs - Reps'!J244, 'F_Inputs - Reps override'!J244 ) )</f>
        <v>0</v>
      </c>
      <c r="L244" s="7">
        <f t="shared" si="3"/>
        <v>0</v>
      </c>
      <c r="M244" t="str">
        <f xml:space="preserve"> INDEX(Lookup!$D$3:$D$134, MATCH('Inputs - Reps'!D244, Lookup!$C$3:$C$134, 0),)</f>
        <v>E Capex BIO</v>
      </c>
    </row>
    <row r="245" spans="3:13">
      <c r="C245" s="15" t="s">
        <v>298</v>
      </c>
      <c r="D245" s="15" t="s">
        <v>254</v>
      </c>
      <c r="E245" s="15" t="s">
        <v>255</v>
      </c>
      <c r="F245" s="15" t="s">
        <v>36</v>
      </c>
      <c r="G245" s="15">
        <f xml:space="preserve"> IF( ISNA( 'F_Inputs - Reps override'!F245 ), "", IF( ISBLANK( 'F_Inputs - Reps override'!F245 ), 'F_Inputs - Reps'!F245, 'F_Inputs - Reps override'!F245 ) )</f>
        <v>0</v>
      </c>
      <c r="H245" s="15">
        <f xml:space="preserve"> IF( ISNA( 'F_Inputs - Reps override'!G245 ), "", IF( ISBLANK( 'F_Inputs - Reps override'!G245 ), 'F_Inputs - Reps'!G245, 'F_Inputs - Reps override'!G245 ) )</f>
        <v>0</v>
      </c>
      <c r="I245" s="15">
        <f xml:space="preserve"> IF( ISNA( 'F_Inputs - Reps override'!H245 ), "", IF( ISBLANK( 'F_Inputs - Reps override'!H245 ), 'F_Inputs - Reps'!H245, 'F_Inputs - Reps override'!H245 ) )</f>
        <v>0</v>
      </c>
      <c r="J245" s="15">
        <f xml:space="preserve"> IF( ISNA( 'F_Inputs - Reps override'!I245 ), "", IF( ISBLANK( 'F_Inputs - Reps override'!I245 ), 'F_Inputs - Reps'!I245, 'F_Inputs - Reps override'!I245 ) )</f>
        <v>0</v>
      </c>
      <c r="K245" s="15">
        <f xml:space="preserve"> IF( ISNA( 'F_Inputs - Reps override'!J245 ), "", IF( ISBLANK( 'F_Inputs - Reps override'!J245 ), 'F_Inputs - Reps'!J245, 'F_Inputs - Reps override'!J245 ) )</f>
        <v>0</v>
      </c>
      <c r="L245" s="7">
        <f t="shared" si="3"/>
        <v>0</v>
      </c>
      <c r="M245" t="str">
        <f xml:space="preserve"> INDEX(Lookup!$D$3:$D$134, MATCH('Inputs - Reps'!D245, Lookup!$C$3:$C$134, 0),)</f>
        <v>E Opex DMMY</v>
      </c>
    </row>
    <row r="246" spans="3:13">
      <c r="C246" s="15" t="s">
        <v>298</v>
      </c>
      <c r="D246" s="15" t="s">
        <v>256</v>
      </c>
      <c r="E246" s="15" t="s">
        <v>257</v>
      </c>
      <c r="F246" s="15" t="s">
        <v>36</v>
      </c>
      <c r="G246" s="15">
        <f xml:space="preserve"> IF( ISNA( 'F_Inputs - Reps override'!F246 ), "", IF( ISBLANK( 'F_Inputs - Reps override'!F246 ), 'F_Inputs - Reps'!F246, 'F_Inputs - Reps override'!F246 ) )</f>
        <v>0</v>
      </c>
      <c r="H246" s="15">
        <f xml:space="preserve"> IF( ISNA( 'F_Inputs - Reps override'!G246 ), "", IF( ISBLANK( 'F_Inputs - Reps override'!G246 ), 'F_Inputs - Reps'!G246, 'F_Inputs - Reps override'!G246 ) )</f>
        <v>0</v>
      </c>
      <c r="I246" s="15">
        <f xml:space="preserve"> IF( ISNA( 'F_Inputs - Reps override'!H246 ), "", IF( ISBLANK( 'F_Inputs - Reps override'!H246 ), 'F_Inputs - Reps'!H246, 'F_Inputs - Reps override'!H246 ) )</f>
        <v>0</v>
      </c>
      <c r="J246" s="15">
        <f xml:space="preserve"> IF( ISNA( 'F_Inputs - Reps override'!I246 ), "", IF( ISBLANK( 'F_Inputs - Reps override'!I246 ), 'F_Inputs - Reps'!I246, 'F_Inputs - Reps override'!I246 ) )</f>
        <v>0</v>
      </c>
      <c r="K246" s="15">
        <f xml:space="preserve"> IF( ISNA( 'F_Inputs - Reps override'!J246 ), "", IF( ISBLANK( 'F_Inputs - Reps override'!J246 ), 'F_Inputs - Reps'!J246, 'F_Inputs - Reps override'!J246 ) )</f>
        <v>0</v>
      </c>
      <c r="L246" s="7">
        <f t="shared" si="3"/>
        <v>0</v>
      </c>
      <c r="M246" t="str">
        <f xml:space="preserve"> INDEX(Lookup!$D$3:$D$134, MATCH('Inputs - Reps'!D246, Lookup!$C$3:$C$134, 0),)</f>
        <v>E Capex DMMY</v>
      </c>
    </row>
    <row r="247" spans="3:13">
      <c r="C247" s="15" t="s">
        <v>298</v>
      </c>
      <c r="D247" s="15" t="s">
        <v>258</v>
      </c>
      <c r="E247" s="15" t="s">
        <v>259</v>
      </c>
      <c r="F247" s="15" t="s">
        <v>36</v>
      </c>
      <c r="G247" s="15">
        <f xml:space="preserve"> IF( ISNA( 'F_Inputs - Reps override'!F247 ), "", IF( ISBLANK( 'F_Inputs - Reps override'!F247 ), 'F_Inputs - Reps'!F247, 'F_Inputs - Reps override'!F247 ) )</f>
        <v>0</v>
      </c>
      <c r="H247" s="15">
        <f xml:space="preserve"> IF( ISNA( 'F_Inputs - Reps override'!G247 ), "", IF( ISBLANK( 'F_Inputs - Reps override'!G247 ), 'F_Inputs - Reps'!G247, 'F_Inputs - Reps override'!G247 ) )</f>
        <v>0</v>
      </c>
      <c r="I247" s="15">
        <f xml:space="preserve"> IF( ISNA( 'F_Inputs - Reps override'!H247 ), "", IF( ISBLANK( 'F_Inputs - Reps override'!H247 ), 'F_Inputs - Reps'!H247, 'F_Inputs - Reps override'!H247 ) )</f>
        <v>0</v>
      </c>
      <c r="J247" s="15">
        <f xml:space="preserve"> IF( ISNA( 'F_Inputs - Reps override'!I247 ), "", IF( ISBLANK( 'F_Inputs - Reps override'!I247 ), 'F_Inputs - Reps'!I247, 'F_Inputs - Reps override'!I247 ) )</f>
        <v>0</v>
      </c>
      <c r="K247" s="15">
        <f xml:space="preserve"> IF( ISNA( 'F_Inputs - Reps override'!J247 ), "", IF( ISBLANK( 'F_Inputs - Reps override'!J247 ), 'F_Inputs - Reps'!J247, 'F_Inputs - Reps override'!J247 ) )</f>
        <v>0</v>
      </c>
      <c r="L247" s="7">
        <f t="shared" si="3"/>
        <v>0</v>
      </c>
      <c r="M247" t="str">
        <f xml:space="preserve"> INDEX(Lookup!$D$3:$D$134, MATCH('Inputs - Reps'!D247, Lookup!$C$3:$C$134, 0),)</f>
        <v>E Capex DMMY</v>
      </c>
    </row>
    <row r="248" spans="3:13">
      <c r="C248" s="15" t="s">
        <v>298</v>
      </c>
      <c r="D248" s="15" t="s">
        <v>260</v>
      </c>
      <c r="E248" s="15" t="s">
        <v>261</v>
      </c>
      <c r="F248" s="15" t="s">
        <v>36</v>
      </c>
      <c r="G248" s="15">
        <f xml:space="preserve"> IF( ISNA( 'F_Inputs - Reps override'!F248 ), "", IF( ISBLANK( 'F_Inputs - Reps override'!F248 ), 'F_Inputs - Reps'!F248, 'F_Inputs - Reps override'!F248 ) )</f>
        <v>0</v>
      </c>
      <c r="H248" s="15">
        <f xml:space="preserve"> IF( ISNA( 'F_Inputs - Reps override'!G248 ), "", IF( ISBLANK( 'F_Inputs - Reps override'!G248 ), 'F_Inputs - Reps'!G248, 'F_Inputs - Reps override'!G248 ) )</f>
        <v>0</v>
      </c>
      <c r="I248" s="15">
        <f xml:space="preserve"> IF( ISNA( 'F_Inputs - Reps override'!H248 ), "", IF( ISBLANK( 'F_Inputs - Reps override'!H248 ), 'F_Inputs - Reps'!H248, 'F_Inputs - Reps override'!H248 ) )</f>
        <v>0</v>
      </c>
      <c r="J248" s="15">
        <f xml:space="preserve"> IF( ISNA( 'F_Inputs - Reps override'!I248 ), "", IF( ISBLANK( 'F_Inputs - Reps override'!I248 ), 'F_Inputs - Reps'!I248, 'F_Inputs - Reps override'!I248 ) )</f>
        <v>0</v>
      </c>
      <c r="K248" s="15">
        <f xml:space="preserve"> IF( ISNA( 'F_Inputs - Reps override'!J248 ), "", IF( ISBLANK( 'F_Inputs - Reps override'!J248 ), 'F_Inputs - Reps'!J248, 'F_Inputs - Reps override'!J248 ) )</f>
        <v>0</v>
      </c>
      <c r="L248" s="7">
        <f t="shared" si="3"/>
        <v>0</v>
      </c>
      <c r="M248" t="str">
        <f xml:space="preserve"> INDEX(Lookup!$D$3:$D$134, MATCH('Inputs - Reps'!D248, Lookup!$C$3:$C$134, 0),)</f>
        <v>E Capex DMMY</v>
      </c>
    </row>
    <row r="249" spans="3:13">
      <c r="C249" s="15" t="s">
        <v>298</v>
      </c>
      <c r="D249" s="15" t="s">
        <v>262</v>
      </c>
      <c r="E249" s="15" t="s">
        <v>263</v>
      </c>
      <c r="F249" s="15" t="s">
        <v>36</v>
      </c>
      <c r="G249" s="15">
        <f xml:space="preserve"> IF( ISNA( 'F_Inputs - Reps override'!F249 ), "", IF( ISBLANK( 'F_Inputs - Reps override'!F249 ), 'F_Inputs - Reps'!F249, 'F_Inputs - Reps override'!F249 ) )</f>
        <v>0</v>
      </c>
      <c r="H249" s="15">
        <f xml:space="preserve"> IF( ISNA( 'F_Inputs - Reps override'!G249 ), "", IF( ISBLANK( 'F_Inputs - Reps override'!G249 ), 'F_Inputs - Reps'!G249, 'F_Inputs - Reps override'!G249 ) )</f>
        <v>0</v>
      </c>
      <c r="I249" s="15">
        <f xml:space="preserve"> IF( ISNA( 'F_Inputs - Reps override'!H249 ), "", IF( ISBLANK( 'F_Inputs - Reps override'!H249 ), 'F_Inputs - Reps'!H249, 'F_Inputs - Reps override'!H249 ) )</f>
        <v>0</v>
      </c>
      <c r="J249" s="15">
        <f xml:space="preserve"> IF( ISNA( 'F_Inputs - Reps override'!I249 ), "", IF( ISBLANK( 'F_Inputs - Reps override'!I249 ), 'F_Inputs - Reps'!I249, 'F_Inputs - Reps override'!I249 ) )</f>
        <v>0</v>
      </c>
      <c r="K249" s="15">
        <f xml:space="preserve"> IF( ISNA( 'F_Inputs - Reps override'!J249 ), "", IF( ISBLANK( 'F_Inputs - Reps override'!J249 ), 'F_Inputs - Reps'!J249, 'F_Inputs - Reps override'!J249 ) )</f>
        <v>0</v>
      </c>
      <c r="L249" s="7">
        <f t="shared" si="3"/>
        <v>0</v>
      </c>
      <c r="M249" t="str">
        <f xml:space="preserve"> INDEX(Lookup!$D$3:$D$134, MATCH('Inputs - Reps'!D249, Lookup!$C$3:$C$134, 0),)</f>
        <v>DMMY G&amp;C</v>
      </c>
    </row>
    <row r="250" spans="3:13">
      <c r="C250" s="15" t="s">
        <v>298</v>
      </c>
      <c r="D250" s="15" t="s">
        <v>264</v>
      </c>
      <c r="E250" s="15" t="s">
        <v>265</v>
      </c>
      <c r="F250" s="15" t="s">
        <v>36</v>
      </c>
      <c r="G250" s="15">
        <f xml:space="preserve"> IF( ISNA( 'F_Inputs - Reps override'!F250 ), "", IF( ISBLANK( 'F_Inputs - Reps override'!F250 ), 'F_Inputs - Reps'!F250, 'F_Inputs - Reps override'!F250 ) )</f>
        <v>1.61958044874036</v>
      </c>
      <c r="H250" s="15">
        <f xml:space="preserve"> IF( ISNA( 'F_Inputs - Reps override'!G250 ), "", IF( ISBLANK( 'F_Inputs - Reps override'!G250 ), 'F_Inputs - Reps'!G250, 'F_Inputs - Reps override'!G250 ) )</f>
        <v>1.36750175340806</v>
      </c>
      <c r="I250" s="15">
        <f xml:space="preserve"> IF( ISNA( 'F_Inputs - Reps override'!H250 ), "", IF( ISBLANK( 'F_Inputs - Reps override'!H250 ), 'F_Inputs - Reps'!H250, 'F_Inputs - Reps override'!H250 ) )</f>
        <v>1.3675242330406701</v>
      </c>
      <c r="J250" s="15">
        <f xml:space="preserve"> IF( ISNA( 'F_Inputs - Reps override'!I250 ), "", IF( ISBLANK( 'F_Inputs - Reps override'!I250 ), 'F_Inputs - Reps'!I250, 'F_Inputs - Reps override'!I250 ) )</f>
        <v>1.36736517144911</v>
      </c>
      <c r="K250" s="15">
        <f xml:space="preserve"> IF( ISNA( 'F_Inputs - Reps override'!J250 ), "", IF( ISBLANK( 'F_Inputs - Reps override'!J250 ), 'F_Inputs - Reps'!J250, 'F_Inputs - Reps override'!J250 ) )</f>
        <v>1.5419759111298801</v>
      </c>
      <c r="L250" s="7">
        <f t="shared" si="3"/>
        <v>7.263947517768079</v>
      </c>
      <c r="M250" t="str">
        <f xml:space="preserve"> INDEX(Lookup!$D$3:$D$134, MATCH('Inputs - Reps'!D250, Lookup!$C$3:$C$134, 0),)</f>
        <v>3rd Opex WR</v>
      </c>
    </row>
    <row r="251" spans="3:13">
      <c r="C251" s="15" t="s">
        <v>298</v>
      </c>
      <c r="D251" s="15" t="s">
        <v>266</v>
      </c>
      <c r="E251" s="15" t="s">
        <v>267</v>
      </c>
      <c r="F251" s="15" t="s">
        <v>36</v>
      </c>
      <c r="G251" s="15">
        <f xml:space="preserve"> IF( ISNA( 'F_Inputs - Reps override'!F251 ), "", IF( ISBLANK( 'F_Inputs - Reps override'!F251 ), 'F_Inputs - Reps'!F251, 'F_Inputs - Reps override'!F251 ) )</f>
        <v>0</v>
      </c>
      <c r="H251" s="15">
        <f xml:space="preserve"> IF( ISNA( 'F_Inputs - Reps override'!G251 ), "", IF( ISBLANK( 'F_Inputs - Reps override'!G251 ), 'F_Inputs - Reps'!G251, 'F_Inputs - Reps override'!G251 ) )</f>
        <v>0</v>
      </c>
      <c r="I251" s="15">
        <f xml:space="preserve"> IF( ISNA( 'F_Inputs - Reps override'!H251 ), "", IF( ISBLANK( 'F_Inputs - Reps override'!H251 ), 'F_Inputs - Reps'!H251, 'F_Inputs - Reps override'!H251 ) )</f>
        <v>0</v>
      </c>
      <c r="J251" s="15">
        <f xml:space="preserve"> IF( ISNA( 'F_Inputs - Reps override'!I251 ), "", IF( ISBLANK( 'F_Inputs - Reps override'!I251 ), 'F_Inputs - Reps'!I251, 'F_Inputs - Reps override'!I251 ) )</f>
        <v>0</v>
      </c>
      <c r="K251" s="15">
        <f xml:space="preserve"> IF( ISNA( 'F_Inputs - Reps override'!J251 ), "", IF( ISBLANK( 'F_Inputs - Reps override'!J251 ), 'F_Inputs - Reps'!J251, 'F_Inputs - Reps override'!J251 ) )</f>
        <v>0</v>
      </c>
      <c r="L251" s="7">
        <f t="shared" si="3"/>
        <v>0</v>
      </c>
      <c r="M251" t="str">
        <f xml:space="preserve"> INDEX(Lookup!$D$3:$D$134, MATCH('Inputs - Reps'!D251, Lookup!$C$3:$C$134, 0),)</f>
        <v>3rd Opex WN</v>
      </c>
    </row>
    <row r="252" spans="3:13">
      <c r="C252" s="15" t="s">
        <v>298</v>
      </c>
      <c r="D252" s="15" t="s">
        <v>268</v>
      </c>
      <c r="E252" s="15" t="s">
        <v>269</v>
      </c>
      <c r="F252" s="15" t="s">
        <v>36</v>
      </c>
      <c r="G252" s="15">
        <f xml:space="preserve"> IF( ISNA( 'F_Inputs - Reps override'!F252 ), "", IF( ISBLANK( 'F_Inputs - Reps override'!F252 ), 'F_Inputs - Reps'!F252, 'F_Inputs - Reps override'!F252 ) )</f>
        <v>1.7374064616056899</v>
      </c>
      <c r="H252" s="15">
        <f xml:space="preserve"> IF( ISNA( 'F_Inputs - Reps override'!G252 ), "", IF( ISBLANK( 'F_Inputs - Reps override'!G252 ), 'F_Inputs - Reps'!G252, 'F_Inputs - Reps override'!G252 ) )</f>
        <v>1.7374064616056899</v>
      </c>
      <c r="I252" s="15">
        <f xml:space="preserve"> IF( ISNA( 'F_Inputs - Reps override'!H252 ), "", IF( ISBLANK( 'F_Inputs - Reps override'!H252 ), 'F_Inputs - Reps'!H252, 'F_Inputs - Reps override'!H252 ) )</f>
        <v>1.7374064616056899</v>
      </c>
      <c r="J252" s="15">
        <f xml:space="preserve"> IF( ISNA( 'F_Inputs - Reps override'!I252 ), "", IF( ISBLANK( 'F_Inputs - Reps override'!I252 ), 'F_Inputs - Reps'!I252, 'F_Inputs - Reps override'!I252 ) )</f>
        <v>1.7374064616056899</v>
      </c>
      <c r="K252" s="15">
        <f xml:space="preserve"> IF( ISNA( 'F_Inputs - Reps override'!J252 ), "", IF( ISBLANK( 'F_Inputs - Reps override'!J252 ), 'F_Inputs - Reps'!J252, 'F_Inputs - Reps override'!J252 ) )</f>
        <v>1.7374064616056899</v>
      </c>
      <c r="L252" s="7">
        <f t="shared" si="3"/>
        <v>8.6870323080284493</v>
      </c>
      <c r="M252" t="str">
        <f xml:space="preserve"> INDEX(Lookup!$D$3:$D$134, MATCH('Inputs - Reps'!D252, Lookup!$C$3:$C$134, 0),)</f>
        <v>3rd Opex WN</v>
      </c>
    </row>
    <row r="253" spans="3:13">
      <c r="C253" s="15" t="s">
        <v>298</v>
      </c>
      <c r="D253" s="15" t="s">
        <v>270</v>
      </c>
      <c r="E253" s="15" t="s">
        <v>271</v>
      </c>
      <c r="F253" s="15" t="s">
        <v>36</v>
      </c>
      <c r="G253" s="15">
        <f xml:space="preserve"> IF( ISNA( 'F_Inputs - Reps override'!F253 ), "", IF( ISBLANK( 'F_Inputs - Reps override'!F253 ), 'F_Inputs - Reps'!F253, 'F_Inputs - Reps override'!F253 ) )</f>
        <v>1.21719921020272E-2</v>
      </c>
      <c r="H253" s="15">
        <f xml:space="preserve"> IF( ISNA( 'F_Inputs - Reps override'!G253 ), "", IF( ISBLANK( 'F_Inputs - Reps override'!G253 ), 'F_Inputs - Reps'!G253, 'F_Inputs - Reps override'!G253 ) )</f>
        <v>1.2181733891179601E-2</v>
      </c>
      <c r="I253" s="15">
        <f xml:space="preserve"> IF( ISNA( 'F_Inputs - Reps override'!H253 ), "", IF( ISBLANK( 'F_Inputs - Reps override'!H253 ), 'F_Inputs - Reps'!H253, 'F_Inputs - Reps override'!H253 ) )</f>
        <v>1.2191077507868599E-2</v>
      </c>
      <c r="J253" s="15">
        <f xml:space="preserve"> IF( ISNA( 'F_Inputs - Reps override'!I253 ), "", IF( ISBLANK( 'F_Inputs - Reps override'!I253 ), 'F_Inputs - Reps'!I253, 'F_Inputs - Reps override'!I253 ) )</f>
        <v>1.2199938660718401E-2</v>
      </c>
      <c r="K253" s="15">
        <f xml:space="preserve"> IF( ISNA( 'F_Inputs - Reps override'!J253 ), "", IF( ISBLANK( 'F_Inputs - Reps override'!J253 ), 'F_Inputs - Reps'!J253, 'F_Inputs - Reps override'!J253 ) )</f>
        <v>1.2208538976924199E-2</v>
      </c>
      <c r="L253" s="7">
        <f t="shared" si="3"/>
        <v>6.0953281138718007E-2</v>
      </c>
      <c r="M253" t="str">
        <f xml:space="preserve"> INDEX(Lookup!$D$3:$D$134, MATCH('Inputs - Reps'!D253, Lookup!$C$3:$C$134, 0),)</f>
        <v>3rd Opex WN</v>
      </c>
    </row>
    <row r="254" spans="3:13">
      <c r="C254" s="15" t="s">
        <v>298</v>
      </c>
      <c r="D254" s="15" t="s">
        <v>272</v>
      </c>
      <c r="E254" s="15" t="s">
        <v>273</v>
      </c>
      <c r="F254" s="15" t="s">
        <v>36</v>
      </c>
      <c r="G254" s="15">
        <f xml:space="preserve"> IF( ISNA( 'F_Inputs - Reps override'!F254 ), "", IF( ISBLANK( 'F_Inputs - Reps override'!F254 ), 'F_Inputs - Reps'!F254, 'F_Inputs - Reps override'!F254 ) )</f>
        <v>0</v>
      </c>
      <c r="H254" s="15">
        <f xml:space="preserve"> IF( ISNA( 'F_Inputs - Reps override'!G254 ), "", IF( ISBLANK( 'F_Inputs - Reps override'!G254 ), 'F_Inputs - Reps'!G254, 'F_Inputs - Reps override'!G254 ) )</f>
        <v>0</v>
      </c>
      <c r="I254" s="15">
        <f xml:space="preserve"> IF( ISNA( 'F_Inputs - Reps override'!H254 ), "", IF( ISBLANK( 'F_Inputs - Reps override'!H254 ), 'F_Inputs - Reps'!H254, 'F_Inputs - Reps override'!H254 ) )</f>
        <v>0</v>
      </c>
      <c r="J254" s="15">
        <f xml:space="preserve"> IF( ISNA( 'F_Inputs - Reps override'!I254 ), "", IF( ISBLANK( 'F_Inputs - Reps override'!I254 ), 'F_Inputs - Reps'!I254, 'F_Inputs - Reps override'!I254 ) )</f>
        <v>0</v>
      </c>
      <c r="K254" s="15">
        <f xml:space="preserve"> IF( ISNA( 'F_Inputs - Reps override'!J254 ), "", IF( ISBLANK( 'F_Inputs - Reps override'!J254 ), 'F_Inputs - Reps'!J254, 'F_Inputs - Reps override'!J254 ) )</f>
        <v>0</v>
      </c>
      <c r="L254" s="7">
        <f t="shared" si="3"/>
        <v>0</v>
      </c>
      <c r="M254" t="str">
        <f xml:space="preserve"> INDEX(Lookup!$D$3:$D$134, MATCH('Inputs - Reps'!D254, Lookup!$C$3:$C$134, 0),)</f>
        <v>3rd Opex WWN</v>
      </c>
    </row>
    <row r="255" spans="3:13">
      <c r="C255" s="15" t="s">
        <v>298</v>
      </c>
      <c r="D255" s="15" t="s">
        <v>274</v>
      </c>
      <c r="E255" s="15" t="s">
        <v>275</v>
      </c>
      <c r="F255" s="15" t="s">
        <v>36</v>
      </c>
      <c r="G255" s="15">
        <f xml:space="preserve"> IF( ISNA( 'F_Inputs - Reps override'!F255 ), "", IF( ISBLANK( 'F_Inputs - Reps override'!F255 ), 'F_Inputs - Reps'!F255, 'F_Inputs - Reps override'!F255 ) )</f>
        <v>0</v>
      </c>
      <c r="H255" s="15">
        <f xml:space="preserve"> IF( ISNA( 'F_Inputs - Reps override'!G255 ), "", IF( ISBLANK( 'F_Inputs - Reps override'!G255 ), 'F_Inputs - Reps'!G255, 'F_Inputs - Reps override'!G255 ) )</f>
        <v>0</v>
      </c>
      <c r="I255" s="15">
        <f xml:space="preserve"> IF( ISNA( 'F_Inputs - Reps override'!H255 ), "", IF( ISBLANK( 'F_Inputs - Reps override'!H255 ), 'F_Inputs - Reps'!H255, 'F_Inputs - Reps override'!H255 ) )</f>
        <v>0</v>
      </c>
      <c r="J255" s="15">
        <f xml:space="preserve"> IF( ISNA( 'F_Inputs - Reps override'!I255 ), "", IF( ISBLANK( 'F_Inputs - Reps override'!I255 ), 'F_Inputs - Reps'!I255, 'F_Inputs - Reps override'!I255 ) )</f>
        <v>0</v>
      </c>
      <c r="K255" s="15">
        <f xml:space="preserve"> IF( ISNA( 'F_Inputs - Reps override'!J255 ), "", IF( ISBLANK( 'F_Inputs - Reps override'!J255 ), 'F_Inputs - Reps'!J255, 'F_Inputs - Reps override'!J255 ) )</f>
        <v>0</v>
      </c>
      <c r="L255" s="7">
        <f t="shared" si="3"/>
        <v>0</v>
      </c>
      <c r="M255" t="str">
        <f xml:space="preserve"> INDEX(Lookup!$D$3:$D$134, MATCH('Inputs - Reps'!D255, Lookup!$C$3:$C$134, 0),)</f>
        <v>3rd Opex WWN</v>
      </c>
    </row>
    <row r="256" spans="3:13">
      <c r="C256" s="15" t="s">
        <v>298</v>
      </c>
      <c r="D256" s="15" t="s">
        <v>276</v>
      </c>
      <c r="E256" s="15" t="s">
        <v>277</v>
      </c>
      <c r="F256" s="15" t="s">
        <v>36</v>
      </c>
      <c r="G256" s="15">
        <f xml:space="preserve"> IF( ISNA( 'F_Inputs - Reps override'!F256 ), "", IF( ISBLANK( 'F_Inputs - Reps override'!F256 ), 'F_Inputs - Reps'!F256, 'F_Inputs - Reps override'!F256 ) )</f>
        <v>0</v>
      </c>
      <c r="H256" s="15">
        <f xml:space="preserve"> IF( ISNA( 'F_Inputs - Reps override'!G256 ), "", IF( ISBLANK( 'F_Inputs - Reps override'!G256 ), 'F_Inputs - Reps'!G256, 'F_Inputs - Reps override'!G256 ) )</f>
        <v>0</v>
      </c>
      <c r="I256" s="15">
        <f xml:space="preserve"> IF( ISNA( 'F_Inputs - Reps override'!H256 ), "", IF( ISBLANK( 'F_Inputs - Reps override'!H256 ), 'F_Inputs - Reps'!H256, 'F_Inputs - Reps override'!H256 ) )</f>
        <v>0</v>
      </c>
      <c r="J256" s="15">
        <f xml:space="preserve"> IF( ISNA( 'F_Inputs - Reps override'!I256 ), "", IF( ISBLANK( 'F_Inputs - Reps override'!I256 ), 'F_Inputs - Reps'!I256, 'F_Inputs - Reps override'!I256 ) )</f>
        <v>0</v>
      </c>
      <c r="K256" s="15">
        <f xml:space="preserve"> IF( ISNA( 'F_Inputs - Reps override'!J256 ), "", IF( ISBLANK( 'F_Inputs - Reps override'!J256 ), 'F_Inputs - Reps'!J256, 'F_Inputs - Reps override'!J256 ) )</f>
        <v>0</v>
      </c>
      <c r="L256" s="7">
        <f t="shared" si="3"/>
        <v>0</v>
      </c>
      <c r="M256" t="str">
        <f xml:space="preserve"> INDEX(Lookup!$D$3:$D$134, MATCH('Inputs - Reps'!D256, Lookup!$C$3:$C$134, 0),)</f>
        <v>3rd Opex BIO</v>
      </c>
    </row>
    <row r="257" spans="3:13">
      <c r="C257" s="15" t="s">
        <v>298</v>
      </c>
      <c r="D257" s="15" t="s">
        <v>278</v>
      </c>
      <c r="E257" s="15" t="s">
        <v>279</v>
      </c>
      <c r="F257" s="15" t="s">
        <v>36</v>
      </c>
      <c r="G257" s="15">
        <f xml:space="preserve"> IF( ISNA( 'F_Inputs - Reps override'!F257 ), "", IF( ISBLANK( 'F_Inputs - Reps override'!F257 ), 'F_Inputs - Reps'!F257, 'F_Inputs - Reps override'!F257 ) )</f>
        <v>0</v>
      </c>
      <c r="H257" s="15">
        <f xml:space="preserve"> IF( ISNA( 'F_Inputs - Reps override'!G257 ), "", IF( ISBLANK( 'F_Inputs - Reps override'!G257 ), 'F_Inputs - Reps'!G257, 'F_Inputs - Reps override'!G257 ) )</f>
        <v>0</v>
      </c>
      <c r="I257" s="15">
        <f xml:space="preserve"> IF( ISNA( 'F_Inputs - Reps override'!H257 ), "", IF( ISBLANK( 'F_Inputs - Reps override'!H257 ), 'F_Inputs - Reps'!H257, 'F_Inputs - Reps override'!H257 ) )</f>
        <v>0</v>
      </c>
      <c r="J257" s="15">
        <f xml:space="preserve"> IF( ISNA( 'F_Inputs - Reps override'!I257 ), "", IF( ISBLANK( 'F_Inputs - Reps override'!I257 ), 'F_Inputs - Reps'!I257, 'F_Inputs - Reps override'!I257 ) )</f>
        <v>0</v>
      </c>
      <c r="K257" s="15">
        <f xml:space="preserve"> IF( ISNA( 'F_Inputs - Reps override'!J257 ), "", IF( ISBLANK( 'F_Inputs - Reps override'!J257 ), 'F_Inputs - Reps'!J257, 'F_Inputs - Reps override'!J257 ) )</f>
        <v>0</v>
      </c>
      <c r="L257" s="7">
        <f t="shared" si="3"/>
        <v>0</v>
      </c>
      <c r="M257" t="str">
        <f xml:space="preserve"> INDEX(Lookup!$D$3:$D$134, MATCH('Inputs - Reps'!D257, Lookup!$C$3:$C$134, 0),)</f>
        <v>3rd Opex BIO</v>
      </c>
    </row>
    <row r="258" spans="3:13">
      <c r="C258" s="15" t="s">
        <v>298</v>
      </c>
      <c r="D258" s="15" t="s">
        <v>280</v>
      </c>
      <c r="E258" s="15" t="s">
        <v>281</v>
      </c>
      <c r="F258" s="15" t="s">
        <v>36</v>
      </c>
      <c r="G258" s="15">
        <f xml:space="preserve"> IF( ISNA( 'F_Inputs - Reps override'!F258 ), "", IF( ISBLANK( 'F_Inputs - Reps override'!F258 ), 'F_Inputs - Reps'!F258, 'F_Inputs - Reps override'!F258 ) )</f>
        <v>0</v>
      </c>
      <c r="H258" s="15">
        <f xml:space="preserve"> IF( ISNA( 'F_Inputs - Reps override'!G258 ), "", IF( ISBLANK( 'F_Inputs - Reps override'!G258 ), 'F_Inputs - Reps'!G258, 'F_Inputs - Reps override'!G258 ) )</f>
        <v>0</v>
      </c>
      <c r="I258" s="15">
        <f xml:space="preserve"> IF( ISNA( 'F_Inputs - Reps override'!H258 ), "", IF( ISBLANK( 'F_Inputs - Reps override'!H258 ), 'F_Inputs - Reps'!H258, 'F_Inputs - Reps override'!H258 ) )</f>
        <v>0</v>
      </c>
      <c r="J258" s="15">
        <f xml:space="preserve"> IF( ISNA( 'F_Inputs - Reps override'!I258 ), "", IF( ISBLANK( 'F_Inputs - Reps override'!I258 ), 'F_Inputs - Reps'!I258, 'F_Inputs - Reps override'!I258 ) )</f>
        <v>0</v>
      </c>
      <c r="K258" s="15">
        <f xml:space="preserve"> IF( ISNA( 'F_Inputs - Reps override'!J258 ), "", IF( ISBLANK( 'F_Inputs - Reps override'!J258 ), 'F_Inputs - Reps'!J258, 'F_Inputs - Reps override'!J258 ) )</f>
        <v>0</v>
      </c>
      <c r="L258" s="7">
        <f t="shared" si="3"/>
        <v>0</v>
      </c>
      <c r="M258" t="str">
        <f xml:space="preserve"> INDEX(Lookup!$D$3:$D$134, MATCH('Inputs - Reps'!D258, Lookup!$C$3:$C$134, 0),)</f>
        <v>3rd Opex BIO</v>
      </c>
    </row>
    <row r="259" spans="3:13">
      <c r="C259" s="15" t="s">
        <v>298</v>
      </c>
      <c r="D259" s="15" t="s">
        <v>282</v>
      </c>
      <c r="E259" s="15" t="s">
        <v>283</v>
      </c>
      <c r="F259" s="15" t="s">
        <v>36</v>
      </c>
      <c r="G259" s="15">
        <f xml:space="preserve"> IF( ISNA( 'F_Inputs - Reps override'!F259 ), "", IF( ISBLANK( 'F_Inputs - Reps override'!F259 ), 'F_Inputs - Reps'!F259, 'F_Inputs - Reps override'!F259 ) )</f>
        <v>0</v>
      </c>
      <c r="H259" s="15">
        <f xml:space="preserve"> IF( ISNA( 'F_Inputs - Reps override'!G259 ), "", IF( ISBLANK( 'F_Inputs - Reps override'!G259 ), 'F_Inputs - Reps'!G259, 'F_Inputs - Reps override'!G259 ) )</f>
        <v>0</v>
      </c>
      <c r="I259" s="15">
        <f xml:space="preserve"> IF( ISNA( 'F_Inputs - Reps override'!H259 ), "", IF( ISBLANK( 'F_Inputs - Reps override'!H259 ), 'F_Inputs - Reps'!H259, 'F_Inputs - Reps override'!H259 ) )</f>
        <v>0</v>
      </c>
      <c r="J259" s="15">
        <f xml:space="preserve"> IF( ISNA( 'F_Inputs - Reps override'!I259 ), "", IF( ISBLANK( 'F_Inputs - Reps override'!I259 ), 'F_Inputs - Reps'!I259, 'F_Inputs - Reps override'!I259 ) )</f>
        <v>0</v>
      </c>
      <c r="K259" s="15">
        <f xml:space="preserve"> IF( ISNA( 'F_Inputs - Reps override'!J259 ), "", IF( ISBLANK( 'F_Inputs - Reps override'!J259 ), 'F_Inputs - Reps'!J259, 'F_Inputs - Reps override'!J259 ) )</f>
        <v>0</v>
      </c>
      <c r="L259" s="7">
        <f t="shared" si="3"/>
        <v>0</v>
      </c>
      <c r="M259" t="str">
        <f xml:space="preserve"> INDEX(Lookup!$D$3:$D$134, MATCH('Inputs - Reps'!D259, Lookup!$C$3:$C$134, 0),)</f>
        <v>3rd Capex WR</v>
      </c>
    </row>
    <row r="260" spans="3:13">
      <c r="C260" s="15" t="s">
        <v>298</v>
      </c>
      <c r="D260" s="15" t="s">
        <v>284</v>
      </c>
      <c r="E260" s="15" t="s">
        <v>285</v>
      </c>
      <c r="F260" s="15" t="s">
        <v>36</v>
      </c>
      <c r="G260" s="15">
        <f xml:space="preserve"> IF( ISNA( 'F_Inputs - Reps override'!F260 ), "", IF( ISBLANK( 'F_Inputs - Reps override'!F260 ), 'F_Inputs - Reps'!F260, 'F_Inputs - Reps override'!F260 ) )</f>
        <v>0</v>
      </c>
      <c r="H260" s="15">
        <f xml:space="preserve"> IF( ISNA( 'F_Inputs - Reps override'!G260 ), "", IF( ISBLANK( 'F_Inputs - Reps override'!G260 ), 'F_Inputs - Reps'!G260, 'F_Inputs - Reps override'!G260 ) )</f>
        <v>0</v>
      </c>
      <c r="I260" s="15">
        <f xml:space="preserve"> IF( ISNA( 'F_Inputs - Reps override'!H260 ), "", IF( ISBLANK( 'F_Inputs - Reps override'!H260 ), 'F_Inputs - Reps'!H260, 'F_Inputs - Reps override'!H260 ) )</f>
        <v>0</v>
      </c>
      <c r="J260" s="15">
        <f xml:space="preserve"> IF( ISNA( 'F_Inputs - Reps override'!I260 ), "", IF( ISBLANK( 'F_Inputs - Reps override'!I260 ), 'F_Inputs - Reps'!I260, 'F_Inputs - Reps override'!I260 ) )</f>
        <v>0</v>
      </c>
      <c r="K260" s="15">
        <f xml:space="preserve"> IF( ISNA( 'F_Inputs - Reps override'!J260 ), "", IF( ISBLANK( 'F_Inputs - Reps override'!J260 ), 'F_Inputs - Reps'!J260, 'F_Inputs - Reps override'!J260 ) )</f>
        <v>0</v>
      </c>
      <c r="L260" s="7">
        <f t="shared" ref="L260:L323" si="4" xml:space="preserve"> SUM(G260:K260)</f>
        <v>0</v>
      </c>
      <c r="M260" t="str">
        <f xml:space="preserve"> INDEX(Lookup!$D$3:$D$134, MATCH('Inputs - Reps'!D260, Lookup!$C$3:$C$134, 0),)</f>
        <v>3rd Capex WN</v>
      </c>
    </row>
    <row r="261" spans="3:13">
      <c r="C261" s="15" t="s">
        <v>298</v>
      </c>
      <c r="D261" s="15" t="s">
        <v>286</v>
      </c>
      <c r="E261" s="15" t="s">
        <v>269</v>
      </c>
      <c r="F261" s="15" t="s">
        <v>36</v>
      </c>
      <c r="G261" s="15">
        <f xml:space="preserve"> IF( ISNA( 'F_Inputs - Reps override'!F261 ), "", IF( ISBLANK( 'F_Inputs - Reps override'!F261 ), 'F_Inputs - Reps'!F261, 'F_Inputs - Reps override'!F261 ) )</f>
        <v>0</v>
      </c>
      <c r="H261" s="15">
        <f xml:space="preserve"> IF( ISNA( 'F_Inputs - Reps override'!G261 ), "", IF( ISBLANK( 'F_Inputs - Reps override'!G261 ), 'F_Inputs - Reps'!G261, 'F_Inputs - Reps override'!G261 ) )</f>
        <v>0</v>
      </c>
      <c r="I261" s="15">
        <f xml:space="preserve"> IF( ISNA( 'F_Inputs - Reps override'!H261 ), "", IF( ISBLANK( 'F_Inputs - Reps override'!H261 ), 'F_Inputs - Reps'!H261, 'F_Inputs - Reps override'!H261 ) )</f>
        <v>0</v>
      </c>
      <c r="J261" s="15">
        <f xml:space="preserve"> IF( ISNA( 'F_Inputs - Reps override'!I261 ), "", IF( ISBLANK( 'F_Inputs - Reps override'!I261 ), 'F_Inputs - Reps'!I261, 'F_Inputs - Reps override'!I261 ) )</f>
        <v>0</v>
      </c>
      <c r="K261" s="15">
        <f xml:space="preserve"> IF( ISNA( 'F_Inputs - Reps override'!J261 ), "", IF( ISBLANK( 'F_Inputs - Reps override'!J261 ), 'F_Inputs - Reps'!J261, 'F_Inputs - Reps override'!J261 ) )</f>
        <v>0</v>
      </c>
      <c r="L261" s="7">
        <f t="shared" si="4"/>
        <v>0</v>
      </c>
      <c r="M261" t="str">
        <f xml:space="preserve"> INDEX(Lookup!$D$3:$D$134, MATCH('Inputs - Reps'!D261, Lookup!$C$3:$C$134, 0),)</f>
        <v>3rd Capex WN</v>
      </c>
    </row>
    <row r="262" spans="3:13">
      <c r="C262" s="15" t="s">
        <v>298</v>
      </c>
      <c r="D262" s="15" t="s">
        <v>287</v>
      </c>
      <c r="E262" s="15" t="s">
        <v>271</v>
      </c>
      <c r="F262" s="15" t="s">
        <v>36</v>
      </c>
      <c r="G262" s="15">
        <f xml:space="preserve"> IF( ISNA( 'F_Inputs - Reps override'!F262 ), "", IF( ISBLANK( 'F_Inputs - Reps override'!F262 ), 'F_Inputs - Reps'!F262, 'F_Inputs - Reps override'!F262 ) )</f>
        <v>0</v>
      </c>
      <c r="H262" s="15">
        <f xml:space="preserve"> IF( ISNA( 'F_Inputs - Reps override'!G262 ), "", IF( ISBLANK( 'F_Inputs - Reps override'!G262 ), 'F_Inputs - Reps'!G262, 'F_Inputs - Reps override'!G262 ) )</f>
        <v>0</v>
      </c>
      <c r="I262" s="15">
        <f xml:space="preserve"> IF( ISNA( 'F_Inputs - Reps override'!H262 ), "", IF( ISBLANK( 'F_Inputs - Reps override'!H262 ), 'F_Inputs - Reps'!H262, 'F_Inputs - Reps override'!H262 ) )</f>
        <v>0</v>
      </c>
      <c r="J262" s="15">
        <f xml:space="preserve"> IF( ISNA( 'F_Inputs - Reps override'!I262 ), "", IF( ISBLANK( 'F_Inputs - Reps override'!I262 ), 'F_Inputs - Reps'!I262, 'F_Inputs - Reps override'!I262 ) )</f>
        <v>0</v>
      </c>
      <c r="K262" s="15">
        <f xml:space="preserve"> IF( ISNA( 'F_Inputs - Reps override'!J262 ), "", IF( ISBLANK( 'F_Inputs - Reps override'!J262 ), 'F_Inputs - Reps'!J262, 'F_Inputs - Reps override'!J262 ) )</f>
        <v>0</v>
      </c>
      <c r="L262" s="7">
        <f t="shared" si="4"/>
        <v>0</v>
      </c>
      <c r="M262" t="str">
        <f xml:space="preserve"> INDEX(Lookup!$D$3:$D$134, MATCH('Inputs - Reps'!D262, Lookup!$C$3:$C$134, 0),)</f>
        <v>3rd Capex WN</v>
      </c>
    </row>
    <row r="263" spans="3:13">
      <c r="C263" s="15" t="s">
        <v>298</v>
      </c>
      <c r="D263" s="15" t="s">
        <v>288</v>
      </c>
      <c r="E263" s="15" t="s">
        <v>289</v>
      </c>
      <c r="F263" s="15" t="s">
        <v>36</v>
      </c>
      <c r="G263" s="15">
        <f xml:space="preserve"> IF( ISNA( 'F_Inputs - Reps override'!F263 ), "", IF( ISBLANK( 'F_Inputs - Reps override'!F263 ), 'F_Inputs - Reps'!F263, 'F_Inputs - Reps override'!F263 ) )</f>
        <v>0</v>
      </c>
      <c r="H263" s="15">
        <f xml:space="preserve"> IF( ISNA( 'F_Inputs - Reps override'!G263 ), "", IF( ISBLANK( 'F_Inputs - Reps override'!G263 ), 'F_Inputs - Reps'!G263, 'F_Inputs - Reps override'!G263 ) )</f>
        <v>0</v>
      </c>
      <c r="I263" s="15">
        <f xml:space="preserve"> IF( ISNA( 'F_Inputs - Reps override'!H263 ), "", IF( ISBLANK( 'F_Inputs - Reps override'!H263 ), 'F_Inputs - Reps'!H263, 'F_Inputs - Reps override'!H263 ) )</f>
        <v>0</v>
      </c>
      <c r="J263" s="15">
        <f xml:space="preserve"> IF( ISNA( 'F_Inputs - Reps override'!I263 ), "", IF( ISBLANK( 'F_Inputs - Reps override'!I263 ), 'F_Inputs - Reps'!I263, 'F_Inputs - Reps override'!I263 ) )</f>
        <v>0</v>
      </c>
      <c r="K263" s="15">
        <f xml:space="preserve"> IF( ISNA( 'F_Inputs - Reps override'!J263 ), "", IF( ISBLANK( 'F_Inputs - Reps override'!J263 ), 'F_Inputs - Reps'!J263, 'F_Inputs - Reps override'!J263 ) )</f>
        <v>0</v>
      </c>
      <c r="L263" s="7">
        <f t="shared" si="4"/>
        <v>0</v>
      </c>
      <c r="M263" t="str">
        <f xml:space="preserve"> INDEX(Lookup!$D$3:$D$134, MATCH('Inputs - Reps'!D263, Lookup!$C$3:$C$134, 0),)</f>
        <v>3rd Capex WWN</v>
      </c>
    </row>
    <row r="264" spans="3:13">
      <c r="C264" s="15" t="s">
        <v>298</v>
      </c>
      <c r="D264" s="15" t="s">
        <v>290</v>
      </c>
      <c r="E264" s="15" t="s">
        <v>291</v>
      </c>
      <c r="F264" s="15" t="s">
        <v>36</v>
      </c>
      <c r="G264" s="15">
        <f xml:space="preserve"> IF( ISNA( 'F_Inputs - Reps override'!F264 ), "", IF( ISBLANK( 'F_Inputs - Reps override'!F264 ), 'F_Inputs - Reps'!F264, 'F_Inputs - Reps override'!F264 ) )</f>
        <v>0</v>
      </c>
      <c r="H264" s="15">
        <f xml:space="preserve"> IF( ISNA( 'F_Inputs - Reps override'!G264 ), "", IF( ISBLANK( 'F_Inputs - Reps override'!G264 ), 'F_Inputs - Reps'!G264, 'F_Inputs - Reps override'!G264 ) )</f>
        <v>0</v>
      </c>
      <c r="I264" s="15">
        <f xml:space="preserve"> IF( ISNA( 'F_Inputs - Reps override'!H264 ), "", IF( ISBLANK( 'F_Inputs - Reps override'!H264 ), 'F_Inputs - Reps'!H264, 'F_Inputs - Reps override'!H264 ) )</f>
        <v>0</v>
      </c>
      <c r="J264" s="15">
        <f xml:space="preserve"> IF( ISNA( 'F_Inputs - Reps override'!I264 ), "", IF( ISBLANK( 'F_Inputs - Reps override'!I264 ), 'F_Inputs - Reps'!I264, 'F_Inputs - Reps override'!I264 ) )</f>
        <v>0</v>
      </c>
      <c r="K264" s="15">
        <f xml:space="preserve"> IF( ISNA( 'F_Inputs - Reps override'!J264 ), "", IF( ISBLANK( 'F_Inputs - Reps override'!J264 ), 'F_Inputs - Reps'!J264, 'F_Inputs - Reps override'!J264 ) )</f>
        <v>0</v>
      </c>
      <c r="L264" s="7">
        <f t="shared" si="4"/>
        <v>0</v>
      </c>
      <c r="M264" t="str">
        <f xml:space="preserve"> INDEX(Lookup!$D$3:$D$134, MATCH('Inputs - Reps'!D264, Lookup!$C$3:$C$134, 0),)</f>
        <v>3rd Capex WWN</v>
      </c>
    </row>
    <row r="265" spans="3:13">
      <c r="C265" s="15" t="s">
        <v>298</v>
      </c>
      <c r="D265" s="15" t="s">
        <v>292</v>
      </c>
      <c r="E265" s="15" t="s">
        <v>293</v>
      </c>
      <c r="F265" s="15" t="s">
        <v>36</v>
      </c>
      <c r="G265" s="15">
        <f xml:space="preserve"> IF( ISNA( 'F_Inputs - Reps override'!F265 ), "", IF( ISBLANK( 'F_Inputs - Reps override'!F265 ), 'F_Inputs - Reps'!F265, 'F_Inputs - Reps override'!F265 ) )</f>
        <v>0</v>
      </c>
      <c r="H265" s="15">
        <f xml:space="preserve"> IF( ISNA( 'F_Inputs - Reps override'!G265 ), "", IF( ISBLANK( 'F_Inputs - Reps override'!G265 ), 'F_Inputs - Reps'!G265, 'F_Inputs - Reps override'!G265 ) )</f>
        <v>0</v>
      </c>
      <c r="I265" s="15">
        <f xml:space="preserve"> IF( ISNA( 'F_Inputs - Reps override'!H265 ), "", IF( ISBLANK( 'F_Inputs - Reps override'!H265 ), 'F_Inputs - Reps'!H265, 'F_Inputs - Reps override'!H265 ) )</f>
        <v>0</v>
      </c>
      <c r="J265" s="15">
        <f xml:space="preserve"> IF( ISNA( 'F_Inputs - Reps override'!I265 ), "", IF( ISBLANK( 'F_Inputs - Reps override'!I265 ), 'F_Inputs - Reps'!I265, 'F_Inputs - Reps override'!I265 ) )</f>
        <v>0</v>
      </c>
      <c r="K265" s="15">
        <f xml:space="preserve"> IF( ISNA( 'F_Inputs - Reps override'!J265 ), "", IF( ISBLANK( 'F_Inputs - Reps override'!J265 ), 'F_Inputs - Reps'!J265, 'F_Inputs - Reps override'!J265 ) )</f>
        <v>0</v>
      </c>
      <c r="L265" s="7">
        <f t="shared" si="4"/>
        <v>0</v>
      </c>
      <c r="M265" t="str">
        <f xml:space="preserve"> INDEX(Lookup!$D$3:$D$134, MATCH('Inputs - Reps'!D265, Lookup!$C$3:$C$134, 0),)</f>
        <v>3rd Capex BIO</v>
      </c>
    </row>
    <row r="266" spans="3:13">
      <c r="C266" s="15" t="s">
        <v>298</v>
      </c>
      <c r="D266" s="15" t="s">
        <v>294</v>
      </c>
      <c r="E266" s="15" t="s">
        <v>295</v>
      </c>
      <c r="F266" s="15" t="s">
        <v>36</v>
      </c>
      <c r="G266" s="15">
        <f xml:space="preserve"> IF( ISNA( 'F_Inputs - Reps override'!F266 ), "", IF( ISBLANK( 'F_Inputs - Reps override'!F266 ), 'F_Inputs - Reps'!F266, 'F_Inputs - Reps override'!F266 ) )</f>
        <v>0</v>
      </c>
      <c r="H266" s="15">
        <f xml:space="preserve"> IF( ISNA( 'F_Inputs - Reps override'!G266 ), "", IF( ISBLANK( 'F_Inputs - Reps override'!G266 ), 'F_Inputs - Reps'!G266, 'F_Inputs - Reps override'!G266 ) )</f>
        <v>0</v>
      </c>
      <c r="I266" s="15">
        <f xml:space="preserve"> IF( ISNA( 'F_Inputs - Reps override'!H266 ), "", IF( ISBLANK( 'F_Inputs - Reps override'!H266 ), 'F_Inputs - Reps'!H266, 'F_Inputs - Reps override'!H266 ) )</f>
        <v>0</v>
      </c>
      <c r="J266" s="15">
        <f xml:space="preserve"> IF( ISNA( 'F_Inputs - Reps override'!I266 ), "", IF( ISBLANK( 'F_Inputs - Reps override'!I266 ), 'F_Inputs - Reps'!I266, 'F_Inputs - Reps override'!I266 ) )</f>
        <v>0</v>
      </c>
      <c r="K266" s="15">
        <f xml:space="preserve"> IF( ISNA( 'F_Inputs - Reps override'!J266 ), "", IF( ISBLANK( 'F_Inputs - Reps override'!J266 ), 'F_Inputs - Reps'!J266, 'F_Inputs - Reps override'!J266 ) )</f>
        <v>0</v>
      </c>
      <c r="L266" s="7">
        <f t="shared" si="4"/>
        <v>0</v>
      </c>
      <c r="M266" t="str">
        <f xml:space="preserve"> INDEX(Lookup!$D$3:$D$134, MATCH('Inputs - Reps'!D266, Lookup!$C$3:$C$134, 0),)</f>
        <v>3rd Capex BIO</v>
      </c>
    </row>
    <row r="267" spans="3:13">
      <c r="C267" s="15" t="s">
        <v>298</v>
      </c>
      <c r="D267" s="15" t="s">
        <v>296</v>
      </c>
      <c r="E267" s="15" t="s">
        <v>297</v>
      </c>
      <c r="F267" s="15" t="s">
        <v>36</v>
      </c>
      <c r="G267" s="15">
        <f xml:space="preserve"> IF( ISNA( 'F_Inputs - Reps override'!F267 ), "", IF( ISBLANK( 'F_Inputs - Reps override'!F267 ), 'F_Inputs - Reps'!F267, 'F_Inputs - Reps override'!F267 ) )</f>
        <v>0</v>
      </c>
      <c r="H267" s="15">
        <f xml:space="preserve"> IF( ISNA( 'F_Inputs - Reps override'!G267 ), "", IF( ISBLANK( 'F_Inputs - Reps override'!G267 ), 'F_Inputs - Reps'!G267, 'F_Inputs - Reps override'!G267 ) )</f>
        <v>0</v>
      </c>
      <c r="I267" s="15">
        <f xml:space="preserve"> IF( ISNA( 'F_Inputs - Reps override'!H267 ), "", IF( ISBLANK( 'F_Inputs - Reps override'!H267 ), 'F_Inputs - Reps'!H267, 'F_Inputs - Reps override'!H267 ) )</f>
        <v>0</v>
      </c>
      <c r="J267" s="15">
        <f xml:space="preserve"> IF( ISNA( 'F_Inputs - Reps override'!I267 ), "", IF( ISBLANK( 'F_Inputs - Reps override'!I267 ), 'F_Inputs - Reps'!I267, 'F_Inputs - Reps override'!I267 ) )</f>
        <v>0</v>
      </c>
      <c r="K267" s="15">
        <f xml:space="preserve"> IF( ISNA( 'F_Inputs - Reps override'!J267 ), "", IF( ISBLANK( 'F_Inputs - Reps override'!J267 ), 'F_Inputs - Reps'!J267, 'F_Inputs - Reps override'!J267 ) )</f>
        <v>0</v>
      </c>
      <c r="L267" s="7">
        <f t="shared" si="4"/>
        <v>0</v>
      </c>
      <c r="M267" t="str">
        <f xml:space="preserve"> INDEX(Lookup!$D$3:$D$134, MATCH('Inputs - Reps'!D267, Lookup!$C$3:$C$134, 0),)</f>
        <v>3rd Capex BIO</v>
      </c>
    </row>
    <row r="268" spans="3:13">
      <c r="C268" s="15" t="s">
        <v>299</v>
      </c>
      <c r="D268" s="15" t="s">
        <v>34</v>
      </c>
      <c r="E268" s="15" t="s">
        <v>35</v>
      </c>
      <c r="F268" s="15" t="s">
        <v>36</v>
      </c>
      <c r="G268" s="15">
        <f xml:space="preserve"> IF( ISNA( 'F_Inputs - Reps override'!F268 ), "", IF( ISBLANK( 'F_Inputs - Reps override'!F268 ), 'F_Inputs - Reps'!F268, 'F_Inputs - Reps override'!F268 ) )</f>
        <v>47.494999999999997</v>
      </c>
      <c r="H268" s="15">
        <f xml:space="preserve"> IF( ISNA( 'F_Inputs - Reps override'!G268 ), "", IF( ISBLANK( 'F_Inputs - Reps override'!G268 ), 'F_Inputs - Reps'!G268, 'F_Inputs - Reps override'!G268 ) )</f>
        <v>47.292999999999999</v>
      </c>
      <c r="I268" s="15">
        <f xml:space="preserve"> IF( ISNA( 'F_Inputs - Reps override'!H268 ), "", IF( ISBLANK( 'F_Inputs - Reps override'!H268 ), 'F_Inputs - Reps'!H268, 'F_Inputs - Reps override'!H268 ) )</f>
        <v>47.103999999999999</v>
      </c>
      <c r="J268" s="15">
        <f xml:space="preserve"> IF( ISNA( 'F_Inputs - Reps override'!I268 ), "", IF( ISBLANK( 'F_Inputs - Reps override'!I268 ), 'F_Inputs - Reps'!I268, 'F_Inputs - Reps override'!I268 ) )</f>
        <v>46.92</v>
      </c>
      <c r="K268" s="15">
        <f xml:space="preserve"> IF( ISNA( 'F_Inputs - Reps override'!J268 ), "", IF( ISBLANK( 'F_Inputs - Reps override'!J268 ), 'F_Inputs - Reps'!J268, 'F_Inputs - Reps override'!J268 ) )</f>
        <v>46.746000000000002</v>
      </c>
      <c r="L268" s="7">
        <f t="shared" si="4"/>
        <v>235.55800000000002</v>
      </c>
      <c r="M268" t="str">
        <f xml:space="preserve"> INDEX(Lookup!$D$3:$D$134, MATCH('Inputs - Reps'!D268, Lookup!$C$3:$C$134, 0),)</f>
        <v>B Opex WR</v>
      </c>
    </row>
    <row r="269" spans="3:13">
      <c r="C269" s="15" t="s">
        <v>299</v>
      </c>
      <c r="D269" s="15" t="s">
        <v>38</v>
      </c>
      <c r="E269" s="15" t="s">
        <v>39</v>
      </c>
      <c r="F269" s="15" t="s">
        <v>36</v>
      </c>
      <c r="G269" s="15">
        <f xml:space="preserve"> IF( ISNA( 'F_Inputs - Reps override'!F269 ), "", IF( ISBLANK( 'F_Inputs - Reps override'!F269 ), 'F_Inputs - Reps'!F269, 'F_Inputs - Reps override'!F269 ) )</f>
        <v>39.664000000000001</v>
      </c>
      <c r="H269" s="15">
        <f xml:space="preserve"> IF( ISNA( 'F_Inputs - Reps override'!G269 ), "", IF( ISBLANK( 'F_Inputs - Reps override'!G269 ), 'F_Inputs - Reps'!G269, 'F_Inputs - Reps override'!G269 ) )</f>
        <v>39.143999999999998</v>
      </c>
      <c r="I269" s="15">
        <f xml:space="preserve"> IF( ISNA( 'F_Inputs - Reps override'!H269 ), "", IF( ISBLANK( 'F_Inputs - Reps override'!H269 ), 'F_Inputs - Reps'!H269, 'F_Inputs - Reps override'!H269 ) )</f>
        <v>38.710999999999999</v>
      </c>
      <c r="J269" s="15">
        <f xml:space="preserve"> IF( ISNA( 'F_Inputs - Reps override'!I269 ), "", IF( ISBLANK( 'F_Inputs - Reps override'!I269 ), 'F_Inputs - Reps'!I269, 'F_Inputs - Reps override'!I269 ) )</f>
        <v>38.307000000000002</v>
      </c>
      <c r="K269" s="15">
        <f xml:space="preserve"> IF( ISNA( 'F_Inputs - Reps override'!J269 ), "", IF( ISBLANK( 'F_Inputs - Reps override'!J269 ), 'F_Inputs - Reps'!J269, 'F_Inputs - Reps override'!J269 ) )</f>
        <v>37.956000000000003</v>
      </c>
      <c r="L269" s="7">
        <f t="shared" si="4"/>
        <v>193.78199999999998</v>
      </c>
      <c r="M269" t="str">
        <f xml:space="preserve"> INDEX(Lookup!$D$3:$D$134, MATCH('Inputs - Reps'!D269, Lookup!$C$3:$C$134, 0),)</f>
        <v>B Opex WN</v>
      </c>
    </row>
    <row r="270" spans="3:13">
      <c r="C270" s="15" t="s">
        <v>299</v>
      </c>
      <c r="D270" s="15" t="s">
        <v>40</v>
      </c>
      <c r="E270" s="15" t="s">
        <v>41</v>
      </c>
      <c r="F270" s="15" t="s">
        <v>36</v>
      </c>
      <c r="G270" s="15">
        <f xml:space="preserve"> IF( ISNA( 'F_Inputs - Reps override'!F270 ), "", IF( ISBLANK( 'F_Inputs - Reps override'!F270 ), 'F_Inputs - Reps'!F270, 'F_Inputs - Reps override'!F270 ) )</f>
        <v>98.141999999999996</v>
      </c>
      <c r="H270" s="15">
        <f xml:space="preserve"> IF( ISNA( 'F_Inputs - Reps override'!G270 ), "", IF( ISBLANK( 'F_Inputs - Reps override'!G270 ), 'F_Inputs - Reps'!G270, 'F_Inputs - Reps override'!G270 ) )</f>
        <v>97.043999999999997</v>
      </c>
      <c r="I270" s="15">
        <f xml:space="preserve"> IF( ISNA( 'F_Inputs - Reps override'!H270 ), "", IF( ISBLANK( 'F_Inputs - Reps override'!H270 ), 'F_Inputs - Reps'!H270, 'F_Inputs - Reps override'!H270 ) )</f>
        <v>96.132999999999996</v>
      </c>
      <c r="J270" s="15">
        <f xml:space="preserve"> IF( ISNA( 'F_Inputs - Reps override'!I270 ), "", IF( ISBLANK( 'F_Inputs - Reps override'!I270 ), 'F_Inputs - Reps'!I270, 'F_Inputs - Reps override'!I270 ) )</f>
        <v>95.141000000000005</v>
      </c>
      <c r="K270" s="15">
        <f xml:space="preserve"> IF( ISNA( 'F_Inputs - Reps override'!J270 ), "", IF( ISBLANK( 'F_Inputs - Reps override'!J270 ), 'F_Inputs - Reps'!J270, 'F_Inputs - Reps override'!J270 ) )</f>
        <v>94.400999999999996</v>
      </c>
      <c r="L270" s="7">
        <f t="shared" si="4"/>
        <v>480.86099999999999</v>
      </c>
      <c r="M270" t="str">
        <f xml:space="preserve"> INDEX(Lookup!$D$3:$D$134, MATCH('Inputs - Reps'!D270, Lookup!$C$3:$C$134, 0),)</f>
        <v>B Opex WN</v>
      </c>
    </row>
    <row r="271" spans="3:13">
      <c r="C271" s="15" t="s">
        <v>299</v>
      </c>
      <c r="D271" s="15" t="s">
        <v>42</v>
      </c>
      <c r="E271" s="15" t="s">
        <v>43</v>
      </c>
      <c r="F271" s="15" t="s">
        <v>36</v>
      </c>
      <c r="G271" s="15">
        <f xml:space="preserve"> IF( ISNA( 'F_Inputs - Reps override'!F271 ), "", IF( ISBLANK( 'F_Inputs - Reps override'!F271 ), 'F_Inputs - Reps'!F271, 'F_Inputs - Reps override'!F271 ) )</f>
        <v>8.2899999999999991</v>
      </c>
      <c r="H271" s="15">
        <f xml:space="preserve"> IF( ISNA( 'F_Inputs - Reps override'!G271 ), "", IF( ISBLANK( 'F_Inputs - Reps override'!G271 ), 'F_Inputs - Reps'!G271, 'F_Inputs - Reps override'!G271 ) )</f>
        <v>8.2230000000000008</v>
      </c>
      <c r="I271" s="15">
        <f xml:space="preserve"> IF( ISNA( 'F_Inputs - Reps override'!H271 ), "", IF( ISBLANK( 'F_Inputs - Reps override'!H271 ), 'F_Inputs - Reps'!H271, 'F_Inputs - Reps override'!H271 ) )</f>
        <v>8.1669999999999998</v>
      </c>
      <c r="J271" s="15">
        <f xml:space="preserve"> IF( ISNA( 'F_Inputs - Reps override'!I271 ), "", IF( ISBLANK( 'F_Inputs - Reps override'!I271 ), 'F_Inputs - Reps'!I271, 'F_Inputs - Reps override'!I271 ) )</f>
        <v>8.1150000000000002</v>
      </c>
      <c r="K271" s="15">
        <f xml:space="preserve"> IF( ISNA( 'F_Inputs - Reps override'!J271 ), "", IF( ISBLANK( 'F_Inputs - Reps override'!J271 ), 'F_Inputs - Reps'!J271, 'F_Inputs - Reps override'!J271 ) )</f>
        <v>8.0690000000000008</v>
      </c>
      <c r="L271" s="7">
        <f t="shared" si="4"/>
        <v>40.864000000000004</v>
      </c>
      <c r="M271" t="str">
        <f xml:space="preserve"> INDEX(Lookup!$D$3:$D$134, MATCH('Inputs - Reps'!D271, Lookup!$C$3:$C$134, 0),)</f>
        <v>B Opex WN</v>
      </c>
    </row>
    <row r="272" spans="3:13">
      <c r="C272" s="15" t="s">
        <v>299</v>
      </c>
      <c r="D272" s="15" t="s">
        <v>44</v>
      </c>
      <c r="E272" s="15" t="s">
        <v>45</v>
      </c>
      <c r="F272" s="15" t="s">
        <v>36</v>
      </c>
      <c r="G272" s="15">
        <f xml:space="preserve"> IF( ISNA( 'F_Inputs - Reps override'!F272 ), "", IF( ISBLANK( 'F_Inputs - Reps override'!F272 ), 'F_Inputs - Reps'!F272, 'F_Inputs - Reps override'!F272 ) )</f>
        <v>0</v>
      </c>
      <c r="H272" s="15">
        <f xml:space="preserve"> IF( ISNA( 'F_Inputs - Reps override'!G272 ), "", IF( ISBLANK( 'F_Inputs - Reps override'!G272 ), 'F_Inputs - Reps'!G272, 'F_Inputs - Reps override'!G272 ) )</f>
        <v>0</v>
      </c>
      <c r="I272" s="15">
        <f xml:space="preserve"> IF( ISNA( 'F_Inputs - Reps override'!H272 ), "", IF( ISBLANK( 'F_Inputs - Reps override'!H272 ), 'F_Inputs - Reps'!H272, 'F_Inputs - Reps override'!H272 ) )</f>
        <v>0</v>
      </c>
      <c r="J272" s="15">
        <f xml:space="preserve"> IF( ISNA( 'F_Inputs - Reps override'!I272 ), "", IF( ISBLANK( 'F_Inputs - Reps override'!I272 ), 'F_Inputs - Reps'!I272, 'F_Inputs - Reps override'!I272 ) )</f>
        <v>0</v>
      </c>
      <c r="K272" s="15">
        <f xml:space="preserve"> IF( ISNA( 'F_Inputs - Reps override'!J272 ), "", IF( ISBLANK( 'F_Inputs - Reps override'!J272 ), 'F_Inputs - Reps'!J272, 'F_Inputs - Reps override'!J272 ) )</f>
        <v>0</v>
      </c>
      <c r="L272" s="7">
        <f t="shared" si="4"/>
        <v>0</v>
      </c>
      <c r="M272" t="str">
        <f xml:space="preserve"> INDEX(Lookup!$D$3:$D$134, MATCH('Inputs - Reps'!D272, Lookup!$C$3:$C$134, 0),)</f>
        <v>E Opex WR</v>
      </c>
    </row>
    <row r="273" spans="3:13">
      <c r="C273" s="15" t="s">
        <v>299</v>
      </c>
      <c r="D273" s="15" t="s">
        <v>46</v>
      </c>
      <c r="E273" s="15" t="s">
        <v>47</v>
      </c>
      <c r="F273" s="15" t="s">
        <v>36</v>
      </c>
      <c r="G273" s="15">
        <f xml:space="preserve"> IF( ISNA( 'F_Inputs - Reps override'!F273 ), "", IF( ISBLANK( 'F_Inputs - Reps override'!F273 ), 'F_Inputs - Reps'!F273, 'F_Inputs - Reps override'!F273 ) )</f>
        <v>0</v>
      </c>
      <c r="H273" s="15">
        <f xml:space="preserve"> IF( ISNA( 'F_Inputs - Reps override'!G273 ), "", IF( ISBLANK( 'F_Inputs - Reps override'!G273 ), 'F_Inputs - Reps'!G273, 'F_Inputs - Reps override'!G273 ) )</f>
        <v>0</v>
      </c>
      <c r="I273" s="15">
        <f xml:space="preserve"> IF( ISNA( 'F_Inputs - Reps override'!H273 ), "", IF( ISBLANK( 'F_Inputs - Reps override'!H273 ), 'F_Inputs - Reps'!H273, 'F_Inputs - Reps override'!H273 ) )</f>
        <v>0</v>
      </c>
      <c r="J273" s="15">
        <f xml:space="preserve"> IF( ISNA( 'F_Inputs - Reps override'!I273 ), "", IF( ISBLANK( 'F_Inputs - Reps override'!I273 ), 'F_Inputs - Reps'!I273, 'F_Inputs - Reps override'!I273 ) )</f>
        <v>0</v>
      </c>
      <c r="K273" s="15">
        <f xml:space="preserve"> IF( ISNA( 'F_Inputs - Reps override'!J273 ), "", IF( ISBLANK( 'F_Inputs - Reps override'!J273 ), 'F_Inputs - Reps'!J273, 'F_Inputs - Reps override'!J273 ) )</f>
        <v>0</v>
      </c>
      <c r="L273" s="7">
        <f t="shared" si="4"/>
        <v>0</v>
      </c>
      <c r="M273" t="str">
        <f xml:space="preserve"> INDEX(Lookup!$D$3:$D$134, MATCH('Inputs - Reps'!D273, Lookup!$C$3:$C$134, 0),)</f>
        <v>E Opex WN</v>
      </c>
    </row>
    <row r="274" spans="3:13">
      <c r="C274" s="15" t="s">
        <v>299</v>
      </c>
      <c r="D274" s="15" t="s">
        <v>48</v>
      </c>
      <c r="E274" s="15" t="s">
        <v>49</v>
      </c>
      <c r="F274" s="15" t="s">
        <v>36</v>
      </c>
      <c r="G274" s="15">
        <f xml:space="preserve"> IF( ISNA( 'F_Inputs - Reps override'!F274 ), "", IF( ISBLANK( 'F_Inputs - Reps override'!F274 ), 'F_Inputs - Reps'!F274, 'F_Inputs - Reps override'!F274 ) )</f>
        <v>0</v>
      </c>
      <c r="H274" s="15">
        <f xml:space="preserve"> IF( ISNA( 'F_Inputs - Reps override'!G274 ), "", IF( ISBLANK( 'F_Inputs - Reps override'!G274 ), 'F_Inputs - Reps'!G274, 'F_Inputs - Reps override'!G274 ) )</f>
        <v>0</v>
      </c>
      <c r="I274" s="15">
        <f xml:space="preserve"> IF( ISNA( 'F_Inputs - Reps override'!H274 ), "", IF( ISBLANK( 'F_Inputs - Reps override'!H274 ), 'F_Inputs - Reps'!H274, 'F_Inputs - Reps override'!H274 ) )</f>
        <v>0</v>
      </c>
      <c r="J274" s="15">
        <f xml:space="preserve"> IF( ISNA( 'F_Inputs - Reps override'!I274 ), "", IF( ISBLANK( 'F_Inputs - Reps override'!I274 ), 'F_Inputs - Reps'!I274, 'F_Inputs - Reps override'!I274 ) )</f>
        <v>0</v>
      </c>
      <c r="K274" s="15">
        <f xml:space="preserve"> IF( ISNA( 'F_Inputs - Reps override'!J274 ), "", IF( ISBLANK( 'F_Inputs - Reps override'!J274 ), 'F_Inputs - Reps'!J274, 'F_Inputs - Reps override'!J274 ) )</f>
        <v>0</v>
      </c>
      <c r="L274" s="7">
        <f t="shared" si="4"/>
        <v>0</v>
      </c>
      <c r="M274" t="str">
        <f xml:space="preserve"> INDEX(Lookup!$D$3:$D$134, MATCH('Inputs - Reps'!D274, Lookup!$C$3:$C$134, 0),)</f>
        <v>E Opex WN</v>
      </c>
    </row>
    <row r="275" spans="3:13">
      <c r="C275" s="15" t="s">
        <v>299</v>
      </c>
      <c r="D275" s="15" t="s">
        <v>50</v>
      </c>
      <c r="E275" s="15" t="s">
        <v>51</v>
      </c>
      <c r="F275" s="15" t="s">
        <v>36</v>
      </c>
      <c r="G275" s="15">
        <f xml:space="preserve"> IF( ISNA( 'F_Inputs - Reps override'!F275 ), "", IF( ISBLANK( 'F_Inputs - Reps override'!F275 ), 'F_Inputs - Reps'!F275, 'F_Inputs - Reps override'!F275 ) )</f>
        <v>0</v>
      </c>
      <c r="H275" s="15">
        <f xml:space="preserve"> IF( ISNA( 'F_Inputs - Reps override'!G275 ), "", IF( ISBLANK( 'F_Inputs - Reps override'!G275 ), 'F_Inputs - Reps'!G275, 'F_Inputs - Reps override'!G275 ) )</f>
        <v>0</v>
      </c>
      <c r="I275" s="15">
        <f xml:space="preserve"> IF( ISNA( 'F_Inputs - Reps override'!H275 ), "", IF( ISBLANK( 'F_Inputs - Reps override'!H275 ), 'F_Inputs - Reps'!H275, 'F_Inputs - Reps override'!H275 ) )</f>
        <v>0</v>
      </c>
      <c r="J275" s="15">
        <f xml:space="preserve"> IF( ISNA( 'F_Inputs - Reps override'!I275 ), "", IF( ISBLANK( 'F_Inputs - Reps override'!I275 ), 'F_Inputs - Reps'!I275, 'F_Inputs - Reps override'!I275 ) )</f>
        <v>0</v>
      </c>
      <c r="K275" s="15">
        <f xml:space="preserve"> IF( ISNA( 'F_Inputs - Reps override'!J275 ), "", IF( ISBLANK( 'F_Inputs - Reps override'!J275 ), 'F_Inputs - Reps'!J275, 'F_Inputs - Reps override'!J275 ) )</f>
        <v>0</v>
      </c>
      <c r="L275" s="7">
        <f t="shared" si="4"/>
        <v>0</v>
      </c>
      <c r="M275" t="str">
        <f xml:space="preserve"> INDEX(Lookup!$D$3:$D$134, MATCH('Inputs - Reps'!D275, Lookup!$C$3:$C$134, 0),)</f>
        <v>E Opex WN</v>
      </c>
    </row>
    <row r="276" spans="3:13">
      <c r="C276" s="15" t="s">
        <v>299</v>
      </c>
      <c r="D276" s="15" t="s">
        <v>52</v>
      </c>
      <c r="E276" s="15" t="s">
        <v>53</v>
      </c>
      <c r="F276" s="15" t="s">
        <v>36</v>
      </c>
      <c r="G276" s="15">
        <f xml:space="preserve"> IF( ISNA( 'F_Inputs - Reps override'!F276 ), "", IF( ISBLANK( 'F_Inputs - Reps override'!F276 ), 'F_Inputs - Reps'!F276, 'F_Inputs - Reps override'!F276 ) )</f>
        <v>0</v>
      </c>
      <c r="H276" s="15">
        <f xml:space="preserve"> IF( ISNA( 'F_Inputs - Reps override'!G276 ), "", IF( ISBLANK( 'F_Inputs - Reps override'!G276 ), 'F_Inputs - Reps'!G276, 'F_Inputs - Reps override'!G276 ) )</f>
        <v>0</v>
      </c>
      <c r="I276" s="15">
        <f xml:space="preserve"> IF( ISNA( 'F_Inputs - Reps override'!H276 ), "", IF( ISBLANK( 'F_Inputs - Reps override'!H276 ), 'F_Inputs - Reps'!H276, 'F_Inputs - Reps override'!H276 ) )</f>
        <v>0</v>
      </c>
      <c r="J276" s="15">
        <f xml:space="preserve"> IF( ISNA( 'F_Inputs - Reps override'!I276 ), "", IF( ISBLANK( 'F_Inputs - Reps override'!I276 ), 'F_Inputs - Reps'!I276, 'F_Inputs - Reps override'!I276 ) )</f>
        <v>0</v>
      </c>
      <c r="K276" s="15">
        <f xml:space="preserve"> IF( ISNA( 'F_Inputs - Reps override'!J276 ), "", IF( ISBLANK( 'F_Inputs - Reps override'!J276 ), 'F_Inputs - Reps'!J276, 'F_Inputs - Reps override'!J276 ) )</f>
        <v>0</v>
      </c>
      <c r="L276" s="7">
        <f t="shared" si="4"/>
        <v>0</v>
      </c>
      <c r="M276" t="str">
        <f xml:space="preserve"> INDEX(Lookup!$D$3:$D$134, MATCH('Inputs - Reps'!D276, Lookup!$C$3:$C$134, 0),)</f>
        <v>Plus Opex WR</v>
      </c>
    </row>
    <row r="277" spans="3:13">
      <c r="C277" s="15" t="s">
        <v>299</v>
      </c>
      <c r="D277" s="15" t="s">
        <v>54</v>
      </c>
      <c r="E277" s="15" t="s">
        <v>55</v>
      </c>
      <c r="F277" s="15" t="s">
        <v>36</v>
      </c>
      <c r="G277" s="15">
        <f xml:space="preserve"> IF( ISNA( 'F_Inputs - Reps override'!F277 ), "", IF( ISBLANK( 'F_Inputs - Reps override'!F277 ), 'F_Inputs - Reps'!F277, 'F_Inputs - Reps override'!F277 ) )</f>
        <v>0</v>
      </c>
      <c r="H277" s="15">
        <f xml:space="preserve"> IF( ISNA( 'F_Inputs - Reps override'!G277 ), "", IF( ISBLANK( 'F_Inputs - Reps override'!G277 ), 'F_Inputs - Reps'!G277, 'F_Inputs - Reps override'!G277 ) )</f>
        <v>0</v>
      </c>
      <c r="I277" s="15">
        <f xml:space="preserve"> IF( ISNA( 'F_Inputs - Reps override'!H277 ), "", IF( ISBLANK( 'F_Inputs - Reps override'!H277 ), 'F_Inputs - Reps'!H277, 'F_Inputs - Reps override'!H277 ) )</f>
        <v>0</v>
      </c>
      <c r="J277" s="15">
        <f xml:space="preserve"> IF( ISNA( 'F_Inputs - Reps override'!I277 ), "", IF( ISBLANK( 'F_Inputs - Reps override'!I277 ), 'F_Inputs - Reps'!I277, 'F_Inputs - Reps override'!I277 ) )</f>
        <v>0</v>
      </c>
      <c r="K277" s="15">
        <f xml:space="preserve"> IF( ISNA( 'F_Inputs - Reps override'!J277 ), "", IF( ISBLANK( 'F_Inputs - Reps override'!J277 ), 'F_Inputs - Reps'!J277, 'F_Inputs - Reps override'!J277 ) )</f>
        <v>0</v>
      </c>
      <c r="L277" s="7">
        <f t="shared" si="4"/>
        <v>0</v>
      </c>
      <c r="M277" t="str">
        <f xml:space="preserve"> INDEX(Lookup!$D$3:$D$134, MATCH('Inputs - Reps'!D277, Lookup!$C$3:$C$134, 0),)</f>
        <v>Plus Opex WN</v>
      </c>
    </row>
    <row r="278" spans="3:13">
      <c r="C278" s="15" t="s">
        <v>299</v>
      </c>
      <c r="D278" s="15" t="s">
        <v>56</v>
      </c>
      <c r="E278" s="15" t="s">
        <v>57</v>
      </c>
      <c r="F278" s="15" t="s">
        <v>36</v>
      </c>
      <c r="G278" s="15">
        <f xml:space="preserve"> IF( ISNA( 'F_Inputs - Reps override'!F278 ), "", IF( ISBLANK( 'F_Inputs - Reps override'!F278 ), 'F_Inputs - Reps'!F278, 'F_Inputs - Reps override'!F278 ) )</f>
        <v>0</v>
      </c>
      <c r="H278" s="15">
        <f xml:space="preserve"> IF( ISNA( 'F_Inputs - Reps override'!G278 ), "", IF( ISBLANK( 'F_Inputs - Reps override'!G278 ), 'F_Inputs - Reps'!G278, 'F_Inputs - Reps override'!G278 ) )</f>
        <v>0</v>
      </c>
      <c r="I278" s="15">
        <f xml:space="preserve"> IF( ISNA( 'F_Inputs - Reps override'!H278 ), "", IF( ISBLANK( 'F_Inputs - Reps override'!H278 ), 'F_Inputs - Reps'!H278, 'F_Inputs - Reps override'!H278 ) )</f>
        <v>0</v>
      </c>
      <c r="J278" s="15">
        <f xml:space="preserve"> IF( ISNA( 'F_Inputs - Reps override'!I278 ), "", IF( ISBLANK( 'F_Inputs - Reps override'!I278 ), 'F_Inputs - Reps'!I278, 'F_Inputs - Reps override'!I278 ) )</f>
        <v>0</v>
      </c>
      <c r="K278" s="15">
        <f xml:space="preserve"> IF( ISNA( 'F_Inputs - Reps override'!J278 ), "", IF( ISBLANK( 'F_Inputs - Reps override'!J278 ), 'F_Inputs - Reps'!J278, 'F_Inputs - Reps override'!J278 ) )</f>
        <v>0</v>
      </c>
      <c r="L278" s="7">
        <f t="shared" si="4"/>
        <v>0</v>
      </c>
      <c r="M278" t="str">
        <f xml:space="preserve"> INDEX(Lookup!$D$3:$D$134, MATCH('Inputs - Reps'!D278, Lookup!$C$3:$C$134, 0),)</f>
        <v>Plus Opex WN</v>
      </c>
    </row>
    <row r="279" spans="3:13">
      <c r="C279" s="15" t="s">
        <v>299</v>
      </c>
      <c r="D279" s="15" t="s">
        <v>58</v>
      </c>
      <c r="E279" s="15" t="s">
        <v>59</v>
      </c>
      <c r="F279" s="15" t="s">
        <v>36</v>
      </c>
      <c r="G279" s="15">
        <f xml:space="preserve"> IF( ISNA( 'F_Inputs - Reps override'!F279 ), "", IF( ISBLANK( 'F_Inputs - Reps override'!F279 ), 'F_Inputs - Reps'!F279, 'F_Inputs - Reps override'!F279 ) )</f>
        <v>0</v>
      </c>
      <c r="H279" s="15">
        <f xml:space="preserve"> IF( ISNA( 'F_Inputs - Reps override'!G279 ), "", IF( ISBLANK( 'F_Inputs - Reps override'!G279 ), 'F_Inputs - Reps'!G279, 'F_Inputs - Reps override'!G279 ) )</f>
        <v>0</v>
      </c>
      <c r="I279" s="15">
        <f xml:space="preserve"> IF( ISNA( 'F_Inputs - Reps override'!H279 ), "", IF( ISBLANK( 'F_Inputs - Reps override'!H279 ), 'F_Inputs - Reps'!H279, 'F_Inputs - Reps override'!H279 ) )</f>
        <v>0</v>
      </c>
      <c r="J279" s="15">
        <f xml:space="preserve"> IF( ISNA( 'F_Inputs - Reps override'!I279 ), "", IF( ISBLANK( 'F_Inputs - Reps override'!I279 ), 'F_Inputs - Reps'!I279, 'F_Inputs - Reps override'!I279 ) )</f>
        <v>0</v>
      </c>
      <c r="K279" s="15">
        <f xml:space="preserve"> IF( ISNA( 'F_Inputs - Reps override'!J279 ), "", IF( ISBLANK( 'F_Inputs - Reps override'!J279 ), 'F_Inputs - Reps'!J279, 'F_Inputs - Reps override'!J279 ) )</f>
        <v>0</v>
      </c>
      <c r="L279" s="7">
        <f t="shared" si="4"/>
        <v>0</v>
      </c>
      <c r="M279" t="str">
        <f xml:space="preserve"> INDEX(Lookup!$D$3:$D$134, MATCH('Inputs - Reps'!D279, Lookup!$C$3:$C$134, 0),)</f>
        <v>Plus Opex WN</v>
      </c>
    </row>
    <row r="280" spans="3:13">
      <c r="C280" s="15" t="s">
        <v>299</v>
      </c>
      <c r="D280" s="15" t="s">
        <v>60</v>
      </c>
      <c r="E280" s="15" t="s">
        <v>61</v>
      </c>
      <c r="F280" s="15" t="s">
        <v>36</v>
      </c>
      <c r="G280" s="15">
        <f xml:space="preserve"> IF( ISNA( 'F_Inputs - Reps override'!F280 ), "", IF( ISBLANK( 'F_Inputs - Reps override'!F280 ), 'F_Inputs - Reps'!F280, 'F_Inputs - Reps override'!F280 ) )</f>
        <v>0</v>
      </c>
      <c r="H280" s="15">
        <f xml:space="preserve"> IF( ISNA( 'F_Inputs - Reps override'!G280 ), "", IF( ISBLANK( 'F_Inputs - Reps override'!G280 ), 'F_Inputs - Reps'!G280, 'F_Inputs - Reps override'!G280 ) )</f>
        <v>0</v>
      </c>
      <c r="I280" s="15">
        <f xml:space="preserve"> IF( ISNA( 'F_Inputs - Reps override'!H280 ), "", IF( ISBLANK( 'F_Inputs - Reps override'!H280 ), 'F_Inputs - Reps'!H280, 'F_Inputs - Reps override'!H280 ) )</f>
        <v>0</v>
      </c>
      <c r="J280" s="15">
        <f xml:space="preserve"> IF( ISNA( 'F_Inputs - Reps override'!I280 ), "", IF( ISBLANK( 'F_Inputs - Reps override'!I280 ), 'F_Inputs - Reps'!I280, 'F_Inputs - Reps override'!I280 ) )</f>
        <v>0</v>
      </c>
      <c r="K280" s="15">
        <f xml:space="preserve"> IF( ISNA( 'F_Inputs - Reps override'!J280 ), "", IF( ISBLANK( 'F_Inputs - Reps override'!J280 ), 'F_Inputs - Reps'!J280, 'F_Inputs - Reps override'!J280 ) )</f>
        <v>0</v>
      </c>
      <c r="L280" s="7">
        <f t="shared" si="4"/>
        <v>0</v>
      </c>
      <c r="M280" t="str">
        <f xml:space="preserve"> INDEX(Lookup!$D$3:$D$134, MATCH('Inputs - Reps'!D280, Lookup!$C$3:$C$134, 0),)</f>
        <v>Plus Opex WR</v>
      </c>
    </row>
    <row r="281" spans="3:13">
      <c r="C281" s="15" t="s">
        <v>299</v>
      </c>
      <c r="D281" s="15" t="s">
        <v>62</v>
      </c>
      <c r="E281" s="15" t="s">
        <v>63</v>
      </c>
      <c r="F281" s="15" t="s">
        <v>36</v>
      </c>
      <c r="G281" s="15">
        <f xml:space="preserve"> IF( ISNA( 'F_Inputs - Reps override'!F281 ), "", IF( ISBLANK( 'F_Inputs - Reps override'!F281 ), 'F_Inputs - Reps'!F281, 'F_Inputs - Reps override'!F281 ) )</f>
        <v>0</v>
      </c>
      <c r="H281" s="15">
        <f xml:space="preserve"> IF( ISNA( 'F_Inputs - Reps override'!G281 ), "", IF( ISBLANK( 'F_Inputs - Reps override'!G281 ), 'F_Inputs - Reps'!G281, 'F_Inputs - Reps override'!G281 ) )</f>
        <v>0</v>
      </c>
      <c r="I281" s="15">
        <f xml:space="preserve"> IF( ISNA( 'F_Inputs - Reps override'!H281 ), "", IF( ISBLANK( 'F_Inputs - Reps override'!H281 ), 'F_Inputs - Reps'!H281, 'F_Inputs - Reps override'!H281 ) )</f>
        <v>0</v>
      </c>
      <c r="J281" s="15">
        <f xml:space="preserve"> IF( ISNA( 'F_Inputs - Reps override'!I281 ), "", IF( ISBLANK( 'F_Inputs - Reps override'!I281 ), 'F_Inputs - Reps'!I281, 'F_Inputs - Reps override'!I281 ) )</f>
        <v>0</v>
      </c>
      <c r="K281" s="15">
        <f xml:space="preserve"> IF( ISNA( 'F_Inputs - Reps override'!J281 ), "", IF( ISBLANK( 'F_Inputs - Reps override'!J281 ), 'F_Inputs - Reps'!J281, 'F_Inputs - Reps override'!J281 ) )</f>
        <v>0</v>
      </c>
      <c r="L281" s="7">
        <f t="shared" si="4"/>
        <v>0</v>
      </c>
      <c r="M281" t="str">
        <f xml:space="preserve"> INDEX(Lookup!$D$3:$D$134, MATCH('Inputs - Reps'!D281, Lookup!$C$3:$C$134, 0),)</f>
        <v>Plus Opex WN</v>
      </c>
    </row>
    <row r="282" spans="3:13">
      <c r="C282" s="15" t="s">
        <v>299</v>
      </c>
      <c r="D282" s="15" t="s">
        <v>64</v>
      </c>
      <c r="E282" s="15" t="s">
        <v>65</v>
      </c>
      <c r="F282" s="15" t="s">
        <v>36</v>
      </c>
      <c r="G282" s="15">
        <f xml:space="preserve"> IF( ISNA( 'F_Inputs - Reps override'!F282 ), "", IF( ISBLANK( 'F_Inputs - Reps override'!F282 ), 'F_Inputs - Reps'!F282, 'F_Inputs - Reps override'!F282 ) )</f>
        <v>0</v>
      </c>
      <c r="H282" s="15">
        <f xml:space="preserve"> IF( ISNA( 'F_Inputs - Reps override'!G282 ), "", IF( ISBLANK( 'F_Inputs - Reps override'!G282 ), 'F_Inputs - Reps'!G282, 'F_Inputs - Reps override'!G282 ) )</f>
        <v>0</v>
      </c>
      <c r="I282" s="15">
        <f xml:space="preserve"> IF( ISNA( 'F_Inputs - Reps override'!H282 ), "", IF( ISBLANK( 'F_Inputs - Reps override'!H282 ), 'F_Inputs - Reps'!H282, 'F_Inputs - Reps override'!H282 ) )</f>
        <v>0</v>
      </c>
      <c r="J282" s="15">
        <f xml:space="preserve"> IF( ISNA( 'F_Inputs - Reps override'!I282 ), "", IF( ISBLANK( 'F_Inputs - Reps override'!I282 ), 'F_Inputs - Reps'!I282, 'F_Inputs - Reps override'!I282 ) )</f>
        <v>0</v>
      </c>
      <c r="K282" s="15">
        <f xml:space="preserve"> IF( ISNA( 'F_Inputs - Reps override'!J282 ), "", IF( ISBLANK( 'F_Inputs - Reps override'!J282 ), 'F_Inputs - Reps'!J282, 'F_Inputs - Reps override'!J282 ) )</f>
        <v>0</v>
      </c>
      <c r="L282" s="7">
        <f t="shared" si="4"/>
        <v>0</v>
      </c>
      <c r="M282" t="str">
        <f xml:space="preserve"> INDEX(Lookup!$D$3:$D$134, MATCH('Inputs - Reps'!D282, Lookup!$C$3:$C$134, 0),)</f>
        <v>Plus Opex WN</v>
      </c>
    </row>
    <row r="283" spans="3:13">
      <c r="C283" s="15" t="s">
        <v>299</v>
      </c>
      <c r="D283" s="15" t="s">
        <v>66</v>
      </c>
      <c r="E283" s="15" t="s">
        <v>67</v>
      </c>
      <c r="F283" s="15" t="s">
        <v>36</v>
      </c>
      <c r="G283" s="15">
        <f xml:space="preserve"> IF( ISNA( 'F_Inputs - Reps override'!F283 ), "", IF( ISBLANK( 'F_Inputs - Reps override'!F283 ), 'F_Inputs - Reps'!F283, 'F_Inputs - Reps override'!F283 ) )</f>
        <v>0</v>
      </c>
      <c r="H283" s="15">
        <f xml:space="preserve"> IF( ISNA( 'F_Inputs - Reps override'!G283 ), "", IF( ISBLANK( 'F_Inputs - Reps override'!G283 ), 'F_Inputs - Reps'!G283, 'F_Inputs - Reps override'!G283 ) )</f>
        <v>0</v>
      </c>
      <c r="I283" s="15">
        <f xml:space="preserve"> IF( ISNA( 'F_Inputs - Reps override'!H283 ), "", IF( ISBLANK( 'F_Inputs - Reps override'!H283 ), 'F_Inputs - Reps'!H283, 'F_Inputs - Reps override'!H283 ) )</f>
        <v>0</v>
      </c>
      <c r="J283" s="15">
        <f xml:space="preserve"> IF( ISNA( 'F_Inputs - Reps override'!I283 ), "", IF( ISBLANK( 'F_Inputs - Reps override'!I283 ), 'F_Inputs - Reps'!I283, 'F_Inputs - Reps override'!I283 ) )</f>
        <v>0</v>
      </c>
      <c r="K283" s="15">
        <f xml:space="preserve"> IF( ISNA( 'F_Inputs - Reps override'!J283 ), "", IF( ISBLANK( 'F_Inputs - Reps override'!J283 ), 'F_Inputs - Reps'!J283, 'F_Inputs - Reps override'!J283 ) )</f>
        <v>0</v>
      </c>
      <c r="L283" s="7">
        <f t="shared" si="4"/>
        <v>0</v>
      </c>
      <c r="M283" t="str">
        <f xml:space="preserve"> INDEX(Lookup!$D$3:$D$134, MATCH('Inputs - Reps'!D283, Lookup!$C$3:$C$134, 0),)</f>
        <v>Plus Opex WN</v>
      </c>
    </row>
    <row r="284" spans="3:13">
      <c r="C284" s="15" t="s">
        <v>299</v>
      </c>
      <c r="D284" s="15" t="s">
        <v>68</v>
      </c>
      <c r="E284" s="15" t="s">
        <v>69</v>
      </c>
      <c r="F284" s="15" t="s">
        <v>36</v>
      </c>
      <c r="G284" s="15">
        <f xml:space="preserve"> IF( ISNA( 'F_Inputs - Reps override'!F284 ), "", IF( ISBLANK( 'F_Inputs - Reps override'!F284 ), 'F_Inputs - Reps'!F284, 'F_Inputs - Reps override'!F284 ) )</f>
        <v>0</v>
      </c>
      <c r="H284" s="15">
        <f xml:space="preserve"> IF( ISNA( 'F_Inputs - Reps override'!G284 ), "", IF( ISBLANK( 'F_Inputs - Reps override'!G284 ), 'F_Inputs - Reps'!G284, 'F_Inputs - Reps override'!G284 ) )</f>
        <v>0</v>
      </c>
      <c r="I284" s="15">
        <f xml:space="preserve"> IF( ISNA( 'F_Inputs - Reps override'!H284 ), "", IF( ISBLANK( 'F_Inputs - Reps override'!H284 ), 'F_Inputs - Reps'!H284, 'F_Inputs - Reps override'!H284 ) )</f>
        <v>0</v>
      </c>
      <c r="J284" s="15">
        <f xml:space="preserve"> IF( ISNA( 'F_Inputs - Reps override'!I284 ), "", IF( ISBLANK( 'F_Inputs - Reps override'!I284 ), 'F_Inputs - Reps'!I284, 'F_Inputs - Reps override'!I284 ) )</f>
        <v>0</v>
      </c>
      <c r="K284" s="15">
        <f xml:space="preserve"> IF( ISNA( 'F_Inputs - Reps override'!J284 ), "", IF( ISBLANK( 'F_Inputs - Reps override'!J284 ), 'F_Inputs - Reps'!J284, 'F_Inputs - Reps override'!J284 ) )</f>
        <v>0</v>
      </c>
      <c r="L284" s="7">
        <f t="shared" si="4"/>
        <v>0</v>
      </c>
      <c r="M284" t="str">
        <f xml:space="preserve"> INDEX(Lookup!$D$3:$D$134, MATCH('Inputs - Reps'!D284, Lookup!$C$3:$C$134, 0),)</f>
        <v>Plus Opex WR</v>
      </c>
    </row>
    <row r="285" spans="3:13">
      <c r="C285" s="15" t="s">
        <v>299</v>
      </c>
      <c r="D285" s="15" t="s">
        <v>70</v>
      </c>
      <c r="E285" s="15" t="s">
        <v>71</v>
      </c>
      <c r="F285" s="15" t="s">
        <v>36</v>
      </c>
      <c r="G285" s="15">
        <f xml:space="preserve"> IF( ISNA( 'F_Inputs - Reps override'!F285 ), "", IF( ISBLANK( 'F_Inputs - Reps override'!F285 ), 'F_Inputs - Reps'!F285, 'F_Inputs - Reps override'!F285 ) )</f>
        <v>0</v>
      </c>
      <c r="H285" s="15">
        <f xml:space="preserve"> IF( ISNA( 'F_Inputs - Reps override'!G285 ), "", IF( ISBLANK( 'F_Inputs - Reps override'!G285 ), 'F_Inputs - Reps'!G285, 'F_Inputs - Reps override'!G285 ) )</f>
        <v>0</v>
      </c>
      <c r="I285" s="15">
        <f xml:space="preserve"> IF( ISNA( 'F_Inputs - Reps override'!H285 ), "", IF( ISBLANK( 'F_Inputs - Reps override'!H285 ), 'F_Inputs - Reps'!H285, 'F_Inputs - Reps override'!H285 ) )</f>
        <v>0</v>
      </c>
      <c r="J285" s="15">
        <f xml:space="preserve"> IF( ISNA( 'F_Inputs - Reps override'!I285 ), "", IF( ISBLANK( 'F_Inputs - Reps override'!I285 ), 'F_Inputs - Reps'!I285, 'F_Inputs - Reps override'!I285 ) )</f>
        <v>0</v>
      </c>
      <c r="K285" s="15">
        <f xml:space="preserve"> IF( ISNA( 'F_Inputs - Reps override'!J285 ), "", IF( ISBLANK( 'F_Inputs - Reps override'!J285 ), 'F_Inputs - Reps'!J285, 'F_Inputs - Reps override'!J285 ) )</f>
        <v>0</v>
      </c>
      <c r="L285" s="7">
        <f t="shared" si="4"/>
        <v>0</v>
      </c>
      <c r="M285" t="str">
        <f xml:space="preserve"> INDEX(Lookup!$D$3:$D$134, MATCH('Inputs - Reps'!D285, Lookup!$C$3:$C$134, 0),)</f>
        <v>Plus Opex WN</v>
      </c>
    </row>
    <row r="286" spans="3:13">
      <c r="C286" s="15" t="s">
        <v>299</v>
      </c>
      <c r="D286" s="15" t="s">
        <v>72</v>
      </c>
      <c r="E286" s="15" t="s">
        <v>73</v>
      </c>
      <c r="F286" s="15" t="s">
        <v>36</v>
      </c>
      <c r="G286" s="15">
        <f xml:space="preserve"> IF( ISNA( 'F_Inputs - Reps override'!F286 ), "", IF( ISBLANK( 'F_Inputs - Reps override'!F286 ), 'F_Inputs - Reps'!F286, 'F_Inputs - Reps override'!F286 ) )</f>
        <v>0</v>
      </c>
      <c r="H286" s="15">
        <f xml:space="preserve"> IF( ISNA( 'F_Inputs - Reps override'!G286 ), "", IF( ISBLANK( 'F_Inputs - Reps override'!G286 ), 'F_Inputs - Reps'!G286, 'F_Inputs - Reps override'!G286 ) )</f>
        <v>0</v>
      </c>
      <c r="I286" s="15">
        <f xml:space="preserve"> IF( ISNA( 'F_Inputs - Reps override'!H286 ), "", IF( ISBLANK( 'F_Inputs - Reps override'!H286 ), 'F_Inputs - Reps'!H286, 'F_Inputs - Reps override'!H286 ) )</f>
        <v>0</v>
      </c>
      <c r="J286" s="15">
        <f xml:space="preserve"> IF( ISNA( 'F_Inputs - Reps override'!I286 ), "", IF( ISBLANK( 'F_Inputs - Reps override'!I286 ), 'F_Inputs - Reps'!I286, 'F_Inputs - Reps override'!I286 ) )</f>
        <v>0</v>
      </c>
      <c r="K286" s="15">
        <f xml:space="preserve"> IF( ISNA( 'F_Inputs - Reps override'!J286 ), "", IF( ISBLANK( 'F_Inputs - Reps override'!J286 ), 'F_Inputs - Reps'!J286, 'F_Inputs - Reps override'!J286 ) )</f>
        <v>0</v>
      </c>
      <c r="L286" s="7">
        <f t="shared" si="4"/>
        <v>0</v>
      </c>
      <c r="M286" t="str">
        <f xml:space="preserve"> INDEX(Lookup!$D$3:$D$134, MATCH('Inputs - Reps'!D286, Lookup!$C$3:$C$134, 0),)</f>
        <v>Plus Opex WN</v>
      </c>
    </row>
    <row r="287" spans="3:13">
      <c r="C287" s="15" t="s">
        <v>299</v>
      </c>
      <c r="D287" s="15" t="s">
        <v>74</v>
      </c>
      <c r="E287" s="15" t="s">
        <v>75</v>
      </c>
      <c r="F287" s="15" t="s">
        <v>36</v>
      </c>
      <c r="G287" s="15">
        <f xml:space="preserve"> IF( ISNA( 'F_Inputs - Reps override'!F287 ), "", IF( ISBLANK( 'F_Inputs - Reps override'!F287 ), 'F_Inputs - Reps'!F287, 'F_Inputs - Reps override'!F287 ) )</f>
        <v>0</v>
      </c>
      <c r="H287" s="15">
        <f xml:space="preserve"> IF( ISNA( 'F_Inputs - Reps override'!G287 ), "", IF( ISBLANK( 'F_Inputs - Reps override'!G287 ), 'F_Inputs - Reps'!G287, 'F_Inputs - Reps override'!G287 ) )</f>
        <v>0</v>
      </c>
      <c r="I287" s="15">
        <f xml:space="preserve"> IF( ISNA( 'F_Inputs - Reps override'!H287 ), "", IF( ISBLANK( 'F_Inputs - Reps override'!H287 ), 'F_Inputs - Reps'!H287, 'F_Inputs - Reps override'!H287 ) )</f>
        <v>0</v>
      </c>
      <c r="J287" s="15">
        <f xml:space="preserve"> IF( ISNA( 'F_Inputs - Reps override'!I287 ), "", IF( ISBLANK( 'F_Inputs - Reps override'!I287 ), 'F_Inputs - Reps'!I287, 'F_Inputs - Reps override'!I287 ) )</f>
        <v>0</v>
      </c>
      <c r="K287" s="15">
        <f xml:space="preserve"> IF( ISNA( 'F_Inputs - Reps override'!J287 ), "", IF( ISBLANK( 'F_Inputs - Reps override'!J287 ), 'F_Inputs - Reps'!J287, 'F_Inputs - Reps override'!J287 ) )</f>
        <v>0</v>
      </c>
      <c r="L287" s="7">
        <f t="shared" si="4"/>
        <v>0</v>
      </c>
      <c r="M287" t="str">
        <f xml:space="preserve"> INDEX(Lookup!$D$3:$D$134, MATCH('Inputs - Reps'!D287, Lookup!$C$3:$C$134, 0),)</f>
        <v>Plus Opex WN</v>
      </c>
    </row>
    <row r="288" spans="3:13">
      <c r="C288" s="15" t="s">
        <v>299</v>
      </c>
      <c r="D288" s="15" t="s">
        <v>76</v>
      </c>
      <c r="E288" s="15" t="s">
        <v>77</v>
      </c>
      <c r="F288" s="15" t="s">
        <v>36</v>
      </c>
      <c r="G288" s="15">
        <f xml:space="preserve"> IF( ISNA( 'F_Inputs - Reps override'!F288 ), "", IF( ISBLANK( 'F_Inputs - Reps override'!F288 ), 'F_Inputs - Reps'!F288, 'F_Inputs - Reps override'!F288 ) )</f>
        <v>0.35099999999999998</v>
      </c>
      <c r="H288" s="15">
        <f xml:space="preserve"> IF( ISNA( 'F_Inputs - Reps override'!G288 ), "", IF( ISBLANK( 'F_Inputs - Reps override'!G288 ), 'F_Inputs - Reps'!G288, 'F_Inputs - Reps override'!G288 ) )</f>
        <v>0.35</v>
      </c>
      <c r="I288" s="15">
        <f xml:space="preserve"> IF( ISNA( 'F_Inputs - Reps override'!H288 ), "", IF( ISBLANK( 'F_Inputs - Reps override'!H288 ), 'F_Inputs - Reps'!H288, 'F_Inputs - Reps override'!H288 ) )</f>
        <v>0.34899999999999998</v>
      </c>
      <c r="J288" s="15">
        <f xml:space="preserve"> IF( ISNA( 'F_Inputs - Reps override'!I288 ), "", IF( ISBLANK( 'F_Inputs - Reps override'!I288 ), 'F_Inputs - Reps'!I288, 'F_Inputs - Reps override'!I288 ) )</f>
        <v>0.34799999999999998</v>
      </c>
      <c r="K288" s="15">
        <f xml:space="preserve"> IF( ISNA( 'F_Inputs - Reps override'!J288 ), "", IF( ISBLANK( 'F_Inputs - Reps override'!J288 ), 'F_Inputs - Reps'!J288, 'F_Inputs - Reps override'!J288 ) )</f>
        <v>0.34699999999999998</v>
      </c>
      <c r="L288" s="7">
        <f t="shared" si="4"/>
        <v>1.7449999999999997</v>
      </c>
      <c r="M288" t="str">
        <f xml:space="preserve"> INDEX(Lookup!$D$3:$D$134, MATCH('Inputs - Reps'!D288, Lookup!$C$3:$C$134, 0),)</f>
        <v>B capex WR</v>
      </c>
    </row>
    <row r="289" spans="3:13">
      <c r="C289" s="15" t="s">
        <v>299</v>
      </c>
      <c r="D289" s="15" t="s">
        <v>78</v>
      </c>
      <c r="E289" s="15" t="s">
        <v>79</v>
      </c>
      <c r="F289" s="15" t="s">
        <v>36</v>
      </c>
      <c r="G289" s="15">
        <f xml:space="preserve"> IF( ISNA( 'F_Inputs - Reps override'!F289 ), "", IF( ISBLANK( 'F_Inputs - Reps override'!F289 ), 'F_Inputs - Reps'!F289, 'F_Inputs - Reps override'!F289 ) )</f>
        <v>0</v>
      </c>
      <c r="H289" s="15">
        <f xml:space="preserve"> IF( ISNA( 'F_Inputs - Reps override'!G289 ), "", IF( ISBLANK( 'F_Inputs - Reps override'!G289 ), 'F_Inputs - Reps'!G289, 'F_Inputs - Reps override'!G289 ) )</f>
        <v>0</v>
      </c>
      <c r="I289" s="15">
        <f xml:space="preserve"> IF( ISNA( 'F_Inputs - Reps override'!H289 ), "", IF( ISBLANK( 'F_Inputs - Reps override'!H289 ), 'F_Inputs - Reps'!H289, 'F_Inputs - Reps override'!H289 ) )</f>
        <v>0</v>
      </c>
      <c r="J289" s="15">
        <f xml:space="preserve"> IF( ISNA( 'F_Inputs - Reps override'!I289 ), "", IF( ISBLANK( 'F_Inputs - Reps override'!I289 ), 'F_Inputs - Reps'!I289, 'F_Inputs - Reps override'!I289 ) )</f>
        <v>0</v>
      </c>
      <c r="K289" s="15">
        <f xml:space="preserve"> IF( ISNA( 'F_Inputs - Reps override'!J289 ), "", IF( ISBLANK( 'F_Inputs - Reps override'!J289 ), 'F_Inputs - Reps'!J289, 'F_Inputs - Reps override'!J289 ) )</f>
        <v>0</v>
      </c>
      <c r="L289" s="7">
        <f t="shared" si="4"/>
        <v>0</v>
      </c>
      <c r="M289" t="str">
        <f xml:space="preserve"> INDEX(Lookup!$D$3:$D$134, MATCH('Inputs - Reps'!D289, Lookup!$C$3:$C$134, 0),)</f>
        <v>B capex WN</v>
      </c>
    </row>
    <row r="290" spans="3:13">
      <c r="C290" s="15" t="s">
        <v>299</v>
      </c>
      <c r="D290" s="15" t="s">
        <v>80</v>
      </c>
      <c r="E290" s="15" t="s">
        <v>81</v>
      </c>
      <c r="F290" s="15" t="s">
        <v>36</v>
      </c>
      <c r="G290" s="15">
        <f xml:space="preserve"> IF( ISNA( 'F_Inputs - Reps override'!F290 ), "", IF( ISBLANK( 'F_Inputs - Reps override'!F290 ), 'F_Inputs - Reps'!F290, 'F_Inputs - Reps override'!F290 ) )</f>
        <v>23.048999999999999</v>
      </c>
      <c r="H290" s="15">
        <f xml:space="preserve"> IF( ISNA( 'F_Inputs - Reps override'!G290 ), "", IF( ISBLANK( 'F_Inputs - Reps override'!G290 ), 'F_Inputs - Reps'!G290, 'F_Inputs - Reps override'!G290 ) )</f>
        <v>23</v>
      </c>
      <c r="I290" s="15">
        <f xml:space="preserve"> IF( ISNA( 'F_Inputs - Reps override'!H290 ), "", IF( ISBLANK( 'F_Inputs - Reps override'!H290 ), 'F_Inputs - Reps'!H290, 'F_Inputs - Reps override'!H290 ) )</f>
        <v>22.946000000000002</v>
      </c>
      <c r="J290" s="15">
        <f xml:space="preserve"> IF( ISNA( 'F_Inputs - Reps override'!I290 ), "", IF( ISBLANK( 'F_Inputs - Reps override'!I290 ), 'F_Inputs - Reps'!I290, 'F_Inputs - Reps override'!I290 ) )</f>
        <v>22.896000000000001</v>
      </c>
      <c r="K290" s="15">
        <f xml:space="preserve"> IF( ISNA( 'F_Inputs - Reps override'!J290 ), "", IF( ISBLANK( 'F_Inputs - Reps override'!J290 ), 'F_Inputs - Reps'!J290, 'F_Inputs - Reps override'!J290 ) )</f>
        <v>22.844000000000001</v>
      </c>
      <c r="L290" s="7">
        <f t="shared" si="4"/>
        <v>114.73500000000001</v>
      </c>
      <c r="M290" t="str">
        <f xml:space="preserve"> INDEX(Lookup!$D$3:$D$134, MATCH('Inputs - Reps'!D290, Lookup!$C$3:$C$134, 0),)</f>
        <v>B capex WN</v>
      </c>
    </row>
    <row r="291" spans="3:13">
      <c r="C291" s="15" t="s">
        <v>299</v>
      </c>
      <c r="D291" s="15" t="s">
        <v>82</v>
      </c>
      <c r="E291" s="15" t="s">
        <v>83</v>
      </c>
      <c r="F291" s="15" t="s">
        <v>36</v>
      </c>
      <c r="G291" s="15">
        <f xml:space="preserve"> IF( ISNA( 'F_Inputs - Reps override'!F291 ), "", IF( ISBLANK( 'F_Inputs - Reps override'!F291 ), 'F_Inputs - Reps'!F291, 'F_Inputs - Reps override'!F291 ) )</f>
        <v>0.67800000000000005</v>
      </c>
      <c r="H291" s="15">
        <f xml:space="preserve"> IF( ISNA( 'F_Inputs - Reps override'!G291 ), "", IF( ISBLANK( 'F_Inputs - Reps override'!G291 ), 'F_Inputs - Reps'!G291, 'F_Inputs - Reps override'!G291 ) )</f>
        <v>0.67600000000000005</v>
      </c>
      <c r="I291" s="15">
        <f xml:space="preserve"> IF( ISNA( 'F_Inputs - Reps override'!H291 ), "", IF( ISBLANK( 'F_Inputs - Reps override'!H291 ), 'F_Inputs - Reps'!H291, 'F_Inputs - Reps override'!H291 ) )</f>
        <v>0.67400000000000004</v>
      </c>
      <c r="J291" s="15">
        <f xml:space="preserve"> IF( ISNA( 'F_Inputs - Reps override'!I291 ), "", IF( ISBLANK( 'F_Inputs - Reps override'!I291 ), 'F_Inputs - Reps'!I291, 'F_Inputs - Reps override'!I291 ) )</f>
        <v>0.67200000000000004</v>
      </c>
      <c r="K291" s="15">
        <f xml:space="preserve"> IF( ISNA( 'F_Inputs - Reps override'!J291 ), "", IF( ISBLANK( 'F_Inputs - Reps override'!J291 ), 'F_Inputs - Reps'!J291, 'F_Inputs - Reps override'!J291 ) )</f>
        <v>0.67</v>
      </c>
      <c r="L291" s="7">
        <f t="shared" si="4"/>
        <v>3.37</v>
      </c>
      <c r="M291" t="str">
        <f xml:space="preserve"> INDEX(Lookup!$D$3:$D$134, MATCH('Inputs - Reps'!D291, Lookup!$C$3:$C$134, 0),)</f>
        <v>B capex WN</v>
      </c>
    </row>
    <row r="292" spans="3:13">
      <c r="C292" s="15" t="s">
        <v>299</v>
      </c>
      <c r="D292" s="15" t="s">
        <v>84</v>
      </c>
      <c r="E292" s="15" t="s">
        <v>85</v>
      </c>
      <c r="F292" s="15" t="s">
        <v>36</v>
      </c>
      <c r="G292" s="15">
        <f xml:space="preserve"> IF( ISNA( 'F_Inputs - Reps override'!F292 ), "", IF( ISBLANK( 'F_Inputs - Reps override'!F292 ), 'F_Inputs - Reps'!F292, 'F_Inputs - Reps override'!F292 ) )</f>
        <v>2.23</v>
      </c>
      <c r="H292" s="15">
        <f xml:space="preserve"> IF( ISNA( 'F_Inputs - Reps override'!G292 ), "", IF( ISBLANK( 'F_Inputs - Reps override'!G292 ), 'F_Inputs - Reps'!G292, 'F_Inputs - Reps override'!G292 ) )</f>
        <v>2.2229999999999999</v>
      </c>
      <c r="I292" s="15">
        <f xml:space="preserve"> IF( ISNA( 'F_Inputs - Reps override'!H292 ), "", IF( ISBLANK( 'F_Inputs - Reps override'!H292 ), 'F_Inputs - Reps'!H292, 'F_Inputs - Reps override'!H292 ) )</f>
        <v>2.2160000000000002</v>
      </c>
      <c r="J292" s="15">
        <f xml:space="preserve"> IF( ISNA( 'F_Inputs - Reps override'!I292 ), "", IF( ISBLANK( 'F_Inputs - Reps override'!I292 ), 'F_Inputs - Reps'!I292, 'F_Inputs - Reps override'!I292 ) )</f>
        <v>2.2090000000000001</v>
      </c>
      <c r="K292" s="15">
        <f xml:space="preserve"> IF( ISNA( 'F_Inputs - Reps override'!J292 ), "", IF( ISBLANK( 'F_Inputs - Reps override'!J292 ), 'F_Inputs - Reps'!J292, 'F_Inputs - Reps override'!J292 ) )</f>
        <v>2.202</v>
      </c>
      <c r="L292" s="7">
        <f t="shared" si="4"/>
        <v>11.08</v>
      </c>
      <c r="M292" t="str">
        <f xml:space="preserve"> INDEX(Lookup!$D$3:$D$134, MATCH('Inputs - Reps'!D292, Lookup!$C$3:$C$134, 0),)</f>
        <v>B capex WR</v>
      </c>
    </row>
    <row r="293" spans="3:13">
      <c r="C293" s="15" t="s">
        <v>299</v>
      </c>
      <c r="D293" s="15" t="s">
        <v>86</v>
      </c>
      <c r="E293" s="15" t="s">
        <v>87</v>
      </c>
      <c r="F293" s="15" t="s">
        <v>36</v>
      </c>
      <c r="G293" s="15">
        <f xml:space="preserve"> IF( ISNA( 'F_Inputs - Reps override'!F293 ), "", IF( ISBLANK( 'F_Inputs - Reps override'!F293 ), 'F_Inputs - Reps'!F293, 'F_Inputs - Reps override'!F293 ) )</f>
        <v>32.896000000000001</v>
      </c>
      <c r="H293" s="15">
        <f xml:space="preserve"> IF( ISNA( 'F_Inputs - Reps override'!G293 ), "", IF( ISBLANK( 'F_Inputs - Reps override'!G293 ), 'F_Inputs - Reps'!G293, 'F_Inputs - Reps override'!G293 ) )</f>
        <v>32.796999999999997</v>
      </c>
      <c r="I293" s="15">
        <f xml:space="preserve"> IF( ISNA( 'F_Inputs - Reps override'!H293 ), "", IF( ISBLANK( 'F_Inputs - Reps override'!H293 ), 'F_Inputs - Reps'!H293, 'F_Inputs - Reps override'!H293 ) )</f>
        <v>32.692</v>
      </c>
      <c r="J293" s="15">
        <f xml:space="preserve"> IF( ISNA( 'F_Inputs - Reps override'!I293 ), "", IF( ISBLANK( 'F_Inputs - Reps override'!I293 ), 'F_Inputs - Reps'!I293, 'F_Inputs - Reps override'!I293 ) )</f>
        <v>32.591000000000001</v>
      </c>
      <c r="K293" s="15">
        <f xml:space="preserve"> IF( ISNA( 'F_Inputs - Reps override'!J293 ), "", IF( ISBLANK( 'F_Inputs - Reps override'!J293 ), 'F_Inputs - Reps'!J293, 'F_Inputs - Reps override'!J293 ) )</f>
        <v>32.487000000000002</v>
      </c>
      <c r="L293" s="7">
        <f t="shared" si="4"/>
        <v>163.46299999999999</v>
      </c>
      <c r="M293" t="str">
        <f xml:space="preserve"> INDEX(Lookup!$D$3:$D$134, MATCH('Inputs - Reps'!D293, Lookup!$C$3:$C$134, 0),)</f>
        <v>B capex WN</v>
      </c>
    </row>
    <row r="294" spans="3:13">
      <c r="C294" s="15" t="s">
        <v>299</v>
      </c>
      <c r="D294" s="15" t="s">
        <v>88</v>
      </c>
      <c r="E294" s="15" t="s">
        <v>89</v>
      </c>
      <c r="F294" s="15" t="s">
        <v>36</v>
      </c>
      <c r="G294" s="15">
        <f xml:space="preserve"> IF( ISNA( 'F_Inputs - Reps override'!F294 ), "", IF( ISBLANK( 'F_Inputs - Reps override'!F294 ), 'F_Inputs - Reps'!F294, 'F_Inputs - Reps override'!F294 ) )</f>
        <v>24.841999999999999</v>
      </c>
      <c r="H294" s="15">
        <f xml:space="preserve"> IF( ISNA( 'F_Inputs - Reps override'!G294 ), "", IF( ISBLANK( 'F_Inputs - Reps override'!G294 ), 'F_Inputs - Reps'!G294, 'F_Inputs - Reps override'!G294 ) )</f>
        <v>24.768000000000001</v>
      </c>
      <c r="I294" s="15">
        <f xml:space="preserve"> IF( ISNA( 'F_Inputs - Reps override'!H294 ), "", IF( ISBLANK( 'F_Inputs - Reps override'!H294 ), 'F_Inputs - Reps'!H294, 'F_Inputs - Reps override'!H294 ) )</f>
        <v>24.687999999999999</v>
      </c>
      <c r="J294" s="15">
        <f xml:space="preserve"> IF( ISNA( 'F_Inputs - Reps override'!I294 ), "", IF( ISBLANK( 'F_Inputs - Reps override'!I294 ), 'F_Inputs - Reps'!I294, 'F_Inputs - Reps override'!I294 ) )</f>
        <v>24.611999999999998</v>
      </c>
      <c r="K294" s="15">
        <f xml:space="preserve"> IF( ISNA( 'F_Inputs - Reps override'!J294 ), "", IF( ISBLANK( 'F_Inputs - Reps override'!J294 ), 'F_Inputs - Reps'!J294, 'F_Inputs - Reps override'!J294 ) )</f>
        <v>24.533000000000001</v>
      </c>
      <c r="L294" s="7">
        <f t="shared" si="4"/>
        <v>123.443</v>
      </c>
      <c r="M294" t="str">
        <f xml:space="preserve"> INDEX(Lookup!$D$3:$D$134, MATCH('Inputs - Reps'!D294, Lookup!$C$3:$C$134, 0),)</f>
        <v>B capex WN</v>
      </c>
    </row>
    <row r="295" spans="3:13">
      <c r="C295" s="15" t="s">
        <v>299</v>
      </c>
      <c r="D295" s="15" t="s">
        <v>90</v>
      </c>
      <c r="E295" s="15" t="s">
        <v>91</v>
      </c>
      <c r="F295" s="15" t="s">
        <v>36</v>
      </c>
      <c r="G295" s="15">
        <f xml:space="preserve"> IF( ISNA( 'F_Inputs - Reps override'!F295 ), "", IF( ISBLANK( 'F_Inputs - Reps override'!F295 ), 'F_Inputs - Reps'!F295, 'F_Inputs - Reps override'!F295 ) )</f>
        <v>8.9999999999999993E-3</v>
      </c>
      <c r="H295" s="15">
        <f xml:space="preserve"> IF( ISNA( 'F_Inputs - Reps override'!G295 ), "", IF( ISBLANK( 'F_Inputs - Reps override'!G295 ), 'F_Inputs - Reps'!G295, 'F_Inputs - Reps override'!G295 ) )</f>
        <v>8.9999999999999993E-3</v>
      </c>
      <c r="I295" s="15">
        <f xml:space="preserve"> IF( ISNA( 'F_Inputs - Reps override'!H295 ), "", IF( ISBLANK( 'F_Inputs - Reps override'!H295 ), 'F_Inputs - Reps'!H295, 'F_Inputs - Reps override'!H295 ) )</f>
        <v>8.9999999999999993E-3</v>
      </c>
      <c r="J295" s="15">
        <f xml:space="preserve"> IF( ISNA( 'F_Inputs - Reps override'!I295 ), "", IF( ISBLANK( 'F_Inputs - Reps override'!I295 ), 'F_Inputs - Reps'!I295, 'F_Inputs - Reps override'!I295 ) )</f>
        <v>8.9999999999999993E-3</v>
      </c>
      <c r="K295" s="15">
        <f xml:space="preserve"> IF( ISNA( 'F_Inputs - Reps override'!J295 ), "", IF( ISBLANK( 'F_Inputs - Reps override'!J295 ), 'F_Inputs - Reps'!J295, 'F_Inputs - Reps override'!J295 ) )</f>
        <v>8.9999999999999993E-3</v>
      </c>
      <c r="L295" s="7">
        <f t="shared" si="4"/>
        <v>4.4999999999999998E-2</v>
      </c>
      <c r="M295" t="str">
        <f xml:space="preserve"> INDEX(Lookup!$D$3:$D$134, MATCH('Inputs - Reps'!D295, Lookup!$C$3:$C$134, 0),)</f>
        <v>B capex WN</v>
      </c>
    </row>
    <row r="296" spans="3:13">
      <c r="C296" s="15" t="s">
        <v>299</v>
      </c>
      <c r="D296" s="15" t="s">
        <v>92</v>
      </c>
      <c r="E296" s="15" t="s">
        <v>93</v>
      </c>
      <c r="F296" s="15" t="s">
        <v>36</v>
      </c>
      <c r="G296" s="15">
        <f xml:space="preserve"> IF( ISNA( 'F_Inputs - Reps override'!F296 ), "", IF( ISBLANK( 'F_Inputs - Reps override'!F296 ), 'F_Inputs - Reps'!F296, 'F_Inputs - Reps override'!F296 ) )</f>
        <v>0</v>
      </c>
      <c r="H296" s="15">
        <f xml:space="preserve"> IF( ISNA( 'F_Inputs - Reps override'!G296 ), "", IF( ISBLANK( 'F_Inputs - Reps override'!G296 ), 'F_Inputs - Reps'!G296, 'F_Inputs - Reps override'!G296 ) )</f>
        <v>0</v>
      </c>
      <c r="I296" s="15">
        <f xml:space="preserve"> IF( ISNA( 'F_Inputs - Reps override'!H296 ), "", IF( ISBLANK( 'F_Inputs - Reps override'!H296 ), 'F_Inputs - Reps'!H296, 'F_Inputs - Reps override'!H296 ) )</f>
        <v>0</v>
      </c>
      <c r="J296" s="15">
        <f xml:space="preserve"> IF( ISNA( 'F_Inputs - Reps override'!I296 ), "", IF( ISBLANK( 'F_Inputs - Reps override'!I296 ), 'F_Inputs - Reps'!I296, 'F_Inputs - Reps override'!I296 ) )</f>
        <v>0</v>
      </c>
      <c r="K296" s="15">
        <f xml:space="preserve"> IF( ISNA( 'F_Inputs - Reps override'!J296 ), "", IF( ISBLANK( 'F_Inputs - Reps override'!J296 ), 'F_Inputs - Reps'!J296, 'F_Inputs - Reps override'!J296 ) )</f>
        <v>0</v>
      </c>
      <c r="L296" s="7">
        <f t="shared" si="4"/>
        <v>0</v>
      </c>
      <c r="M296" t="str">
        <f xml:space="preserve"> INDEX(Lookup!$D$3:$D$134, MATCH('Inputs - Reps'!D296, Lookup!$C$3:$C$134, 0),)</f>
        <v>Plus Capex WR</v>
      </c>
    </row>
    <row r="297" spans="3:13">
      <c r="C297" s="15" t="s">
        <v>299</v>
      </c>
      <c r="D297" s="15" t="s">
        <v>94</v>
      </c>
      <c r="E297" s="15" t="s">
        <v>95</v>
      </c>
      <c r="F297" s="15" t="s">
        <v>36</v>
      </c>
      <c r="G297" s="15">
        <f xml:space="preserve"> IF( ISNA( 'F_Inputs - Reps override'!F297 ), "", IF( ISBLANK( 'F_Inputs - Reps override'!F297 ), 'F_Inputs - Reps'!F297, 'F_Inputs - Reps override'!F297 ) )</f>
        <v>0</v>
      </c>
      <c r="H297" s="15">
        <f xml:space="preserve"> IF( ISNA( 'F_Inputs - Reps override'!G297 ), "", IF( ISBLANK( 'F_Inputs - Reps override'!G297 ), 'F_Inputs - Reps'!G297, 'F_Inputs - Reps override'!G297 ) )</f>
        <v>0</v>
      </c>
      <c r="I297" s="15">
        <f xml:space="preserve"> IF( ISNA( 'F_Inputs - Reps override'!H297 ), "", IF( ISBLANK( 'F_Inputs - Reps override'!H297 ), 'F_Inputs - Reps'!H297, 'F_Inputs - Reps override'!H297 ) )</f>
        <v>0</v>
      </c>
      <c r="J297" s="15">
        <f xml:space="preserve"> IF( ISNA( 'F_Inputs - Reps override'!I297 ), "", IF( ISBLANK( 'F_Inputs - Reps override'!I297 ), 'F_Inputs - Reps'!I297, 'F_Inputs - Reps override'!I297 ) )</f>
        <v>0</v>
      </c>
      <c r="K297" s="15">
        <f xml:space="preserve"> IF( ISNA( 'F_Inputs - Reps override'!J297 ), "", IF( ISBLANK( 'F_Inputs - Reps override'!J297 ), 'F_Inputs - Reps'!J297, 'F_Inputs - Reps override'!J297 ) )</f>
        <v>0</v>
      </c>
      <c r="L297" s="7">
        <f t="shared" si="4"/>
        <v>0</v>
      </c>
      <c r="M297" t="str">
        <f xml:space="preserve"> INDEX(Lookup!$D$3:$D$134, MATCH('Inputs - Reps'!D297, Lookup!$C$3:$C$134, 0),)</f>
        <v>Plus Capex WN</v>
      </c>
    </row>
    <row r="298" spans="3:13">
      <c r="C298" s="15" t="s">
        <v>299</v>
      </c>
      <c r="D298" s="15" t="s">
        <v>96</v>
      </c>
      <c r="E298" s="15" t="s">
        <v>97</v>
      </c>
      <c r="F298" s="15" t="s">
        <v>36</v>
      </c>
      <c r="G298" s="15">
        <f xml:space="preserve"> IF( ISNA( 'F_Inputs - Reps override'!F298 ), "", IF( ISBLANK( 'F_Inputs - Reps override'!F298 ), 'F_Inputs - Reps'!F298, 'F_Inputs - Reps override'!F298 ) )</f>
        <v>0</v>
      </c>
      <c r="H298" s="15">
        <f xml:space="preserve"> IF( ISNA( 'F_Inputs - Reps override'!G298 ), "", IF( ISBLANK( 'F_Inputs - Reps override'!G298 ), 'F_Inputs - Reps'!G298, 'F_Inputs - Reps override'!G298 ) )</f>
        <v>0</v>
      </c>
      <c r="I298" s="15">
        <f xml:space="preserve"> IF( ISNA( 'F_Inputs - Reps override'!H298 ), "", IF( ISBLANK( 'F_Inputs - Reps override'!H298 ), 'F_Inputs - Reps'!H298, 'F_Inputs - Reps override'!H298 ) )</f>
        <v>0</v>
      </c>
      <c r="J298" s="15">
        <f xml:space="preserve"> IF( ISNA( 'F_Inputs - Reps override'!I298 ), "", IF( ISBLANK( 'F_Inputs - Reps override'!I298 ), 'F_Inputs - Reps'!I298, 'F_Inputs - Reps override'!I298 ) )</f>
        <v>0</v>
      </c>
      <c r="K298" s="15">
        <f xml:space="preserve"> IF( ISNA( 'F_Inputs - Reps override'!J298 ), "", IF( ISBLANK( 'F_Inputs - Reps override'!J298 ), 'F_Inputs - Reps'!J298, 'F_Inputs - Reps override'!J298 ) )</f>
        <v>0</v>
      </c>
      <c r="L298" s="7">
        <f t="shared" si="4"/>
        <v>0</v>
      </c>
      <c r="M298" t="str">
        <f xml:space="preserve"> INDEX(Lookup!$D$3:$D$134, MATCH('Inputs - Reps'!D298, Lookup!$C$3:$C$134, 0),)</f>
        <v>Plus Capex WN</v>
      </c>
    </row>
    <row r="299" spans="3:13">
      <c r="C299" s="15" t="s">
        <v>299</v>
      </c>
      <c r="D299" s="15" t="s">
        <v>98</v>
      </c>
      <c r="E299" s="15" t="s">
        <v>99</v>
      </c>
      <c r="F299" s="15" t="s">
        <v>36</v>
      </c>
      <c r="G299" s="15">
        <f xml:space="preserve"> IF( ISNA( 'F_Inputs - Reps override'!F299 ), "", IF( ISBLANK( 'F_Inputs - Reps override'!F299 ), 'F_Inputs - Reps'!F299, 'F_Inputs - Reps override'!F299 ) )</f>
        <v>0</v>
      </c>
      <c r="H299" s="15">
        <f xml:space="preserve"> IF( ISNA( 'F_Inputs - Reps override'!G299 ), "", IF( ISBLANK( 'F_Inputs - Reps override'!G299 ), 'F_Inputs - Reps'!G299, 'F_Inputs - Reps override'!G299 ) )</f>
        <v>0</v>
      </c>
      <c r="I299" s="15">
        <f xml:space="preserve"> IF( ISNA( 'F_Inputs - Reps override'!H299 ), "", IF( ISBLANK( 'F_Inputs - Reps override'!H299 ), 'F_Inputs - Reps'!H299, 'F_Inputs - Reps override'!H299 ) )</f>
        <v>0</v>
      </c>
      <c r="J299" s="15">
        <f xml:space="preserve"> IF( ISNA( 'F_Inputs - Reps override'!I299 ), "", IF( ISBLANK( 'F_Inputs - Reps override'!I299 ), 'F_Inputs - Reps'!I299, 'F_Inputs - Reps override'!I299 ) )</f>
        <v>0</v>
      </c>
      <c r="K299" s="15">
        <f xml:space="preserve"> IF( ISNA( 'F_Inputs - Reps override'!J299 ), "", IF( ISBLANK( 'F_Inputs - Reps override'!J299 ), 'F_Inputs - Reps'!J299, 'F_Inputs - Reps override'!J299 ) )</f>
        <v>0</v>
      </c>
      <c r="L299" s="7">
        <f t="shared" si="4"/>
        <v>0</v>
      </c>
      <c r="M299" t="str">
        <f xml:space="preserve"> INDEX(Lookup!$D$3:$D$134, MATCH('Inputs - Reps'!D299, Lookup!$C$3:$C$134, 0),)</f>
        <v>Plus Capex WN</v>
      </c>
    </row>
    <row r="300" spans="3:13">
      <c r="C300" s="15" t="s">
        <v>299</v>
      </c>
      <c r="D300" s="15" t="s">
        <v>100</v>
      </c>
      <c r="E300" s="15" t="s">
        <v>101</v>
      </c>
      <c r="F300" s="15" t="s">
        <v>36</v>
      </c>
      <c r="G300" s="15">
        <f xml:space="preserve"> IF( ISNA( 'F_Inputs - Reps override'!F300 ), "", IF( ISBLANK( 'F_Inputs - Reps override'!F300 ), 'F_Inputs - Reps'!F300, 'F_Inputs - Reps override'!F300 ) )</f>
        <v>0</v>
      </c>
      <c r="H300" s="15">
        <f xml:space="preserve"> IF( ISNA( 'F_Inputs - Reps override'!G300 ), "", IF( ISBLANK( 'F_Inputs - Reps override'!G300 ), 'F_Inputs - Reps'!G300, 'F_Inputs - Reps override'!G300 ) )</f>
        <v>0</v>
      </c>
      <c r="I300" s="15">
        <f xml:space="preserve"> IF( ISNA( 'F_Inputs - Reps override'!H300 ), "", IF( ISBLANK( 'F_Inputs - Reps override'!H300 ), 'F_Inputs - Reps'!H300, 'F_Inputs - Reps override'!H300 ) )</f>
        <v>0</v>
      </c>
      <c r="J300" s="15">
        <f xml:space="preserve"> IF( ISNA( 'F_Inputs - Reps override'!I300 ), "", IF( ISBLANK( 'F_Inputs - Reps override'!I300 ), 'F_Inputs - Reps'!I300, 'F_Inputs - Reps override'!I300 ) )</f>
        <v>0</v>
      </c>
      <c r="K300" s="15">
        <f xml:space="preserve"> IF( ISNA( 'F_Inputs - Reps override'!J300 ), "", IF( ISBLANK( 'F_Inputs - Reps override'!J300 ), 'F_Inputs - Reps'!J300, 'F_Inputs - Reps override'!J300 ) )</f>
        <v>0</v>
      </c>
      <c r="L300" s="7">
        <f t="shared" si="4"/>
        <v>0</v>
      </c>
      <c r="M300" t="str">
        <f xml:space="preserve"> INDEX(Lookup!$D$3:$D$134, MATCH('Inputs - Reps'!D300, Lookup!$C$3:$C$134, 0),)</f>
        <v>Plus Capex WR</v>
      </c>
    </row>
    <row r="301" spans="3:13">
      <c r="C301" s="15" t="s">
        <v>299</v>
      </c>
      <c r="D301" s="15" t="s">
        <v>102</v>
      </c>
      <c r="E301" s="15" t="s">
        <v>103</v>
      </c>
      <c r="F301" s="15" t="s">
        <v>36</v>
      </c>
      <c r="G301" s="15">
        <f xml:space="preserve"> IF( ISNA( 'F_Inputs - Reps override'!F301 ), "", IF( ISBLANK( 'F_Inputs - Reps override'!F301 ), 'F_Inputs - Reps'!F301, 'F_Inputs - Reps override'!F301 ) )</f>
        <v>0</v>
      </c>
      <c r="H301" s="15">
        <f xml:space="preserve"> IF( ISNA( 'F_Inputs - Reps override'!G301 ), "", IF( ISBLANK( 'F_Inputs - Reps override'!G301 ), 'F_Inputs - Reps'!G301, 'F_Inputs - Reps override'!G301 ) )</f>
        <v>0</v>
      </c>
      <c r="I301" s="15">
        <f xml:space="preserve"> IF( ISNA( 'F_Inputs - Reps override'!H301 ), "", IF( ISBLANK( 'F_Inputs - Reps override'!H301 ), 'F_Inputs - Reps'!H301, 'F_Inputs - Reps override'!H301 ) )</f>
        <v>0</v>
      </c>
      <c r="J301" s="15">
        <f xml:space="preserve"> IF( ISNA( 'F_Inputs - Reps override'!I301 ), "", IF( ISBLANK( 'F_Inputs - Reps override'!I301 ), 'F_Inputs - Reps'!I301, 'F_Inputs - Reps override'!I301 ) )</f>
        <v>0</v>
      </c>
      <c r="K301" s="15">
        <f xml:space="preserve"> IF( ISNA( 'F_Inputs - Reps override'!J301 ), "", IF( ISBLANK( 'F_Inputs - Reps override'!J301 ), 'F_Inputs - Reps'!J301, 'F_Inputs - Reps override'!J301 ) )</f>
        <v>0</v>
      </c>
      <c r="L301" s="7">
        <f t="shared" si="4"/>
        <v>0</v>
      </c>
      <c r="M301" t="str">
        <f xml:space="preserve"> INDEX(Lookup!$D$3:$D$134, MATCH('Inputs - Reps'!D301, Lookup!$C$3:$C$134, 0),)</f>
        <v>Plus Capex WN</v>
      </c>
    </row>
    <row r="302" spans="3:13">
      <c r="C302" s="15" t="s">
        <v>299</v>
      </c>
      <c r="D302" s="15" t="s">
        <v>104</v>
      </c>
      <c r="E302" s="15" t="s">
        <v>105</v>
      </c>
      <c r="F302" s="15" t="s">
        <v>36</v>
      </c>
      <c r="G302" s="15">
        <f xml:space="preserve"> IF( ISNA( 'F_Inputs - Reps override'!F302 ), "", IF( ISBLANK( 'F_Inputs - Reps override'!F302 ), 'F_Inputs - Reps'!F302, 'F_Inputs - Reps override'!F302 ) )</f>
        <v>0</v>
      </c>
      <c r="H302" s="15">
        <f xml:space="preserve"> IF( ISNA( 'F_Inputs - Reps override'!G302 ), "", IF( ISBLANK( 'F_Inputs - Reps override'!G302 ), 'F_Inputs - Reps'!G302, 'F_Inputs - Reps override'!G302 ) )</f>
        <v>0</v>
      </c>
      <c r="I302" s="15">
        <f xml:space="preserve"> IF( ISNA( 'F_Inputs - Reps override'!H302 ), "", IF( ISBLANK( 'F_Inputs - Reps override'!H302 ), 'F_Inputs - Reps'!H302, 'F_Inputs - Reps override'!H302 ) )</f>
        <v>0</v>
      </c>
      <c r="J302" s="15">
        <f xml:space="preserve"> IF( ISNA( 'F_Inputs - Reps override'!I302 ), "", IF( ISBLANK( 'F_Inputs - Reps override'!I302 ), 'F_Inputs - Reps'!I302, 'F_Inputs - Reps override'!I302 ) )</f>
        <v>0</v>
      </c>
      <c r="K302" s="15">
        <f xml:space="preserve"> IF( ISNA( 'F_Inputs - Reps override'!J302 ), "", IF( ISBLANK( 'F_Inputs - Reps override'!J302 ), 'F_Inputs - Reps'!J302, 'F_Inputs - Reps override'!J302 ) )</f>
        <v>0</v>
      </c>
      <c r="L302" s="7">
        <f t="shared" si="4"/>
        <v>0</v>
      </c>
      <c r="M302" t="str">
        <f xml:space="preserve"> INDEX(Lookup!$D$3:$D$134, MATCH('Inputs - Reps'!D302, Lookup!$C$3:$C$134, 0),)</f>
        <v>Plus Capex WN</v>
      </c>
    </row>
    <row r="303" spans="3:13">
      <c r="C303" s="15" t="s">
        <v>299</v>
      </c>
      <c r="D303" s="15" t="s">
        <v>106</v>
      </c>
      <c r="E303" s="15" t="s">
        <v>107</v>
      </c>
      <c r="F303" s="15" t="s">
        <v>36</v>
      </c>
      <c r="G303" s="15">
        <f xml:space="preserve"> IF( ISNA( 'F_Inputs - Reps override'!F303 ), "", IF( ISBLANK( 'F_Inputs - Reps override'!F303 ), 'F_Inputs - Reps'!F303, 'F_Inputs - Reps override'!F303 ) )</f>
        <v>9.7330000000000005</v>
      </c>
      <c r="H303" s="15">
        <f xml:space="preserve"> IF( ISNA( 'F_Inputs - Reps override'!G303 ), "", IF( ISBLANK( 'F_Inputs - Reps override'!G303 ), 'F_Inputs - Reps'!G303, 'F_Inputs - Reps override'!G303 ) )</f>
        <v>9.7089999999999996</v>
      </c>
      <c r="I303" s="15">
        <f xml:space="preserve"> IF( ISNA( 'F_Inputs - Reps override'!H303 ), "", IF( ISBLANK( 'F_Inputs - Reps override'!H303 ), 'F_Inputs - Reps'!H303, 'F_Inputs - Reps override'!H303 ) )</f>
        <v>9.4870000000000001</v>
      </c>
      <c r="J303" s="15">
        <f xml:space="preserve"> IF( ISNA( 'F_Inputs - Reps override'!I303 ), "", IF( ISBLANK( 'F_Inputs - Reps override'!I303 ), 'F_Inputs - Reps'!I303, 'F_Inputs - Reps override'!I303 ) )</f>
        <v>9.2669999999999995</v>
      </c>
      <c r="K303" s="15">
        <f xml:space="preserve"> IF( ISNA( 'F_Inputs - Reps override'!J303 ), "", IF( ISBLANK( 'F_Inputs - Reps override'!J303 ), 'F_Inputs - Reps'!J303, 'F_Inputs - Reps override'!J303 ) )</f>
        <v>9.3109999999999999</v>
      </c>
      <c r="L303" s="7">
        <f t="shared" si="4"/>
        <v>47.506999999999998</v>
      </c>
      <c r="M303" t="str">
        <f xml:space="preserve"> INDEX(Lookup!$D$3:$D$134, MATCH('Inputs - Reps'!D303, Lookup!$C$3:$C$134, 0),)</f>
        <v>Plus Capex WN</v>
      </c>
    </row>
    <row r="304" spans="3:13">
      <c r="C304" s="15" t="s">
        <v>299</v>
      </c>
      <c r="D304" s="15" t="s">
        <v>108</v>
      </c>
      <c r="E304" s="15" t="s">
        <v>109</v>
      </c>
      <c r="F304" s="15" t="s">
        <v>36</v>
      </c>
      <c r="G304" s="15">
        <f xml:space="preserve"> IF( ISNA( 'F_Inputs - Reps override'!F304 ), "", IF( ISBLANK( 'F_Inputs - Reps override'!F304 ), 'F_Inputs - Reps'!F304, 'F_Inputs - Reps override'!F304 ) )</f>
        <v>0</v>
      </c>
      <c r="H304" s="15">
        <f xml:space="preserve"> IF( ISNA( 'F_Inputs - Reps override'!G304 ), "", IF( ISBLANK( 'F_Inputs - Reps override'!G304 ), 'F_Inputs - Reps'!G304, 'F_Inputs - Reps override'!G304 ) )</f>
        <v>0</v>
      </c>
      <c r="I304" s="15">
        <f xml:space="preserve"> IF( ISNA( 'F_Inputs - Reps override'!H304 ), "", IF( ISBLANK( 'F_Inputs - Reps override'!H304 ), 'F_Inputs - Reps'!H304, 'F_Inputs - Reps override'!H304 ) )</f>
        <v>0</v>
      </c>
      <c r="J304" s="15">
        <f xml:space="preserve"> IF( ISNA( 'F_Inputs - Reps override'!I304 ), "", IF( ISBLANK( 'F_Inputs - Reps override'!I304 ), 'F_Inputs - Reps'!I304, 'F_Inputs - Reps override'!I304 ) )</f>
        <v>0</v>
      </c>
      <c r="K304" s="15">
        <f xml:space="preserve"> IF( ISNA( 'F_Inputs - Reps override'!J304 ), "", IF( ISBLANK( 'F_Inputs - Reps override'!J304 ), 'F_Inputs - Reps'!J304, 'F_Inputs - Reps override'!J304 ) )</f>
        <v>0</v>
      </c>
      <c r="L304" s="7">
        <f t="shared" si="4"/>
        <v>0</v>
      </c>
      <c r="M304" t="str">
        <f xml:space="preserve"> INDEX(Lookup!$D$3:$D$134, MATCH('Inputs - Reps'!D304, Lookup!$C$3:$C$134, 0),)</f>
        <v>Plus Capex WR</v>
      </c>
    </row>
    <row r="305" spans="3:13">
      <c r="C305" s="15" t="s">
        <v>299</v>
      </c>
      <c r="D305" s="15" t="s">
        <v>110</v>
      </c>
      <c r="E305" s="15" t="s">
        <v>111</v>
      </c>
      <c r="F305" s="15" t="s">
        <v>36</v>
      </c>
      <c r="G305" s="15">
        <f xml:space="preserve"> IF( ISNA( 'F_Inputs - Reps override'!F305 ), "", IF( ISBLANK( 'F_Inputs - Reps override'!F305 ), 'F_Inputs - Reps'!F305, 'F_Inputs - Reps override'!F305 ) )</f>
        <v>0</v>
      </c>
      <c r="H305" s="15">
        <f xml:space="preserve"> IF( ISNA( 'F_Inputs - Reps override'!G305 ), "", IF( ISBLANK( 'F_Inputs - Reps override'!G305 ), 'F_Inputs - Reps'!G305, 'F_Inputs - Reps override'!G305 ) )</f>
        <v>0</v>
      </c>
      <c r="I305" s="15">
        <f xml:space="preserve"> IF( ISNA( 'F_Inputs - Reps override'!H305 ), "", IF( ISBLANK( 'F_Inputs - Reps override'!H305 ), 'F_Inputs - Reps'!H305, 'F_Inputs - Reps override'!H305 ) )</f>
        <v>0</v>
      </c>
      <c r="J305" s="15">
        <f xml:space="preserve"> IF( ISNA( 'F_Inputs - Reps override'!I305 ), "", IF( ISBLANK( 'F_Inputs - Reps override'!I305 ), 'F_Inputs - Reps'!I305, 'F_Inputs - Reps override'!I305 ) )</f>
        <v>0</v>
      </c>
      <c r="K305" s="15">
        <f xml:space="preserve"> IF( ISNA( 'F_Inputs - Reps override'!J305 ), "", IF( ISBLANK( 'F_Inputs - Reps override'!J305 ), 'F_Inputs - Reps'!J305, 'F_Inputs - Reps override'!J305 ) )</f>
        <v>0</v>
      </c>
      <c r="L305" s="7">
        <f t="shared" si="4"/>
        <v>0</v>
      </c>
      <c r="M305" t="str">
        <f xml:space="preserve"> INDEX(Lookup!$D$3:$D$134, MATCH('Inputs - Reps'!D305, Lookup!$C$3:$C$134, 0),)</f>
        <v>Plus Capex WN</v>
      </c>
    </row>
    <row r="306" spans="3:13">
      <c r="C306" s="15" t="s">
        <v>299</v>
      </c>
      <c r="D306" s="15" t="s">
        <v>112</v>
      </c>
      <c r="E306" s="15" t="s">
        <v>113</v>
      </c>
      <c r="F306" s="15" t="s">
        <v>36</v>
      </c>
      <c r="G306" s="15">
        <f xml:space="preserve"> IF( ISNA( 'F_Inputs - Reps override'!F306 ), "", IF( ISBLANK( 'F_Inputs - Reps override'!F306 ), 'F_Inputs - Reps'!F306, 'F_Inputs - Reps override'!F306 ) )</f>
        <v>8.718</v>
      </c>
      <c r="H306" s="15">
        <f xml:space="preserve"> IF( ISNA( 'F_Inputs - Reps override'!G306 ), "", IF( ISBLANK( 'F_Inputs - Reps override'!G306 ), 'F_Inputs - Reps'!G306, 'F_Inputs - Reps override'!G306 ) )</f>
        <v>8.5399999999999991</v>
      </c>
      <c r="I306" s="15">
        <f xml:space="preserve"> IF( ISNA( 'F_Inputs - Reps override'!H306 ), "", IF( ISBLANK( 'F_Inputs - Reps override'!H306 ), 'F_Inputs - Reps'!H306, 'F_Inputs - Reps override'!H306 ) )</f>
        <v>8.3160000000000007</v>
      </c>
      <c r="J306" s="15">
        <f xml:space="preserve"> IF( ISNA( 'F_Inputs - Reps override'!I306 ), "", IF( ISBLANK( 'F_Inputs - Reps override'!I306 ), 'F_Inputs - Reps'!I306, 'F_Inputs - Reps override'!I306 ) )</f>
        <v>7.9950000000000001</v>
      </c>
      <c r="K306" s="15">
        <f xml:space="preserve"> IF( ISNA( 'F_Inputs - Reps override'!J306 ), "", IF( ISBLANK( 'F_Inputs - Reps override'!J306 ), 'F_Inputs - Reps'!J306, 'F_Inputs - Reps override'!J306 ) )</f>
        <v>8.1080000000000005</v>
      </c>
      <c r="L306" s="7">
        <f t="shared" si="4"/>
        <v>41.676999999999992</v>
      </c>
      <c r="M306" t="str">
        <f xml:space="preserve"> INDEX(Lookup!$D$3:$D$134, MATCH('Inputs - Reps'!D306, Lookup!$C$3:$C$134, 0),)</f>
        <v>Plus Capex WN</v>
      </c>
    </row>
    <row r="307" spans="3:13">
      <c r="C307" s="15" t="s">
        <v>299</v>
      </c>
      <c r="D307" s="15" t="s">
        <v>114</v>
      </c>
      <c r="E307" s="15" t="s">
        <v>115</v>
      </c>
      <c r="F307" s="15" t="s">
        <v>36</v>
      </c>
      <c r="G307" s="15">
        <f xml:space="preserve"> IF( ISNA( 'F_Inputs - Reps override'!F307 ), "", IF( ISBLANK( 'F_Inputs - Reps override'!F307 ), 'F_Inputs - Reps'!F307, 'F_Inputs - Reps override'!F307 ) )</f>
        <v>0</v>
      </c>
      <c r="H307" s="15">
        <f xml:space="preserve"> IF( ISNA( 'F_Inputs - Reps override'!G307 ), "", IF( ISBLANK( 'F_Inputs - Reps override'!G307 ), 'F_Inputs - Reps'!G307, 'F_Inputs - Reps override'!G307 ) )</f>
        <v>0</v>
      </c>
      <c r="I307" s="15">
        <f xml:space="preserve"> IF( ISNA( 'F_Inputs - Reps override'!H307 ), "", IF( ISBLANK( 'F_Inputs - Reps override'!H307 ), 'F_Inputs - Reps'!H307, 'F_Inputs - Reps override'!H307 ) )</f>
        <v>0</v>
      </c>
      <c r="J307" s="15">
        <f xml:space="preserve"> IF( ISNA( 'F_Inputs - Reps override'!I307 ), "", IF( ISBLANK( 'F_Inputs - Reps override'!I307 ), 'F_Inputs - Reps'!I307, 'F_Inputs - Reps override'!I307 ) )</f>
        <v>0</v>
      </c>
      <c r="K307" s="15">
        <f xml:space="preserve"> IF( ISNA( 'F_Inputs - Reps override'!J307 ), "", IF( ISBLANK( 'F_Inputs - Reps override'!J307 ), 'F_Inputs - Reps'!J307, 'F_Inputs - Reps override'!J307 ) )</f>
        <v>0</v>
      </c>
      <c r="L307" s="7">
        <f t="shared" si="4"/>
        <v>0</v>
      </c>
      <c r="M307" t="str">
        <f xml:space="preserve"> INDEX(Lookup!$D$3:$D$134, MATCH('Inputs - Reps'!D307, Lookup!$C$3:$C$134, 0),)</f>
        <v>Plus Capex WN</v>
      </c>
    </row>
    <row r="308" spans="3:13">
      <c r="C308" s="15" t="s">
        <v>299</v>
      </c>
      <c r="D308" s="15" t="s">
        <v>116</v>
      </c>
      <c r="E308" s="15" t="s">
        <v>117</v>
      </c>
      <c r="F308" s="15" t="s">
        <v>36</v>
      </c>
      <c r="G308" s="15">
        <f xml:space="preserve"> IF( ISNA( 'F_Inputs - Reps override'!F308 ), "", IF( ISBLANK( 'F_Inputs - Reps override'!F308 ), 'F_Inputs - Reps'!F308, 'F_Inputs - Reps override'!F308 ) )</f>
        <v>5.0380000000000003</v>
      </c>
      <c r="H308" s="15">
        <f xml:space="preserve"> IF( ISNA( 'F_Inputs - Reps override'!G308 ), "", IF( ISBLANK( 'F_Inputs - Reps override'!G308 ), 'F_Inputs - Reps'!G308, 'F_Inputs - Reps override'!G308 ) )</f>
        <v>4.9880000000000004</v>
      </c>
      <c r="I308" s="15">
        <f xml:space="preserve"> IF( ISNA( 'F_Inputs - Reps override'!H308 ), "", IF( ISBLANK( 'F_Inputs - Reps override'!H308 ), 'F_Inputs - Reps'!H308, 'F_Inputs - Reps override'!H308 ) )</f>
        <v>3.1549999999999998</v>
      </c>
      <c r="J308" s="15">
        <f xml:space="preserve"> IF( ISNA( 'F_Inputs - Reps override'!I308 ), "", IF( ISBLANK( 'F_Inputs - Reps override'!I308 ), 'F_Inputs - Reps'!I308, 'F_Inputs - Reps override'!I308 ) )</f>
        <v>1.5660000000000001</v>
      </c>
      <c r="K308" s="15">
        <f xml:space="preserve"> IF( ISNA( 'F_Inputs - Reps override'!J308 ), "", IF( ISBLANK( 'F_Inputs - Reps override'!J308 ), 'F_Inputs - Reps'!J308, 'F_Inputs - Reps override'!J308 ) )</f>
        <v>1.5549999999999999</v>
      </c>
      <c r="L308" s="7">
        <f t="shared" si="4"/>
        <v>16.302</v>
      </c>
      <c r="M308" t="str">
        <f xml:space="preserve"> INDEX(Lookup!$D$3:$D$134, MATCH('Inputs - Reps'!D308, Lookup!$C$3:$C$134, 0),)</f>
        <v>E Capex WR</v>
      </c>
    </row>
    <row r="309" spans="3:13">
      <c r="C309" s="15" t="s">
        <v>299</v>
      </c>
      <c r="D309" s="15" t="s">
        <v>118</v>
      </c>
      <c r="E309" s="15" t="s">
        <v>119</v>
      </c>
      <c r="F309" s="15" t="s">
        <v>36</v>
      </c>
      <c r="G309" s="15">
        <f xml:space="preserve"> IF( ISNA( 'F_Inputs - Reps override'!F309 ), "", IF( ISBLANK( 'F_Inputs - Reps override'!F309 ), 'F_Inputs - Reps'!F309, 'F_Inputs - Reps override'!F309 ) )</f>
        <v>6.7210000000000001</v>
      </c>
      <c r="H309" s="15">
        <f xml:space="preserve"> IF( ISNA( 'F_Inputs - Reps override'!G309 ), "", IF( ISBLANK( 'F_Inputs - Reps override'!G309 ), 'F_Inputs - Reps'!G309, 'F_Inputs - Reps override'!G309 ) )</f>
        <v>6.72</v>
      </c>
      <c r="I309" s="15">
        <f xml:space="preserve"> IF( ISNA( 'F_Inputs - Reps override'!H309 ), "", IF( ISBLANK( 'F_Inputs - Reps override'!H309 ), 'F_Inputs - Reps'!H309, 'F_Inputs - Reps override'!H309 ) )</f>
        <v>6.71</v>
      </c>
      <c r="J309" s="15">
        <f xml:space="preserve"> IF( ISNA( 'F_Inputs - Reps override'!I309 ), "", IF( ISBLANK( 'F_Inputs - Reps override'!I309 ), 'F_Inputs - Reps'!I309, 'F_Inputs - Reps override'!I309 ) )</f>
        <v>0.1</v>
      </c>
      <c r="K309" s="15">
        <f xml:space="preserve"> IF( ISNA( 'F_Inputs - Reps override'!J309 ), "", IF( ISBLANK( 'F_Inputs - Reps override'!J309 ), 'F_Inputs - Reps'!J309, 'F_Inputs - Reps override'!J309 ) )</f>
        <v>0.1</v>
      </c>
      <c r="L309" s="7">
        <f t="shared" si="4"/>
        <v>20.351000000000003</v>
      </c>
      <c r="M309" t="str">
        <f xml:space="preserve"> INDEX(Lookup!$D$3:$D$134, MATCH('Inputs - Reps'!D309, Lookup!$C$3:$C$134, 0),)</f>
        <v>E Capex WN</v>
      </c>
    </row>
    <row r="310" spans="3:13">
      <c r="C310" s="15" t="s">
        <v>299</v>
      </c>
      <c r="D310" s="15" t="s">
        <v>120</v>
      </c>
      <c r="E310" s="15" t="s">
        <v>121</v>
      </c>
      <c r="F310" s="15" t="s">
        <v>36</v>
      </c>
      <c r="G310" s="15">
        <f xml:space="preserve"> IF( ISNA( 'F_Inputs - Reps override'!F310 ), "", IF( ISBLANK( 'F_Inputs - Reps override'!F310 ), 'F_Inputs - Reps'!F310, 'F_Inputs - Reps override'!F310 ) )</f>
        <v>13.448</v>
      </c>
      <c r="H310" s="15">
        <f xml:space="preserve"> IF( ISNA( 'F_Inputs - Reps override'!G310 ), "", IF( ISBLANK( 'F_Inputs - Reps override'!G310 ), 'F_Inputs - Reps'!G310, 'F_Inputs - Reps override'!G310 ) )</f>
        <v>16.673999999999999</v>
      </c>
      <c r="I310" s="15">
        <f xml:space="preserve"> IF( ISNA( 'F_Inputs - Reps override'!H310 ), "", IF( ISBLANK( 'F_Inputs - Reps override'!H310 ), 'F_Inputs - Reps'!H310, 'F_Inputs - Reps override'!H310 ) )</f>
        <v>13.268000000000001</v>
      </c>
      <c r="J310" s="15">
        <f xml:space="preserve"> IF( ISNA( 'F_Inputs - Reps override'!I310 ), "", IF( ISBLANK( 'F_Inputs - Reps override'!I310 ), 'F_Inputs - Reps'!I310, 'F_Inputs - Reps override'!I310 ) )</f>
        <v>13.566000000000001</v>
      </c>
      <c r="K310" s="15">
        <f xml:space="preserve"> IF( ISNA( 'F_Inputs - Reps override'!J310 ), "", IF( ISBLANK( 'F_Inputs - Reps override'!J310 ), 'F_Inputs - Reps'!J310, 'F_Inputs - Reps override'!J310 ) )</f>
        <v>4.0670000000000002</v>
      </c>
      <c r="L310" s="7">
        <f t="shared" si="4"/>
        <v>61.023000000000003</v>
      </c>
      <c r="M310" t="str">
        <f xml:space="preserve"> INDEX(Lookup!$D$3:$D$134, MATCH('Inputs - Reps'!D310, Lookup!$C$3:$C$134, 0),)</f>
        <v>E Capex WN</v>
      </c>
    </row>
    <row r="311" spans="3:13">
      <c r="C311" s="15" t="s">
        <v>299</v>
      </c>
      <c r="D311" s="15" t="s">
        <v>122</v>
      </c>
      <c r="E311" s="15" t="s">
        <v>123</v>
      </c>
      <c r="F311" s="15" t="s">
        <v>36</v>
      </c>
      <c r="G311" s="15">
        <f xml:space="preserve"> IF( ISNA( 'F_Inputs - Reps override'!F311 ), "", IF( ISBLANK( 'F_Inputs - Reps override'!F311 ), 'F_Inputs - Reps'!F311, 'F_Inputs - Reps override'!F311 ) )</f>
        <v>41.180999999999997</v>
      </c>
      <c r="H311" s="15">
        <f xml:space="preserve"> IF( ISNA( 'F_Inputs - Reps override'!G311 ), "", IF( ISBLANK( 'F_Inputs - Reps override'!G311 ), 'F_Inputs - Reps'!G311, 'F_Inputs - Reps override'!G311 ) )</f>
        <v>52.823999999999998</v>
      </c>
      <c r="I311" s="15">
        <f xml:space="preserve"> IF( ISNA( 'F_Inputs - Reps override'!H311 ), "", IF( ISBLANK( 'F_Inputs - Reps override'!H311 ), 'F_Inputs - Reps'!H311, 'F_Inputs - Reps override'!H311 ) )</f>
        <v>47.506999999999998</v>
      </c>
      <c r="J311" s="15">
        <f xml:space="preserve"> IF( ISNA( 'F_Inputs - Reps override'!I311 ), "", IF( ISBLANK( 'F_Inputs - Reps override'!I311 ), 'F_Inputs - Reps'!I311, 'F_Inputs - Reps override'!I311 ) )</f>
        <v>34.103000000000002</v>
      </c>
      <c r="K311" s="15">
        <f xml:space="preserve"> IF( ISNA( 'F_Inputs - Reps override'!J311 ), "", IF( ISBLANK( 'F_Inputs - Reps override'!J311 ), 'F_Inputs - Reps'!J311, 'F_Inputs - Reps override'!J311 ) )</f>
        <v>28.280999999999999</v>
      </c>
      <c r="L311" s="7">
        <f t="shared" si="4"/>
        <v>203.89600000000002</v>
      </c>
      <c r="M311" t="str">
        <f xml:space="preserve"> INDEX(Lookup!$D$3:$D$134, MATCH('Inputs - Reps'!D311, Lookup!$C$3:$C$134, 0),)</f>
        <v>E Capex WN</v>
      </c>
    </row>
    <row r="312" spans="3:13">
      <c r="C312" s="15" t="s">
        <v>299</v>
      </c>
      <c r="D312" s="15" t="s">
        <v>124</v>
      </c>
      <c r="E312" s="15" t="s">
        <v>125</v>
      </c>
      <c r="F312" s="15" t="s">
        <v>36</v>
      </c>
      <c r="G312" s="15">
        <f xml:space="preserve"> IF( ISNA( 'F_Inputs - Reps override'!F312 ), "", IF( ISBLANK( 'F_Inputs - Reps override'!F312 ), 'F_Inputs - Reps'!F312, 'F_Inputs - Reps override'!F312 ) )</f>
        <v>34.281999999999996</v>
      </c>
      <c r="H312" s="15">
        <f xml:space="preserve"> IF( ISNA( 'F_Inputs - Reps override'!G312 ), "", IF( ISBLANK( 'F_Inputs - Reps override'!G312 ), 'F_Inputs - Reps'!G312, 'F_Inputs - Reps override'!G312 ) )</f>
        <v>33.862000000000002</v>
      </c>
      <c r="I312" s="15">
        <f xml:space="preserve"> IF( ISNA( 'F_Inputs - Reps override'!H312 ), "", IF( ISBLANK( 'F_Inputs - Reps override'!H312 ), 'F_Inputs - Reps'!H312, 'F_Inputs - Reps override'!H312 ) )</f>
        <v>33.427</v>
      </c>
      <c r="J312" s="15">
        <f xml:space="preserve"> IF( ISNA( 'F_Inputs - Reps override'!I312 ), "", IF( ISBLANK( 'F_Inputs - Reps override'!I312 ), 'F_Inputs - Reps'!I312, 'F_Inputs - Reps override'!I312 ) )</f>
        <v>33.027999999999999</v>
      </c>
      <c r="K312" s="15">
        <f xml:space="preserve"> IF( ISNA( 'F_Inputs - Reps override'!J312 ), "", IF( ISBLANK( 'F_Inputs - Reps override'!J312 ), 'F_Inputs - Reps'!J312, 'F_Inputs - Reps override'!J312 ) )</f>
        <v>32.677</v>
      </c>
      <c r="L312" s="7">
        <f t="shared" si="4"/>
        <v>167.27599999999998</v>
      </c>
      <c r="M312" t="str">
        <f xml:space="preserve"> INDEX(Lookup!$D$3:$D$134, MATCH('Inputs - Reps'!D312, Lookup!$C$3:$C$134, 0),)</f>
        <v>B Opex WWN</v>
      </c>
    </row>
    <row r="313" spans="3:13">
      <c r="C313" s="15" t="s">
        <v>299</v>
      </c>
      <c r="D313" s="15" t="s">
        <v>126</v>
      </c>
      <c r="E313" s="15" t="s">
        <v>127</v>
      </c>
      <c r="F313" s="15" t="s">
        <v>36</v>
      </c>
      <c r="G313" s="15">
        <f xml:space="preserve"> IF( ISNA( 'F_Inputs - Reps override'!F313 ), "", IF( ISBLANK( 'F_Inputs - Reps override'!F313 ), 'F_Inputs - Reps'!F313, 'F_Inputs - Reps override'!F313 ) )</f>
        <v>46.29</v>
      </c>
      <c r="H313" s="15">
        <f xml:space="preserve"> IF( ISNA( 'F_Inputs - Reps override'!G313 ), "", IF( ISBLANK( 'F_Inputs - Reps override'!G313 ), 'F_Inputs - Reps'!G313, 'F_Inputs - Reps override'!G313 ) )</f>
        <v>45.698999999999998</v>
      </c>
      <c r="I313" s="15">
        <f xml:space="preserve"> IF( ISNA( 'F_Inputs - Reps override'!H313 ), "", IF( ISBLANK( 'F_Inputs - Reps override'!H313 ), 'F_Inputs - Reps'!H313, 'F_Inputs - Reps override'!H313 ) )</f>
        <v>45.192999999999998</v>
      </c>
      <c r="J313" s="15">
        <f xml:space="preserve"> IF( ISNA( 'F_Inputs - Reps override'!I313 ), "", IF( ISBLANK( 'F_Inputs - Reps override'!I313 ), 'F_Inputs - Reps'!I313, 'F_Inputs - Reps override'!I313 ) )</f>
        <v>44.747</v>
      </c>
      <c r="K313" s="15">
        <f xml:space="preserve"> IF( ISNA( 'F_Inputs - Reps override'!J313 ), "", IF( ISBLANK( 'F_Inputs - Reps override'!J313 ), 'F_Inputs - Reps'!J313, 'F_Inputs - Reps override'!J313 ) )</f>
        <v>44.411000000000001</v>
      </c>
      <c r="L313" s="7">
        <f t="shared" si="4"/>
        <v>226.34000000000003</v>
      </c>
      <c r="M313" t="str">
        <f xml:space="preserve"> INDEX(Lookup!$D$3:$D$134, MATCH('Inputs - Reps'!D313, Lookup!$C$3:$C$134, 0),)</f>
        <v>B Opex WWN</v>
      </c>
    </row>
    <row r="314" spans="3:13">
      <c r="C314" s="15" t="s">
        <v>299</v>
      </c>
      <c r="D314" s="15" t="s">
        <v>128</v>
      </c>
      <c r="E314" s="15" t="s">
        <v>129</v>
      </c>
      <c r="F314" s="15" t="s">
        <v>36</v>
      </c>
      <c r="G314" s="15">
        <f xml:space="preserve"> IF( ISNA( 'F_Inputs - Reps override'!F314 ), "", IF( ISBLANK( 'F_Inputs - Reps override'!F314 ), 'F_Inputs - Reps'!F314, 'F_Inputs - Reps override'!F314 ) )</f>
        <v>3.464</v>
      </c>
      <c r="H314" s="15">
        <f xml:space="preserve"> IF( ISNA( 'F_Inputs - Reps override'!G314 ), "", IF( ISBLANK( 'F_Inputs - Reps override'!G314 ), 'F_Inputs - Reps'!G314, 'F_Inputs - Reps override'!G314 ) )</f>
        <v>3.4220000000000002</v>
      </c>
      <c r="I314" s="15">
        <f xml:space="preserve"> IF( ISNA( 'F_Inputs - Reps override'!H314 ), "", IF( ISBLANK( 'F_Inputs - Reps override'!H314 ), 'F_Inputs - Reps'!H314, 'F_Inputs - Reps override'!H314 ) )</f>
        <v>3.3780000000000001</v>
      </c>
      <c r="J314" s="15">
        <f xml:space="preserve"> IF( ISNA( 'F_Inputs - Reps override'!I314 ), "", IF( ISBLANK( 'F_Inputs - Reps override'!I314 ), 'F_Inputs - Reps'!I314, 'F_Inputs - Reps override'!I314 ) )</f>
        <v>3.3359999999999999</v>
      </c>
      <c r="K314" s="15">
        <f xml:space="preserve"> IF( ISNA( 'F_Inputs - Reps override'!J314 ), "", IF( ISBLANK( 'F_Inputs - Reps override'!J314 ), 'F_Inputs - Reps'!J314, 'F_Inputs - Reps override'!J314 ) )</f>
        <v>3.2970000000000002</v>
      </c>
      <c r="L314" s="7">
        <f t="shared" si="4"/>
        <v>16.896999999999998</v>
      </c>
      <c r="M314" t="str">
        <f xml:space="preserve"> INDEX(Lookup!$D$3:$D$134, MATCH('Inputs - Reps'!D314, Lookup!$C$3:$C$134, 0),)</f>
        <v>B Opex BIO</v>
      </c>
    </row>
    <row r="315" spans="3:13">
      <c r="C315" s="15" t="s">
        <v>299</v>
      </c>
      <c r="D315" s="15" t="s">
        <v>130</v>
      </c>
      <c r="E315" s="15" t="s">
        <v>131</v>
      </c>
      <c r="F315" s="15" t="s">
        <v>36</v>
      </c>
      <c r="G315" s="15">
        <f xml:space="preserve"> IF( ISNA( 'F_Inputs - Reps override'!F315 ), "", IF( ISBLANK( 'F_Inputs - Reps override'!F315 ), 'F_Inputs - Reps'!F315, 'F_Inputs - Reps override'!F315 ) )</f>
        <v>1.5349999999999999</v>
      </c>
      <c r="H315" s="15">
        <f xml:space="preserve"> IF( ISNA( 'F_Inputs - Reps override'!G315 ), "", IF( ISBLANK( 'F_Inputs - Reps override'!G315 ), 'F_Inputs - Reps'!G315, 'F_Inputs - Reps override'!G315 ) )</f>
        <v>1.5129999999999999</v>
      </c>
      <c r="I315" s="15">
        <f xml:space="preserve"> IF( ISNA( 'F_Inputs - Reps override'!H315 ), "", IF( ISBLANK( 'F_Inputs - Reps override'!H315 ), 'F_Inputs - Reps'!H315, 'F_Inputs - Reps override'!H315 ) )</f>
        <v>1.512</v>
      </c>
      <c r="J315" s="15">
        <f xml:space="preserve"> IF( ISNA( 'F_Inputs - Reps override'!I315 ), "", IF( ISBLANK( 'F_Inputs - Reps override'!I315 ), 'F_Inputs - Reps'!I315, 'F_Inputs - Reps override'!I315 ) )</f>
        <v>1.51</v>
      </c>
      <c r="K315" s="15">
        <f xml:space="preserve"> IF( ISNA( 'F_Inputs - Reps override'!J315 ), "", IF( ISBLANK( 'F_Inputs - Reps override'!J315 ), 'F_Inputs - Reps'!J315, 'F_Inputs - Reps override'!J315 ) )</f>
        <v>1.508</v>
      </c>
      <c r="L315" s="7">
        <f t="shared" si="4"/>
        <v>7.5780000000000003</v>
      </c>
      <c r="M315" t="str">
        <f xml:space="preserve"> INDEX(Lookup!$D$3:$D$134, MATCH('Inputs - Reps'!D315, Lookup!$C$3:$C$134, 0),)</f>
        <v>B Opex BIO</v>
      </c>
    </row>
    <row r="316" spans="3:13">
      <c r="C316" s="15" t="s">
        <v>299</v>
      </c>
      <c r="D316" s="15" t="s">
        <v>132</v>
      </c>
      <c r="E316" s="15" t="s">
        <v>133</v>
      </c>
      <c r="F316" s="15" t="s">
        <v>36</v>
      </c>
      <c r="G316" s="15">
        <f xml:space="preserve"> IF( ISNA( 'F_Inputs - Reps override'!F316 ), "", IF( ISBLANK( 'F_Inputs - Reps override'!F316 ), 'F_Inputs - Reps'!F316, 'F_Inputs - Reps override'!F316 ) )</f>
        <v>1.1819999999999999</v>
      </c>
      <c r="H316" s="15">
        <f xml:space="preserve"> IF( ISNA( 'F_Inputs - Reps override'!G316 ), "", IF( ISBLANK( 'F_Inputs - Reps override'!G316 ), 'F_Inputs - Reps'!G316, 'F_Inputs - Reps override'!G316 ) )</f>
        <v>1.1679999999999999</v>
      </c>
      <c r="I316" s="15">
        <f xml:space="preserve"> IF( ISNA( 'F_Inputs - Reps override'!H316 ), "", IF( ISBLANK( 'F_Inputs - Reps override'!H316 ), 'F_Inputs - Reps'!H316, 'F_Inputs - Reps override'!H316 ) )</f>
        <v>1.153</v>
      </c>
      <c r="J316" s="15">
        <f xml:space="preserve"> IF( ISNA( 'F_Inputs - Reps override'!I316 ), "", IF( ISBLANK( 'F_Inputs - Reps override'!I316 ), 'F_Inputs - Reps'!I316, 'F_Inputs - Reps override'!I316 ) )</f>
        <v>1.139</v>
      </c>
      <c r="K316" s="15">
        <f xml:space="preserve"> IF( ISNA( 'F_Inputs - Reps override'!J316 ), "", IF( ISBLANK( 'F_Inputs - Reps override'!J316 ), 'F_Inputs - Reps'!J316, 'F_Inputs - Reps override'!J316 ) )</f>
        <v>1.125</v>
      </c>
      <c r="L316" s="7">
        <f t="shared" si="4"/>
        <v>5.7669999999999995</v>
      </c>
      <c r="M316" t="str">
        <f xml:space="preserve"> INDEX(Lookup!$D$3:$D$134, MATCH('Inputs - Reps'!D316, Lookup!$C$3:$C$134, 0),)</f>
        <v>B Opex BIO</v>
      </c>
    </row>
    <row r="317" spans="3:13">
      <c r="C317" s="15" t="s">
        <v>299</v>
      </c>
      <c r="D317" s="15" t="s">
        <v>134</v>
      </c>
      <c r="E317" s="15" t="s">
        <v>135</v>
      </c>
      <c r="F317" s="15" t="s">
        <v>36</v>
      </c>
      <c r="G317" s="15">
        <f xml:space="preserve"> IF( ISNA( 'F_Inputs - Reps override'!F317 ), "", IF( ISBLANK( 'F_Inputs - Reps override'!F317 ), 'F_Inputs - Reps'!F317, 'F_Inputs - Reps override'!F317 ) )</f>
        <v>0</v>
      </c>
      <c r="H317" s="15">
        <f xml:space="preserve"> IF( ISNA( 'F_Inputs - Reps override'!G317 ), "", IF( ISBLANK( 'F_Inputs - Reps override'!G317 ), 'F_Inputs - Reps'!G317, 'F_Inputs - Reps override'!G317 ) )</f>
        <v>0</v>
      </c>
      <c r="I317" s="15">
        <f xml:space="preserve"> IF( ISNA( 'F_Inputs - Reps override'!H317 ), "", IF( ISBLANK( 'F_Inputs - Reps override'!H317 ), 'F_Inputs - Reps'!H317, 'F_Inputs - Reps override'!H317 ) )</f>
        <v>0</v>
      </c>
      <c r="J317" s="15">
        <f xml:space="preserve"> IF( ISNA( 'F_Inputs - Reps override'!I317 ), "", IF( ISBLANK( 'F_Inputs - Reps override'!I317 ), 'F_Inputs - Reps'!I317, 'F_Inputs - Reps override'!I317 ) )</f>
        <v>0</v>
      </c>
      <c r="K317" s="15">
        <f xml:space="preserve"> IF( ISNA( 'F_Inputs - Reps override'!J317 ), "", IF( ISBLANK( 'F_Inputs - Reps override'!J317 ), 'F_Inputs - Reps'!J317, 'F_Inputs - Reps override'!J317 ) )</f>
        <v>0</v>
      </c>
      <c r="L317" s="7">
        <f t="shared" si="4"/>
        <v>0</v>
      </c>
      <c r="M317" t="str">
        <f xml:space="preserve"> INDEX(Lookup!$D$3:$D$134, MATCH('Inputs - Reps'!D317, Lookup!$C$3:$C$134, 0),)</f>
        <v>E Opex WWN</v>
      </c>
    </row>
    <row r="318" spans="3:13">
      <c r="C318" s="15" t="s">
        <v>299</v>
      </c>
      <c r="D318" s="15" t="s">
        <v>136</v>
      </c>
      <c r="E318" s="15" t="s">
        <v>137</v>
      </c>
      <c r="F318" s="15" t="s">
        <v>36</v>
      </c>
      <c r="G318" s="15">
        <f xml:space="preserve"> IF( ISNA( 'F_Inputs - Reps override'!F318 ), "", IF( ISBLANK( 'F_Inputs - Reps override'!F318 ), 'F_Inputs - Reps'!F318, 'F_Inputs - Reps override'!F318 ) )</f>
        <v>0</v>
      </c>
      <c r="H318" s="15">
        <f xml:space="preserve"> IF( ISNA( 'F_Inputs - Reps override'!G318 ), "", IF( ISBLANK( 'F_Inputs - Reps override'!G318 ), 'F_Inputs - Reps'!G318, 'F_Inputs - Reps override'!G318 ) )</f>
        <v>0</v>
      </c>
      <c r="I318" s="15">
        <f xml:space="preserve"> IF( ISNA( 'F_Inputs - Reps override'!H318 ), "", IF( ISBLANK( 'F_Inputs - Reps override'!H318 ), 'F_Inputs - Reps'!H318, 'F_Inputs - Reps override'!H318 ) )</f>
        <v>0</v>
      </c>
      <c r="J318" s="15">
        <f xml:space="preserve"> IF( ISNA( 'F_Inputs - Reps override'!I318 ), "", IF( ISBLANK( 'F_Inputs - Reps override'!I318 ), 'F_Inputs - Reps'!I318, 'F_Inputs - Reps override'!I318 ) )</f>
        <v>0</v>
      </c>
      <c r="K318" s="15">
        <f xml:space="preserve"> IF( ISNA( 'F_Inputs - Reps override'!J318 ), "", IF( ISBLANK( 'F_Inputs - Reps override'!J318 ), 'F_Inputs - Reps'!J318, 'F_Inputs - Reps override'!J318 ) )</f>
        <v>0</v>
      </c>
      <c r="L318" s="7">
        <f t="shared" si="4"/>
        <v>0</v>
      </c>
      <c r="M318" t="str">
        <f xml:space="preserve"> INDEX(Lookup!$D$3:$D$134, MATCH('Inputs - Reps'!D318, Lookup!$C$3:$C$134, 0),)</f>
        <v>E Opex WWN</v>
      </c>
    </row>
    <row r="319" spans="3:13">
      <c r="C319" s="15" t="s">
        <v>299</v>
      </c>
      <c r="D319" s="15" t="s">
        <v>138</v>
      </c>
      <c r="E319" s="15" t="s">
        <v>139</v>
      </c>
      <c r="F319" s="15" t="s">
        <v>36</v>
      </c>
      <c r="G319" s="15">
        <f xml:space="preserve"> IF( ISNA( 'F_Inputs - Reps override'!F319 ), "", IF( ISBLANK( 'F_Inputs - Reps override'!F319 ), 'F_Inputs - Reps'!F319, 'F_Inputs - Reps override'!F319 ) )</f>
        <v>0</v>
      </c>
      <c r="H319" s="15">
        <f xml:space="preserve"> IF( ISNA( 'F_Inputs - Reps override'!G319 ), "", IF( ISBLANK( 'F_Inputs - Reps override'!G319 ), 'F_Inputs - Reps'!G319, 'F_Inputs - Reps override'!G319 ) )</f>
        <v>0</v>
      </c>
      <c r="I319" s="15">
        <f xml:space="preserve"> IF( ISNA( 'F_Inputs - Reps override'!H319 ), "", IF( ISBLANK( 'F_Inputs - Reps override'!H319 ), 'F_Inputs - Reps'!H319, 'F_Inputs - Reps override'!H319 ) )</f>
        <v>0</v>
      </c>
      <c r="J319" s="15">
        <f xml:space="preserve"> IF( ISNA( 'F_Inputs - Reps override'!I319 ), "", IF( ISBLANK( 'F_Inputs - Reps override'!I319 ), 'F_Inputs - Reps'!I319, 'F_Inputs - Reps override'!I319 ) )</f>
        <v>0</v>
      </c>
      <c r="K319" s="15">
        <f xml:space="preserve"> IF( ISNA( 'F_Inputs - Reps override'!J319 ), "", IF( ISBLANK( 'F_Inputs - Reps override'!J319 ), 'F_Inputs - Reps'!J319, 'F_Inputs - Reps override'!J319 ) )</f>
        <v>0</v>
      </c>
      <c r="L319" s="7">
        <f t="shared" si="4"/>
        <v>0</v>
      </c>
      <c r="M319" t="str">
        <f xml:space="preserve"> INDEX(Lookup!$D$3:$D$134, MATCH('Inputs - Reps'!D319, Lookup!$C$3:$C$134, 0),)</f>
        <v>E Opex BIO</v>
      </c>
    </row>
    <row r="320" spans="3:13">
      <c r="C320" s="15" t="s">
        <v>299</v>
      </c>
      <c r="D320" s="15" t="s">
        <v>140</v>
      </c>
      <c r="E320" s="15" t="s">
        <v>141</v>
      </c>
      <c r="F320" s="15" t="s">
        <v>36</v>
      </c>
      <c r="G320" s="15">
        <f xml:space="preserve"> IF( ISNA( 'F_Inputs - Reps override'!F320 ), "", IF( ISBLANK( 'F_Inputs - Reps override'!F320 ), 'F_Inputs - Reps'!F320, 'F_Inputs - Reps override'!F320 ) )</f>
        <v>0</v>
      </c>
      <c r="H320" s="15">
        <f xml:space="preserve"> IF( ISNA( 'F_Inputs - Reps override'!G320 ), "", IF( ISBLANK( 'F_Inputs - Reps override'!G320 ), 'F_Inputs - Reps'!G320, 'F_Inputs - Reps override'!G320 ) )</f>
        <v>0</v>
      </c>
      <c r="I320" s="15">
        <f xml:space="preserve"> IF( ISNA( 'F_Inputs - Reps override'!H320 ), "", IF( ISBLANK( 'F_Inputs - Reps override'!H320 ), 'F_Inputs - Reps'!H320, 'F_Inputs - Reps override'!H320 ) )</f>
        <v>0</v>
      </c>
      <c r="J320" s="15">
        <f xml:space="preserve"> IF( ISNA( 'F_Inputs - Reps override'!I320 ), "", IF( ISBLANK( 'F_Inputs - Reps override'!I320 ), 'F_Inputs - Reps'!I320, 'F_Inputs - Reps override'!I320 ) )</f>
        <v>0</v>
      </c>
      <c r="K320" s="15">
        <f xml:space="preserve"> IF( ISNA( 'F_Inputs - Reps override'!J320 ), "", IF( ISBLANK( 'F_Inputs - Reps override'!J320 ), 'F_Inputs - Reps'!J320, 'F_Inputs - Reps override'!J320 ) )</f>
        <v>0</v>
      </c>
      <c r="L320" s="7">
        <f t="shared" si="4"/>
        <v>0</v>
      </c>
      <c r="M320" t="str">
        <f xml:space="preserve"> INDEX(Lookup!$D$3:$D$134, MATCH('Inputs - Reps'!D320, Lookup!$C$3:$C$134, 0),)</f>
        <v>E Opex BIO</v>
      </c>
    </row>
    <row r="321" spans="3:13">
      <c r="C321" s="15" t="s">
        <v>299</v>
      </c>
      <c r="D321" s="15" t="s">
        <v>142</v>
      </c>
      <c r="E321" s="15" t="s">
        <v>143</v>
      </c>
      <c r="F321" s="15" t="s">
        <v>36</v>
      </c>
      <c r="G321" s="15">
        <f xml:space="preserve"> IF( ISNA( 'F_Inputs - Reps override'!F321 ), "", IF( ISBLANK( 'F_Inputs - Reps override'!F321 ), 'F_Inputs - Reps'!F321, 'F_Inputs - Reps override'!F321 ) )</f>
        <v>0</v>
      </c>
      <c r="H321" s="15">
        <f xml:space="preserve"> IF( ISNA( 'F_Inputs - Reps override'!G321 ), "", IF( ISBLANK( 'F_Inputs - Reps override'!G321 ), 'F_Inputs - Reps'!G321, 'F_Inputs - Reps override'!G321 ) )</f>
        <v>0</v>
      </c>
      <c r="I321" s="15">
        <f xml:space="preserve"> IF( ISNA( 'F_Inputs - Reps override'!H321 ), "", IF( ISBLANK( 'F_Inputs - Reps override'!H321 ), 'F_Inputs - Reps'!H321, 'F_Inputs - Reps override'!H321 ) )</f>
        <v>0</v>
      </c>
      <c r="J321" s="15">
        <f xml:space="preserve"> IF( ISNA( 'F_Inputs - Reps override'!I321 ), "", IF( ISBLANK( 'F_Inputs - Reps override'!I321 ), 'F_Inputs - Reps'!I321, 'F_Inputs - Reps override'!I321 ) )</f>
        <v>0</v>
      </c>
      <c r="K321" s="15">
        <f xml:space="preserve"> IF( ISNA( 'F_Inputs - Reps override'!J321 ), "", IF( ISBLANK( 'F_Inputs - Reps override'!J321 ), 'F_Inputs - Reps'!J321, 'F_Inputs - Reps override'!J321 ) )</f>
        <v>0</v>
      </c>
      <c r="L321" s="7">
        <f t="shared" si="4"/>
        <v>0</v>
      </c>
      <c r="M321" t="str">
        <f xml:space="preserve"> INDEX(Lookup!$D$3:$D$134, MATCH('Inputs - Reps'!D321, Lookup!$C$3:$C$134, 0),)</f>
        <v>E Opex BIO</v>
      </c>
    </row>
    <row r="322" spans="3:13">
      <c r="C322" s="15" t="s">
        <v>299</v>
      </c>
      <c r="D322" s="15" t="s">
        <v>144</v>
      </c>
      <c r="E322" s="15" t="s">
        <v>145</v>
      </c>
      <c r="F322" s="15" t="s">
        <v>36</v>
      </c>
      <c r="G322" s="15">
        <f xml:space="preserve"> IF( ISNA( 'F_Inputs - Reps override'!F322 ), "", IF( ISBLANK( 'F_Inputs - Reps override'!F322 ), 'F_Inputs - Reps'!F322, 'F_Inputs - Reps override'!F322 ) )</f>
        <v>0</v>
      </c>
      <c r="H322" s="15">
        <f xml:space="preserve"> IF( ISNA( 'F_Inputs - Reps override'!G322 ), "", IF( ISBLANK( 'F_Inputs - Reps override'!G322 ), 'F_Inputs - Reps'!G322, 'F_Inputs - Reps override'!G322 ) )</f>
        <v>0</v>
      </c>
      <c r="I322" s="15">
        <f xml:space="preserve"> IF( ISNA( 'F_Inputs - Reps override'!H322 ), "", IF( ISBLANK( 'F_Inputs - Reps override'!H322 ), 'F_Inputs - Reps'!H322, 'F_Inputs - Reps override'!H322 ) )</f>
        <v>0</v>
      </c>
      <c r="J322" s="15">
        <f xml:space="preserve"> IF( ISNA( 'F_Inputs - Reps override'!I322 ), "", IF( ISBLANK( 'F_Inputs - Reps override'!I322 ), 'F_Inputs - Reps'!I322, 'F_Inputs - Reps override'!I322 ) )</f>
        <v>0</v>
      </c>
      <c r="K322" s="15">
        <f xml:space="preserve"> IF( ISNA( 'F_Inputs - Reps override'!J322 ), "", IF( ISBLANK( 'F_Inputs - Reps override'!J322 ), 'F_Inputs - Reps'!J322, 'F_Inputs - Reps override'!J322 ) )</f>
        <v>0</v>
      </c>
      <c r="L322" s="7">
        <f t="shared" si="4"/>
        <v>0</v>
      </c>
      <c r="M322" t="str">
        <f xml:space="preserve"> INDEX(Lookup!$D$3:$D$134, MATCH('Inputs - Reps'!D322, Lookup!$C$3:$C$134, 0),)</f>
        <v>Plus Opex WWN</v>
      </c>
    </row>
    <row r="323" spans="3:13">
      <c r="C323" s="15" t="s">
        <v>299</v>
      </c>
      <c r="D323" s="15" t="s">
        <v>146</v>
      </c>
      <c r="E323" s="15" t="s">
        <v>147</v>
      </c>
      <c r="F323" s="15" t="s">
        <v>36</v>
      </c>
      <c r="G323" s="15">
        <f xml:space="preserve"> IF( ISNA( 'F_Inputs - Reps override'!F323 ), "", IF( ISBLANK( 'F_Inputs - Reps override'!F323 ), 'F_Inputs - Reps'!F323, 'F_Inputs - Reps override'!F323 ) )</f>
        <v>0</v>
      </c>
      <c r="H323" s="15">
        <f xml:space="preserve"> IF( ISNA( 'F_Inputs - Reps override'!G323 ), "", IF( ISBLANK( 'F_Inputs - Reps override'!G323 ), 'F_Inputs - Reps'!G323, 'F_Inputs - Reps override'!G323 ) )</f>
        <v>0</v>
      </c>
      <c r="I323" s="15">
        <f xml:space="preserve"> IF( ISNA( 'F_Inputs - Reps override'!H323 ), "", IF( ISBLANK( 'F_Inputs - Reps override'!H323 ), 'F_Inputs - Reps'!H323, 'F_Inputs - Reps override'!H323 ) )</f>
        <v>0</v>
      </c>
      <c r="J323" s="15">
        <f xml:space="preserve"> IF( ISNA( 'F_Inputs - Reps override'!I323 ), "", IF( ISBLANK( 'F_Inputs - Reps override'!I323 ), 'F_Inputs - Reps'!I323, 'F_Inputs - Reps override'!I323 ) )</f>
        <v>0</v>
      </c>
      <c r="K323" s="15">
        <f xml:space="preserve"> IF( ISNA( 'F_Inputs - Reps override'!J323 ), "", IF( ISBLANK( 'F_Inputs - Reps override'!J323 ), 'F_Inputs - Reps'!J323, 'F_Inputs - Reps override'!J323 ) )</f>
        <v>0</v>
      </c>
      <c r="L323" s="7">
        <f t="shared" si="4"/>
        <v>0</v>
      </c>
      <c r="M323" t="str">
        <f xml:space="preserve"> INDEX(Lookup!$D$3:$D$134, MATCH('Inputs - Reps'!D323, Lookup!$C$3:$C$134, 0),)</f>
        <v>Plus Opex WWN</v>
      </c>
    </row>
    <row r="324" spans="3:13">
      <c r="C324" s="15" t="s">
        <v>299</v>
      </c>
      <c r="D324" s="15" t="s">
        <v>148</v>
      </c>
      <c r="E324" s="15" t="s">
        <v>149</v>
      </c>
      <c r="F324" s="15" t="s">
        <v>36</v>
      </c>
      <c r="G324" s="15">
        <f xml:space="preserve"> IF( ISNA( 'F_Inputs - Reps override'!F324 ), "", IF( ISBLANK( 'F_Inputs - Reps override'!F324 ), 'F_Inputs - Reps'!F324, 'F_Inputs - Reps override'!F324 ) )</f>
        <v>0</v>
      </c>
      <c r="H324" s="15">
        <f xml:space="preserve"> IF( ISNA( 'F_Inputs - Reps override'!G324 ), "", IF( ISBLANK( 'F_Inputs - Reps override'!G324 ), 'F_Inputs - Reps'!G324, 'F_Inputs - Reps override'!G324 ) )</f>
        <v>0</v>
      </c>
      <c r="I324" s="15">
        <f xml:space="preserve"> IF( ISNA( 'F_Inputs - Reps override'!H324 ), "", IF( ISBLANK( 'F_Inputs - Reps override'!H324 ), 'F_Inputs - Reps'!H324, 'F_Inputs - Reps override'!H324 ) )</f>
        <v>0</v>
      </c>
      <c r="J324" s="15">
        <f xml:space="preserve"> IF( ISNA( 'F_Inputs - Reps override'!I324 ), "", IF( ISBLANK( 'F_Inputs - Reps override'!I324 ), 'F_Inputs - Reps'!I324, 'F_Inputs - Reps override'!I324 ) )</f>
        <v>0</v>
      </c>
      <c r="K324" s="15">
        <f xml:space="preserve"> IF( ISNA( 'F_Inputs - Reps override'!J324 ), "", IF( ISBLANK( 'F_Inputs - Reps override'!J324 ), 'F_Inputs - Reps'!J324, 'F_Inputs - Reps override'!J324 ) )</f>
        <v>0</v>
      </c>
      <c r="L324" s="7">
        <f t="shared" ref="L324:L387" si="5" xml:space="preserve"> SUM(G324:K324)</f>
        <v>0</v>
      </c>
      <c r="M324" t="str">
        <f xml:space="preserve"> INDEX(Lookup!$D$3:$D$134, MATCH('Inputs - Reps'!D324, Lookup!$C$3:$C$134, 0),)</f>
        <v>Plus Opex BIO</v>
      </c>
    </row>
    <row r="325" spans="3:13">
      <c r="C325" s="15" t="s">
        <v>299</v>
      </c>
      <c r="D325" s="15" t="s">
        <v>150</v>
      </c>
      <c r="E325" s="15" t="s">
        <v>151</v>
      </c>
      <c r="F325" s="15" t="s">
        <v>36</v>
      </c>
      <c r="G325" s="15">
        <f xml:space="preserve"> IF( ISNA( 'F_Inputs - Reps override'!F325 ), "", IF( ISBLANK( 'F_Inputs - Reps override'!F325 ), 'F_Inputs - Reps'!F325, 'F_Inputs - Reps override'!F325 ) )</f>
        <v>0</v>
      </c>
      <c r="H325" s="15">
        <f xml:space="preserve"> IF( ISNA( 'F_Inputs - Reps override'!G325 ), "", IF( ISBLANK( 'F_Inputs - Reps override'!G325 ), 'F_Inputs - Reps'!G325, 'F_Inputs - Reps override'!G325 ) )</f>
        <v>0</v>
      </c>
      <c r="I325" s="15">
        <f xml:space="preserve"> IF( ISNA( 'F_Inputs - Reps override'!H325 ), "", IF( ISBLANK( 'F_Inputs - Reps override'!H325 ), 'F_Inputs - Reps'!H325, 'F_Inputs - Reps override'!H325 ) )</f>
        <v>0</v>
      </c>
      <c r="J325" s="15">
        <f xml:space="preserve"> IF( ISNA( 'F_Inputs - Reps override'!I325 ), "", IF( ISBLANK( 'F_Inputs - Reps override'!I325 ), 'F_Inputs - Reps'!I325, 'F_Inputs - Reps override'!I325 ) )</f>
        <v>0</v>
      </c>
      <c r="K325" s="15">
        <f xml:space="preserve"> IF( ISNA( 'F_Inputs - Reps override'!J325 ), "", IF( ISBLANK( 'F_Inputs - Reps override'!J325 ), 'F_Inputs - Reps'!J325, 'F_Inputs - Reps override'!J325 ) )</f>
        <v>0</v>
      </c>
      <c r="L325" s="7">
        <f t="shared" si="5"/>
        <v>0</v>
      </c>
      <c r="M325" t="str">
        <f xml:space="preserve"> INDEX(Lookup!$D$3:$D$134, MATCH('Inputs - Reps'!D325, Lookup!$C$3:$C$134, 0),)</f>
        <v>Plus Opex BIO</v>
      </c>
    </row>
    <row r="326" spans="3:13">
      <c r="C326" s="15" t="s">
        <v>299</v>
      </c>
      <c r="D326" s="15" t="s">
        <v>152</v>
      </c>
      <c r="E326" s="15" t="s">
        <v>153</v>
      </c>
      <c r="F326" s="15" t="s">
        <v>36</v>
      </c>
      <c r="G326" s="15">
        <f xml:space="preserve"> IF( ISNA( 'F_Inputs - Reps override'!F326 ), "", IF( ISBLANK( 'F_Inputs - Reps override'!F326 ), 'F_Inputs - Reps'!F326, 'F_Inputs - Reps override'!F326 ) )</f>
        <v>0</v>
      </c>
      <c r="H326" s="15">
        <f xml:space="preserve"> IF( ISNA( 'F_Inputs - Reps override'!G326 ), "", IF( ISBLANK( 'F_Inputs - Reps override'!G326 ), 'F_Inputs - Reps'!G326, 'F_Inputs - Reps override'!G326 ) )</f>
        <v>0</v>
      </c>
      <c r="I326" s="15">
        <f xml:space="preserve"> IF( ISNA( 'F_Inputs - Reps override'!H326 ), "", IF( ISBLANK( 'F_Inputs - Reps override'!H326 ), 'F_Inputs - Reps'!H326, 'F_Inputs - Reps override'!H326 ) )</f>
        <v>0</v>
      </c>
      <c r="J326" s="15">
        <f xml:space="preserve"> IF( ISNA( 'F_Inputs - Reps override'!I326 ), "", IF( ISBLANK( 'F_Inputs - Reps override'!I326 ), 'F_Inputs - Reps'!I326, 'F_Inputs - Reps override'!I326 ) )</f>
        <v>0</v>
      </c>
      <c r="K326" s="15">
        <f xml:space="preserve"> IF( ISNA( 'F_Inputs - Reps override'!J326 ), "", IF( ISBLANK( 'F_Inputs - Reps override'!J326 ), 'F_Inputs - Reps'!J326, 'F_Inputs - Reps override'!J326 ) )</f>
        <v>0</v>
      </c>
      <c r="L326" s="7">
        <f t="shared" si="5"/>
        <v>0</v>
      </c>
      <c r="M326" t="str">
        <f xml:space="preserve"> INDEX(Lookup!$D$3:$D$134, MATCH('Inputs - Reps'!D326, Lookup!$C$3:$C$134, 0),)</f>
        <v>Plus Opex BIO</v>
      </c>
    </row>
    <row r="327" spans="3:13">
      <c r="C327" s="15" t="s">
        <v>299</v>
      </c>
      <c r="D327" s="15" t="s">
        <v>154</v>
      </c>
      <c r="E327" s="15" t="s">
        <v>155</v>
      </c>
      <c r="F327" s="15" t="s">
        <v>36</v>
      </c>
      <c r="G327" s="15">
        <f xml:space="preserve"> IF( ISNA( 'F_Inputs - Reps override'!F327 ), "", IF( ISBLANK( 'F_Inputs - Reps override'!F327 ), 'F_Inputs - Reps'!F327, 'F_Inputs - Reps override'!F327 ) )</f>
        <v>0</v>
      </c>
      <c r="H327" s="15">
        <f xml:space="preserve"> IF( ISNA( 'F_Inputs - Reps override'!G327 ), "", IF( ISBLANK( 'F_Inputs - Reps override'!G327 ), 'F_Inputs - Reps'!G327, 'F_Inputs - Reps override'!G327 ) )</f>
        <v>0</v>
      </c>
      <c r="I327" s="15">
        <f xml:space="preserve"> IF( ISNA( 'F_Inputs - Reps override'!H327 ), "", IF( ISBLANK( 'F_Inputs - Reps override'!H327 ), 'F_Inputs - Reps'!H327, 'F_Inputs - Reps override'!H327 ) )</f>
        <v>0</v>
      </c>
      <c r="J327" s="15">
        <f xml:space="preserve"> IF( ISNA( 'F_Inputs - Reps override'!I327 ), "", IF( ISBLANK( 'F_Inputs - Reps override'!I327 ), 'F_Inputs - Reps'!I327, 'F_Inputs - Reps override'!I327 ) )</f>
        <v>0</v>
      </c>
      <c r="K327" s="15">
        <f xml:space="preserve"> IF( ISNA( 'F_Inputs - Reps override'!J327 ), "", IF( ISBLANK( 'F_Inputs - Reps override'!J327 ), 'F_Inputs - Reps'!J327, 'F_Inputs - Reps override'!J327 ) )</f>
        <v>0</v>
      </c>
      <c r="L327" s="7">
        <f t="shared" si="5"/>
        <v>0</v>
      </c>
      <c r="M327" t="str">
        <f xml:space="preserve"> INDEX(Lookup!$D$3:$D$134, MATCH('Inputs - Reps'!D327, Lookup!$C$3:$C$134, 0),)</f>
        <v>Plus Opex WWN</v>
      </c>
    </row>
    <row r="328" spans="3:13">
      <c r="C328" s="15" t="s">
        <v>299</v>
      </c>
      <c r="D328" s="15" t="s">
        <v>156</v>
      </c>
      <c r="E328" s="15" t="s">
        <v>157</v>
      </c>
      <c r="F328" s="15" t="s">
        <v>36</v>
      </c>
      <c r="G328" s="15">
        <f xml:space="preserve"> IF( ISNA( 'F_Inputs - Reps override'!F328 ), "", IF( ISBLANK( 'F_Inputs - Reps override'!F328 ), 'F_Inputs - Reps'!F328, 'F_Inputs - Reps override'!F328 ) )</f>
        <v>0</v>
      </c>
      <c r="H328" s="15">
        <f xml:space="preserve"> IF( ISNA( 'F_Inputs - Reps override'!G328 ), "", IF( ISBLANK( 'F_Inputs - Reps override'!G328 ), 'F_Inputs - Reps'!G328, 'F_Inputs - Reps override'!G328 ) )</f>
        <v>0</v>
      </c>
      <c r="I328" s="15">
        <f xml:space="preserve"> IF( ISNA( 'F_Inputs - Reps override'!H328 ), "", IF( ISBLANK( 'F_Inputs - Reps override'!H328 ), 'F_Inputs - Reps'!H328, 'F_Inputs - Reps override'!H328 ) )</f>
        <v>0</v>
      </c>
      <c r="J328" s="15">
        <f xml:space="preserve"> IF( ISNA( 'F_Inputs - Reps override'!I328 ), "", IF( ISBLANK( 'F_Inputs - Reps override'!I328 ), 'F_Inputs - Reps'!I328, 'F_Inputs - Reps override'!I328 ) )</f>
        <v>0</v>
      </c>
      <c r="K328" s="15">
        <f xml:space="preserve"> IF( ISNA( 'F_Inputs - Reps override'!J328 ), "", IF( ISBLANK( 'F_Inputs - Reps override'!J328 ), 'F_Inputs - Reps'!J328, 'F_Inputs - Reps override'!J328 ) )</f>
        <v>0</v>
      </c>
      <c r="L328" s="7">
        <f t="shared" si="5"/>
        <v>0</v>
      </c>
      <c r="M328" t="str">
        <f xml:space="preserve"> INDEX(Lookup!$D$3:$D$134, MATCH('Inputs - Reps'!D328, Lookup!$C$3:$C$134, 0),)</f>
        <v>Plus Opex WWN</v>
      </c>
    </row>
    <row r="329" spans="3:13">
      <c r="C329" s="15" t="s">
        <v>299</v>
      </c>
      <c r="D329" s="15" t="s">
        <v>158</v>
      </c>
      <c r="E329" s="15" t="s">
        <v>159</v>
      </c>
      <c r="F329" s="15" t="s">
        <v>36</v>
      </c>
      <c r="G329" s="15">
        <f xml:space="preserve"> IF( ISNA( 'F_Inputs - Reps override'!F329 ), "", IF( ISBLANK( 'F_Inputs - Reps override'!F329 ), 'F_Inputs - Reps'!F329, 'F_Inputs - Reps override'!F329 ) )</f>
        <v>0</v>
      </c>
      <c r="H329" s="15">
        <f xml:space="preserve"> IF( ISNA( 'F_Inputs - Reps override'!G329 ), "", IF( ISBLANK( 'F_Inputs - Reps override'!G329 ), 'F_Inputs - Reps'!G329, 'F_Inputs - Reps override'!G329 ) )</f>
        <v>0</v>
      </c>
      <c r="I329" s="15">
        <f xml:space="preserve"> IF( ISNA( 'F_Inputs - Reps override'!H329 ), "", IF( ISBLANK( 'F_Inputs - Reps override'!H329 ), 'F_Inputs - Reps'!H329, 'F_Inputs - Reps override'!H329 ) )</f>
        <v>0</v>
      </c>
      <c r="J329" s="15">
        <f xml:space="preserve"> IF( ISNA( 'F_Inputs - Reps override'!I329 ), "", IF( ISBLANK( 'F_Inputs - Reps override'!I329 ), 'F_Inputs - Reps'!I329, 'F_Inputs - Reps override'!I329 ) )</f>
        <v>0</v>
      </c>
      <c r="K329" s="15">
        <f xml:space="preserve"> IF( ISNA( 'F_Inputs - Reps override'!J329 ), "", IF( ISBLANK( 'F_Inputs - Reps override'!J329 ), 'F_Inputs - Reps'!J329, 'F_Inputs - Reps override'!J329 ) )</f>
        <v>0</v>
      </c>
      <c r="L329" s="7">
        <f t="shared" si="5"/>
        <v>0</v>
      </c>
      <c r="M329" t="str">
        <f xml:space="preserve"> INDEX(Lookup!$D$3:$D$134, MATCH('Inputs - Reps'!D329, Lookup!$C$3:$C$134, 0),)</f>
        <v>Plus Opex BIO</v>
      </c>
    </row>
    <row r="330" spans="3:13">
      <c r="C330" s="15" t="s">
        <v>299</v>
      </c>
      <c r="D330" s="15" t="s">
        <v>160</v>
      </c>
      <c r="E330" s="15" t="s">
        <v>161</v>
      </c>
      <c r="F330" s="15" t="s">
        <v>36</v>
      </c>
      <c r="G330" s="15">
        <f xml:space="preserve"> IF( ISNA( 'F_Inputs - Reps override'!F330 ), "", IF( ISBLANK( 'F_Inputs - Reps override'!F330 ), 'F_Inputs - Reps'!F330, 'F_Inputs - Reps override'!F330 ) )</f>
        <v>0</v>
      </c>
      <c r="H330" s="15">
        <f xml:space="preserve"> IF( ISNA( 'F_Inputs - Reps override'!G330 ), "", IF( ISBLANK( 'F_Inputs - Reps override'!G330 ), 'F_Inputs - Reps'!G330, 'F_Inputs - Reps override'!G330 ) )</f>
        <v>0</v>
      </c>
      <c r="I330" s="15">
        <f xml:space="preserve"> IF( ISNA( 'F_Inputs - Reps override'!H330 ), "", IF( ISBLANK( 'F_Inputs - Reps override'!H330 ), 'F_Inputs - Reps'!H330, 'F_Inputs - Reps override'!H330 ) )</f>
        <v>0</v>
      </c>
      <c r="J330" s="15">
        <f xml:space="preserve"> IF( ISNA( 'F_Inputs - Reps override'!I330 ), "", IF( ISBLANK( 'F_Inputs - Reps override'!I330 ), 'F_Inputs - Reps'!I330, 'F_Inputs - Reps override'!I330 ) )</f>
        <v>0</v>
      </c>
      <c r="K330" s="15">
        <f xml:space="preserve"> IF( ISNA( 'F_Inputs - Reps override'!J330 ), "", IF( ISBLANK( 'F_Inputs - Reps override'!J330 ), 'F_Inputs - Reps'!J330, 'F_Inputs - Reps override'!J330 ) )</f>
        <v>0</v>
      </c>
      <c r="L330" s="7">
        <f t="shared" si="5"/>
        <v>0</v>
      </c>
      <c r="M330" t="str">
        <f xml:space="preserve"> INDEX(Lookup!$D$3:$D$134, MATCH('Inputs - Reps'!D330, Lookup!$C$3:$C$134, 0),)</f>
        <v>Plus Opex BIO</v>
      </c>
    </row>
    <row r="331" spans="3:13">
      <c r="C331" s="15" t="s">
        <v>299</v>
      </c>
      <c r="D331" s="15" t="s">
        <v>162</v>
      </c>
      <c r="E331" s="15" t="s">
        <v>163</v>
      </c>
      <c r="F331" s="15" t="s">
        <v>36</v>
      </c>
      <c r="G331" s="15">
        <f xml:space="preserve"> IF( ISNA( 'F_Inputs - Reps override'!F331 ), "", IF( ISBLANK( 'F_Inputs - Reps override'!F331 ), 'F_Inputs - Reps'!F331, 'F_Inputs - Reps override'!F331 ) )</f>
        <v>0</v>
      </c>
      <c r="H331" s="15">
        <f xml:space="preserve"> IF( ISNA( 'F_Inputs - Reps override'!G331 ), "", IF( ISBLANK( 'F_Inputs - Reps override'!G331 ), 'F_Inputs - Reps'!G331, 'F_Inputs - Reps override'!G331 ) )</f>
        <v>0</v>
      </c>
      <c r="I331" s="15">
        <f xml:space="preserve"> IF( ISNA( 'F_Inputs - Reps override'!H331 ), "", IF( ISBLANK( 'F_Inputs - Reps override'!H331 ), 'F_Inputs - Reps'!H331, 'F_Inputs - Reps override'!H331 ) )</f>
        <v>0</v>
      </c>
      <c r="J331" s="15">
        <f xml:space="preserve"> IF( ISNA( 'F_Inputs - Reps override'!I331 ), "", IF( ISBLANK( 'F_Inputs - Reps override'!I331 ), 'F_Inputs - Reps'!I331, 'F_Inputs - Reps override'!I331 ) )</f>
        <v>0</v>
      </c>
      <c r="K331" s="15">
        <f xml:space="preserve"> IF( ISNA( 'F_Inputs - Reps override'!J331 ), "", IF( ISBLANK( 'F_Inputs - Reps override'!J331 ), 'F_Inputs - Reps'!J331, 'F_Inputs - Reps override'!J331 ) )</f>
        <v>0</v>
      </c>
      <c r="L331" s="7">
        <f t="shared" si="5"/>
        <v>0</v>
      </c>
      <c r="M331" t="str">
        <f xml:space="preserve"> INDEX(Lookup!$D$3:$D$134, MATCH('Inputs - Reps'!D331, Lookup!$C$3:$C$134, 0),)</f>
        <v>Plus Opex BIO</v>
      </c>
    </row>
    <row r="332" spans="3:13">
      <c r="C332" s="15" t="s">
        <v>299</v>
      </c>
      <c r="D332" s="15" t="s">
        <v>164</v>
      </c>
      <c r="E332" s="15" t="s">
        <v>165</v>
      </c>
      <c r="F332" s="15" t="s">
        <v>36</v>
      </c>
      <c r="G332" s="15">
        <f xml:space="preserve"> IF( ISNA( 'F_Inputs - Reps override'!F332 ), "", IF( ISBLANK( 'F_Inputs - Reps override'!F332 ), 'F_Inputs - Reps'!F332, 'F_Inputs - Reps override'!F332 ) )</f>
        <v>0</v>
      </c>
      <c r="H332" s="15">
        <f xml:space="preserve"> IF( ISNA( 'F_Inputs - Reps override'!G332 ), "", IF( ISBLANK( 'F_Inputs - Reps override'!G332 ), 'F_Inputs - Reps'!G332, 'F_Inputs - Reps override'!G332 ) )</f>
        <v>0</v>
      </c>
      <c r="I332" s="15">
        <f xml:space="preserve"> IF( ISNA( 'F_Inputs - Reps override'!H332 ), "", IF( ISBLANK( 'F_Inputs - Reps override'!H332 ), 'F_Inputs - Reps'!H332, 'F_Inputs - Reps override'!H332 ) )</f>
        <v>0</v>
      </c>
      <c r="J332" s="15">
        <f xml:space="preserve"> IF( ISNA( 'F_Inputs - Reps override'!I332 ), "", IF( ISBLANK( 'F_Inputs - Reps override'!I332 ), 'F_Inputs - Reps'!I332, 'F_Inputs - Reps override'!I332 ) )</f>
        <v>0</v>
      </c>
      <c r="K332" s="15">
        <f xml:space="preserve"> IF( ISNA( 'F_Inputs - Reps override'!J332 ), "", IF( ISBLANK( 'F_Inputs - Reps override'!J332 ), 'F_Inputs - Reps'!J332, 'F_Inputs - Reps override'!J332 ) )</f>
        <v>0</v>
      </c>
      <c r="L332" s="7">
        <f t="shared" si="5"/>
        <v>0</v>
      </c>
      <c r="M332" t="str">
        <f xml:space="preserve"> INDEX(Lookup!$D$3:$D$134, MATCH('Inputs - Reps'!D332, Lookup!$C$3:$C$134, 0),)</f>
        <v>Plus Opex WWN</v>
      </c>
    </row>
    <row r="333" spans="3:13">
      <c r="C333" s="15" t="s">
        <v>299</v>
      </c>
      <c r="D333" s="15" t="s">
        <v>166</v>
      </c>
      <c r="E333" s="15" t="s">
        <v>167</v>
      </c>
      <c r="F333" s="15" t="s">
        <v>36</v>
      </c>
      <c r="G333" s="15">
        <f xml:space="preserve"> IF( ISNA( 'F_Inputs - Reps override'!F333 ), "", IF( ISBLANK( 'F_Inputs - Reps override'!F333 ), 'F_Inputs - Reps'!F333, 'F_Inputs - Reps override'!F333 ) )</f>
        <v>0</v>
      </c>
      <c r="H333" s="15">
        <f xml:space="preserve"> IF( ISNA( 'F_Inputs - Reps override'!G333 ), "", IF( ISBLANK( 'F_Inputs - Reps override'!G333 ), 'F_Inputs - Reps'!G333, 'F_Inputs - Reps override'!G333 ) )</f>
        <v>0</v>
      </c>
      <c r="I333" s="15">
        <f xml:space="preserve"> IF( ISNA( 'F_Inputs - Reps override'!H333 ), "", IF( ISBLANK( 'F_Inputs - Reps override'!H333 ), 'F_Inputs - Reps'!H333, 'F_Inputs - Reps override'!H333 ) )</f>
        <v>0</v>
      </c>
      <c r="J333" s="15">
        <f xml:space="preserve"> IF( ISNA( 'F_Inputs - Reps override'!I333 ), "", IF( ISBLANK( 'F_Inputs - Reps override'!I333 ), 'F_Inputs - Reps'!I333, 'F_Inputs - Reps override'!I333 ) )</f>
        <v>0</v>
      </c>
      <c r="K333" s="15">
        <f xml:space="preserve"> IF( ISNA( 'F_Inputs - Reps override'!J333 ), "", IF( ISBLANK( 'F_Inputs - Reps override'!J333 ), 'F_Inputs - Reps'!J333, 'F_Inputs - Reps override'!J333 ) )</f>
        <v>0</v>
      </c>
      <c r="L333" s="7">
        <f t="shared" si="5"/>
        <v>0</v>
      </c>
      <c r="M333" t="str">
        <f xml:space="preserve"> INDEX(Lookup!$D$3:$D$134, MATCH('Inputs - Reps'!D333, Lookup!$C$3:$C$134, 0),)</f>
        <v>Plus Opex WWN</v>
      </c>
    </row>
    <row r="334" spans="3:13">
      <c r="C334" s="15" t="s">
        <v>299</v>
      </c>
      <c r="D334" s="15" t="s">
        <v>168</v>
      </c>
      <c r="E334" s="15" t="s">
        <v>169</v>
      </c>
      <c r="F334" s="15" t="s">
        <v>36</v>
      </c>
      <c r="G334" s="15">
        <f xml:space="preserve"> IF( ISNA( 'F_Inputs - Reps override'!F334 ), "", IF( ISBLANK( 'F_Inputs - Reps override'!F334 ), 'F_Inputs - Reps'!F334, 'F_Inputs - Reps override'!F334 ) )</f>
        <v>0</v>
      </c>
      <c r="H334" s="15">
        <f xml:space="preserve"> IF( ISNA( 'F_Inputs - Reps override'!G334 ), "", IF( ISBLANK( 'F_Inputs - Reps override'!G334 ), 'F_Inputs - Reps'!G334, 'F_Inputs - Reps override'!G334 ) )</f>
        <v>0</v>
      </c>
      <c r="I334" s="15">
        <f xml:space="preserve"> IF( ISNA( 'F_Inputs - Reps override'!H334 ), "", IF( ISBLANK( 'F_Inputs - Reps override'!H334 ), 'F_Inputs - Reps'!H334, 'F_Inputs - Reps override'!H334 ) )</f>
        <v>0</v>
      </c>
      <c r="J334" s="15">
        <f xml:space="preserve"> IF( ISNA( 'F_Inputs - Reps override'!I334 ), "", IF( ISBLANK( 'F_Inputs - Reps override'!I334 ), 'F_Inputs - Reps'!I334, 'F_Inputs - Reps override'!I334 ) )</f>
        <v>0</v>
      </c>
      <c r="K334" s="15">
        <f xml:space="preserve"> IF( ISNA( 'F_Inputs - Reps override'!J334 ), "", IF( ISBLANK( 'F_Inputs - Reps override'!J334 ), 'F_Inputs - Reps'!J334, 'F_Inputs - Reps override'!J334 ) )</f>
        <v>0</v>
      </c>
      <c r="L334" s="7">
        <f t="shared" si="5"/>
        <v>0</v>
      </c>
      <c r="M334" t="str">
        <f xml:space="preserve"> INDEX(Lookup!$D$3:$D$134, MATCH('Inputs - Reps'!D334, Lookup!$C$3:$C$134, 0),)</f>
        <v>Plus Opex BIO</v>
      </c>
    </row>
    <row r="335" spans="3:13">
      <c r="C335" s="15" t="s">
        <v>299</v>
      </c>
      <c r="D335" s="15" t="s">
        <v>170</v>
      </c>
      <c r="E335" s="15" t="s">
        <v>171</v>
      </c>
      <c r="F335" s="15" t="s">
        <v>36</v>
      </c>
      <c r="G335" s="15">
        <f xml:space="preserve"> IF( ISNA( 'F_Inputs - Reps override'!F335 ), "", IF( ISBLANK( 'F_Inputs - Reps override'!F335 ), 'F_Inputs - Reps'!F335, 'F_Inputs - Reps override'!F335 ) )</f>
        <v>0</v>
      </c>
      <c r="H335" s="15">
        <f xml:space="preserve"> IF( ISNA( 'F_Inputs - Reps override'!G335 ), "", IF( ISBLANK( 'F_Inputs - Reps override'!G335 ), 'F_Inputs - Reps'!G335, 'F_Inputs - Reps override'!G335 ) )</f>
        <v>0</v>
      </c>
      <c r="I335" s="15">
        <f xml:space="preserve"> IF( ISNA( 'F_Inputs - Reps override'!H335 ), "", IF( ISBLANK( 'F_Inputs - Reps override'!H335 ), 'F_Inputs - Reps'!H335, 'F_Inputs - Reps override'!H335 ) )</f>
        <v>0</v>
      </c>
      <c r="J335" s="15">
        <f xml:space="preserve"> IF( ISNA( 'F_Inputs - Reps override'!I335 ), "", IF( ISBLANK( 'F_Inputs - Reps override'!I335 ), 'F_Inputs - Reps'!I335, 'F_Inputs - Reps override'!I335 ) )</f>
        <v>0</v>
      </c>
      <c r="K335" s="15">
        <f xml:space="preserve"> IF( ISNA( 'F_Inputs - Reps override'!J335 ), "", IF( ISBLANK( 'F_Inputs - Reps override'!J335 ), 'F_Inputs - Reps'!J335, 'F_Inputs - Reps override'!J335 ) )</f>
        <v>0</v>
      </c>
      <c r="L335" s="7">
        <f t="shared" si="5"/>
        <v>0</v>
      </c>
      <c r="M335" t="str">
        <f xml:space="preserve"> INDEX(Lookup!$D$3:$D$134, MATCH('Inputs - Reps'!D335, Lookup!$C$3:$C$134, 0),)</f>
        <v>Plus Opex BIO</v>
      </c>
    </row>
    <row r="336" spans="3:13">
      <c r="C336" s="15" t="s">
        <v>299</v>
      </c>
      <c r="D336" s="15" t="s">
        <v>172</v>
      </c>
      <c r="E336" s="15" t="s">
        <v>173</v>
      </c>
      <c r="F336" s="15" t="s">
        <v>36</v>
      </c>
      <c r="G336" s="15">
        <f xml:space="preserve"> IF( ISNA( 'F_Inputs - Reps override'!F336 ), "", IF( ISBLANK( 'F_Inputs - Reps override'!F336 ), 'F_Inputs - Reps'!F336, 'F_Inputs - Reps override'!F336 ) )</f>
        <v>0</v>
      </c>
      <c r="H336" s="15">
        <f xml:space="preserve"> IF( ISNA( 'F_Inputs - Reps override'!G336 ), "", IF( ISBLANK( 'F_Inputs - Reps override'!G336 ), 'F_Inputs - Reps'!G336, 'F_Inputs - Reps override'!G336 ) )</f>
        <v>0</v>
      </c>
      <c r="I336" s="15">
        <f xml:space="preserve"> IF( ISNA( 'F_Inputs - Reps override'!H336 ), "", IF( ISBLANK( 'F_Inputs - Reps override'!H336 ), 'F_Inputs - Reps'!H336, 'F_Inputs - Reps override'!H336 ) )</f>
        <v>0</v>
      </c>
      <c r="J336" s="15">
        <f xml:space="preserve"> IF( ISNA( 'F_Inputs - Reps override'!I336 ), "", IF( ISBLANK( 'F_Inputs - Reps override'!I336 ), 'F_Inputs - Reps'!I336, 'F_Inputs - Reps override'!I336 ) )</f>
        <v>0</v>
      </c>
      <c r="K336" s="15">
        <f xml:space="preserve"> IF( ISNA( 'F_Inputs - Reps override'!J336 ), "", IF( ISBLANK( 'F_Inputs - Reps override'!J336 ), 'F_Inputs - Reps'!J336, 'F_Inputs - Reps override'!J336 ) )</f>
        <v>0</v>
      </c>
      <c r="L336" s="7">
        <f t="shared" si="5"/>
        <v>0</v>
      </c>
      <c r="M336" t="str">
        <f xml:space="preserve"> INDEX(Lookup!$D$3:$D$134, MATCH('Inputs - Reps'!D336, Lookup!$C$3:$C$134, 0),)</f>
        <v>Plus Opex BIO</v>
      </c>
    </row>
    <row r="337" spans="3:13">
      <c r="C337" s="15" t="s">
        <v>299</v>
      </c>
      <c r="D337" s="15" t="s">
        <v>174</v>
      </c>
      <c r="E337" s="15" t="s">
        <v>175</v>
      </c>
      <c r="F337" s="15" t="s">
        <v>36</v>
      </c>
      <c r="G337" s="15">
        <f xml:space="preserve"> IF( ISNA( 'F_Inputs - Reps override'!F337 ), "", IF( ISBLANK( 'F_Inputs - Reps override'!F337 ), 'F_Inputs - Reps'!F337, 'F_Inputs - Reps override'!F337 ) )</f>
        <v>0</v>
      </c>
      <c r="H337" s="15">
        <f xml:space="preserve"> IF( ISNA( 'F_Inputs - Reps override'!G337 ), "", IF( ISBLANK( 'F_Inputs - Reps override'!G337 ), 'F_Inputs - Reps'!G337, 'F_Inputs - Reps override'!G337 ) )</f>
        <v>0</v>
      </c>
      <c r="I337" s="15">
        <f xml:space="preserve"> IF( ISNA( 'F_Inputs - Reps override'!H337 ), "", IF( ISBLANK( 'F_Inputs - Reps override'!H337 ), 'F_Inputs - Reps'!H337, 'F_Inputs - Reps override'!H337 ) )</f>
        <v>0</v>
      </c>
      <c r="J337" s="15">
        <f xml:space="preserve"> IF( ISNA( 'F_Inputs - Reps override'!I337 ), "", IF( ISBLANK( 'F_Inputs - Reps override'!I337 ), 'F_Inputs - Reps'!I337, 'F_Inputs - Reps override'!I337 ) )</f>
        <v>0</v>
      </c>
      <c r="K337" s="15">
        <f xml:space="preserve"> IF( ISNA( 'F_Inputs - Reps override'!J337 ), "", IF( ISBLANK( 'F_Inputs - Reps override'!J337 ), 'F_Inputs - Reps'!J337, 'F_Inputs - Reps override'!J337 ) )</f>
        <v>0</v>
      </c>
      <c r="L337" s="7">
        <f t="shared" si="5"/>
        <v>0</v>
      </c>
      <c r="M337" t="str">
        <f xml:space="preserve"> INDEX(Lookup!$D$3:$D$134, MATCH('Inputs - Reps'!D337, Lookup!$C$3:$C$134, 0),)</f>
        <v>Plus Opex WWN</v>
      </c>
    </row>
    <row r="338" spans="3:13">
      <c r="C338" s="15" t="s">
        <v>299</v>
      </c>
      <c r="D338" s="15" t="s">
        <v>176</v>
      </c>
      <c r="E338" s="15" t="s">
        <v>177</v>
      </c>
      <c r="F338" s="15" t="s">
        <v>36</v>
      </c>
      <c r="G338" s="15">
        <f xml:space="preserve"> IF( ISNA( 'F_Inputs - Reps override'!F338 ), "", IF( ISBLANK( 'F_Inputs - Reps override'!F338 ), 'F_Inputs - Reps'!F338, 'F_Inputs - Reps override'!F338 ) )</f>
        <v>0</v>
      </c>
      <c r="H338" s="15">
        <f xml:space="preserve"> IF( ISNA( 'F_Inputs - Reps override'!G338 ), "", IF( ISBLANK( 'F_Inputs - Reps override'!G338 ), 'F_Inputs - Reps'!G338, 'F_Inputs - Reps override'!G338 ) )</f>
        <v>0</v>
      </c>
      <c r="I338" s="15">
        <f xml:space="preserve"> IF( ISNA( 'F_Inputs - Reps override'!H338 ), "", IF( ISBLANK( 'F_Inputs - Reps override'!H338 ), 'F_Inputs - Reps'!H338, 'F_Inputs - Reps override'!H338 ) )</f>
        <v>0</v>
      </c>
      <c r="J338" s="15">
        <f xml:space="preserve"> IF( ISNA( 'F_Inputs - Reps override'!I338 ), "", IF( ISBLANK( 'F_Inputs - Reps override'!I338 ), 'F_Inputs - Reps'!I338, 'F_Inputs - Reps override'!I338 ) )</f>
        <v>0</v>
      </c>
      <c r="K338" s="15">
        <f xml:space="preserve"> IF( ISNA( 'F_Inputs - Reps override'!J338 ), "", IF( ISBLANK( 'F_Inputs - Reps override'!J338 ), 'F_Inputs - Reps'!J338, 'F_Inputs - Reps override'!J338 ) )</f>
        <v>0</v>
      </c>
      <c r="L338" s="7">
        <f t="shared" si="5"/>
        <v>0</v>
      </c>
      <c r="M338" t="str">
        <f xml:space="preserve"> INDEX(Lookup!$D$3:$D$134, MATCH('Inputs - Reps'!D338, Lookup!$C$3:$C$134, 0),)</f>
        <v>Plus Opex WWN</v>
      </c>
    </row>
    <row r="339" spans="3:13">
      <c r="C339" s="15" t="s">
        <v>299</v>
      </c>
      <c r="D339" s="15" t="s">
        <v>178</v>
      </c>
      <c r="E339" s="15" t="s">
        <v>179</v>
      </c>
      <c r="F339" s="15" t="s">
        <v>36</v>
      </c>
      <c r="G339" s="15">
        <f xml:space="preserve"> IF( ISNA( 'F_Inputs - Reps override'!F339 ), "", IF( ISBLANK( 'F_Inputs - Reps override'!F339 ), 'F_Inputs - Reps'!F339, 'F_Inputs - Reps override'!F339 ) )</f>
        <v>0</v>
      </c>
      <c r="H339" s="15">
        <f xml:space="preserve"> IF( ISNA( 'F_Inputs - Reps override'!G339 ), "", IF( ISBLANK( 'F_Inputs - Reps override'!G339 ), 'F_Inputs - Reps'!G339, 'F_Inputs - Reps override'!G339 ) )</f>
        <v>0</v>
      </c>
      <c r="I339" s="15">
        <f xml:space="preserve"> IF( ISNA( 'F_Inputs - Reps override'!H339 ), "", IF( ISBLANK( 'F_Inputs - Reps override'!H339 ), 'F_Inputs - Reps'!H339, 'F_Inputs - Reps override'!H339 ) )</f>
        <v>0</v>
      </c>
      <c r="J339" s="15">
        <f xml:space="preserve"> IF( ISNA( 'F_Inputs - Reps override'!I339 ), "", IF( ISBLANK( 'F_Inputs - Reps override'!I339 ), 'F_Inputs - Reps'!I339, 'F_Inputs - Reps override'!I339 ) )</f>
        <v>0</v>
      </c>
      <c r="K339" s="15">
        <f xml:space="preserve"> IF( ISNA( 'F_Inputs - Reps override'!J339 ), "", IF( ISBLANK( 'F_Inputs - Reps override'!J339 ), 'F_Inputs - Reps'!J339, 'F_Inputs - Reps override'!J339 ) )</f>
        <v>0</v>
      </c>
      <c r="L339" s="7">
        <f t="shared" si="5"/>
        <v>0</v>
      </c>
      <c r="M339" t="str">
        <f xml:space="preserve"> INDEX(Lookup!$D$3:$D$134, MATCH('Inputs - Reps'!D339, Lookup!$C$3:$C$134, 0),)</f>
        <v>Plus Opex BIO</v>
      </c>
    </row>
    <row r="340" spans="3:13">
      <c r="C340" s="15" t="s">
        <v>299</v>
      </c>
      <c r="D340" s="15" t="s">
        <v>180</v>
      </c>
      <c r="E340" s="15" t="s">
        <v>181</v>
      </c>
      <c r="F340" s="15" t="s">
        <v>36</v>
      </c>
      <c r="G340" s="15">
        <f xml:space="preserve"> IF( ISNA( 'F_Inputs - Reps override'!F340 ), "", IF( ISBLANK( 'F_Inputs - Reps override'!F340 ), 'F_Inputs - Reps'!F340, 'F_Inputs - Reps override'!F340 ) )</f>
        <v>0</v>
      </c>
      <c r="H340" s="15">
        <f xml:space="preserve"> IF( ISNA( 'F_Inputs - Reps override'!G340 ), "", IF( ISBLANK( 'F_Inputs - Reps override'!G340 ), 'F_Inputs - Reps'!G340, 'F_Inputs - Reps override'!G340 ) )</f>
        <v>0</v>
      </c>
      <c r="I340" s="15">
        <f xml:space="preserve"> IF( ISNA( 'F_Inputs - Reps override'!H340 ), "", IF( ISBLANK( 'F_Inputs - Reps override'!H340 ), 'F_Inputs - Reps'!H340, 'F_Inputs - Reps override'!H340 ) )</f>
        <v>0</v>
      </c>
      <c r="J340" s="15">
        <f xml:space="preserve"> IF( ISNA( 'F_Inputs - Reps override'!I340 ), "", IF( ISBLANK( 'F_Inputs - Reps override'!I340 ), 'F_Inputs - Reps'!I340, 'F_Inputs - Reps override'!I340 ) )</f>
        <v>0</v>
      </c>
      <c r="K340" s="15">
        <f xml:space="preserve"> IF( ISNA( 'F_Inputs - Reps override'!J340 ), "", IF( ISBLANK( 'F_Inputs - Reps override'!J340 ), 'F_Inputs - Reps'!J340, 'F_Inputs - Reps override'!J340 ) )</f>
        <v>0</v>
      </c>
      <c r="L340" s="7">
        <f t="shared" si="5"/>
        <v>0</v>
      </c>
      <c r="M340" t="str">
        <f xml:space="preserve"> INDEX(Lookup!$D$3:$D$134, MATCH('Inputs - Reps'!D340, Lookup!$C$3:$C$134, 0),)</f>
        <v>Plus Opex BIO</v>
      </c>
    </row>
    <row r="341" spans="3:13">
      <c r="C341" s="15" t="s">
        <v>299</v>
      </c>
      <c r="D341" s="15" t="s">
        <v>182</v>
      </c>
      <c r="E341" s="15" t="s">
        <v>183</v>
      </c>
      <c r="F341" s="15" t="s">
        <v>36</v>
      </c>
      <c r="G341" s="15">
        <f xml:space="preserve"> IF( ISNA( 'F_Inputs - Reps override'!F341 ), "", IF( ISBLANK( 'F_Inputs - Reps override'!F341 ), 'F_Inputs - Reps'!F341, 'F_Inputs - Reps override'!F341 ) )</f>
        <v>0</v>
      </c>
      <c r="H341" s="15">
        <f xml:space="preserve"> IF( ISNA( 'F_Inputs - Reps override'!G341 ), "", IF( ISBLANK( 'F_Inputs - Reps override'!G341 ), 'F_Inputs - Reps'!G341, 'F_Inputs - Reps override'!G341 ) )</f>
        <v>0</v>
      </c>
      <c r="I341" s="15">
        <f xml:space="preserve"> IF( ISNA( 'F_Inputs - Reps override'!H341 ), "", IF( ISBLANK( 'F_Inputs - Reps override'!H341 ), 'F_Inputs - Reps'!H341, 'F_Inputs - Reps override'!H341 ) )</f>
        <v>0</v>
      </c>
      <c r="J341" s="15">
        <f xml:space="preserve"> IF( ISNA( 'F_Inputs - Reps override'!I341 ), "", IF( ISBLANK( 'F_Inputs - Reps override'!I341 ), 'F_Inputs - Reps'!I341, 'F_Inputs - Reps override'!I341 ) )</f>
        <v>0</v>
      </c>
      <c r="K341" s="15">
        <f xml:space="preserve"> IF( ISNA( 'F_Inputs - Reps override'!J341 ), "", IF( ISBLANK( 'F_Inputs - Reps override'!J341 ), 'F_Inputs - Reps'!J341, 'F_Inputs - Reps override'!J341 ) )</f>
        <v>0</v>
      </c>
      <c r="L341" s="7">
        <f t="shared" si="5"/>
        <v>0</v>
      </c>
      <c r="M341" t="str">
        <f xml:space="preserve"> INDEX(Lookup!$D$3:$D$134, MATCH('Inputs - Reps'!D341, Lookup!$C$3:$C$134, 0),)</f>
        <v>Plus Opex BIO</v>
      </c>
    </row>
    <row r="342" spans="3:13">
      <c r="C342" s="15" t="s">
        <v>299</v>
      </c>
      <c r="D342" s="15" t="s">
        <v>184</v>
      </c>
      <c r="E342" s="15" t="s">
        <v>185</v>
      </c>
      <c r="F342" s="15" t="s">
        <v>36</v>
      </c>
      <c r="G342" s="15">
        <f xml:space="preserve"> IF( ISNA( 'F_Inputs - Reps override'!F342 ), "", IF( ISBLANK( 'F_Inputs - Reps override'!F342 ), 'F_Inputs - Reps'!F342, 'F_Inputs - Reps override'!F342 ) )</f>
        <v>14.503</v>
      </c>
      <c r="H342" s="15">
        <f xml:space="preserve"> IF( ISNA( 'F_Inputs - Reps override'!G342 ), "", IF( ISBLANK( 'F_Inputs - Reps override'!G342 ), 'F_Inputs - Reps'!G342, 'F_Inputs - Reps override'!G342 ) )</f>
        <v>14.465999999999999</v>
      </c>
      <c r="I342" s="15">
        <f xml:space="preserve"> IF( ISNA( 'F_Inputs - Reps override'!H342 ), "", IF( ISBLANK( 'F_Inputs - Reps override'!H342 ), 'F_Inputs - Reps'!H342, 'F_Inputs - Reps override'!H342 ) )</f>
        <v>14.427</v>
      </c>
      <c r="J342" s="15">
        <f xml:space="preserve"> IF( ISNA( 'F_Inputs - Reps override'!I342 ), "", IF( ISBLANK( 'F_Inputs - Reps override'!I342 ), 'F_Inputs - Reps'!I342, 'F_Inputs - Reps override'!I342 ) )</f>
        <v>14.388999999999999</v>
      </c>
      <c r="K342" s="15">
        <f xml:space="preserve"> IF( ISNA( 'F_Inputs - Reps override'!J342 ), "", IF( ISBLANK( 'F_Inputs - Reps override'!J342 ), 'F_Inputs - Reps'!J342, 'F_Inputs - Reps override'!J342 ) )</f>
        <v>14.349</v>
      </c>
      <c r="L342" s="7">
        <f t="shared" si="5"/>
        <v>72.134</v>
      </c>
      <c r="M342" t="str">
        <f xml:space="preserve"> INDEX(Lookup!$D$3:$D$134, MATCH('Inputs - Reps'!D342, Lookup!$C$3:$C$134, 0),)</f>
        <v>B Capex WWN</v>
      </c>
    </row>
    <row r="343" spans="3:13">
      <c r="C343" s="15" t="s">
        <v>299</v>
      </c>
      <c r="D343" s="15" t="s">
        <v>186</v>
      </c>
      <c r="E343" s="15" t="s">
        <v>187</v>
      </c>
      <c r="F343" s="15" t="s">
        <v>36</v>
      </c>
      <c r="G343" s="15">
        <f xml:space="preserve"> IF( ISNA( 'F_Inputs - Reps override'!F343 ), "", IF( ISBLANK( 'F_Inputs - Reps override'!F343 ), 'F_Inputs - Reps'!F343, 'F_Inputs - Reps override'!F343 ) )</f>
        <v>0</v>
      </c>
      <c r="H343" s="15">
        <f xml:space="preserve"> IF( ISNA( 'F_Inputs - Reps override'!G343 ), "", IF( ISBLANK( 'F_Inputs - Reps override'!G343 ), 'F_Inputs - Reps'!G343, 'F_Inputs - Reps override'!G343 ) )</f>
        <v>0</v>
      </c>
      <c r="I343" s="15">
        <f xml:space="preserve"> IF( ISNA( 'F_Inputs - Reps override'!H343 ), "", IF( ISBLANK( 'F_Inputs - Reps override'!H343 ), 'F_Inputs - Reps'!H343, 'F_Inputs - Reps override'!H343 ) )</f>
        <v>0</v>
      </c>
      <c r="J343" s="15">
        <f xml:space="preserve"> IF( ISNA( 'F_Inputs - Reps override'!I343 ), "", IF( ISBLANK( 'F_Inputs - Reps override'!I343 ), 'F_Inputs - Reps'!I343, 'F_Inputs - Reps override'!I343 ) )</f>
        <v>0</v>
      </c>
      <c r="K343" s="15">
        <f xml:space="preserve"> IF( ISNA( 'F_Inputs - Reps override'!J343 ), "", IF( ISBLANK( 'F_Inputs - Reps override'!J343 ), 'F_Inputs - Reps'!J343, 'F_Inputs - Reps override'!J343 ) )</f>
        <v>0</v>
      </c>
      <c r="L343" s="7">
        <f t="shared" si="5"/>
        <v>0</v>
      </c>
      <c r="M343" t="str">
        <f xml:space="preserve"> INDEX(Lookup!$D$3:$D$134, MATCH('Inputs - Reps'!D343, Lookup!$C$3:$C$134, 0),)</f>
        <v>B Capex WWN</v>
      </c>
    </row>
    <row r="344" spans="3:13">
      <c r="C344" s="15" t="s">
        <v>299</v>
      </c>
      <c r="D344" s="15" t="s">
        <v>188</v>
      </c>
      <c r="E344" s="15" t="s">
        <v>189</v>
      </c>
      <c r="F344" s="15" t="s">
        <v>36</v>
      </c>
      <c r="G344" s="15">
        <f xml:space="preserve"> IF( ISNA( 'F_Inputs - Reps override'!F344 ), "", IF( ISBLANK( 'F_Inputs - Reps override'!F344 ), 'F_Inputs - Reps'!F344, 'F_Inputs - Reps override'!F344 ) )</f>
        <v>0</v>
      </c>
      <c r="H344" s="15">
        <f xml:space="preserve"> IF( ISNA( 'F_Inputs - Reps override'!G344 ), "", IF( ISBLANK( 'F_Inputs - Reps override'!G344 ), 'F_Inputs - Reps'!G344, 'F_Inputs - Reps override'!G344 ) )</f>
        <v>0</v>
      </c>
      <c r="I344" s="15">
        <f xml:space="preserve"> IF( ISNA( 'F_Inputs - Reps override'!H344 ), "", IF( ISBLANK( 'F_Inputs - Reps override'!H344 ), 'F_Inputs - Reps'!H344, 'F_Inputs - Reps override'!H344 ) )</f>
        <v>0</v>
      </c>
      <c r="J344" s="15">
        <f xml:space="preserve"> IF( ISNA( 'F_Inputs - Reps override'!I344 ), "", IF( ISBLANK( 'F_Inputs - Reps override'!I344 ), 'F_Inputs - Reps'!I344, 'F_Inputs - Reps override'!I344 ) )</f>
        <v>0</v>
      </c>
      <c r="K344" s="15">
        <f xml:space="preserve"> IF( ISNA( 'F_Inputs - Reps override'!J344 ), "", IF( ISBLANK( 'F_Inputs - Reps override'!J344 ), 'F_Inputs - Reps'!J344, 'F_Inputs - Reps override'!J344 ) )</f>
        <v>0</v>
      </c>
      <c r="L344" s="7">
        <f t="shared" si="5"/>
        <v>0</v>
      </c>
      <c r="M344" t="str">
        <f xml:space="preserve"> INDEX(Lookup!$D$3:$D$134, MATCH('Inputs - Reps'!D344, Lookup!$C$3:$C$134, 0),)</f>
        <v>B Capex BIO</v>
      </c>
    </row>
    <row r="345" spans="3:13">
      <c r="C345" s="15" t="s">
        <v>299</v>
      </c>
      <c r="D345" s="15" t="s">
        <v>190</v>
      </c>
      <c r="E345" s="15" t="s">
        <v>191</v>
      </c>
      <c r="F345" s="15" t="s">
        <v>36</v>
      </c>
      <c r="G345" s="15">
        <f xml:space="preserve"> IF( ISNA( 'F_Inputs - Reps override'!F345 ), "", IF( ISBLANK( 'F_Inputs - Reps override'!F345 ), 'F_Inputs - Reps'!F345, 'F_Inputs - Reps override'!F345 ) )</f>
        <v>0</v>
      </c>
      <c r="H345" s="15">
        <f xml:space="preserve"> IF( ISNA( 'F_Inputs - Reps override'!G345 ), "", IF( ISBLANK( 'F_Inputs - Reps override'!G345 ), 'F_Inputs - Reps'!G345, 'F_Inputs - Reps override'!G345 ) )</f>
        <v>0</v>
      </c>
      <c r="I345" s="15">
        <f xml:space="preserve"> IF( ISNA( 'F_Inputs - Reps override'!H345 ), "", IF( ISBLANK( 'F_Inputs - Reps override'!H345 ), 'F_Inputs - Reps'!H345, 'F_Inputs - Reps override'!H345 ) )</f>
        <v>0</v>
      </c>
      <c r="J345" s="15">
        <f xml:space="preserve"> IF( ISNA( 'F_Inputs - Reps override'!I345 ), "", IF( ISBLANK( 'F_Inputs - Reps override'!I345 ), 'F_Inputs - Reps'!I345, 'F_Inputs - Reps override'!I345 ) )</f>
        <v>0</v>
      </c>
      <c r="K345" s="15">
        <f xml:space="preserve"> IF( ISNA( 'F_Inputs - Reps override'!J345 ), "", IF( ISBLANK( 'F_Inputs - Reps override'!J345 ), 'F_Inputs - Reps'!J345, 'F_Inputs - Reps override'!J345 ) )</f>
        <v>0</v>
      </c>
      <c r="L345" s="7">
        <f t="shared" si="5"/>
        <v>0</v>
      </c>
      <c r="M345" t="str">
        <f xml:space="preserve"> INDEX(Lookup!$D$3:$D$134, MATCH('Inputs - Reps'!D345, Lookup!$C$3:$C$134, 0),)</f>
        <v>B Capex BIO</v>
      </c>
    </row>
    <row r="346" spans="3:13">
      <c r="C346" s="15" t="s">
        <v>299</v>
      </c>
      <c r="D346" s="15" t="s">
        <v>192</v>
      </c>
      <c r="E346" s="15" t="s">
        <v>193</v>
      </c>
      <c r="F346" s="15" t="s">
        <v>36</v>
      </c>
      <c r="G346" s="15">
        <f xml:space="preserve"> IF( ISNA( 'F_Inputs - Reps override'!F346 ), "", IF( ISBLANK( 'F_Inputs - Reps override'!F346 ), 'F_Inputs - Reps'!F346, 'F_Inputs - Reps override'!F346 ) )</f>
        <v>0</v>
      </c>
      <c r="H346" s="15">
        <f xml:space="preserve"> IF( ISNA( 'F_Inputs - Reps override'!G346 ), "", IF( ISBLANK( 'F_Inputs - Reps override'!G346 ), 'F_Inputs - Reps'!G346, 'F_Inputs - Reps override'!G346 ) )</f>
        <v>0</v>
      </c>
      <c r="I346" s="15">
        <f xml:space="preserve"> IF( ISNA( 'F_Inputs - Reps override'!H346 ), "", IF( ISBLANK( 'F_Inputs - Reps override'!H346 ), 'F_Inputs - Reps'!H346, 'F_Inputs - Reps override'!H346 ) )</f>
        <v>0</v>
      </c>
      <c r="J346" s="15">
        <f xml:space="preserve"> IF( ISNA( 'F_Inputs - Reps override'!I346 ), "", IF( ISBLANK( 'F_Inputs - Reps override'!I346 ), 'F_Inputs - Reps'!I346, 'F_Inputs - Reps override'!I346 ) )</f>
        <v>0</v>
      </c>
      <c r="K346" s="15">
        <f xml:space="preserve"> IF( ISNA( 'F_Inputs - Reps override'!J346 ), "", IF( ISBLANK( 'F_Inputs - Reps override'!J346 ), 'F_Inputs - Reps'!J346, 'F_Inputs - Reps override'!J346 ) )</f>
        <v>0</v>
      </c>
      <c r="L346" s="7">
        <f t="shared" si="5"/>
        <v>0</v>
      </c>
      <c r="M346" t="str">
        <f xml:space="preserve"> INDEX(Lookup!$D$3:$D$134, MATCH('Inputs - Reps'!D346, Lookup!$C$3:$C$134, 0),)</f>
        <v>B Capex BIO</v>
      </c>
    </row>
    <row r="347" spans="3:13">
      <c r="C347" s="15" t="s">
        <v>299</v>
      </c>
      <c r="D347" s="15" t="s">
        <v>194</v>
      </c>
      <c r="E347" s="15" t="s">
        <v>195</v>
      </c>
      <c r="F347" s="15" t="s">
        <v>36</v>
      </c>
      <c r="G347" s="15">
        <f xml:space="preserve"> IF( ISNA( 'F_Inputs - Reps override'!F347 ), "", IF( ISBLANK( 'F_Inputs - Reps override'!F347 ), 'F_Inputs - Reps'!F347, 'F_Inputs - Reps override'!F347 ) )</f>
        <v>12.933</v>
      </c>
      <c r="H347" s="15">
        <f xml:space="preserve"> IF( ISNA( 'F_Inputs - Reps override'!G347 ), "", IF( ISBLANK( 'F_Inputs - Reps override'!G347 ), 'F_Inputs - Reps'!G347, 'F_Inputs - Reps override'!G347 ) )</f>
        <v>12.894</v>
      </c>
      <c r="I347" s="15">
        <f xml:space="preserve"> IF( ISNA( 'F_Inputs - Reps override'!H347 ), "", IF( ISBLANK( 'F_Inputs - Reps override'!H347 ), 'F_Inputs - Reps'!H347, 'F_Inputs - Reps override'!H347 ) )</f>
        <v>12.853</v>
      </c>
      <c r="J347" s="15">
        <f xml:space="preserve"> IF( ISNA( 'F_Inputs - Reps override'!I347 ), "", IF( ISBLANK( 'F_Inputs - Reps override'!I347 ), 'F_Inputs - Reps'!I347, 'F_Inputs - Reps override'!I347 ) )</f>
        <v>12.813000000000001</v>
      </c>
      <c r="K347" s="15">
        <f xml:space="preserve"> IF( ISNA( 'F_Inputs - Reps override'!J347 ), "", IF( ISBLANK( 'F_Inputs - Reps override'!J347 ), 'F_Inputs - Reps'!J347, 'F_Inputs - Reps override'!J347 ) )</f>
        <v>12.772</v>
      </c>
      <c r="L347" s="7">
        <f t="shared" si="5"/>
        <v>64.265000000000001</v>
      </c>
      <c r="M347" t="str">
        <f xml:space="preserve"> INDEX(Lookup!$D$3:$D$134, MATCH('Inputs - Reps'!D347, Lookup!$C$3:$C$134, 0),)</f>
        <v>B Capex WWN</v>
      </c>
    </row>
    <row r="348" spans="3:13">
      <c r="C348" s="15" t="s">
        <v>299</v>
      </c>
      <c r="D348" s="15" t="s">
        <v>196</v>
      </c>
      <c r="E348" s="15" t="s">
        <v>197</v>
      </c>
      <c r="F348" s="15" t="s">
        <v>36</v>
      </c>
      <c r="G348" s="15">
        <f xml:space="preserve"> IF( ISNA( 'F_Inputs - Reps override'!F348 ), "", IF( ISBLANK( 'F_Inputs - Reps override'!F348 ), 'F_Inputs - Reps'!F348, 'F_Inputs - Reps override'!F348 ) )</f>
        <v>25.867999999999999</v>
      </c>
      <c r="H348" s="15">
        <f xml:space="preserve"> IF( ISNA( 'F_Inputs - Reps override'!G348 ), "", IF( ISBLANK( 'F_Inputs - Reps override'!G348 ), 'F_Inputs - Reps'!G348, 'F_Inputs - Reps override'!G348 ) )</f>
        <v>25.79</v>
      </c>
      <c r="I348" s="15">
        <f xml:space="preserve"> IF( ISNA( 'F_Inputs - Reps override'!H348 ), "", IF( ISBLANK( 'F_Inputs - Reps override'!H348 ), 'F_Inputs - Reps'!H348, 'F_Inputs - Reps override'!H348 ) )</f>
        <v>25.707999999999998</v>
      </c>
      <c r="J348" s="15">
        <f xml:space="preserve"> IF( ISNA( 'F_Inputs - Reps override'!I348 ), "", IF( ISBLANK( 'F_Inputs - Reps override'!I348 ), 'F_Inputs - Reps'!I348, 'F_Inputs - Reps override'!I348 ) )</f>
        <v>25.628</v>
      </c>
      <c r="K348" s="15">
        <f xml:space="preserve"> IF( ISNA( 'F_Inputs - Reps override'!J348 ), "", IF( ISBLANK( 'F_Inputs - Reps override'!J348 ), 'F_Inputs - Reps'!J348, 'F_Inputs - Reps override'!J348 ) )</f>
        <v>25.545999999999999</v>
      </c>
      <c r="L348" s="7">
        <f t="shared" si="5"/>
        <v>128.54</v>
      </c>
      <c r="M348" t="str">
        <f xml:space="preserve"> INDEX(Lookup!$D$3:$D$134, MATCH('Inputs - Reps'!D348, Lookup!$C$3:$C$134, 0),)</f>
        <v>B Capex WWN</v>
      </c>
    </row>
    <row r="349" spans="3:13">
      <c r="C349" s="15" t="s">
        <v>299</v>
      </c>
      <c r="D349" s="15" t="s">
        <v>198</v>
      </c>
      <c r="E349" s="15" t="s">
        <v>199</v>
      </c>
      <c r="F349" s="15" t="s">
        <v>36</v>
      </c>
      <c r="G349" s="15">
        <f xml:space="preserve"> IF( ISNA( 'F_Inputs - Reps override'!F349 ), "", IF( ISBLANK( 'F_Inputs - Reps override'!F349 ), 'F_Inputs - Reps'!F349, 'F_Inputs - Reps override'!F349 ) )</f>
        <v>0</v>
      </c>
      <c r="H349" s="15">
        <f xml:space="preserve"> IF( ISNA( 'F_Inputs - Reps override'!G349 ), "", IF( ISBLANK( 'F_Inputs - Reps override'!G349 ), 'F_Inputs - Reps'!G349, 'F_Inputs - Reps override'!G349 ) )</f>
        <v>0</v>
      </c>
      <c r="I349" s="15">
        <f xml:space="preserve"> IF( ISNA( 'F_Inputs - Reps override'!H349 ), "", IF( ISBLANK( 'F_Inputs - Reps override'!H349 ), 'F_Inputs - Reps'!H349, 'F_Inputs - Reps override'!H349 ) )</f>
        <v>0</v>
      </c>
      <c r="J349" s="15">
        <f xml:space="preserve"> IF( ISNA( 'F_Inputs - Reps override'!I349 ), "", IF( ISBLANK( 'F_Inputs - Reps override'!I349 ), 'F_Inputs - Reps'!I349, 'F_Inputs - Reps override'!I349 ) )</f>
        <v>0</v>
      </c>
      <c r="K349" s="15">
        <f xml:space="preserve"> IF( ISNA( 'F_Inputs - Reps override'!J349 ), "", IF( ISBLANK( 'F_Inputs - Reps override'!J349 ), 'F_Inputs - Reps'!J349, 'F_Inputs - Reps override'!J349 ) )</f>
        <v>0</v>
      </c>
      <c r="L349" s="7">
        <f t="shared" si="5"/>
        <v>0</v>
      </c>
      <c r="M349" t="str">
        <f xml:space="preserve"> INDEX(Lookup!$D$3:$D$134, MATCH('Inputs - Reps'!D349, Lookup!$C$3:$C$134, 0),)</f>
        <v>B Capex BIO</v>
      </c>
    </row>
    <row r="350" spans="3:13">
      <c r="C350" s="15" t="s">
        <v>299</v>
      </c>
      <c r="D350" s="15" t="s">
        <v>200</v>
      </c>
      <c r="E350" s="15" t="s">
        <v>201</v>
      </c>
      <c r="F350" s="15" t="s">
        <v>36</v>
      </c>
      <c r="G350" s="15">
        <f xml:space="preserve"> IF( ISNA( 'F_Inputs - Reps override'!F350 ), "", IF( ISBLANK( 'F_Inputs - Reps override'!F350 ), 'F_Inputs - Reps'!F350, 'F_Inputs - Reps override'!F350 ) )</f>
        <v>8.8350000000000009</v>
      </c>
      <c r="H350" s="15">
        <f xml:space="preserve"> IF( ISNA( 'F_Inputs - Reps override'!G350 ), "", IF( ISBLANK( 'F_Inputs - Reps override'!G350 ), 'F_Inputs - Reps'!G350, 'F_Inputs - Reps override'!G350 ) )</f>
        <v>8.8079999999999998</v>
      </c>
      <c r="I350" s="15">
        <f xml:space="preserve"> IF( ISNA( 'F_Inputs - Reps override'!H350 ), "", IF( ISBLANK( 'F_Inputs - Reps override'!H350 ), 'F_Inputs - Reps'!H350, 'F_Inputs - Reps override'!H350 ) )</f>
        <v>8.7799999999999994</v>
      </c>
      <c r="J350" s="15">
        <f xml:space="preserve"> IF( ISNA( 'F_Inputs - Reps override'!I350 ), "", IF( ISBLANK( 'F_Inputs - Reps override'!I350 ), 'F_Inputs - Reps'!I350, 'F_Inputs - Reps override'!I350 ) )</f>
        <v>8.7530000000000001</v>
      </c>
      <c r="K350" s="15">
        <f xml:space="preserve"> IF( ISNA( 'F_Inputs - Reps override'!J350 ), "", IF( ISBLANK( 'F_Inputs - Reps override'!J350 ), 'F_Inputs - Reps'!J350, 'F_Inputs - Reps override'!J350 ) )</f>
        <v>8.7249999999999996</v>
      </c>
      <c r="L350" s="7">
        <f t="shared" si="5"/>
        <v>43.901000000000003</v>
      </c>
      <c r="M350" t="str">
        <f xml:space="preserve"> INDEX(Lookup!$D$3:$D$134, MATCH('Inputs - Reps'!D350, Lookup!$C$3:$C$134, 0),)</f>
        <v>B Capex BIO</v>
      </c>
    </row>
    <row r="351" spans="3:13">
      <c r="C351" s="15" t="s">
        <v>299</v>
      </c>
      <c r="D351" s="15" t="s">
        <v>202</v>
      </c>
      <c r="E351" s="15" t="s">
        <v>203</v>
      </c>
      <c r="F351" s="15" t="s">
        <v>36</v>
      </c>
      <c r="G351" s="15">
        <f xml:space="preserve"> IF( ISNA( 'F_Inputs - Reps override'!F351 ), "", IF( ISBLANK( 'F_Inputs - Reps override'!F351 ), 'F_Inputs - Reps'!F351, 'F_Inputs - Reps override'!F351 ) )</f>
        <v>0</v>
      </c>
      <c r="H351" s="15">
        <f xml:space="preserve"> IF( ISNA( 'F_Inputs - Reps override'!G351 ), "", IF( ISBLANK( 'F_Inputs - Reps override'!G351 ), 'F_Inputs - Reps'!G351, 'F_Inputs - Reps override'!G351 ) )</f>
        <v>0</v>
      </c>
      <c r="I351" s="15">
        <f xml:space="preserve"> IF( ISNA( 'F_Inputs - Reps override'!H351 ), "", IF( ISBLANK( 'F_Inputs - Reps override'!H351 ), 'F_Inputs - Reps'!H351, 'F_Inputs - Reps override'!H351 ) )</f>
        <v>0</v>
      </c>
      <c r="J351" s="15">
        <f xml:space="preserve"> IF( ISNA( 'F_Inputs - Reps override'!I351 ), "", IF( ISBLANK( 'F_Inputs - Reps override'!I351 ), 'F_Inputs - Reps'!I351, 'F_Inputs - Reps override'!I351 ) )</f>
        <v>0</v>
      </c>
      <c r="K351" s="15">
        <f xml:space="preserve"> IF( ISNA( 'F_Inputs - Reps override'!J351 ), "", IF( ISBLANK( 'F_Inputs - Reps override'!J351 ), 'F_Inputs - Reps'!J351, 'F_Inputs - Reps override'!J351 ) )</f>
        <v>0</v>
      </c>
      <c r="L351" s="7">
        <f t="shared" si="5"/>
        <v>0</v>
      </c>
      <c r="M351" t="str">
        <f xml:space="preserve"> INDEX(Lookup!$D$3:$D$134, MATCH('Inputs - Reps'!D351, Lookup!$C$3:$C$134, 0),)</f>
        <v>B Capex BIO</v>
      </c>
    </row>
    <row r="352" spans="3:13">
      <c r="C352" s="15" t="s">
        <v>299</v>
      </c>
      <c r="D352" s="15" t="s">
        <v>204</v>
      </c>
      <c r="E352" s="15" t="s">
        <v>205</v>
      </c>
      <c r="F352" s="15" t="s">
        <v>36</v>
      </c>
      <c r="G352" s="15">
        <f xml:space="preserve"> IF( ISNA( 'F_Inputs - Reps override'!F352 ), "", IF( ISBLANK( 'F_Inputs - Reps override'!F352 ), 'F_Inputs - Reps'!F352, 'F_Inputs - Reps override'!F352 ) )</f>
        <v>3.45</v>
      </c>
      <c r="H352" s="15">
        <f xml:space="preserve"> IF( ISNA( 'F_Inputs - Reps override'!G352 ), "", IF( ISBLANK( 'F_Inputs - Reps override'!G352 ), 'F_Inputs - Reps'!G352, 'F_Inputs - Reps override'!G352 ) )</f>
        <v>3.45</v>
      </c>
      <c r="I352" s="15">
        <f xml:space="preserve"> IF( ISNA( 'F_Inputs - Reps override'!H352 ), "", IF( ISBLANK( 'F_Inputs - Reps override'!H352 ), 'F_Inputs - Reps'!H352, 'F_Inputs - Reps override'!H352 ) )</f>
        <v>3.45</v>
      </c>
      <c r="J352" s="15">
        <f xml:space="preserve"> IF( ISNA( 'F_Inputs - Reps override'!I352 ), "", IF( ISBLANK( 'F_Inputs - Reps override'!I352 ), 'F_Inputs - Reps'!I352, 'F_Inputs - Reps override'!I352 ) )</f>
        <v>3.45</v>
      </c>
      <c r="K352" s="15">
        <f xml:space="preserve"> IF( ISNA( 'F_Inputs - Reps override'!J352 ), "", IF( ISBLANK( 'F_Inputs - Reps override'!J352 ), 'F_Inputs - Reps'!J352, 'F_Inputs - Reps override'!J352 ) )</f>
        <v>3.45</v>
      </c>
      <c r="L352" s="7">
        <f t="shared" si="5"/>
        <v>17.25</v>
      </c>
      <c r="M352" t="str">
        <f xml:space="preserve"> INDEX(Lookup!$D$3:$D$134, MATCH('Inputs - Reps'!D352, Lookup!$C$3:$C$134, 0),)</f>
        <v>Plus Capex WWN</v>
      </c>
    </row>
    <row r="353" spans="3:13">
      <c r="C353" s="15" t="s">
        <v>299</v>
      </c>
      <c r="D353" s="15" t="s">
        <v>206</v>
      </c>
      <c r="E353" s="15" t="s">
        <v>207</v>
      </c>
      <c r="F353" s="15" t="s">
        <v>36</v>
      </c>
      <c r="G353" s="15">
        <f xml:space="preserve"> IF( ISNA( 'F_Inputs - Reps override'!F353 ), "", IF( ISBLANK( 'F_Inputs - Reps override'!F353 ), 'F_Inputs - Reps'!F353, 'F_Inputs - Reps override'!F353 ) )</f>
        <v>0</v>
      </c>
      <c r="H353" s="15">
        <f xml:space="preserve"> IF( ISNA( 'F_Inputs - Reps override'!G353 ), "", IF( ISBLANK( 'F_Inputs - Reps override'!G353 ), 'F_Inputs - Reps'!G353, 'F_Inputs - Reps override'!G353 ) )</f>
        <v>0</v>
      </c>
      <c r="I353" s="15">
        <f xml:space="preserve"> IF( ISNA( 'F_Inputs - Reps override'!H353 ), "", IF( ISBLANK( 'F_Inputs - Reps override'!H353 ), 'F_Inputs - Reps'!H353, 'F_Inputs - Reps override'!H353 ) )</f>
        <v>0</v>
      </c>
      <c r="J353" s="15">
        <f xml:space="preserve"> IF( ISNA( 'F_Inputs - Reps override'!I353 ), "", IF( ISBLANK( 'F_Inputs - Reps override'!I353 ), 'F_Inputs - Reps'!I353, 'F_Inputs - Reps override'!I353 ) )</f>
        <v>0</v>
      </c>
      <c r="K353" s="15">
        <f xml:space="preserve"> IF( ISNA( 'F_Inputs - Reps override'!J353 ), "", IF( ISBLANK( 'F_Inputs - Reps override'!J353 ), 'F_Inputs - Reps'!J353, 'F_Inputs - Reps override'!J353 ) )</f>
        <v>0</v>
      </c>
      <c r="L353" s="7">
        <f t="shared" si="5"/>
        <v>0</v>
      </c>
      <c r="M353" t="str">
        <f xml:space="preserve"> INDEX(Lookup!$D$3:$D$134, MATCH('Inputs - Reps'!D353, Lookup!$C$3:$C$134, 0),)</f>
        <v>Plus Capex WWN</v>
      </c>
    </row>
    <row r="354" spans="3:13">
      <c r="C354" s="15" t="s">
        <v>299</v>
      </c>
      <c r="D354" s="15" t="s">
        <v>208</v>
      </c>
      <c r="E354" s="15" t="s">
        <v>209</v>
      </c>
      <c r="F354" s="15" t="s">
        <v>36</v>
      </c>
      <c r="G354" s="15">
        <f xml:space="preserve"> IF( ISNA( 'F_Inputs - Reps override'!F354 ), "", IF( ISBLANK( 'F_Inputs - Reps override'!F354 ), 'F_Inputs - Reps'!F354, 'F_Inputs - Reps override'!F354 ) )</f>
        <v>0</v>
      </c>
      <c r="H354" s="15">
        <f xml:space="preserve"> IF( ISNA( 'F_Inputs - Reps override'!G354 ), "", IF( ISBLANK( 'F_Inputs - Reps override'!G354 ), 'F_Inputs - Reps'!G354, 'F_Inputs - Reps override'!G354 ) )</f>
        <v>0</v>
      </c>
      <c r="I354" s="15">
        <f xml:space="preserve"> IF( ISNA( 'F_Inputs - Reps override'!H354 ), "", IF( ISBLANK( 'F_Inputs - Reps override'!H354 ), 'F_Inputs - Reps'!H354, 'F_Inputs - Reps override'!H354 ) )</f>
        <v>0</v>
      </c>
      <c r="J354" s="15">
        <f xml:space="preserve"> IF( ISNA( 'F_Inputs - Reps override'!I354 ), "", IF( ISBLANK( 'F_Inputs - Reps override'!I354 ), 'F_Inputs - Reps'!I354, 'F_Inputs - Reps override'!I354 ) )</f>
        <v>0</v>
      </c>
      <c r="K354" s="15">
        <f xml:space="preserve"> IF( ISNA( 'F_Inputs - Reps override'!J354 ), "", IF( ISBLANK( 'F_Inputs - Reps override'!J354 ), 'F_Inputs - Reps'!J354, 'F_Inputs - Reps override'!J354 ) )</f>
        <v>0</v>
      </c>
      <c r="L354" s="7">
        <f t="shared" si="5"/>
        <v>0</v>
      </c>
      <c r="M354" t="str">
        <f xml:space="preserve"> INDEX(Lookup!$D$3:$D$134, MATCH('Inputs - Reps'!D354, Lookup!$C$3:$C$134, 0),)</f>
        <v>Plus Capex BIO</v>
      </c>
    </row>
    <row r="355" spans="3:13">
      <c r="C355" s="15" t="s">
        <v>299</v>
      </c>
      <c r="D355" s="15" t="s">
        <v>210</v>
      </c>
      <c r="E355" s="15" t="s">
        <v>211</v>
      </c>
      <c r="F355" s="15" t="s">
        <v>36</v>
      </c>
      <c r="G355" s="15">
        <f xml:space="preserve"> IF( ISNA( 'F_Inputs - Reps override'!F355 ), "", IF( ISBLANK( 'F_Inputs - Reps override'!F355 ), 'F_Inputs - Reps'!F355, 'F_Inputs - Reps override'!F355 ) )</f>
        <v>0</v>
      </c>
      <c r="H355" s="15">
        <f xml:space="preserve"> IF( ISNA( 'F_Inputs - Reps override'!G355 ), "", IF( ISBLANK( 'F_Inputs - Reps override'!G355 ), 'F_Inputs - Reps'!G355, 'F_Inputs - Reps override'!G355 ) )</f>
        <v>0</v>
      </c>
      <c r="I355" s="15">
        <f xml:space="preserve"> IF( ISNA( 'F_Inputs - Reps override'!H355 ), "", IF( ISBLANK( 'F_Inputs - Reps override'!H355 ), 'F_Inputs - Reps'!H355, 'F_Inputs - Reps override'!H355 ) )</f>
        <v>0</v>
      </c>
      <c r="J355" s="15">
        <f xml:space="preserve"> IF( ISNA( 'F_Inputs - Reps override'!I355 ), "", IF( ISBLANK( 'F_Inputs - Reps override'!I355 ), 'F_Inputs - Reps'!I355, 'F_Inputs - Reps override'!I355 ) )</f>
        <v>0</v>
      </c>
      <c r="K355" s="15">
        <f xml:space="preserve"> IF( ISNA( 'F_Inputs - Reps override'!J355 ), "", IF( ISBLANK( 'F_Inputs - Reps override'!J355 ), 'F_Inputs - Reps'!J355, 'F_Inputs - Reps override'!J355 ) )</f>
        <v>0</v>
      </c>
      <c r="L355" s="7">
        <f t="shared" si="5"/>
        <v>0</v>
      </c>
      <c r="M355" t="str">
        <f xml:space="preserve"> INDEX(Lookup!$D$3:$D$134, MATCH('Inputs - Reps'!D355, Lookup!$C$3:$C$134, 0),)</f>
        <v>Plus Capex BIO</v>
      </c>
    </row>
    <row r="356" spans="3:13">
      <c r="C356" s="15" t="s">
        <v>299</v>
      </c>
      <c r="D356" s="15" t="s">
        <v>212</v>
      </c>
      <c r="E356" s="15" t="s">
        <v>213</v>
      </c>
      <c r="F356" s="15" t="s">
        <v>36</v>
      </c>
      <c r="G356" s="15">
        <f xml:space="preserve"> IF( ISNA( 'F_Inputs - Reps override'!F356 ), "", IF( ISBLANK( 'F_Inputs - Reps override'!F356 ), 'F_Inputs - Reps'!F356, 'F_Inputs - Reps override'!F356 ) )</f>
        <v>0</v>
      </c>
      <c r="H356" s="15">
        <f xml:space="preserve"> IF( ISNA( 'F_Inputs - Reps override'!G356 ), "", IF( ISBLANK( 'F_Inputs - Reps override'!G356 ), 'F_Inputs - Reps'!G356, 'F_Inputs - Reps override'!G356 ) )</f>
        <v>0</v>
      </c>
      <c r="I356" s="15">
        <f xml:space="preserve"> IF( ISNA( 'F_Inputs - Reps override'!H356 ), "", IF( ISBLANK( 'F_Inputs - Reps override'!H356 ), 'F_Inputs - Reps'!H356, 'F_Inputs - Reps override'!H356 ) )</f>
        <v>0</v>
      </c>
      <c r="J356" s="15">
        <f xml:space="preserve"> IF( ISNA( 'F_Inputs - Reps override'!I356 ), "", IF( ISBLANK( 'F_Inputs - Reps override'!I356 ), 'F_Inputs - Reps'!I356, 'F_Inputs - Reps override'!I356 ) )</f>
        <v>0</v>
      </c>
      <c r="K356" s="15">
        <f xml:space="preserve"> IF( ISNA( 'F_Inputs - Reps override'!J356 ), "", IF( ISBLANK( 'F_Inputs - Reps override'!J356 ), 'F_Inputs - Reps'!J356, 'F_Inputs - Reps override'!J356 ) )</f>
        <v>0</v>
      </c>
      <c r="L356" s="7">
        <f t="shared" si="5"/>
        <v>0</v>
      </c>
      <c r="M356" t="str">
        <f xml:space="preserve"> INDEX(Lookup!$D$3:$D$134, MATCH('Inputs - Reps'!D356, Lookup!$C$3:$C$134, 0),)</f>
        <v>Plus Capex BIO</v>
      </c>
    </row>
    <row r="357" spans="3:13">
      <c r="C357" s="15" t="s">
        <v>299</v>
      </c>
      <c r="D357" s="15" t="s">
        <v>214</v>
      </c>
      <c r="E357" s="15" t="s">
        <v>215</v>
      </c>
      <c r="F357" s="15" t="s">
        <v>36</v>
      </c>
      <c r="G357" s="15">
        <f xml:space="preserve"> IF( ISNA( 'F_Inputs - Reps override'!F357 ), "", IF( ISBLANK( 'F_Inputs - Reps override'!F357 ), 'F_Inputs - Reps'!F357, 'F_Inputs - Reps override'!F357 ) )</f>
        <v>0</v>
      </c>
      <c r="H357" s="15">
        <f xml:space="preserve"> IF( ISNA( 'F_Inputs - Reps override'!G357 ), "", IF( ISBLANK( 'F_Inputs - Reps override'!G357 ), 'F_Inputs - Reps'!G357, 'F_Inputs - Reps override'!G357 ) )</f>
        <v>0</v>
      </c>
      <c r="I357" s="15">
        <f xml:space="preserve"> IF( ISNA( 'F_Inputs - Reps override'!H357 ), "", IF( ISBLANK( 'F_Inputs - Reps override'!H357 ), 'F_Inputs - Reps'!H357, 'F_Inputs - Reps override'!H357 ) )</f>
        <v>0</v>
      </c>
      <c r="J357" s="15">
        <f xml:space="preserve"> IF( ISNA( 'F_Inputs - Reps override'!I357 ), "", IF( ISBLANK( 'F_Inputs - Reps override'!I357 ), 'F_Inputs - Reps'!I357, 'F_Inputs - Reps override'!I357 ) )</f>
        <v>0</v>
      </c>
      <c r="K357" s="15">
        <f xml:space="preserve"> IF( ISNA( 'F_Inputs - Reps override'!J357 ), "", IF( ISBLANK( 'F_Inputs - Reps override'!J357 ), 'F_Inputs - Reps'!J357, 'F_Inputs - Reps override'!J357 ) )</f>
        <v>0</v>
      </c>
      <c r="L357" s="7">
        <f t="shared" si="5"/>
        <v>0</v>
      </c>
      <c r="M357" t="str">
        <f xml:space="preserve"> INDEX(Lookup!$D$3:$D$134, MATCH('Inputs - Reps'!D357, Lookup!$C$3:$C$134, 0),)</f>
        <v>Plus Capex WWN</v>
      </c>
    </row>
    <row r="358" spans="3:13">
      <c r="C358" s="15" t="s">
        <v>299</v>
      </c>
      <c r="D358" s="15" t="s">
        <v>216</v>
      </c>
      <c r="E358" s="15" t="s">
        <v>217</v>
      </c>
      <c r="F358" s="15" t="s">
        <v>36</v>
      </c>
      <c r="G358" s="15">
        <f xml:space="preserve"> IF( ISNA( 'F_Inputs - Reps override'!F358 ), "", IF( ISBLANK( 'F_Inputs - Reps override'!F358 ), 'F_Inputs - Reps'!F358, 'F_Inputs - Reps override'!F358 ) )</f>
        <v>4.1050000000000004</v>
      </c>
      <c r="H358" s="15">
        <f xml:space="preserve"> IF( ISNA( 'F_Inputs - Reps override'!G358 ), "", IF( ISBLANK( 'F_Inputs - Reps override'!G358 ), 'F_Inputs - Reps'!G358, 'F_Inputs - Reps override'!G358 ) )</f>
        <v>1.95</v>
      </c>
      <c r="I358" s="15">
        <f xml:space="preserve"> IF( ISNA( 'F_Inputs - Reps override'!H358 ), "", IF( ISBLANK( 'F_Inputs - Reps override'!H358 ), 'F_Inputs - Reps'!H358, 'F_Inputs - Reps override'!H358 ) )</f>
        <v>11.712</v>
      </c>
      <c r="J358" s="15">
        <f xml:space="preserve"> IF( ISNA( 'F_Inputs - Reps override'!I358 ), "", IF( ISBLANK( 'F_Inputs - Reps override'!I358 ), 'F_Inputs - Reps'!I358, 'F_Inputs - Reps override'!I358 ) )</f>
        <v>51.856999999999999</v>
      </c>
      <c r="K358" s="15">
        <f xml:space="preserve"> IF( ISNA( 'F_Inputs - Reps override'!J358 ), "", IF( ISBLANK( 'F_Inputs - Reps override'!J358 ), 'F_Inputs - Reps'!J358, 'F_Inputs - Reps override'!J358 ) )</f>
        <v>24.734999999999999</v>
      </c>
      <c r="L358" s="7">
        <f t="shared" si="5"/>
        <v>94.358999999999995</v>
      </c>
      <c r="M358" t="str">
        <f xml:space="preserve"> INDEX(Lookup!$D$3:$D$134, MATCH('Inputs - Reps'!D358, Lookup!$C$3:$C$134, 0),)</f>
        <v>Plus Capex WWN</v>
      </c>
    </row>
    <row r="359" spans="3:13">
      <c r="C359" s="15" t="s">
        <v>299</v>
      </c>
      <c r="D359" s="15" t="s">
        <v>218</v>
      </c>
      <c r="E359" s="15" t="s">
        <v>219</v>
      </c>
      <c r="F359" s="15" t="s">
        <v>36</v>
      </c>
      <c r="G359" s="15">
        <f xml:space="preserve"> IF( ISNA( 'F_Inputs - Reps override'!F359 ), "", IF( ISBLANK( 'F_Inputs - Reps override'!F359 ), 'F_Inputs - Reps'!F359, 'F_Inputs - Reps override'!F359 ) )</f>
        <v>0</v>
      </c>
      <c r="H359" s="15">
        <f xml:space="preserve"> IF( ISNA( 'F_Inputs - Reps override'!G359 ), "", IF( ISBLANK( 'F_Inputs - Reps override'!G359 ), 'F_Inputs - Reps'!G359, 'F_Inputs - Reps override'!G359 ) )</f>
        <v>0</v>
      </c>
      <c r="I359" s="15">
        <f xml:space="preserve"> IF( ISNA( 'F_Inputs - Reps override'!H359 ), "", IF( ISBLANK( 'F_Inputs - Reps override'!H359 ), 'F_Inputs - Reps'!H359, 'F_Inputs - Reps override'!H359 ) )</f>
        <v>0</v>
      </c>
      <c r="J359" s="15">
        <f xml:space="preserve"> IF( ISNA( 'F_Inputs - Reps override'!I359 ), "", IF( ISBLANK( 'F_Inputs - Reps override'!I359 ), 'F_Inputs - Reps'!I359, 'F_Inputs - Reps override'!I359 ) )</f>
        <v>0</v>
      </c>
      <c r="K359" s="15">
        <f xml:space="preserve"> IF( ISNA( 'F_Inputs - Reps override'!J359 ), "", IF( ISBLANK( 'F_Inputs - Reps override'!J359 ), 'F_Inputs - Reps'!J359, 'F_Inputs - Reps override'!J359 ) )</f>
        <v>0</v>
      </c>
      <c r="L359" s="7">
        <f t="shared" si="5"/>
        <v>0</v>
      </c>
      <c r="M359" t="str">
        <f xml:space="preserve"> INDEX(Lookup!$D$3:$D$134, MATCH('Inputs - Reps'!D359, Lookup!$C$3:$C$134, 0),)</f>
        <v>Plus Capex BIO</v>
      </c>
    </row>
    <row r="360" spans="3:13">
      <c r="C360" s="15" t="s">
        <v>299</v>
      </c>
      <c r="D360" s="15" t="s">
        <v>220</v>
      </c>
      <c r="E360" s="15" t="s">
        <v>221</v>
      </c>
      <c r="F360" s="15" t="s">
        <v>36</v>
      </c>
      <c r="G360" s="15">
        <f xml:space="preserve"> IF( ISNA( 'F_Inputs - Reps override'!F360 ), "", IF( ISBLANK( 'F_Inputs - Reps override'!F360 ), 'F_Inputs - Reps'!F360, 'F_Inputs - Reps override'!F360 ) )</f>
        <v>0</v>
      </c>
      <c r="H360" s="15">
        <f xml:space="preserve"> IF( ISNA( 'F_Inputs - Reps override'!G360 ), "", IF( ISBLANK( 'F_Inputs - Reps override'!G360 ), 'F_Inputs - Reps'!G360, 'F_Inputs - Reps override'!G360 ) )</f>
        <v>0</v>
      </c>
      <c r="I360" s="15">
        <f xml:space="preserve"> IF( ISNA( 'F_Inputs - Reps override'!H360 ), "", IF( ISBLANK( 'F_Inputs - Reps override'!H360 ), 'F_Inputs - Reps'!H360, 'F_Inputs - Reps override'!H360 ) )</f>
        <v>0</v>
      </c>
      <c r="J360" s="15">
        <f xml:space="preserve"> IF( ISNA( 'F_Inputs - Reps override'!I360 ), "", IF( ISBLANK( 'F_Inputs - Reps override'!I360 ), 'F_Inputs - Reps'!I360, 'F_Inputs - Reps override'!I360 ) )</f>
        <v>0</v>
      </c>
      <c r="K360" s="15">
        <f xml:space="preserve"> IF( ISNA( 'F_Inputs - Reps override'!J360 ), "", IF( ISBLANK( 'F_Inputs - Reps override'!J360 ), 'F_Inputs - Reps'!J360, 'F_Inputs - Reps override'!J360 ) )</f>
        <v>0</v>
      </c>
      <c r="L360" s="7">
        <f t="shared" si="5"/>
        <v>0</v>
      </c>
      <c r="M360" t="str">
        <f xml:space="preserve"> INDEX(Lookup!$D$3:$D$134, MATCH('Inputs - Reps'!D360, Lookup!$C$3:$C$134, 0),)</f>
        <v>Plus Capex BIO</v>
      </c>
    </row>
    <row r="361" spans="3:13">
      <c r="C361" s="15" t="s">
        <v>299</v>
      </c>
      <c r="D361" s="15" t="s">
        <v>222</v>
      </c>
      <c r="E361" s="15" t="s">
        <v>223</v>
      </c>
      <c r="F361" s="15" t="s">
        <v>36</v>
      </c>
      <c r="G361" s="15">
        <f xml:space="preserve"> IF( ISNA( 'F_Inputs - Reps override'!F361 ), "", IF( ISBLANK( 'F_Inputs - Reps override'!F361 ), 'F_Inputs - Reps'!F361, 'F_Inputs - Reps override'!F361 ) )</f>
        <v>0</v>
      </c>
      <c r="H361" s="15">
        <f xml:space="preserve"> IF( ISNA( 'F_Inputs - Reps override'!G361 ), "", IF( ISBLANK( 'F_Inputs - Reps override'!G361 ), 'F_Inputs - Reps'!G361, 'F_Inputs - Reps override'!G361 ) )</f>
        <v>0</v>
      </c>
      <c r="I361" s="15">
        <f xml:space="preserve"> IF( ISNA( 'F_Inputs - Reps override'!H361 ), "", IF( ISBLANK( 'F_Inputs - Reps override'!H361 ), 'F_Inputs - Reps'!H361, 'F_Inputs - Reps override'!H361 ) )</f>
        <v>0</v>
      </c>
      <c r="J361" s="15">
        <f xml:space="preserve"> IF( ISNA( 'F_Inputs - Reps override'!I361 ), "", IF( ISBLANK( 'F_Inputs - Reps override'!I361 ), 'F_Inputs - Reps'!I361, 'F_Inputs - Reps override'!I361 ) )</f>
        <v>0</v>
      </c>
      <c r="K361" s="15">
        <f xml:space="preserve"> IF( ISNA( 'F_Inputs - Reps override'!J361 ), "", IF( ISBLANK( 'F_Inputs - Reps override'!J361 ), 'F_Inputs - Reps'!J361, 'F_Inputs - Reps override'!J361 ) )</f>
        <v>0</v>
      </c>
      <c r="L361" s="7">
        <f t="shared" si="5"/>
        <v>0</v>
      </c>
      <c r="M361" t="str">
        <f xml:space="preserve"> INDEX(Lookup!$D$3:$D$134, MATCH('Inputs - Reps'!D361, Lookup!$C$3:$C$134, 0),)</f>
        <v>Plus Capex BIO</v>
      </c>
    </row>
    <row r="362" spans="3:13">
      <c r="C362" s="15" t="s">
        <v>299</v>
      </c>
      <c r="D362" s="15" t="s">
        <v>224</v>
      </c>
      <c r="E362" s="15" t="s">
        <v>225</v>
      </c>
      <c r="F362" s="15" t="s">
        <v>36</v>
      </c>
      <c r="G362" s="15">
        <f xml:space="preserve"> IF( ISNA( 'F_Inputs - Reps override'!F362 ), "", IF( ISBLANK( 'F_Inputs - Reps override'!F362 ), 'F_Inputs - Reps'!F362, 'F_Inputs - Reps override'!F362 ) )</f>
        <v>15.250999999999999</v>
      </c>
      <c r="H362" s="15">
        <f xml:space="preserve"> IF( ISNA( 'F_Inputs - Reps override'!G362 ), "", IF( ISBLANK( 'F_Inputs - Reps override'!G362 ), 'F_Inputs - Reps'!G362, 'F_Inputs - Reps override'!G362 ) )</f>
        <v>18.45</v>
      </c>
      <c r="I362" s="15">
        <f xml:space="preserve"> IF( ISNA( 'F_Inputs - Reps override'!H362 ), "", IF( ISBLANK( 'F_Inputs - Reps override'!H362 ), 'F_Inputs - Reps'!H362, 'F_Inputs - Reps override'!H362 ) )</f>
        <v>26.715</v>
      </c>
      <c r="J362" s="15">
        <f xml:space="preserve"> IF( ISNA( 'F_Inputs - Reps override'!I362 ), "", IF( ISBLANK( 'F_Inputs - Reps override'!I362 ), 'F_Inputs - Reps'!I362, 'F_Inputs - Reps override'!I362 ) )</f>
        <v>28.356999999999999</v>
      </c>
      <c r="K362" s="15">
        <f xml:space="preserve"> IF( ISNA( 'F_Inputs - Reps override'!J362 ), "", IF( ISBLANK( 'F_Inputs - Reps override'!J362 ), 'F_Inputs - Reps'!J362, 'F_Inputs - Reps override'!J362 ) )</f>
        <v>6.3920000000000003</v>
      </c>
      <c r="L362" s="7">
        <f t="shared" si="5"/>
        <v>95.164999999999992</v>
      </c>
      <c r="M362" t="str">
        <f xml:space="preserve"> INDEX(Lookup!$D$3:$D$134, MATCH('Inputs - Reps'!D362, Lookup!$C$3:$C$134, 0),)</f>
        <v>Plus Capex WWN</v>
      </c>
    </row>
    <row r="363" spans="3:13">
      <c r="C363" s="15" t="s">
        <v>299</v>
      </c>
      <c r="D363" s="15" t="s">
        <v>226</v>
      </c>
      <c r="E363" s="15" t="s">
        <v>227</v>
      </c>
      <c r="F363" s="15" t="s">
        <v>36</v>
      </c>
      <c r="G363" s="15">
        <f xml:space="preserve"> IF( ISNA( 'F_Inputs - Reps override'!F363 ), "", IF( ISBLANK( 'F_Inputs - Reps override'!F363 ), 'F_Inputs - Reps'!F363, 'F_Inputs - Reps override'!F363 ) )</f>
        <v>0</v>
      </c>
      <c r="H363" s="15">
        <f xml:space="preserve"> IF( ISNA( 'F_Inputs - Reps override'!G363 ), "", IF( ISBLANK( 'F_Inputs - Reps override'!G363 ), 'F_Inputs - Reps'!G363, 'F_Inputs - Reps override'!G363 ) )</f>
        <v>0</v>
      </c>
      <c r="I363" s="15">
        <f xml:space="preserve"> IF( ISNA( 'F_Inputs - Reps override'!H363 ), "", IF( ISBLANK( 'F_Inputs - Reps override'!H363 ), 'F_Inputs - Reps'!H363, 'F_Inputs - Reps override'!H363 ) )</f>
        <v>0</v>
      </c>
      <c r="J363" s="15">
        <f xml:space="preserve"> IF( ISNA( 'F_Inputs - Reps override'!I363 ), "", IF( ISBLANK( 'F_Inputs - Reps override'!I363 ), 'F_Inputs - Reps'!I363, 'F_Inputs - Reps override'!I363 ) )</f>
        <v>0</v>
      </c>
      <c r="K363" s="15">
        <f xml:space="preserve"> IF( ISNA( 'F_Inputs - Reps override'!J363 ), "", IF( ISBLANK( 'F_Inputs - Reps override'!J363 ), 'F_Inputs - Reps'!J363, 'F_Inputs - Reps override'!J363 ) )</f>
        <v>0</v>
      </c>
      <c r="L363" s="7">
        <f t="shared" si="5"/>
        <v>0</v>
      </c>
      <c r="M363" t="str">
        <f xml:space="preserve"> INDEX(Lookup!$D$3:$D$134, MATCH('Inputs - Reps'!D363, Lookup!$C$3:$C$134, 0),)</f>
        <v>Plus Capex WWN</v>
      </c>
    </row>
    <row r="364" spans="3:13">
      <c r="C364" s="15" t="s">
        <v>299</v>
      </c>
      <c r="D364" s="15" t="s">
        <v>228</v>
      </c>
      <c r="E364" s="15" t="s">
        <v>229</v>
      </c>
      <c r="F364" s="15" t="s">
        <v>36</v>
      </c>
      <c r="G364" s="15">
        <f xml:space="preserve"> IF( ISNA( 'F_Inputs - Reps override'!F364 ), "", IF( ISBLANK( 'F_Inputs - Reps override'!F364 ), 'F_Inputs - Reps'!F364, 'F_Inputs - Reps override'!F364 ) )</f>
        <v>0</v>
      </c>
      <c r="H364" s="15">
        <f xml:space="preserve"> IF( ISNA( 'F_Inputs - Reps override'!G364 ), "", IF( ISBLANK( 'F_Inputs - Reps override'!G364 ), 'F_Inputs - Reps'!G364, 'F_Inputs - Reps override'!G364 ) )</f>
        <v>0</v>
      </c>
      <c r="I364" s="15">
        <f xml:space="preserve"> IF( ISNA( 'F_Inputs - Reps override'!H364 ), "", IF( ISBLANK( 'F_Inputs - Reps override'!H364 ), 'F_Inputs - Reps'!H364, 'F_Inputs - Reps override'!H364 ) )</f>
        <v>0</v>
      </c>
      <c r="J364" s="15">
        <f xml:space="preserve"> IF( ISNA( 'F_Inputs - Reps override'!I364 ), "", IF( ISBLANK( 'F_Inputs - Reps override'!I364 ), 'F_Inputs - Reps'!I364, 'F_Inputs - Reps override'!I364 ) )</f>
        <v>0</v>
      </c>
      <c r="K364" s="15">
        <f xml:space="preserve"> IF( ISNA( 'F_Inputs - Reps override'!J364 ), "", IF( ISBLANK( 'F_Inputs - Reps override'!J364 ), 'F_Inputs - Reps'!J364, 'F_Inputs - Reps override'!J364 ) )</f>
        <v>0</v>
      </c>
      <c r="L364" s="7">
        <f t="shared" si="5"/>
        <v>0</v>
      </c>
      <c r="M364" t="str">
        <f xml:space="preserve"> INDEX(Lookup!$D$3:$D$134, MATCH('Inputs - Reps'!D364, Lookup!$C$3:$C$134, 0),)</f>
        <v>Plus Capex BIO</v>
      </c>
    </row>
    <row r="365" spans="3:13">
      <c r="C365" s="15" t="s">
        <v>299</v>
      </c>
      <c r="D365" s="15" t="s">
        <v>230</v>
      </c>
      <c r="E365" s="15" t="s">
        <v>231</v>
      </c>
      <c r="F365" s="15" t="s">
        <v>36</v>
      </c>
      <c r="G365" s="15">
        <f xml:space="preserve"> IF( ISNA( 'F_Inputs - Reps override'!F365 ), "", IF( ISBLANK( 'F_Inputs - Reps override'!F365 ), 'F_Inputs - Reps'!F365, 'F_Inputs - Reps override'!F365 ) )</f>
        <v>0</v>
      </c>
      <c r="H365" s="15">
        <f xml:space="preserve"> IF( ISNA( 'F_Inputs - Reps override'!G365 ), "", IF( ISBLANK( 'F_Inputs - Reps override'!G365 ), 'F_Inputs - Reps'!G365, 'F_Inputs - Reps override'!G365 ) )</f>
        <v>0</v>
      </c>
      <c r="I365" s="15">
        <f xml:space="preserve"> IF( ISNA( 'F_Inputs - Reps override'!H365 ), "", IF( ISBLANK( 'F_Inputs - Reps override'!H365 ), 'F_Inputs - Reps'!H365, 'F_Inputs - Reps override'!H365 ) )</f>
        <v>0</v>
      </c>
      <c r="J365" s="15">
        <f xml:space="preserve"> IF( ISNA( 'F_Inputs - Reps override'!I365 ), "", IF( ISBLANK( 'F_Inputs - Reps override'!I365 ), 'F_Inputs - Reps'!I365, 'F_Inputs - Reps override'!I365 ) )</f>
        <v>0</v>
      </c>
      <c r="K365" s="15">
        <f xml:space="preserve"> IF( ISNA( 'F_Inputs - Reps override'!J365 ), "", IF( ISBLANK( 'F_Inputs - Reps override'!J365 ), 'F_Inputs - Reps'!J365, 'F_Inputs - Reps override'!J365 ) )</f>
        <v>0</v>
      </c>
      <c r="L365" s="7">
        <f t="shared" si="5"/>
        <v>0</v>
      </c>
      <c r="M365" t="str">
        <f xml:space="preserve"> INDEX(Lookup!$D$3:$D$134, MATCH('Inputs - Reps'!D365, Lookup!$C$3:$C$134, 0),)</f>
        <v>Plus Capex BIO</v>
      </c>
    </row>
    <row r="366" spans="3:13">
      <c r="C366" s="15" t="s">
        <v>299</v>
      </c>
      <c r="D366" s="15" t="s">
        <v>232</v>
      </c>
      <c r="E366" s="15" t="s">
        <v>233</v>
      </c>
      <c r="F366" s="15" t="s">
        <v>36</v>
      </c>
      <c r="G366" s="15">
        <f xml:space="preserve"> IF( ISNA( 'F_Inputs - Reps override'!F366 ), "", IF( ISBLANK( 'F_Inputs - Reps override'!F366 ), 'F_Inputs - Reps'!F366, 'F_Inputs - Reps override'!F366 ) )</f>
        <v>0</v>
      </c>
      <c r="H366" s="15">
        <f xml:space="preserve"> IF( ISNA( 'F_Inputs - Reps override'!G366 ), "", IF( ISBLANK( 'F_Inputs - Reps override'!G366 ), 'F_Inputs - Reps'!G366, 'F_Inputs - Reps override'!G366 ) )</f>
        <v>0</v>
      </c>
      <c r="I366" s="15">
        <f xml:space="preserve"> IF( ISNA( 'F_Inputs - Reps override'!H366 ), "", IF( ISBLANK( 'F_Inputs - Reps override'!H366 ), 'F_Inputs - Reps'!H366, 'F_Inputs - Reps override'!H366 ) )</f>
        <v>0</v>
      </c>
      <c r="J366" s="15">
        <f xml:space="preserve"> IF( ISNA( 'F_Inputs - Reps override'!I366 ), "", IF( ISBLANK( 'F_Inputs - Reps override'!I366 ), 'F_Inputs - Reps'!I366, 'F_Inputs - Reps override'!I366 ) )</f>
        <v>0</v>
      </c>
      <c r="K366" s="15">
        <f xml:space="preserve"> IF( ISNA( 'F_Inputs - Reps override'!J366 ), "", IF( ISBLANK( 'F_Inputs - Reps override'!J366 ), 'F_Inputs - Reps'!J366, 'F_Inputs - Reps override'!J366 ) )</f>
        <v>0</v>
      </c>
      <c r="L366" s="7">
        <f t="shared" si="5"/>
        <v>0</v>
      </c>
      <c r="M366" t="str">
        <f xml:space="preserve"> INDEX(Lookup!$D$3:$D$134, MATCH('Inputs - Reps'!D366, Lookup!$C$3:$C$134, 0),)</f>
        <v>Plus Capex BIO</v>
      </c>
    </row>
    <row r="367" spans="3:13">
      <c r="C367" s="15" t="s">
        <v>299</v>
      </c>
      <c r="D367" s="15" t="s">
        <v>234</v>
      </c>
      <c r="E367" s="15" t="s">
        <v>235</v>
      </c>
      <c r="F367" s="15" t="s">
        <v>36</v>
      </c>
      <c r="G367" s="15">
        <f xml:space="preserve"> IF( ISNA( 'F_Inputs - Reps override'!F367 ), "", IF( ISBLANK( 'F_Inputs - Reps override'!F367 ), 'F_Inputs - Reps'!F367, 'F_Inputs - Reps override'!F367 ) )</f>
        <v>0</v>
      </c>
      <c r="H367" s="15">
        <f xml:space="preserve"> IF( ISNA( 'F_Inputs - Reps override'!G367 ), "", IF( ISBLANK( 'F_Inputs - Reps override'!G367 ), 'F_Inputs - Reps'!G367, 'F_Inputs - Reps override'!G367 ) )</f>
        <v>0</v>
      </c>
      <c r="I367" s="15">
        <f xml:space="preserve"> IF( ISNA( 'F_Inputs - Reps override'!H367 ), "", IF( ISBLANK( 'F_Inputs - Reps override'!H367 ), 'F_Inputs - Reps'!H367, 'F_Inputs - Reps override'!H367 ) )</f>
        <v>0</v>
      </c>
      <c r="J367" s="15">
        <f xml:space="preserve"> IF( ISNA( 'F_Inputs - Reps override'!I367 ), "", IF( ISBLANK( 'F_Inputs - Reps override'!I367 ), 'F_Inputs - Reps'!I367, 'F_Inputs - Reps override'!I367 ) )</f>
        <v>0</v>
      </c>
      <c r="K367" s="15">
        <f xml:space="preserve"> IF( ISNA( 'F_Inputs - Reps override'!J367 ), "", IF( ISBLANK( 'F_Inputs - Reps override'!J367 ), 'F_Inputs - Reps'!J367, 'F_Inputs - Reps override'!J367 ) )</f>
        <v>0</v>
      </c>
      <c r="L367" s="7">
        <f t="shared" si="5"/>
        <v>0</v>
      </c>
      <c r="M367" t="str">
        <f xml:space="preserve"> INDEX(Lookup!$D$3:$D$134, MATCH('Inputs - Reps'!D367, Lookup!$C$3:$C$134, 0),)</f>
        <v>Plus Capex WWN</v>
      </c>
    </row>
    <row r="368" spans="3:13">
      <c r="C368" s="15" t="s">
        <v>299</v>
      </c>
      <c r="D368" s="15" t="s">
        <v>236</v>
      </c>
      <c r="E368" s="15" t="s">
        <v>237</v>
      </c>
      <c r="F368" s="15" t="s">
        <v>36</v>
      </c>
      <c r="G368" s="15">
        <f xml:space="preserve"> IF( ISNA( 'F_Inputs - Reps override'!F368 ), "", IF( ISBLANK( 'F_Inputs - Reps override'!F368 ), 'F_Inputs - Reps'!F368, 'F_Inputs - Reps override'!F368 ) )</f>
        <v>0</v>
      </c>
      <c r="H368" s="15">
        <f xml:space="preserve"> IF( ISNA( 'F_Inputs - Reps override'!G368 ), "", IF( ISBLANK( 'F_Inputs - Reps override'!G368 ), 'F_Inputs - Reps'!G368, 'F_Inputs - Reps override'!G368 ) )</f>
        <v>0</v>
      </c>
      <c r="I368" s="15">
        <f xml:space="preserve"> IF( ISNA( 'F_Inputs - Reps override'!H368 ), "", IF( ISBLANK( 'F_Inputs - Reps override'!H368 ), 'F_Inputs - Reps'!H368, 'F_Inputs - Reps override'!H368 ) )</f>
        <v>0</v>
      </c>
      <c r="J368" s="15">
        <f xml:space="preserve"> IF( ISNA( 'F_Inputs - Reps override'!I368 ), "", IF( ISBLANK( 'F_Inputs - Reps override'!I368 ), 'F_Inputs - Reps'!I368, 'F_Inputs - Reps override'!I368 ) )</f>
        <v>0</v>
      </c>
      <c r="K368" s="15">
        <f xml:space="preserve"> IF( ISNA( 'F_Inputs - Reps override'!J368 ), "", IF( ISBLANK( 'F_Inputs - Reps override'!J368 ), 'F_Inputs - Reps'!J368, 'F_Inputs - Reps override'!J368 ) )</f>
        <v>0</v>
      </c>
      <c r="L368" s="7">
        <f t="shared" si="5"/>
        <v>0</v>
      </c>
      <c r="M368" t="str">
        <f xml:space="preserve"> INDEX(Lookup!$D$3:$D$134, MATCH('Inputs - Reps'!D368, Lookup!$C$3:$C$134, 0),)</f>
        <v>Plus Capex WWN</v>
      </c>
    </row>
    <row r="369" spans="3:13">
      <c r="C369" s="15" t="s">
        <v>299</v>
      </c>
      <c r="D369" s="15" t="s">
        <v>238</v>
      </c>
      <c r="E369" s="15" t="s">
        <v>239</v>
      </c>
      <c r="F369" s="15" t="s">
        <v>36</v>
      </c>
      <c r="G369" s="15">
        <f xml:space="preserve"> IF( ISNA( 'F_Inputs - Reps override'!F369 ), "", IF( ISBLANK( 'F_Inputs - Reps override'!F369 ), 'F_Inputs - Reps'!F369, 'F_Inputs - Reps override'!F369 ) )</f>
        <v>0</v>
      </c>
      <c r="H369" s="15">
        <f xml:space="preserve"> IF( ISNA( 'F_Inputs - Reps override'!G369 ), "", IF( ISBLANK( 'F_Inputs - Reps override'!G369 ), 'F_Inputs - Reps'!G369, 'F_Inputs - Reps override'!G369 ) )</f>
        <v>0</v>
      </c>
      <c r="I369" s="15">
        <f xml:space="preserve"> IF( ISNA( 'F_Inputs - Reps override'!H369 ), "", IF( ISBLANK( 'F_Inputs - Reps override'!H369 ), 'F_Inputs - Reps'!H369, 'F_Inputs - Reps override'!H369 ) )</f>
        <v>0</v>
      </c>
      <c r="J369" s="15">
        <f xml:space="preserve"> IF( ISNA( 'F_Inputs - Reps override'!I369 ), "", IF( ISBLANK( 'F_Inputs - Reps override'!I369 ), 'F_Inputs - Reps'!I369, 'F_Inputs - Reps override'!I369 ) )</f>
        <v>0</v>
      </c>
      <c r="K369" s="15">
        <f xml:space="preserve"> IF( ISNA( 'F_Inputs - Reps override'!J369 ), "", IF( ISBLANK( 'F_Inputs - Reps override'!J369 ), 'F_Inputs - Reps'!J369, 'F_Inputs - Reps override'!J369 ) )</f>
        <v>0</v>
      </c>
      <c r="L369" s="7">
        <f t="shared" si="5"/>
        <v>0</v>
      </c>
      <c r="M369" t="str">
        <f xml:space="preserve"> INDEX(Lookup!$D$3:$D$134, MATCH('Inputs - Reps'!D369, Lookup!$C$3:$C$134, 0),)</f>
        <v>Plus Capex BIO</v>
      </c>
    </row>
    <row r="370" spans="3:13">
      <c r="C370" s="15" t="s">
        <v>299</v>
      </c>
      <c r="D370" s="15" t="s">
        <v>240</v>
      </c>
      <c r="E370" s="15" t="s">
        <v>241</v>
      </c>
      <c r="F370" s="15" t="s">
        <v>36</v>
      </c>
      <c r="G370" s="15">
        <f xml:space="preserve"> IF( ISNA( 'F_Inputs - Reps override'!F370 ), "", IF( ISBLANK( 'F_Inputs - Reps override'!F370 ), 'F_Inputs - Reps'!F370, 'F_Inputs - Reps override'!F370 ) )</f>
        <v>0</v>
      </c>
      <c r="H370" s="15">
        <f xml:space="preserve"> IF( ISNA( 'F_Inputs - Reps override'!G370 ), "", IF( ISBLANK( 'F_Inputs - Reps override'!G370 ), 'F_Inputs - Reps'!G370, 'F_Inputs - Reps override'!G370 ) )</f>
        <v>0</v>
      </c>
      <c r="I370" s="15">
        <f xml:space="preserve"> IF( ISNA( 'F_Inputs - Reps override'!H370 ), "", IF( ISBLANK( 'F_Inputs - Reps override'!H370 ), 'F_Inputs - Reps'!H370, 'F_Inputs - Reps override'!H370 ) )</f>
        <v>0</v>
      </c>
      <c r="J370" s="15">
        <f xml:space="preserve"> IF( ISNA( 'F_Inputs - Reps override'!I370 ), "", IF( ISBLANK( 'F_Inputs - Reps override'!I370 ), 'F_Inputs - Reps'!I370, 'F_Inputs - Reps override'!I370 ) )</f>
        <v>0</v>
      </c>
      <c r="K370" s="15">
        <f xml:space="preserve"> IF( ISNA( 'F_Inputs - Reps override'!J370 ), "", IF( ISBLANK( 'F_Inputs - Reps override'!J370 ), 'F_Inputs - Reps'!J370, 'F_Inputs - Reps override'!J370 ) )</f>
        <v>0</v>
      </c>
      <c r="L370" s="7">
        <f t="shared" si="5"/>
        <v>0</v>
      </c>
      <c r="M370" t="str">
        <f xml:space="preserve"> INDEX(Lookup!$D$3:$D$134, MATCH('Inputs - Reps'!D370, Lookup!$C$3:$C$134, 0),)</f>
        <v>Plus Capex BIO</v>
      </c>
    </row>
    <row r="371" spans="3:13">
      <c r="C371" s="15" t="s">
        <v>299</v>
      </c>
      <c r="D371" s="15" t="s">
        <v>242</v>
      </c>
      <c r="E371" s="15" t="s">
        <v>243</v>
      </c>
      <c r="F371" s="15" t="s">
        <v>36</v>
      </c>
      <c r="G371" s="15">
        <f xml:space="preserve"> IF( ISNA( 'F_Inputs - Reps override'!F371 ), "", IF( ISBLANK( 'F_Inputs - Reps override'!F371 ), 'F_Inputs - Reps'!F371, 'F_Inputs - Reps override'!F371 ) )</f>
        <v>0</v>
      </c>
      <c r="H371" s="15">
        <f xml:space="preserve"> IF( ISNA( 'F_Inputs - Reps override'!G371 ), "", IF( ISBLANK( 'F_Inputs - Reps override'!G371 ), 'F_Inputs - Reps'!G371, 'F_Inputs - Reps override'!G371 ) )</f>
        <v>0</v>
      </c>
      <c r="I371" s="15">
        <f xml:space="preserve"> IF( ISNA( 'F_Inputs - Reps override'!H371 ), "", IF( ISBLANK( 'F_Inputs - Reps override'!H371 ), 'F_Inputs - Reps'!H371, 'F_Inputs - Reps override'!H371 ) )</f>
        <v>0</v>
      </c>
      <c r="J371" s="15">
        <f xml:space="preserve"> IF( ISNA( 'F_Inputs - Reps override'!I371 ), "", IF( ISBLANK( 'F_Inputs - Reps override'!I371 ), 'F_Inputs - Reps'!I371, 'F_Inputs - Reps override'!I371 ) )</f>
        <v>0</v>
      </c>
      <c r="K371" s="15">
        <f xml:space="preserve"> IF( ISNA( 'F_Inputs - Reps override'!J371 ), "", IF( ISBLANK( 'F_Inputs - Reps override'!J371 ), 'F_Inputs - Reps'!J371, 'F_Inputs - Reps override'!J371 ) )</f>
        <v>0</v>
      </c>
      <c r="L371" s="7">
        <f t="shared" si="5"/>
        <v>0</v>
      </c>
      <c r="M371" t="str">
        <f xml:space="preserve"> INDEX(Lookup!$D$3:$D$134, MATCH('Inputs - Reps'!D371, Lookup!$C$3:$C$134, 0),)</f>
        <v>Plus Capex BIO</v>
      </c>
    </row>
    <row r="372" spans="3:13">
      <c r="C372" s="15" t="s">
        <v>299</v>
      </c>
      <c r="D372" s="15" t="s">
        <v>244</v>
      </c>
      <c r="E372" s="15" t="s">
        <v>245</v>
      </c>
      <c r="F372" s="15" t="s">
        <v>36</v>
      </c>
      <c r="G372" s="15">
        <f xml:space="preserve"> IF( ISNA( 'F_Inputs - Reps override'!F372 ), "", IF( ISBLANK( 'F_Inputs - Reps override'!F372 ), 'F_Inputs - Reps'!F372, 'F_Inputs - Reps override'!F372 ) )</f>
        <v>27.846</v>
      </c>
      <c r="H372" s="15">
        <f xml:space="preserve"> IF( ISNA( 'F_Inputs - Reps override'!G372 ), "", IF( ISBLANK( 'F_Inputs - Reps override'!G372 ), 'F_Inputs - Reps'!G372, 'F_Inputs - Reps override'!G372 ) )</f>
        <v>36.896000000000001</v>
      </c>
      <c r="I372" s="15">
        <f xml:space="preserve"> IF( ISNA( 'F_Inputs - Reps override'!H372 ), "", IF( ISBLANK( 'F_Inputs - Reps override'!H372 ), 'F_Inputs - Reps'!H372, 'F_Inputs - Reps override'!H372 ) )</f>
        <v>37.421999999999997</v>
      </c>
      <c r="J372" s="15">
        <f xml:space="preserve"> IF( ISNA( 'F_Inputs - Reps override'!I372 ), "", IF( ISBLANK( 'F_Inputs - Reps override'!I372 ), 'F_Inputs - Reps'!I372, 'F_Inputs - Reps override'!I372 ) )</f>
        <v>38.963999999999999</v>
      </c>
      <c r="K372" s="15">
        <f xml:space="preserve"> IF( ISNA( 'F_Inputs - Reps override'!J372 ), "", IF( ISBLANK( 'F_Inputs - Reps override'!J372 ), 'F_Inputs - Reps'!J372, 'F_Inputs - Reps override'!J372 ) )</f>
        <v>16.998999999999999</v>
      </c>
      <c r="L372" s="7">
        <f t="shared" si="5"/>
        <v>158.12699999999998</v>
      </c>
      <c r="M372" t="str">
        <f xml:space="preserve"> INDEX(Lookup!$D$3:$D$134, MATCH('Inputs - Reps'!D372, Lookup!$C$3:$C$134, 0),)</f>
        <v>E Capex WWN</v>
      </c>
    </row>
    <row r="373" spans="3:13">
      <c r="C373" s="15" t="s">
        <v>299</v>
      </c>
      <c r="D373" s="15" t="s">
        <v>246</v>
      </c>
      <c r="E373" s="15" t="s">
        <v>247</v>
      </c>
      <c r="F373" s="15" t="s">
        <v>36</v>
      </c>
      <c r="G373" s="15">
        <f xml:space="preserve"> IF( ISNA( 'F_Inputs - Reps override'!F373 ), "", IF( ISBLANK( 'F_Inputs - Reps override'!F373 ), 'F_Inputs - Reps'!F373, 'F_Inputs - Reps override'!F373 ) )</f>
        <v>9.5020000000000007</v>
      </c>
      <c r="H373" s="15">
        <f xml:space="preserve"> IF( ISNA( 'F_Inputs - Reps override'!G373 ), "", IF( ISBLANK( 'F_Inputs - Reps override'!G373 ), 'F_Inputs - Reps'!G373, 'F_Inputs - Reps override'!G373 ) )</f>
        <v>23.876000000000001</v>
      </c>
      <c r="I373" s="15">
        <f xml:space="preserve"> IF( ISNA( 'F_Inputs - Reps override'!H373 ), "", IF( ISBLANK( 'F_Inputs - Reps override'!H373 ), 'F_Inputs - Reps'!H373, 'F_Inputs - Reps override'!H373 ) )</f>
        <v>49.012</v>
      </c>
      <c r="J373" s="15">
        <f xml:space="preserve"> IF( ISNA( 'F_Inputs - Reps override'!I373 ), "", IF( ISBLANK( 'F_Inputs - Reps override'!I373 ), 'F_Inputs - Reps'!I373, 'F_Inputs - Reps override'!I373 ) )</f>
        <v>112.807</v>
      </c>
      <c r="K373" s="15">
        <f xml:space="preserve"> IF( ISNA( 'F_Inputs - Reps override'!J373 ), "", IF( ISBLANK( 'F_Inputs - Reps override'!J373 ), 'F_Inputs - Reps'!J373, 'F_Inputs - Reps override'!J373 ) )</f>
        <v>83.085999999999999</v>
      </c>
      <c r="L373" s="7">
        <f t="shared" si="5"/>
        <v>278.28300000000002</v>
      </c>
      <c r="M373" t="str">
        <f xml:space="preserve"> INDEX(Lookup!$D$3:$D$134, MATCH('Inputs - Reps'!D373, Lookup!$C$3:$C$134, 0),)</f>
        <v>E Capex WWN</v>
      </c>
    </row>
    <row r="374" spans="3:13">
      <c r="C374" s="15" t="s">
        <v>299</v>
      </c>
      <c r="D374" s="15" t="s">
        <v>248</v>
      </c>
      <c r="E374" s="15" t="s">
        <v>249</v>
      </c>
      <c r="F374" s="15" t="s">
        <v>36</v>
      </c>
      <c r="G374" s="15">
        <f xml:space="preserve"> IF( ISNA( 'F_Inputs - Reps override'!F374 ), "", IF( ISBLANK( 'F_Inputs - Reps override'!F374 ), 'F_Inputs - Reps'!F374, 'F_Inputs - Reps override'!F374 ) )</f>
        <v>0</v>
      </c>
      <c r="H374" s="15">
        <f xml:space="preserve"> IF( ISNA( 'F_Inputs - Reps override'!G374 ), "", IF( ISBLANK( 'F_Inputs - Reps override'!G374 ), 'F_Inputs - Reps'!G374, 'F_Inputs - Reps override'!G374 ) )</f>
        <v>0</v>
      </c>
      <c r="I374" s="15">
        <f xml:space="preserve"> IF( ISNA( 'F_Inputs - Reps override'!H374 ), "", IF( ISBLANK( 'F_Inputs - Reps override'!H374 ), 'F_Inputs - Reps'!H374, 'F_Inputs - Reps override'!H374 ) )</f>
        <v>0</v>
      </c>
      <c r="J374" s="15">
        <f xml:space="preserve"> IF( ISNA( 'F_Inputs - Reps override'!I374 ), "", IF( ISBLANK( 'F_Inputs - Reps override'!I374 ), 'F_Inputs - Reps'!I374, 'F_Inputs - Reps override'!I374 ) )</f>
        <v>0</v>
      </c>
      <c r="K374" s="15">
        <f xml:space="preserve"> IF( ISNA( 'F_Inputs - Reps override'!J374 ), "", IF( ISBLANK( 'F_Inputs - Reps override'!J374 ), 'F_Inputs - Reps'!J374, 'F_Inputs - Reps override'!J374 ) )</f>
        <v>0</v>
      </c>
      <c r="L374" s="7">
        <f t="shared" si="5"/>
        <v>0</v>
      </c>
      <c r="M374" t="str">
        <f xml:space="preserve"> INDEX(Lookup!$D$3:$D$134, MATCH('Inputs - Reps'!D374, Lookup!$C$3:$C$134, 0),)</f>
        <v>E Capex BIO</v>
      </c>
    </row>
    <row r="375" spans="3:13">
      <c r="C375" s="15" t="s">
        <v>299</v>
      </c>
      <c r="D375" s="15" t="s">
        <v>250</v>
      </c>
      <c r="E375" s="15" t="s">
        <v>251</v>
      </c>
      <c r="F375" s="15" t="s">
        <v>36</v>
      </c>
      <c r="G375" s="15">
        <f xml:space="preserve"> IF( ISNA( 'F_Inputs - Reps override'!F375 ), "", IF( ISBLANK( 'F_Inputs - Reps override'!F375 ), 'F_Inputs - Reps'!F375, 'F_Inputs - Reps override'!F375 ) )</f>
        <v>0</v>
      </c>
      <c r="H375" s="15">
        <f xml:space="preserve"> IF( ISNA( 'F_Inputs - Reps override'!G375 ), "", IF( ISBLANK( 'F_Inputs - Reps override'!G375 ), 'F_Inputs - Reps'!G375, 'F_Inputs - Reps override'!G375 ) )</f>
        <v>0</v>
      </c>
      <c r="I375" s="15">
        <f xml:space="preserve"> IF( ISNA( 'F_Inputs - Reps override'!H375 ), "", IF( ISBLANK( 'F_Inputs - Reps override'!H375 ), 'F_Inputs - Reps'!H375, 'F_Inputs - Reps override'!H375 ) )</f>
        <v>0</v>
      </c>
      <c r="J375" s="15">
        <f xml:space="preserve"> IF( ISNA( 'F_Inputs - Reps override'!I375 ), "", IF( ISBLANK( 'F_Inputs - Reps override'!I375 ), 'F_Inputs - Reps'!I375, 'F_Inputs - Reps override'!I375 ) )</f>
        <v>0</v>
      </c>
      <c r="K375" s="15">
        <f xml:space="preserve"> IF( ISNA( 'F_Inputs - Reps override'!J375 ), "", IF( ISBLANK( 'F_Inputs - Reps override'!J375 ), 'F_Inputs - Reps'!J375, 'F_Inputs - Reps override'!J375 ) )</f>
        <v>0</v>
      </c>
      <c r="L375" s="7">
        <f t="shared" si="5"/>
        <v>0</v>
      </c>
      <c r="M375" t="str">
        <f xml:space="preserve"> INDEX(Lookup!$D$3:$D$134, MATCH('Inputs - Reps'!D375, Lookup!$C$3:$C$134, 0),)</f>
        <v>E Capex BIO</v>
      </c>
    </row>
    <row r="376" spans="3:13">
      <c r="C376" s="15" t="s">
        <v>299</v>
      </c>
      <c r="D376" s="15" t="s">
        <v>252</v>
      </c>
      <c r="E376" s="15" t="s">
        <v>253</v>
      </c>
      <c r="F376" s="15" t="s">
        <v>36</v>
      </c>
      <c r="G376" s="15">
        <f xml:space="preserve"> IF( ISNA( 'F_Inputs - Reps override'!F376 ), "", IF( ISBLANK( 'F_Inputs - Reps override'!F376 ), 'F_Inputs - Reps'!F376, 'F_Inputs - Reps override'!F376 ) )</f>
        <v>0</v>
      </c>
      <c r="H376" s="15">
        <f xml:space="preserve"> IF( ISNA( 'F_Inputs - Reps override'!G376 ), "", IF( ISBLANK( 'F_Inputs - Reps override'!G376 ), 'F_Inputs - Reps'!G376, 'F_Inputs - Reps override'!G376 ) )</f>
        <v>0</v>
      </c>
      <c r="I376" s="15">
        <f xml:space="preserve"> IF( ISNA( 'F_Inputs - Reps override'!H376 ), "", IF( ISBLANK( 'F_Inputs - Reps override'!H376 ), 'F_Inputs - Reps'!H376, 'F_Inputs - Reps override'!H376 ) )</f>
        <v>0</v>
      </c>
      <c r="J376" s="15">
        <f xml:space="preserve"> IF( ISNA( 'F_Inputs - Reps override'!I376 ), "", IF( ISBLANK( 'F_Inputs - Reps override'!I376 ), 'F_Inputs - Reps'!I376, 'F_Inputs - Reps override'!I376 ) )</f>
        <v>0</v>
      </c>
      <c r="K376" s="15">
        <f xml:space="preserve"> IF( ISNA( 'F_Inputs - Reps override'!J376 ), "", IF( ISBLANK( 'F_Inputs - Reps override'!J376 ), 'F_Inputs - Reps'!J376, 'F_Inputs - Reps override'!J376 ) )</f>
        <v>0</v>
      </c>
      <c r="L376" s="7">
        <f t="shared" si="5"/>
        <v>0</v>
      </c>
      <c r="M376" t="str">
        <f xml:space="preserve"> INDEX(Lookup!$D$3:$D$134, MATCH('Inputs - Reps'!D376, Lookup!$C$3:$C$134, 0),)</f>
        <v>E Capex BIO</v>
      </c>
    </row>
    <row r="377" spans="3:13">
      <c r="C377" s="15" t="s">
        <v>299</v>
      </c>
      <c r="D377" s="15" t="s">
        <v>254</v>
      </c>
      <c r="E377" s="15" t="s">
        <v>255</v>
      </c>
      <c r="F377" s="15" t="s">
        <v>36</v>
      </c>
      <c r="G377" s="15">
        <f xml:space="preserve"> IF( ISNA( 'F_Inputs - Reps override'!F377 ), "", IF( ISBLANK( 'F_Inputs - Reps override'!F377 ), 'F_Inputs - Reps'!F377, 'F_Inputs - Reps override'!F377 ) )</f>
        <v>0</v>
      </c>
      <c r="H377" s="15">
        <f xml:space="preserve"> IF( ISNA( 'F_Inputs - Reps override'!G377 ), "", IF( ISBLANK( 'F_Inputs - Reps override'!G377 ), 'F_Inputs - Reps'!G377, 'F_Inputs - Reps override'!G377 ) )</f>
        <v>0</v>
      </c>
      <c r="I377" s="15">
        <f xml:space="preserve"> IF( ISNA( 'F_Inputs - Reps override'!H377 ), "", IF( ISBLANK( 'F_Inputs - Reps override'!H377 ), 'F_Inputs - Reps'!H377, 'F_Inputs - Reps override'!H377 ) )</f>
        <v>0</v>
      </c>
      <c r="J377" s="15">
        <f xml:space="preserve"> IF( ISNA( 'F_Inputs - Reps override'!I377 ), "", IF( ISBLANK( 'F_Inputs - Reps override'!I377 ), 'F_Inputs - Reps'!I377, 'F_Inputs - Reps override'!I377 ) )</f>
        <v>0</v>
      </c>
      <c r="K377" s="15">
        <f xml:space="preserve"> IF( ISNA( 'F_Inputs - Reps override'!J377 ), "", IF( ISBLANK( 'F_Inputs - Reps override'!J377 ), 'F_Inputs - Reps'!J377, 'F_Inputs - Reps override'!J377 ) )</f>
        <v>0</v>
      </c>
      <c r="L377" s="7">
        <f t="shared" si="5"/>
        <v>0</v>
      </c>
      <c r="M377" t="str">
        <f xml:space="preserve"> INDEX(Lookup!$D$3:$D$134, MATCH('Inputs - Reps'!D377, Lookup!$C$3:$C$134, 0),)</f>
        <v>E Opex DMMY</v>
      </c>
    </row>
    <row r="378" spans="3:13">
      <c r="C378" s="15" t="s">
        <v>299</v>
      </c>
      <c r="D378" s="15" t="s">
        <v>256</v>
      </c>
      <c r="E378" s="15" t="s">
        <v>257</v>
      </c>
      <c r="F378" s="15" t="s">
        <v>36</v>
      </c>
      <c r="G378" s="15">
        <f xml:space="preserve"> IF( ISNA( 'F_Inputs - Reps override'!F378 ), "", IF( ISBLANK( 'F_Inputs - Reps override'!F378 ), 'F_Inputs - Reps'!F378, 'F_Inputs - Reps override'!F378 ) )</f>
        <v>0</v>
      </c>
      <c r="H378" s="15">
        <f xml:space="preserve"> IF( ISNA( 'F_Inputs - Reps override'!G378 ), "", IF( ISBLANK( 'F_Inputs - Reps override'!G378 ), 'F_Inputs - Reps'!G378, 'F_Inputs - Reps override'!G378 ) )</f>
        <v>0</v>
      </c>
      <c r="I378" s="15">
        <f xml:space="preserve"> IF( ISNA( 'F_Inputs - Reps override'!H378 ), "", IF( ISBLANK( 'F_Inputs - Reps override'!H378 ), 'F_Inputs - Reps'!H378, 'F_Inputs - Reps override'!H378 ) )</f>
        <v>0</v>
      </c>
      <c r="J378" s="15">
        <f xml:space="preserve"> IF( ISNA( 'F_Inputs - Reps override'!I378 ), "", IF( ISBLANK( 'F_Inputs - Reps override'!I378 ), 'F_Inputs - Reps'!I378, 'F_Inputs - Reps override'!I378 ) )</f>
        <v>0</v>
      </c>
      <c r="K378" s="15">
        <f xml:space="preserve"> IF( ISNA( 'F_Inputs - Reps override'!J378 ), "", IF( ISBLANK( 'F_Inputs - Reps override'!J378 ), 'F_Inputs - Reps'!J378, 'F_Inputs - Reps override'!J378 ) )</f>
        <v>0</v>
      </c>
      <c r="L378" s="7">
        <f t="shared" si="5"/>
        <v>0</v>
      </c>
      <c r="M378" t="str">
        <f xml:space="preserve"> INDEX(Lookup!$D$3:$D$134, MATCH('Inputs - Reps'!D378, Lookup!$C$3:$C$134, 0),)</f>
        <v>E Capex DMMY</v>
      </c>
    </row>
    <row r="379" spans="3:13">
      <c r="C379" s="15" t="s">
        <v>299</v>
      </c>
      <c r="D379" s="15" t="s">
        <v>258</v>
      </c>
      <c r="E379" s="15" t="s">
        <v>259</v>
      </c>
      <c r="F379" s="15" t="s">
        <v>36</v>
      </c>
      <c r="G379" s="15">
        <f xml:space="preserve"> IF( ISNA( 'F_Inputs - Reps override'!F379 ), "", IF( ISBLANK( 'F_Inputs - Reps override'!F379 ), 'F_Inputs - Reps'!F379, 'F_Inputs - Reps override'!F379 ) )</f>
        <v>0</v>
      </c>
      <c r="H379" s="15">
        <f xml:space="preserve"> IF( ISNA( 'F_Inputs - Reps override'!G379 ), "", IF( ISBLANK( 'F_Inputs - Reps override'!G379 ), 'F_Inputs - Reps'!G379, 'F_Inputs - Reps override'!G379 ) )</f>
        <v>0</v>
      </c>
      <c r="I379" s="15">
        <f xml:space="preserve"> IF( ISNA( 'F_Inputs - Reps override'!H379 ), "", IF( ISBLANK( 'F_Inputs - Reps override'!H379 ), 'F_Inputs - Reps'!H379, 'F_Inputs - Reps override'!H379 ) )</f>
        <v>0</v>
      </c>
      <c r="J379" s="15">
        <f xml:space="preserve"> IF( ISNA( 'F_Inputs - Reps override'!I379 ), "", IF( ISBLANK( 'F_Inputs - Reps override'!I379 ), 'F_Inputs - Reps'!I379, 'F_Inputs - Reps override'!I379 ) )</f>
        <v>0</v>
      </c>
      <c r="K379" s="15">
        <f xml:space="preserve"> IF( ISNA( 'F_Inputs - Reps override'!J379 ), "", IF( ISBLANK( 'F_Inputs - Reps override'!J379 ), 'F_Inputs - Reps'!J379, 'F_Inputs - Reps override'!J379 ) )</f>
        <v>0</v>
      </c>
      <c r="L379" s="7">
        <f t="shared" si="5"/>
        <v>0</v>
      </c>
      <c r="M379" t="str">
        <f xml:space="preserve"> INDEX(Lookup!$D$3:$D$134, MATCH('Inputs - Reps'!D379, Lookup!$C$3:$C$134, 0),)</f>
        <v>E Capex DMMY</v>
      </c>
    </row>
    <row r="380" spans="3:13">
      <c r="C380" s="15" t="s">
        <v>299</v>
      </c>
      <c r="D380" s="15" t="s">
        <v>260</v>
      </c>
      <c r="E380" s="15" t="s">
        <v>261</v>
      </c>
      <c r="F380" s="15" t="s">
        <v>36</v>
      </c>
      <c r="G380" s="15">
        <f xml:space="preserve"> IF( ISNA( 'F_Inputs - Reps override'!F380 ), "", IF( ISBLANK( 'F_Inputs - Reps override'!F380 ), 'F_Inputs - Reps'!F380, 'F_Inputs - Reps override'!F380 ) )</f>
        <v>0</v>
      </c>
      <c r="H380" s="15">
        <f xml:space="preserve"> IF( ISNA( 'F_Inputs - Reps override'!G380 ), "", IF( ISBLANK( 'F_Inputs - Reps override'!G380 ), 'F_Inputs - Reps'!G380, 'F_Inputs - Reps override'!G380 ) )</f>
        <v>0</v>
      </c>
      <c r="I380" s="15">
        <f xml:space="preserve"> IF( ISNA( 'F_Inputs - Reps override'!H380 ), "", IF( ISBLANK( 'F_Inputs - Reps override'!H380 ), 'F_Inputs - Reps'!H380, 'F_Inputs - Reps override'!H380 ) )</f>
        <v>0</v>
      </c>
      <c r="J380" s="15">
        <f xml:space="preserve"> IF( ISNA( 'F_Inputs - Reps override'!I380 ), "", IF( ISBLANK( 'F_Inputs - Reps override'!I380 ), 'F_Inputs - Reps'!I380, 'F_Inputs - Reps override'!I380 ) )</f>
        <v>0</v>
      </c>
      <c r="K380" s="15">
        <f xml:space="preserve"> IF( ISNA( 'F_Inputs - Reps override'!J380 ), "", IF( ISBLANK( 'F_Inputs - Reps override'!J380 ), 'F_Inputs - Reps'!J380, 'F_Inputs - Reps override'!J380 ) )</f>
        <v>0</v>
      </c>
      <c r="L380" s="7">
        <f t="shared" si="5"/>
        <v>0</v>
      </c>
      <c r="M380" t="str">
        <f xml:space="preserve"> INDEX(Lookup!$D$3:$D$134, MATCH('Inputs - Reps'!D380, Lookup!$C$3:$C$134, 0),)</f>
        <v>E Capex DMMY</v>
      </c>
    </row>
    <row r="381" spans="3:13">
      <c r="C381" s="15" t="s">
        <v>299</v>
      </c>
      <c r="D381" s="15" t="s">
        <v>262</v>
      </c>
      <c r="E381" s="15" t="s">
        <v>263</v>
      </c>
      <c r="F381" s="15" t="s">
        <v>36</v>
      </c>
      <c r="G381" s="15">
        <f xml:space="preserve"> IF( ISNA( 'F_Inputs - Reps override'!F381 ), "", IF( ISBLANK( 'F_Inputs - Reps override'!F381 ), 'F_Inputs - Reps'!F381, 'F_Inputs - Reps override'!F381 ) )</f>
        <v>0</v>
      </c>
      <c r="H381" s="15">
        <f xml:space="preserve"> IF( ISNA( 'F_Inputs - Reps override'!G381 ), "", IF( ISBLANK( 'F_Inputs - Reps override'!G381 ), 'F_Inputs - Reps'!G381, 'F_Inputs - Reps override'!G381 ) )</f>
        <v>0</v>
      </c>
      <c r="I381" s="15">
        <f xml:space="preserve"> IF( ISNA( 'F_Inputs - Reps override'!H381 ), "", IF( ISBLANK( 'F_Inputs - Reps override'!H381 ), 'F_Inputs - Reps'!H381, 'F_Inputs - Reps override'!H381 ) )</f>
        <v>0</v>
      </c>
      <c r="J381" s="15">
        <f xml:space="preserve"> IF( ISNA( 'F_Inputs - Reps override'!I381 ), "", IF( ISBLANK( 'F_Inputs - Reps override'!I381 ), 'F_Inputs - Reps'!I381, 'F_Inputs - Reps override'!I381 ) )</f>
        <v>0</v>
      </c>
      <c r="K381" s="15">
        <f xml:space="preserve"> IF( ISNA( 'F_Inputs - Reps override'!J381 ), "", IF( ISBLANK( 'F_Inputs - Reps override'!J381 ), 'F_Inputs - Reps'!J381, 'F_Inputs - Reps override'!J381 ) )</f>
        <v>0</v>
      </c>
      <c r="L381" s="7">
        <f t="shared" si="5"/>
        <v>0</v>
      </c>
      <c r="M381" t="str">
        <f xml:space="preserve"> INDEX(Lookup!$D$3:$D$134, MATCH('Inputs - Reps'!D381, Lookup!$C$3:$C$134, 0),)</f>
        <v>DMMY G&amp;C</v>
      </c>
    </row>
    <row r="382" spans="3:13">
      <c r="C382" s="15" t="s">
        <v>299</v>
      </c>
      <c r="D382" s="15" t="s">
        <v>264</v>
      </c>
      <c r="E382" s="15" t="s">
        <v>265</v>
      </c>
      <c r="F382" s="15" t="s">
        <v>36</v>
      </c>
      <c r="G382" s="15">
        <f xml:space="preserve"> IF( ISNA( 'F_Inputs - Reps override'!F382 ), "", IF( ISBLANK( 'F_Inputs - Reps override'!F382 ), 'F_Inputs - Reps'!F382, 'F_Inputs - Reps override'!F382 ) )</f>
        <v>4.9569999999999999</v>
      </c>
      <c r="H382" s="15">
        <f xml:space="preserve"> IF( ISNA( 'F_Inputs - Reps override'!G382 ), "", IF( ISBLANK( 'F_Inputs - Reps override'!G382 ), 'F_Inputs - Reps'!G382, 'F_Inputs - Reps override'!G382 ) )</f>
        <v>4.9569999999999999</v>
      </c>
      <c r="I382" s="15">
        <f xml:space="preserve"> IF( ISNA( 'F_Inputs - Reps override'!H382 ), "", IF( ISBLANK( 'F_Inputs - Reps override'!H382 ), 'F_Inputs - Reps'!H382, 'F_Inputs - Reps override'!H382 ) )</f>
        <v>4.9569999999999999</v>
      </c>
      <c r="J382" s="15">
        <f xml:space="preserve"> IF( ISNA( 'F_Inputs - Reps override'!I382 ), "", IF( ISBLANK( 'F_Inputs - Reps override'!I382 ), 'F_Inputs - Reps'!I382, 'F_Inputs - Reps override'!I382 ) )</f>
        <v>4.9569999999999999</v>
      </c>
      <c r="K382" s="15">
        <f xml:space="preserve"> IF( ISNA( 'F_Inputs - Reps override'!J382 ), "", IF( ISBLANK( 'F_Inputs - Reps override'!J382 ), 'F_Inputs - Reps'!J382, 'F_Inputs - Reps override'!J382 ) )</f>
        <v>4.9569999999999999</v>
      </c>
      <c r="L382" s="7">
        <f t="shared" si="5"/>
        <v>24.785</v>
      </c>
      <c r="M382" t="str">
        <f xml:space="preserve"> INDEX(Lookup!$D$3:$D$134, MATCH('Inputs - Reps'!D382, Lookup!$C$3:$C$134, 0),)</f>
        <v>3rd Opex WR</v>
      </c>
    </row>
    <row r="383" spans="3:13">
      <c r="C383" s="15" t="s">
        <v>299</v>
      </c>
      <c r="D383" s="15" t="s">
        <v>266</v>
      </c>
      <c r="E383" s="15" t="s">
        <v>267</v>
      </c>
      <c r="F383" s="15" t="s">
        <v>36</v>
      </c>
      <c r="G383" s="15">
        <f xml:space="preserve"> IF( ISNA( 'F_Inputs - Reps override'!F383 ), "", IF( ISBLANK( 'F_Inputs - Reps override'!F383 ), 'F_Inputs - Reps'!F383, 'F_Inputs - Reps override'!F383 ) )</f>
        <v>1.036</v>
      </c>
      <c r="H383" s="15">
        <f xml:space="preserve"> IF( ISNA( 'F_Inputs - Reps override'!G383 ), "", IF( ISBLANK( 'F_Inputs - Reps override'!G383 ), 'F_Inputs - Reps'!G383, 'F_Inputs - Reps override'!G383 ) )</f>
        <v>1.036</v>
      </c>
      <c r="I383" s="15">
        <f xml:space="preserve"> IF( ISNA( 'F_Inputs - Reps override'!H383 ), "", IF( ISBLANK( 'F_Inputs - Reps override'!H383 ), 'F_Inputs - Reps'!H383, 'F_Inputs - Reps override'!H383 ) )</f>
        <v>1.036</v>
      </c>
      <c r="J383" s="15">
        <f xml:space="preserve"> IF( ISNA( 'F_Inputs - Reps override'!I383 ), "", IF( ISBLANK( 'F_Inputs - Reps override'!I383 ), 'F_Inputs - Reps'!I383, 'F_Inputs - Reps override'!I383 ) )</f>
        <v>1.036</v>
      </c>
      <c r="K383" s="15">
        <f xml:space="preserve"> IF( ISNA( 'F_Inputs - Reps override'!J383 ), "", IF( ISBLANK( 'F_Inputs - Reps override'!J383 ), 'F_Inputs - Reps'!J383, 'F_Inputs - Reps override'!J383 ) )</f>
        <v>1.036</v>
      </c>
      <c r="L383" s="7">
        <f t="shared" si="5"/>
        <v>5.18</v>
      </c>
      <c r="M383" t="str">
        <f xml:space="preserve"> INDEX(Lookup!$D$3:$D$134, MATCH('Inputs - Reps'!D383, Lookup!$C$3:$C$134, 0),)</f>
        <v>3rd Opex WN</v>
      </c>
    </row>
    <row r="384" spans="3:13">
      <c r="C384" s="15" t="s">
        <v>299</v>
      </c>
      <c r="D384" s="15" t="s">
        <v>268</v>
      </c>
      <c r="E384" s="15" t="s">
        <v>269</v>
      </c>
      <c r="F384" s="15" t="s">
        <v>36</v>
      </c>
      <c r="G384" s="15">
        <f xml:space="preserve"> IF( ISNA( 'F_Inputs - Reps override'!F384 ), "", IF( ISBLANK( 'F_Inputs - Reps override'!F384 ), 'F_Inputs - Reps'!F384, 'F_Inputs - Reps override'!F384 ) )</f>
        <v>0.312</v>
      </c>
      <c r="H384" s="15">
        <f xml:space="preserve"> IF( ISNA( 'F_Inputs - Reps override'!G384 ), "", IF( ISBLANK( 'F_Inputs - Reps override'!G384 ), 'F_Inputs - Reps'!G384, 'F_Inputs - Reps override'!G384 ) )</f>
        <v>0.312</v>
      </c>
      <c r="I384" s="15">
        <f xml:space="preserve"> IF( ISNA( 'F_Inputs - Reps override'!H384 ), "", IF( ISBLANK( 'F_Inputs - Reps override'!H384 ), 'F_Inputs - Reps'!H384, 'F_Inputs - Reps override'!H384 ) )</f>
        <v>0.312</v>
      </c>
      <c r="J384" s="15">
        <f xml:space="preserve"> IF( ISNA( 'F_Inputs - Reps override'!I384 ), "", IF( ISBLANK( 'F_Inputs - Reps override'!I384 ), 'F_Inputs - Reps'!I384, 'F_Inputs - Reps override'!I384 ) )</f>
        <v>0.312</v>
      </c>
      <c r="K384" s="15">
        <f xml:space="preserve"> IF( ISNA( 'F_Inputs - Reps override'!J384 ), "", IF( ISBLANK( 'F_Inputs - Reps override'!J384 ), 'F_Inputs - Reps'!J384, 'F_Inputs - Reps override'!J384 ) )</f>
        <v>0.312</v>
      </c>
      <c r="L384" s="7">
        <f t="shared" si="5"/>
        <v>1.56</v>
      </c>
      <c r="M384" t="str">
        <f xml:space="preserve"> INDEX(Lookup!$D$3:$D$134, MATCH('Inputs - Reps'!D384, Lookup!$C$3:$C$134, 0),)</f>
        <v>3rd Opex WN</v>
      </c>
    </row>
    <row r="385" spans="3:13">
      <c r="C385" s="15" t="s">
        <v>299</v>
      </c>
      <c r="D385" s="15" t="s">
        <v>270</v>
      </c>
      <c r="E385" s="15" t="s">
        <v>271</v>
      </c>
      <c r="F385" s="15" t="s">
        <v>36</v>
      </c>
      <c r="G385" s="15">
        <f xml:space="preserve"> IF( ISNA( 'F_Inputs - Reps override'!F385 ), "", IF( ISBLANK( 'F_Inputs - Reps override'!F385 ), 'F_Inputs - Reps'!F385, 'F_Inputs - Reps override'!F385 ) )</f>
        <v>1.827</v>
      </c>
      <c r="H385" s="15">
        <f xml:space="preserve"> IF( ISNA( 'F_Inputs - Reps override'!G385 ), "", IF( ISBLANK( 'F_Inputs - Reps override'!G385 ), 'F_Inputs - Reps'!G385, 'F_Inputs - Reps override'!G385 ) )</f>
        <v>1.827</v>
      </c>
      <c r="I385" s="15">
        <f xml:space="preserve"> IF( ISNA( 'F_Inputs - Reps override'!H385 ), "", IF( ISBLANK( 'F_Inputs - Reps override'!H385 ), 'F_Inputs - Reps'!H385, 'F_Inputs - Reps override'!H385 ) )</f>
        <v>1.827</v>
      </c>
      <c r="J385" s="15">
        <f xml:space="preserve"> IF( ISNA( 'F_Inputs - Reps override'!I385 ), "", IF( ISBLANK( 'F_Inputs - Reps override'!I385 ), 'F_Inputs - Reps'!I385, 'F_Inputs - Reps override'!I385 ) )</f>
        <v>1.827</v>
      </c>
      <c r="K385" s="15">
        <f xml:space="preserve"> IF( ISNA( 'F_Inputs - Reps override'!J385 ), "", IF( ISBLANK( 'F_Inputs - Reps override'!J385 ), 'F_Inputs - Reps'!J385, 'F_Inputs - Reps override'!J385 ) )</f>
        <v>1.827</v>
      </c>
      <c r="L385" s="7">
        <f t="shared" si="5"/>
        <v>9.1349999999999998</v>
      </c>
      <c r="M385" t="str">
        <f xml:space="preserve"> INDEX(Lookup!$D$3:$D$134, MATCH('Inputs - Reps'!D385, Lookup!$C$3:$C$134, 0),)</f>
        <v>3rd Opex WN</v>
      </c>
    </row>
    <row r="386" spans="3:13">
      <c r="C386" s="15" t="s">
        <v>299</v>
      </c>
      <c r="D386" s="15" t="s">
        <v>272</v>
      </c>
      <c r="E386" s="15" t="s">
        <v>273</v>
      </c>
      <c r="F386" s="15" t="s">
        <v>36</v>
      </c>
      <c r="G386" s="15">
        <f xml:space="preserve"> IF( ISNA( 'F_Inputs - Reps override'!F386 ), "", IF( ISBLANK( 'F_Inputs - Reps override'!F386 ), 'F_Inputs - Reps'!F386, 'F_Inputs - Reps override'!F386 ) )</f>
        <v>0.20200000000000001</v>
      </c>
      <c r="H386" s="15">
        <f xml:space="preserve"> IF( ISNA( 'F_Inputs - Reps override'!G386 ), "", IF( ISBLANK( 'F_Inputs - Reps override'!G386 ), 'F_Inputs - Reps'!G386, 'F_Inputs - Reps override'!G386 ) )</f>
        <v>0.20200000000000001</v>
      </c>
      <c r="I386" s="15">
        <f xml:space="preserve"> IF( ISNA( 'F_Inputs - Reps override'!H386 ), "", IF( ISBLANK( 'F_Inputs - Reps override'!H386 ), 'F_Inputs - Reps'!H386, 'F_Inputs - Reps override'!H386 ) )</f>
        <v>0.20200000000000001</v>
      </c>
      <c r="J386" s="15">
        <f xml:space="preserve"> IF( ISNA( 'F_Inputs - Reps override'!I386 ), "", IF( ISBLANK( 'F_Inputs - Reps override'!I386 ), 'F_Inputs - Reps'!I386, 'F_Inputs - Reps override'!I386 ) )</f>
        <v>0.20200000000000001</v>
      </c>
      <c r="K386" s="15">
        <f xml:space="preserve"> IF( ISNA( 'F_Inputs - Reps override'!J386 ), "", IF( ISBLANK( 'F_Inputs - Reps override'!J386 ), 'F_Inputs - Reps'!J386, 'F_Inputs - Reps override'!J386 ) )</f>
        <v>0.20200000000000001</v>
      </c>
      <c r="L386" s="7">
        <f t="shared" si="5"/>
        <v>1.01</v>
      </c>
      <c r="M386" t="str">
        <f xml:space="preserve"> INDEX(Lookup!$D$3:$D$134, MATCH('Inputs - Reps'!D386, Lookup!$C$3:$C$134, 0),)</f>
        <v>3rd Opex WWN</v>
      </c>
    </row>
    <row r="387" spans="3:13">
      <c r="C387" s="15" t="s">
        <v>299</v>
      </c>
      <c r="D387" s="15" t="s">
        <v>274</v>
      </c>
      <c r="E387" s="15" t="s">
        <v>275</v>
      </c>
      <c r="F387" s="15" t="s">
        <v>36</v>
      </c>
      <c r="G387" s="15">
        <f xml:space="preserve"> IF( ISNA( 'F_Inputs - Reps override'!F387 ), "", IF( ISBLANK( 'F_Inputs - Reps override'!F387 ), 'F_Inputs - Reps'!F387, 'F_Inputs - Reps override'!F387 ) )</f>
        <v>0.1</v>
      </c>
      <c r="H387" s="15">
        <f xml:space="preserve"> IF( ISNA( 'F_Inputs - Reps override'!G387 ), "", IF( ISBLANK( 'F_Inputs - Reps override'!G387 ), 'F_Inputs - Reps'!G387, 'F_Inputs - Reps override'!G387 ) )</f>
        <v>0.1</v>
      </c>
      <c r="I387" s="15">
        <f xml:space="preserve"> IF( ISNA( 'F_Inputs - Reps override'!H387 ), "", IF( ISBLANK( 'F_Inputs - Reps override'!H387 ), 'F_Inputs - Reps'!H387, 'F_Inputs - Reps override'!H387 ) )</f>
        <v>0.1</v>
      </c>
      <c r="J387" s="15">
        <f xml:space="preserve"> IF( ISNA( 'F_Inputs - Reps override'!I387 ), "", IF( ISBLANK( 'F_Inputs - Reps override'!I387 ), 'F_Inputs - Reps'!I387, 'F_Inputs - Reps override'!I387 ) )</f>
        <v>0.1</v>
      </c>
      <c r="K387" s="15">
        <f xml:space="preserve"> IF( ISNA( 'F_Inputs - Reps override'!J387 ), "", IF( ISBLANK( 'F_Inputs - Reps override'!J387 ), 'F_Inputs - Reps'!J387, 'F_Inputs - Reps override'!J387 ) )</f>
        <v>0.1</v>
      </c>
      <c r="L387" s="7">
        <f t="shared" si="5"/>
        <v>0.5</v>
      </c>
      <c r="M387" t="str">
        <f xml:space="preserve"> INDEX(Lookup!$D$3:$D$134, MATCH('Inputs - Reps'!D387, Lookup!$C$3:$C$134, 0),)</f>
        <v>3rd Opex WWN</v>
      </c>
    </row>
    <row r="388" spans="3:13">
      <c r="C388" s="15" t="s">
        <v>299</v>
      </c>
      <c r="D388" s="15" t="s">
        <v>276</v>
      </c>
      <c r="E388" s="15" t="s">
        <v>277</v>
      </c>
      <c r="F388" s="15" t="s">
        <v>36</v>
      </c>
      <c r="G388" s="15">
        <f xml:space="preserve"> IF( ISNA( 'F_Inputs - Reps override'!F388 ), "", IF( ISBLANK( 'F_Inputs - Reps override'!F388 ), 'F_Inputs - Reps'!F388, 'F_Inputs - Reps override'!F388 ) )</f>
        <v>0</v>
      </c>
      <c r="H388" s="15">
        <f xml:space="preserve"> IF( ISNA( 'F_Inputs - Reps override'!G388 ), "", IF( ISBLANK( 'F_Inputs - Reps override'!G388 ), 'F_Inputs - Reps'!G388, 'F_Inputs - Reps override'!G388 ) )</f>
        <v>0</v>
      </c>
      <c r="I388" s="15">
        <f xml:space="preserve"> IF( ISNA( 'F_Inputs - Reps override'!H388 ), "", IF( ISBLANK( 'F_Inputs - Reps override'!H388 ), 'F_Inputs - Reps'!H388, 'F_Inputs - Reps override'!H388 ) )</f>
        <v>0</v>
      </c>
      <c r="J388" s="15">
        <f xml:space="preserve"> IF( ISNA( 'F_Inputs - Reps override'!I388 ), "", IF( ISBLANK( 'F_Inputs - Reps override'!I388 ), 'F_Inputs - Reps'!I388, 'F_Inputs - Reps override'!I388 ) )</f>
        <v>0</v>
      </c>
      <c r="K388" s="15">
        <f xml:space="preserve"> IF( ISNA( 'F_Inputs - Reps override'!J388 ), "", IF( ISBLANK( 'F_Inputs - Reps override'!J388 ), 'F_Inputs - Reps'!J388, 'F_Inputs - Reps override'!J388 ) )</f>
        <v>0</v>
      </c>
      <c r="L388" s="7">
        <f t="shared" ref="L388:L451" si="6" xml:space="preserve"> SUM(G388:K388)</f>
        <v>0</v>
      </c>
      <c r="M388" t="str">
        <f xml:space="preserve"> INDEX(Lookup!$D$3:$D$134, MATCH('Inputs - Reps'!D388, Lookup!$C$3:$C$134, 0),)</f>
        <v>3rd Opex BIO</v>
      </c>
    </row>
    <row r="389" spans="3:13">
      <c r="C389" s="15" t="s">
        <v>299</v>
      </c>
      <c r="D389" s="15" t="s">
        <v>278</v>
      </c>
      <c r="E389" s="15" t="s">
        <v>279</v>
      </c>
      <c r="F389" s="15" t="s">
        <v>36</v>
      </c>
      <c r="G389" s="15">
        <f xml:space="preserve"> IF( ISNA( 'F_Inputs - Reps override'!F389 ), "", IF( ISBLANK( 'F_Inputs - Reps override'!F389 ), 'F_Inputs - Reps'!F389, 'F_Inputs - Reps override'!F389 ) )</f>
        <v>0</v>
      </c>
      <c r="H389" s="15">
        <f xml:space="preserve"> IF( ISNA( 'F_Inputs - Reps override'!G389 ), "", IF( ISBLANK( 'F_Inputs - Reps override'!G389 ), 'F_Inputs - Reps'!G389, 'F_Inputs - Reps override'!G389 ) )</f>
        <v>0</v>
      </c>
      <c r="I389" s="15">
        <f xml:space="preserve"> IF( ISNA( 'F_Inputs - Reps override'!H389 ), "", IF( ISBLANK( 'F_Inputs - Reps override'!H389 ), 'F_Inputs - Reps'!H389, 'F_Inputs - Reps override'!H389 ) )</f>
        <v>0</v>
      </c>
      <c r="J389" s="15">
        <f xml:space="preserve"> IF( ISNA( 'F_Inputs - Reps override'!I389 ), "", IF( ISBLANK( 'F_Inputs - Reps override'!I389 ), 'F_Inputs - Reps'!I389, 'F_Inputs - Reps override'!I389 ) )</f>
        <v>0</v>
      </c>
      <c r="K389" s="15">
        <f xml:space="preserve"> IF( ISNA( 'F_Inputs - Reps override'!J389 ), "", IF( ISBLANK( 'F_Inputs - Reps override'!J389 ), 'F_Inputs - Reps'!J389, 'F_Inputs - Reps override'!J389 ) )</f>
        <v>0</v>
      </c>
      <c r="L389" s="7">
        <f t="shared" si="6"/>
        <v>0</v>
      </c>
      <c r="M389" t="str">
        <f xml:space="preserve"> INDEX(Lookup!$D$3:$D$134, MATCH('Inputs - Reps'!D389, Lookup!$C$3:$C$134, 0),)</f>
        <v>3rd Opex BIO</v>
      </c>
    </row>
    <row r="390" spans="3:13">
      <c r="C390" s="15" t="s">
        <v>299</v>
      </c>
      <c r="D390" s="15" t="s">
        <v>280</v>
      </c>
      <c r="E390" s="15" t="s">
        <v>281</v>
      </c>
      <c r="F390" s="15" t="s">
        <v>36</v>
      </c>
      <c r="G390" s="15">
        <f xml:space="preserve"> IF( ISNA( 'F_Inputs - Reps override'!F390 ), "", IF( ISBLANK( 'F_Inputs - Reps override'!F390 ), 'F_Inputs - Reps'!F390, 'F_Inputs - Reps override'!F390 ) )</f>
        <v>0</v>
      </c>
      <c r="H390" s="15">
        <f xml:space="preserve"> IF( ISNA( 'F_Inputs - Reps override'!G390 ), "", IF( ISBLANK( 'F_Inputs - Reps override'!G390 ), 'F_Inputs - Reps'!G390, 'F_Inputs - Reps override'!G390 ) )</f>
        <v>0</v>
      </c>
      <c r="I390" s="15">
        <f xml:space="preserve"> IF( ISNA( 'F_Inputs - Reps override'!H390 ), "", IF( ISBLANK( 'F_Inputs - Reps override'!H390 ), 'F_Inputs - Reps'!H390, 'F_Inputs - Reps override'!H390 ) )</f>
        <v>0</v>
      </c>
      <c r="J390" s="15">
        <f xml:space="preserve"> IF( ISNA( 'F_Inputs - Reps override'!I390 ), "", IF( ISBLANK( 'F_Inputs - Reps override'!I390 ), 'F_Inputs - Reps'!I390, 'F_Inputs - Reps override'!I390 ) )</f>
        <v>0</v>
      </c>
      <c r="K390" s="15">
        <f xml:space="preserve"> IF( ISNA( 'F_Inputs - Reps override'!J390 ), "", IF( ISBLANK( 'F_Inputs - Reps override'!J390 ), 'F_Inputs - Reps'!J390, 'F_Inputs - Reps override'!J390 ) )</f>
        <v>0</v>
      </c>
      <c r="L390" s="7">
        <f t="shared" si="6"/>
        <v>0</v>
      </c>
      <c r="M390" t="str">
        <f xml:space="preserve"> INDEX(Lookup!$D$3:$D$134, MATCH('Inputs - Reps'!D390, Lookup!$C$3:$C$134, 0),)</f>
        <v>3rd Opex BIO</v>
      </c>
    </row>
    <row r="391" spans="3:13">
      <c r="C391" s="15" t="s">
        <v>299</v>
      </c>
      <c r="D391" s="15" t="s">
        <v>282</v>
      </c>
      <c r="E391" s="15" t="s">
        <v>283</v>
      </c>
      <c r="F391" s="15" t="s">
        <v>36</v>
      </c>
      <c r="G391" s="15">
        <f xml:space="preserve"> IF( ISNA( 'F_Inputs - Reps override'!F391 ), "", IF( ISBLANK( 'F_Inputs - Reps override'!F391 ), 'F_Inputs - Reps'!F391, 'F_Inputs - Reps override'!F391 ) )</f>
        <v>0</v>
      </c>
      <c r="H391" s="15">
        <f xml:space="preserve"> IF( ISNA( 'F_Inputs - Reps override'!G391 ), "", IF( ISBLANK( 'F_Inputs - Reps override'!G391 ), 'F_Inputs - Reps'!G391, 'F_Inputs - Reps override'!G391 ) )</f>
        <v>0</v>
      </c>
      <c r="I391" s="15">
        <f xml:space="preserve"> IF( ISNA( 'F_Inputs - Reps override'!H391 ), "", IF( ISBLANK( 'F_Inputs - Reps override'!H391 ), 'F_Inputs - Reps'!H391, 'F_Inputs - Reps override'!H391 ) )</f>
        <v>0</v>
      </c>
      <c r="J391" s="15">
        <f xml:space="preserve"> IF( ISNA( 'F_Inputs - Reps override'!I391 ), "", IF( ISBLANK( 'F_Inputs - Reps override'!I391 ), 'F_Inputs - Reps'!I391, 'F_Inputs - Reps override'!I391 ) )</f>
        <v>0</v>
      </c>
      <c r="K391" s="15">
        <f xml:space="preserve"> IF( ISNA( 'F_Inputs - Reps override'!J391 ), "", IF( ISBLANK( 'F_Inputs - Reps override'!J391 ), 'F_Inputs - Reps'!J391, 'F_Inputs - Reps override'!J391 ) )</f>
        <v>0</v>
      </c>
      <c r="L391" s="7">
        <f t="shared" si="6"/>
        <v>0</v>
      </c>
      <c r="M391" t="str">
        <f xml:space="preserve"> INDEX(Lookup!$D$3:$D$134, MATCH('Inputs - Reps'!D391, Lookup!$C$3:$C$134, 0),)</f>
        <v>3rd Capex WR</v>
      </c>
    </row>
    <row r="392" spans="3:13">
      <c r="C392" s="15" t="s">
        <v>299</v>
      </c>
      <c r="D392" s="15" t="s">
        <v>284</v>
      </c>
      <c r="E392" s="15" t="s">
        <v>285</v>
      </c>
      <c r="F392" s="15" t="s">
        <v>36</v>
      </c>
      <c r="G392" s="15">
        <f xml:space="preserve"> IF( ISNA( 'F_Inputs - Reps override'!F392 ), "", IF( ISBLANK( 'F_Inputs - Reps override'!F392 ), 'F_Inputs - Reps'!F392, 'F_Inputs - Reps override'!F392 ) )</f>
        <v>0</v>
      </c>
      <c r="H392" s="15">
        <f xml:space="preserve"> IF( ISNA( 'F_Inputs - Reps override'!G392 ), "", IF( ISBLANK( 'F_Inputs - Reps override'!G392 ), 'F_Inputs - Reps'!G392, 'F_Inputs - Reps override'!G392 ) )</f>
        <v>0</v>
      </c>
      <c r="I392" s="15">
        <f xml:space="preserve"> IF( ISNA( 'F_Inputs - Reps override'!H392 ), "", IF( ISBLANK( 'F_Inputs - Reps override'!H392 ), 'F_Inputs - Reps'!H392, 'F_Inputs - Reps override'!H392 ) )</f>
        <v>0</v>
      </c>
      <c r="J392" s="15">
        <f xml:space="preserve"> IF( ISNA( 'F_Inputs - Reps override'!I392 ), "", IF( ISBLANK( 'F_Inputs - Reps override'!I392 ), 'F_Inputs - Reps'!I392, 'F_Inputs - Reps override'!I392 ) )</f>
        <v>0</v>
      </c>
      <c r="K392" s="15">
        <f xml:space="preserve"> IF( ISNA( 'F_Inputs - Reps override'!J392 ), "", IF( ISBLANK( 'F_Inputs - Reps override'!J392 ), 'F_Inputs - Reps'!J392, 'F_Inputs - Reps override'!J392 ) )</f>
        <v>0</v>
      </c>
      <c r="L392" s="7">
        <f t="shared" si="6"/>
        <v>0</v>
      </c>
      <c r="M392" t="str">
        <f xml:space="preserve"> INDEX(Lookup!$D$3:$D$134, MATCH('Inputs - Reps'!D392, Lookup!$C$3:$C$134, 0),)</f>
        <v>3rd Capex WN</v>
      </c>
    </row>
    <row r="393" spans="3:13">
      <c r="C393" s="15" t="s">
        <v>299</v>
      </c>
      <c r="D393" s="15" t="s">
        <v>286</v>
      </c>
      <c r="E393" s="15" t="s">
        <v>269</v>
      </c>
      <c r="F393" s="15" t="s">
        <v>36</v>
      </c>
      <c r="G393" s="15">
        <f xml:space="preserve"> IF( ISNA( 'F_Inputs - Reps override'!F393 ), "", IF( ISBLANK( 'F_Inputs - Reps override'!F393 ), 'F_Inputs - Reps'!F393, 'F_Inputs - Reps override'!F393 ) )</f>
        <v>0</v>
      </c>
      <c r="H393" s="15">
        <f xml:space="preserve"> IF( ISNA( 'F_Inputs - Reps override'!G393 ), "", IF( ISBLANK( 'F_Inputs - Reps override'!G393 ), 'F_Inputs - Reps'!G393, 'F_Inputs - Reps override'!G393 ) )</f>
        <v>0</v>
      </c>
      <c r="I393" s="15">
        <f xml:space="preserve"> IF( ISNA( 'F_Inputs - Reps override'!H393 ), "", IF( ISBLANK( 'F_Inputs - Reps override'!H393 ), 'F_Inputs - Reps'!H393, 'F_Inputs - Reps override'!H393 ) )</f>
        <v>0</v>
      </c>
      <c r="J393" s="15">
        <f xml:space="preserve"> IF( ISNA( 'F_Inputs - Reps override'!I393 ), "", IF( ISBLANK( 'F_Inputs - Reps override'!I393 ), 'F_Inputs - Reps'!I393, 'F_Inputs - Reps override'!I393 ) )</f>
        <v>0</v>
      </c>
      <c r="K393" s="15">
        <f xml:space="preserve"> IF( ISNA( 'F_Inputs - Reps override'!J393 ), "", IF( ISBLANK( 'F_Inputs - Reps override'!J393 ), 'F_Inputs - Reps'!J393, 'F_Inputs - Reps override'!J393 ) )</f>
        <v>0</v>
      </c>
      <c r="L393" s="7">
        <f t="shared" si="6"/>
        <v>0</v>
      </c>
      <c r="M393" t="str">
        <f xml:space="preserve"> INDEX(Lookup!$D$3:$D$134, MATCH('Inputs - Reps'!D393, Lookup!$C$3:$C$134, 0),)</f>
        <v>3rd Capex WN</v>
      </c>
    </row>
    <row r="394" spans="3:13">
      <c r="C394" s="15" t="s">
        <v>299</v>
      </c>
      <c r="D394" s="15" t="s">
        <v>287</v>
      </c>
      <c r="E394" s="15" t="s">
        <v>271</v>
      </c>
      <c r="F394" s="15" t="s">
        <v>36</v>
      </c>
      <c r="G394" s="15">
        <f xml:space="preserve"> IF( ISNA( 'F_Inputs - Reps override'!F394 ), "", IF( ISBLANK( 'F_Inputs - Reps override'!F394 ), 'F_Inputs - Reps'!F394, 'F_Inputs - Reps override'!F394 ) )</f>
        <v>0</v>
      </c>
      <c r="H394" s="15">
        <f xml:space="preserve"> IF( ISNA( 'F_Inputs - Reps override'!G394 ), "", IF( ISBLANK( 'F_Inputs - Reps override'!G394 ), 'F_Inputs - Reps'!G394, 'F_Inputs - Reps override'!G394 ) )</f>
        <v>0</v>
      </c>
      <c r="I394" s="15">
        <f xml:space="preserve"> IF( ISNA( 'F_Inputs - Reps override'!H394 ), "", IF( ISBLANK( 'F_Inputs - Reps override'!H394 ), 'F_Inputs - Reps'!H394, 'F_Inputs - Reps override'!H394 ) )</f>
        <v>0</v>
      </c>
      <c r="J394" s="15">
        <f xml:space="preserve"> IF( ISNA( 'F_Inputs - Reps override'!I394 ), "", IF( ISBLANK( 'F_Inputs - Reps override'!I394 ), 'F_Inputs - Reps'!I394, 'F_Inputs - Reps override'!I394 ) )</f>
        <v>0</v>
      </c>
      <c r="K394" s="15">
        <f xml:space="preserve"> IF( ISNA( 'F_Inputs - Reps override'!J394 ), "", IF( ISBLANK( 'F_Inputs - Reps override'!J394 ), 'F_Inputs - Reps'!J394, 'F_Inputs - Reps override'!J394 ) )</f>
        <v>0</v>
      </c>
      <c r="L394" s="7">
        <f t="shared" si="6"/>
        <v>0</v>
      </c>
      <c r="M394" t="str">
        <f xml:space="preserve"> INDEX(Lookup!$D$3:$D$134, MATCH('Inputs - Reps'!D394, Lookup!$C$3:$C$134, 0),)</f>
        <v>3rd Capex WN</v>
      </c>
    </row>
    <row r="395" spans="3:13">
      <c r="C395" s="15" t="s">
        <v>299</v>
      </c>
      <c r="D395" s="15" t="s">
        <v>288</v>
      </c>
      <c r="E395" s="15" t="s">
        <v>289</v>
      </c>
      <c r="F395" s="15" t="s">
        <v>36</v>
      </c>
      <c r="G395" s="15">
        <f xml:space="preserve"> IF( ISNA( 'F_Inputs - Reps override'!F395 ), "", IF( ISBLANK( 'F_Inputs - Reps override'!F395 ), 'F_Inputs - Reps'!F395, 'F_Inputs - Reps override'!F395 ) )</f>
        <v>0</v>
      </c>
      <c r="H395" s="15">
        <f xml:space="preserve"> IF( ISNA( 'F_Inputs - Reps override'!G395 ), "", IF( ISBLANK( 'F_Inputs - Reps override'!G395 ), 'F_Inputs - Reps'!G395, 'F_Inputs - Reps override'!G395 ) )</f>
        <v>0</v>
      </c>
      <c r="I395" s="15">
        <f xml:space="preserve"> IF( ISNA( 'F_Inputs - Reps override'!H395 ), "", IF( ISBLANK( 'F_Inputs - Reps override'!H395 ), 'F_Inputs - Reps'!H395, 'F_Inputs - Reps override'!H395 ) )</f>
        <v>0</v>
      </c>
      <c r="J395" s="15">
        <f xml:space="preserve"> IF( ISNA( 'F_Inputs - Reps override'!I395 ), "", IF( ISBLANK( 'F_Inputs - Reps override'!I395 ), 'F_Inputs - Reps'!I395, 'F_Inputs - Reps override'!I395 ) )</f>
        <v>0</v>
      </c>
      <c r="K395" s="15">
        <f xml:space="preserve"> IF( ISNA( 'F_Inputs - Reps override'!J395 ), "", IF( ISBLANK( 'F_Inputs - Reps override'!J395 ), 'F_Inputs - Reps'!J395, 'F_Inputs - Reps override'!J395 ) )</f>
        <v>0</v>
      </c>
      <c r="L395" s="7">
        <f t="shared" si="6"/>
        <v>0</v>
      </c>
      <c r="M395" t="str">
        <f xml:space="preserve"> INDEX(Lookup!$D$3:$D$134, MATCH('Inputs - Reps'!D395, Lookup!$C$3:$C$134, 0),)</f>
        <v>3rd Capex WWN</v>
      </c>
    </row>
    <row r="396" spans="3:13">
      <c r="C396" s="15" t="s">
        <v>299</v>
      </c>
      <c r="D396" s="15" t="s">
        <v>290</v>
      </c>
      <c r="E396" s="15" t="s">
        <v>291</v>
      </c>
      <c r="F396" s="15" t="s">
        <v>36</v>
      </c>
      <c r="G396" s="15">
        <f xml:space="preserve"> IF( ISNA( 'F_Inputs - Reps override'!F396 ), "", IF( ISBLANK( 'F_Inputs - Reps override'!F396 ), 'F_Inputs - Reps'!F396, 'F_Inputs - Reps override'!F396 ) )</f>
        <v>0</v>
      </c>
      <c r="H396" s="15">
        <f xml:space="preserve"> IF( ISNA( 'F_Inputs - Reps override'!G396 ), "", IF( ISBLANK( 'F_Inputs - Reps override'!G396 ), 'F_Inputs - Reps'!G396, 'F_Inputs - Reps override'!G396 ) )</f>
        <v>0</v>
      </c>
      <c r="I396" s="15">
        <f xml:space="preserve"> IF( ISNA( 'F_Inputs - Reps override'!H396 ), "", IF( ISBLANK( 'F_Inputs - Reps override'!H396 ), 'F_Inputs - Reps'!H396, 'F_Inputs - Reps override'!H396 ) )</f>
        <v>0</v>
      </c>
      <c r="J396" s="15">
        <f xml:space="preserve"> IF( ISNA( 'F_Inputs - Reps override'!I396 ), "", IF( ISBLANK( 'F_Inputs - Reps override'!I396 ), 'F_Inputs - Reps'!I396, 'F_Inputs - Reps override'!I396 ) )</f>
        <v>0</v>
      </c>
      <c r="K396" s="15">
        <f xml:space="preserve"> IF( ISNA( 'F_Inputs - Reps override'!J396 ), "", IF( ISBLANK( 'F_Inputs - Reps override'!J396 ), 'F_Inputs - Reps'!J396, 'F_Inputs - Reps override'!J396 ) )</f>
        <v>0</v>
      </c>
      <c r="L396" s="7">
        <f t="shared" si="6"/>
        <v>0</v>
      </c>
      <c r="M396" t="str">
        <f xml:space="preserve"> INDEX(Lookup!$D$3:$D$134, MATCH('Inputs - Reps'!D396, Lookup!$C$3:$C$134, 0),)</f>
        <v>3rd Capex WWN</v>
      </c>
    </row>
    <row r="397" spans="3:13">
      <c r="C397" s="15" t="s">
        <v>299</v>
      </c>
      <c r="D397" s="15" t="s">
        <v>292</v>
      </c>
      <c r="E397" s="15" t="s">
        <v>293</v>
      </c>
      <c r="F397" s="15" t="s">
        <v>36</v>
      </c>
      <c r="G397" s="15">
        <f xml:space="preserve"> IF( ISNA( 'F_Inputs - Reps override'!F397 ), "", IF( ISBLANK( 'F_Inputs - Reps override'!F397 ), 'F_Inputs - Reps'!F397, 'F_Inputs - Reps override'!F397 ) )</f>
        <v>0</v>
      </c>
      <c r="H397" s="15">
        <f xml:space="preserve"> IF( ISNA( 'F_Inputs - Reps override'!G397 ), "", IF( ISBLANK( 'F_Inputs - Reps override'!G397 ), 'F_Inputs - Reps'!G397, 'F_Inputs - Reps override'!G397 ) )</f>
        <v>0</v>
      </c>
      <c r="I397" s="15">
        <f xml:space="preserve"> IF( ISNA( 'F_Inputs - Reps override'!H397 ), "", IF( ISBLANK( 'F_Inputs - Reps override'!H397 ), 'F_Inputs - Reps'!H397, 'F_Inputs - Reps override'!H397 ) )</f>
        <v>0</v>
      </c>
      <c r="J397" s="15">
        <f xml:space="preserve"> IF( ISNA( 'F_Inputs - Reps override'!I397 ), "", IF( ISBLANK( 'F_Inputs - Reps override'!I397 ), 'F_Inputs - Reps'!I397, 'F_Inputs - Reps override'!I397 ) )</f>
        <v>0</v>
      </c>
      <c r="K397" s="15">
        <f xml:space="preserve"> IF( ISNA( 'F_Inputs - Reps override'!J397 ), "", IF( ISBLANK( 'F_Inputs - Reps override'!J397 ), 'F_Inputs - Reps'!J397, 'F_Inputs - Reps override'!J397 ) )</f>
        <v>0</v>
      </c>
      <c r="L397" s="7">
        <f t="shared" si="6"/>
        <v>0</v>
      </c>
      <c r="M397" t="str">
        <f xml:space="preserve"> INDEX(Lookup!$D$3:$D$134, MATCH('Inputs - Reps'!D397, Lookup!$C$3:$C$134, 0),)</f>
        <v>3rd Capex BIO</v>
      </c>
    </row>
    <row r="398" spans="3:13">
      <c r="C398" s="15" t="s">
        <v>299</v>
      </c>
      <c r="D398" s="15" t="s">
        <v>294</v>
      </c>
      <c r="E398" s="15" t="s">
        <v>295</v>
      </c>
      <c r="F398" s="15" t="s">
        <v>36</v>
      </c>
      <c r="G398" s="15">
        <f xml:space="preserve"> IF( ISNA( 'F_Inputs - Reps override'!F398 ), "", IF( ISBLANK( 'F_Inputs - Reps override'!F398 ), 'F_Inputs - Reps'!F398, 'F_Inputs - Reps override'!F398 ) )</f>
        <v>0</v>
      </c>
      <c r="H398" s="15">
        <f xml:space="preserve"> IF( ISNA( 'F_Inputs - Reps override'!G398 ), "", IF( ISBLANK( 'F_Inputs - Reps override'!G398 ), 'F_Inputs - Reps'!G398, 'F_Inputs - Reps override'!G398 ) )</f>
        <v>0</v>
      </c>
      <c r="I398" s="15">
        <f xml:space="preserve"> IF( ISNA( 'F_Inputs - Reps override'!H398 ), "", IF( ISBLANK( 'F_Inputs - Reps override'!H398 ), 'F_Inputs - Reps'!H398, 'F_Inputs - Reps override'!H398 ) )</f>
        <v>0</v>
      </c>
      <c r="J398" s="15">
        <f xml:space="preserve"> IF( ISNA( 'F_Inputs - Reps override'!I398 ), "", IF( ISBLANK( 'F_Inputs - Reps override'!I398 ), 'F_Inputs - Reps'!I398, 'F_Inputs - Reps override'!I398 ) )</f>
        <v>0</v>
      </c>
      <c r="K398" s="15">
        <f xml:space="preserve"> IF( ISNA( 'F_Inputs - Reps override'!J398 ), "", IF( ISBLANK( 'F_Inputs - Reps override'!J398 ), 'F_Inputs - Reps'!J398, 'F_Inputs - Reps override'!J398 ) )</f>
        <v>0</v>
      </c>
      <c r="L398" s="7">
        <f t="shared" si="6"/>
        <v>0</v>
      </c>
      <c r="M398" t="str">
        <f xml:space="preserve"> INDEX(Lookup!$D$3:$D$134, MATCH('Inputs - Reps'!D398, Lookup!$C$3:$C$134, 0),)</f>
        <v>3rd Capex BIO</v>
      </c>
    </row>
    <row r="399" spans="3:13">
      <c r="C399" s="15" t="s">
        <v>299</v>
      </c>
      <c r="D399" s="15" t="s">
        <v>296</v>
      </c>
      <c r="E399" s="15" t="s">
        <v>297</v>
      </c>
      <c r="F399" s="15" t="s">
        <v>36</v>
      </c>
      <c r="G399" s="15">
        <f xml:space="preserve"> IF( ISNA( 'F_Inputs - Reps override'!F399 ), "", IF( ISBLANK( 'F_Inputs - Reps override'!F399 ), 'F_Inputs - Reps'!F399, 'F_Inputs - Reps override'!F399 ) )</f>
        <v>0</v>
      </c>
      <c r="H399" s="15">
        <f xml:space="preserve"> IF( ISNA( 'F_Inputs - Reps override'!G399 ), "", IF( ISBLANK( 'F_Inputs - Reps override'!G399 ), 'F_Inputs - Reps'!G399, 'F_Inputs - Reps override'!G399 ) )</f>
        <v>0</v>
      </c>
      <c r="I399" s="15">
        <f xml:space="preserve"> IF( ISNA( 'F_Inputs - Reps override'!H399 ), "", IF( ISBLANK( 'F_Inputs - Reps override'!H399 ), 'F_Inputs - Reps'!H399, 'F_Inputs - Reps override'!H399 ) )</f>
        <v>0</v>
      </c>
      <c r="J399" s="15">
        <f xml:space="preserve"> IF( ISNA( 'F_Inputs - Reps override'!I399 ), "", IF( ISBLANK( 'F_Inputs - Reps override'!I399 ), 'F_Inputs - Reps'!I399, 'F_Inputs - Reps override'!I399 ) )</f>
        <v>0</v>
      </c>
      <c r="K399" s="15">
        <f xml:space="preserve"> IF( ISNA( 'F_Inputs - Reps override'!J399 ), "", IF( ISBLANK( 'F_Inputs - Reps override'!J399 ), 'F_Inputs - Reps'!J399, 'F_Inputs - Reps override'!J399 ) )</f>
        <v>0</v>
      </c>
      <c r="L399" s="7">
        <f t="shared" si="6"/>
        <v>0</v>
      </c>
      <c r="M399" t="str">
        <f xml:space="preserve"> INDEX(Lookup!$D$3:$D$134, MATCH('Inputs - Reps'!D399, Lookup!$C$3:$C$134, 0),)</f>
        <v>3rd Capex BIO</v>
      </c>
    </row>
    <row r="400" spans="3:13">
      <c r="C400" s="15" t="s">
        <v>300</v>
      </c>
      <c r="D400" s="15" t="s">
        <v>34</v>
      </c>
      <c r="E400" s="15" t="s">
        <v>35</v>
      </c>
      <c r="F400" s="15" t="s">
        <v>36</v>
      </c>
      <c r="G400" s="15">
        <f xml:space="preserve"> IF( ISNA( 'F_Inputs - Reps override'!F400 ), "", IF( ISBLANK( 'F_Inputs - Reps override'!F400 ), 'F_Inputs - Reps'!F400, 'F_Inputs - Reps override'!F400 ) )</f>
        <v>15.323</v>
      </c>
      <c r="H400" s="15">
        <f xml:space="preserve"> IF( ISNA( 'F_Inputs - Reps override'!G400 ), "", IF( ISBLANK( 'F_Inputs - Reps override'!G400 ), 'F_Inputs - Reps'!G400, 'F_Inputs - Reps override'!G400 ) )</f>
        <v>15.121</v>
      </c>
      <c r="I400" s="15">
        <f xml:space="preserve"> IF( ISNA( 'F_Inputs - Reps override'!H400 ), "", IF( ISBLANK( 'F_Inputs - Reps override'!H400 ), 'F_Inputs - Reps'!H400, 'F_Inputs - Reps override'!H400 ) )</f>
        <v>14.997</v>
      </c>
      <c r="J400" s="15">
        <f xml:space="preserve"> IF( ISNA( 'F_Inputs - Reps override'!I400 ), "", IF( ISBLANK( 'F_Inputs - Reps override'!I400 ), 'F_Inputs - Reps'!I400, 'F_Inputs - Reps override'!I400 ) )</f>
        <v>14.811</v>
      </c>
      <c r="K400" s="15">
        <f xml:space="preserve"> IF( ISNA( 'F_Inputs - Reps override'!J400 ), "", IF( ISBLANK( 'F_Inputs - Reps override'!J400 ), 'F_Inputs - Reps'!J400, 'F_Inputs - Reps override'!J400 ) )</f>
        <v>14.561</v>
      </c>
      <c r="L400" s="7">
        <f t="shared" si="6"/>
        <v>74.813000000000002</v>
      </c>
      <c r="M400" t="str">
        <f xml:space="preserve"> INDEX(Lookup!$D$3:$D$134, MATCH('Inputs - Reps'!D400, Lookup!$C$3:$C$134, 0),)</f>
        <v>B Opex WR</v>
      </c>
    </row>
    <row r="401" spans="3:13">
      <c r="C401" s="15" t="s">
        <v>300</v>
      </c>
      <c r="D401" s="15" t="s">
        <v>38</v>
      </c>
      <c r="E401" s="15" t="s">
        <v>39</v>
      </c>
      <c r="F401" s="15" t="s">
        <v>36</v>
      </c>
      <c r="G401" s="15">
        <f xml:space="preserve"> IF( ISNA( 'F_Inputs - Reps override'!F401 ), "", IF( ISBLANK( 'F_Inputs - Reps override'!F401 ), 'F_Inputs - Reps'!F401, 'F_Inputs - Reps override'!F401 ) )</f>
        <v>30.277000000000001</v>
      </c>
      <c r="H401" s="15">
        <f xml:space="preserve"> IF( ISNA( 'F_Inputs - Reps override'!G401 ), "", IF( ISBLANK( 'F_Inputs - Reps override'!G401 ), 'F_Inputs - Reps'!G401, 'F_Inputs - Reps override'!G401 ) )</f>
        <v>29.821999999999999</v>
      </c>
      <c r="I401" s="15">
        <f xml:space="preserve"> IF( ISNA( 'F_Inputs - Reps override'!H401 ), "", IF( ISBLANK( 'F_Inputs - Reps override'!H401 ), 'F_Inputs - Reps'!H401, 'F_Inputs - Reps override'!H401 ) )</f>
        <v>29.773</v>
      </c>
      <c r="J401" s="15">
        <f xml:space="preserve"> IF( ISNA( 'F_Inputs - Reps override'!I401 ), "", IF( ISBLANK( 'F_Inputs - Reps override'!I401 ), 'F_Inputs - Reps'!I401, 'F_Inputs - Reps override'!I401 ) )</f>
        <v>29.783999999999999</v>
      </c>
      <c r="K401" s="15">
        <f xml:space="preserve"> IF( ISNA( 'F_Inputs - Reps override'!J401 ), "", IF( ISBLANK( 'F_Inputs - Reps override'!J401 ), 'F_Inputs - Reps'!J401, 'F_Inputs - Reps override'!J401 ) )</f>
        <v>29.356000000000002</v>
      </c>
      <c r="L401" s="7">
        <f t="shared" si="6"/>
        <v>149.012</v>
      </c>
      <c r="M401" t="str">
        <f xml:space="preserve"> INDEX(Lookup!$D$3:$D$134, MATCH('Inputs - Reps'!D401, Lookup!$C$3:$C$134, 0),)</f>
        <v>B Opex WN</v>
      </c>
    </row>
    <row r="402" spans="3:13">
      <c r="C402" s="15" t="s">
        <v>300</v>
      </c>
      <c r="D402" s="15" t="s">
        <v>40</v>
      </c>
      <c r="E402" s="15" t="s">
        <v>41</v>
      </c>
      <c r="F402" s="15" t="s">
        <v>36</v>
      </c>
      <c r="G402" s="15">
        <f xml:space="preserve"> IF( ISNA( 'F_Inputs - Reps override'!F402 ), "", IF( ISBLANK( 'F_Inputs - Reps override'!F402 ), 'F_Inputs - Reps'!F402, 'F_Inputs - Reps override'!F402 ) )</f>
        <v>49.74</v>
      </c>
      <c r="H402" s="15">
        <f xml:space="preserve"> IF( ISNA( 'F_Inputs - Reps override'!G402 ), "", IF( ISBLANK( 'F_Inputs - Reps override'!G402 ), 'F_Inputs - Reps'!G402, 'F_Inputs - Reps override'!G402 ) )</f>
        <v>48.591999999999999</v>
      </c>
      <c r="I402" s="15">
        <f xml:space="preserve"> IF( ISNA( 'F_Inputs - Reps override'!H402 ), "", IF( ISBLANK( 'F_Inputs - Reps override'!H402 ), 'F_Inputs - Reps'!H402, 'F_Inputs - Reps override'!H402 ) )</f>
        <v>47.542000000000002</v>
      </c>
      <c r="J402" s="15">
        <f xml:space="preserve"> IF( ISNA( 'F_Inputs - Reps override'!I402 ), "", IF( ISBLANK( 'F_Inputs - Reps override'!I402 ), 'F_Inputs - Reps'!I402, 'F_Inputs - Reps override'!I402 ) )</f>
        <v>47.82</v>
      </c>
      <c r="K402" s="15">
        <f xml:space="preserve"> IF( ISNA( 'F_Inputs - Reps override'!J402 ), "", IF( ISBLANK( 'F_Inputs - Reps override'!J402 ), 'F_Inputs - Reps'!J402, 'F_Inputs - Reps override'!J402 ) )</f>
        <v>46.524999999999999</v>
      </c>
      <c r="L402" s="7">
        <f t="shared" si="6"/>
        <v>240.21899999999999</v>
      </c>
      <c r="M402" t="str">
        <f xml:space="preserve"> INDEX(Lookup!$D$3:$D$134, MATCH('Inputs - Reps'!D402, Lookup!$C$3:$C$134, 0),)</f>
        <v>B Opex WN</v>
      </c>
    </row>
    <row r="403" spans="3:13">
      <c r="C403" s="15" t="s">
        <v>300</v>
      </c>
      <c r="D403" s="15" t="s">
        <v>42</v>
      </c>
      <c r="E403" s="15" t="s">
        <v>43</v>
      </c>
      <c r="F403" s="15" t="s">
        <v>36</v>
      </c>
      <c r="G403" s="15">
        <f xml:space="preserve"> IF( ISNA( 'F_Inputs - Reps override'!F403 ), "", IF( ISBLANK( 'F_Inputs - Reps override'!F403 ), 'F_Inputs - Reps'!F403, 'F_Inputs - Reps override'!F403 ) )</f>
        <v>0.62</v>
      </c>
      <c r="H403" s="15">
        <f xml:space="preserve"> IF( ISNA( 'F_Inputs - Reps override'!G403 ), "", IF( ISBLANK( 'F_Inputs - Reps override'!G403 ), 'F_Inputs - Reps'!G403, 'F_Inputs - Reps override'!G403 ) )</f>
        <v>0.62</v>
      </c>
      <c r="I403" s="15">
        <f xml:space="preserve"> IF( ISNA( 'F_Inputs - Reps override'!H403 ), "", IF( ISBLANK( 'F_Inputs - Reps override'!H403 ), 'F_Inputs - Reps'!H403, 'F_Inputs - Reps override'!H403 ) )</f>
        <v>0.628</v>
      </c>
      <c r="J403" s="15">
        <f xml:space="preserve"> IF( ISNA( 'F_Inputs - Reps override'!I403 ), "", IF( ISBLANK( 'F_Inputs - Reps override'!I403 ), 'F_Inputs - Reps'!I403, 'F_Inputs - Reps override'!I403 ) )</f>
        <v>0.628</v>
      </c>
      <c r="K403" s="15">
        <f xml:space="preserve"> IF( ISNA( 'F_Inputs - Reps override'!J403 ), "", IF( ISBLANK( 'F_Inputs - Reps override'!J403 ), 'F_Inputs - Reps'!J403, 'F_Inputs - Reps override'!J403 ) )</f>
        <v>0.62</v>
      </c>
      <c r="L403" s="7">
        <f t="shared" si="6"/>
        <v>3.1160000000000001</v>
      </c>
      <c r="M403" t="str">
        <f xml:space="preserve"> INDEX(Lookup!$D$3:$D$134, MATCH('Inputs - Reps'!D403, Lookup!$C$3:$C$134, 0),)</f>
        <v>B Opex WN</v>
      </c>
    </row>
    <row r="404" spans="3:13">
      <c r="C404" s="15" t="s">
        <v>300</v>
      </c>
      <c r="D404" s="15" t="s">
        <v>44</v>
      </c>
      <c r="E404" s="15" t="s">
        <v>45</v>
      </c>
      <c r="F404" s="15" t="s">
        <v>36</v>
      </c>
      <c r="G404" s="15">
        <f xml:space="preserve"> IF( ISNA( 'F_Inputs - Reps override'!F404 ), "", IF( ISBLANK( 'F_Inputs - Reps override'!F404 ), 'F_Inputs - Reps'!F404, 'F_Inputs - Reps override'!F404 ) )</f>
        <v>6.6749999999999998</v>
      </c>
      <c r="H404" s="15">
        <f xml:space="preserve"> IF( ISNA( 'F_Inputs - Reps override'!G404 ), "", IF( ISBLANK( 'F_Inputs - Reps override'!G404 ), 'F_Inputs - Reps'!G404, 'F_Inputs - Reps override'!G404 ) )</f>
        <v>6.6749999999999998</v>
      </c>
      <c r="I404" s="15">
        <f xml:space="preserve"> IF( ISNA( 'F_Inputs - Reps override'!H404 ), "", IF( ISBLANK( 'F_Inputs - Reps override'!H404 ), 'F_Inputs - Reps'!H404, 'F_Inputs - Reps override'!H404 ) )</f>
        <v>5.2779999999999996</v>
      </c>
      <c r="J404" s="15">
        <f xml:space="preserve"> IF( ISNA( 'F_Inputs - Reps override'!I404 ), "", IF( ISBLANK( 'F_Inputs - Reps override'!I404 ), 'F_Inputs - Reps'!I404, 'F_Inputs - Reps override'!I404 ) )</f>
        <v>5.2779999999999996</v>
      </c>
      <c r="K404" s="15">
        <f xml:space="preserve"> IF( ISNA( 'F_Inputs - Reps override'!J404 ), "", IF( ISBLANK( 'F_Inputs - Reps override'!J404 ), 'F_Inputs - Reps'!J404, 'F_Inputs - Reps override'!J404 ) )</f>
        <v>5.2779999999999996</v>
      </c>
      <c r="L404" s="7">
        <f t="shared" si="6"/>
        <v>29.183999999999997</v>
      </c>
      <c r="M404" t="str">
        <f xml:space="preserve"> INDEX(Lookup!$D$3:$D$134, MATCH('Inputs - Reps'!D404, Lookup!$C$3:$C$134, 0),)</f>
        <v>E Opex WR</v>
      </c>
    </row>
    <row r="405" spans="3:13">
      <c r="C405" s="15" t="s">
        <v>300</v>
      </c>
      <c r="D405" s="15" t="s">
        <v>46</v>
      </c>
      <c r="E405" s="15" t="s">
        <v>47</v>
      </c>
      <c r="F405" s="15" t="s">
        <v>36</v>
      </c>
      <c r="G405" s="15">
        <f xml:space="preserve"> IF( ISNA( 'F_Inputs - Reps override'!F405 ), "", IF( ISBLANK( 'F_Inputs - Reps override'!F405 ), 'F_Inputs - Reps'!F405, 'F_Inputs - Reps override'!F405 ) )</f>
        <v>0</v>
      </c>
      <c r="H405" s="15">
        <f xml:space="preserve"> IF( ISNA( 'F_Inputs - Reps override'!G405 ), "", IF( ISBLANK( 'F_Inputs - Reps override'!G405 ), 'F_Inputs - Reps'!G405, 'F_Inputs - Reps override'!G405 ) )</f>
        <v>0</v>
      </c>
      <c r="I405" s="15">
        <f xml:space="preserve"> IF( ISNA( 'F_Inputs - Reps override'!H405 ), "", IF( ISBLANK( 'F_Inputs - Reps override'!H405 ), 'F_Inputs - Reps'!H405, 'F_Inputs - Reps override'!H405 ) )</f>
        <v>0</v>
      </c>
      <c r="J405" s="15">
        <f xml:space="preserve"> IF( ISNA( 'F_Inputs - Reps override'!I405 ), "", IF( ISBLANK( 'F_Inputs - Reps override'!I405 ), 'F_Inputs - Reps'!I405, 'F_Inputs - Reps override'!I405 ) )</f>
        <v>0</v>
      </c>
      <c r="K405" s="15">
        <f xml:space="preserve"> IF( ISNA( 'F_Inputs - Reps override'!J405 ), "", IF( ISBLANK( 'F_Inputs - Reps override'!J405 ), 'F_Inputs - Reps'!J405, 'F_Inputs - Reps override'!J405 ) )</f>
        <v>0</v>
      </c>
      <c r="L405" s="7">
        <f t="shared" si="6"/>
        <v>0</v>
      </c>
      <c r="M405" t="str">
        <f xml:space="preserve"> INDEX(Lookup!$D$3:$D$134, MATCH('Inputs - Reps'!D405, Lookup!$C$3:$C$134, 0),)</f>
        <v>E Opex WN</v>
      </c>
    </row>
    <row r="406" spans="3:13">
      <c r="C406" s="15" t="s">
        <v>300</v>
      </c>
      <c r="D406" s="15" t="s">
        <v>48</v>
      </c>
      <c r="E406" s="15" t="s">
        <v>49</v>
      </c>
      <c r="F406" s="15" t="s">
        <v>36</v>
      </c>
      <c r="G406" s="15">
        <f xml:space="preserve"> IF( ISNA( 'F_Inputs - Reps override'!F406 ), "", IF( ISBLANK( 'F_Inputs - Reps override'!F406 ), 'F_Inputs - Reps'!F406, 'F_Inputs - Reps override'!F406 ) )</f>
        <v>8.1669999999999998</v>
      </c>
      <c r="H406" s="15">
        <f xml:space="preserve"> IF( ISNA( 'F_Inputs - Reps override'!G406 ), "", IF( ISBLANK( 'F_Inputs - Reps override'!G406 ), 'F_Inputs - Reps'!G406, 'F_Inputs - Reps override'!G406 ) )</f>
        <v>8.1669999999999998</v>
      </c>
      <c r="I406" s="15">
        <f xml:space="preserve"> IF( ISNA( 'F_Inputs - Reps override'!H406 ), "", IF( ISBLANK( 'F_Inputs - Reps override'!H406 ), 'F_Inputs - Reps'!H406, 'F_Inputs - Reps override'!H406 ) )</f>
        <v>8.9060000000000006</v>
      </c>
      <c r="J406" s="15">
        <f xml:space="preserve"> IF( ISNA( 'F_Inputs - Reps override'!I406 ), "", IF( ISBLANK( 'F_Inputs - Reps override'!I406 ), 'F_Inputs - Reps'!I406, 'F_Inputs - Reps override'!I406 ) )</f>
        <v>9.7780000000000005</v>
      </c>
      <c r="K406" s="15">
        <f xml:space="preserve"> IF( ISNA( 'F_Inputs - Reps override'!J406 ), "", IF( ISBLANK( 'F_Inputs - Reps override'!J406 ), 'F_Inputs - Reps'!J406, 'F_Inputs - Reps override'!J406 ) )</f>
        <v>9.7780000000000005</v>
      </c>
      <c r="L406" s="7">
        <f t="shared" si="6"/>
        <v>44.795999999999999</v>
      </c>
      <c r="M406" t="str">
        <f xml:space="preserve"> INDEX(Lookup!$D$3:$D$134, MATCH('Inputs - Reps'!D406, Lookup!$C$3:$C$134, 0),)</f>
        <v>E Opex WN</v>
      </c>
    </row>
    <row r="407" spans="3:13">
      <c r="C407" s="15" t="s">
        <v>300</v>
      </c>
      <c r="D407" s="15" t="s">
        <v>50</v>
      </c>
      <c r="E407" s="15" t="s">
        <v>51</v>
      </c>
      <c r="F407" s="15" t="s">
        <v>36</v>
      </c>
      <c r="G407" s="15">
        <f xml:space="preserve"> IF( ISNA( 'F_Inputs - Reps override'!F407 ), "", IF( ISBLANK( 'F_Inputs - Reps override'!F407 ), 'F_Inputs - Reps'!F407, 'F_Inputs - Reps override'!F407 ) )</f>
        <v>0.16900000000000001</v>
      </c>
      <c r="H407" s="15">
        <f xml:space="preserve"> IF( ISNA( 'F_Inputs - Reps override'!G407 ), "", IF( ISBLANK( 'F_Inputs - Reps override'!G407 ), 'F_Inputs - Reps'!G407, 'F_Inputs - Reps override'!G407 ) )</f>
        <v>0.16900000000000001</v>
      </c>
      <c r="I407" s="15">
        <f xml:space="preserve"> IF( ISNA( 'F_Inputs - Reps override'!H407 ), "", IF( ISBLANK( 'F_Inputs - Reps override'!H407 ), 'F_Inputs - Reps'!H407, 'F_Inputs - Reps override'!H407 ) )</f>
        <v>0.16900000000000001</v>
      </c>
      <c r="J407" s="15">
        <f xml:space="preserve"> IF( ISNA( 'F_Inputs - Reps override'!I407 ), "", IF( ISBLANK( 'F_Inputs - Reps override'!I407 ), 'F_Inputs - Reps'!I407, 'F_Inputs - Reps override'!I407 ) )</f>
        <v>0.16900000000000001</v>
      </c>
      <c r="K407" s="15">
        <f xml:space="preserve"> IF( ISNA( 'F_Inputs - Reps override'!J407 ), "", IF( ISBLANK( 'F_Inputs - Reps override'!J407 ), 'F_Inputs - Reps'!J407, 'F_Inputs - Reps override'!J407 ) )</f>
        <v>0.16900000000000001</v>
      </c>
      <c r="L407" s="7">
        <f t="shared" si="6"/>
        <v>0.84500000000000008</v>
      </c>
      <c r="M407" t="str">
        <f xml:space="preserve"> INDEX(Lookup!$D$3:$D$134, MATCH('Inputs - Reps'!D407, Lookup!$C$3:$C$134, 0),)</f>
        <v>E Opex WN</v>
      </c>
    </row>
    <row r="408" spans="3:13">
      <c r="C408" s="15" t="s">
        <v>300</v>
      </c>
      <c r="D408" s="15" t="s">
        <v>52</v>
      </c>
      <c r="E408" s="15" t="s">
        <v>53</v>
      </c>
      <c r="F408" s="15" t="s">
        <v>36</v>
      </c>
      <c r="G408" s="15">
        <f xml:space="preserve"> IF( ISNA( 'F_Inputs - Reps override'!F408 ), "", IF( ISBLANK( 'F_Inputs - Reps override'!F408 ), 'F_Inputs - Reps'!F408, 'F_Inputs - Reps override'!F408 ) )</f>
        <v>0</v>
      </c>
      <c r="H408" s="15">
        <f xml:space="preserve"> IF( ISNA( 'F_Inputs - Reps override'!G408 ), "", IF( ISBLANK( 'F_Inputs - Reps override'!G408 ), 'F_Inputs - Reps'!G408, 'F_Inputs - Reps override'!G408 ) )</f>
        <v>0</v>
      </c>
      <c r="I408" s="15">
        <f xml:space="preserve"> IF( ISNA( 'F_Inputs - Reps override'!H408 ), "", IF( ISBLANK( 'F_Inputs - Reps override'!H408 ), 'F_Inputs - Reps'!H408, 'F_Inputs - Reps override'!H408 ) )</f>
        <v>0</v>
      </c>
      <c r="J408" s="15">
        <f xml:space="preserve"> IF( ISNA( 'F_Inputs - Reps override'!I408 ), "", IF( ISBLANK( 'F_Inputs - Reps override'!I408 ), 'F_Inputs - Reps'!I408, 'F_Inputs - Reps override'!I408 ) )</f>
        <v>0</v>
      </c>
      <c r="K408" s="15">
        <f xml:space="preserve"> IF( ISNA( 'F_Inputs - Reps override'!J408 ), "", IF( ISBLANK( 'F_Inputs - Reps override'!J408 ), 'F_Inputs - Reps'!J408, 'F_Inputs - Reps override'!J408 ) )</f>
        <v>0</v>
      </c>
      <c r="L408" s="7">
        <f t="shared" si="6"/>
        <v>0</v>
      </c>
      <c r="M408" t="str">
        <f xml:space="preserve"> INDEX(Lookup!$D$3:$D$134, MATCH('Inputs - Reps'!D408, Lookup!$C$3:$C$134, 0),)</f>
        <v>Plus Opex WR</v>
      </c>
    </row>
    <row r="409" spans="3:13">
      <c r="C409" s="15" t="s">
        <v>300</v>
      </c>
      <c r="D409" s="15" t="s">
        <v>54</v>
      </c>
      <c r="E409" s="15" t="s">
        <v>55</v>
      </c>
      <c r="F409" s="15" t="s">
        <v>36</v>
      </c>
      <c r="G409" s="15">
        <f xml:space="preserve"> IF( ISNA( 'F_Inputs - Reps override'!F409 ), "", IF( ISBLANK( 'F_Inputs - Reps override'!F409 ), 'F_Inputs - Reps'!F409, 'F_Inputs - Reps override'!F409 ) )</f>
        <v>0</v>
      </c>
      <c r="H409" s="15">
        <f xml:space="preserve"> IF( ISNA( 'F_Inputs - Reps override'!G409 ), "", IF( ISBLANK( 'F_Inputs - Reps override'!G409 ), 'F_Inputs - Reps'!G409, 'F_Inputs - Reps override'!G409 ) )</f>
        <v>0</v>
      </c>
      <c r="I409" s="15">
        <f xml:space="preserve"> IF( ISNA( 'F_Inputs - Reps override'!H409 ), "", IF( ISBLANK( 'F_Inputs - Reps override'!H409 ), 'F_Inputs - Reps'!H409, 'F_Inputs - Reps override'!H409 ) )</f>
        <v>0</v>
      </c>
      <c r="J409" s="15">
        <f xml:space="preserve"> IF( ISNA( 'F_Inputs - Reps override'!I409 ), "", IF( ISBLANK( 'F_Inputs - Reps override'!I409 ), 'F_Inputs - Reps'!I409, 'F_Inputs - Reps override'!I409 ) )</f>
        <v>0</v>
      </c>
      <c r="K409" s="15">
        <f xml:space="preserve"> IF( ISNA( 'F_Inputs - Reps override'!J409 ), "", IF( ISBLANK( 'F_Inputs - Reps override'!J409 ), 'F_Inputs - Reps'!J409, 'F_Inputs - Reps override'!J409 ) )</f>
        <v>0</v>
      </c>
      <c r="L409" s="7">
        <f t="shared" si="6"/>
        <v>0</v>
      </c>
      <c r="M409" t="str">
        <f xml:space="preserve"> INDEX(Lookup!$D$3:$D$134, MATCH('Inputs - Reps'!D409, Lookup!$C$3:$C$134, 0),)</f>
        <v>Plus Opex WN</v>
      </c>
    </row>
    <row r="410" spans="3:13">
      <c r="C410" s="15" t="s">
        <v>300</v>
      </c>
      <c r="D410" s="15" t="s">
        <v>56</v>
      </c>
      <c r="E410" s="15" t="s">
        <v>57</v>
      </c>
      <c r="F410" s="15" t="s">
        <v>36</v>
      </c>
      <c r="G410" s="15">
        <f xml:space="preserve"> IF( ISNA( 'F_Inputs - Reps override'!F410 ), "", IF( ISBLANK( 'F_Inputs - Reps override'!F410 ), 'F_Inputs - Reps'!F410, 'F_Inputs - Reps override'!F410 ) )</f>
        <v>0</v>
      </c>
      <c r="H410" s="15">
        <f xml:space="preserve"> IF( ISNA( 'F_Inputs - Reps override'!G410 ), "", IF( ISBLANK( 'F_Inputs - Reps override'!G410 ), 'F_Inputs - Reps'!G410, 'F_Inputs - Reps override'!G410 ) )</f>
        <v>0</v>
      </c>
      <c r="I410" s="15">
        <f xml:space="preserve"> IF( ISNA( 'F_Inputs - Reps override'!H410 ), "", IF( ISBLANK( 'F_Inputs - Reps override'!H410 ), 'F_Inputs - Reps'!H410, 'F_Inputs - Reps override'!H410 ) )</f>
        <v>0</v>
      </c>
      <c r="J410" s="15">
        <f xml:space="preserve"> IF( ISNA( 'F_Inputs - Reps override'!I410 ), "", IF( ISBLANK( 'F_Inputs - Reps override'!I410 ), 'F_Inputs - Reps'!I410, 'F_Inputs - Reps override'!I410 ) )</f>
        <v>0</v>
      </c>
      <c r="K410" s="15">
        <f xml:space="preserve"> IF( ISNA( 'F_Inputs - Reps override'!J410 ), "", IF( ISBLANK( 'F_Inputs - Reps override'!J410 ), 'F_Inputs - Reps'!J410, 'F_Inputs - Reps override'!J410 ) )</f>
        <v>0</v>
      </c>
      <c r="L410" s="7">
        <f t="shared" si="6"/>
        <v>0</v>
      </c>
      <c r="M410" t="str">
        <f xml:space="preserve"> INDEX(Lookup!$D$3:$D$134, MATCH('Inputs - Reps'!D410, Lookup!$C$3:$C$134, 0),)</f>
        <v>Plus Opex WN</v>
      </c>
    </row>
    <row r="411" spans="3:13">
      <c r="C411" s="15" t="s">
        <v>300</v>
      </c>
      <c r="D411" s="15" t="s">
        <v>58</v>
      </c>
      <c r="E411" s="15" t="s">
        <v>59</v>
      </c>
      <c r="F411" s="15" t="s">
        <v>36</v>
      </c>
      <c r="G411" s="15">
        <f xml:space="preserve"> IF( ISNA( 'F_Inputs - Reps override'!F411 ), "", IF( ISBLANK( 'F_Inputs - Reps override'!F411 ), 'F_Inputs - Reps'!F411, 'F_Inputs - Reps override'!F411 ) )</f>
        <v>0</v>
      </c>
      <c r="H411" s="15">
        <f xml:space="preserve"> IF( ISNA( 'F_Inputs - Reps override'!G411 ), "", IF( ISBLANK( 'F_Inputs - Reps override'!G411 ), 'F_Inputs - Reps'!G411, 'F_Inputs - Reps override'!G411 ) )</f>
        <v>0</v>
      </c>
      <c r="I411" s="15">
        <f xml:space="preserve"> IF( ISNA( 'F_Inputs - Reps override'!H411 ), "", IF( ISBLANK( 'F_Inputs - Reps override'!H411 ), 'F_Inputs - Reps'!H411, 'F_Inputs - Reps override'!H411 ) )</f>
        <v>0</v>
      </c>
      <c r="J411" s="15">
        <f xml:space="preserve"> IF( ISNA( 'F_Inputs - Reps override'!I411 ), "", IF( ISBLANK( 'F_Inputs - Reps override'!I411 ), 'F_Inputs - Reps'!I411, 'F_Inputs - Reps override'!I411 ) )</f>
        <v>0</v>
      </c>
      <c r="K411" s="15">
        <f xml:space="preserve"> IF( ISNA( 'F_Inputs - Reps override'!J411 ), "", IF( ISBLANK( 'F_Inputs - Reps override'!J411 ), 'F_Inputs - Reps'!J411, 'F_Inputs - Reps override'!J411 ) )</f>
        <v>0</v>
      </c>
      <c r="L411" s="7">
        <f t="shared" si="6"/>
        <v>0</v>
      </c>
      <c r="M411" t="str">
        <f xml:space="preserve"> INDEX(Lookup!$D$3:$D$134, MATCH('Inputs - Reps'!D411, Lookup!$C$3:$C$134, 0),)</f>
        <v>Plus Opex WN</v>
      </c>
    </row>
    <row r="412" spans="3:13">
      <c r="C412" s="15" t="s">
        <v>300</v>
      </c>
      <c r="D412" s="15" t="s">
        <v>60</v>
      </c>
      <c r="E412" s="15" t="s">
        <v>61</v>
      </c>
      <c r="F412" s="15" t="s">
        <v>36</v>
      </c>
      <c r="G412" s="15">
        <f xml:space="preserve"> IF( ISNA( 'F_Inputs - Reps override'!F412 ), "", IF( ISBLANK( 'F_Inputs - Reps override'!F412 ), 'F_Inputs - Reps'!F412, 'F_Inputs - Reps override'!F412 ) )</f>
        <v>0</v>
      </c>
      <c r="H412" s="15">
        <f xml:space="preserve"> IF( ISNA( 'F_Inputs - Reps override'!G412 ), "", IF( ISBLANK( 'F_Inputs - Reps override'!G412 ), 'F_Inputs - Reps'!G412, 'F_Inputs - Reps override'!G412 ) )</f>
        <v>0</v>
      </c>
      <c r="I412" s="15">
        <f xml:space="preserve"> IF( ISNA( 'F_Inputs - Reps override'!H412 ), "", IF( ISBLANK( 'F_Inputs - Reps override'!H412 ), 'F_Inputs - Reps'!H412, 'F_Inputs - Reps override'!H412 ) )</f>
        <v>0</v>
      </c>
      <c r="J412" s="15">
        <f xml:space="preserve"> IF( ISNA( 'F_Inputs - Reps override'!I412 ), "", IF( ISBLANK( 'F_Inputs - Reps override'!I412 ), 'F_Inputs - Reps'!I412, 'F_Inputs - Reps override'!I412 ) )</f>
        <v>0</v>
      </c>
      <c r="K412" s="15">
        <f xml:space="preserve"> IF( ISNA( 'F_Inputs - Reps override'!J412 ), "", IF( ISBLANK( 'F_Inputs - Reps override'!J412 ), 'F_Inputs - Reps'!J412, 'F_Inputs - Reps override'!J412 ) )</f>
        <v>0</v>
      </c>
      <c r="L412" s="7">
        <f t="shared" si="6"/>
        <v>0</v>
      </c>
      <c r="M412" t="str">
        <f xml:space="preserve"> INDEX(Lookup!$D$3:$D$134, MATCH('Inputs - Reps'!D412, Lookup!$C$3:$C$134, 0),)</f>
        <v>Plus Opex WR</v>
      </c>
    </row>
    <row r="413" spans="3:13">
      <c r="C413" s="15" t="s">
        <v>300</v>
      </c>
      <c r="D413" s="15" t="s">
        <v>62</v>
      </c>
      <c r="E413" s="15" t="s">
        <v>63</v>
      </c>
      <c r="F413" s="15" t="s">
        <v>36</v>
      </c>
      <c r="G413" s="15">
        <f xml:space="preserve"> IF( ISNA( 'F_Inputs - Reps override'!F413 ), "", IF( ISBLANK( 'F_Inputs - Reps override'!F413 ), 'F_Inputs - Reps'!F413, 'F_Inputs - Reps override'!F413 ) )</f>
        <v>0</v>
      </c>
      <c r="H413" s="15">
        <f xml:space="preserve"> IF( ISNA( 'F_Inputs - Reps override'!G413 ), "", IF( ISBLANK( 'F_Inputs - Reps override'!G413 ), 'F_Inputs - Reps'!G413, 'F_Inputs - Reps override'!G413 ) )</f>
        <v>0</v>
      </c>
      <c r="I413" s="15">
        <f xml:space="preserve"> IF( ISNA( 'F_Inputs - Reps override'!H413 ), "", IF( ISBLANK( 'F_Inputs - Reps override'!H413 ), 'F_Inputs - Reps'!H413, 'F_Inputs - Reps override'!H413 ) )</f>
        <v>0</v>
      </c>
      <c r="J413" s="15">
        <f xml:space="preserve"> IF( ISNA( 'F_Inputs - Reps override'!I413 ), "", IF( ISBLANK( 'F_Inputs - Reps override'!I413 ), 'F_Inputs - Reps'!I413, 'F_Inputs - Reps override'!I413 ) )</f>
        <v>0</v>
      </c>
      <c r="K413" s="15">
        <f xml:space="preserve"> IF( ISNA( 'F_Inputs - Reps override'!J413 ), "", IF( ISBLANK( 'F_Inputs - Reps override'!J413 ), 'F_Inputs - Reps'!J413, 'F_Inputs - Reps override'!J413 ) )</f>
        <v>0</v>
      </c>
      <c r="L413" s="7">
        <f t="shared" si="6"/>
        <v>0</v>
      </c>
      <c r="M413" t="str">
        <f xml:space="preserve"> INDEX(Lookup!$D$3:$D$134, MATCH('Inputs - Reps'!D413, Lookup!$C$3:$C$134, 0),)</f>
        <v>Plus Opex WN</v>
      </c>
    </row>
    <row r="414" spans="3:13">
      <c r="C414" s="15" t="s">
        <v>300</v>
      </c>
      <c r="D414" s="15" t="s">
        <v>64</v>
      </c>
      <c r="E414" s="15" t="s">
        <v>65</v>
      </c>
      <c r="F414" s="15" t="s">
        <v>36</v>
      </c>
      <c r="G414" s="15">
        <f xml:space="preserve"> IF( ISNA( 'F_Inputs - Reps override'!F414 ), "", IF( ISBLANK( 'F_Inputs - Reps override'!F414 ), 'F_Inputs - Reps'!F414, 'F_Inputs - Reps override'!F414 ) )</f>
        <v>0</v>
      </c>
      <c r="H414" s="15">
        <f xml:space="preserve"> IF( ISNA( 'F_Inputs - Reps override'!G414 ), "", IF( ISBLANK( 'F_Inputs - Reps override'!G414 ), 'F_Inputs - Reps'!G414, 'F_Inputs - Reps override'!G414 ) )</f>
        <v>0</v>
      </c>
      <c r="I414" s="15">
        <f xml:space="preserve"> IF( ISNA( 'F_Inputs - Reps override'!H414 ), "", IF( ISBLANK( 'F_Inputs - Reps override'!H414 ), 'F_Inputs - Reps'!H414, 'F_Inputs - Reps override'!H414 ) )</f>
        <v>0</v>
      </c>
      <c r="J414" s="15">
        <f xml:space="preserve"> IF( ISNA( 'F_Inputs - Reps override'!I414 ), "", IF( ISBLANK( 'F_Inputs - Reps override'!I414 ), 'F_Inputs - Reps'!I414, 'F_Inputs - Reps override'!I414 ) )</f>
        <v>0</v>
      </c>
      <c r="K414" s="15">
        <f xml:space="preserve"> IF( ISNA( 'F_Inputs - Reps override'!J414 ), "", IF( ISBLANK( 'F_Inputs - Reps override'!J414 ), 'F_Inputs - Reps'!J414, 'F_Inputs - Reps override'!J414 ) )</f>
        <v>0</v>
      </c>
      <c r="L414" s="7">
        <f t="shared" si="6"/>
        <v>0</v>
      </c>
      <c r="M414" t="str">
        <f xml:space="preserve"> INDEX(Lookup!$D$3:$D$134, MATCH('Inputs - Reps'!D414, Lookup!$C$3:$C$134, 0),)</f>
        <v>Plus Opex WN</v>
      </c>
    </row>
    <row r="415" spans="3:13">
      <c r="C415" s="15" t="s">
        <v>300</v>
      </c>
      <c r="D415" s="15" t="s">
        <v>66</v>
      </c>
      <c r="E415" s="15" t="s">
        <v>67</v>
      </c>
      <c r="F415" s="15" t="s">
        <v>36</v>
      </c>
      <c r="G415" s="15">
        <f xml:space="preserve"> IF( ISNA( 'F_Inputs - Reps override'!F415 ), "", IF( ISBLANK( 'F_Inputs - Reps override'!F415 ), 'F_Inputs - Reps'!F415, 'F_Inputs - Reps override'!F415 ) )</f>
        <v>0</v>
      </c>
      <c r="H415" s="15">
        <f xml:space="preserve"> IF( ISNA( 'F_Inputs - Reps override'!G415 ), "", IF( ISBLANK( 'F_Inputs - Reps override'!G415 ), 'F_Inputs - Reps'!G415, 'F_Inputs - Reps override'!G415 ) )</f>
        <v>0</v>
      </c>
      <c r="I415" s="15">
        <f xml:space="preserve"> IF( ISNA( 'F_Inputs - Reps override'!H415 ), "", IF( ISBLANK( 'F_Inputs - Reps override'!H415 ), 'F_Inputs - Reps'!H415, 'F_Inputs - Reps override'!H415 ) )</f>
        <v>0</v>
      </c>
      <c r="J415" s="15">
        <f xml:space="preserve"> IF( ISNA( 'F_Inputs - Reps override'!I415 ), "", IF( ISBLANK( 'F_Inputs - Reps override'!I415 ), 'F_Inputs - Reps'!I415, 'F_Inputs - Reps override'!I415 ) )</f>
        <v>0</v>
      </c>
      <c r="K415" s="15">
        <f xml:space="preserve"> IF( ISNA( 'F_Inputs - Reps override'!J415 ), "", IF( ISBLANK( 'F_Inputs - Reps override'!J415 ), 'F_Inputs - Reps'!J415, 'F_Inputs - Reps override'!J415 ) )</f>
        <v>0</v>
      </c>
      <c r="L415" s="7">
        <f t="shared" si="6"/>
        <v>0</v>
      </c>
      <c r="M415" t="str">
        <f xml:space="preserve"> INDEX(Lookup!$D$3:$D$134, MATCH('Inputs - Reps'!D415, Lookup!$C$3:$C$134, 0),)</f>
        <v>Plus Opex WN</v>
      </c>
    </row>
    <row r="416" spans="3:13">
      <c r="C416" s="15" t="s">
        <v>300</v>
      </c>
      <c r="D416" s="15" t="s">
        <v>68</v>
      </c>
      <c r="E416" s="15" t="s">
        <v>69</v>
      </c>
      <c r="F416" s="15" t="s">
        <v>36</v>
      </c>
      <c r="G416" s="15">
        <f xml:space="preserve"> IF( ISNA( 'F_Inputs - Reps override'!F416 ), "", IF( ISBLANK( 'F_Inputs - Reps override'!F416 ), 'F_Inputs - Reps'!F416, 'F_Inputs - Reps override'!F416 ) )</f>
        <v>0</v>
      </c>
      <c r="H416" s="15">
        <f xml:space="preserve"> IF( ISNA( 'F_Inputs - Reps override'!G416 ), "", IF( ISBLANK( 'F_Inputs - Reps override'!G416 ), 'F_Inputs - Reps'!G416, 'F_Inputs - Reps override'!G416 ) )</f>
        <v>0</v>
      </c>
      <c r="I416" s="15">
        <f xml:space="preserve"> IF( ISNA( 'F_Inputs - Reps override'!H416 ), "", IF( ISBLANK( 'F_Inputs - Reps override'!H416 ), 'F_Inputs - Reps'!H416, 'F_Inputs - Reps override'!H416 ) )</f>
        <v>0</v>
      </c>
      <c r="J416" s="15">
        <f xml:space="preserve"> IF( ISNA( 'F_Inputs - Reps override'!I416 ), "", IF( ISBLANK( 'F_Inputs - Reps override'!I416 ), 'F_Inputs - Reps'!I416, 'F_Inputs - Reps override'!I416 ) )</f>
        <v>0</v>
      </c>
      <c r="K416" s="15">
        <f xml:space="preserve"> IF( ISNA( 'F_Inputs - Reps override'!J416 ), "", IF( ISBLANK( 'F_Inputs - Reps override'!J416 ), 'F_Inputs - Reps'!J416, 'F_Inputs - Reps override'!J416 ) )</f>
        <v>0</v>
      </c>
      <c r="L416" s="7">
        <f t="shared" si="6"/>
        <v>0</v>
      </c>
      <c r="M416" t="str">
        <f xml:space="preserve"> INDEX(Lookup!$D$3:$D$134, MATCH('Inputs - Reps'!D416, Lookup!$C$3:$C$134, 0),)</f>
        <v>Plus Opex WR</v>
      </c>
    </row>
    <row r="417" spans="3:13">
      <c r="C417" s="15" t="s">
        <v>300</v>
      </c>
      <c r="D417" s="15" t="s">
        <v>70</v>
      </c>
      <c r="E417" s="15" t="s">
        <v>71</v>
      </c>
      <c r="F417" s="15" t="s">
        <v>36</v>
      </c>
      <c r="G417" s="15">
        <f xml:space="preserve"> IF( ISNA( 'F_Inputs - Reps override'!F417 ), "", IF( ISBLANK( 'F_Inputs - Reps override'!F417 ), 'F_Inputs - Reps'!F417, 'F_Inputs - Reps override'!F417 ) )</f>
        <v>0</v>
      </c>
      <c r="H417" s="15">
        <f xml:space="preserve"> IF( ISNA( 'F_Inputs - Reps override'!G417 ), "", IF( ISBLANK( 'F_Inputs - Reps override'!G417 ), 'F_Inputs - Reps'!G417, 'F_Inputs - Reps override'!G417 ) )</f>
        <v>0</v>
      </c>
      <c r="I417" s="15">
        <f xml:space="preserve"> IF( ISNA( 'F_Inputs - Reps override'!H417 ), "", IF( ISBLANK( 'F_Inputs - Reps override'!H417 ), 'F_Inputs - Reps'!H417, 'F_Inputs - Reps override'!H417 ) )</f>
        <v>0</v>
      </c>
      <c r="J417" s="15">
        <f xml:space="preserve"> IF( ISNA( 'F_Inputs - Reps override'!I417 ), "", IF( ISBLANK( 'F_Inputs - Reps override'!I417 ), 'F_Inputs - Reps'!I417, 'F_Inputs - Reps override'!I417 ) )</f>
        <v>0</v>
      </c>
      <c r="K417" s="15">
        <f xml:space="preserve"> IF( ISNA( 'F_Inputs - Reps override'!J417 ), "", IF( ISBLANK( 'F_Inputs - Reps override'!J417 ), 'F_Inputs - Reps'!J417, 'F_Inputs - Reps override'!J417 ) )</f>
        <v>0</v>
      </c>
      <c r="L417" s="7">
        <f t="shared" si="6"/>
        <v>0</v>
      </c>
      <c r="M417" t="str">
        <f xml:space="preserve"> INDEX(Lookup!$D$3:$D$134, MATCH('Inputs - Reps'!D417, Lookup!$C$3:$C$134, 0),)</f>
        <v>Plus Opex WN</v>
      </c>
    </row>
    <row r="418" spans="3:13">
      <c r="C418" s="15" t="s">
        <v>300</v>
      </c>
      <c r="D418" s="15" t="s">
        <v>72</v>
      </c>
      <c r="E418" s="15" t="s">
        <v>73</v>
      </c>
      <c r="F418" s="15" t="s">
        <v>36</v>
      </c>
      <c r="G418" s="15">
        <f xml:space="preserve"> IF( ISNA( 'F_Inputs - Reps override'!F418 ), "", IF( ISBLANK( 'F_Inputs - Reps override'!F418 ), 'F_Inputs - Reps'!F418, 'F_Inputs - Reps override'!F418 ) )</f>
        <v>0</v>
      </c>
      <c r="H418" s="15">
        <f xml:space="preserve"> IF( ISNA( 'F_Inputs - Reps override'!G418 ), "", IF( ISBLANK( 'F_Inputs - Reps override'!G418 ), 'F_Inputs - Reps'!G418, 'F_Inputs - Reps override'!G418 ) )</f>
        <v>0</v>
      </c>
      <c r="I418" s="15">
        <f xml:space="preserve"> IF( ISNA( 'F_Inputs - Reps override'!H418 ), "", IF( ISBLANK( 'F_Inputs - Reps override'!H418 ), 'F_Inputs - Reps'!H418, 'F_Inputs - Reps override'!H418 ) )</f>
        <v>0</v>
      </c>
      <c r="J418" s="15">
        <f xml:space="preserve"> IF( ISNA( 'F_Inputs - Reps override'!I418 ), "", IF( ISBLANK( 'F_Inputs - Reps override'!I418 ), 'F_Inputs - Reps'!I418, 'F_Inputs - Reps override'!I418 ) )</f>
        <v>0</v>
      </c>
      <c r="K418" s="15">
        <f xml:space="preserve"> IF( ISNA( 'F_Inputs - Reps override'!J418 ), "", IF( ISBLANK( 'F_Inputs - Reps override'!J418 ), 'F_Inputs - Reps'!J418, 'F_Inputs - Reps override'!J418 ) )</f>
        <v>0</v>
      </c>
      <c r="L418" s="7">
        <f t="shared" si="6"/>
        <v>0</v>
      </c>
      <c r="M418" t="str">
        <f xml:space="preserve"> INDEX(Lookup!$D$3:$D$134, MATCH('Inputs - Reps'!D418, Lookup!$C$3:$C$134, 0),)</f>
        <v>Plus Opex WN</v>
      </c>
    </row>
    <row r="419" spans="3:13">
      <c r="C419" s="15" t="s">
        <v>300</v>
      </c>
      <c r="D419" s="15" t="s">
        <v>74</v>
      </c>
      <c r="E419" s="15" t="s">
        <v>75</v>
      </c>
      <c r="F419" s="15" t="s">
        <v>36</v>
      </c>
      <c r="G419" s="15">
        <f xml:space="preserve"> IF( ISNA( 'F_Inputs - Reps override'!F419 ), "", IF( ISBLANK( 'F_Inputs - Reps override'!F419 ), 'F_Inputs - Reps'!F419, 'F_Inputs - Reps override'!F419 ) )</f>
        <v>0</v>
      </c>
      <c r="H419" s="15">
        <f xml:space="preserve"> IF( ISNA( 'F_Inputs - Reps override'!G419 ), "", IF( ISBLANK( 'F_Inputs - Reps override'!G419 ), 'F_Inputs - Reps'!G419, 'F_Inputs - Reps override'!G419 ) )</f>
        <v>0</v>
      </c>
      <c r="I419" s="15">
        <f xml:space="preserve"> IF( ISNA( 'F_Inputs - Reps override'!H419 ), "", IF( ISBLANK( 'F_Inputs - Reps override'!H419 ), 'F_Inputs - Reps'!H419, 'F_Inputs - Reps override'!H419 ) )</f>
        <v>0</v>
      </c>
      <c r="J419" s="15">
        <f xml:space="preserve"> IF( ISNA( 'F_Inputs - Reps override'!I419 ), "", IF( ISBLANK( 'F_Inputs - Reps override'!I419 ), 'F_Inputs - Reps'!I419, 'F_Inputs - Reps override'!I419 ) )</f>
        <v>0</v>
      </c>
      <c r="K419" s="15">
        <f xml:space="preserve"> IF( ISNA( 'F_Inputs - Reps override'!J419 ), "", IF( ISBLANK( 'F_Inputs - Reps override'!J419 ), 'F_Inputs - Reps'!J419, 'F_Inputs - Reps override'!J419 ) )</f>
        <v>0</v>
      </c>
      <c r="L419" s="7">
        <f t="shared" si="6"/>
        <v>0</v>
      </c>
      <c r="M419" t="str">
        <f xml:space="preserve"> INDEX(Lookup!$D$3:$D$134, MATCH('Inputs - Reps'!D419, Lookup!$C$3:$C$134, 0),)</f>
        <v>Plus Opex WN</v>
      </c>
    </row>
    <row r="420" spans="3:13">
      <c r="C420" s="15" t="s">
        <v>300</v>
      </c>
      <c r="D420" s="15" t="s">
        <v>76</v>
      </c>
      <c r="E420" s="15" t="s">
        <v>77</v>
      </c>
      <c r="F420" s="15" t="s">
        <v>36</v>
      </c>
      <c r="G420" s="15">
        <f xml:space="preserve"> IF( ISNA( 'F_Inputs - Reps override'!F420 ), "", IF( ISBLANK( 'F_Inputs - Reps override'!F420 ), 'F_Inputs - Reps'!F420, 'F_Inputs - Reps override'!F420 ) )</f>
        <v>0</v>
      </c>
      <c r="H420" s="15">
        <f xml:space="preserve"> IF( ISNA( 'F_Inputs - Reps override'!G420 ), "", IF( ISBLANK( 'F_Inputs - Reps override'!G420 ), 'F_Inputs - Reps'!G420, 'F_Inputs - Reps override'!G420 ) )</f>
        <v>0</v>
      </c>
      <c r="I420" s="15">
        <f xml:space="preserve"> IF( ISNA( 'F_Inputs - Reps override'!H420 ), "", IF( ISBLANK( 'F_Inputs - Reps override'!H420 ), 'F_Inputs - Reps'!H420, 'F_Inputs - Reps override'!H420 ) )</f>
        <v>0</v>
      </c>
      <c r="J420" s="15">
        <f xml:space="preserve"> IF( ISNA( 'F_Inputs - Reps override'!I420 ), "", IF( ISBLANK( 'F_Inputs - Reps override'!I420 ), 'F_Inputs - Reps'!I420, 'F_Inputs - Reps override'!I420 ) )</f>
        <v>0</v>
      </c>
      <c r="K420" s="15">
        <f xml:space="preserve"> IF( ISNA( 'F_Inputs - Reps override'!J420 ), "", IF( ISBLANK( 'F_Inputs - Reps override'!J420 ), 'F_Inputs - Reps'!J420, 'F_Inputs - Reps override'!J420 ) )</f>
        <v>0</v>
      </c>
      <c r="L420" s="7">
        <f t="shared" si="6"/>
        <v>0</v>
      </c>
      <c r="M420" t="str">
        <f xml:space="preserve"> INDEX(Lookup!$D$3:$D$134, MATCH('Inputs - Reps'!D420, Lookup!$C$3:$C$134, 0),)</f>
        <v>B capex WR</v>
      </c>
    </row>
    <row r="421" spans="3:13">
      <c r="C421" s="15" t="s">
        <v>300</v>
      </c>
      <c r="D421" s="15" t="s">
        <v>78</v>
      </c>
      <c r="E421" s="15" t="s">
        <v>79</v>
      </c>
      <c r="F421" s="15" t="s">
        <v>36</v>
      </c>
      <c r="G421" s="15">
        <f xml:space="preserve"> IF( ISNA( 'F_Inputs - Reps override'!F421 ), "", IF( ISBLANK( 'F_Inputs - Reps override'!F421 ), 'F_Inputs - Reps'!F421, 'F_Inputs - Reps override'!F421 ) )</f>
        <v>0</v>
      </c>
      <c r="H421" s="15">
        <f xml:space="preserve"> IF( ISNA( 'F_Inputs - Reps override'!G421 ), "", IF( ISBLANK( 'F_Inputs - Reps override'!G421 ), 'F_Inputs - Reps'!G421, 'F_Inputs - Reps override'!G421 ) )</f>
        <v>0</v>
      </c>
      <c r="I421" s="15">
        <f xml:space="preserve"> IF( ISNA( 'F_Inputs - Reps override'!H421 ), "", IF( ISBLANK( 'F_Inputs - Reps override'!H421 ), 'F_Inputs - Reps'!H421, 'F_Inputs - Reps override'!H421 ) )</f>
        <v>0</v>
      </c>
      <c r="J421" s="15">
        <f xml:space="preserve"> IF( ISNA( 'F_Inputs - Reps override'!I421 ), "", IF( ISBLANK( 'F_Inputs - Reps override'!I421 ), 'F_Inputs - Reps'!I421, 'F_Inputs - Reps override'!I421 ) )</f>
        <v>0</v>
      </c>
      <c r="K421" s="15">
        <f xml:space="preserve"> IF( ISNA( 'F_Inputs - Reps override'!J421 ), "", IF( ISBLANK( 'F_Inputs - Reps override'!J421 ), 'F_Inputs - Reps'!J421, 'F_Inputs - Reps override'!J421 ) )</f>
        <v>0</v>
      </c>
      <c r="L421" s="7">
        <f t="shared" si="6"/>
        <v>0</v>
      </c>
      <c r="M421" t="str">
        <f xml:space="preserve"> INDEX(Lookup!$D$3:$D$134, MATCH('Inputs - Reps'!D421, Lookup!$C$3:$C$134, 0),)</f>
        <v>B capex WN</v>
      </c>
    </row>
    <row r="422" spans="3:13">
      <c r="C422" s="15" t="s">
        <v>300</v>
      </c>
      <c r="D422" s="15" t="s">
        <v>80</v>
      </c>
      <c r="E422" s="15" t="s">
        <v>81</v>
      </c>
      <c r="F422" s="15" t="s">
        <v>36</v>
      </c>
      <c r="G422" s="15">
        <f xml:space="preserve"> IF( ISNA( 'F_Inputs - Reps override'!F422 ), "", IF( ISBLANK( 'F_Inputs - Reps override'!F422 ), 'F_Inputs - Reps'!F422, 'F_Inputs - Reps override'!F422 ) )</f>
        <v>8.9420000000000002</v>
      </c>
      <c r="H422" s="15">
        <f xml:space="preserve"> IF( ISNA( 'F_Inputs - Reps override'!G422 ), "", IF( ISBLANK( 'F_Inputs - Reps override'!G422 ), 'F_Inputs - Reps'!G422, 'F_Inputs - Reps override'!G422 ) )</f>
        <v>23.966000000000001</v>
      </c>
      <c r="I422" s="15">
        <f xml:space="preserve"> IF( ISNA( 'F_Inputs - Reps override'!H422 ), "", IF( ISBLANK( 'F_Inputs - Reps override'!H422 ), 'F_Inputs - Reps'!H422, 'F_Inputs - Reps override'!H422 ) )</f>
        <v>20.986999999999998</v>
      </c>
      <c r="J422" s="15">
        <f xml:space="preserve"> IF( ISNA( 'F_Inputs - Reps override'!I422 ), "", IF( ISBLANK( 'F_Inputs - Reps override'!I422 ), 'F_Inputs - Reps'!I422, 'F_Inputs - Reps override'!I422 ) )</f>
        <v>7.327</v>
      </c>
      <c r="K422" s="15">
        <f xml:space="preserve"> IF( ISNA( 'F_Inputs - Reps override'!J422 ), "", IF( ISBLANK( 'F_Inputs - Reps override'!J422 ), 'F_Inputs - Reps'!J422, 'F_Inputs - Reps override'!J422 ) )</f>
        <v>5.8620000000000001</v>
      </c>
      <c r="L422" s="7">
        <f t="shared" si="6"/>
        <v>67.083999999999989</v>
      </c>
      <c r="M422" t="str">
        <f xml:space="preserve"> INDEX(Lookup!$D$3:$D$134, MATCH('Inputs - Reps'!D422, Lookup!$C$3:$C$134, 0),)</f>
        <v>B capex WN</v>
      </c>
    </row>
    <row r="423" spans="3:13">
      <c r="C423" s="15" t="s">
        <v>300</v>
      </c>
      <c r="D423" s="15" t="s">
        <v>82</v>
      </c>
      <c r="E423" s="15" t="s">
        <v>83</v>
      </c>
      <c r="F423" s="15" t="s">
        <v>36</v>
      </c>
      <c r="G423" s="15">
        <f xml:space="preserve"> IF( ISNA( 'F_Inputs - Reps override'!F423 ), "", IF( ISBLANK( 'F_Inputs - Reps override'!F423 ), 'F_Inputs - Reps'!F423, 'F_Inputs - Reps override'!F423 ) )</f>
        <v>0</v>
      </c>
      <c r="H423" s="15">
        <f xml:space="preserve"> IF( ISNA( 'F_Inputs - Reps override'!G423 ), "", IF( ISBLANK( 'F_Inputs - Reps override'!G423 ), 'F_Inputs - Reps'!G423, 'F_Inputs - Reps override'!G423 ) )</f>
        <v>0</v>
      </c>
      <c r="I423" s="15">
        <f xml:space="preserve"> IF( ISNA( 'F_Inputs - Reps override'!H423 ), "", IF( ISBLANK( 'F_Inputs - Reps override'!H423 ), 'F_Inputs - Reps'!H423, 'F_Inputs - Reps override'!H423 ) )</f>
        <v>0</v>
      </c>
      <c r="J423" s="15">
        <f xml:space="preserve"> IF( ISNA( 'F_Inputs - Reps override'!I423 ), "", IF( ISBLANK( 'F_Inputs - Reps override'!I423 ), 'F_Inputs - Reps'!I423, 'F_Inputs - Reps override'!I423 ) )</f>
        <v>0</v>
      </c>
      <c r="K423" s="15">
        <f xml:space="preserve"> IF( ISNA( 'F_Inputs - Reps override'!J423 ), "", IF( ISBLANK( 'F_Inputs - Reps override'!J423 ), 'F_Inputs - Reps'!J423, 'F_Inputs - Reps override'!J423 ) )</f>
        <v>0</v>
      </c>
      <c r="L423" s="7">
        <f t="shared" si="6"/>
        <v>0</v>
      </c>
      <c r="M423" t="str">
        <f xml:space="preserve"> INDEX(Lookup!$D$3:$D$134, MATCH('Inputs - Reps'!D423, Lookup!$C$3:$C$134, 0),)</f>
        <v>B capex WN</v>
      </c>
    </row>
    <row r="424" spans="3:13">
      <c r="C424" s="15" t="s">
        <v>300</v>
      </c>
      <c r="D424" s="15" t="s">
        <v>84</v>
      </c>
      <c r="E424" s="15" t="s">
        <v>85</v>
      </c>
      <c r="F424" s="15" t="s">
        <v>36</v>
      </c>
      <c r="G424" s="15">
        <f xml:space="preserve"> IF( ISNA( 'F_Inputs - Reps override'!F424 ), "", IF( ISBLANK( 'F_Inputs - Reps override'!F424 ), 'F_Inputs - Reps'!F424, 'F_Inputs - Reps override'!F424 ) )</f>
        <v>4.4340000000000002</v>
      </c>
      <c r="H424" s="15">
        <f xml:space="preserve"> IF( ISNA( 'F_Inputs - Reps override'!G424 ), "", IF( ISBLANK( 'F_Inputs - Reps override'!G424 ), 'F_Inputs - Reps'!G424, 'F_Inputs - Reps override'!G424 ) )</f>
        <v>4.423</v>
      </c>
      <c r="I424" s="15">
        <f xml:space="preserve"> IF( ISNA( 'F_Inputs - Reps override'!H424 ), "", IF( ISBLANK( 'F_Inputs - Reps override'!H424 ), 'F_Inputs - Reps'!H424, 'F_Inputs - Reps override'!H424 ) )</f>
        <v>3.8149999999999999</v>
      </c>
      <c r="J424" s="15">
        <f xml:space="preserve"> IF( ISNA( 'F_Inputs - Reps override'!I424 ), "", IF( ISBLANK( 'F_Inputs - Reps override'!I424 ), 'F_Inputs - Reps'!I424, 'F_Inputs - Reps override'!I424 ) )</f>
        <v>3.1720000000000002</v>
      </c>
      <c r="K424" s="15">
        <f xml:space="preserve"> IF( ISNA( 'F_Inputs - Reps override'!J424 ), "", IF( ISBLANK( 'F_Inputs - Reps override'!J424 ), 'F_Inputs - Reps'!J424, 'F_Inputs - Reps override'!J424 ) )</f>
        <v>3.2080000000000002</v>
      </c>
      <c r="L424" s="7">
        <f t="shared" si="6"/>
        <v>19.052</v>
      </c>
      <c r="M424" t="str">
        <f xml:space="preserve"> INDEX(Lookup!$D$3:$D$134, MATCH('Inputs - Reps'!D424, Lookup!$C$3:$C$134, 0),)</f>
        <v>B capex WR</v>
      </c>
    </row>
    <row r="425" spans="3:13">
      <c r="C425" s="15" t="s">
        <v>300</v>
      </c>
      <c r="D425" s="15" t="s">
        <v>86</v>
      </c>
      <c r="E425" s="15" t="s">
        <v>87</v>
      </c>
      <c r="F425" s="15" t="s">
        <v>36</v>
      </c>
      <c r="G425" s="15">
        <f xml:space="preserve"> IF( ISNA( 'F_Inputs - Reps override'!F425 ), "", IF( ISBLANK( 'F_Inputs - Reps override'!F425 ), 'F_Inputs - Reps'!F425, 'F_Inputs - Reps override'!F425 ) )</f>
        <v>60.11</v>
      </c>
      <c r="H425" s="15">
        <f xml:space="preserve"> IF( ISNA( 'F_Inputs - Reps override'!G425 ), "", IF( ISBLANK( 'F_Inputs - Reps override'!G425 ), 'F_Inputs - Reps'!G425, 'F_Inputs - Reps override'!G425 ) )</f>
        <v>47.735999999999997</v>
      </c>
      <c r="I425" s="15">
        <f xml:space="preserve"> IF( ISNA( 'F_Inputs - Reps override'!H425 ), "", IF( ISBLANK( 'F_Inputs - Reps override'!H425 ), 'F_Inputs - Reps'!H425, 'F_Inputs - Reps override'!H425 ) )</f>
        <v>39.950000000000003</v>
      </c>
      <c r="J425" s="15">
        <f xml:space="preserve"> IF( ISNA( 'F_Inputs - Reps override'!I425 ), "", IF( ISBLANK( 'F_Inputs - Reps override'!I425 ), 'F_Inputs - Reps'!I425, 'F_Inputs - Reps override'!I425 ) )</f>
        <v>25.163</v>
      </c>
      <c r="K425" s="15">
        <f xml:space="preserve"> IF( ISNA( 'F_Inputs - Reps override'!J425 ), "", IF( ISBLANK( 'F_Inputs - Reps override'!J425 ), 'F_Inputs - Reps'!J425, 'F_Inputs - Reps override'!J425 ) )</f>
        <v>21.684000000000001</v>
      </c>
      <c r="L425" s="7">
        <f t="shared" si="6"/>
        <v>194.643</v>
      </c>
      <c r="M425" t="str">
        <f xml:space="preserve"> INDEX(Lookup!$D$3:$D$134, MATCH('Inputs - Reps'!D425, Lookup!$C$3:$C$134, 0),)</f>
        <v>B capex WN</v>
      </c>
    </row>
    <row r="426" spans="3:13">
      <c r="C426" s="15" t="s">
        <v>300</v>
      </c>
      <c r="D426" s="15" t="s">
        <v>88</v>
      </c>
      <c r="E426" s="15" t="s">
        <v>89</v>
      </c>
      <c r="F426" s="15" t="s">
        <v>36</v>
      </c>
      <c r="G426" s="15">
        <f xml:space="preserve"> IF( ISNA( 'F_Inputs - Reps override'!F426 ), "", IF( ISBLANK( 'F_Inputs - Reps override'!F426 ), 'F_Inputs - Reps'!F426, 'F_Inputs - Reps override'!F426 ) )</f>
        <v>8.1080000000000005</v>
      </c>
      <c r="H426" s="15">
        <f xml:space="preserve"> IF( ISNA( 'F_Inputs - Reps override'!G426 ), "", IF( ISBLANK( 'F_Inputs - Reps override'!G426 ), 'F_Inputs - Reps'!G426, 'F_Inputs - Reps override'!G426 ) )</f>
        <v>8.0060000000000002</v>
      </c>
      <c r="I426" s="15">
        <f xml:space="preserve"> IF( ISNA( 'F_Inputs - Reps override'!H426 ), "", IF( ISBLANK( 'F_Inputs - Reps override'!H426 ), 'F_Inputs - Reps'!H426, 'F_Inputs - Reps override'!H426 ) )</f>
        <v>7.7510000000000003</v>
      </c>
      <c r="J426" s="15">
        <f xml:space="preserve"> IF( ISNA( 'F_Inputs - Reps override'!I426 ), "", IF( ISBLANK( 'F_Inputs - Reps override'!I426 ), 'F_Inputs - Reps'!I426, 'F_Inputs - Reps override'!I426 ) )</f>
        <v>7.9119999999999999</v>
      </c>
      <c r="K426" s="15">
        <f xml:space="preserve"> IF( ISNA( 'F_Inputs - Reps override'!J426 ), "", IF( ISBLANK( 'F_Inputs - Reps override'!J426 ), 'F_Inputs - Reps'!J426, 'F_Inputs - Reps override'!J426 ) )</f>
        <v>8.3260000000000005</v>
      </c>
      <c r="L426" s="7">
        <f t="shared" si="6"/>
        <v>40.103000000000002</v>
      </c>
      <c r="M426" t="str">
        <f xml:space="preserve"> INDEX(Lookup!$D$3:$D$134, MATCH('Inputs - Reps'!D426, Lookup!$C$3:$C$134, 0),)</f>
        <v>B capex WN</v>
      </c>
    </row>
    <row r="427" spans="3:13">
      <c r="C427" s="15" t="s">
        <v>300</v>
      </c>
      <c r="D427" s="15" t="s">
        <v>90</v>
      </c>
      <c r="E427" s="15" t="s">
        <v>91</v>
      </c>
      <c r="F427" s="15" t="s">
        <v>36</v>
      </c>
      <c r="G427" s="15">
        <f xml:space="preserve"> IF( ISNA( 'F_Inputs - Reps override'!F427 ), "", IF( ISBLANK( 'F_Inputs - Reps override'!F427 ), 'F_Inputs - Reps'!F427, 'F_Inputs - Reps override'!F427 ) )</f>
        <v>0</v>
      </c>
      <c r="H427" s="15">
        <f xml:space="preserve"> IF( ISNA( 'F_Inputs - Reps override'!G427 ), "", IF( ISBLANK( 'F_Inputs - Reps override'!G427 ), 'F_Inputs - Reps'!G427, 'F_Inputs - Reps override'!G427 ) )</f>
        <v>0</v>
      </c>
      <c r="I427" s="15">
        <f xml:space="preserve"> IF( ISNA( 'F_Inputs - Reps override'!H427 ), "", IF( ISBLANK( 'F_Inputs - Reps override'!H427 ), 'F_Inputs - Reps'!H427, 'F_Inputs - Reps override'!H427 ) )</f>
        <v>0</v>
      </c>
      <c r="J427" s="15">
        <f xml:space="preserve"> IF( ISNA( 'F_Inputs - Reps override'!I427 ), "", IF( ISBLANK( 'F_Inputs - Reps override'!I427 ), 'F_Inputs - Reps'!I427, 'F_Inputs - Reps override'!I427 ) )</f>
        <v>0</v>
      </c>
      <c r="K427" s="15">
        <f xml:space="preserve"> IF( ISNA( 'F_Inputs - Reps override'!J427 ), "", IF( ISBLANK( 'F_Inputs - Reps override'!J427 ), 'F_Inputs - Reps'!J427, 'F_Inputs - Reps override'!J427 ) )</f>
        <v>0</v>
      </c>
      <c r="L427" s="7">
        <f t="shared" si="6"/>
        <v>0</v>
      </c>
      <c r="M427" t="str">
        <f xml:space="preserve"> INDEX(Lookup!$D$3:$D$134, MATCH('Inputs - Reps'!D427, Lookup!$C$3:$C$134, 0),)</f>
        <v>B capex WN</v>
      </c>
    </row>
    <row r="428" spans="3:13">
      <c r="C428" s="15" t="s">
        <v>300</v>
      </c>
      <c r="D428" s="15" t="s">
        <v>92</v>
      </c>
      <c r="E428" s="15" t="s">
        <v>93</v>
      </c>
      <c r="F428" s="15" t="s">
        <v>36</v>
      </c>
      <c r="G428" s="15">
        <f xml:space="preserve"> IF( ISNA( 'F_Inputs - Reps override'!F428 ), "", IF( ISBLANK( 'F_Inputs - Reps override'!F428 ), 'F_Inputs - Reps'!F428, 'F_Inputs - Reps override'!F428 ) )</f>
        <v>0</v>
      </c>
      <c r="H428" s="15">
        <f xml:space="preserve"> IF( ISNA( 'F_Inputs - Reps override'!G428 ), "", IF( ISBLANK( 'F_Inputs - Reps override'!G428 ), 'F_Inputs - Reps'!G428, 'F_Inputs - Reps override'!G428 ) )</f>
        <v>0</v>
      </c>
      <c r="I428" s="15">
        <f xml:space="preserve"> IF( ISNA( 'F_Inputs - Reps override'!H428 ), "", IF( ISBLANK( 'F_Inputs - Reps override'!H428 ), 'F_Inputs - Reps'!H428, 'F_Inputs - Reps override'!H428 ) )</f>
        <v>0</v>
      </c>
      <c r="J428" s="15">
        <f xml:space="preserve"> IF( ISNA( 'F_Inputs - Reps override'!I428 ), "", IF( ISBLANK( 'F_Inputs - Reps override'!I428 ), 'F_Inputs - Reps'!I428, 'F_Inputs - Reps override'!I428 ) )</f>
        <v>0</v>
      </c>
      <c r="K428" s="15">
        <f xml:space="preserve"> IF( ISNA( 'F_Inputs - Reps override'!J428 ), "", IF( ISBLANK( 'F_Inputs - Reps override'!J428 ), 'F_Inputs - Reps'!J428, 'F_Inputs - Reps override'!J428 ) )</f>
        <v>0</v>
      </c>
      <c r="L428" s="7">
        <f t="shared" si="6"/>
        <v>0</v>
      </c>
      <c r="M428" t="str">
        <f xml:space="preserve"> INDEX(Lookup!$D$3:$D$134, MATCH('Inputs - Reps'!D428, Lookup!$C$3:$C$134, 0),)</f>
        <v>Plus Capex WR</v>
      </c>
    </row>
    <row r="429" spans="3:13">
      <c r="C429" s="15" t="s">
        <v>300</v>
      </c>
      <c r="D429" s="15" t="s">
        <v>94</v>
      </c>
      <c r="E429" s="15" t="s">
        <v>95</v>
      </c>
      <c r="F429" s="15" t="s">
        <v>36</v>
      </c>
      <c r="G429" s="15">
        <f xml:space="preserve"> IF( ISNA( 'F_Inputs - Reps override'!F429 ), "", IF( ISBLANK( 'F_Inputs - Reps override'!F429 ), 'F_Inputs - Reps'!F429, 'F_Inputs - Reps override'!F429 ) )</f>
        <v>0</v>
      </c>
      <c r="H429" s="15">
        <f xml:space="preserve"> IF( ISNA( 'F_Inputs - Reps override'!G429 ), "", IF( ISBLANK( 'F_Inputs - Reps override'!G429 ), 'F_Inputs - Reps'!G429, 'F_Inputs - Reps override'!G429 ) )</f>
        <v>0</v>
      </c>
      <c r="I429" s="15">
        <f xml:space="preserve"> IF( ISNA( 'F_Inputs - Reps override'!H429 ), "", IF( ISBLANK( 'F_Inputs - Reps override'!H429 ), 'F_Inputs - Reps'!H429, 'F_Inputs - Reps override'!H429 ) )</f>
        <v>0</v>
      </c>
      <c r="J429" s="15">
        <f xml:space="preserve"> IF( ISNA( 'F_Inputs - Reps override'!I429 ), "", IF( ISBLANK( 'F_Inputs - Reps override'!I429 ), 'F_Inputs - Reps'!I429, 'F_Inputs - Reps override'!I429 ) )</f>
        <v>0</v>
      </c>
      <c r="K429" s="15">
        <f xml:space="preserve"> IF( ISNA( 'F_Inputs - Reps override'!J429 ), "", IF( ISBLANK( 'F_Inputs - Reps override'!J429 ), 'F_Inputs - Reps'!J429, 'F_Inputs - Reps override'!J429 ) )</f>
        <v>0</v>
      </c>
      <c r="L429" s="7">
        <f t="shared" si="6"/>
        <v>0</v>
      </c>
      <c r="M429" t="str">
        <f xml:space="preserve"> INDEX(Lookup!$D$3:$D$134, MATCH('Inputs - Reps'!D429, Lookup!$C$3:$C$134, 0),)</f>
        <v>Plus Capex WN</v>
      </c>
    </row>
    <row r="430" spans="3:13">
      <c r="C430" s="15" t="s">
        <v>300</v>
      </c>
      <c r="D430" s="15" t="s">
        <v>96</v>
      </c>
      <c r="E430" s="15" t="s">
        <v>97</v>
      </c>
      <c r="F430" s="15" t="s">
        <v>36</v>
      </c>
      <c r="G430" s="15">
        <f xml:space="preserve"> IF( ISNA( 'F_Inputs - Reps override'!F430 ), "", IF( ISBLANK( 'F_Inputs - Reps override'!F430 ), 'F_Inputs - Reps'!F430, 'F_Inputs - Reps override'!F430 ) )</f>
        <v>0</v>
      </c>
      <c r="H430" s="15">
        <f xml:space="preserve"> IF( ISNA( 'F_Inputs - Reps override'!G430 ), "", IF( ISBLANK( 'F_Inputs - Reps override'!G430 ), 'F_Inputs - Reps'!G430, 'F_Inputs - Reps override'!G430 ) )</f>
        <v>0</v>
      </c>
      <c r="I430" s="15">
        <f xml:space="preserve"> IF( ISNA( 'F_Inputs - Reps override'!H430 ), "", IF( ISBLANK( 'F_Inputs - Reps override'!H430 ), 'F_Inputs - Reps'!H430, 'F_Inputs - Reps override'!H430 ) )</f>
        <v>0</v>
      </c>
      <c r="J430" s="15">
        <f xml:space="preserve"> IF( ISNA( 'F_Inputs - Reps override'!I430 ), "", IF( ISBLANK( 'F_Inputs - Reps override'!I430 ), 'F_Inputs - Reps'!I430, 'F_Inputs - Reps override'!I430 ) )</f>
        <v>0</v>
      </c>
      <c r="K430" s="15">
        <f xml:space="preserve"> IF( ISNA( 'F_Inputs - Reps override'!J430 ), "", IF( ISBLANK( 'F_Inputs - Reps override'!J430 ), 'F_Inputs - Reps'!J430, 'F_Inputs - Reps override'!J430 ) )</f>
        <v>0</v>
      </c>
      <c r="L430" s="7">
        <f t="shared" si="6"/>
        <v>0</v>
      </c>
      <c r="M430" t="str">
        <f xml:space="preserve"> INDEX(Lookup!$D$3:$D$134, MATCH('Inputs - Reps'!D430, Lookup!$C$3:$C$134, 0),)</f>
        <v>Plus Capex WN</v>
      </c>
    </row>
    <row r="431" spans="3:13">
      <c r="C431" s="15" t="s">
        <v>300</v>
      </c>
      <c r="D431" s="15" t="s">
        <v>98</v>
      </c>
      <c r="E431" s="15" t="s">
        <v>99</v>
      </c>
      <c r="F431" s="15" t="s">
        <v>36</v>
      </c>
      <c r="G431" s="15">
        <f xml:space="preserve"> IF( ISNA( 'F_Inputs - Reps override'!F431 ), "", IF( ISBLANK( 'F_Inputs - Reps override'!F431 ), 'F_Inputs - Reps'!F431, 'F_Inputs - Reps override'!F431 ) )</f>
        <v>0</v>
      </c>
      <c r="H431" s="15">
        <f xml:space="preserve"> IF( ISNA( 'F_Inputs - Reps override'!G431 ), "", IF( ISBLANK( 'F_Inputs - Reps override'!G431 ), 'F_Inputs - Reps'!G431, 'F_Inputs - Reps override'!G431 ) )</f>
        <v>0</v>
      </c>
      <c r="I431" s="15">
        <f xml:space="preserve"> IF( ISNA( 'F_Inputs - Reps override'!H431 ), "", IF( ISBLANK( 'F_Inputs - Reps override'!H431 ), 'F_Inputs - Reps'!H431, 'F_Inputs - Reps override'!H431 ) )</f>
        <v>0</v>
      </c>
      <c r="J431" s="15">
        <f xml:space="preserve"> IF( ISNA( 'F_Inputs - Reps override'!I431 ), "", IF( ISBLANK( 'F_Inputs - Reps override'!I431 ), 'F_Inputs - Reps'!I431, 'F_Inputs - Reps override'!I431 ) )</f>
        <v>0</v>
      </c>
      <c r="K431" s="15">
        <f xml:space="preserve"> IF( ISNA( 'F_Inputs - Reps override'!J431 ), "", IF( ISBLANK( 'F_Inputs - Reps override'!J431 ), 'F_Inputs - Reps'!J431, 'F_Inputs - Reps override'!J431 ) )</f>
        <v>0</v>
      </c>
      <c r="L431" s="7">
        <f t="shared" si="6"/>
        <v>0</v>
      </c>
      <c r="M431" t="str">
        <f xml:space="preserve"> INDEX(Lookup!$D$3:$D$134, MATCH('Inputs - Reps'!D431, Lookup!$C$3:$C$134, 0),)</f>
        <v>Plus Capex WN</v>
      </c>
    </row>
    <row r="432" spans="3:13">
      <c r="C432" s="15" t="s">
        <v>300</v>
      </c>
      <c r="D432" s="15" t="s">
        <v>100</v>
      </c>
      <c r="E432" s="15" t="s">
        <v>101</v>
      </c>
      <c r="F432" s="15" t="s">
        <v>36</v>
      </c>
      <c r="G432" s="15">
        <f xml:space="preserve"> IF( ISNA( 'F_Inputs - Reps override'!F432 ), "", IF( ISBLANK( 'F_Inputs - Reps override'!F432 ), 'F_Inputs - Reps'!F432, 'F_Inputs - Reps override'!F432 ) )</f>
        <v>0</v>
      </c>
      <c r="H432" s="15">
        <f xml:space="preserve"> IF( ISNA( 'F_Inputs - Reps override'!G432 ), "", IF( ISBLANK( 'F_Inputs - Reps override'!G432 ), 'F_Inputs - Reps'!G432, 'F_Inputs - Reps override'!G432 ) )</f>
        <v>0</v>
      </c>
      <c r="I432" s="15">
        <f xml:space="preserve"> IF( ISNA( 'F_Inputs - Reps override'!H432 ), "", IF( ISBLANK( 'F_Inputs - Reps override'!H432 ), 'F_Inputs - Reps'!H432, 'F_Inputs - Reps override'!H432 ) )</f>
        <v>0</v>
      </c>
      <c r="J432" s="15">
        <f xml:space="preserve"> IF( ISNA( 'F_Inputs - Reps override'!I432 ), "", IF( ISBLANK( 'F_Inputs - Reps override'!I432 ), 'F_Inputs - Reps'!I432, 'F_Inputs - Reps override'!I432 ) )</f>
        <v>0</v>
      </c>
      <c r="K432" s="15">
        <f xml:space="preserve"> IF( ISNA( 'F_Inputs - Reps override'!J432 ), "", IF( ISBLANK( 'F_Inputs - Reps override'!J432 ), 'F_Inputs - Reps'!J432, 'F_Inputs - Reps override'!J432 ) )</f>
        <v>0</v>
      </c>
      <c r="L432" s="7">
        <f t="shared" si="6"/>
        <v>0</v>
      </c>
      <c r="M432" t="str">
        <f xml:space="preserve"> INDEX(Lookup!$D$3:$D$134, MATCH('Inputs - Reps'!D432, Lookup!$C$3:$C$134, 0),)</f>
        <v>Plus Capex WR</v>
      </c>
    </row>
    <row r="433" spans="3:13">
      <c r="C433" s="15" t="s">
        <v>300</v>
      </c>
      <c r="D433" s="15" t="s">
        <v>102</v>
      </c>
      <c r="E433" s="15" t="s">
        <v>103</v>
      </c>
      <c r="F433" s="15" t="s">
        <v>36</v>
      </c>
      <c r="G433" s="15">
        <f xml:space="preserve"> IF( ISNA( 'F_Inputs - Reps override'!F433 ), "", IF( ISBLANK( 'F_Inputs - Reps override'!F433 ), 'F_Inputs - Reps'!F433, 'F_Inputs - Reps override'!F433 ) )</f>
        <v>0</v>
      </c>
      <c r="H433" s="15">
        <f xml:space="preserve"> IF( ISNA( 'F_Inputs - Reps override'!G433 ), "", IF( ISBLANK( 'F_Inputs - Reps override'!G433 ), 'F_Inputs - Reps'!G433, 'F_Inputs - Reps override'!G433 ) )</f>
        <v>0</v>
      </c>
      <c r="I433" s="15">
        <f xml:space="preserve"> IF( ISNA( 'F_Inputs - Reps override'!H433 ), "", IF( ISBLANK( 'F_Inputs - Reps override'!H433 ), 'F_Inputs - Reps'!H433, 'F_Inputs - Reps override'!H433 ) )</f>
        <v>0</v>
      </c>
      <c r="J433" s="15">
        <f xml:space="preserve"> IF( ISNA( 'F_Inputs - Reps override'!I433 ), "", IF( ISBLANK( 'F_Inputs - Reps override'!I433 ), 'F_Inputs - Reps'!I433, 'F_Inputs - Reps override'!I433 ) )</f>
        <v>0</v>
      </c>
      <c r="K433" s="15">
        <f xml:space="preserve"> IF( ISNA( 'F_Inputs - Reps override'!J433 ), "", IF( ISBLANK( 'F_Inputs - Reps override'!J433 ), 'F_Inputs - Reps'!J433, 'F_Inputs - Reps override'!J433 ) )</f>
        <v>0</v>
      </c>
      <c r="L433" s="7">
        <f t="shared" si="6"/>
        <v>0</v>
      </c>
      <c r="M433" t="str">
        <f xml:space="preserve"> INDEX(Lookup!$D$3:$D$134, MATCH('Inputs - Reps'!D433, Lookup!$C$3:$C$134, 0),)</f>
        <v>Plus Capex WN</v>
      </c>
    </row>
    <row r="434" spans="3:13">
      <c r="C434" s="15" t="s">
        <v>300</v>
      </c>
      <c r="D434" s="15" t="s">
        <v>104</v>
      </c>
      <c r="E434" s="15" t="s">
        <v>105</v>
      </c>
      <c r="F434" s="15" t="s">
        <v>36</v>
      </c>
      <c r="G434" s="15">
        <f xml:space="preserve"> IF( ISNA( 'F_Inputs - Reps override'!F434 ), "", IF( ISBLANK( 'F_Inputs - Reps override'!F434 ), 'F_Inputs - Reps'!F434, 'F_Inputs - Reps override'!F434 ) )</f>
        <v>0</v>
      </c>
      <c r="H434" s="15">
        <f xml:space="preserve"> IF( ISNA( 'F_Inputs - Reps override'!G434 ), "", IF( ISBLANK( 'F_Inputs - Reps override'!G434 ), 'F_Inputs - Reps'!G434, 'F_Inputs - Reps override'!G434 ) )</f>
        <v>0</v>
      </c>
      <c r="I434" s="15">
        <f xml:space="preserve"> IF( ISNA( 'F_Inputs - Reps override'!H434 ), "", IF( ISBLANK( 'F_Inputs - Reps override'!H434 ), 'F_Inputs - Reps'!H434, 'F_Inputs - Reps override'!H434 ) )</f>
        <v>0</v>
      </c>
      <c r="J434" s="15">
        <f xml:space="preserve"> IF( ISNA( 'F_Inputs - Reps override'!I434 ), "", IF( ISBLANK( 'F_Inputs - Reps override'!I434 ), 'F_Inputs - Reps'!I434, 'F_Inputs - Reps override'!I434 ) )</f>
        <v>0</v>
      </c>
      <c r="K434" s="15">
        <f xml:space="preserve"> IF( ISNA( 'F_Inputs - Reps override'!J434 ), "", IF( ISBLANK( 'F_Inputs - Reps override'!J434 ), 'F_Inputs - Reps'!J434, 'F_Inputs - Reps override'!J434 ) )</f>
        <v>0</v>
      </c>
      <c r="L434" s="7">
        <f t="shared" si="6"/>
        <v>0</v>
      </c>
      <c r="M434" t="str">
        <f xml:space="preserve"> INDEX(Lookup!$D$3:$D$134, MATCH('Inputs - Reps'!D434, Lookup!$C$3:$C$134, 0),)</f>
        <v>Plus Capex WN</v>
      </c>
    </row>
    <row r="435" spans="3:13">
      <c r="C435" s="15" t="s">
        <v>300</v>
      </c>
      <c r="D435" s="15" t="s">
        <v>106</v>
      </c>
      <c r="E435" s="15" t="s">
        <v>107</v>
      </c>
      <c r="F435" s="15" t="s">
        <v>36</v>
      </c>
      <c r="G435" s="15">
        <f xml:space="preserve"> IF( ISNA( 'F_Inputs - Reps override'!F435 ), "", IF( ISBLANK( 'F_Inputs - Reps override'!F435 ), 'F_Inputs - Reps'!F435, 'F_Inputs - Reps override'!F435 ) )</f>
        <v>11.358000000000001</v>
      </c>
      <c r="H435" s="15">
        <f xml:space="preserve"> IF( ISNA( 'F_Inputs - Reps override'!G435 ), "", IF( ISBLANK( 'F_Inputs - Reps override'!G435 ), 'F_Inputs - Reps'!G435, 'F_Inputs - Reps override'!G435 ) )</f>
        <v>11.358000000000001</v>
      </c>
      <c r="I435" s="15">
        <f xml:space="preserve"> IF( ISNA( 'F_Inputs - Reps override'!H435 ), "", IF( ISBLANK( 'F_Inputs - Reps override'!H435 ), 'F_Inputs - Reps'!H435, 'F_Inputs - Reps override'!H435 ) )</f>
        <v>11.358000000000001</v>
      </c>
      <c r="J435" s="15">
        <f xml:space="preserve"> IF( ISNA( 'F_Inputs - Reps override'!I435 ), "", IF( ISBLANK( 'F_Inputs - Reps override'!I435 ), 'F_Inputs - Reps'!I435, 'F_Inputs - Reps override'!I435 ) )</f>
        <v>11.358000000000001</v>
      </c>
      <c r="K435" s="15">
        <f xml:space="preserve"> IF( ISNA( 'F_Inputs - Reps override'!J435 ), "", IF( ISBLANK( 'F_Inputs - Reps override'!J435 ), 'F_Inputs - Reps'!J435, 'F_Inputs - Reps override'!J435 ) )</f>
        <v>12.276</v>
      </c>
      <c r="L435" s="7">
        <f t="shared" si="6"/>
        <v>57.707999999999998</v>
      </c>
      <c r="M435" t="str">
        <f xml:space="preserve"> INDEX(Lookup!$D$3:$D$134, MATCH('Inputs - Reps'!D435, Lookup!$C$3:$C$134, 0),)</f>
        <v>Plus Capex WN</v>
      </c>
    </row>
    <row r="436" spans="3:13">
      <c r="C436" s="15" t="s">
        <v>300</v>
      </c>
      <c r="D436" s="15" t="s">
        <v>108</v>
      </c>
      <c r="E436" s="15" t="s">
        <v>109</v>
      </c>
      <c r="F436" s="15" t="s">
        <v>36</v>
      </c>
      <c r="G436" s="15">
        <f xml:space="preserve"> IF( ISNA( 'F_Inputs - Reps override'!F436 ), "", IF( ISBLANK( 'F_Inputs - Reps override'!F436 ), 'F_Inputs - Reps'!F436, 'F_Inputs - Reps override'!F436 ) )</f>
        <v>0</v>
      </c>
      <c r="H436" s="15">
        <f xml:space="preserve"> IF( ISNA( 'F_Inputs - Reps override'!G436 ), "", IF( ISBLANK( 'F_Inputs - Reps override'!G436 ), 'F_Inputs - Reps'!G436, 'F_Inputs - Reps override'!G436 ) )</f>
        <v>0</v>
      </c>
      <c r="I436" s="15">
        <f xml:space="preserve"> IF( ISNA( 'F_Inputs - Reps override'!H436 ), "", IF( ISBLANK( 'F_Inputs - Reps override'!H436 ), 'F_Inputs - Reps'!H436, 'F_Inputs - Reps override'!H436 ) )</f>
        <v>0</v>
      </c>
      <c r="J436" s="15">
        <f xml:space="preserve"> IF( ISNA( 'F_Inputs - Reps override'!I436 ), "", IF( ISBLANK( 'F_Inputs - Reps override'!I436 ), 'F_Inputs - Reps'!I436, 'F_Inputs - Reps override'!I436 ) )</f>
        <v>0</v>
      </c>
      <c r="K436" s="15">
        <f xml:space="preserve"> IF( ISNA( 'F_Inputs - Reps override'!J436 ), "", IF( ISBLANK( 'F_Inputs - Reps override'!J436 ), 'F_Inputs - Reps'!J436, 'F_Inputs - Reps override'!J436 ) )</f>
        <v>0</v>
      </c>
      <c r="L436" s="7">
        <f t="shared" si="6"/>
        <v>0</v>
      </c>
      <c r="M436" t="str">
        <f xml:space="preserve"> INDEX(Lookup!$D$3:$D$134, MATCH('Inputs - Reps'!D436, Lookup!$C$3:$C$134, 0),)</f>
        <v>Plus Capex WR</v>
      </c>
    </row>
    <row r="437" spans="3:13">
      <c r="C437" s="15" t="s">
        <v>300</v>
      </c>
      <c r="D437" s="15" t="s">
        <v>110</v>
      </c>
      <c r="E437" s="15" t="s">
        <v>111</v>
      </c>
      <c r="F437" s="15" t="s">
        <v>36</v>
      </c>
      <c r="G437" s="15">
        <f xml:space="preserve"> IF( ISNA( 'F_Inputs - Reps override'!F437 ), "", IF( ISBLANK( 'F_Inputs - Reps override'!F437 ), 'F_Inputs - Reps'!F437, 'F_Inputs - Reps override'!F437 ) )</f>
        <v>0</v>
      </c>
      <c r="H437" s="15">
        <f xml:space="preserve"> IF( ISNA( 'F_Inputs - Reps override'!G437 ), "", IF( ISBLANK( 'F_Inputs - Reps override'!G437 ), 'F_Inputs - Reps'!G437, 'F_Inputs - Reps override'!G437 ) )</f>
        <v>0</v>
      </c>
      <c r="I437" s="15">
        <f xml:space="preserve"> IF( ISNA( 'F_Inputs - Reps override'!H437 ), "", IF( ISBLANK( 'F_Inputs - Reps override'!H437 ), 'F_Inputs - Reps'!H437, 'F_Inputs - Reps override'!H437 ) )</f>
        <v>0</v>
      </c>
      <c r="J437" s="15">
        <f xml:space="preserve"> IF( ISNA( 'F_Inputs - Reps override'!I437 ), "", IF( ISBLANK( 'F_Inputs - Reps override'!I437 ), 'F_Inputs - Reps'!I437, 'F_Inputs - Reps override'!I437 ) )</f>
        <v>0</v>
      </c>
      <c r="K437" s="15">
        <f xml:space="preserve"> IF( ISNA( 'F_Inputs - Reps override'!J437 ), "", IF( ISBLANK( 'F_Inputs - Reps override'!J437 ), 'F_Inputs - Reps'!J437, 'F_Inputs - Reps override'!J437 ) )</f>
        <v>0</v>
      </c>
      <c r="L437" s="7">
        <f t="shared" si="6"/>
        <v>0</v>
      </c>
      <c r="M437" t="str">
        <f xml:space="preserve"> INDEX(Lookup!$D$3:$D$134, MATCH('Inputs - Reps'!D437, Lookup!$C$3:$C$134, 0),)</f>
        <v>Plus Capex WN</v>
      </c>
    </row>
    <row r="438" spans="3:13">
      <c r="C438" s="15" t="s">
        <v>300</v>
      </c>
      <c r="D438" s="15" t="s">
        <v>112</v>
      </c>
      <c r="E438" s="15" t="s">
        <v>113</v>
      </c>
      <c r="F438" s="15" t="s">
        <v>36</v>
      </c>
      <c r="G438" s="15">
        <f xml:space="preserve"> IF( ISNA( 'F_Inputs - Reps override'!F438 ), "", IF( ISBLANK( 'F_Inputs - Reps override'!F438 ), 'F_Inputs - Reps'!F438, 'F_Inputs - Reps override'!F438 ) )</f>
        <v>8.9909999999999997</v>
      </c>
      <c r="H438" s="15">
        <f xml:space="preserve"> IF( ISNA( 'F_Inputs - Reps override'!G438 ), "", IF( ISBLANK( 'F_Inputs - Reps override'!G438 ), 'F_Inputs - Reps'!G438, 'F_Inputs - Reps override'!G438 ) )</f>
        <v>8.9909999999999997</v>
      </c>
      <c r="I438" s="15">
        <f xml:space="preserve"> IF( ISNA( 'F_Inputs - Reps override'!H438 ), "", IF( ISBLANK( 'F_Inputs - Reps override'!H438 ), 'F_Inputs - Reps'!H438, 'F_Inputs - Reps override'!H438 ) )</f>
        <v>8.9909999999999997</v>
      </c>
      <c r="J438" s="15">
        <f xml:space="preserve"> IF( ISNA( 'F_Inputs - Reps override'!I438 ), "", IF( ISBLANK( 'F_Inputs - Reps override'!I438 ), 'F_Inputs - Reps'!I438, 'F_Inputs - Reps override'!I438 ) )</f>
        <v>8.9909999999999997</v>
      </c>
      <c r="K438" s="15">
        <f xml:space="preserve"> IF( ISNA( 'F_Inputs - Reps override'!J438 ), "", IF( ISBLANK( 'F_Inputs - Reps override'!J438 ), 'F_Inputs - Reps'!J438, 'F_Inputs - Reps override'!J438 ) )</f>
        <v>8.9909999999999997</v>
      </c>
      <c r="L438" s="7">
        <f t="shared" si="6"/>
        <v>44.954999999999998</v>
      </c>
      <c r="M438" t="str">
        <f xml:space="preserve"> INDEX(Lookup!$D$3:$D$134, MATCH('Inputs - Reps'!D438, Lookup!$C$3:$C$134, 0),)</f>
        <v>Plus Capex WN</v>
      </c>
    </row>
    <row r="439" spans="3:13">
      <c r="C439" s="15" t="s">
        <v>300</v>
      </c>
      <c r="D439" s="15" t="s">
        <v>114</v>
      </c>
      <c r="E439" s="15" t="s">
        <v>115</v>
      </c>
      <c r="F439" s="15" t="s">
        <v>36</v>
      </c>
      <c r="G439" s="15">
        <f xml:space="preserve"> IF( ISNA( 'F_Inputs - Reps override'!F439 ), "", IF( ISBLANK( 'F_Inputs - Reps override'!F439 ), 'F_Inputs - Reps'!F439, 'F_Inputs - Reps override'!F439 ) )</f>
        <v>0</v>
      </c>
      <c r="H439" s="15">
        <f xml:space="preserve"> IF( ISNA( 'F_Inputs - Reps override'!G439 ), "", IF( ISBLANK( 'F_Inputs - Reps override'!G439 ), 'F_Inputs - Reps'!G439, 'F_Inputs - Reps override'!G439 ) )</f>
        <v>0</v>
      </c>
      <c r="I439" s="15">
        <f xml:space="preserve"> IF( ISNA( 'F_Inputs - Reps override'!H439 ), "", IF( ISBLANK( 'F_Inputs - Reps override'!H439 ), 'F_Inputs - Reps'!H439, 'F_Inputs - Reps override'!H439 ) )</f>
        <v>0</v>
      </c>
      <c r="J439" s="15">
        <f xml:space="preserve"> IF( ISNA( 'F_Inputs - Reps override'!I439 ), "", IF( ISBLANK( 'F_Inputs - Reps override'!I439 ), 'F_Inputs - Reps'!I439, 'F_Inputs - Reps override'!I439 ) )</f>
        <v>0</v>
      </c>
      <c r="K439" s="15">
        <f xml:space="preserve"> IF( ISNA( 'F_Inputs - Reps override'!J439 ), "", IF( ISBLANK( 'F_Inputs - Reps override'!J439 ), 'F_Inputs - Reps'!J439, 'F_Inputs - Reps override'!J439 ) )</f>
        <v>0</v>
      </c>
      <c r="L439" s="7">
        <f t="shared" si="6"/>
        <v>0</v>
      </c>
      <c r="M439" t="str">
        <f xml:space="preserve"> INDEX(Lookup!$D$3:$D$134, MATCH('Inputs - Reps'!D439, Lookup!$C$3:$C$134, 0),)</f>
        <v>Plus Capex WN</v>
      </c>
    </row>
    <row r="440" spans="3:13">
      <c r="C440" s="15" t="s">
        <v>300</v>
      </c>
      <c r="D440" s="15" t="s">
        <v>116</v>
      </c>
      <c r="E440" s="15" t="s">
        <v>117</v>
      </c>
      <c r="F440" s="15" t="s">
        <v>36</v>
      </c>
      <c r="G440" s="15">
        <f xml:space="preserve"> IF( ISNA( 'F_Inputs - Reps override'!F440 ), "", IF( ISBLANK( 'F_Inputs - Reps override'!F440 ), 'F_Inputs - Reps'!F440, 'F_Inputs - Reps override'!F440 ) )</f>
        <v>7.452</v>
      </c>
      <c r="H440" s="15">
        <f xml:space="preserve"> IF( ISNA( 'F_Inputs - Reps override'!G440 ), "", IF( ISBLANK( 'F_Inputs - Reps override'!G440 ), 'F_Inputs - Reps'!G440, 'F_Inputs - Reps override'!G440 ) )</f>
        <v>6.2060000000000004</v>
      </c>
      <c r="I440" s="15">
        <f xml:space="preserve"> IF( ISNA( 'F_Inputs - Reps override'!H440 ), "", IF( ISBLANK( 'F_Inputs - Reps override'!H440 ), 'F_Inputs - Reps'!H440, 'F_Inputs - Reps override'!H440 ) )</f>
        <v>6.6859999999999999</v>
      </c>
      <c r="J440" s="15">
        <f xml:space="preserve"> IF( ISNA( 'F_Inputs - Reps override'!I440 ), "", IF( ISBLANK( 'F_Inputs - Reps override'!I440 ), 'F_Inputs - Reps'!I440, 'F_Inputs - Reps override'!I440 ) )</f>
        <v>15.105</v>
      </c>
      <c r="K440" s="15">
        <f xml:space="preserve"> IF( ISNA( 'F_Inputs - Reps override'!J440 ), "", IF( ISBLANK( 'F_Inputs - Reps override'!J440 ), 'F_Inputs - Reps'!J440, 'F_Inputs - Reps override'!J440 ) )</f>
        <v>23.97</v>
      </c>
      <c r="L440" s="7">
        <f t="shared" si="6"/>
        <v>59.418999999999997</v>
      </c>
      <c r="M440" t="str">
        <f xml:space="preserve"> INDEX(Lookup!$D$3:$D$134, MATCH('Inputs - Reps'!D440, Lookup!$C$3:$C$134, 0),)</f>
        <v>E Capex WR</v>
      </c>
    </row>
    <row r="441" spans="3:13">
      <c r="C441" s="15" t="s">
        <v>300</v>
      </c>
      <c r="D441" s="15" t="s">
        <v>118</v>
      </c>
      <c r="E441" s="15" t="s">
        <v>119</v>
      </c>
      <c r="F441" s="15" t="s">
        <v>36</v>
      </c>
      <c r="G441" s="15">
        <f xml:space="preserve"> IF( ISNA( 'F_Inputs - Reps override'!F441 ), "", IF( ISBLANK( 'F_Inputs - Reps override'!F441 ), 'F_Inputs - Reps'!F441, 'F_Inputs - Reps override'!F441 ) )</f>
        <v>0</v>
      </c>
      <c r="H441" s="15">
        <f xml:space="preserve"> IF( ISNA( 'F_Inputs - Reps override'!G441 ), "", IF( ISBLANK( 'F_Inputs - Reps override'!G441 ), 'F_Inputs - Reps'!G441, 'F_Inputs - Reps override'!G441 ) )</f>
        <v>0</v>
      </c>
      <c r="I441" s="15">
        <f xml:space="preserve"> IF( ISNA( 'F_Inputs - Reps override'!H441 ), "", IF( ISBLANK( 'F_Inputs - Reps override'!H441 ), 'F_Inputs - Reps'!H441, 'F_Inputs - Reps override'!H441 ) )</f>
        <v>0</v>
      </c>
      <c r="J441" s="15">
        <f xml:space="preserve"> IF( ISNA( 'F_Inputs - Reps override'!I441 ), "", IF( ISBLANK( 'F_Inputs - Reps override'!I441 ), 'F_Inputs - Reps'!I441, 'F_Inputs - Reps override'!I441 ) )</f>
        <v>0</v>
      </c>
      <c r="K441" s="15">
        <f xml:space="preserve"> IF( ISNA( 'F_Inputs - Reps override'!J441 ), "", IF( ISBLANK( 'F_Inputs - Reps override'!J441 ), 'F_Inputs - Reps'!J441, 'F_Inputs - Reps override'!J441 ) )</f>
        <v>0</v>
      </c>
      <c r="L441" s="7">
        <f t="shared" si="6"/>
        <v>0</v>
      </c>
      <c r="M441" t="str">
        <f xml:space="preserve"> INDEX(Lookup!$D$3:$D$134, MATCH('Inputs - Reps'!D441, Lookup!$C$3:$C$134, 0),)</f>
        <v>E Capex WN</v>
      </c>
    </row>
    <row r="442" spans="3:13">
      <c r="C442" s="15" t="s">
        <v>300</v>
      </c>
      <c r="D442" s="15" t="s">
        <v>120</v>
      </c>
      <c r="E442" s="15" t="s">
        <v>121</v>
      </c>
      <c r="F442" s="15" t="s">
        <v>36</v>
      </c>
      <c r="G442" s="15">
        <f xml:space="preserve"> IF( ISNA( 'F_Inputs - Reps override'!F442 ), "", IF( ISBLANK( 'F_Inputs - Reps override'!F442 ), 'F_Inputs - Reps'!F442, 'F_Inputs - Reps override'!F442 ) )</f>
        <v>30.25</v>
      </c>
      <c r="H442" s="15">
        <f xml:space="preserve"> IF( ISNA( 'F_Inputs - Reps override'!G442 ), "", IF( ISBLANK( 'F_Inputs - Reps override'!G442 ), 'F_Inputs - Reps'!G442, 'F_Inputs - Reps override'!G442 ) )</f>
        <v>31.843</v>
      </c>
      <c r="I442" s="15">
        <f xml:space="preserve"> IF( ISNA( 'F_Inputs - Reps override'!H442 ), "", IF( ISBLANK( 'F_Inputs - Reps override'!H442 ), 'F_Inputs - Reps'!H442, 'F_Inputs - Reps override'!H442 ) )</f>
        <v>23.448</v>
      </c>
      <c r="J442" s="15">
        <f xml:space="preserve"> IF( ISNA( 'F_Inputs - Reps override'!I442 ), "", IF( ISBLANK( 'F_Inputs - Reps override'!I442 ), 'F_Inputs - Reps'!I442, 'F_Inputs - Reps override'!I442 ) )</f>
        <v>24.449000000000002</v>
      </c>
      <c r="K442" s="15">
        <f xml:space="preserve"> IF( ISNA( 'F_Inputs - Reps override'!J442 ), "", IF( ISBLANK( 'F_Inputs - Reps override'!J442 ), 'F_Inputs - Reps'!J442, 'F_Inputs - Reps override'!J442 ) )</f>
        <v>34.746000000000002</v>
      </c>
      <c r="L442" s="7">
        <f t="shared" si="6"/>
        <v>144.73599999999999</v>
      </c>
      <c r="M442" t="str">
        <f xml:space="preserve"> INDEX(Lookup!$D$3:$D$134, MATCH('Inputs - Reps'!D442, Lookup!$C$3:$C$134, 0),)</f>
        <v>E Capex WN</v>
      </c>
    </row>
    <row r="443" spans="3:13">
      <c r="C443" s="15" t="s">
        <v>300</v>
      </c>
      <c r="D443" s="15" t="s">
        <v>122</v>
      </c>
      <c r="E443" s="15" t="s">
        <v>123</v>
      </c>
      <c r="F443" s="15" t="s">
        <v>36</v>
      </c>
      <c r="G443" s="15">
        <f xml:space="preserve"> IF( ISNA( 'F_Inputs - Reps override'!F443 ), "", IF( ISBLANK( 'F_Inputs - Reps override'!F443 ), 'F_Inputs - Reps'!F443, 'F_Inputs - Reps override'!F443 ) )</f>
        <v>41.430999999999997</v>
      </c>
      <c r="H443" s="15">
        <f xml:space="preserve"> IF( ISNA( 'F_Inputs - Reps override'!G443 ), "", IF( ISBLANK( 'F_Inputs - Reps override'!G443 ), 'F_Inputs - Reps'!G443, 'F_Inputs - Reps override'!G443 ) )</f>
        <v>40.429000000000002</v>
      </c>
      <c r="I443" s="15">
        <f xml:space="preserve"> IF( ISNA( 'F_Inputs - Reps override'!H443 ), "", IF( ISBLANK( 'F_Inputs - Reps override'!H443 ), 'F_Inputs - Reps'!H443, 'F_Inputs - Reps override'!H443 ) )</f>
        <v>43.48</v>
      </c>
      <c r="J443" s="15">
        <f xml:space="preserve"> IF( ISNA( 'F_Inputs - Reps override'!I443 ), "", IF( ISBLANK( 'F_Inputs - Reps override'!I443 ), 'F_Inputs - Reps'!I443, 'F_Inputs - Reps override'!I443 ) )</f>
        <v>57.732999999999997</v>
      </c>
      <c r="K443" s="15">
        <f xml:space="preserve"> IF( ISNA( 'F_Inputs - Reps override'!J443 ), "", IF( ISBLANK( 'F_Inputs - Reps override'!J443 ), 'F_Inputs - Reps'!J443, 'F_Inputs - Reps override'!J443 ) )</f>
        <v>75.307000000000002</v>
      </c>
      <c r="L443" s="7">
        <f t="shared" si="6"/>
        <v>258.38</v>
      </c>
      <c r="M443" t="str">
        <f xml:space="preserve"> INDEX(Lookup!$D$3:$D$134, MATCH('Inputs - Reps'!D443, Lookup!$C$3:$C$134, 0),)</f>
        <v>E Capex WN</v>
      </c>
    </row>
    <row r="444" spans="3:13">
      <c r="C444" s="15" t="s">
        <v>300</v>
      </c>
      <c r="D444" s="15" t="s">
        <v>124</v>
      </c>
      <c r="E444" s="15" t="s">
        <v>125</v>
      </c>
      <c r="F444" s="15" t="s">
        <v>36</v>
      </c>
      <c r="G444" s="15">
        <f xml:space="preserve"> IF( ISNA( 'F_Inputs - Reps override'!F444 ), "", IF( ISBLANK( 'F_Inputs - Reps override'!F444 ), 'F_Inputs - Reps'!F444, 'F_Inputs - Reps override'!F444 ) )</f>
        <v>63.609000000000002</v>
      </c>
      <c r="H444" s="15">
        <f xml:space="preserve"> IF( ISNA( 'F_Inputs - Reps override'!G444 ), "", IF( ISBLANK( 'F_Inputs - Reps override'!G444 ), 'F_Inputs - Reps'!G444, 'F_Inputs - Reps override'!G444 ) )</f>
        <v>62.304000000000002</v>
      </c>
      <c r="I444" s="15">
        <f xml:space="preserve"> IF( ISNA( 'F_Inputs - Reps override'!H444 ), "", IF( ISBLANK( 'F_Inputs - Reps override'!H444 ), 'F_Inputs - Reps'!H444, 'F_Inputs - Reps override'!H444 ) )</f>
        <v>60.838000000000001</v>
      </c>
      <c r="J444" s="15">
        <f xml:space="preserve"> IF( ISNA( 'F_Inputs - Reps override'!I444 ), "", IF( ISBLANK( 'F_Inputs - Reps override'!I444 ), 'F_Inputs - Reps'!I444, 'F_Inputs - Reps override'!I444 ) )</f>
        <v>59.238999999999997</v>
      </c>
      <c r="K444" s="15">
        <f xml:space="preserve"> IF( ISNA( 'F_Inputs - Reps override'!J444 ), "", IF( ISBLANK( 'F_Inputs - Reps override'!J444 ), 'F_Inputs - Reps'!J444, 'F_Inputs - Reps override'!J444 ) )</f>
        <v>57.881999999999998</v>
      </c>
      <c r="L444" s="7">
        <f t="shared" si="6"/>
        <v>303.87200000000001</v>
      </c>
      <c r="M444" t="str">
        <f xml:space="preserve"> INDEX(Lookup!$D$3:$D$134, MATCH('Inputs - Reps'!D444, Lookup!$C$3:$C$134, 0),)</f>
        <v>B Opex WWN</v>
      </c>
    </row>
    <row r="445" spans="3:13">
      <c r="C445" s="15" t="s">
        <v>300</v>
      </c>
      <c r="D445" s="15" t="s">
        <v>126</v>
      </c>
      <c r="E445" s="15" t="s">
        <v>127</v>
      </c>
      <c r="F445" s="15" t="s">
        <v>36</v>
      </c>
      <c r="G445" s="15">
        <f xml:space="preserve"> IF( ISNA( 'F_Inputs - Reps override'!F445 ), "", IF( ISBLANK( 'F_Inputs - Reps override'!F445 ), 'F_Inputs - Reps'!F445, 'F_Inputs - Reps override'!F445 ) )</f>
        <v>73.751999999999995</v>
      </c>
      <c r="H445" s="15">
        <f xml:space="preserve"> IF( ISNA( 'F_Inputs - Reps override'!G445 ), "", IF( ISBLANK( 'F_Inputs - Reps override'!G445 ), 'F_Inputs - Reps'!G445, 'F_Inputs - Reps override'!G445 ) )</f>
        <v>72.266999999999996</v>
      </c>
      <c r="I445" s="15">
        <f xml:space="preserve"> IF( ISNA( 'F_Inputs - Reps override'!H445 ), "", IF( ISBLANK( 'F_Inputs - Reps override'!H445 ), 'F_Inputs - Reps'!H445, 'F_Inputs - Reps override'!H445 ) )</f>
        <v>72.099999999999994</v>
      </c>
      <c r="J445" s="15">
        <f xml:space="preserve"> IF( ISNA( 'F_Inputs - Reps override'!I445 ), "", IF( ISBLANK( 'F_Inputs - Reps override'!I445 ), 'F_Inputs - Reps'!I445, 'F_Inputs - Reps override'!I445 ) )</f>
        <v>71.230999999999995</v>
      </c>
      <c r="K445" s="15">
        <f xml:space="preserve"> IF( ISNA( 'F_Inputs - Reps override'!J445 ), "", IF( ISBLANK( 'F_Inputs - Reps override'!J445 ), 'F_Inputs - Reps'!J445, 'F_Inputs - Reps override'!J445 ) )</f>
        <v>69.647000000000006</v>
      </c>
      <c r="L445" s="7">
        <f t="shared" si="6"/>
        <v>358.99700000000001</v>
      </c>
      <c r="M445" t="str">
        <f xml:space="preserve"> INDEX(Lookup!$D$3:$D$134, MATCH('Inputs - Reps'!D445, Lookup!$C$3:$C$134, 0),)</f>
        <v>B Opex WWN</v>
      </c>
    </row>
    <row r="446" spans="3:13">
      <c r="C446" s="15" t="s">
        <v>300</v>
      </c>
      <c r="D446" s="15" t="s">
        <v>128</v>
      </c>
      <c r="E446" s="15" t="s">
        <v>129</v>
      </c>
      <c r="F446" s="15" t="s">
        <v>36</v>
      </c>
      <c r="G446" s="15">
        <f xml:space="preserve"> IF( ISNA( 'F_Inputs - Reps override'!F446 ), "", IF( ISBLANK( 'F_Inputs - Reps override'!F446 ), 'F_Inputs - Reps'!F446, 'F_Inputs - Reps override'!F446 ) )</f>
        <v>3.9889999999999999</v>
      </c>
      <c r="H446" s="15">
        <f xml:space="preserve"> IF( ISNA( 'F_Inputs - Reps override'!G446 ), "", IF( ISBLANK( 'F_Inputs - Reps override'!G446 ), 'F_Inputs - Reps'!G446, 'F_Inputs - Reps override'!G446 ) )</f>
        <v>3.99</v>
      </c>
      <c r="I446" s="15">
        <f xml:space="preserve"> IF( ISNA( 'F_Inputs - Reps override'!H446 ), "", IF( ISBLANK( 'F_Inputs - Reps override'!H446 ), 'F_Inputs - Reps'!H446, 'F_Inputs - Reps override'!H446 ) )</f>
        <v>3.9929999999999999</v>
      </c>
      <c r="J446" s="15">
        <f xml:space="preserve"> IF( ISNA( 'F_Inputs - Reps override'!I446 ), "", IF( ISBLANK( 'F_Inputs - Reps override'!I446 ), 'F_Inputs - Reps'!I446, 'F_Inputs - Reps override'!I446 ) )</f>
        <v>3.9980000000000002</v>
      </c>
      <c r="K446" s="15">
        <f xml:space="preserve"> IF( ISNA( 'F_Inputs - Reps override'!J446 ), "", IF( ISBLANK( 'F_Inputs - Reps override'!J446 ), 'F_Inputs - Reps'!J446, 'F_Inputs - Reps override'!J446 ) )</f>
        <v>3.9990000000000001</v>
      </c>
      <c r="L446" s="7">
        <f t="shared" si="6"/>
        <v>19.968999999999998</v>
      </c>
      <c r="M446" t="str">
        <f xml:space="preserve"> INDEX(Lookup!$D$3:$D$134, MATCH('Inputs - Reps'!D446, Lookup!$C$3:$C$134, 0),)</f>
        <v>B Opex BIO</v>
      </c>
    </row>
    <row r="447" spans="3:13">
      <c r="C447" s="15" t="s">
        <v>300</v>
      </c>
      <c r="D447" s="15" t="s">
        <v>130</v>
      </c>
      <c r="E447" s="15" t="s">
        <v>131</v>
      </c>
      <c r="F447" s="15" t="s">
        <v>36</v>
      </c>
      <c r="G447" s="15">
        <f xml:space="preserve"> IF( ISNA( 'F_Inputs - Reps override'!F447 ), "", IF( ISBLANK( 'F_Inputs - Reps override'!F447 ), 'F_Inputs - Reps'!F447, 'F_Inputs - Reps override'!F447 ) )</f>
        <v>12.115</v>
      </c>
      <c r="H447" s="15">
        <f xml:space="preserve"> IF( ISNA( 'F_Inputs - Reps override'!G447 ), "", IF( ISBLANK( 'F_Inputs - Reps override'!G447 ), 'F_Inputs - Reps'!G447, 'F_Inputs - Reps override'!G447 ) )</f>
        <v>11.66</v>
      </c>
      <c r="I447" s="15">
        <f xml:space="preserve"> IF( ISNA( 'F_Inputs - Reps override'!H447 ), "", IF( ISBLANK( 'F_Inputs - Reps override'!H447 ), 'F_Inputs - Reps'!H447, 'F_Inputs - Reps override'!H447 ) )</f>
        <v>11.647</v>
      </c>
      <c r="J447" s="15">
        <f xml:space="preserve"> IF( ISNA( 'F_Inputs - Reps override'!I447 ), "", IF( ISBLANK( 'F_Inputs - Reps override'!I447 ), 'F_Inputs - Reps'!I447, 'F_Inputs - Reps override'!I447 ) )</f>
        <v>11.391</v>
      </c>
      <c r="K447" s="15">
        <f xml:space="preserve"> IF( ISNA( 'F_Inputs - Reps override'!J447 ), "", IF( ISBLANK( 'F_Inputs - Reps override'!J447 ), 'F_Inputs - Reps'!J447, 'F_Inputs - Reps override'!J447 ) )</f>
        <v>10.795999999999999</v>
      </c>
      <c r="L447" s="7">
        <f t="shared" si="6"/>
        <v>57.608999999999995</v>
      </c>
      <c r="M447" t="str">
        <f xml:space="preserve"> INDEX(Lookup!$D$3:$D$134, MATCH('Inputs - Reps'!D447, Lookup!$C$3:$C$134, 0),)</f>
        <v>B Opex BIO</v>
      </c>
    </row>
    <row r="448" spans="3:13">
      <c r="C448" s="15" t="s">
        <v>300</v>
      </c>
      <c r="D448" s="15" t="s">
        <v>132</v>
      </c>
      <c r="E448" s="15" t="s">
        <v>133</v>
      </c>
      <c r="F448" s="15" t="s">
        <v>36</v>
      </c>
      <c r="G448" s="15">
        <f xml:space="preserve"> IF( ISNA( 'F_Inputs - Reps override'!F448 ), "", IF( ISBLANK( 'F_Inputs - Reps override'!F448 ), 'F_Inputs - Reps'!F448, 'F_Inputs - Reps override'!F448 ) )</f>
        <v>4.7039999999999997</v>
      </c>
      <c r="H448" s="15">
        <f xml:space="preserve"> IF( ISNA( 'F_Inputs - Reps override'!G448 ), "", IF( ISBLANK( 'F_Inputs - Reps override'!G448 ), 'F_Inputs - Reps'!G448, 'F_Inputs - Reps override'!G448 ) )</f>
        <v>4.7039999999999997</v>
      </c>
      <c r="I448" s="15">
        <f xml:space="preserve"> IF( ISNA( 'F_Inputs - Reps override'!H448 ), "", IF( ISBLANK( 'F_Inputs - Reps override'!H448 ), 'F_Inputs - Reps'!H448, 'F_Inputs - Reps override'!H448 ) )</f>
        <v>4.7039999999999997</v>
      </c>
      <c r="J448" s="15">
        <f xml:space="preserve"> IF( ISNA( 'F_Inputs - Reps override'!I448 ), "", IF( ISBLANK( 'F_Inputs - Reps override'!I448 ), 'F_Inputs - Reps'!I448, 'F_Inputs - Reps override'!I448 ) )</f>
        <v>4.7039999999999997</v>
      </c>
      <c r="K448" s="15">
        <f xml:space="preserve"> IF( ISNA( 'F_Inputs - Reps override'!J448 ), "", IF( ISBLANK( 'F_Inputs - Reps override'!J448 ), 'F_Inputs - Reps'!J448, 'F_Inputs - Reps override'!J448 ) )</f>
        <v>4.7039999999999997</v>
      </c>
      <c r="L448" s="7">
        <f t="shared" si="6"/>
        <v>23.52</v>
      </c>
      <c r="M448" t="str">
        <f xml:space="preserve"> INDEX(Lookup!$D$3:$D$134, MATCH('Inputs - Reps'!D448, Lookup!$C$3:$C$134, 0),)</f>
        <v>B Opex BIO</v>
      </c>
    </row>
    <row r="449" spans="3:13">
      <c r="C449" s="15" t="s">
        <v>300</v>
      </c>
      <c r="D449" s="15" t="s">
        <v>134</v>
      </c>
      <c r="E449" s="15" t="s">
        <v>135</v>
      </c>
      <c r="F449" s="15" t="s">
        <v>36</v>
      </c>
      <c r="G449" s="15">
        <f xml:space="preserve"> IF( ISNA( 'F_Inputs - Reps override'!F449 ), "", IF( ISBLANK( 'F_Inputs - Reps override'!F449 ), 'F_Inputs - Reps'!F449, 'F_Inputs - Reps override'!F449 ) )</f>
        <v>1.855</v>
      </c>
      <c r="H449" s="15">
        <f xml:space="preserve"> IF( ISNA( 'F_Inputs - Reps override'!G449 ), "", IF( ISBLANK( 'F_Inputs - Reps override'!G449 ), 'F_Inputs - Reps'!G449, 'F_Inputs - Reps override'!G449 ) )</f>
        <v>1.855</v>
      </c>
      <c r="I449" s="15">
        <f xml:space="preserve"> IF( ISNA( 'F_Inputs - Reps override'!H449 ), "", IF( ISBLANK( 'F_Inputs - Reps override'!H449 ), 'F_Inputs - Reps'!H449, 'F_Inputs - Reps override'!H449 ) )</f>
        <v>1.855</v>
      </c>
      <c r="J449" s="15">
        <f xml:space="preserve"> IF( ISNA( 'F_Inputs - Reps override'!I449 ), "", IF( ISBLANK( 'F_Inputs - Reps override'!I449 ), 'F_Inputs - Reps'!I449, 'F_Inputs - Reps override'!I449 ) )</f>
        <v>1.875</v>
      </c>
      <c r="K449" s="15">
        <f xml:space="preserve"> IF( ISNA( 'F_Inputs - Reps override'!J449 ), "", IF( ISBLANK( 'F_Inputs - Reps override'!J449 ), 'F_Inputs - Reps'!J449, 'F_Inputs - Reps override'!J449 ) )</f>
        <v>1.998</v>
      </c>
      <c r="L449" s="7">
        <f t="shared" si="6"/>
        <v>9.4379999999999988</v>
      </c>
      <c r="M449" t="str">
        <f xml:space="preserve"> INDEX(Lookup!$D$3:$D$134, MATCH('Inputs - Reps'!D449, Lookup!$C$3:$C$134, 0),)</f>
        <v>E Opex WWN</v>
      </c>
    </row>
    <row r="450" spans="3:13">
      <c r="C450" s="15" t="s">
        <v>300</v>
      </c>
      <c r="D450" s="15" t="s">
        <v>136</v>
      </c>
      <c r="E450" s="15" t="s">
        <v>137</v>
      </c>
      <c r="F450" s="15" t="s">
        <v>36</v>
      </c>
      <c r="G450" s="15">
        <f xml:space="preserve"> IF( ISNA( 'F_Inputs - Reps override'!F450 ), "", IF( ISBLANK( 'F_Inputs - Reps override'!F450 ), 'F_Inputs - Reps'!F450, 'F_Inputs - Reps override'!F450 ) )</f>
        <v>9.7769999999999992</v>
      </c>
      <c r="H450" s="15">
        <f xml:space="preserve"> IF( ISNA( 'F_Inputs - Reps override'!G450 ), "", IF( ISBLANK( 'F_Inputs - Reps override'!G450 ), 'F_Inputs - Reps'!G450, 'F_Inputs - Reps override'!G450 ) )</f>
        <v>9.8059999999999992</v>
      </c>
      <c r="I450" s="15">
        <f xml:space="preserve"> IF( ISNA( 'F_Inputs - Reps override'!H450 ), "", IF( ISBLANK( 'F_Inputs - Reps override'!H450 ), 'F_Inputs - Reps'!H450, 'F_Inputs - Reps override'!H450 ) )</f>
        <v>12.101000000000001</v>
      </c>
      <c r="J450" s="15">
        <f xml:space="preserve"> IF( ISNA( 'F_Inputs - Reps override'!I450 ), "", IF( ISBLANK( 'F_Inputs - Reps override'!I450 ), 'F_Inputs - Reps'!I450, 'F_Inputs - Reps override'!I450 ) )</f>
        <v>17.835000000000001</v>
      </c>
      <c r="K450" s="15">
        <f xml:space="preserve"> IF( ISNA( 'F_Inputs - Reps override'!J450 ), "", IF( ISBLANK( 'F_Inputs - Reps override'!J450 ), 'F_Inputs - Reps'!J450, 'F_Inputs - Reps override'!J450 ) )</f>
        <v>20.010000000000002</v>
      </c>
      <c r="L450" s="7">
        <f t="shared" si="6"/>
        <v>69.528999999999996</v>
      </c>
      <c r="M450" t="str">
        <f xml:space="preserve"> INDEX(Lookup!$D$3:$D$134, MATCH('Inputs - Reps'!D450, Lookup!$C$3:$C$134, 0),)</f>
        <v>E Opex WWN</v>
      </c>
    </row>
    <row r="451" spans="3:13">
      <c r="C451" s="15" t="s">
        <v>300</v>
      </c>
      <c r="D451" s="15" t="s">
        <v>138</v>
      </c>
      <c r="E451" s="15" t="s">
        <v>139</v>
      </c>
      <c r="F451" s="15" t="s">
        <v>36</v>
      </c>
      <c r="G451" s="15">
        <f xml:space="preserve"> IF( ISNA( 'F_Inputs - Reps override'!F451 ), "", IF( ISBLANK( 'F_Inputs - Reps override'!F451 ), 'F_Inputs - Reps'!F451, 'F_Inputs - Reps override'!F451 ) )</f>
        <v>0</v>
      </c>
      <c r="H451" s="15">
        <f xml:space="preserve"> IF( ISNA( 'F_Inputs - Reps override'!G451 ), "", IF( ISBLANK( 'F_Inputs - Reps override'!G451 ), 'F_Inputs - Reps'!G451, 'F_Inputs - Reps override'!G451 ) )</f>
        <v>0</v>
      </c>
      <c r="I451" s="15">
        <f xml:space="preserve"> IF( ISNA( 'F_Inputs - Reps override'!H451 ), "", IF( ISBLANK( 'F_Inputs - Reps override'!H451 ), 'F_Inputs - Reps'!H451, 'F_Inputs - Reps override'!H451 ) )</f>
        <v>0</v>
      </c>
      <c r="J451" s="15">
        <f xml:space="preserve"> IF( ISNA( 'F_Inputs - Reps override'!I451 ), "", IF( ISBLANK( 'F_Inputs - Reps override'!I451 ), 'F_Inputs - Reps'!I451, 'F_Inputs - Reps override'!I451 ) )</f>
        <v>0</v>
      </c>
      <c r="K451" s="15">
        <f xml:space="preserve"> IF( ISNA( 'F_Inputs - Reps override'!J451 ), "", IF( ISBLANK( 'F_Inputs - Reps override'!J451 ), 'F_Inputs - Reps'!J451, 'F_Inputs - Reps override'!J451 ) )</f>
        <v>0</v>
      </c>
      <c r="L451" s="7">
        <f t="shared" si="6"/>
        <v>0</v>
      </c>
      <c r="M451" t="str">
        <f xml:space="preserve"> INDEX(Lookup!$D$3:$D$134, MATCH('Inputs - Reps'!D451, Lookup!$C$3:$C$134, 0),)</f>
        <v>E Opex BIO</v>
      </c>
    </row>
    <row r="452" spans="3:13">
      <c r="C452" s="15" t="s">
        <v>300</v>
      </c>
      <c r="D452" s="15" t="s">
        <v>140</v>
      </c>
      <c r="E452" s="15" t="s">
        <v>141</v>
      </c>
      <c r="F452" s="15" t="s">
        <v>36</v>
      </c>
      <c r="G452" s="15">
        <f xml:space="preserve"> IF( ISNA( 'F_Inputs - Reps override'!F452 ), "", IF( ISBLANK( 'F_Inputs - Reps override'!F452 ), 'F_Inputs - Reps'!F452, 'F_Inputs - Reps override'!F452 ) )</f>
        <v>0.14799999999999999</v>
      </c>
      <c r="H452" s="15">
        <f xml:space="preserve"> IF( ISNA( 'F_Inputs - Reps override'!G452 ), "", IF( ISBLANK( 'F_Inputs - Reps override'!G452 ), 'F_Inputs - Reps'!G452, 'F_Inputs - Reps override'!G452 ) )</f>
        <v>0.14799999999999999</v>
      </c>
      <c r="I452" s="15">
        <f xml:space="preserve"> IF( ISNA( 'F_Inputs - Reps override'!H452 ), "", IF( ISBLANK( 'F_Inputs - Reps override'!H452 ), 'F_Inputs - Reps'!H452, 'F_Inputs - Reps override'!H452 ) )</f>
        <v>0.14799999999999999</v>
      </c>
      <c r="J452" s="15">
        <f xml:space="preserve"> IF( ISNA( 'F_Inputs - Reps override'!I452 ), "", IF( ISBLANK( 'F_Inputs - Reps override'!I452 ), 'F_Inputs - Reps'!I452, 'F_Inputs - Reps override'!I452 ) )</f>
        <v>0.16400000000000001</v>
      </c>
      <c r="K452" s="15">
        <f xml:space="preserve"> IF( ISNA( 'F_Inputs - Reps override'!J452 ), "", IF( ISBLANK( 'F_Inputs - Reps override'!J452 ), 'F_Inputs - Reps'!J452, 'F_Inputs - Reps override'!J452 ) )</f>
        <v>0.18099999999999999</v>
      </c>
      <c r="L452" s="7">
        <f t="shared" ref="L452:L515" si="7" xml:space="preserve"> SUM(G452:K452)</f>
        <v>0.78899999999999992</v>
      </c>
      <c r="M452" t="str">
        <f xml:space="preserve"> INDEX(Lookup!$D$3:$D$134, MATCH('Inputs - Reps'!D452, Lookup!$C$3:$C$134, 0),)</f>
        <v>E Opex BIO</v>
      </c>
    </row>
    <row r="453" spans="3:13">
      <c r="C453" s="15" t="s">
        <v>300</v>
      </c>
      <c r="D453" s="15" t="s">
        <v>142</v>
      </c>
      <c r="E453" s="15" t="s">
        <v>143</v>
      </c>
      <c r="F453" s="15" t="s">
        <v>36</v>
      </c>
      <c r="G453" s="15">
        <f xml:space="preserve"> IF( ISNA( 'F_Inputs - Reps override'!F453 ), "", IF( ISBLANK( 'F_Inputs - Reps override'!F453 ), 'F_Inputs - Reps'!F453, 'F_Inputs - Reps override'!F453 ) )</f>
        <v>0</v>
      </c>
      <c r="H453" s="15">
        <f xml:space="preserve"> IF( ISNA( 'F_Inputs - Reps override'!G453 ), "", IF( ISBLANK( 'F_Inputs - Reps override'!G453 ), 'F_Inputs - Reps'!G453, 'F_Inputs - Reps override'!G453 ) )</f>
        <v>0</v>
      </c>
      <c r="I453" s="15">
        <f xml:space="preserve"> IF( ISNA( 'F_Inputs - Reps override'!H453 ), "", IF( ISBLANK( 'F_Inputs - Reps override'!H453 ), 'F_Inputs - Reps'!H453, 'F_Inputs - Reps override'!H453 ) )</f>
        <v>0</v>
      </c>
      <c r="J453" s="15">
        <f xml:space="preserve"> IF( ISNA( 'F_Inputs - Reps override'!I453 ), "", IF( ISBLANK( 'F_Inputs - Reps override'!I453 ), 'F_Inputs - Reps'!I453, 'F_Inputs - Reps override'!I453 ) )</f>
        <v>0</v>
      </c>
      <c r="K453" s="15">
        <f xml:space="preserve"> IF( ISNA( 'F_Inputs - Reps override'!J453 ), "", IF( ISBLANK( 'F_Inputs - Reps override'!J453 ), 'F_Inputs - Reps'!J453, 'F_Inputs - Reps override'!J453 ) )</f>
        <v>0</v>
      </c>
      <c r="L453" s="7">
        <f t="shared" si="7"/>
        <v>0</v>
      </c>
      <c r="M453" t="str">
        <f xml:space="preserve"> INDEX(Lookup!$D$3:$D$134, MATCH('Inputs - Reps'!D453, Lookup!$C$3:$C$134, 0),)</f>
        <v>E Opex BIO</v>
      </c>
    </row>
    <row r="454" spans="3:13">
      <c r="C454" s="15" t="s">
        <v>300</v>
      </c>
      <c r="D454" s="15" t="s">
        <v>144</v>
      </c>
      <c r="E454" s="15" t="s">
        <v>145</v>
      </c>
      <c r="F454" s="15" t="s">
        <v>36</v>
      </c>
      <c r="G454" s="15">
        <f xml:space="preserve"> IF( ISNA( 'F_Inputs - Reps override'!F454 ), "", IF( ISBLANK( 'F_Inputs - Reps override'!F454 ), 'F_Inputs - Reps'!F454, 'F_Inputs - Reps override'!F454 ) )</f>
        <v>0.218</v>
      </c>
      <c r="H454" s="15">
        <f xml:space="preserve"> IF( ISNA( 'F_Inputs - Reps override'!G454 ), "", IF( ISBLANK( 'F_Inputs - Reps override'!G454 ), 'F_Inputs - Reps'!G454, 'F_Inputs - Reps override'!G454 ) )</f>
        <v>0.218</v>
      </c>
      <c r="I454" s="15">
        <f xml:space="preserve"> IF( ISNA( 'F_Inputs - Reps override'!H454 ), "", IF( ISBLANK( 'F_Inputs - Reps override'!H454 ), 'F_Inputs - Reps'!H454, 'F_Inputs - Reps override'!H454 ) )</f>
        <v>0.218</v>
      </c>
      <c r="J454" s="15">
        <f xml:space="preserve"> IF( ISNA( 'F_Inputs - Reps override'!I454 ), "", IF( ISBLANK( 'F_Inputs - Reps override'!I454 ), 'F_Inputs - Reps'!I454, 'F_Inputs - Reps override'!I454 ) )</f>
        <v>0.23799999999999999</v>
      </c>
      <c r="K454" s="15">
        <f xml:space="preserve"> IF( ISNA( 'F_Inputs - Reps override'!J454 ), "", IF( ISBLANK( 'F_Inputs - Reps override'!J454 ), 'F_Inputs - Reps'!J454, 'F_Inputs - Reps override'!J454 ) )</f>
        <v>0.23799999999999999</v>
      </c>
      <c r="L454" s="7">
        <f t="shared" si="7"/>
        <v>1.1299999999999999</v>
      </c>
      <c r="M454" t="str">
        <f xml:space="preserve"> INDEX(Lookup!$D$3:$D$134, MATCH('Inputs - Reps'!D454, Lookup!$C$3:$C$134, 0),)</f>
        <v>Plus Opex WWN</v>
      </c>
    </row>
    <row r="455" spans="3:13">
      <c r="C455" s="15" t="s">
        <v>300</v>
      </c>
      <c r="D455" s="15" t="s">
        <v>146</v>
      </c>
      <c r="E455" s="15" t="s">
        <v>147</v>
      </c>
      <c r="F455" s="15" t="s">
        <v>36</v>
      </c>
      <c r="G455" s="15">
        <f xml:space="preserve"> IF( ISNA( 'F_Inputs - Reps override'!F455 ), "", IF( ISBLANK( 'F_Inputs - Reps override'!F455 ), 'F_Inputs - Reps'!F455, 'F_Inputs - Reps override'!F455 ) )</f>
        <v>0.22</v>
      </c>
      <c r="H455" s="15">
        <f xml:space="preserve"> IF( ISNA( 'F_Inputs - Reps override'!G455 ), "", IF( ISBLANK( 'F_Inputs - Reps override'!G455 ), 'F_Inputs - Reps'!G455, 'F_Inputs - Reps override'!G455 ) )</f>
        <v>0.22</v>
      </c>
      <c r="I455" s="15">
        <f xml:space="preserve"> IF( ISNA( 'F_Inputs - Reps override'!H455 ), "", IF( ISBLANK( 'F_Inputs - Reps override'!H455 ), 'F_Inputs - Reps'!H455, 'F_Inputs - Reps override'!H455 ) )</f>
        <v>0.22</v>
      </c>
      <c r="J455" s="15">
        <f xml:space="preserve"> IF( ISNA( 'F_Inputs - Reps override'!I455 ), "", IF( ISBLANK( 'F_Inputs - Reps override'!I455 ), 'F_Inputs - Reps'!I455, 'F_Inputs - Reps override'!I455 ) )</f>
        <v>0.22</v>
      </c>
      <c r="K455" s="15">
        <f xml:space="preserve"> IF( ISNA( 'F_Inputs - Reps override'!J455 ), "", IF( ISBLANK( 'F_Inputs - Reps override'!J455 ), 'F_Inputs - Reps'!J455, 'F_Inputs - Reps override'!J455 ) )</f>
        <v>0.22</v>
      </c>
      <c r="L455" s="7">
        <f t="shared" si="7"/>
        <v>1.1000000000000001</v>
      </c>
      <c r="M455" t="str">
        <f xml:space="preserve"> INDEX(Lookup!$D$3:$D$134, MATCH('Inputs - Reps'!D455, Lookup!$C$3:$C$134, 0),)</f>
        <v>Plus Opex WWN</v>
      </c>
    </row>
    <row r="456" spans="3:13">
      <c r="C456" s="15" t="s">
        <v>300</v>
      </c>
      <c r="D456" s="15" t="s">
        <v>148</v>
      </c>
      <c r="E456" s="15" t="s">
        <v>149</v>
      </c>
      <c r="F456" s="15" t="s">
        <v>36</v>
      </c>
      <c r="G456" s="15">
        <f xml:space="preserve"> IF( ISNA( 'F_Inputs - Reps override'!F456 ), "", IF( ISBLANK( 'F_Inputs - Reps override'!F456 ), 'F_Inputs - Reps'!F456, 'F_Inputs - Reps override'!F456 ) )</f>
        <v>0</v>
      </c>
      <c r="H456" s="15">
        <f xml:space="preserve"> IF( ISNA( 'F_Inputs - Reps override'!G456 ), "", IF( ISBLANK( 'F_Inputs - Reps override'!G456 ), 'F_Inputs - Reps'!G456, 'F_Inputs - Reps override'!G456 ) )</f>
        <v>0</v>
      </c>
      <c r="I456" s="15">
        <f xml:space="preserve"> IF( ISNA( 'F_Inputs - Reps override'!H456 ), "", IF( ISBLANK( 'F_Inputs - Reps override'!H456 ), 'F_Inputs - Reps'!H456, 'F_Inputs - Reps override'!H456 ) )</f>
        <v>0</v>
      </c>
      <c r="J456" s="15">
        <f xml:space="preserve"> IF( ISNA( 'F_Inputs - Reps override'!I456 ), "", IF( ISBLANK( 'F_Inputs - Reps override'!I456 ), 'F_Inputs - Reps'!I456, 'F_Inputs - Reps override'!I456 ) )</f>
        <v>0</v>
      </c>
      <c r="K456" s="15">
        <f xml:space="preserve"> IF( ISNA( 'F_Inputs - Reps override'!J456 ), "", IF( ISBLANK( 'F_Inputs - Reps override'!J456 ), 'F_Inputs - Reps'!J456, 'F_Inputs - Reps override'!J456 ) )</f>
        <v>0</v>
      </c>
      <c r="L456" s="7">
        <f t="shared" si="7"/>
        <v>0</v>
      </c>
      <c r="M456" t="str">
        <f xml:space="preserve"> INDEX(Lookup!$D$3:$D$134, MATCH('Inputs - Reps'!D456, Lookup!$C$3:$C$134, 0),)</f>
        <v>Plus Opex BIO</v>
      </c>
    </row>
    <row r="457" spans="3:13">
      <c r="C457" s="15" t="s">
        <v>300</v>
      </c>
      <c r="D457" s="15" t="s">
        <v>150</v>
      </c>
      <c r="E457" s="15" t="s">
        <v>151</v>
      </c>
      <c r="F457" s="15" t="s">
        <v>36</v>
      </c>
      <c r="G457" s="15">
        <f xml:space="preserve"> IF( ISNA( 'F_Inputs - Reps override'!F457 ), "", IF( ISBLANK( 'F_Inputs - Reps override'!F457 ), 'F_Inputs - Reps'!F457, 'F_Inputs - Reps override'!F457 ) )</f>
        <v>0</v>
      </c>
      <c r="H457" s="15">
        <f xml:space="preserve"> IF( ISNA( 'F_Inputs - Reps override'!G457 ), "", IF( ISBLANK( 'F_Inputs - Reps override'!G457 ), 'F_Inputs - Reps'!G457, 'F_Inputs - Reps override'!G457 ) )</f>
        <v>0</v>
      </c>
      <c r="I457" s="15">
        <f xml:space="preserve"> IF( ISNA( 'F_Inputs - Reps override'!H457 ), "", IF( ISBLANK( 'F_Inputs - Reps override'!H457 ), 'F_Inputs - Reps'!H457, 'F_Inputs - Reps override'!H457 ) )</f>
        <v>0</v>
      </c>
      <c r="J457" s="15">
        <f xml:space="preserve"> IF( ISNA( 'F_Inputs - Reps override'!I457 ), "", IF( ISBLANK( 'F_Inputs - Reps override'!I457 ), 'F_Inputs - Reps'!I457, 'F_Inputs - Reps override'!I457 ) )</f>
        <v>0</v>
      </c>
      <c r="K457" s="15">
        <f xml:space="preserve"> IF( ISNA( 'F_Inputs - Reps override'!J457 ), "", IF( ISBLANK( 'F_Inputs - Reps override'!J457 ), 'F_Inputs - Reps'!J457, 'F_Inputs - Reps override'!J457 ) )</f>
        <v>0</v>
      </c>
      <c r="L457" s="7">
        <f t="shared" si="7"/>
        <v>0</v>
      </c>
      <c r="M457" t="str">
        <f xml:space="preserve"> INDEX(Lookup!$D$3:$D$134, MATCH('Inputs - Reps'!D457, Lookup!$C$3:$C$134, 0),)</f>
        <v>Plus Opex BIO</v>
      </c>
    </row>
    <row r="458" spans="3:13">
      <c r="C458" s="15" t="s">
        <v>300</v>
      </c>
      <c r="D458" s="15" t="s">
        <v>152</v>
      </c>
      <c r="E458" s="15" t="s">
        <v>153</v>
      </c>
      <c r="F458" s="15" t="s">
        <v>36</v>
      </c>
      <c r="G458" s="15">
        <f xml:space="preserve"> IF( ISNA( 'F_Inputs - Reps override'!F458 ), "", IF( ISBLANK( 'F_Inputs - Reps override'!F458 ), 'F_Inputs - Reps'!F458, 'F_Inputs - Reps override'!F458 ) )</f>
        <v>0</v>
      </c>
      <c r="H458" s="15">
        <f xml:space="preserve"> IF( ISNA( 'F_Inputs - Reps override'!G458 ), "", IF( ISBLANK( 'F_Inputs - Reps override'!G458 ), 'F_Inputs - Reps'!G458, 'F_Inputs - Reps override'!G458 ) )</f>
        <v>0</v>
      </c>
      <c r="I458" s="15">
        <f xml:space="preserve"> IF( ISNA( 'F_Inputs - Reps override'!H458 ), "", IF( ISBLANK( 'F_Inputs - Reps override'!H458 ), 'F_Inputs - Reps'!H458, 'F_Inputs - Reps override'!H458 ) )</f>
        <v>0</v>
      </c>
      <c r="J458" s="15">
        <f xml:space="preserve"> IF( ISNA( 'F_Inputs - Reps override'!I458 ), "", IF( ISBLANK( 'F_Inputs - Reps override'!I458 ), 'F_Inputs - Reps'!I458, 'F_Inputs - Reps override'!I458 ) )</f>
        <v>0</v>
      </c>
      <c r="K458" s="15">
        <f xml:space="preserve"> IF( ISNA( 'F_Inputs - Reps override'!J458 ), "", IF( ISBLANK( 'F_Inputs - Reps override'!J458 ), 'F_Inputs - Reps'!J458, 'F_Inputs - Reps override'!J458 ) )</f>
        <v>0</v>
      </c>
      <c r="L458" s="7">
        <f t="shared" si="7"/>
        <v>0</v>
      </c>
      <c r="M458" t="str">
        <f xml:space="preserve"> INDEX(Lookup!$D$3:$D$134, MATCH('Inputs - Reps'!D458, Lookup!$C$3:$C$134, 0),)</f>
        <v>Plus Opex BIO</v>
      </c>
    </row>
    <row r="459" spans="3:13">
      <c r="C459" s="15" t="s">
        <v>300</v>
      </c>
      <c r="D459" s="15" t="s">
        <v>154</v>
      </c>
      <c r="E459" s="15" t="s">
        <v>155</v>
      </c>
      <c r="F459" s="15" t="s">
        <v>36</v>
      </c>
      <c r="G459" s="15">
        <f xml:space="preserve"> IF( ISNA( 'F_Inputs - Reps override'!F459 ), "", IF( ISBLANK( 'F_Inputs - Reps override'!F459 ), 'F_Inputs - Reps'!F459, 'F_Inputs - Reps override'!F459 ) )</f>
        <v>5.0000000000000001E-3</v>
      </c>
      <c r="H459" s="15">
        <f xml:space="preserve"> IF( ISNA( 'F_Inputs - Reps override'!G459 ), "", IF( ISBLANK( 'F_Inputs - Reps override'!G459 ), 'F_Inputs - Reps'!G459, 'F_Inputs - Reps override'!G459 ) )</f>
        <v>5.0000000000000001E-3</v>
      </c>
      <c r="I459" s="15">
        <f xml:space="preserve"> IF( ISNA( 'F_Inputs - Reps override'!H459 ), "", IF( ISBLANK( 'F_Inputs - Reps override'!H459 ), 'F_Inputs - Reps'!H459, 'F_Inputs - Reps override'!H459 ) )</f>
        <v>5.0000000000000001E-3</v>
      </c>
      <c r="J459" s="15">
        <f xml:space="preserve"> IF( ISNA( 'F_Inputs - Reps override'!I459 ), "", IF( ISBLANK( 'F_Inputs - Reps override'!I459 ), 'F_Inputs - Reps'!I459, 'F_Inputs - Reps override'!I459 ) )</f>
        <v>5.0000000000000001E-3</v>
      </c>
      <c r="K459" s="15">
        <f xml:space="preserve"> IF( ISNA( 'F_Inputs - Reps override'!J459 ), "", IF( ISBLANK( 'F_Inputs - Reps override'!J459 ), 'F_Inputs - Reps'!J459, 'F_Inputs - Reps override'!J459 ) )</f>
        <v>5.0000000000000001E-3</v>
      </c>
      <c r="L459" s="7">
        <f t="shared" si="7"/>
        <v>2.5000000000000001E-2</v>
      </c>
      <c r="M459" t="str">
        <f xml:space="preserve"> INDEX(Lookup!$D$3:$D$134, MATCH('Inputs - Reps'!D459, Lookup!$C$3:$C$134, 0),)</f>
        <v>Plus Opex WWN</v>
      </c>
    </row>
    <row r="460" spans="3:13">
      <c r="C460" s="15" t="s">
        <v>300</v>
      </c>
      <c r="D460" s="15" t="s">
        <v>156</v>
      </c>
      <c r="E460" s="15" t="s">
        <v>157</v>
      </c>
      <c r="F460" s="15" t="s">
        <v>36</v>
      </c>
      <c r="G460" s="15">
        <f xml:space="preserve"> IF( ISNA( 'F_Inputs - Reps override'!F460 ), "", IF( ISBLANK( 'F_Inputs - Reps override'!F460 ), 'F_Inputs - Reps'!F460, 'F_Inputs - Reps override'!F460 ) )</f>
        <v>0.19</v>
      </c>
      <c r="H460" s="15">
        <f xml:space="preserve"> IF( ISNA( 'F_Inputs - Reps override'!G460 ), "", IF( ISBLANK( 'F_Inputs - Reps override'!G460 ), 'F_Inputs - Reps'!G460, 'F_Inputs - Reps override'!G460 ) )</f>
        <v>0.19</v>
      </c>
      <c r="I460" s="15">
        <f xml:space="preserve"> IF( ISNA( 'F_Inputs - Reps override'!H460 ), "", IF( ISBLANK( 'F_Inputs - Reps override'!H460 ), 'F_Inputs - Reps'!H460, 'F_Inputs - Reps override'!H460 ) )</f>
        <v>0.19</v>
      </c>
      <c r="J460" s="15">
        <f xml:space="preserve"> IF( ISNA( 'F_Inputs - Reps override'!I460 ), "", IF( ISBLANK( 'F_Inputs - Reps override'!I460 ), 'F_Inputs - Reps'!I460, 'F_Inputs - Reps override'!I460 ) )</f>
        <v>0.20599999999999999</v>
      </c>
      <c r="K460" s="15">
        <f xml:space="preserve"> IF( ISNA( 'F_Inputs - Reps override'!J460 ), "", IF( ISBLANK( 'F_Inputs - Reps override'!J460 ), 'F_Inputs - Reps'!J460, 'F_Inputs - Reps override'!J460 ) )</f>
        <v>0.33800000000000002</v>
      </c>
      <c r="L460" s="7">
        <f t="shared" si="7"/>
        <v>1.1140000000000001</v>
      </c>
      <c r="M460" t="str">
        <f xml:space="preserve"> INDEX(Lookup!$D$3:$D$134, MATCH('Inputs - Reps'!D460, Lookup!$C$3:$C$134, 0),)</f>
        <v>Plus Opex WWN</v>
      </c>
    </row>
    <row r="461" spans="3:13">
      <c r="C461" s="15" t="s">
        <v>300</v>
      </c>
      <c r="D461" s="15" t="s">
        <v>158</v>
      </c>
      <c r="E461" s="15" t="s">
        <v>159</v>
      </c>
      <c r="F461" s="15" t="s">
        <v>36</v>
      </c>
      <c r="G461" s="15">
        <f xml:space="preserve"> IF( ISNA( 'F_Inputs - Reps override'!F461 ), "", IF( ISBLANK( 'F_Inputs - Reps override'!F461 ), 'F_Inputs - Reps'!F461, 'F_Inputs - Reps override'!F461 ) )</f>
        <v>0</v>
      </c>
      <c r="H461" s="15">
        <f xml:space="preserve"> IF( ISNA( 'F_Inputs - Reps override'!G461 ), "", IF( ISBLANK( 'F_Inputs - Reps override'!G461 ), 'F_Inputs - Reps'!G461, 'F_Inputs - Reps override'!G461 ) )</f>
        <v>0</v>
      </c>
      <c r="I461" s="15">
        <f xml:space="preserve"> IF( ISNA( 'F_Inputs - Reps override'!H461 ), "", IF( ISBLANK( 'F_Inputs - Reps override'!H461 ), 'F_Inputs - Reps'!H461, 'F_Inputs - Reps override'!H461 ) )</f>
        <v>0</v>
      </c>
      <c r="J461" s="15">
        <f xml:space="preserve"> IF( ISNA( 'F_Inputs - Reps override'!I461 ), "", IF( ISBLANK( 'F_Inputs - Reps override'!I461 ), 'F_Inputs - Reps'!I461, 'F_Inputs - Reps override'!I461 ) )</f>
        <v>0</v>
      </c>
      <c r="K461" s="15">
        <f xml:space="preserve"> IF( ISNA( 'F_Inputs - Reps override'!J461 ), "", IF( ISBLANK( 'F_Inputs - Reps override'!J461 ), 'F_Inputs - Reps'!J461, 'F_Inputs - Reps override'!J461 ) )</f>
        <v>0</v>
      </c>
      <c r="L461" s="7">
        <f t="shared" si="7"/>
        <v>0</v>
      </c>
      <c r="M461" t="str">
        <f xml:space="preserve"> INDEX(Lookup!$D$3:$D$134, MATCH('Inputs - Reps'!D461, Lookup!$C$3:$C$134, 0),)</f>
        <v>Plus Opex BIO</v>
      </c>
    </row>
    <row r="462" spans="3:13">
      <c r="C462" s="15" t="s">
        <v>300</v>
      </c>
      <c r="D462" s="15" t="s">
        <v>160</v>
      </c>
      <c r="E462" s="15" t="s">
        <v>161</v>
      </c>
      <c r="F462" s="15" t="s">
        <v>36</v>
      </c>
      <c r="G462" s="15">
        <f xml:space="preserve"> IF( ISNA( 'F_Inputs - Reps override'!F462 ), "", IF( ISBLANK( 'F_Inputs - Reps override'!F462 ), 'F_Inputs - Reps'!F462, 'F_Inputs - Reps override'!F462 ) )</f>
        <v>0</v>
      </c>
      <c r="H462" s="15">
        <f xml:space="preserve"> IF( ISNA( 'F_Inputs - Reps override'!G462 ), "", IF( ISBLANK( 'F_Inputs - Reps override'!G462 ), 'F_Inputs - Reps'!G462, 'F_Inputs - Reps override'!G462 ) )</f>
        <v>0</v>
      </c>
      <c r="I462" s="15">
        <f xml:space="preserve"> IF( ISNA( 'F_Inputs - Reps override'!H462 ), "", IF( ISBLANK( 'F_Inputs - Reps override'!H462 ), 'F_Inputs - Reps'!H462, 'F_Inputs - Reps override'!H462 ) )</f>
        <v>0</v>
      </c>
      <c r="J462" s="15">
        <f xml:space="preserve"> IF( ISNA( 'F_Inputs - Reps override'!I462 ), "", IF( ISBLANK( 'F_Inputs - Reps override'!I462 ), 'F_Inputs - Reps'!I462, 'F_Inputs - Reps override'!I462 ) )</f>
        <v>0</v>
      </c>
      <c r="K462" s="15">
        <f xml:space="preserve"> IF( ISNA( 'F_Inputs - Reps override'!J462 ), "", IF( ISBLANK( 'F_Inputs - Reps override'!J462 ), 'F_Inputs - Reps'!J462, 'F_Inputs - Reps override'!J462 ) )</f>
        <v>0</v>
      </c>
      <c r="L462" s="7">
        <f t="shared" si="7"/>
        <v>0</v>
      </c>
      <c r="M462" t="str">
        <f xml:space="preserve"> INDEX(Lookup!$D$3:$D$134, MATCH('Inputs - Reps'!D462, Lookup!$C$3:$C$134, 0),)</f>
        <v>Plus Opex BIO</v>
      </c>
    </row>
    <row r="463" spans="3:13">
      <c r="C463" s="15" t="s">
        <v>300</v>
      </c>
      <c r="D463" s="15" t="s">
        <v>162</v>
      </c>
      <c r="E463" s="15" t="s">
        <v>163</v>
      </c>
      <c r="F463" s="15" t="s">
        <v>36</v>
      </c>
      <c r="G463" s="15">
        <f xml:space="preserve"> IF( ISNA( 'F_Inputs - Reps override'!F463 ), "", IF( ISBLANK( 'F_Inputs - Reps override'!F463 ), 'F_Inputs - Reps'!F463, 'F_Inputs - Reps override'!F463 ) )</f>
        <v>0</v>
      </c>
      <c r="H463" s="15">
        <f xml:space="preserve"> IF( ISNA( 'F_Inputs - Reps override'!G463 ), "", IF( ISBLANK( 'F_Inputs - Reps override'!G463 ), 'F_Inputs - Reps'!G463, 'F_Inputs - Reps override'!G463 ) )</f>
        <v>0</v>
      </c>
      <c r="I463" s="15">
        <f xml:space="preserve"> IF( ISNA( 'F_Inputs - Reps override'!H463 ), "", IF( ISBLANK( 'F_Inputs - Reps override'!H463 ), 'F_Inputs - Reps'!H463, 'F_Inputs - Reps override'!H463 ) )</f>
        <v>0</v>
      </c>
      <c r="J463" s="15">
        <f xml:space="preserve"> IF( ISNA( 'F_Inputs - Reps override'!I463 ), "", IF( ISBLANK( 'F_Inputs - Reps override'!I463 ), 'F_Inputs - Reps'!I463, 'F_Inputs - Reps override'!I463 ) )</f>
        <v>0</v>
      </c>
      <c r="K463" s="15">
        <f xml:space="preserve"> IF( ISNA( 'F_Inputs - Reps override'!J463 ), "", IF( ISBLANK( 'F_Inputs - Reps override'!J463 ), 'F_Inputs - Reps'!J463, 'F_Inputs - Reps override'!J463 ) )</f>
        <v>0</v>
      </c>
      <c r="L463" s="7">
        <f t="shared" si="7"/>
        <v>0</v>
      </c>
      <c r="M463" t="str">
        <f xml:space="preserve"> INDEX(Lookup!$D$3:$D$134, MATCH('Inputs - Reps'!D463, Lookup!$C$3:$C$134, 0),)</f>
        <v>Plus Opex BIO</v>
      </c>
    </row>
    <row r="464" spans="3:13">
      <c r="C464" s="15" t="s">
        <v>300</v>
      </c>
      <c r="D464" s="15" t="s">
        <v>164</v>
      </c>
      <c r="E464" s="15" t="s">
        <v>165</v>
      </c>
      <c r="F464" s="15" t="s">
        <v>36</v>
      </c>
      <c r="G464" s="15">
        <f xml:space="preserve"> IF( ISNA( 'F_Inputs - Reps override'!F464 ), "", IF( ISBLANK( 'F_Inputs - Reps override'!F464 ), 'F_Inputs - Reps'!F464, 'F_Inputs - Reps override'!F464 ) )</f>
        <v>1.1399999999999999</v>
      </c>
      <c r="H464" s="15">
        <f xml:space="preserve"> IF( ISNA( 'F_Inputs - Reps override'!G464 ), "", IF( ISBLANK( 'F_Inputs - Reps override'!G464 ), 'F_Inputs - Reps'!G464, 'F_Inputs - Reps override'!G464 ) )</f>
        <v>1.1399999999999999</v>
      </c>
      <c r="I464" s="15">
        <f xml:space="preserve"> IF( ISNA( 'F_Inputs - Reps override'!H464 ), "", IF( ISBLANK( 'F_Inputs - Reps override'!H464 ), 'F_Inputs - Reps'!H464, 'F_Inputs - Reps override'!H464 ) )</f>
        <v>1.1399999999999999</v>
      </c>
      <c r="J464" s="15">
        <f xml:space="preserve"> IF( ISNA( 'F_Inputs - Reps override'!I464 ), "", IF( ISBLANK( 'F_Inputs - Reps override'!I464 ), 'F_Inputs - Reps'!I464, 'F_Inputs - Reps override'!I464 ) )</f>
        <v>1.1399999999999999</v>
      </c>
      <c r="K464" s="15">
        <f xml:space="preserve"> IF( ISNA( 'F_Inputs - Reps override'!J464 ), "", IF( ISBLANK( 'F_Inputs - Reps override'!J464 ), 'F_Inputs - Reps'!J464, 'F_Inputs - Reps override'!J464 ) )</f>
        <v>1.1399999999999999</v>
      </c>
      <c r="L464" s="7">
        <f t="shared" si="7"/>
        <v>5.6999999999999993</v>
      </c>
      <c r="M464" t="str">
        <f xml:space="preserve"> INDEX(Lookup!$D$3:$D$134, MATCH('Inputs - Reps'!D464, Lookup!$C$3:$C$134, 0),)</f>
        <v>Plus Opex WWN</v>
      </c>
    </row>
    <row r="465" spans="3:13">
      <c r="C465" s="15" t="s">
        <v>300</v>
      </c>
      <c r="D465" s="15" t="s">
        <v>166</v>
      </c>
      <c r="E465" s="15" t="s">
        <v>167</v>
      </c>
      <c r="F465" s="15" t="s">
        <v>36</v>
      </c>
      <c r="G465" s="15">
        <f xml:space="preserve"> IF( ISNA( 'F_Inputs - Reps override'!F465 ), "", IF( ISBLANK( 'F_Inputs - Reps override'!F465 ), 'F_Inputs - Reps'!F465, 'F_Inputs - Reps override'!F465 ) )</f>
        <v>0</v>
      </c>
      <c r="H465" s="15">
        <f xml:space="preserve"> IF( ISNA( 'F_Inputs - Reps override'!G465 ), "", IF( ISBLANK( 'F_Inputs - Reps override'!G465 ), 'F_Inputs - Reps'!G465, 'F_Inputs - Reps override'!G465 ) )</f>
        <v>0</v>
      </c>
      <c r="I465" s="15">
        <f xml:space="preserve"> IF( ISNA( 'F_Inputs - Reps override'!H465 ), "", IF( ISBLANK( 'F_Inputs - Reps override'!H465 ), 'F_Inputs - Reps'!H465, 'F_Inputs - Reps override'!H465 ) )</f>
        <v>0</v>
      </c>
      <c r="J465" s="15">
        <f xml:space="preserve"> IF( ISNA( 'F_Inputs - Reps override'!I465 ), "", IF( ISBLANK( 'F_Inputs - Reps override'!I465 ), 'F_Inputs - Reps'!I465, 'F_Inputs - Reps override'!I465 ) )</f>
        <v>0</v>
      </c>
      <c r="K465" s="15">
        <f xml:space="preserve"> IF( ISNA( 'F_Inputs - Reps override'!J465 ), "", IF( ISBLANK( 'F_Inputs - Reps override'!J465 ), 'F_Inputs - Reps'!J465, 'F_Inputs - Reps override'!J465 ) )</f>
        <v>0</v>
      </c>
      <c r="L465" s="7">
        <f t="shared" si="7"/>
        <v>0</v>
      </c>
      <c r="M465" t="str">
        <f xml:space="preserve"> INDEX(Lookup!$D$3:$D$134, MATCH('Inputs - Reps'!D465, Lookup!$C$3:$C$134, 0),)</f>
        <v>Plus Opex WWN</v>
      </c>
    </row>
    <row r="466" spans="3:13">
      <c r="C466" s="15" t="s">
        <v>300</v>
      </c>
      <c r="D466" s="15" t="s">
        <v>168</v>
      </c>
      <c r="E466" s="15" t="s">
        <v>169</v>
      </c>
      <c r="F466" s="15" t="s">
        <v>36</v>
      </c>
      <c r="G466" s="15">
        <f xml:space="preserve"> IF( ISNA( 'F_Inputs - Reps override'!F466 ), "", IF( ISBLANK( 'F_Inputs - Reps override'!F466 ), 'F_Inputs - Reps'!F466, 'F_Inputs - Reps override'!F466 ) )</f>
        <v>0</v>
      </c>
      <c r="H466" s="15">
        <f xml:space="preserve"> IF( ISNA( 'F_Inputs - Reps override'!G466 ), "", IF( ISBLANK( 'F_Inputs - Reps override'!G466 ), 'F_Inputs - Reps'!G466, 'F_Inputs - Reps override'!G466 ) )</f>
        <v>0</v>
      </c>
      <c r="I466" s="15">
        <f xml:space="preserve"> IF( ISNA( 'F_Inputs - Reps override'!H466 ), "", IF( ISBLANK( 'F_Inputs - Reps override'!H466 ), 'F_Inputs - Reps'!H466, 'F_Inputs - Reps override'!H466 ) )</f>
        <v>0</v>
      </c>
      <c r="J466" s="15">
        <f xml:space="preserve"> IF( ISNA( 'F_Inputs - Reps override'!I466 ), "", IF( ISBLANK( 'F_Inputs - Reps override'!I466 ), 'F_Inputs - Reps'!I466, 'F_Inputs - Reps override'!I466 ) )</f>
        <v>0</v>
      </c>
      <c r="K466" s="15">
        <f xml:space="preserve"> IF( ISNA( 'F_Inputs - Reps override'!J466 ), "", IF( ISBLANK( 'F_Inputs - Reps override'!J466 ), 'F_Inputs - Reps'!J466, 'F_Inputs - Reps override'!J466 ) )</f>
        <v>0</v>
      </c>
      <c r="L466" s="7">
        <f t="shared" si="7"/>
        <v>0</v>
      </c>
      <c r="M466" t="str">
        <f xml:space="preserve"> INDEX(Lookup!$D$3:$D$134, MATCH('Inputs - Reps'!D466, Lookup!$C$3:$C$134, 0),)</f>
        <v>Plus Opex BIO</v>
      </c>
    </row>
    <row r="467" spans="3:13">
      <c r="C467" s="15" t="s">
        <v>300</v>
      </c>
      <c r="D467" s="15" t="s">
        <v>170</v>
      </c>
      <c r="E467" s="15" t="s">
        <v>171</v>
      </c>
      <c r="F467" s="15" t="s">
        <v>36</v>
      </c>
      <c r="G467" s="15">
        <f xml:space="preserve"> IF( ISNA( 'F_Inputs - Reps override'!F467 ), "", IF( ISBLANK( 'F_Inputs - Reps override'!F467 ), 'F_Inputs - Reps'!F467, 'F_Inputs - Reps override'!F467 ) )</f>
        <v>0</v>
      </c>
      <c r="H467" s="15">
        <f xml:space="preserve"> IF( ISNA( 'F_Inputs - Reps override'!G467 ), "", IF( ISBLANK( 'F_Inputs - Reps override'!G467 ), 'F_Inputs - Reps'!G467, 'F_Inputs - Reps override'!G467 ) )</f>
        <v>0</v>
      </c>
      <c r="I467" s="15">
        <f xml:space="preserve"> IF( ISNA( 'F_Inputs - Reps override'!H467 ), "", IF( ISBLANK( 'F_Inputs - Reps override'!H467 ), 'F_Inputs - Reps'!H467, 'F_Inputs - Reps override'!H467 ) )</f>
        <v>0</v>
      </c>
      <c r="J467" s="15">
        <f xml:space="preserve"> IF( ISNA( 'F_Inputs - Reps override'!I467 ), "", IF( ISBLANK( 'F_Inputs - Reps override'!I467 ), 'F_Inputs - Reps'!I467, 'F_Inputs - Reps override'!I467 ) )</f>
        <v>0</v>
      </c>
      <c r="K467" s="15">
        <f xml:space="preserve"> IF( ISNA( 'F_Inputs - Reps override'!J467 ), "", IF( ISBLANK( 'F_Inputs - Reps override'!J467 ), 'F_Inputs - Reps'!J467, 'F_Inputs - Reps override'!J467 ) )</f>
        <v>0</v>
      </c>
      <c r="L467" s="7">
        <f t="shared" si="7"/>
        <v>0</v>
      </c>
      <c r="M467" t="str">
        <f xml:space="preserve"> INDEX(Lookup!$D$3:$D$134, MATCH('Inputs - Reps'!D467, Lookup!$C$3:$C$134, 0),)</f>
        <v>Plus Opex BIO</v>
      </c>
    </row>
    <row r="468" spans="3:13">
      <c r="C468" s="15" t="s">
        <v>300</v>
      </c>
      <c r="D468" s="15" t="s">
        <v>172</v>
      </c>
      <c r="E468" s="15" t="s">
        <v>173</v>
      </c>
      <c r="F468" s="15" t="s">
        <v>36</v>
      </c>
      <c r="G468" s="15">
        <f xml:space="preserve"> IF( ISNA( 'F_Inputs - Reps override'!F468 ), "", IF( ISBLANK( 'F_Inputs - Reps override'!F468 ), 'F_Inputs - Reps'!F468, 'F_Inputs - Reps override'!F468 ) )</f>
        <v>0</v>
      </c>
      <c r="H468" s="15">
        <f xml:space="preserve"> IF( ISNA( 'F_Inputs - Reps override'!G468 ), "", IF( ISBLANK( 'F_Inputs - Reps override'!G468 ), 'F_Inputs - Reps'!G468, 'F_Inputs - Reps override'!G468 ) )</f>
        <v>0</v>
      </c>
      <c r="I468" s="15">
        <f xml:space="preserve"> IF( ISNA( 'F_Inputs - Reps override'!H468 ), "", IF( ISBLANK( 'F_Inputs - Reps override'!H468 ), 'F_Inputs - Reps'!H468, 'F_Inputs - Reps override'!H468 ) )</f>
        <v>0</v>
      </c>
      <c r="J468" s="15">
        <f xml:space="preserve"> IF( ISNA( 'F_Inputs - Reps override'!I468 ), "", IF( ISBLANK( 'F_Inputs - Reps override'!I468 ), 'F_Inputs - Reps'!I468, 'F_Inputs - Reps override'!I468 ) )</f>
        <v>0</v>
      </c>
      <c r="K468" s="15">
        <f xml:space="preserve"> IF( ISNA( 'F_Inputs - Reps override'!J468 ), "", IF( ISBLANK( 'F_Inputs - Reps override'!J468 ), 'F_Inputs - Reps'!J468, 'F_Inputs - Reps override'!J468 ) )</f>
        <v>0</v>
      </c>
      <c r="L468" s="7">
        <f t="shared" si="7"/>
        <v>0</v>
      </c>
      <c r="M468" t="str">
        <f xml:space="preserve"> INDEX(Lookup!$D$3:$D$134, MATCH('Inputs - Reps'!D468, Lookup!$C$3:$C$134, 0),)</f>
        <v>Plus Opex BIO</v>
      </c>
    </row>
    <row r="469" spans="3:13">
      <c r="C469" s="15" t="s">
        <v>300</v>
      </c>
      <c r="D469" s="15" t="s">
        <v>174</v>
      </c>
      <c r="E469" s="15" t="s">
        <v>175</v>
      </c>
      <c r="F469" s="15" t="s">
        <v>36</v>
      </c>
      <c r="G469" s="15">
        <f xml:space="preserve"> IF( ISNA( 'F_Inputs - Reps override'!F469 ), "", IF( ISBLANK( 'F_Inputs - Reps override'!F469 ), 'F_Inputs - Reps'!F469, 'F_Inputs - Reps override'!F469 ) )</f>
        <v>0.33900000000000002</v>
      </c>
      <c r="H469" s="15">
        <f xml:space="preserve"> IF( ISNA( 'F_Inputs - Reps override'!G469 ), "", IF( ISBLANK( 'F_Inputs - Reps override'!G469 ), 'F_Inputs - Reps'!G469, 'F_Inputs - Reps override'!G469 ) )</f>
        <v>0.33900000000000002</v>
      </c>
      <c r="I469" s="15">
        <f xml:space="preserve"> IF( ISNA( 'F_Inputs - Reps override'!H469 ), "", IF( ISBLANK( 'F_Inputs - Reps override'!H469 ), 'F_Inputs - Reps'!H469, 'F_Inputs - Reps override'!H469 ) )</f>
        <v>0.33900000000000002</v>
      </c>
      <c r="J469" s="15">
        <f xml:space="preserve"> IF( ISNA( 'F_Inputs - Reps override'!I469 ), "", IF( ISBLANK( 'F_Inputs - Reps override'!I469 ), 'F_Inputs - Reps'!I469, 'F_Inputs - Reps override'!I469 ) )</f>
        <v>0.33900000000000002</v>
      </c>
      <c r="K469" s="15">
        <f xml:space="preserve"> IF( ISNA( 'F_Inputs - Reps override'!J469 ), "", IF( ISBLANK( 'F_Inputs - Reps override'!J469 ), 'F_Inputs - Reps'!J469, 'F_Inputs - Reps override'!J469 ) )</f>
        <v>0.33900000000000002</v>
      </c>
      <c r="L469" s="7">
        <f t="shared" si="7"/>
        <v>1.6950000000000001</v>
      </c>
      <c r="M469" t="str">
        <f xml:space="preserve"> INDEX(Lookup!$D$3:$D$134, MATCH('Inputs - Reps'!D469, Lookup!$C$3:$C$134, 0),)</f>
        <v>Plus Opex WWN</v>
      </c>
    </row>
    <row r="470" spans="3:13">
      <c r="C470" s="15" t="s">
        <v>300</v>
      </c>
      <c r="D470" s="15" t="s">
        <v>176</v>
      </c>
      <c r="E470" s="15" t="s">
        <v>177</v>
      </c>
      <c r="F470" s="15" t="s">
        <v>36</v>
      </c>
      <c r="G470" s="15">
        <f xml:space="preserve"> IF( ISNA( 'F_Inputs - Reps override'!F470 ), "", IF( ISBLANK( 'F_Inputs - Reps override'!F470 ), 'F_Inputs - Reps'!F470, 'F_Inputs - Reps override'!F470 ) )</f>
        <v>0</v>
      </c>
      <c r="H470" s="15">
        <f xml:space="preserve"> IF( ISNA( 'F_Inputs - Reps override'!G470 ), "", IF( ISBLANK( 'F_Inputs - Reps override'!G470 ), 'F_Inputs - Reps'!G470, 'F_Inputs - Reps override'!G470 ) )</f>
        <v>0</v>
      </c>
      <c r="I470" s="15">
        <f xml:space="preserve"> IF( ISNA( 'F_Inputs - Reps override'!H470 ), "", IF( ISBLANK( 'F_Inputs - Reps override'!H470 ), 'F_Inputs - Reps'!H470, 'F_Inputs - Reps override'!H470 ) )</f>
        <v>0</v>
      </c>
      <c r="J470" s="15">
        <f xml:space="preserve"> IF( ISNA( 'F_Inputs - Reps override'!I470 ), "", IF( ISBLANK( 'F_Inputs - Reps override'!I470 ), 'F_Inputs - Reps'!I470, 'F_Inputs - Reps override'!I470 ) )</f>
        <v>0</v>
      </c>
      <c r="K470" s="15">
        <f xml:space="preserve"> IF( ISNA( 'F_Inputs - Reps override'!J470 ), "", IF( ISBLANK( 'F_Inputs - Reps override'!J470 ), 'F_Inputs - Reps'!J470, 'F_Inputs - Reps override'!J470 ) )</f>
        <v>0</v>
      </c>
      <c r="L470" s="7">
        <f t="shared" si="7"/>
        <v>0</v>
      </c>
      <c r="M470" t="str">
        <f xml:space="preserve"> INDEX(Lookup!$D$3:$D$134, MATCH('Inputs - Reps'!D470, Lookup!$C$3:$C$134, 0),)</f>
        <v>Plus Opex WWN</v>
      </c>
    </row>
    <row r="471" spans="3:13">
      <c r="C471" s="15" t="s">
        <v>300</v>
      </c>
      <c r="D471" s="15" t="s">
        <v>178</v>
      </c>
      <c r="E471" s="15" t="s">
        <v>179</v>
      </c>
      <c r="F471" s="15" t="s">
        <v>36</v>
      </c>
      <c r="G471" s="15">
        <f xml:space="preserve"> IF( ISNA( 'F_Inputs - Reps override'!F471 ), "", IF( ISBLANK( 'F_Inputs - Reps override'!F471 ), 'F_Inputs - Reps'!F471, 'F_Inputs - Reps override'!F471 ) )</f>
        <v>0</v>
      </c>
      <c r="H471" s="15">
        <f xml:space="preserve"> IF( ISNA( 'F_Inputs - Reps override'!G471 ), "", IF( ISBLANK( 'F_Inputs - Reps override'!G471 ), 'F_Inputs - Reps'!G471, 'F_Inputs - Reps override'!G471 ) )</f>
        <v>0</v>
      </c>
      <c r="I471" s="15">
        <f xml:space="preserve"> IF( ISNA( 'F_Inputs - Reps override'!H471 ), "", IF( ISBLANK( 'F_Inputs - Reps override'!H471 ), 'F_Inputs - Reps'!H471, 'F_Inputs - Reps override'!H471 ) )</f>
        <v>0</v>
      </c>
      <c r="J471" s="15">
        <f xml:space="preserve"> IF( ISNA( 'F_Inputs - Reps override'!I471 ), "", IF( ISBLANK( 'F_Inputs - Reps override'!I471 ), 'F_Inputs - Reps'!I471, 'F_Inputs - Reps override'!I471 ) )</f>
        <v>0</v>
      </c>
      <c r="K471" s="15">
        <f xml:space="preserve"> IF( ISNA( 'F_Inputs - Reps override'!J471 ), "", IF( ISBLANK( 'F_Inputs - Reps override'!J471 ), 'F_Inputs - Reps'!J471, 'F_Inputs - Reps override'!J471 ) )</f>
        <v>0</v>
      </c>
      <c r="L471" s="7">
        <f t="shared" si="7"/>
        <v>0</v>
      </c>
      <c r="M471" t="str">
        <f xml:space="preserve"> INDEX(Lookup!$D$3:$D$134, MATCH('Inputs - Reps'!D471, Lookup!$C$3:$C$134, 0),)</f>
        <v>Plus Opex BIO</v>
      </c>
    </row>
    <row r="472" spans="3:13">
      <c r="C472" s="15" t="s">
        <v>300</v>
      </c>
      <c r="D472" s="15" t="s">
        <v>180</v>
      </c>
      <c r="E472" s="15" t="s">
        <v>181</v>
      </c>
      <c r="F472" s="15" t="s">
        <v>36</v>
      </c>
      <c r="G472" s="15">
        <f xml:space="preserve"> IF( ISNA( 'F_Inputs - Reps override'!F472 ), "", IF( ISBLANK( 'F_Inputs - Reps override'!F472 ), 'F_Inputs - Reps'!F472, 'F_Inputs - Reps override'!F472 ) )</f>
        <v>0</v>
      </c>
      <c r="H472" s="15">
        <f xml:space="preserve"> IF( ISNA( 'F_Inputs - Reps override'!G472 ), "", IF( ISBLANK( 'F_Inputs - Reps override'!G472 ), 'F_Inputs - Reps'!G472, 'F_Inputs - Reps override'!G472 ) )</f>
        <v>0</v>
      </c>
      <c r="I472" s="15">
        <f xml:space="preserve"> IF( ISNA( 'F_Inputs - Reps override'!H472 ), "", IF( ISBLANK( 'F_Inputs - Reps override'!H472 ), 'F_Inputs - Reps'!H472, 'F_Inputs - Reps override'!H472 ) )</f>
        <v>0</v>
      </c>
      <c r="J472" s="15">
        <f xml:space="preserve"> IF( ISNA( 'F_Inputs - Reps override'!I472 ), "", IF( ISBLANK( 'F_Inputs - Reps override'!I472 ), 'F_Inputs - Reps'!I472, 'F_Inputs - Reps override'!I472 ) )</f>
        <v>0</v>
      </c>
      <c r="K472" s="15">
        <f xml:space="preserve"> IF( ISNA( 'F_Inputs - Reps override'!J472 ), "", IF( ISBLANK( 'F_Inputs - Reps override'!J472 ), 'F_Inputs - Reps'!J472, 'F_Inputs - Reps override'!J472 ) )</f>
        <v>0</v>
      </c>
      <c r="L472" s="7">
        <f t="shared" si="7"/>
        <v>0</v>
      </c>
      <c r="M472" t="str">
        <f xml:space="preserve"> INDEX(Lookup!$D$3:$D$134, MATCH('Inputs - Reps'!D472, Lookup!$C$3:$C$134, 0),)</f>
        <v>Plus Opex BIO</v>
      </c>
    </row>
    <row r="473" spans="3:13">
      <c r="C473" s="15" t="s">
        <v>300</v>
      </c>
      <c r="D473" s="15" t="s">
        <v>182</v>
      </c>
      <c r="E473" s="15" t="s">
        <v>183</v>
      </c>
      <c r="F473" s="15" t="s">
        <v>36</v>
      </c>
      <c r="G473" s="15">
        <f xml:space="preserve"> IF( ISNA( 'F_Inputs - Reps override'!F473 ), "", IF( ISBLANK( 'F_Inputs - Reps override'!F473 ), 'F_Inputs - Reps'!F473, 'F_Inputs - Reps override'!F473 ) )</f>
        <v>0</v>
      </c>
      <c r="H473" s="15">
        <f xml:space="preserve"> IF( ISNA( 'F_Inputs - Reps override'!G473 ), "", IF( ISBLANK( 'F_Inputs - Reps override'!G473 ), 'F_Inputs - Reps'!G473, 'F_Inputs - Reps override'!G473 ) )</f>
        <v>0</v>
      </c>
      <c r="I473" s="15">
        <f xml:space="preserve"> IF( ISNA( 'F_Inputs - Reps override'!H473 ), "", IF( ISBLANK( 'F_Inputs - Reps override'!H473 ), 'F_Inputs - Reps'!H473, 'F_Inputs - Reps override'!H473 ) )</f>
        <v>0</v>
      </c>
      <c r="J473" s="15">
        <f xml:space="preserve"> IF( ISNA( 'F_Inputs - Reps override'!I473 ), "", IF( ISBLANK( 'F_Inputs - Reps override'!I473 ), 'F_Inputs - Reps'!I473, 'F_Inputs - Reps override'!I473 ) )</f>
        <v>0</v>
      </c>
      <c r="K473" s="15">
        <f xml:space="preserve"> IF( ISNA( 'F_Inputs - Reps override'!J473 ), "", IF( ISBLANK( 'F_Inputs - Reps override'!J473 ), 'F_Inputs - Reps'!J473, 'F_Inputs - Reps override'!J473 ) )</f>
        <v>0</v>
      </c>
      <c r="L473" s="7">
        <f t="shared" si="7"/>
        <v>0</v>
      </c>
      <c r="M473" t="str">
        <f xml:space="preserve"> INDEX(Lookup!$D$3:$D$134, MATCH('Inputs - Reps'!D473, Lookup!$C$3:$C$134, 0),)</f>
        <v>Plus Opex BIO</v>
      </c>
    </row>
    <row r="474" spans="3:13">
      <c r="C474" s="15" t="s">
        <v>300</v>
      </c>
      <c r="D474" s="15" t="s">
        <v>184</v>
      </c>
      <c r="E474" s="15" t="s">
        <v>185</v>
      </c>
      <c r="F474" s="15" t="s">
        <v>36</v>
      </c>
      <c r="G474" s="15">
        <f xml:space="preserve"> IF( ISNA( 'F_Inputs - Reps override'!F474 ), "", IF( ISBLANK( 'F_Inputs - Reps override'!F474 ), 'F_Inputs - Reps'!F474, 'F_Inputs - Reps override'!F474 ) )</f>
        <v>25.053000000000001</v>
      </c>
      <c r="H474" s="15">
        <f xml:space="preserve"> IF( ISNA( 'F_Inputs - Reps override'!G474 ), "", IF( ISBLANK( 'F_Inputs - Reps override'!G474 ), 'F_Inputs - Reps'!G474, 'F_Inputs - Reps override'!G474 ) )</f>
        <v>25.765999999999998</v>
      </c>
      <c r="I474" s="15">
        <f xml:space="preserve"> IF( ISNA( 'F_Inputs - Reps override'!H474 ), "", IF( ISBLANK( 'F_Inputs - Reps override'!H474 ), 'F_Inputs - Reps'!H474, 'F_Inputs - Reps override'!H474 ) )</f>
        <v>20.951000000000001</v>
      </c>
      <c r="J474" s="15">
        <f xml:space="preserve"> IF( ISNA( 'F_Inputs - Reps override'!I474 ), "", IF( ISBLANK( 'F_Inputs - Reps override'!I474 ), 'F_Inputs - Reps'!I474, 'F_Inputs - Reps override'!I474 ) )</f>
        <v>20.137</v>
      </c>
      <c r="K474" s="15">
        <f xml:space="preserve"> IF( ISNA( 'F_Inputs - Reps override'!J474 ), "", IF( ISBLANK( 'F_Inputs - Reps override'!J474 ), 'F_Inputs - Reps'!J474, 'F_Inputs - Reps override'!J474 ) )</f>
        <v>14.760999999999999</v>
      </c>
      <c r="L474" s="7">
        <f t="shared" si="7"/>
        <v>106.66800000000001</v>
      </c>
      <c r="M474" t="str">
        <f xml:space="preserve"> INDEX(Lookup!$D$3:$D$134, MATCH('Inputs - Reps'!D474, Lookup!$C$3:$C$134, 0),)</f>
        <v>B Capex WWN</v>
      </c>
    </row>
    <row r="475" spans="3:13">
      <c r="C475" s="15" t="s">
        <v>300</v>
      </c>
      <c r="D475" s="15" t="s">
        <v>186</v>
      </c>
      <c r="E475" s="15" t="s">
        <v>187</v>
      </c>
      <c r="F475" s="15" t="s">
        <v>36</v>
      </c>
      <c r="G475" s="15">
        <f xml:space="preserve"> IF( ISNA( 'F_Inputs - Reps override'!F475 ), "", IF( ISBLANK( 'F_Inputs - Reps override'!F475 ), 'F_Inputs - Reps'!F475, 'F_Inputs - Reps override'!F475 ) )</f>
        <v>1.369</v>
      </c>
      <c r="H475" s="15">
        <f xml:space="preserve"> IF( ISNA( 'F_Inputs - Reps override'!G475 ), "", IF( ISBLANK( 'F_Inputs - Reps override'!G475 ), 'F_Inputs - Reps'!G475, 'F_Inputs - Reps override'!G475 ) )</f>
        <v>0.79600000000000004</v>
      </c>
      <c r="I475" s="15">
        <f xml:space="preserve"> IF( ISNA( 'F_Inputs - Reps override'!H475 ), "", IF( ISBLANK( 'F_Inputs - Reps override'!H475 ), 'F_Inputs - Reps'!H475, 'F_Inputs - Reps override'!H475 ) )</f>
        <v>0.79600000000000004</v>
      </c>
      <c r="J475" s="15">
        <f xml:space="preserve"> IF( ISNA( 'F_Inputs - Reps override'!I475 ), "", IF( ISBLANK( 'F_Inputs - Reps override'!I475 ), 'F_Inputs - Reps'!I475, 'F_Inputs - Reps override'!I475 ) )</f>
        <v>1.0389999999999999</v>
      </c>
      <c r="K475" s="15">
        <f xml:space="preserve"> IF( ISNA( 'F_Inputs - Reps override'!J475 ), "", IF( ISBLANK( 'F_Inputs - Reps override'!J475 ), 'F_Inputs - Reps'!J475, 'F_Inputs - Reps override'!J475 ) )</f>
        <v>1.5249999999999999</v>
      </c>
      <c r="L475" s="7">
        <f t="shared" si="7"/>
        <v>5.5250000000000004</v>
      </c>
      <c r="M475" t="str">
        <f xml:space="preserve"> INDEX(Lookup!$D$3:$D$134, MATCH('Inputs - Reps'!D475, Lookup!$C$3:$C$134, 0),)</f>
        <v>B Capex WWN</v>
      </c>
    </row>
    <row r="476" spans="3:13">
      <c r="C476" s="15" t="s">
        <v>300</v>
      </c>
      <c r="D476" s="15" t="s">
        <v>188</v>
      </c>
      <c r="E476" s="15" t="s">
        <v>189</v>
      </c>
      <c r="F476" s="15" t="s">
        <v>36</v>
      </c>
      <c r="G476" s="15">
        <f xml:space="preserve"> IF( ISNA( 'F_Inputs - Reps override'!F476 ), "", IF( ISBLANK( 'F_Inputs - Reps override'!F476 ), 'F_Inputs - Reps'!F476, 'F_Inputs - Reps override'!F476 ) )</f>
        <v>0</v>
      </c>
      <c r="H476" s="15">
        <f xml:space="preserve"> IF( ISNA( 'F_Inputs - Reps override'!G476 ), "", IF( ISBLANK( 'F_Inputs - Reps override'!G476 ), 'F_Inputs - Reps'!G476, 'F_Inputs - Reps override'!G476 ) )</f>
        <v>0</v>
      </c>
      <c r="I476" s="15">
        <f xml:space="preserve"> IF( ISNA( 'F_Inputs - Reps override'!H476 ), "", IF( ISBLANK( 'F_Inputs - Reps override'!H476 ), 'F_Inputs - Reps'!H476, 'F_Inputs - Reps override'!H476 ) )</f>
        <v>0</v>
      </c>
      <c r="J476" s="15">
        <f xml:space="preserve"> IF( ISNA( 'F_Inputs - Reps override'!I476 ), "", IF( ISBLANK( 'F_Inputs - Reps override'!I476 ), 'F_Inputs - Reps'!I476, 'F_Inputs - Reps override'!I476 ) )</f>
        <v>0</v>
      </c>
      <c r="K476" s="15">
        <f xml:space="preserve"> IF( ISNA( 'F_Inputs - Reps override'!J476 ), "", IF( ISBLANK( 'F_Inputs - Reps override'!J476 ), 'F_Inputs - Reps'!J476, 'F_Inputs - Reps override'!J476 ) )</f>
        <v>0</v>
      </c>
      <c r="L476" s="7">
        <f t="shared" si="7"/>
        <v>0</v>
      </c>
      <c r="M476" t="str">
        <f xml:space="preserve"> INDEX(Lookup!$D$3:$D$134, MATCH('Inputs - Reps'!D476, Lookup!$C$3:$C$134, 0),)</f>
        <v>B Capex BIO</v>
      </c>
    </row>
    <row r="477" spans="3:13">
      <c r="C477" s="15" t="s">
        <v>300</v>
      </c>
      <c r="D477" s="15" t="s">
        <v>190</v>
      </c>
      <c r="E477" s="15" t="s">
        <v>191</v>
      </c>
      <c r="F477" s="15" t="s">
        <v>36</v>
      </c>
      <c r="G477" s="15">
        <f xml:space="preserve"> IF( ISNA( 'F_Inputs - Reps override'!F477 ), "", IF( ISBLANK( 'F_Inputs - Reps override'!F477 ), 'F_Inputs - Reps'!F477, 'F_Inputs - Reps override'!F477 ) )</f>
        <v>0</v>
      </c>
      <c r="H477" s="15">
        <f xml:space="preserve"> IF( ISNA( 'F_Inputs - Reps override'!G477 ), "", IF( ISBLANK( 'F_Inputs - Reps override'!G477 ), 'F_Inputs - Reps'!G477, 'F_Inputs - Reps override'!G477 ) )</f>
        <v>0</v>
      </c>
      <c r="I477" s="15">
        <f xml:space="preserve"> IF( ISNA( 'F_Inputs - Reps override'!H477 ), "", IF( ISBLANK( 'F_Inputs - Reps override'!H477 ), 'F_Inputs - Reps'!H477, 'F_Inputs - Reps override'!H477 ) )</f>
        <v>0</v>
      </c>
      <c r="J477" s="15">
        <f xml:space="preserve"> IF( ISNA( 'F_Inputs - Reps override'!I477 ), "", IF( ISBLANK( 'F_Inputs - Reps override'!I477 ), 'F_Inputs - Reps'!I477, 'F_Inputs - Reps override'!I477 ) )</f>
        <v>0</v>
      </c>
      <c r="K477" s="15">
        <f xml:space="preserve"> IF( ISNA( 'F_Inputs - Reps override'!J477 ), "", IF( ISBLANK( 'F_Inputs - Reps override'!J477 ), 'F_Inputs - Reps'!J477, 'F_Inputs - Reps override'!J477 ) )</f>
        <v>0</v>
      </c>
      <c r="L477" s="7">
        <f t="shared" si="7"/>
        <v>0</v>
      </c>
      <c r="M477" t="str">
        <f xml:space="preserve"> INDEX(Lookup!$D$3:$D$134, MATCH('Inputs - Reps'!D477, Lookup!$C$3:$C$134, 0),)</f>
        <v>B Capex BIO</v>
      </c>
    </row>
    <row r="478" spans="3:13">
      <c r="C478" s="15" t="s">
        <v>300</v>
      </c>
      <c r="D478" s="15" t="s">
        <v>192</v>
      </c>
      <c r="E478" s="15" t="s">
        <v>193</v>
      </c>
      <c r="F478" s="15" t="s">
        <v>36</v>
      </c>
      <c r="G478" s="15">
        <f xml:space="preserve"> IF( ISNA( 'F_Inputs - Reps override'!F478 ), "", IF( ISBLANK( 'F_Inputs - Reps override'!F478 ), 'F_Inputs - Reps'!F478, 'F_Inputs - Reps override'!F478 ) )</f>
        <v>0</v>
      </c>
      <c r="H478" s="15">
        <f xml:space="preserve"> IF( ISNA( 'F_Inputs - Reps override'!G478 ), "", IF( ISBLANK( 'F_Inputs - Reps override'!G478 ), 'F_Inputs - Reps'!G478, 'F_Inputs - Reps override'!G478 ) )</f>
        <v>0</v>
      </c>
      <c r="I478" s="15">
        <f xml:space="preserve"> IF( ISNA( 'F_Inputs - Reps override'!H478 ), "", IF( ISBLANK( 'F_Inputs - Reps override'!H478 ), 'F_Inputs - Reps'!H478, 'F_Inputs - Reps override'!H478 ) )</f>
        <v>0</v>
      </c>
      <c r="J478" s="15">
        <f xml:space="preserve"> IF( ISNA( 'F_Inputs - Reps override'!I478 ), "", IF( ISBLANK( 'F_Inputs - Reps override'!I478 ), 'F_Inputs - Reps'!I478, 'F_Inputs - Reps override'!I478 ) )</f>
        <v>0</v>
      </c>
      <c r="K478" s="15">
        <f xml:space="preserve"> IF( ISNA( 'F_Inputs - Reps override'!J478 ), "", IF( ISBLANK( 'F_Inputs - Reps override'!J478 ), 'F_Inputs - Reps'!J478, 'F_Inputs - Reps override'!J478 ) )</f>
        <v>0</v>
      </c>
      <c r="L478" s="7">
        <f t="shared" si="7"/>
        <v>0</v>
      </c>
      <c r="M478" t="str">
        <f xml:space="preserve"> INDEX(Lookup!$D$3:$D$134, MATCH('Inputs - Reps'!D478, Lookup!$C$3:$C$134, 0),)</f>
        <v>B Capex BIO</v>
      </c>
    </row>
    <row r="479" spans="3:13">
      <c r="C479" s="15" t="s">
        <v>300</v>
      </c>
      <c r="D479" s="15" t="s">
        <v>194</v>
      </c>
      <c r="E479" s="15" t="s">
        <v>195</v>
      </c>
      <c r="F479" s="15" t="s">
        <v>36</v>
      </c>
      <c r="G479" s="15">
        <f xml:space="preserve"> IF( ISNA( 'F_Inputs - Reps override'!F479 ), "", IF( ISBLANK( 'F_Inputs - Reps override'!F479 ), 'F_Inputs - Reps'!F479, 'F_Inputs - Reps override'!F479 ) )</f>
        <v>0.66600000000000004</v>
      </c>
      <c r="H479" s="15">
        <f xml:space="preserve"> IF( ISNA( 'F_Inputs - Reps override'!G479 ), "", IF( ISBLANK( 'F_Inputs - Reps override'!G479 ), 'F_Inputs - Reps'!G479, 'F_Inputs - Reps override'!G479 ) )</f>
        <v>1.0880000000000001</v>
      </c>
      <c r="I479" s="15">
        <f xml:space="preserve"> IF( ISNA( 'F_Inputs - Reps override'!H479 ), "", IF( ISBLANK( 'F_Inputs - Reps override'!H479 ), 'F_Inputs - Reps'!H479, 'F_Inputs - Reps override'!H479 ) )</f>
        <v>0.90400000000000003</v>
      </c>
      <c r="J479" s="15">
        <f xml:space="preserve"> IF( ISNA( 'F_Inputs - Reps override'!I479 ), "", IF( ISBLANK( 'F_Inputs - Reps override'!I479 ), 'F_Inputs - Reps'!I479, 'F_Inputs - Reps override'!I479 ) )</f>
        <v>1.552</v>
      </c>
      <c r="K479" s="15">
        <f xml:space="preserve"> IF( ISNA( 'F_Inputs - Reps override'!J479 ), "", IF( ISBLANK( 'F_Inputs - Reps override'!J479 ), 'F_Inputs - Reps'!J479, 'F_Inputs - Reps override'!J479 ) )</f>
        <v>1.8919999999999999</v>
      </c>
      <c r="L479" s="7">
        <f t="shared" si="7"/>
        <v>6.1020000000000003</v>
      </c>
      <c r="M479" t="str">
        <f xml:space="preserve"> INDEX(Lookup!$D$3:$D$134, MATCH('Inputs - Reps'!D479, Lookup!$C$3:$C$134, 0),)</f>
        <v>B Capex WWN</v>
      </c>
    </row>
    <row r="480" spans="3:13">
      <c r="C480" s="15" t="s">
        <v>300</v>
      </c>
      <c r="D480" s="15" t="s">
        <v>196</v>
      </c>
      <c r="E480" s="15" t="s">
        <v>197</v>
      </c>
      <c r="F480" s="15" t="s">
        <v>36</v>
      </c>
      <c r="G480" s="15">
        <f xml:space="preserve"> IF( ISNA( 'F_Inputs - Reps override'!F480 ), "", IF( ISBLANK( 'F_Inputs - Reps override'!F480 ), 'F_Inputs - Reps'!F480, 'F_Inputs - Reps override'!F480 ) )</f>
        <v>77.128</v>
      </c>
      <c r="H480" s="15">
        <f xml:space="preserve"> IF( ISNA( 'F_Inputs - Reps override'!G480 ), "", IF( ISBLANK( 'F_Inputs - Reps override'!G480 ), 'F_Inputs - Reps'!G480, 'F_Inputs - Reps override'!G480 ) )</f>
        <v>91.35</v>
      </c>
      <c r="I480" s="15">
        <f xml:space="preserve"> IF( ISNA( 'F_Inputs - Reps override'!H480 ), "", IF( ISBLANK( 'F_Inputs - Reps override'!H480 ), 'F_Inputs - Reps'!H480, 'F_Inputs - Reps override'!H480 ) )</f>
        <v>109.492</v>
      </c>
      <c r="J480" s="15">
        <f xml:space="preserve"> IF( ISNA( 'F_Inputs - Reps override'!I480 ), "", IF( ISBLANK( 'F_Inputs - Reps override'!I480 ), 'F_Inputs - Reps'!I480, 'F_Inputs - Reps override'!I480 ) )</f>
        <v>127.792</v>
      </c>
      <c r="K480" s="15">
        <f xml:space="preserve"> IF( ISNA( 'F_Inputs - Reps override'!J480 ), "", IF( ISBLANK( 'F_Inputs - Reps override'!J480 ), 'F_Inputs - Reps'!J480, 'F_Inputs - Reps override'!J480 ) )</f>
        <v>108.372</v>
      </c>
      <c r="L480" s="7">
        <f t="shared" si="7"/>
        <v>514.13400000000001</v>
      </c>
      <c r="M480" t="str">
        <f xml:space="preserve"> INDEX(Lookup!$D$3:$D$134, MATCH('Inputs - Reps'!D480, Lookup!$C$3:$C$134, 0),)</f>
        <v>B Capex WWN</v>
      </c>
    </row>
    <row r="481" spans="3:13">
      <c r="C481" s="15" t="s">
        <v>300</v>
      </c>
      <c r="D481" s="15" t="s">
        <v>198</v>
      </c>
      <c r="E481" s="15" t="s">
        <v>199</v>
      </c>
      <c r="F481" s="15" t="s">
        <v>36</v>
      </c>
      <c r="G481" s="15">
        <f xml:space="preserve"> IF( ISNA( 'F_Inputs - Reps override'!F481 ), "", IF( ISBLANK( 'F_Inputs - Reps override'!F481 ), 'F_Inputs - Reps'!F481, 'F_Inputs - Reps override'!F481 ) )</f>
        <v>0</v>
      </c>
      <c r="H481" s="15">
        <f xml:space="preserve"> IF( ISNA( 'F_Inputs - Reps override'!G481 ), "", IF( ISBLANK( 'F_Inputs - Reps override'!G481 ), 'F_Inputs - Reps'!G481, 'F_Inputs - Reps override'!G481 ) )</f>
        <v>0</v>
      </c>
      <c r="I481" s="15">
        <f xml:space="preserve"> IF( ISNA( 'F_Inputs - Reps override'!H481 ), "", IF( ISBLANK( 'F_Inputs - Reps override'!H481 ), 'F_Inputs - Reps'!H481, 'F_Inputs - Reps override'!H481 ) )</f>
        <v>0</v>
      </c>
      <c r="J481" s="15">
        <f xml:space="preserve"> IF( ISNA( 'F_Inputs - Reps override'!I481 ), "", IF( ISBLANK( 'F_Inputs - Reps override'!I481 ), 'F_Inputs - Reps'!I481, 'F_Inputs - Reps override'!I481 ) )</f>
        <v>0</v>
      </c>
      <c r="K481" s="15">
        <f xml:space="preserve"> IF( ISNA( 'F_Inputs - Reps override'!J481 ), "", IF( ISBLANK( 'F_Inputs - Reps override'!J481 ), 'F_Inputs - Reps'!J481, 'F_Inputs - Reps override'!J481 ) )</f>
        <v>0</v>
      </c>
      <c r="L481" s="7">
        <f t="shared" si="7"/>
        <v>0</v>
      </c>
      <c r="M481" t="str">
        <f xml:space="preserve"> INDEX(Lookup!$D$3:$D$134, MATCH('Inputs - Reps'!D481, Lookup!$C$3:$C$134, 0),)</f>
        <v>B Capex BIO</v>
      </c>
    </row>
    <row r="482" spans="3:13">
      <c r="C482" s="15" t="s">
        <v>300</v>
      </c>
      <c r="D482" s="15" t="s">
        <v>200</v>
      </c>
      <c r="E482" s="15" t="s">
        <v>201</v>
      </c>
      <c r="F482" s="15" t="s">
        <v>36</v>
      </c>
      <c r="G482" s="15">
        <f xml:space="preserve"> IF( ISNA( 'F_Inputs - Reps override'!F482 ), "", IF( ISBLANK( 'F_Inputs - Reps override'!F482 ), 'F_Inputs - Reps'!F482, 'F_Inputs - Reps override'!F482 ) )</f>
        <v>14.974</v>
      </c>
      <c r="H482" s="15">
        <f xml:space="preserve"> IF( ISNA( 'F_Inputs - Reps override'!G482 ), "", IF( ISBLANK( 'F_Inputs - Reps override'!G482 ), 'F_Inputs - Reps'!G482, 'F_Inputs - Reps override'!G482 ) )</f>
        <v>19.593</v>
      </c>
      <c r="I482" s="15">
        <f xml:space="preserve"> IF( ISNA( 'F_Inputs - Reps override'!H482 ), "", IF( ISBLANK( 'F_Inputs - Reps override'!H482 ), 'F_Inputs - Reps'!H482, 'F_Inputs - Reps override'!H482 ) )</f>
        <v>35.716999999999999</v>
      </c>
      <c r="J482" s="15">
        <f xml:space="preserve"> IF( ISNA( 'F_Inputs - Reps override'!I482 ), "", IF( ISBLANK( 'F_Inputs - Reps override'!I482 ), 'F_Inputs - Reps'!I482, 'F_Inputs - Reps override'!I482 ) )</f>
        <v>15.518000000000001</v>
      </c>
      <c r="K482" s="15">
        <f xml:space="preserve"> IF( ISNA( 'F_Inputs - Reps override'!J482 ), "", IF( ISBLANK( 'F_Inputs - Reps override'!J482 ), 'F_Inputs - Reps'!J482, 'F_Inputs - Reps override'!J482 ) )</f>
        <v>11.048</v>
      </c>
      <c r="L482" s="7">
        <f t="shared" si="7"/>
        <v>96.85</v>
      </c>
      <c r="M482" t="str">
        <f xml:space="preserve"> INDEX(Lookup!$D$3:$D$134, MATCH('Inputs - Reps'!D482, Lookup!$C$3:$C$134, 0),)</f>
        <v>B Capex BIO</v>
      </c>
    </row>
    <row r="483" spans="3:13">
      <c r="C483" s="15" t="s">
        <v>300</v>
      </c>
      <c r="D483" s="15" t="s">
        <v>202</v>
      </c>
      <c r="E483" s="15" t="s">
        <v>203</v>
      </c>
      <c r="F483" s="15" t="s">
        <v>36</v>
      </c>
      <c r="G483" s="15">
        <f xml:space="preserve"> IF( ISNA( 'F_Inputs - Reps override'!F483 ), "", IF( ISBLANK( 'F_Inputs - Reps override'!F483 ), 'F_Inputs - Reps'!F483, 'F_Inputs - Reps override'!F483 ) )</f>
        <v>0</v>
      </c>
      <c r="H483" s="15">
        <f xml:space="preserve"> IF( ISNA( 'F_Inputs - Reps override'!G483 ), "", IF( ISBLANK( 'F_Inputs - Reps override'!G483 ), 'F_Inputs - Reps'!G483, 'F_Inputs - Reps override'!G483 ) )</f>
        <v>0</v>
      </c>
      <c r="I483" s="15">
        <f xml:space="preserve"> IF( ISNA( 'F_Inputs - Reps override'!H483 ), "", IF( ISBLANK( 'F_Inputs - Reps override'!H483 ), 'F_Inputs - Reps'!H483, 'F_Inputs - Reps override'!H483 ) )</f>
        <v>0</v>
      </c>
      <c r="J483" s="15">
        <f xml:space="preserve"> IF( ISNA( 'F_Inputs - Reps override'!I483 ), "", IF( ISBLANK( 'F_Inputs - Reps override'!I483 ), 'F_Inputs - Reps'!I483, 'F_Inputs - Reps override'!I483 ) )</f>
        <v>0</v>
      </c>
      <c r="K483" s="15">
        <f xml:space="preserve"> IF( ISNA( 'F_Inputs - Reps override'!J483 ), "", IF( ISBLANK( 'F_Inputs - Reps override'!J483 ), 'F_Inputs - Reps'!J483, 'F_Inputs - Reps override'!J483 ) )</f>
        <v>0</v>
      </c>
      <c r="L483" s="7">
        <f t="shared" si="7"/>
        <v>0</v>
      </c>
      <c r="M483" t="str">
        <f xml:space="preserve"> INDEX(Lookup!$D$3:$D$134, MATCH('Inputs - Reps'!D483, Lookup!$C$3:$C$134, 0),)</f>
        <v>B Capex BIO</v>
      </c>
    </row>
    <row r="484" spans="3:13">
      <c r="C484" s="15" t="s">
        <v>300</v>
      </c>
      <c r="D484" s="15" t="s">
        <v>204</v>
      </c>
      <c r="E484" s="15" t="s">
        <v>205</v>
      </c>
      <c r="F484" s="15" t="s">
        <v>36</v>
      </c>
      <c r="G484" s="15">
        <f xml:space="preserve"> IF( ISNA( 'F_Inputs - Reps override'!F484 ), "", IF( ISBLANK( 'F_Inputs - Reps override'!F484 ), 'F_Inputs - Reps'!F484, 'F_Inputs - Reps override'!F484 ) )</f>
        <v>20.253</v>
      </c>
      <c r="H484" s="15">
        <f xml:space="preserve"> IF( ISNA( 'F_Inputs - Reps override'!G484 ), "", IF( ISBLANK( 'F_Inputs - Reps override'!G484 ), 'F_Inputs - Reps'!G484, 'F_Inputs - Reps override'!G484 ) )</f>
        <v>26.145</v>
      </c>
      <c r="I484" s="15">
        <f xml:space="preserve"> IF( ISNA( 'F_Inputs - Reps override'!H484 ), "", IF( ISBLANK( 'F_Inputs - Reps override'!H484 ), 'F_Inputs - Reps'!H484, 'F_Inputs - Reps override'!H484 ) )</f>
        <v>25.521000000000001</v>
      </c>
      <c r="J484" s="15">
        <f xml:space="preserve"> IF( ISNA( 'F_Inputs - Reps override'!I484 ), "", IF( ISBLANK( 'F_Inputs - Reps override'!I484 ), 'F_Inputs - Reps'!I484, 'F_Inputs - Reps override'!I484 ) )</f>
        <v>26.164000000000001</v>
      </c>
      <c r="K484" s="15">
        <f xml:space="preserve"> IF( ISNA( 'F_Inputs - Reps override'!J484 ), "", IF( ISBLANK( 'F_Inputs - Reps override'!J484 ), 'F_Inputs - Reps'!J484, 'F_Inputs - Reps override'!J484 ) )</f>
        <v>24.164999999999999</v>
      </c>
      <c r="L484" s="7">
        <f t="shared" si="7"/>
        <v>122.24799999999999</v>
      </c>
      <c r="M484" t="str">
        <f xml:space="preserve"> INDEX(Lookup!$D$3:$D$134, MATCH('Inputs - Reps'!D484, Lookup!$C$3:$C$134, 0),)</f>
        <v>Plus Capex WWN</v>
      </c>
    </row>
    <row r="485" spans="3:13">
      <c r="C485" s="15" t="s">
        <v>300</v>
      </c>
      <c r="D485" s="15" t="s">
        <v>206</v>
      </c>
      <c r="E485" s="15" t="s">
        <v>207</v>
      </c>
      <c r="F485" s="15" t="s">
        <v>36</v>
      </c>
      <c r="G485" s="15">
        <f xml:space="preserve"> IF( ISNA( 'F_Inputs - Reps override'!F485 ), "", IF( ISBLANK( 'F_Inputs - Reps override'!F485 ), 'F_Inputs - Reps'!F485, 'F_Inputs - Reps override'!F485 ) )</f>
        <v>0</v>
      </c>
      <c r="H485" s="15">
        <f xml:space="preserve"> IF( ISNA( 'F_Inputs - Reps override'!G485 ), "", IF( ISBLANK( 'F_Inputs - Reps override'!G485 ), 'F_Inputs - Reps'!G485, 'F_Inputs - Reps override'!G485 ) )</f>
        <v>0</v>
      </c>
      <c r="I485" s="15">
        <f xml:space="preserve"> IF( ISNA( 'F_Inputs - Reps override'!H485 ), "", IF( ISBLANK( 'F_Inputs - Reps override'!H485 ), 'F_Inputs - Reps'!H485, 'F_Inputs - Reps override'!H485 ) )</f>
        <v>0</v>
      </c>
      <c r="J485" s="15">
        <f xml:space="preserve"> IF( ISNA( 'F_Inputs - Reps override'!I485 ), "", IF( ISBLANK( 'F_Inputs - Reps override'!I485 ), 'F_Inputs - Reps'!I485, 'F_Inputs - Reps override'!I485 ) )</f>
        <v>0</v>
      </c>
      <c r="K485" s="15">
        <f xml:space="preserve"> IF( ISNA( 'F_Inputs - Reps override'!J485 ), "", IF( ISBLANK( 'F_Inputs - Reps override'!J485 ), 'F_Inputs - Reps'!J485, 'F_Inputs - Reps override'!J485 ) )</f>
        <v>0</v>
      </c>
      <c r="L485" s="7">
        <f t="shared" si="7"/>
        <v>0</v>
      </c>
      <c r="M485" t="str">
        <f xml:space="preserve"> INDEX(Lookup!$D$3:$D$134, MATCH('Inputs - Reps'!D485, Lookup!$C$3:$C$134, 0),)</f>
        <v>Plus Capex WWN</v>
      </c>
    </row>
    <row r="486" spans="3:13">
      <c r="C486" s="15" t="s">
        <v>300</v>
      </c>
      <c r="D486" s="15" t="s">
        <v>208</v>
      </c>
      <c r="E486" s="15" t="s">
        <v>209</v>
      </c>
      <c r="F486" s="15" t="s">
        <v>36</v>
      </c>
      <c r="G486" s="15">
        <f xml:space="preserve"> IF( ISNA( 'F_Inputs - Reps override'!F486 ), "", IF( ISBLANK( 'F_Inputs - Reps override'!F486 ), 'F_Inputs - Reps'!F486, 'F_Inputs - Reps override'!F486 ) )</f>
        <v>0</v>
      </c>
      <c r="H486" s="15">
        <f xml:space="preserve"> IF( ISNA( 'F_Inputs - Reps override'!G486 ), "", IF( ISBLANK( 'F_Inputs - Reps override'!G486 ), 'F_Inputs - Reps'!G486, 'F_Inputs - Reps override'!G486 ) )</f>
        <v>0</v>
      </c>
      <c r="I486" s="15">
        <f xml:space="preserve"> IF( ISNA( 'F_Inputs - Reps override'!H486 ), "", IF( ISBLANK( 'F_Inputs - Reps override'!H486 ), 'F_Inputs - Reps'!H486, 'F_Inputs - Reps override'!H486 ) )</f>
        <v>0</v>
      </c>
      <c r="J486" s="15">
        <f xml:space="preserve"> IF( ISNA( 'F_Inputs - Reps override'!I486 ), "", IF( ISBLANK( 'F_Inputs - Reps override'!I486 ), 'F_Inputs - Reps'!I486, 'F_Inputs - Reps override'!I486 ) )</f>
        <v>0</v>
      </c>
      <c r="K486" s="15">
        <f xml:space="preserve"> IF( ISNA( 'F_Inputs - Reps override'!J486 ), "", IF( ISBLANK( 'F_Inputs - Reps override'!J486 ), 'F_Inputs - Reps'!J486, 'F_Inputs - Reps override'!J486 ) )</f>
        <v>0</v>
      </c>
      <c r="L486" s="7">
        <f t="shared" si="7"/>
        <v>0</v>
      </c>
      <c r="M486" t="str">
        <f xml:space="preserve"> INDEX(Lookup!$D$3:$D$134, MATCH('Inputs - Reps'!D486, Lookup!$C$3:$C$134, 0),)</f>
        <v>Plus Capex BIO</v>
      </c>
    </row>
    <row r="487" spans="3:13">
      <c r="C487" s="15" t="s">
        <v>300</v>
      </c>
      <c r="D487" s="15" t="s">
        <v>210</v>
      </c>
      <c r="E487" s="15" t="s">
        <v>211</v>
      </c>
      <c r="F487" s="15" t="s">
        <v>36</v>
      </c>
      <c r="G487" s="15">
        <f xml:space="preserve"> IF( ISNA( 'F_Inputs - Reps override'!F487 ), "", IF( ISBLANK( 'F_Inputs - Reps override'!F487 ), 'F_Inputs - Reps'!F487, 'F_Inputs - Reps override'!F487 ) )</f>
        <v>0</v>
      </c>
      <c r="H487" s="15">
        <f xml:space="preserve"> IF( ISNA( 'F_Inputs - Reps override'!G487 ), "", IF( ISBLANK( 'F_Inputs - Reps override'!G487 ), 'F_Inputs - Reps'!G487, 'F_Inputs - Reps override'!G487 ) )</f>
        <v>0</v>
      </c>
      <c r="I487" s="15">
        <f xml:space="preserve"> IF( ISNA( 'F_Inputs - Reps override'!H487 ), "", IF( ISBLANK( 'F_Inputs - Reps override'!H487 ), 'F_Inputs - Reps'!H487, 'F_Inputs - Reps override'!H487 ) )</f>
        <v>0</v>
      </c>
      <c r="J487" s="15">
        <f xml:space="preserve"> IF( ISNA( 'F_Inputs - Reps override'!I487 ), "", IF( ISBLANK( 'F_Inputs - Reps override'!I487 ), 'F_Inputs - Reps'!I487, 'F_Inputs - Reps override'!I487 ) )</f>
        <v>0</v>
      </c>
      <c r="K487" s="15">
        <f xml:space="preserve"> IF( ISNA( 'F_Inputs - Reps override'!J487 ), "", IF( ISBLANK( 'F_Inputs - Reps override'!J487 ), 'F_Inputs - Reps'!J487, 'F_Inputs - Reps override'!J487 ) )</f>
        <v>0</v>
      </c>
      <c r="L487" s="7">
        <f t="shared" si="7"/>
        <v>0</v>
      </c>
      <c r="M487" t="str">
        <f xml:space="preserve"> INDEX(Lookup!$D$3:$D$134, MATCH('Inputs - Reps'!D487, Lookup!$C$3:$C$134, 0),)</f>
        <v>Plus Capex BIO</v>
      </c>
    </row>
    <row r="488" spans="3:13">
      <c r="C488" s="15" t="s">
        <v>300</v>
      </c>
      <c r="D488" s="15" t="s">
        <v>212</v>
      </c>
      <c r="E488" s="15" t="s">
        <v>213</v>
      </c>
      <c r="F488" s="15" t="s">
        <v>36</v>
      </c>
      <c r="G488" s="15">
        <f xml:space="preserve"> IF( ISNA( 'F_Inputs - Reps override'!F488 ), "", IF( ISBLANK( 'F_Inputs - Reps override'!F488 ), 'F_Inputs - Reps'!F488, 'F_Inputs - Reps override'!F488 ) )</f>
        <v>0</v>
      </c>
      <c r="H488" s="15">
        <f xml:space="preserve"> IF( ISNA( 'F_Inputs - Reps override'!G488 ), "", IF( ISBLANK( 'F_Inputs - Reps override'!G488 ), 'F_Inputs - Reps'!G488, 'F_Inputs - Reps override'!G488 ) )</f>
        <v>0</v>
      </c>
      <c r="I488" s="15">
        <f xml:space="preserve"> IF( ISNA( 'F_Inputs - Reps override'!H488 ), "", IF( ISBLANK( 'F_Inputs - Reps override'!H488 ), 'F_Inputs - Reps'!H488, 'F_Inputs - Reps override'!H488 ) )</f>
        <v>0</v>
      </c>
      <c r="J488" s="15">
        <f xml:space="preserve"> IF( ISNA( 'F_Inputs - Reps override'!I488 ), "", IF( ISBLANK( 'F_Inputs - Reps override'!I488 ), 'F_Inputs - Reps'!I488, 'F_Inputs - Reps override'!I488 ) )</f>
        <v>0</v>
      </c>
      <c r="K488" s="15">
        <f xml:space="preserve"> IF( ISNA( 'F_Inputs - Reps override'!J488 ), "", IF( ISBLANK( 'F_Inputs - Reps override'!J488 ), 'F_Inputs - Reps'!J488, 'F_Inputs - Reps override'!J488 ) )</f>
        <v>0</v>
      </c>
      <c r="L488" s="7">
        <f t="shared" si="7"/>
        <v>0</v>
      </c>
      <c r="M488" t="str">
        <f xml:space="preserve"> INDEX(Lookup!$D$3:$D$134, MATCH('Inputs - Reps'!D488, Lookup!$C$3:$C$134, 0),)</f>
        <v>Plus Capex BIO</v>
      </c>
    </row>
    <row r="489" spans="3:13">
      <c r="C489" s="15" t="s">
        <v>300</v>
      </c>
      <c r="D489" s="15" t="s">
        <v>214</v>
      </c>
      <c r="E489" s="15" t="s">
        <v>215</v>
      </c>
      <c r="F489" s="15" t="s">
        <v>36</v>
      </c>
      <c r="G489" s="15">
        <f xml:space="preserve"> IF( ISNA( 'F_Inputs - Reps override'!F489 ), "", IF( ISBLANK( 'F_Inputs - Reps override'!F489 ), 'F_Inputs - Reps'!F489, 'F_Inputs - Reps override'!F489 ) )</f>
        <v>0</v>
      </c>
      <c r="H489" s="15">
        <f xml:space="preserve"> IF( ISNA( 'F_Inputs - Reps override'!G489 ), "", IF( ISBLANK( 'F_Inputs - Reps override'!G489 ), 'F_Inputs - Reps'!G489, 'F_Inputs - Reps override'!G489 ) )</f>
        <v>0</v>
      </c>
      <c r="I489" s="15">
        <f xml:space="preserve"> IF( ISNA( 'F_Inputs - Reps override'!H489 ), "", IF( ISBLANK( 'F_Inputs - Reps override'!H489 ), 'F_Inputs - Reps'!H489, 'F_Inputs - Reps override'!H489 ) )</f>
        <v>0</v>
      </c>
      <c r="J489" s="15">
        <f xml:space="preserve"> IF( ISNA( 'F_Inputs - Reps override'!I489 ), "", IF( ISBLANK( 'F_Inputs - Reps override'!I489 ), 'F_Inputs - Reps'!I489, 'F_Inputs - Reps override'!I489 ) )</f>
        <v>0</v>
      </c>
      <c r="K489" s="15">
        <f xml:space="preserve"> IF( ISNA( 'F_Inputs - Reps override'!J489 ), "", IF( ISBLANK( 'F_Inputs - Reps override'!J489 ), 'F_Inputs - Reps'!J489, 'F_Inputs - Reps override'!J489 ) )</f>
        <v>0</v>
      </c>
      <c r="L489" s="7">
        <f t="shared" si="7"/>
        <v>0</v>
      </c>
      <c r="M489" t="str">
        <f xml:space="preserve"> INDEX(Lookup!$D$3:$D$134, MATCH('Inputs - Reps'!D489, Lookup!$C$3:$C$134, 0),)</f>
        <v>Plus Capex WWN</v>
      </c>
    </row>
    <row r="490" spans="3:13">
      <c r="C490" s="15" t="s">
        <v>300</v>
      </c>
      <c r="D490" s="15" t="s">
        <v>216</v>
      </c>
      <c r="E490" s="15" t="s">
        <v>217</v>
      </c>
      <c r="F490" s="15" t="s">
        <v>36</v>
      </c>
      <c r="G490" s="15">
        <f xml:space="preserve"> IF( ISNA( 'F_Inputs - Reps override'!F490 ), "", IF( ISBLANK( 'F_Inputs - Reps override'!F490 ), 'F_Inputs - Reps'!F490, 'F_Inputs - Reps override'!F490 ) )</f>
        <v>4.4569999999999999</v>
      </c>
      <c r="H490" s="15">
        <f xml:space="preserve"> IF( ISNA( 'F_Inputs - Reps override'!G490 ), "", IF( ISBLANK( 'F_Inputs - Reps override'!G490 ), 'F_Inputs - Reps'!G490, 'F_Inputs - Reps override'!G490 ) )</f>
        <v>14.71</v>
      </c>
      <c r="I490" s="15">
        <f xml:space="preserve"> IF( ISNA( 'F_Inputs - Reps override'!H490 ), "", IF( ISBLANK( 'F_Inputs - Reps override'!H490 ), 'F_Inputs - Reps'!H490, 'F_Inputs - Reps override'!H490 ) )</f>
        <v>39.671999999999997</v>
      </c>
      <c r="J490" s="15">
        <f xml:space="preserve"> IF( ISNA( 'F_Inputs - Reps override'!I490 ), "", IF( ISBLANK( 'F_Inputs - Reps override'!I490 ), 'F_Inputs - Reps'!I490, 'F_Inputs - Reps override'!I490 ) )</f>
        <v>31.475000000000001</v>
      </c>
      <c r="K490" s="15">
        <f xml:space="preserve"> IF( ISNA( 'F_Inputs - Reps override'!J490 ), "", IF( ISBLANK( 'F_Inputs - Reps override'!J490 ), 'F_Inputs - Reps'!J490, 'F_Inputs - Reps override'!J490 ) )</f>
        <v>6.9260000000000002</v>
      </c>
      <c r="L490" s="7">
        <f t="shared" si="7"/>
        <v>97.24</v>
      </c>
      <c r="M490" t="str">
        <f xml:space="preserve"> INDEX(Lookup!$D$3:$D$134, MATCH('Inputs - Reps'!D490, Lookup!$C$3:$C$134, 0),)</f>
        <v>Plus Capex WWN</v>
      </c>
    </row>
    <row r="491" spans="3:13">
      <c r="C491" s="15" t="s">
        <v>300</v>
      </c>
      <c r="D491" s="15" t="s">
        <v>218</v>
      </c>
      <c r="E491" s="15" t="s">
        <v>219</v>
      </c>
      <c r="F491" s="15" t="s">
        <v>36</v>
      </c>
      <c r="G491" s="15">
        <f xml:space="preserve"> IF( ISNA( 'F_Inputs - Reps override'!F491 ), "", IF( ISBLANK( 'F_Inputs - Reps override'!F491 ), 'F_Inputs - Reps'!F491, 'F_Inputs - Reps override'!F491 ) )</f>
        <v>0</v>
      </c>
      <c r="H491" s="15">
        <f xml:space="preserve"> IF( ISNA( 'F_Inputs - Reps override'!G491 ), "", IF( ISBLANK( 'F_Inputs - Reps override'!G491 ), 'F_Inputs - Reps'!G491, 'F_Inputs - Reps override'!G491 ) )</f>
        <v>0</v>
      </c>
      <c r="I491" s="15">
        <f xml:space="preserve"> IF( ISNA( 'F_Inputs - Reps override'!H491 ), "", IF( ISBLANK( 'F_Inputs - Reps override'!H491 ), 'F_Inputs - Reps'!H491, 'F_Inputs - Reps override'!H491 ) )</f>
        <v>0</v>
      </c>
      <c r="J491" s="15">
        <f xml:space="preserve"> IF( ISNA( 'F_Inputs - Reps override'!I491 ), "", IF( ISBLANK( 'F_Inputs - Reps override'!I491 ), 'F_Inputs - Reps'!I491, 'F_Inputs - Reps override'!I491 ) )</f>
        <v>0</v>
      </c>
      <c r="K491" s="15">
        <f xml:space="preserve"> IF( ISNA( 'F_Inputs - Reps override'!J491 ), "", IF( ISBLANK( 'F_Inputs - Reps override'!J491 ), 'F_Inputs - Reps'!J491, 'F_Inputs - Reps override'!J491 ) )</f>
        <v>0</v>
      </c>
      <c r="L491" s="7">
        <f t="shared" si="7"/>
        <v>0</v>
      </c>
      <c r="M491" t="str">
        <f xml:space="preserve"> INDEX(Lookup!$D$3:$D$134, MATCH('Inputs - Reps'!D491, Lookup!$C$3:$C$134, 0),)</f>
        <v>Plus Capex BIO</v>
      </c>
    </row>
    <row r="492" spans="3:13">
      <c r="C492" s="15" t="s">
        <v>300</v>
      </c>
      <c r="D492" s="15" t="s">
        <v>220</v>
      </c>
      <c r="E492" s="15" t="s">
        <v>221</v>
      </c>
      <c r="F492" s="15" t="s">
        <v>36</v>
      </c>
      <c r="G492" s="15">
        <f xml:space="preserve"> IF( ISNA( 'F_Inputs - Reps override'!F492 ), "", IF( ISBLANK( 'F_Inputs - Reps override'!F492 ), 'F_Inputs - Reps'!F492, 'F_Inputs - Reps override'!F492 ) )</f>
        <v>0</v>
      </c>
      <c r="H492" s="15">
        <f xml:space="preserve"> IF( ISNA( 'F_Inputs - Reps override'!G492 ), "", IF( ISBLANK( 'F_Inputs - Reps override'!G492 ), 'F_Inputs - Reps'!G492, 'F_Inputs - Reps override'!G492 ) )</f>
        <v>0</v>
      </c>
      <c r="I492" s="15">
        <f xml:space="preserve"> IF( ISNA( 'F_Inputs - Reps override'!H492 ), "", IF( ISBLANK( 'F_Inputs - Reps override'!H492 ), 'F_Inputs - Reps'!H492, 'F_Inputs - Reps override'!H492 ) )</f>
        <v>0</v>
      </c>
      <c r="J492" s="15">
        <f xml:space="preserve"> IF( ISNA( 'F_Inputs - Reps override'!I492 ), "", IF( ISBLANK( 'F_Inputs - Reps override'!I492 ), 'F_Inputs - Reps'!I492, 'F_Inputs - Reps override'!I492 ) )</f>
        <v>0</v>
      </c>
      <c r="K492" s="15">
        <f xml:space="preserve"> IF( ISNA( 'F_Inputs - Reps override'!J492 ), "", IF( ISBLANK( 'F_Inputs - Reps override'!J492 ), 'F_Inputs - Reps'!J492, 'F_Inputs - Reps override'!J492 ) )</f>
        <v>0</v>
      </c>
      <c r="L492" s="7">
        <f t="shared" si="7"/>
        <v>0</v>
      </c>
      <c r="M492" t="str">
        <f xml:space="preserve"> INDEX(Lookup!$D$3:$D$134, MATCH('Inputs - Reps'!D492, Lookup!$C$3:$C$134, 0),)</f>
        <v>Plus Capex BIO</v>
      </c>
    </row>
    <row r="493" spans="3:13">
      <c r="C493" s="15" t="s">
        <v>300</v>
      </c>
      <c r="D493" s="15" t="s">
        <v>222</v>
      </c>
      <c r="E493" s="15" t="s">
        <v>223</v>
      </c>
      <c r="F493" s="15" t="s">
        <v>36</v>
      </c>
      <c r="G493" s="15">
        <f xml:space="preserve"> IF( ISNA( 'F_Inputs - Reps override'!F493 ), "", IF( ISBLANK( 'F_Inputs - Reps override'!F493 ), 'F_Inputs - Reps'!F493, 'F_Inputs - Reps override'!F493 ) )</f>
        <v>0</v>
      </c>
      <c r="H493" s="15">
        <f xml:space="preserve"> IF( ISNA( 'F_Inputs - Reps override'!G493 ), "", IF( ISBLANK( 'F_Inputs - Reps override'!G493 ), 'F_Inputs - Reps'!G493, 'F_Inputs - Reps override'!G493 ) )</f>
        <v>0</v>
      </c>
      <c r="I493" s="15">
        <f xml:space="preserve"> IF( ISNA( 'F_Inputs - Reps override'!H493 ), "", IF( ISBLANK( 'F_Inputs - Reps override'!H493 ), 'F_Inputs - Reps'!H493, 'F_Inputs - Reps override'!H493 ) )</f>
        <v>0</v>
      </c>
      <c r="J493" s="15">
        <f xml:space="preserve"> IF( ISNA( 'F_Inputs - Reps override'!I493 ), "", IF( ISBLANK( 'F_Inputs - Reps override'!I493 ), 'F_Inputs - Reps'!I493, 'F_Inputs - Reps override'!I493 ) )</f>
        <v>0</v>
      </c>
      <c r="K493" s="15">
        <f xml:space="preserve"> IF( ISNA( 'F_Inputs - Reps override'!J493 ), "", IF( ISBLANK( 'F_Inputs - Reps override'!J493 ), 'F_Inputs - Reps'!J493, 'F_Inputs - Reps override'!J493 ) )</f>
        <v>0</v>
      </c>
      <c r="L493" s="7">
        <f t="shared" si="7"/>
        <v>0</v>
      </c>
      <c r="M493" t="str">
        <f xml:space="preserve"> INDEX(Lookup!$D$3:$D$134, MATCH('Inputs - Reps'!D493, Lookup!$C$3:$C$134, 0),)</f>
        <v>Plus Capex BIO</v>
      </c>
    </row>
    <row r="494" spans="3:13">
      <c r="C494" s="15" t="s">
        <v>300</v>
      </c>
      <c r="D494" s="15" t="s">
        <v>224</v>
      </c>
      <c r="E494" s="15" t="s">
        <v>225</v>
      </c>
      <c r="F494" s="15" t="s">
        <v>36</v>
      </c>
      <c r="G494" s="15">
        <f xml:space="preserve"> IF( ISNA( 'F_Inputs - Reps override'!F494 ), "", IF( ISBLANK( 'F_Inputs - Reps override'!F494 ), 'F_Inputs - Reps'!F494, 'F_Inputs - Reps override'!F494 ) )</f>
        <v>2.4860000000000002</v>
      </c>
      <c r="H494" s="15">
        <f xml:space="preserve"> IF( ISNA( 'F_Inputs - Reps override'!G494 ), "", IF( ISBLANK( 'F_Inputs - Reps override'!G494 ), 'F_Inputs - Reps'!G494, 'F_Inputs - Reps override'!G494 ) )</f>
        <v>2.4860000000000002</v>
      </c>
      <c r="I494" s="15">
        <f xml:space="preserve"> IF( ISNA( 'F_Inputs - Reps override'!H494 ), "", IF( ISBLANK( 'F_Inputs - Reps override'!H494 ), 'F_Inputs - Reps'!H494, 'F_Inputs - Reps override'!H494 ) )</f>
        <v>2.4860000000000002</v>
      </c>
      <c r="J494" s="15">
        <f xml:space="preserve"> IF( ISNA( 'F_Inputs - Reps override'!I494 ), "", IF( ISBLANK( 'F_Inputs - Reps override'!I494 ), 'F_Inputs - Reps'!I494, 'F_Inputs - Reps override'!I494 ) )</f>
        <v>1.413</v>
      </c>
      <c r="K494" s="15">
        <f xml:space="preserve"> IF( ISNA( 'F_Inputs - Reps override'!J494 ), "", IF( ISBLANK( 'F_Inputs - Reps override'!J494 ), 'F_Inputs - Reps'!J494, 'F_Inputs - Reps override'!J494 ) )</f>
        <v>1.413</v>
      </c>
      <c r="L494" s="7">
        <f t="shared" si="7"/>
        <v>10.284000000000001</v>
      </c>
      <c r="M494" t="str">
        <f xml:space="preserve"> INDEX(Lookup!$D$3:$D$134, MATCH('Inputs - Reps'!D494, Lookup!$C$3:$C$134, 0),)</f>
        <v>Plus Capex WWN</v>
      </c>
    </row>
    <row r="495" spans="3:13">
      <c r="C495" s="15" t="s">
        <v>300</v>
      </c>
      <c r="D495" s="15" t="s">
        <v>226</v>
      </c>
      <c r="E495" s="15" t="s">
        <v>227</v>
      </c>
      <c r="F495" s="15" t="s">
        <v>36</v>
      </c>
      <c r="G495" s="15">
        <f xml:space="preserve"> IF( ISNA( 'F_Inputs - Reps override'!F495 ), "", IF( ISBLANK( 'F_Inputs - Reps override'!F495 ), 'F_Inputs - Reps'!F495, 'F_Inputs - Reps override'!F495 ) )</f>
        <v>0</v>
      </c>
      <c r="H495" s="15">
        <f xml:space="preserve"> IF( ISNA( 'F_Inputs - Reps override'!G495 ), "", IF( ISBLANK( 'F_Inputs - Reps override'!G495 ), 'F_Inputs - Reps'!G495, 'F_Inputs - Reps override'!G495 ) )</f>
        <v>0</v>
      </c>
      <c r="I495" s="15">
        <f xml:space="preserve"> IF( ISNA( 'F_Inputs - Reps override'!H495 ), "", IF( ISBLANK( 'F_Inputs - Reps override'!H495 ), 'F_Inputs - Reps'!H495, 'F_Inputs - Reps override'!H495 ) )</f>
        <v>0</v>
      </c>
      <c r="J495" s="15">
        <f xml:space="preserve"> IF( ISNA( 'F_Inputs - Reps override'!I495 ), "", IF( ISBLANK( 'F_Inputs - Reps override'!I495 ), 'F_Inputs - Reps'!I495, 'F_Inputs - Reps override'!I495 ) )</f>
        <v>0</v>
      </c>
      <c r="K495" s="15">
        <f xml:space="preserve"> IF( ISNA( 'F_Inputs - Reps override'!J495 ), "", IF( ISBLANK( 'F_Inputs - Reps override'!J495 ), 'F_Inputs - Reps'!J495, 'F_Inputs - Reps override'!J495 ) )</f>
        <v>0</v>
      </c>
      <c r="L495" s="7">
        <f t="shared" si="7"/>
        <v>0</v>
      </c>
      <c r="M495" t="str">
        <f xml:space="preserve"> INDEX(Lookup!$D$3:$D$134, MATCH('Inputs - Reps'!D495, Lookup!$C$3:$C$134, 0),)</f>
        <v>Plus Capex WWN</v>
      </c>
    </row>
    <row r="496" spans="3:13">
      <c r="C496" s="15" t="s">
        <v>300</v>
      </c>
      <c r="D496" s="15" t="s">
        <v>228</v>
      </c>
      <c r="E496" s="15" t="s">
        <v>229</v>
      </c>
      <c r="F496" s="15" t="s">
        <v>36</v>
      </c>
      <c r="G496" s="15">
        <f xml:space="preserve"> IF( ISNA( 'F_Inputs - Reps override'!F496 ), "", IF( ISBLANK( 'F_Inputs - Reps override'!F496 ), 'F_Inputs - Reps'!F496, 'F_Inputs - Reps override'!F496 ) )</f>
        <v>0</v>
      </c>
      <c r="H496" s="15">
        <f xml:space="preserve"> IF( ISNA( 'F_Inputs - Reps override'!G496 ), "", IF( ISBLANK( 'F_Inputs - Reps override'!G496 ), 'F_Inputs - Reps'!G496, 'F_Inputs - Reps override'!G496 ) )</f>
        <v>0</v>
      </c>
      <c r="I496" s="15">
        <f xml:space="preserve"> IF( ISNA( 'F_Inputs - Reps override'!H496 ), "", IF( ISBLANK( 'F_Inputs - Reps override'!H496 ), 'F_Inputs - Reps'!H496, 'F_Inputs - Reps override'!H496 ) )</f>
        <v>0</v>
      </c>
      <c r="J496" s="15">
        <f xml:space="preserve"> IF( ISNA( 'F_Inputs - Reps override'!I496 ), "", IF( ISBLANK( 'F_Inputs - Reps override'!I496 ), 'F_Inputs - Reps'!I496, 'F_Inputs - Reps override'!I496 ) )</f>
        <v>0</v>
      </c>
      <c r="K496" s="15">
        <f xml:space="preserve"> IF( ISNA( 'F_Inputs - Reps override'!J496 ), "", IF( ISBLANK( 'F_Inputs - Reps override'!J496 ), 'F_Inputs - Reps'!J496, 'F_Inputs - Reps override'!J496 ) )</f>
        <v>0</v>
      </c>
      <c r="L496" s="7">
        <f t="shared" si="7"/>
        <v>0</v>
      </c>
      <c r="M496" t="str">
        <f xml:space="preserve"> INDEX(Lookup!$D$3:$D$134, MATCH('Inputs - Reps'!D496, Lookup!$C$3:$C$134, 0),)</f>
        <v>Plus Capex BIO</v>
      </c>
    </row>
    <row r="497" spans="3:13">
      <c r="C497" s="15" t="s">
        <v>300</v>
      </c>
      <c r="D497" s="15" t="s">
        <v>230</v>
      </c>
      <c r="E497" s="15" t="s">
        <v>231</v>
      </c>
      <c r="F497" s="15" t="s">
        <v>36</v>
      </c>
      <c r="G497" s="15">
        <f xml:space="preserve"> IF( ISNA( 'F_Inputs - Reps override'!F497 ), "", IF( ISBLANK( 'F_Inputs - Reps override'!F497 ), 'F_Inputs - Reps'!F497, 'F_Inputs - Reps override'!F497 ) )</f>
        <v>0</v>
      </c>
      <c r="H497" s="15">
        <f xml:space="preserve"> IF( ISNA( 'F_Inputs - Reps override'!G497 ), "", IF( ISBLANK( 'F_Inputs - Reps override'!G497 ), 'F_Inputs - Reps'!G497, 'F_Inputs - Reps override'!G497 ) )</f>
        <v>0</v>
      </c>
      <c r="I497" s="15">
        <f xml:space="preserve"> IF( ISNA( 'F_Inputs - Reps override'!H497 ), "", IF( ISBLANK( 'F_Inputs - Reps override'!H497 ), 'F_Inputs - Reps'!H497, 'F_Inputs - Reps override'!H497 ) )</f>
        <v>0</v>
      </c>
      <c r="J497" s="15">
        <f xml:space="preserve"> IF( ISNA( 'F_Inputs - Reps override'!I497 ), "", IF( ISBLANK( 'F_Inputs - Reps override'!I497 ), 'F_Inputs - Reps'!I497, 'F_Inputs - Reps override'!I497 ) )</f>
        <v>0</v>
      </c>
      <c r="K497" s="15">
        <f xml:space="preserve"> IF( ISNA( 'F_Inputs - Reps override'!J497 ), "", IF( ISBLANK( 'F_Inputs - Reps override'!J497 ), 'F_Inputs - Reps'!J497, 'F_Inputs - Reps override'!J497 ) )</f>
        <v>0</v>
      </c>
      <c r="L497" s="7">
        <f t="shared" si="7"/>
        <v>0</v>
      </c>
      <c r="M497" t="str">
        <f xml:space="preserve"> INDEX(Lookup!$D$3:$D$134, MATCH('Inputs - Reps'!D497, Lookup!$C$3:$C$134, 0),)</f>
        <v>Plus Capex BIO</v>
      </c>
    </row>
    <row r="498" spans="3:13">
      <c r="C498" s="15" t="s">
        <v>300</v>
      </c>
      <c r="D498" s="15" t="s">
        <v>232</v>
      </c>
      <c r="E498" s="15" t="s">
        <v>233</v>
      </c>
      <c r="F498" s="15" t="s">
        <v>36</v>
      </c>
      <c r="G498" s="15">
        <f xml:space="preserve"> IF( ISNA( 'F_Inputs - Reps override'!F498 ), "", IF( ISBLANK( 'F_Inputs - Reps override'!F498 ), 'F_Inputs - Reps'!F498, 'F_Inputs - Reps override'!F498 ) )</f>
        <v>0</v>
      </c>
      <c r="H498" s="15">
        <f xml:space="preserve"> IF( ISNA( 'F_Inputs - Reps override'!G498 ), "", IF( ISBLANK( 'F_Inputs - Reps override'!G498 ), 'F_Inputs - Reps'!G498, 'F_Inputs - Reps override'!G498 ) )</f>
        <v>0</v>
      </c>
      <c r="I498" s="15">
        <f xml:space="preserve"> IF( ISNA( 'F_Inputs - Reps override'!H498 ), "", IF( ISBLANK( 'F_Inputs - Reps override'!H498 ), 'F_Inputs - Reps'!H498, 'F_Inputs - Reps override'!H498 ) )</f>
        <v>0</v>
      </c>
      <c r="J498" s="15">
        <f xml:space="preserve"> IF( ISNA( 'F_Inputs - Reps override'!I498 ), "", IF( ISBLANK( 'F_Inputs - Reps override'!I498 ), 'F_Inputs - Reps'!I498, 'F_Inputs - Reps override'!I498 ) )</f>
        <v>0</v>
      </c>
      <c r="K498" s="15">
        <f xml:space="preserve"> IF( ISNA( 'F_Inputs - Reps override'!J498 ), "", IF( ISBLANK( 'F_Inputs - Reps override'!J498 ), 'F_Inputs - Reps'!J498, 'F_Inputs - Reps override'!J498 ) )</f>
        <v>0</v>
      </c>
      <c r="L498" s="7">
        <f t="shared" si="7"/>
        <v>0</v>
      </c>
      <c r="M498" t="str">
        <f xml:space="preserve"> INDEX(Lookup!$D$3:$D$134, MATCH('Inputs - Reps'!D498, Lookup!$C$3:$C$134, 0),)</f>
        <v>Plus Capex BIO</v>
      </c>
    </row>
    <row r="499" spans="3:13">
      <c r="C499" s="15" t="s">
        <v>300</v>
      </c>
      <c r="D499" s="15" t="s">
        <v>234</v>
      </c>
      <c r="E499" s="15" t="s">
        <v>235</v>
      </c>
      <c r="F499" s="15" t="s">
        <v>36</v>
      </c>
      <c r="G499" s="15">
        <f xml:space="preserve"> IF( ISNA( 'F_Inputs - Reps override'!F499 ), "", IF( ISBLANK( 'F_Inputs - Reps override'!F499 ), 'F_Inputs - Reps'!F499, 'F_Inputs - Reps override'!F499 ) )</f>
        <v>0</v>
      </c>
      <c r="H499" s="15">
        <f xml:space="preserve"> IF( ISNA( 'F_Inputs - Reps override'!G499 ), "", IF( ISBLANK( 'F_Inputs - Reps override'!G499 ), 'F_Inputs - Reps'!G499, 'F_Inputs - Reps override'!G499 ) )</f>
        <v>0</v>
      </c>
      <c r="I499" s="15">
        <f xml:space="preserve"> IF( ISNA( 'F_Inputs - Reps override'!H499 ), "", IF( ISBLANK( 'F_Inputs - Reps override'!H499 ), 'F_Inputs - Reps'!H499, 'F_Inputs - Reps override'!H499 ) )</f>
        <v>0</v>
      </c>
      <c r="J499" s="15">
        <f xml:space="preserve"> IF( ISNA( 'F_Inputs - Reps override'!I499 ), "", IF( ISBLANK( 'F_Inputs - Reps override'!I499 ), 'F_Inputs - Reps'!I499, 'F_Inputs - Reps override'!I499 ) )</f>
        <v>0</v>
      </c>
      <c r="K499" s="15">
        <f xml:space="preserve"> IF( ISNA( 'F_Inputs - Reps override'!J499 ), "", IF( ISBLANK( 'F_Inputs - Reps override'!J499 ), 'F_Inputs - Reps'!J499, 'F_Inputs - Reps override'!J499 ) )</f>
        <v>0</v>
      </c>
      <c r="L499" s="7">
        <f t="shared" si="7"/>
        <v>0</v>
      </c>
      <c r="M499" t="str">
        <f xml:space="preserve"> INDEX(Lookup!$D$3:$D$134, MATCH('Inputs - Reps'!D499, Lookup!$C$3:$C$134, 0),)</f>
        <v>Plus Capex WWN</v>
      </c>
    </row>
    <row r="500" spans="3:13">
      <c r="C500" s="15" t="s">
        <v>300</v>
      </c>
      <c r="D500" s="15" t="s">
        <v>236</v>
      </c>
      <c r="E500" s="15" t="s">
        <v>237</v>
      </c>
      <c r="F500" s="15" t="s">
        <v>36</v>
      </c>
      <c r="G500" s="15">
        <f xml:space="preserve"> IF( ISNA( 'F_Inputs - Reps override'!F500 ), "", IF( ISBLANK( 'F_Inputs - Reps override'!F500 ), 'F_Inputs - Reps'!F500, 'F_Inputs - Reps override'!F500 ) )</f>
        <v>0</v>
      </c>
      <c r="H500" s="15">
        <f xml:space="preserve"> IF( ISNA( 'F_Inputs - Reps override'!G500 ), "", IF( ISBLANK( 'F_Inputs - Reps override'!G500 ), 'F_Inputs - Reps'!G500, 'F_Inputs - Reps override'!G500 ) )</f>
        <v>0</v>
      </c>
      <c r="I500" s="15">
        <f xml:space="preserve"> IF( ISNA( 'F_Inputs - Reps override'!H500 ), "", IF( ISBLANK( 'F_Inputs - Reps override'!H500 ), 'F_Inputs - Reps'!H500, 'F_Inputs - Reps override'!H500 ) )</f>
        <v>0</v>
      </c>
      <c r="J500" s="15">
        <f xml:space="preserve"> IF( ISNA( 'F_Inputs - Reps override'!I500 ), "", IF( ISBLANK( 'F_Inputs - Reps override'!I500 ), 'F_Inputs - Reps'!I500, 'F_Inputs - Reps override'!I500 ) )</f>
        <v>0</v>
      </c>
      <c r="K500" s="15">
        <f xml:space="preserve"> IF( ISNA( 'F_Inputs - Reps override'!J500 ), "", IF( ISBLANK( 'F_Inputs - Reps override'!J500 ), 'F_Inputs - Reps'!J500, 'F_Inputs - Reps override'!J500 ) )</f>
        <v>0</v>
      </c>
      <c r="L500" s="7">
        <f t="shared" si="7"/>
        <v>0</v>
      </c>
      <c r="M500" t="str">
        <f xml:space="preserve"> INDEX(Lookup!$D$3:$D$134, MATCH('Inputs - Reps'!D500, Lookup!$C$3:$C$134, 0),)</f>
        <v>Plus Capex WWN</v>
      </c>
    </row>
    <row r="501" spans="3:13">
      <c r="C501" s="15" t="s">
        <v>300</v>
      </c>
      <c r="D501" s="15" t="s">
        <v>238</v>
      </c>
      <c r="E501" s="15" t="s">
        <v>239</v>
      </c>
      <c r="F501" s="15" t="s">
        <v>36</v>
      </c>
      <c r="G501" s="15">
        <f xml:space="preserve"> IF( ISNA( 'F_Inputs - Reps override'!F501 ), "", IF( ISBLANK( 'F_Inputs - Reps override'!F501 ), 'F_Inputs - Reps'!F501, 'F_Inputs - Reps override'!F501 ) )</f>
        <v>0</v>
      </c>
      <c r="H501" s="15">
        <f xml:space="preserve"> IF( ISNA( 'F_Inputs - Reps override'!G501 ), "", IF( ISBLANK( 'F_Inputs - Reps override'!G501 ), 'F_Inputs - Reps'!G501, 'F_Inputs - Reps override'!G501 ) )</f>
        <v>0</v>
      </c>
      <c r="I501" s="15">
        <f xml:space="preserve"> IF( ISNA( 'F_Inputs - Reps override'!H501 ), "", IF( ISBLANK( 'F_Inputs - Reps override'!H501 ), 'F_Inputs - Reps'!H501, 'F_Inputs - Reps override'!H501 ) )</f>
        <v>0</v>
      </c>
      <c r="J501" s="15">
        <f xml:space="preserve"> IF( ISNA( 'F_Inputs - Reps override'!I501 ), "", IF( ISBLANK( 'F_Inputs - Reps override'!I501 ), 'F_Inputs - Reps'!I501, 'F_Inputs - Reps override'!I501 ) )</f>
        <v>0</v>
      </c>
      <c r="K501" s="15">
        <f xml:space="preserve"> IF( ISNA( 'F_Inputs - Reps override'!J501 ), "", IF( ISBLANK( 'F_Inputs - Reps override'!J501 ), 'F_Inputs - Reps'!J501, 'F_Inputs - Reps override'!J501 ) )</f>
        <v>0</v>
      </c>
      <c r="L501" s="7">
        <f t="shared" si="7"/>
        <v>0</v>
      </c>
      <c r="M501" t="str">
        <f xml:space="preserve"> INDEX(Lookup!$D$3:$D$134, MATCH('Inputs - Reps'!D501, Lookup!$C$3:$C$134, 0),)</f>
        <v>Plus Capex BIO</v>
      </c>
    </row>
    <row r="502" spans="3:13">
      <c r="C502" s="15" t="s">
        <v>300</v>
      </c>
      <c r="D502" s="15" t="s">
        <v>240</v>
      </c>
      <c r="E502" s="15" t="s">
        <v>241</v>
      </c>
      <c r="F502" s="15" t="s">
        <v>36</v>
      </c>
      <c r="G502" s="15">
        <f xml:space="preserve"> IF( ISNA( 'F_Inputs - Reps override'!F502 ), "", IF( ISBLANK( 'F_Inputs - Reps override'!F502 ), 'F_Inputs - Reps'!F502, 'F_Inputs - Reps override'!F502 ) )</f>
        <v>0</v>
      </c>
      <c r="H502" s="15">
        <f xml:space="preserve"> IF( ISNA( 'F_Inputs - Reps override'!G502 ), "", IF( ISBLANK( 'F_Inputs - Reps override'!G502 ), 'F_Inputs - Reps'!G502, 'F_Inputs - Reps override'!G502 ) )</f>
        <v>0</v>
      </c>
      <c r="I502" s="15">
        <f xml:space="preserve"> IF( ISNA( 'F_Inputs - Reps override'!H502 ), "", IF( ISBLANK( 'F_Inputs - Reps override'!H502 ), 'F_Inputs - Reps'!H502, 'F_Inputs - Reps override'!H502 ) )</f>
        <v>0</v>
      </c>
      <c r="J502" s="15">
        <f xml:space="preserve"> IF( ISNA( 'F_Inputs - Reps override'!I502 ), "", IF( ISBLANK( 'F_Inputs - Reps override'!I502 ), 'F_Inputs - Reps'!I502, 'F_Inputs - Reps override'!I502 ) )</f>
        <v>0</v>
      </c>
      <c r="K502" s="15">
        <f xml:space="preserve"> IF( ISNA( 'F_Inputs - Reps override'!J502 ), "", IF( ISBLANK( 'F_Inputs - Reps override'!J502 ), 'F_Inputs - Reps'!J502, 'F_Inputs - Reps override'!J502 ) )</f>
        <v>0</v>
      </c>
      <c r="L502" s="7">
        <f t="shared" si="7"/>
        <v>0</v>
      </c>
      <c r="M502" t="str">
        <f xml:space="preserve"> INDEX(Lookup!$D$3:$D$134, MATCH('Inputs - Reps'!D502, Lookup!$C$3:$C$134, 0),)</f>
        <v>Plus Capex BIO</v>
      </c>
    </row>
    <row r="503" spans="3:13">
      <c r="C503" s="15" t="s">
        <v>300</v>
      </c>
      <c r="D503" s="15" t="s">
        <v>242</v>
      </c>
      <c r="E503" s="15" t="s">
        <v>243</v>
      </c>
      <c r="F503" s="15" t="s">
        <v>36</v>
      </c>
      <c r="G503" s="15">
        <f xml:space="preserve"> IF( ISNA( 'F_Inputs - Reps override'!F503 ), "", IF( ISBLANK( 'F_Inputs - Reps override'!F503 ), 'F_Inputs - Reps'!F503, 'F_Inputs - Reps override'!F503 ) )</f>
        <v>0</v>
      </c>
      <c r="H503" s="15">
        <f xml:space="preserve"> IF( ISNA( 'F_Inputs - Reps override'!G503 ), "", IF( ISBLANK( 'F_Inputs - Reps override'!G503 ), 'F_Inputs - Reps'!G503, 'F_Inputs - Reps override'!G503 ) )</f>
        <v>0</v>
      </c>
      <c r="I503" s="15">
        <f xml:space="preserve"> IF( ISNA( 'F_Inputs - Reps override'!H503 ), "", IF( ISBLANK( 'F_Inputs - Reps override'!H503 ), 'F_Inputs - Reps'!H503, 'F_Inputs - Reps override'!H503 ) )</f>
        <v>0</v>
      </c>
      <c r="J503" s="15">
        <f xml:space="preserve"> IF( ISNA( 'F_Inputs - Reps override'!I503 ), "", IF( ISBLANK( 'F_Inputs - Reps override'!I503 ), 'F_Inputs - Reps'!I503, 'F_Inputs - Reps override'!I503 ) )</f>
        <v>0</v>
      </c>
      <c r="K503" s="15">
        <f xml:space="preserve"> IF( ISNA( 'F_Inputs - Reps override'!J503 ), "", IF( ISBLANK( 'F_Inputs - Reps override'!J503 ), 'F_Inputs - Reps'!J503, 'F_Inputs - Reps override'!J503 ) )</f>
        <v>0</v>
      </c>
      <c r="L503" s="7">
        <f t="shared" si="7"/>
        <v>0</v>
      </c>
      <c r="M503" t="str">
        <f xml:space="preserve"> INDEX(Lookup!$D$3:$D$134, MATCH('Inputs - Reps'!D503, Lookup!$C$3:$C$134, 0),)</f>
        <v>Plus Capex BIO</v>
      </c>
    </row>
    <row r="504" spans="3:13">
      <c r="C504" s="15" t="s">
        <v>300</v>
      </c>
      <c r="D504" s="15" t="s">
        <v>244</v>
      </c>
      <c r="E504" s="15" t="s">
        <v>245</v>
      </c>
      <c r="F504" s="15" t="s">
        <v>36</v>
      </c>
      <c r="G504" s="15">
        <f xml:space="preserve"> IF( ISNA( 'F_Inputs - Reps override'!F504 ), "", IF( ISBLANK( 'F_Inputs - Reps override'!F504 ), 'F_Inputs - Reps'!F504, 'F_Inputs - Reps override'!F504 ) )</f>
        <v>32.881</v>
      </c>
      <c r="H504" s="15">
        <f xml:space="preserve"> IF( ISNA( 'F_Inputs - Reps override'!G504 ), "", IF( ISBLANK( 'F_Inputs - Reps override'!G504 ), 'F_Inputs - Reps'!G504, 'F_Inputs - Reps override'!G504 ) )</f>
        <v>44.115000000000002</v>
      </c>
      <c r="I504" s="15">
        <f xml:space="preserve"> IF( ISNA( 'F_Inputs - Reps override'!H504 ), "", IF( ISBLANK( 'F_Inputs - Reps override'!H504 ), 'F_Inputs - Reps'!H504, 'F_Inputs - Reps override'!H504 ) )</f>
        <v>44.543999999999997</v>
      </c>
      <c r="J504" s="15">
        <f xml:space="preserve"> IF( ISNA( 'F_Inputs - Reps override'!I504 ), "", IF( ISBLANK( 'F_Inputs - Reps override'!I504 ), 'F_Inputs - Reps'!I504, 'F_Inputs - Reps override'!I504 ) )</f>
        <v>43.061</v>
      </c>
      <c r="K504" s="15">
        <f xml:space="preserve"> IF( ISNA( 'F_Inputs - Reps override'!J504 ), "", IF( ISBLANK( 'F_Inputs - Reps override'!J504 ), 'F_Inputs - Reps'!J504, 'F_Inputs - Reps override'!J504 ) )</f>
        <v>40.192</v>
      </c>
      <c r="L504" s="7">
        <f t="shared" si="7"/>
        <v>204.79300000000001</v>
      </c>
      <c r="M504" t="str">
        <f xml:space="preserve"> INDEX(Lookup!$D$3:$D$134, MATCH('Inputs - Reps'!D504, Lookup!$C$3:$C$134, 0),)</f>
        <v>E Capex WWN</v>
      </c>
    </row>
    <row r="505" spans="3:13">
      <c r="C505" s="15" t="s">
        <v>300</v>
      </c>
      <c r="D505" s="15" t="s">
        <v>246</v>
      </c>
      <c r="E505" s="15" t="s">
        <v>247</v>
      </c>
      <c r="F505" s="15" t="s">
        <v>36</v>
      </c>
      <c r="G505" s="15">
        <f xml:space="preserve"> IF( ISNA( 'F_Inputs - Reps override'!F505 ), "", IF( ISBLANK( 'F_Inputs - Reps override'!F505 ), 'F_Inputs - Reps'!F505, 'F_Inputs - Reps override'!F505 ) )</f>
        <v>100.033</v>
      </c>
      <c r="H505" s="15">
        <f xml:space="preserve"> IF( ISNA( 'F_Inputs - Reps override'!G505 ), "", IF( ISBLANK( 'F_Inputs - Reps override'!G505 ), 'F_Inputs - Reps'!G505, 'F_Inputs - Reps override'!G505 ) )</f>
        <v>179.14</v>
      </c>
      <c r="I505" s="15">
        <f xml:space="preserve"> IF( ISNA( 'F_Inputs - Reps override'!H505 ), "", IF( ISBLANK( 'F_Inputs - Reps override'!H505 ), 'F_Inputs - Reps'!H505, 'F_Inputs - Reps override'!H505 ) )</f>
        <v>175.65799999999999</v>
      </c>
      <c r="J505" s="15">
        <f xml:space="preserve"> IF( ISNA( 'F_Inputs - Reps override'!I505 ), "", IF( ISBLANK( 'F_Inputs - Reps override'!I505 ), 'F_Inputs - Reps'!I505, 'F_Inputs - Reps override'!I505 ) )</f>
        <v>89.006</v>
      </c>
      <c r="K505" s="15">
        <f xml:space="preserve"> IF( ISNA( 'F_Inputs - Reps override'!J505 ), "", IF( ISBLANK( 'F_Inputs - Reps override'!J505 ), 'F_Inputs - Reps'!J505, 'F_Inputs - Reps override'!J505 ) )</f>
        <v>53.988</v>
      </c>
      <c r="L505" s="7">
        <f t="shared" si="7"/>
        <v>597.82500000000005</v>
      </c>
      <c r="M505" t="str">
        <f xml:space="preserve"> INDEX(Lookup!$D$3:$D$134, MATCH('Inputs - Reps'!D505, Lookup!$C$3:$C$134, 0),)</f>
        <v>E Capex WWN</v>
      </c>
    </row>
    <row r="506" spans="3:13">
      <c r="C506" s="15" t="s">
        <v>300</v>
      </c>
      <c r="D506" s="15" t="s">
        <v>248</v>
      </c>
      <c r="E506" s="15" t="s">
        <v>249</v>
      </c>
      <c r="F506" s="15" t="s">
        <v>36</v>
      </c>
      <c r="G506" s="15">
        <f xml:space="preserve"> IF( ISNA( 'F_Inputs - Reps override'!F506 ), "", IF( ISBLANK( 'F_Inputs - Reps override'!F506 ), 'F_Inputs - Reps'!F506, 'F_Inputs - Reps override'!F506 ) )</f>
        <v>0</v>
      </c>
      <c r="H506" s="15">
        <f xml:space="preserve"> IF( ISNA( 'F_Inputs - Reps override'!G506 ), "", IF( ISBLANK( 'F_Inputs - Reps override'!G506 ), 'F_Inputs - Reps'!G506, 'F_Inputs - Reps override'!G506 ) )</f>
        <v>0</v>
      </c>
      <c r="I506" s="15">
        <f xml:space="preserve"> IF( ISNA( 'F_Inputs - Reps override'!H506 ), "", IF( ISBLANK( 'F_Inputs - Reps override'!H506 ), 'F_Inputs - Reps'!H506, 'F_Inputs - Reps override'!H506 ) )</f>
        <v>0</v>
      </c>
      <c r="J506" s="15">
        <f xml:space="preserve"> IF( ISNA( 'F_Inputs - Reps override'!I506 ), "", IF( ISBLANK( 'F_Inputs - Reps override'!I506 ), 'F_Inputs - Reps'!I506, 'F_Inputs - Reps override'!I506 ) )</f>
        <v>0</v>
      </c>
      <c r="K506" s="15">
        <f xml:space="preserve"> IF( ISNA( 'F_Inputs - Reps override'!J506 ), "", IF( ISBLANK( 'F_Inputs - Reps override'!J506 ), 'F_Inputs - Reps'!J506, 'F_Inputs - Reps override'!J506 ) )</f>
        <v>0</v>
      </c>
      <c r="L506" s="7">
        <f t="shared" si="7"/>
        <v>0</v>
      </c>
      <c r="M506" t="str">
        <f xml:space="preserve"> INDEX(Lookup!$D$3:$D$134, MATCH('Inputs - Reps'!D506, Lookup!$C$3:$C$134, 0),)</f>
        <v>E Capex BIO</v>
      </c>
    </row>
    <row r="507" spans="3:13">
      <c r="C507" s="15" t="s">
        <v>300</v>
      </c>
      <c r="D507" s="15" t="s">
        <v>250</v>
      </c>
      <c r="E507" s="15" t="s">
        <v>251</v>
      </c>
      <c r="F507" s="15" t="s">
        <v>36</v>
      </c>
      <c r="G507" s="15">
        <f xml:space="preserve"> IF( ISNA( 'F_Inputs - Reps override'!F507 ), "", IF( ISBLANK( 'F_Inputs - Reps override'!F507 ), 'F_Inputs - Reps'!F507, 'F_Inputs - Reps override'!F507 ) )</f>
        <v>0.41799999999999998</v>
      </c>
      <c r="H507" s="15">
        <f xml:space="preserve"> IF( ISNA( 'F_Inputs - Reps override'!G507 ), "", IF( ISBLANK( 'F_Inputs - Reps override'!G507 ), 'F_Inputs - Reps'!G507, 'F_Inputs - Reps override'!G507 ) )</f>
        <v>0.63800000000000001</v>
      </c>
      <c r="I507" s="15">
        <f xml:space="preserve"> IF( ISNA( 'F_Inputs - Reps override'!H507 ), "", IF( ISBLANK( 'F_Inputs - Reps override'!H507 ), 'F_Inputs - Reps'!H507, 'F_Inputs - Reps override'!H507 ) )</f>
        <v>2.0680000000000001</v>
      </c>
      <c r="J507" s="15">
        <f xml:space="preserve"> IF( ISNA( 'F_Inputs - Reps override'!I507 ), "", IF( ISBLANK( 'F_Inputs - Reps override'!I507 ), 'F_Inputs - Reps'!I507, 'F_Inputs - Reps override'!I507 ) )</f>
        <v>0.93200000000000005</v>
      </c>
      <c r="K507" s="15">
        <f xml:space="preserve"> IF( ISNA( 'F_Inputs - Reps override'!J507 ), "", IF( ISBLANK( 'F_Inputs - Reps override'!J507 ), 'F_Inputs - Reps'!J507, 'F_Inputs - Reps override'!J507 ) )</f>
        <v>0.186</v>
      </c>
      <c r="L507" s="7">
        <f t="shared" si="7"/>
        <v>4.242</v>
      </c>
      <c r="M507" t="str">
        <f xml:space="preserve"> INDEX(Lookup!$D$3:$D$134, MATCH('Inputs - Reps'!D507, Lookup!$C$3:$C$134, 0),)</f>
        <v>E Capex BIO</v>
      </c>
    </row>
    <row r="508" spans="3:13">
      <c r="C508" s="15" t="s">
        <v>300</v>
      </c>
      <c r="D508" s="15" t="s">
        <v>252</v>
      </c>
      <c r="E508" s="15" t="s">
        <v>253</v>
      </c>
      <c r="F508" s="15" t="s">
        <v>36</v>
      </c>
      <c r="G508" s="15">
        <f xml:space="preserve"> IF( ISNA( 'F_Inputs - Reps override'!F508 ), "", IF( ISBLANK( 'F_Inputs - Reps override'!F508 ), 'F_Inputs - Reps'!F508, 'F_Inputs - Reps override'!F508 ) )</f>
        <v>0</v>
      </c>
      <c r="H508" s="15">
        <f xml:space="preserve"> IF( ISNA( 'F_Inputs - Reps override'!G508 ), "", IF( ISBLANK( 'F_Inputs - Reps override'!G508 ), 'F_Inputs - Reps'!G508, 'F_Inputs - Reps override'!G508 ) )</f>
        <v>0</v>
      </c>
      <c r="I508" s="15">
        <f xml:space="preserve"> IF( ISNA( 'F_Inputs - Reps override'!H508 ), "", IF( ISBLANK( 'F_Inputs - Reps override'!H508 ), 'F_Inputs - Reps'!H508, 'F_Inputs - Reps override'!H508 ) )</f>
        <v>0</v>
      </c>
      <c r="J508" s="15">
        <f xml:space="preserve"> IF( ISNA( 'F_Inputs - Reps override'!I508 ), "", IF( ISBLANK( 'F_Inputs - Reps override'!I508 ), 'F_Inputs - Reps'!I508, 'F_Inputs - Reps override'!I508 ) )</f>
        <v>0</v>
      </c>
      <c r="K508" s="15">
        <f xml:space="preserve"> IF( ISNA( 'F_Inputs - Reps override'!J508 ), "", IF( ISBLANK( 'F_Inputs - Reps override'!J508 ), 'F_Inputs - Reps'!J508, 'F_Inputs - Reps override'!J508 ) )</f>
        <v>0</v>
      </c>
      <c r="L508" s="7">
        <f t="shared" si="7"/>
        <v>0</v>
      </c>
      <c r="M508" t="str">
        <f xml:space="preserve"> INDEX(Lookup!$D$3:$D$134, MATCH('Inputs - Reps'!D508, Lookup!$C$3:$C$134, 0),)</f>
        <v>E Capex BIO</v>
      </c>
    </row>
    <row r="509" spans="3:13">
      <c r="C509" s="15" t="s">
        <v>300</v>
      </c>
      <c r="D509" s="15" t="s">
        <v>254</v>
      </c>
      <c r="E509" s="15" t="s">
        <v>255</v>
      </c>
      <c r="F509" s="15" t="s">
        <v>36</v>
      </c>
      <c r="G509" s="15">
        <f xml:space="preserve"> IF( ISNA( 'F_Inputs - Reps override'!F509 ), "", IF( ISBLANK( 'F_Inputs - Reps override'!F509 ), 'F_Inputs - Reps'!F509, 'F_Inputs - Reps override'!F509 ) )</f>
        <v>0</v>
      </c>
      <c r="H509" s="15">
        <f xml:space="preserve"> IF( ISNA( 'F_Inputs - Reps override'!G509 ), "", IF( ISBLANK( 'F_Inputs - Reps override'!G509 ), 'F_Inputs - Reps'!G509, 'F_Inputs - Reps override'!G509 ) )</f>
        <v>0</v>
      </c>
      <c r="I509" s="15">
        <f xml:space="preserve"> IF( ISNA( 'F_Inputs - Reps override'!H509 ), "", IF( ISBLANK( 'F_Inputs - Reps override'!H509 ), 'F_Inputs - Reps'!H509, 'F_Inputs - Reps override'!H509 ) )</f>
        <v>0</v>
      </c>
      <c r="J509" s="15">
        <f xml:space="preserve"> IF( ISNA( 'F_Inputs - Reps override'!I509 ), "", IF( ISBLANK( 'F_Inputs - Reps override'!I509 ), 'F_Inputs - Reps'!I509, 'F_Inputs - Reps override'!I509 ) )</f>
        <v>0</v>
      </c>
      <c r="K509" s="15">
        <f xml:space="preserve"> IF( ISNA( 'F_Inputs - Reps override'!J509 ), "", IF( ISBLANK( 'F_Inputs - Reps override'!J509 ), 'F_Inputs - Reps'!J509, 'F_Inputs - Reps override'!J509 ) )</f>
        <v>0</v>
      </c>
      <c r="L509" s="7">
        <f t="shared" si="7"/>
        <v>0</v>
      </c>
      <c r="M509" t="str">
        <f xml:space="preserve"> INDEX(Lookup!$D$3:$D$134, MATCH('Inputs - Reps'!D509, Lookup!$C$3:$C$134, 0),)</f>
        <v>E Opex DMMY</v>
      </c>
    </row>
    <row r="510" spans="3:13">
      <c r="C510" s="15" t="s">
        <v>300</v>
      </c>
      <c r="D510" s="15" t="s">
        <v>256</v>
      </c>
      <c r="E510" s="15" t="s">
        <v>257</v>
      </c>
      <c r="F510" s="15" t="s">
        <v>36</v>
      </c>
      <c r="G510" s="15">
        <f xml:space="preserve"> IF( ISNA( 'F_Inputs - Reps override'!F510 ), "", IF( ISBLANK( 'F_Inputs - Reps override'!F510 ), 'F_Inputs - Reps'!F510, 'F_Inputs - Reps override'!F510 ) )</f>
        <v>0</v>
      </c>
      <c r="H510" s="15">
        <f xml:space="preserve"> IF( ISNA( 'F_Inputs - Reps override'!G510 ), "", IF( ISBLANK( 'F_Inputs - Reps override'!G510 ), 'F_Inputs - Reps'!G510, 'F_Inputs - Reps override'!G510 ) )</f>
        <v>0</v>
      </c>
      <c r="I510" s="15">
        <f xml:space="preserve"> IF( ISNA( 'F_Inputs - Reps override'!H510 ), "", IF( ISBLANK( 'F_Inputs - Reps override'!H510 ), 'F_Inputs - Reps'!H510, 'F_Inputs - Reps override'!H510 ) )</f>
        <v>0</v>
      </c>
      <c r="J510" s="15">
        <f xml:space="preserve"> IF( ISNA( 'F_Inputs - Reps override'!I510 ), "", IF( ISBLANK( 'F_Inputs - Reps override'!I510 ), 'F_Inputs - Reps'!I510, 'F_Inputs - Reps override'!I510 ) )</f>
        <v>0</v>
      </c>
      <c r="K510" s="15">
        <f xml:space="preserve"> IF( ISNA( 'F_Inputs - Reps override'!J510 ), "", IF( ISBLANK( 'F_Inputs - Reps override'!J510 ), 'F_Inputs - Reps'!J510, 'F_Inputs - Reps override'!J510 ) )</f>
        <v>0</v>
      </c>
      <c r="L510" s="7">
        <f t="shared" si="7"/>
        <v>0</v>
      </c>
      <c r="M510" t="str">
        <f xml:space="preserve"> INDEX(Lookup!$D$3:$D$134, MATCH('Inputs - Reps'!D510, Lookup!$C$3:$C$134, 0),)</f>
        <v>E Capex DMMY</v>
      </c>
    </row>
    <row r="511" spans="3:13">
      <c r="C511" s="15" t="s">
        <v>300</v>
      </c>
      <c r="D511" s="15" t="s">
        <v>258</v>
      </c>
      <c r="E511" s="15" t="s">
        <v>259</v>
      </c>
      <c r="F511" s="15" t="s">
        <v>36</v>
      </c>
      <c r="G511" s="15">
        <f xml:space="preserve"> IF( ISNA( 'F_Inputs - Reps override'!F511 ), "", IF( ISBLANK( 'F_Inputs - Reps override'!F511 ), 'F_Inputs - Reps'!F511, 'F_Inputs - Reps override'!F511 ) )</f>
        <v>0</v>
      </c>
      <c r="H511" s="15">
        <f xml:space="preserve"> IF( ISNA( 'F_Inputs - Reps override'!G511 ), "", IF( ISBLANK( 'F_Inputs - Reps override'!G511 ), 'F_Inputs - Reps'!G511, 'F_Inputs - Reps override'!G511 ) )</f>
        <v>0</v>
      </c>
      <c r="I511" s="15">
        <f xml:space="preserve"> IF( ISNA( 'F_Inputs - Reps override'!H511 ), "", IF( ISBLANK( 'F_Inputs - Reps override'!H511 ), 'F_Inputs - Reps'!H511, 'F_Inputs - Reps override'!H511 ) )</f>
        <v>0</v>
      </c>
      <c r="J511" s="15">
        <f xml:space="preserve"> IF( ISNA( 'F_Inputs - Reps override'!I511 ), "", IF( ISBLANK( 'F_Inputs - Reps override'!I511 ), 'F_Inputs - Reps'!I511, 'F_Inputs - Reps override'!I511 ) )</f>
        <v>0</v>
      </c>
      <c r="K511" s="15">
        <f xml:space="preserve"> IF( ISNA( 'F_Inputs - Reps override'!J511 ), "", IF( ISBLANK( 'F_Inputs - Reps override'!J511 ), 'F_Inputs - Reps'!J511, 'F_Inputs - Reps override'!J511 ) )</f>
        <v>0</v>
      </c>
      <c r="L511" s="7">
        <f t="shared" si="7"/>
        <v>0</v>
      </c>
      <c r="M511" t="str">
        <f xml:space="preserve"> INDEX(Lookup!$D$3:$D$134, MATCH('Inputs - Reps'!D511, Lookup!$C$3:$C$134, 0),)</f>
        <v>E Capex DMMY</v>
      </c>
    </row>
    <row r="512" spans="3:13">
      <c r="C512" s="15" t="s">
        <v>300</v>
      </c>
      <c r="D512" s="15" t="s">
        <v>260</v>
      </c>
      <c r="E512" s="15" t="s">
        <v>261</v>
      </c>
      <c r="F512" s="15" t="s">
        <v>36</v>
      </c>
      <c r="G512" s="15">
        <f xml:space="preserve"> IF( ISNA( 'F_Inputs - Reps override'!F512 ), "", IF( ISBLANK( 'F_Inputs - Reps override'!F512 ), 'F_Inputs - Reps'!F512, 'F_Inputs - Reps override'!F512 ) )</f>
        <v>0</v>
      </c>
      <c r="H512" s="15">
        <f xml:space="preserve"> IF( ISNA( 'F_Inputs - Reps override'!G512 ), "", IF( ISBLANK( 'F_Inputs - Reps override'!G512 ), 'F_Inputs - Reps'!G512, 'F_Inputs - Reps override'!G512 ) )</f>
        <v>0</v>
      </c>
      <c r="I512" s="15">
        <f xml:space="preserve"> IF( ISNA( 'F_Inputs - Reps override'!H512 ), "", IF( ISBLANK( 'F_Inputs - Reps override'!H512 ), 'F_Inputs - Reps'!H512, 'F_Inputs - Reps override'!H512 ) )</f>
        <v>0</v>
      </c>
      <c r="J512" s="15">
        <f xml:space="preserve"> IF( ISNA( 'F_Inputs - Reps override'!I512 ), "", IF( ISBLANK( 'F_Inputs - Reps override'!I512 ), 'F_Inputs - Reps'!I512, 'F_Inputs - Reps override'!I512 ) )</f>
        <v>0</v>
      </c>
      <c r="K512" s="15">
        <f xml:space="preserve"> IF( ISNA( 'F_Inputs - Reps override'!J512 ), "", IF( ISBLANK( 'F_Inputs - Reps override'!J512 ), 'F_Inputs - Reps'!J512, 'F_Inputs - Reps override'!J512 ) )</f>
        <v>0</v>
      </c>
      <c r="L512" s="7">
        <f t="shared" si="7"/>
        <v>0</v>
      </c>
      <c r="M512" t="str">
        <f xml:space="preserve"> INDEX(Lookup!$D$3:$D$134, MATCH('Inputs - Reps'!D512, Lookup!$C$3:$C$134, 0),)</f>
        <v>E Capex DMMY</v>
      </c>
    </row>
    <row r="513" spans="3:13">
      <c r="C513" s="15" t="s">
        <v>300</v>
      </c>
      <c r="D513" s="15" t="s">
        <v>262</v>
      </c>
      <c r="E513" s="15" t="s">
        <v>263</v>
      </c>
      <c r="F513" s="15" t="s">
        <v>36</v>
      </c>
      <c r="G513" s="15">
        <f xml:space="preserve"> IF( ISNA( 'F_Inputs - Reps override'!F513 ), "", IF( ISBLANK( 'F_Inputs - Reps override'!F513 ), 'F_Inputs - Reps'!F513, 'F_Inputs - Reps override'!F513 ) )</f>
        <v>0</v>
      </c>
      <c r="H513" s="15">
        <f xml:space="preserve"> IF( ISNA( 'F_Inputs - Reps override'!G513 ), "", IF( ISBLANK( 'F_Inputs - Reps override'!G513 ), 'F_Inputs - Reps'!G513, 'F_Inputs - Reps override'!G513 ) )</f>
        <v>0</v>
      </c>
      <c r="I513" s="15">
        <f xml:space="preserve"> IF( ISNA( 'F_Inputs - Reps override'!H513 ), "", IF( ISBLANK( 'F_Inputs - Reps override'!H513 ), 'F_Inputs - Reps'!H513, 'F_Inputs - Reps override'!H513 ) )</f>
        <v>0</v>
      </c>
      <c r="J513" s="15">
        <f xml:space="preserve"> IF( ISNA( 'F_Inputs - Reps override'!I513 ), "", IF( ISBLANK( 'F_Inputs - Reps override'!I513 ), 'F_Inputs - Reps'!I513, 'F_Inputs - Reps override'!I513 ) )</f>
        <v>0</v>
      </c>
      <c r="K513" s="15">
        <f xml:space="preserve"> IF( ISNA( 'F_Inputs - Reps override'!J513 ), "", IF( ISBLANK( 'F_Inputs - Reps override'!J513 ), 'F_Inputs - Reps'!J513, 'F_Inputs - Reps override'!J513 ) )</f>
        <v>0</v>
      </c>
      <c r="L513" s="7">
        <f t="shared" si="7"/>
        <v>0</v>
      </c>
      <c r="M513" t="str">
        <f xml:space="preserve"> INDEX(Lookup!$D$3:$D$134, MATCH('Inputs - Reps'!D513, Lookup!$C$3:$C$134, 0),)</f>
        <v>DMMY G&amp;C</v>
      </c>
    </row>
    <row r="514" spans="3:13">
      <c r="C514" s="15" t="s">
        <v>300</v>
      </c>
      <c r="D514" s="15" t="s">
        <v>264</v>
      </c>
      <c r="E514" s="15" t="s">
        <v>265</v>
      </c>
      <c r="F514" s="15" t="s">
        <v>36</v>
      </c>
      <c r="G514" s="15">
        <f xml:space="preserve"> IF( ISNA( 'F_Inputs - Reps override'!F514 ), "", IF( ISBLANK( 'F_Inputs - Reps override'!F514 ), 'F_Inputs - Reps'!F514, 'F_Inputs - Reps override'!F514 ) )</f>
        <v>0.99</v>
      </c>
      <c r="H514" s="15">
        <f xml:space="preserve"> IF( ISNA( 'F_Inputs - Reps override'!G514 ), "", IF( ISBLANK( 'F_Inputs - Reps override'!G514 ), 'F_Inputs - Reps'!G514, 'F_Inputs - Reps override'!G514 ) )</f>
        <v>0.99</v>
      </c>
      <c r="I514" s="15">
        <f xml:space="preserve"> IF( ISNA( 'F_Inputs - Reps override'!H514 ), "", IF( ISBLANK( 'F_Inputs - Reps override'!H514 ), 'F_Inputs - Reps'!H514, 'F_Inputs - Reps override'!H514 ) )</f>
        <v>0.99</v>
      </c>
      <c r="J514" s="15">
        <f xml:space="preserve"> IF( ISNA( 'F_Inputs - Reps override'!I514 ), "", IF( ISBLANK( 'F_Inputs - Reps override'!I514 ), 'F_Inputs - Reps'!I514, 'F_Inputs - Reps override'!I514 ) )</f>
        <v>0.99</v>
      </c>
      <c r="K514" s="15">
        <f xml:space="preserve"> IF( ISNA( 'F_Inputs - Reps override'!J514 ), "", IF( ISBLANK( 'F_Inputs - Reps override'!J514 ), 'F_Inputs - Reps'!J514, 'F_Inputs - Reps override'!J514 ) )</f>
        <v>0.99</v>
      </c>
      <c r="L514" s="7">
        <f t="shared" si="7"/>
        <v>4.95</v>
      </c>
      <c r="M514" t="str">
        <f xml:space="preserve"> INDEX(Lookup!$D$3:$D$134, MATCH('Inputs - Reps'!D514, Lookup!$C$3:$C$134, 0),)</f>
        <v>3rd Opex WR</v>
      </c>
    </row>
    <row r="515" spans="3:13">
      <c r="C515" s="15" t="s">
        <v>300</v>
      </c>
      <c r="D515" s="15" t="s">
        <v>266</v>
      </c>
      <c r="E515" s="15" t="s">
        <v>267</v>
      </c>
      <c r="F515" s="15" t="s">
        <v>36</v>
      </c>
      <c r="G515" s="15">
        <f xml:space="preserve"> IF( ISNA( 'F_Inputs - Reps override'!F515 ), "", IF( ISBLANK( 'F_Inputs - Reps override'!F515 ), 'F_Inputs - Reps'!F515, 'F_Inputs - Reps override'!F515 ) )</f>
        <v>0</v>
      </c>
      <c r="H515" s="15">
        <f xml:space="preserve"> IF( ISNA( 'F_Inputs - Reps override'!G515 ), "", IF( ISBLANK( 'F_Inputs - Reps override'!G515 ), 'F_Inputs - Reps'!G515, 'F_Inputs - Reps override'!G515 ) )</f>
        <v>0</v>
      </c>
      <c r="I515" s="15">
        <f xml:space="preserve"> IF( ISNA( 'F_Inputs - Reps override'!H515 ), "", IF( ISBLANK( 'F_Inputs - Reps override'!H515 ), 'F_Inputs - Reps'!H515, 'F_Inputs - Reps override'!H515 ) )</f>
        <v>0</v>
      </c>
      <c r="J515" s="15">
        <f xml:space="preserve"> IF( ISNA( 'F_Inputs - Reps override'!I515 ), "", IF( ISBLANK( 'F_Inputs - Reps override'!I515 ), 'F_Inputs - Reps'!I515, 'F_Inputs - Reps override'!I515 ) )</f>
        <v>0</v>
      </c>
      <c r="K515" s="15">
        <f xml:space="preserve"> IF( ISNA( 'F_Inputs - Reps override'!J515 ), "", IF( ISBLANK( 'F_Inputs - Reps override'!J515 ), 'F_Inputs - Reps'!J515, 'F_Inputs - Reps override'!J515 ) )</f>
        <v>0</v>
      </c>
      <c r="L515" s="7">
        <f t="shared" si="7"/>
        <v>0</v>
      </c>
      <c r="M515" t="str">
        <f xml:space="preserve"> INDEX(Lookup!$D$3:$D$134, MATCH('Inputs - Reps'!D515, Lookup!$C$3:$C$134, 0),)</f>
        <v>3rd Opex WN</v>
      </c>
    </row>
    <row r="516" spans="3:13">
      <c r="C516" s="15" t="s">
        <v>300</v>
      </c>
      <c r="D516" s="15" t="s">
        <v>268</v>
      </c>
      <c r="E516" s="15" t="s">
        <v>269</v>
      </c>
      <c r="F516" s="15" t="s">
        <v>36</v>
      </c>
      <c r="G516" s="15">
        <f xml:space="preserve"> IF( ISNA( 'F_Inputs - Reps override'!F516 ), "", IF( ISBLANK( 'F_Inputs - Reps override'!F516 ), 'F_Inputs - Reps'!F516, 'F_Inputs - Reps override'!F516 ) )</f>
        <v>1</v>
      </c>
      <c r="H516" s="15">
        <f xml:space="preserve"> IF( ISNA( 'F_Inputs - Reps override'!G516 ), "", IF( ISBLANK( 'F_Inputs - Reps override'!G516 ), 'F_Inputs - Reps'!G516, 'F_Inputs - Reps override'!G516 ) )</f>
        <v>1</v>
      </c>
      <c r="I516" s="15">
        <f xml:space="preserve"> IF( ISNA( 'F_Inputs - Reps override'!H516 ), "", IF( ISBLANK( 'F_Inputs - Reps override'!H516 ), 'F_Inputs - Reps'!H516, 'F_Inputs - Reps override'!H516 ) )</f>
        <v>1</v>
      </c>
      <c r="J516" s="15">
        <f xml:space="preserve"> IF( ISNA( 'F_Inputs - Reps override'!I516 ), "", IF( ISBLANK( 'F_Inputs - Reps override'!I516 ), 'F_Inputs - Reps'!I516, 'F_Inputs - Reps override'!I516 ) )</f>
        <v>1</v>
      </c>
      <c r="K516" s="15">
        <f xml:space="preserve"> IF( ISNA( 'F_Inputs - Reps override'!J516 ), "", IF( ISBLANK( 'F_Inputs - Reps override'!J516 ), 'F_Inputs - Reps'!J516, 'F_Inputs - Reps override'!J516 ) )</f>
        <v>1</v>
      </c>
      <c r="L516" s="7">
        <f t="shared" ref="L516:L579" si="8" xml:space="preserve"> SUM(G516:K516)</f>
        <v>5</v>
      </c>
      <c r="M516" t="str">
        <f xml:space="preserve"> INDEX(Lookup!$D$3:$D$134, MATCH('Inputs - Reps'!D516, Lookup!$C$3:$C$134, 0),)</f>
        <v>3rd Opex WN</v>
      </c>
    </row>
    <row r="517" spans="3:13">
      <c r="C517" s="15" t="s">
        <v>300</v>
      </c>
      <c r="D517" s="15" t="s">
        <v>270</v>
      </c>
      <c r="E517" s="15" t="s">
        <v>271</v>
      </c>
      <c r="F517" s="15" t="s">
        <v>36</v>
      </c>
      <c r="G517" s="15">
        <f xml:space="preserve"> IF( ISNA( 'F_Inputs - Reps override'!F517 ), "", IF( ISBLANK( 'F_Inputs - Reps override'!F517 ), 'F_Inputs - Reps'!F517, 'F_Inputs - Reps override'!F517 ) )</f>
        <v>0.77400000000000002</v>
      </c>
      <c r="H517" s="15">
        <f xml:space="preserve"> IF( ISNA( 'F_Inputs - Reps override'!G517 ), "", IF( ISBLANK( 'F_Inputs - Reps override'!G517 ), 'F_Inputs - Reps'!G517, 'F_Inputs - Reps override'!G517 ) )</f>
        <v>0.77400000000000002</v>
      </c>
      <c r="I517" s="15">
        <f xml:space="preserve"> IF( ISNA( 'F_Inputs - Reps override'!H517 ), "", IF( ISBLANK( 'F_Inputs - Reps override'!H517 ), 'F_Inputs - Reps'!H517, 'F_Inputs - Reps override'!H517 ) )</f>
        <v>0.77400000000000002</v>
      </c>
      <c r="J517" s="15">
        <f xml:space="preserve"> IF( ISNA( 'F_Inputs - Reps override'!I517 ), "", IF( ISBLANK( 'F_Inputs - Reps override'!I517 ), 'F_Inputs - Reps'!I517, 'F_Inputs - Reps override'!I517 ) )</f>
        <v>0.77400000000000002</v>
      </c>
      <c r="K517" s="15">
        <f xml:space="preserve"> IF( ISNA( 'F_Inputs - Reps override'!J517 ), "", IF( ISBLANK( 'F_Inputs - Reps override'!J517 ), 'F_Inputs - Reps'!J517, 'F_Inputs - Reps override'!J517 ) )</f>
        <v>0.77400000000000002</v>
      </c>
      <c r="L517" s="7">
        <f t="shared" si="8"/>
        <v>3.87</v>
      </c>
      <c r="M517" t="str">
        <f xml:space="preserve"> INDEX(Lookup!$D$3:$D$134, MATCH('Inputs - Reps'!D517, Lookup!$C$3:$C$134, 0),)</f>
        <v>3rd Opex WN</v>
      </c>
    </row>
    <row r="518" spans="3:13">
      <c r="C518" s="15" t="s">
        <v>300</v>
      </c>
      <c r="D518" s="15" t="s">
        <v>272</v>
      </c>
      <c r="E518" s="15" t="s">
        <v>273</v>
      </c>
      <c r="F518" s="15" t="s">
        <v>36</v>
      </c>
      <c r="G518" s="15">
        <f xml:space="preserve"> IF( ISNA( 'F_Inputs - Reps override'!F518 ), "", IF( ISBLANK( 'F_Inputs - Reps override'!F518 ), 'F_Inputs - Reps'!F518, 'F_Inputs - Reps override'!F518 ) )</f>
        <v>0</v>
      </c>
      <c r="H518" s="15">
        <f xml:space="preserve"> IF( ISNA( 'F_Inputs - Reps override'!G518 ), "", IF( ISBLANK( 'F_Inputs - Reps override'!G518 ), 'F_Inputs - Reps'!G518, 'F_Inputs - Reps override'!G518 ) )</f>
        <v>0</v>
      </c>
      <c r="I518" s="15">
        <f xml:space="preserve"> IF( ISNA( 'F_Inputs - Reps override'!H518 ), "", IF( ISBLANK( 'F_Inputs - Reps override'!H518 ), 'F_Inputs - Reps'!H518, 'F_Inputs - Reps override'!H518 ) )</f>
        <v>0</v>
      </c>
      <c r="J518" s="15">
        <f xml:space="preserve"> IF( ISNA( 'F_Inputs - Reps override'!I518 ), "", IF( ISBLANK( 'F_Inputs - Reps override'!I518 ), 'F_Inputs - Reps'!I518, 'F_Inputs - Reps override'!I518 ) )</f>
        <v>0</v>
      </c>
      <c r="K518" s="15">
        <f xml:space="preserve"> IF( ISNA( 'F_Inputs - Reps override'!J518 ), "", IF( ISBLANK( 'F_Inputs - Reps override'!J518 ), 'F_Inputs - Reps'!J518, 'F_Inputs - Reps override'!J518 ) )</f>
        <v>0</v>
      </c>
      <c r="L518" s="7">
        <f t="shared" si="8"/>
        <v>0</v>
      </c>
      <c r="M518" t="str">
        <f xml:space="preserve"> INDEX(Lookup!$D$3:$D$134, MATCH('Inputs - Reps'!D518, Lookup!$C$3:$C$134, 0),)</f>
        <v>3rd Opex WWN</v>
      </c>
    </row>
    <row r="519" spans="3:13">
      <c r="C519" s="15" t="s">
        <v>300</v>
      </c>
      <c r="D519" s="15" t="s">
        <v>274</v>
      </c>
      <c r="E519" s="15" t="s">
        <v>275</v>
      </c>
      <c r="F519" s="15" t="s">
        <v>36</v>
      </c>
      <c r="G519" s="15">
        <f xml:space="preserve"> IF( ISNA( 'F_Inputs - Reps override'!F519 ), "", IF( ISBLANK( 'F_Inputs - Reps override'!F519 ), 'F_Inputs - Reps'!F519, 'F_Inputs - Reps override'!F519 ) )</f>
        <v>0</v>
      </c>
      <c r="H519" s="15">
        <f xml:space="preserve"> IF( ISNA( 'F_Inputs - Reps override'!G519 ), "", IF( ISBLANK( 'F_Inputs - Reps override'!G519 ), 'F_Inputs - Reps'!G519, 'F_Inputs - Reps override'!G519 ) )</f>
        <v>0</v>
      </c>
      <c r="I519" s="15">
        <f xml:space="preserve"> IF( ISNA( 'F_Inputs - Reps override'!H519 ), "", IF( ISBLANK( 'F_Inputs - Reps override'!H519 ), 'F_Inputs - Reps'!H519, 'F_Inputs - Reps override'!H519 ) )</f>
        <v>0</v>
      </c>
      <c r="J519" s="15">
        <f xml:space="preserve"> IF( ISNA( 'F_Inputs - Reps override'!I519 ), "", IF( ISBLANK( 'F_Inputs - Reps override'!I519 ), 'F_Inputs - Reps'!I519, 'F_Inputs - Reps override'!I519 ) )</f>
        <v>0</v>
      </c>
      <c r="K519" s="15">
        <f xml:space="preserve"> IF( ISNA( 'F_Inputs - Reps override'!J519 ), "", IF( ISBLANK( 'F_Inputs - Reps override'!J519 ), 'F_Inputs - Reps'!J519, 'F_Inputs - Reps override'!J519 ) )</f>
        <v>0</v>
      </c>
      <c r="L519" s="7">
        <f t="shared" si="8"/>
        <v>0</v>
      </c>
      <c r="M519" t="str">
        <f xml:space="preserve"> INDEX(Lookup!$D$3:$D$134, MATCH('Inputs - Reps'!D519, Lookup!$C$3:$C$134, 0),)</f>
        <v>3rd Opex WWN</v>
      </c>
    </row>
    <row r="520" spans="3:13">
      <c r="C520" s="15" t="s">
        <v>300</v>
      </c>
      <c r="D520" s="15" t="s">
        <v>276</v>
      </c>
      <c r="E520" s="15" t="s">
        <v>277</v>
      </c>
      <c r="F520" s="15" t="s">
        <v>36</v>
      </c>
      <c r="G520" s="15">
        <f xml:space="preserve"> IF( ISNA( 'F_Inputs - Reps override'!F520 ), "", IF( ISBLANK( 'F_Inputs - Reps override'!F520 ), 'F_Inputs - Reps'!F520, 'F_Inputs - Reps override'!F520 ) )</f>
        <v>0</v>
      </c>
      <c r="H520" s="15">
        <f xml:space="preserve"> IF( ISNA( 'F_Inputs - Reps override'!G520 ), "", IF( ISBLANK( 'F_Inputs - Reps override'!G520 ), 'F_Inputs - Reps'!G520, 'F_Inputs - Reps override'!G520 ) )</f>
        <v>0</v>
      </c>
      <c r="I520" s="15">
        <f xml:space="preserve"> IF( ISNA( 'F_Inputs - Reps override'!H520 ), "", IF( ISBLANK( 'F_Inputs - Reps override'!H520 ), 'F_Inputs - Reps'!H520, 'F_Inputs - Reps override'!H520 ) )</f>
        <v>0</v>
      </c>
      <c r="J520" s="15">
        <f xml:space="preserve"> IF( ISNA( 'F_Inputs - Reps override'!I520 ), "", IF( ISBLANK( 'F_Inputs - Reps override'!I520 ), 'F_Inputs - Reps'!I520, 'F_Inputs - Reps override'!I520 ) )</f>
        <v>0</v>
      </c>
      <c r="K520" s="15">
        <f xml:space="preserve"> IF( ISNA( 'F_Inputs - Reps override'!J520 ), "", IF( ISBLANK( 'F_Inputs - Reps override'!J520 ), 'F_Inputs - Reps'!J520, 'F_Inputs - Reps override'!J520 ) )</f>
        <v>0</v>
      </c>
      <c r="L520" s="7">
        <f t="shared" si="8"/>
        <v>0</v>
      </c>
      <c r="M520" t="str">
        <f xml:space="preserve"> INDEX(Lookup!$D$3:$D$134, MATCH('Inputs - Reps'!D520, Lookup!$C$3:$C$134, 0),)</f>
        <v>3rd Opex BIO</v>
      </c>
    </row>
    <row r="521" spans="3:13">
      <c r="C521" s="15" t="s">
        <v>300</v>
      </c>
      <c r="D521" s="15" t="s">
        <v>278</v>
      </c>
      <c r="E521" s="15" t="s">
        <v>279</v>
      </c>
      <c r="F521" s="15" t="s">
        <v>36</v>
      </c>
      <c r="G521" s="15">
        <f xml:space="preserve"> IF( ISNA( 'F_Inputs - Reps override'!F521 ), "", IF( ISBLANK( 'F_Inputs - Reps override'!F521 ), 'F_Inputs - Reps'!F521, 'F_Inputs - Reps override'!F521 ) )</f>
        <v>0</v>
      </c>
      <c r="H521" s="15">
        <f xml:space="preserve"> IF( ISNA( 'F_Inputs - Reps override'!G521 ), "", IF( ISBLANK( 'F_Inputs - Reps override'!G521 ), 'F_Inputs - Reps'!G521, 'F_Inputs - Reps override'!G521 ) )</f>
        <v>0</v>
      </c>
      <c r="I521" s="15">
        <f xml:space="preserve"> IF( ISNA( 'F_Inputs - Reps override'!H521 ), "", IF( ISBLANK( 'F_Inputs - Reps override'!H521 ), 'F_Inputs - Reps'!H521, 'F_Inputs - Reps override'!H521 ) )</f>
        <v>0</v>
      </c>
      <c r="J521" s="15">
        <f xml:space="preserve"> IF( ISNA( 'F_Inputs - Reps override'!I521 ), "", IF( ISBLANK( 'F_Inputs - Reps override'!I521 ), 'F_Inputs - Reps'!I521, 'F_Inputs - Reps override'!I521 ) )</f>
        <v>0</v>
      </c>
      <c r="K521" s="15">
        <f xml:space="preserve"> IF( ISNA( 'F_Inputs - Reps override'!J521 ), "", IF( ISBLANK( 'F_Inputs - Reps override'!J521 ), 'F_Inputs - Reps'!J521, 'F_Inputs - Reps override'!J521 ) )</f>
        <v>0</v>
      </c>
      <c r="L521" s="7">
        <f t="shared" si="8"/>
        <v>0</v>
      </c>
      <c r="M521" t="str">
        <f xml:space="preserve"> INDEX(Lookup!$D$3:$D$134, MATCH('Inputs - Reps'!D521, Lookup!$C$3:$C$134, 0),)</f>
        <v>3rd Opex BIO</v>
      </c>
    </row>
    <row r="522" spans="3:13">
      <c r="C522" s="15" t="s">
        <v>300</v>
      </c>
      <c r="D522" s="15" t="s">
        <v>280</v>
      </c>
      <c r="E522" s="15" t="s">
        <v>281</v>
      </c>
      <c r="F522" s="15" t="s">
        <v>36</v>
      </c>
      <c r="G522" s="15">
        <f xml:space="preserve"> IF( ISNA( 'F_Inputs - Reps override'!F522 ), "", IF( ISBLANK( 'F_Inputs - Reps override'!F522 ), 'F_Inputs - Reps'!F522, 'F_Inputs - Reps override'!F522 ) )</f>
        <v>0</v>
      </c>
      <c r="H522" s="15">
        <f xml:space="preserve"> IF( ISNA( 'F_Inputs - Reps override'!G522 ), "", IF( ISBLANK( 'F_Inputs - Reps override'!G522 ), 'F_Inputs - Reps'!G522, 'F_Inputs - Reps override'!G522 ) )</f>
        <v>0</v>
      </c>
      <c r="I522" s="15">
        <f xml:space="preserve"> IF( ISNA( 'F_Inputs - Reps override'!H522 ), "", IF( ISBLANK( 'F_Inputs - Reps override'!H522 ), 'F_Inputs - Reps'!H522, 'F_Inputs - Reps override'!H522 ) )</f>
        <v>0</v>
      </c>
      <c r="J522" s="15">
        <f xml:space="preserve"> IF( ISNA( 'F_Inputs - Reps override'!I522 ), "", IF( ISBLANK( 'F_Inputs - Reps override'!I522 ), 'F_Inputs - Reps'!I522, 'F_Inputs - Reps override'!I522 ) )</f>
        <v>0</v>
      </c>
      <c r="K522" s="15">
        <f xml:space="preserve"> IF( ISNA( 'F_Inputs - Reps override'!J522 ), "", IF( ISBLANK( 'F_Inputs - Reps override'!J522 ), 'F_Inputs - Reps'!J522, 'F_Inputs - Reps override'!J522 ) )</f>
        <v>0</v>
      </c>
      <c r="L522" s="7">
        <f t="shared" si="8"/>
        <v>0</v>
      </c>
      <c r="M522" t="str">
        <f xml:space="preserve"> INDEX(Lookup!$D$3:$D$134, MATCH('Inputs - Reps'!D522, Lookup!$C$3:$C$134, 0),)</f>
        <v>3rd Opex BIO</v>
      </c>
    </row>
    <row r="523" spans="3:13">
      <c r="C523" s="15" t="s">
        <v>300</v>
      </c>
      <c r="D523" s="15" t="s">
        <v>282</v>
      </c>
      <c r="E523" s="15" t="s">
        <v>283</v>
      </c>
      <c r="F523" s="15" t="s">
        <v>36</v>
      </c>
      <c r="G523" s="15">
        <f xml:space="preserve"> IF( ISNA( 'F_Inputs - Reps override'!F523 ), "", IF( ISBLANK( 'F_Inputs - Reps override'!F523 ), 'F_Inputs - Reps'!F523, 'F_Inputs - Reps override'!F523 ) )</f>
        <v>0.77800000000000002</v>
      </c>
      <c r="H523" s="15">
        <f xml:space="preserve"> IF( ISNA( 'F_Inputs - Reps override'!G523 ), "", IF( ISBLANK( 'F_Inputs - Reps override'!G523 ), 'F_Inputs - Reps'!G523, 'F_Inputs - Reps override'!G523 ) )</f>
        <v>0.497</v>
      </c>
      <c r="I523" s="15">
        <f xml:space="preserve"> IF( ISNA( 'F_Inputs - Reps override'!H523 ), "", IF( ISBLANK( 'F_Inputs - Reps override'!H523 ), 'F_Inputs - Reps'!H523, 'F_Inputs - Reps override'!H523 ) )</f>
        <v>0.372</v>
      </c>
      <c r="J523" s="15">
        <f xml:space="preserve"> IF( ISNA( 'F_Inputs - Reps override'!I523 ), "", IF( ISBLANK( 'F_Inputs - Reps override'!I523 ), 'F_Inputs - Reps'!I523, 'F_Inputs - Reps override'!I523 ) )</f>
        <v>0.36399999999999999</v>
      </c>
      <c r="K523" s="15">
        <f xml:space="preserve"> IF( ISNA( 'F_Inputs - Reps override'!J523 ), "", IF( ISBLANK( 'F_Inputs - Reps override'!J523 ), 'F_Inputs - Reps'!J523, 'F_Inputs - Reps override'!J523 ) )</f>
        <v>0.152</v>
      </c>
      <c r="L523" s="7">
        <f t="shared" si="8"/>
        <v>2.1629999999999998</v>
      </c>
      <c r="M523" t="str">
        <f xml:space="preserve"> INDEX(Lookup!$D$3:$D$134, MATCH('Inputs - Reps'!D523, Lookup!$C$3:$C$134, 0),)</f>
        <v>3rd Capex WR</v>
      </c>
    </row>
    <row r="524" spans="3:13">
      <c r="C524" s="15" t="s">
        <v>300</v>
      </c>
      <c r="D524" s="15" t="s">
        <v>284</v>
      </c>
      <c r="E524" s="15" t="s">
        <v>285</v>
      </c>
      <c r="F524" s="15" t="s">
        <v>36</v>
      </c>
      <c r="G524" s="15">
        <f xml:space="preserve"> IF( ISNA( 'F_Inputs - Reps override'!F524 ), "", IF( ISBLANK( 'F_Inputs - Reps override'!F524 ), 'F_Inputs - Reps'!F524, 'F_Inputs - Reps override'!F524 ) )</f>
        <v>0</v>
      </c>
      <c r="H524" s="15">
        <f xml:space="preserve"> IF( ISNA( 'F_Inputs - Reps override'!G524 ), "", IF( ISBLANK( 'F_Inputs - Reps override'!G524 ), 'F_Inputs - Reps'!G524, 'F_Inputs - Reps override'!G524 ) )</f>
        <v>0</v>
      </c>
      <c r="I524" s="15">
        <f xml:space="preserve"> IF( ISNA( 'F_Inputs - Reps override'!H524 ), "", IF( ISBLANK( 'F_Inputs - Reps override'!H524 ), 'F_Inputs - Reps'!H524, 'F_Inputs - Reps override'!H524 ) )</f>
        <v>0</v>
      </c>
      <c r="J524" s="15">
        <f xml:space="preserve"> IF( ISNA( 'F_Inputs - Reps override'!I524 ), "", IF( ISBLANK( 'F_Inputs - Reps override'!I524 ), 'F_Inputs - Reps'!I524, 'F_Inputs - Reps override'!I524 ) )</f>
        <v>0</v>
      </c>
      <c r="K524" s="15">
        <f xml:space="preserve"> IF( ISNA( 'F_Inputs - Reps override'!J524 ), "", IF( ISBLANK( 'F_Inputs - Reps override'!J524 ), 'F_Inputs - Reps'!J524, 'F_Inputs - Reps override'!J524 ) )</f>
        <v>0</v>
      </c>
      <c r="L524" s="7">
        <f t="shared" si="8"/>
        <v>0</v>
      </c>
      <c r="M524" t="str">
        <f xml:space="preserve"> INDEX(Lookup!$D$3:$D$134, MATCH('Inputs - Reps'!D524, Lookup!$C$3:$C$134, 0),)</f>
        <v>3rd Capex WN</v>
      </c>
    </row>
    <row r="525" spans="3:13">
      <c r="C525" s="15" t="s">
        <v>300</v>
      </c>
      <c r="D525" s="15" t="s">
        <v>286</v>
      </c>
      <c r="E525" s="15" t="s">
        <v>269</v>
      </c>
      <c r="F525" s="15" t="s">
        <v>36</v>
      </c>
      <c r="G525" s="15">
        <f xml:space="preserve"> IF( ISNA( 'F_Inputs - Reps override'!F525 ), "", IF( ISBLANK( 'F_Inputs - Reps override'!F525 ), 'F_Inputs - Reps'!F525, 'F_Inputs - Reps override'!F525 ) )</f>
        <v>0.49099999999999999</v>
      </c>
      <c r="H525" s="15">
        <f xml:space="preserve"> IF( ISNA( 'F_Inputs - Reps override'!G525 ), "", IF( ISBLANK( 'F_Inputs - Reps override'!G525 ), 'F_Inputs - Reps'!G525, 'F_Inputs - Reps override'!G525 ) )</f>
        <v>2.4159999999999999</v>
      </c>
      <c r="I525" s="15">
        <f xml:space="preserve"> IF( ISNA( 'F_Inputs - Reps override'!H525 ), "", IF( ISBLANK( 'F_Inputs - Reps override'!H525 ), 'F_Inputs - Reps'!H525, 'F_Inputs - Reps override'!H525 ) )</f>
        <v>4.5640000000000001</v>
      </c>
      <c r="J525" s="15">
        <f xml:space="preserve"> IF( ISNA( 'F_Inputs - Reps override'!I525 ), "", IF( ISBLANK( 'F_Inputs - Reps override'!I525 ), 'F_Inputs - Reps'!I525, 'F_Inputs - Reps override'!I525 ) )</f>
        <v>2.5550000000000002</v>
      </c>
      <c r="K525" s="15">
        <f xml:space="preserve"> IF( ISNA( 'F_Inputs - Reps override'!J525 ), "", IF( ISBLANK( 'F_Inputs - Reps override'!J525 ), 'F_Inputs - Reps'!J525, 'F_Inputs - Reps override'!J525 ) )</f>
        <v>1.337</v>
      </c>
      <c r="L525" s="7">
        <f t="shared" si="8"/>
        <v>11.363</v>
      </c>
      <c r="M525" t="str">
        <f xml:space="preserve"> INDEX(Lookup!$D$3:$D$134, MATCH('Inputs - Reps'!D525, Lookup!$C$3:$C$134, 0),)</f>
        <v>3rd Capex WN</v>
      </c>
    </row>
    <row r="526" spans="3:13">
      <c r="C526" s="15" t="s">
        <v>300</v>
      </c>
      <c r="D526" s="15" t="s">
        <v>287</v>
      </c>
      <c r="E526" s="15" t="s">
        <v>271</v>
      </c>
      <c r="F526" s="15" t="s">
        <v>36</v>
      </c>
      <c r="G526" s="15">
        <f xml:space="preserve"> IF( ISNA( 'F_Inputs - Reps override'!F526 ), "", IF( ISBLANK( 'F_Inputs - Reps override'!F526 ), 'F_Inputs - Reps'!F526, 'F_Inputs - Reps override'!F526 ) )</f>
        <v>1.1439999999999999</v>
      </c>
      <c r="H526" s="15">
        <f xml:space="preserve"> IF( ISNA( 'F_Inputs - Reps override'!G526 ), "", IF( ISBLANK( 'F_Inputs - Reps override'!G526 ), 'F_Inputs - Reps'!G526, 'F_Inputs - Reps override'!G526 ) )</f>
        <v>1.1439999999999999</v>
      </c>
      <c r="I526" s="15">
        <f xml:space="preserve"> IF( ISNA( 'F_Inputs - Reps override'!H526 ), "", IF( ISBLANK( 'F_Inputs - Reps override'!H526 ), 'F_Inputs - Reps'!H526, 'F_Inputs - Reps override'!H526 ) )</f>
        <v>1.1439999999999999</v>
      </c>
      <c r="J526" s="15">
        <f xml:space="preserve"> IF( ISNA( 'F_Inputs - Reps override'!I526 ), "", IF( ISBLANK( 'F_Inputs - Reps override'!I526 ), 'F_Inputs - Reps'!I526, 'F_Inputs - Reps override'!I526 ) )</f>
        <v>1.1439999999999999</v>
      </c>
      <c r="K526" s="15">
        <f xml:space="preserve"> IF( ISNA( 'F_Inputs - Reps override'!J526 ), "", IF( ISBLANK( 'F_Inputs - Reps override'!J526 ), 'F_Inputs - Reps'!J526, 'F_Inputs - Reps override'!J526 ) )</f>
        <v>1.1439999999999999</v>
      </c>
      <c r="L526" s="7">
        <f t="shared" si="8"/>
        <v>5.72</v>
      </c>
      <c r="M526" t="str">
        <f xml:space="preserve"> INDEX(Lookup!$D$3:$D$134, MATCH('Inputs - Reps'!D526, Lookup!$C$3:$C$134, 0),)</f>
        <v>3rd Capex WN</v>
      </c>
    </row>
    <row r="527" spans="3:13">
      <c r="C527" s="15" t="s">
        <v>300</v>
      </c>
      <c r="D527" s="15" t="s">
        <v>288</v>
      </c>
      <c r="E527" s="15" t="s">
        <v>289</v>
      </c>
      <c r="F527" s="15" t="s">
        <v>36</v>
      </c>
      <c r="G527" s="15">
        <f xml:space="preserve"> IF( ISNA( 'F_Inputs - Reps override'!F527 ), "", IF( ISBLANK( 'F_Inputs - Reps override'!F527 ), 'F_Inputs - Reps'!F527, 'F_Inputs - Reps override'!F527 ) )</f>
        <v>1.8839999999999999</v>
      </c>
      <c r="H527" s="15">
        <f xml:space="preserve"> IF( ISNA( 'F_Inputs - Reps override'!G527 ), "", IF( ISBLANK( 'F_Inputs - Reps override'!G527 ), 'F_Inputs - Reps'!G527, 'F_Inputs - Reps override'!G527 ) )</f>
        <v>1.8839999999999999</v>
      </c>
      <c r="I527" s="15">
        <f xml:space="preserve"> IF( ISNA( 'F_Inputs - Reps override'!H527 ), "", IF( ISBLANK( 'F_Inputs - Reps override'!H527 ), 'F_Inputs - Reps'!H527, 'F_Inputs - Reps override'!H527 ) )</f>
        <v>1.8839999999999999</v>
      </c>
      <c r="J527" s="15">
        <f xml:space="preserve"> IF( ISNA( 'F_Inputs - Reps override'!I527 ), "", IF( ISBLANK( 'F_Inputs - Reps override'!I527 ), 'F_Inputs - Reps'!I527, 'F_Inputs - Reps override'!I527 ) )</f>
        <v>1.8839999999999999</v>
      </c>
      <c r="K527" s="15">
        <f xml:space="preserve"> IF( ISNA( 'F_Inputs - Reps override'!J527 ), "", IF( ISBLANK( 'F_Inputs - Reps override'!J527 ), 'F_Inputs - Reps'!J527, 'F_Inputs - Reps override'!J527 ) )</f>
        <v>1.8839999999999999</v>
      </c>
      <c r="L527" s="7">
        <f t="shared" si="8"/>
        <v>9.42</v>
      </c>
      <c r="M527" t="str">
        <f xml:space="preserve"> INDEX(Lookup!$D$3:$D$134, MATCH('Inputs - Reps'!D527, Lookup!$C$3:$C$134, 0),)</f>
        <v>3rd Capex WWN</v>
      </c>
    </row>
    <row r="528" spans="3:13">
      <c r="C528" s="15" t="s">
        <v>300</v>
      </c>
      <c r="D528" s="15" t="s">
        <v>290</v>
      </c>
      <c r="E528" s="15" t="s">
        <v>291</v>
      </c>
      <c r="F528" s="15" t="s">
        <v>36</v>
      </c>
      <c r="G528" s="15">
        <f xml:space="preserve"> IF( ISNA( 'F_Inputs - Reps override'!F528 ), "", IF( ISBLANK( 'F_Inputs - Reps override'!F528 ), 'F_Inputs - Reps'!F528, 'F_Inputs - Reps override'!F528 ) )</f>
        <v>0</v>
      </c>
      <c r="H528" s="15">
        <f xml:space="preserve"> IF( ISNA( 'F_Inputs - Reps override'!G528 ), "", IF( ISBLANK( 'F_Inputs - Reps override'!G528 ), 'F_Inputs - Reps'!G528, 'F_Inputs - Reps override'!G528 ) )</f>
        <v>0</v>
      </c>
      <c r="I528" s="15">
        <f xml:space="preserve"> IF( ISNA( 'F_Inputs - Reps override'!H528 ), "", IF( ISBLANK( 'F_Inputs - Reps override'!H528 ), 'F_Inputs - Reps'!H528, 'F_Inputs - Reps override'!H528 ) )</f>
        <v>0</v>
      </c>
      <c r="J528" s="15">
        <f xml:space="preserve"> IF( ISNA( 'F_Inputs - Reps override'!I528 ), "", IF( ISBLANK( 'F_Inputs - Reps override'!I528 ), 'F_Inputs - Reps'!I528, 'F_Inputs - Reps override'!I528 ) )</f>
        <v>0</v>
      </c>
      <c r="K528" s="15">
        <f xml:space="preserve"> IF( ISNA( 'F_Inputs - Reps override'!J528 ), "", IF( ISBLANK( 'F_Inputs - Reps override'!J528 ), 'F_Inputs - Reps'!J528, 'F_Inputs - Reps override'!J528 ) )</f>
        <v>0</v>
      </c>
      <c r="L528" s="7">
        <f t="shared" si="8"/>
        <v>0</v>
      </c>
      <c r="M528" t="str">
        <f xml:space="preserve"> INDEX(Lookup!$D$3:$D$134, MATCH('Inputs - Reps'!D528, Lookup!$C$3:$C$134, 0),)</f>
        <v>3rd Capex WWN</v>
      </c>
    </row>
    <row r="529" spans="3:13">
      <c r="C529" s="15" t="s">
        <v>300</v>
      </c>
      <c r="D529" s="15" t="s">
        <v>292</v>
      </c>
      <c r="E529" s="15" t="s">
        <v>293</v>
      </c>
      <c r="F529" s="15" t="s">
        <v>36</v>
      </c>
      <c r="G529" s="15">
        <f xml:space="preserve"> IF( ISNA( 'F_Inputs - Reps override'!F529 ), "", IF( ISBLANK( 'F_Inputs - Reps override'!F529 ), 'F_Inputs - Reps'!F529, 'F_Inputs - Reps override'!F529 ) )</f>
        <v>0</v>
      </c>
      <c r="H529" s="15">
        <f xml:space="preserve"> IF( ISNA( 'F_Inputs - Reps override'!G529 ), "", IF( ISBLANK( 'F_Inputs - Reps override'!G529 ), 'F_Inputs - Reps'!G529, 'F_Inputs - Reps override'!G529 ) )</f>
        <v>0</v>
      </c>
      <c r="I529" s="15">
        <f xml:space="preserve"> IF( ISNA( 'F_Inputs - Reps override'!H529 ), "", IF( ISBLANK( 'F_Inputs - Reps override'!H529 ), 'F_Inputs - Reps'!H529, 'F_Inputs - Reps override'!H529 ) )</f>
        <v>0</v>
      </c>
      <c r="J529" s="15">
        <f xml:space="preserve"> IF( ISNA( 'F_Inputs - Reps override'!I529 ), "", IF( ISBLANK( 'F_Inputs - Reps override'!I529 ), 'F_Inputs - Reps'!I529, 'F_Inputs - Reps override'!I529 ) )</f>
        <v>0</v>
      </c>
      <c r="K529" s="15">
        <f xml:space="preserve"> IF( ISNA( 'F_Inputs - Reps override'!J529 ), "", IF( ISBLANK( 'F_Inputs - Reps override'!J529 ), 'F_Inputs - Reps'!J529, 'F_Inputs - Reps override'!J529 ) )</f>
        <v>0</v>
      </c>
      <c r="L529" s="7">
        <f t="shared" si="8"/>
        <v>0</v>
      </c>
      <c r="M529" t="str">
        <f xml:space="preserve"> INDEX(Lookup!$D$3:$D$134, MATCH('Inputs - Reps'!D529, Lookup!$C$3:$C$134, 0),)</f>
        <v>3rd Capex BIO</v>
      </c>
    </row>
    <row r="530" spans="3:13">
      <c r="C530" s="15" t="s">
        <v>300</v>
      </c>
      <c r="D530" s="15" t="s">
        <v>294</v>
      </c>
      <c r="E530" s="15" t="s">
        <v>295</v>
      </c>
      <c r="F530" s="15" t="s">
        <v>36</v>
      </c>
      <c r="G530" s="15">
        <f xml:space="preserve"> IF( ISNA( 'F_Inputs - Reps override'!F530 ), "", IF( ISBLANK( 'F_Inputs - Reps override'!F530 ), 'F_Inputs - Reps'!F530, 'F_Inputs - Reps override'!F530 ) )</f>
        <v>0</v>
      </c>
      <c r="H530" s="15">
        <f xml:space="preserve"> IF( ISNA( 'F_Inputs - Reps override'!G530 ), "", IF( ISBLANK( 'F_Inputs - Reps override'!G530 ), 'F_Inputs - Reps'!G530, 'F_Inputs - Reps override'!G530 ) )</f>
        <v>0</v>
      </c>
      <c r="I530" s="15">
        <f xml:space="preserve"> IF( ISNA( 'F_Inputs - Reps override'!H530 ), "", IF( ISBLANK( 'F_Inputs - Reps override'!H530 ), 'F_Inputs - Reps'!H530, 'F_Inputs - Reps override'!H530 ) )</f>
        <v>0</v>
      </c>
      <c r="J530" s="15">
        <f xml:space="preserve"> IF( ISNA( 'F_Inputs - Reps override'!I530 ), "", IF( ISBLANK( 'F_Inputs - Reps override'!I530 ), 'F_Inputs - Reps'!I530, 'F_Inputs - Reps override'!I530 ) )</f>
        <v>0</v>
      </c>
      <c r="K530" s="15">
        <f xml:space="preserve"> IF( ISNA( 'F_Inputs - Reps override'!J530 ), "", IF( ISBLANK( 'F_Inputs - Reps override'!J530 ), 'F_Inputs - Reps'!J530, 'F_Inputs - Reps override'!J530 ) )</f>
        <v>0</v>
      </c>
      <c r="L530" s="7">
        <f t="shared" si="8"/>
        <v>0</v>
      </c>
      <c r="M530" t="str">
        <f xml:space="preserve"> INDEX(Lookup!$D$3:$D$134, MATCH('Inputs - Reps'!D530, Lookup!$C$3:$C$134, 0),)</f>
        <v>3rd Capex BIO</v>
      </c>
    </row>
    <row r="531" spans="3:13">
      <c r="C531" s="15" t="s">
        <v>300</v>
      </c>
      <c r="D531" s="15" t="s">
        <v>296</v>
      </c>
      <c r="E531" s="15" t="s">
        <v>297</v>
      </c>
      <c r="F531" s="15" t="s">
        <v>36</v>
      </c>
      <c r="G531" s="15">
        <f xml:space="preserve"> IF( ISNA( 'F_Inputs - Reps override'!F531 ), "", IF( ISBLANK( 'F_Inputs - Reps override'!F531 ), 'F_Inputs - Reps'!F531, 'F_Inputs - Reps override'!F531 ) )</f>
        <v>0</v>
      </c>
      <c r="H531" s="15">
        <f xml:space="preserve"> IF( ISNA( 'F_Inputs - Reps override'!G531 ), "", IF( ISBLANK( 'F_Inputs - Reps override'!G531 ), 'F_Inputs - Reps'!G531, 'F_Inputs - Reps override'!G531 ) )</f>
        <v>0</v>
      </c>
      <c r="I531" s="15">
        <f xml:space="preserve"> IF( ISNA( 'F_Inputs - Reps override'!H531 ), "", IF( ISBLANK( 'F_Inputs - Reps override'!H531 ), 'F_Inputs - Reps'!H531, 'F_Inputs - Reps override'!H531 ) )</f>
        <v>0</v>
      </c>
      <c r="J531" s="15">
        <f xml:space="preserve"> IF( ISNA( 'F_Inputs - Reps override'!I531 ), "", IF( ISBLANK( 'F_Inputs - Reps override'!I531 ), 'F_Inputs - Reps'!I531, 'F_Inputs - Reps override'!I531 ) )</f>
        <v>0</v>
      </c>
      <c r="K531" s="15">
        <f xml:space="preserve"> IF( ISNA( 'F_Inputs - Reps override'!J531 ), "", IF( ISBLANK( 'F_Inputs - Reps override'!J531 ), 'F_Inputs - Reps'!J531, 'F_Inputs - Reps override'!J531 ) )</f>
        <v>0</v>
      </c>
      <c r="L531" s="7">
        <f t="shared" si="8"/>
        <v>0</v>
      </c>
      <c r="M531" t="str">
        <f xml:space="preserve"> INDEX(Lookup!$D$3:$D$134, MATCH('Inputs - Reps'!D531, Lookup!$C$3:$C$134, 0),)</f>
        <v>3rd Capex BIO</v>
      </c>
    </row>
    <row r="532" spans="3:13">
      <c r="C532" s="15" t="s">
        <v>301</v>
      </c>
      <c r="D532" s="15" t="s">
        <v>34</v>
      </c>
      <c r="E532" s="15" t="s">
        <v>35</v>
      </c>
      <c r="F532" s="15" t="s">
        <v>36</v>
      </c>
      <c r="G532" s="15">
        <f xml:space="preserve"> IF( ISNA( 'F_Inputs - Reps override'!F532 ), "", IF( ISBLANK( 'F_Inputs - Reps override'!F532 ), 'F_Inputs - Reps'!F532, 'F_Inputs - Reps override'!F532 ) )</f>
        <v>65.456585048973906</v>
      </c>
      <c r="H532" s="15">
        <f xml:space="preserve"> IF( ISNA( 'F_Inputs - Reps override'!G532 ), "", IF( ISBLANK( 'F_Inputs - Reps override'!G532 ), 'F_Inputs - Reps'!G532, 'F_Inputs - Reps override'!G532 ) )</f>
        <v>67.151911204177907</v>
      </c>
      <c r="I532" s="15">
        <f xml:space="preserve"> IF( ISNA( 'F_Inputs - Reps override'!H532 ), "", IF( ISBLANK( 'F_Inputs - Reps override'!H532 ), 'F_Inputs - Reps'!H532, 'F_Inputs - Reps override'!H532 ) )</f>
        <v>62.809511299198</v>
      </c>
      <c r="J532" s="15">
        <f xml:space="preserve"> IF( ISNA( 'F_Inputs - Reps override'!I532 ), "", IF( ISBLANK( 'F_Inputs - Reps override'!I532 ), 'F_Inputs - Reps'!I532, 'F_Inputs - Reps override'!I532 ) )</f>
        <v>60.7884288645498</v>
      </c>
      <c r="K532" s="15">
        <f xml:space="preserve"> IF( ISNA( 'F_Inputs - Reps override'!J532 ), "", IF( ISBLANK( 'F_Inputs - Reps override'!J532 ), 'F_Inputs - Reps'!J532, 'F_Inputs - Reps override'!J532 ) )</f>
        <v>63.387257072348397</v>
      </c>
      <c r="L532" s="7">
        <f t="shared" si="8"/>
        <v>319.59369348924804</v>
      </c>
      <c r="M532" t="str">
        <f xml:space="preserve"> INDEX(Lookup!$D$3:$D$134, MATCH('Inputs - Reps'!D532, Lookup!$C$3:$C$134, 0),)</f>
        <v>B Opex WR</v>
      </c>
    </row>
    <row r="533" spans="3:13">
      <c r="C533" s="15" t="s">
        <v>301</v>
      </c>
      <c r="D533" s="15" t="s">
        <v>38</v>
      </c>
      <c r="E533" s="15" t="s">
        <v>39</v>
      </c>
      <c r="F533" s="15" t="s">
        <v>36</v>
      </c>
      <c r="G533" s="15">
        <f xml:space="preserve"> IF( ISNA( 'F_Inputs - Reps override'!F533 ), "", IF( ISBLANK( 'F_Inputs - Reps override'!F533 ), 'F_Inputs - Reps'!F533, 'F_Inputs - Reps override'!F533 ) )</f>
        <v>65.001717303812796</v>
      </c>
      <c r="H533" s="15">
        <f xml:space="preserve"> IF( ISNA( 'F_Inputs - Reps override'!G533 ), "", IF( ISBLANK( 'F_Inputs - Reps override'!G533 ), 'F_Inputs - Reps'!G533, 'F_Inputs - Reps override'!G533 ) )</f>
        <v>62.0250078131835</v>
      </c>
      <c r="I533" s="15">
        <f xml:space="preserve"> IF( ISNA( 'F_Inputs - Reps override'!H533 ), "", IF( ISBLANK( 'F_Inputs - Reps override'!H533 ), 'F_Inputs - Reps'!H533, 'F_Inputs - Reps override'!H533 ) )</f>
        <v>59.9820157898018</v>
      </c>
      <c r="J533" s="15">
        <f xml:space="preserve"> IF( ISNA( 'F_Inputs - Reps override'!I533 ), "", IF( ISBLANK( 'F_Inputs - Reps override'!I533 ), 'F_Inputs - Reps'!I533, 'F_Inputs - Reps override'!I533 ) )</f>
        <v>56.261951748631901</v>
      </c>
      <c r="K533" s="15">
        <f xml:space="preserve"> IF( ISNA( 'F_Inputs - Reps override'!J533 ), "", IF( ISBLANK( 'F_Inputs - Reps override'!J533 ), 'F_Inputs - Reps'!J533, 'F_Inputs - Reps override'!J533 ) )</f>
        <v>55.1794857679687</v>
      </c>
      <c r="L533" s="7">
        <f t="shared" si="8"/>
        <v>298.45017842339871</v>
      </c>
      <c r="M533" t="str">
        <f xml:space="preserve"> INDEX(Lookup!$D$3:$D$134, MATCH('Inputs - Reps'!D533, Lookup!$C$3:$C$134, 0),)</f>
        <v>B Opex WN</v>
      </c>
    </row>
    <row r="534" spans="3:13">
      <c r="C534" s="15" t="s">
        <v>301</v>
      </c>
      <c r="D534" s="15" t="s">
        <v>40</v>
      </c>
      <c r="E534" s="15" t="s">
        <v>41</v>
      </c>
      <c r="F534" s="15" t="s">
        <v>36</v>
      </c>
      <c r="G534" s="15">
        <f xml:space="preserve"> IF( ISNA( 'F_Inputs - Reps override'!F534 ), "", IF( ISBLANK( 'F_Inputs - Reps override'!F534 ), 'F_Inputs - Reps'!F534, 'F_Inputs - Reps override'!F534 ) )</f>
        <v>290.59637913085902</v>
      </c>
      <c r="H534" s="15">
        <f xml:space="preserve"> IF( ISNA( 'F_Inputs - Reps override'!G534 ), "", IF( ISBLANK( 'F_Inputs - Reps override'!G534 ), 'F_Inputs - Reps'!G534, 'F_Inputs - Reps override'!G534 ) )</f>
        <v>287.09737116308298</v>
      </c>
      <c r="I534" s="15">
        <f xml:space="preserve"> IF( ISNA( 'F_Inputs - Reps override'!H534 ), "", IF( ISBLANK( 'F_Inputs - Reps override'!H534 ), 'F_Inputs - Reps'!H534, 'F_Inputs - Reps override'!H534 ) )</f>
        <v>276.74230529546998</v>
      </c>
      <c r="J534" s="15">
        <f xml:space="preserve"> IF( ISNA( 'F_Inputs - Reps override'!I534 ), "", IF( ISBLANK( 'F_Inputs - Reps override'!I534 ), 'F_Inputs - Reps'!I534, 'F_Inputs - Reps override'!I534 ) )</f>
        <v>269.84970191951697</v>
      </c>
      <c r="K534" s="15">
        <f xml:space="preserve"> IF( ISNA( 'F_Inputs - Reps override'!J534 ), "", IF( ISBLANK( 'F_Inputs - Reps override'!J534 ), 'F_Inputs - Reps'!J534, 'F_Inputs - Reps override'!J534 ) )</f>
        <v>269.05866039500103</v>
      </c>
      <c r="L534" s="7">
        <f t="shared" si="8"/>
        <v>1393.34441790393</v>
      </c>
      <c r="M534" t="str">
        <f xml:space="preserve"> INDEX(Lookup!$D$3:$D$134, MATCH('Inputs - Reps'!D534, Lookup!$C$3:$C$134, 0),)</f>
        <v>B Opex WN</v>
      </c>
    </row>
    <row r="535" spans="3:13">
      <c r="C535" s="15" t="s">
        <v>301</v>
      </c>
      <c r="D535" s="15" t="s">
        <v>42</v>
      </c>
      <c r="E535" s="15" t="s">
        <v>43</v>
      </c>
      <c r="F535" s="15" t="s">
        <v>36</v>
      </c>
      <c r="G535" s="15">
        <f xml:space="preserve"> IF( ISNA( 'F_Inputs - Reps override'!F535 ), "", IF( ISBLANK( 'F_Inputs - Reps override'!F535 ), 'F_Inputs - Reps'!F535, 'F_Inputs - Reps override'!F535 ) )</f>
        <v>7.4865630568849602</v>
      </c>
      <c r="H535" s="15">
        <f xml:space="preserve"> IF( ISNA( 'F_Inputs - Reps override'!G535 ), "", IF( ISBLANK( 'F_Inputs - Reps override'!G535 ), 'F_Inputs - Reps'!G535, 'F_Inputs - Reps override'!G535 ) )</f>
        <v>8.0449381274258691</v>
      </c>
      <c r="I535" s="15">
        <f xml:space="preserve"> IF( ISNA( 'F_Inputs - Reps override'!H535 ), "", IF( ISBLANK( 'F_Inputs - Reps override'!H535 ), 'F_Inputs - Reps'!H535, 'F_Inputs - Reps override'!H535 ) )</f>
        <v>7.9791719448806502</v>
      </c>
      <c r="J535" s="15">
        <f xml:space="preserve"> IF( ISNA( 'F_Inputs - Reps override'!I535 ), "", IF( ISBLANK( 'F_Inputs - Reps override'!I535 ), 'F_Inputs - Reps'!I535, 'F_Inputs - Reps override'!I535 ) )</f>
        <v>7.96140101000125</v>
      </c>
      <c r="K535" s="15">
        <f xml:space="preserve"> IF( ISNA( 'F_Inputs - Reps override'!J535 ), "", IF( ISBLANK( 'F_Inputs - Reps override'!J535 ), 'F_Inputs - Reps'!J535, 'F_Inputs - Reps override'!J535 ) )</f>
        <v>8.4152984215156792</v>
      </c>
      <c r="L535" s="7">
        <f t="shared" si="8"/>
        <v>39.887372560708414</v>
      </c>
      <c r="M535" t="str">
        <f xml:space="preserve"> INDEX(Lookup!$D$3:$D$134, MATCH('Inputs - Reps'!D535, Lookup!$C$3:$C$134, 0),)</f>
        <v>B Opex WN</v>
      </c>
    </row>
    <row r="536" spans="3:13">
      <c r="C536" s="15" t="s">
        <v>301</v>
      </c>
      <c r="D536" s="15" t="s">
        <v>44</v>
      </c>
      <c r="E536" s="15" t="s">
        <v>45</v>
      </c>
      <c r="F536" s="15" t="s">
        <v>36</v>
      </c>
      <c r="G536" s="15">
        <f xml:space="preserve"> IF( ISNA( 'F_Inputs - Reps override'!F536 ), "", IF( ISBLANK( 'F_Inputs - Reps override'!F536 ), 'F_Inputs - Reps'!F536, 'F_Inputs - Reps override'!F536 ) )</f>
        <v>9.0894949384999997</v>
      </c>
      <c r="H536" s="15">
        <f xml:space="preserve"> IF( ISNA( 'F_Inputs - Reps override'!G536 ), "", IF( ISBLANK( 'F_Inputs - Reps override'!G536 ), 'F_Inputs - Reps'!G536, 'F_Inputs - Reps override'!G536 ) )</f>
        <v>9.4437049992999995</v>
      </c>
      <c r="I536" s="15">
        <f xml:space="preserve"> IF( ISNA( 'F_Inputs - Reps override'!H536 ), "", IF( ISBLANK( 'F_Inputs - Reps override'!H536 ), 'F_Inputs - Reps'!H536, 'F_Inputs - Reps override'!H536 ) )</f>
        <v>7.0772252428</v>
      </c>
      <c r="J536" s="15">
        <f xml:space="preserve"> IF( ISNA( 'F_Inputs - Reps override'!I536 ), "", IF( ISBLANK( 'F_Inputs - Reps override'!I536 ), 'F_Inputs - Reps'!I536, 'F_Inputs - Reps override'!I536 ) )</f>
        <v>6.5527152144</v>
      </c>
      <c r="K536" s="15">
        <f xml:space="preserve"> IF( ISNA( 'F_Inputs - Reps override'!J536 ), "", IF( ISBLANK( 'F_Inputs - Reps override'!J536 ), 'F_Inputs - Reps'!J536, 'F_Inputs - Reps override'!J536 ) )</f>
        <v>7.0824628560000003</v>
      </c>
      <c r="L536" s="7">
        <f t="shared" si="8"/>
        <v>39.245603250999999</v>
      </c>
      <c r="M536" t="str">
        <f xml:space="preserve"> INDEX(Lookup!$D$3:$D$134, MATCH('Inputs - Reps'!D536, Lookup!$C$3:$C$134, 0),)</f>
        <v>E Opex WR</v>
      </c>
    </row>
    <row r="537" spans="3:13">
      <c r="C537" s="15" t="s">
        <v>301</v>
      </c>
      <c r="D537" s="15" t="s">
        <v>46</v>
      </c>
      <c r="E537" s="15" t="s">
        <v>47</v>
      </c>
      <c r="F537" s="15" t="s">
        <v>36</v>
      </c>
      <c r="G537" s="15">
        <f xml:space="preserve"> IF( ISNA( 'F_Inputs - Reps override'!F537 ), "", IF( ISBLANK( 'F_Inputs - Reps override'!F537 ), 'F_Inputs - Reps'!F537, 'F_Inputs - Reps override'!F537 ) )</f>
        <v>0</v>
      </c>
      <c r="H537" s="15">
        <f xml:space="preserve"> IF( ISNA( 'F_Inputs - Reps override'!G537 ), "", IF( ISBLANK( 'F_Inputs - Reps override'!G537 ), 'F_Inputs - Reps'!G537, 'F_Inputs - Reps override'!G537 ) )</f>
        <v>0</v>
      </c>
      <c r="I537" s="15">
        <f xml:space="preserve"> IF( ISNA( 'F_Inputs - Reps override'!H537 ), "", IF( ISBLANK( 'F_Inputs - Reps override'!H537 ), 'F_Inputs - Reps'!H537, 'F_Inputs - Reps override'!H537 ) )</f>
        <v>0</v>
      </c>
      <c r="J537" s="15">
        <f xml:space="preserve"> IF( ISNA( 'F_Inputs - Reps override'!I537 ), "", IF( ISBLANK( 'F_Inputs - Reps override'!I537 ), 'F_Inputs - Reps'!I537, 'F_Inputs - Reps override'!I537 ) )</f>
        <v>0</v>
      </c>
      <c r="K537" s="15">
        <f xml:space="preserve"> IF( ISNA( 'F_Inputs - Reps override'!J537 ), "", IF( ISBLANK( 'F_Inputs - Reps override'!J537 ), 'F_Inputs - Reps'!J537, 'F_Inputs - Reps override'!J537 ) )</f>
        <v>0</v>
      </c>
      <c r="L537" s="7">
        <f t="shared" si="8"/>
        <v>0</v>
      </c>
      <c r="M537" t="str">
        <f xml:space="preserve"> INDEX(Lookup!$D$3:$D$134, MATCH('Inputs - Reps'!D537, Lookup!$C$3:$C$134, 0),)</f>
        <v>E Opex WN</v>
      </c>
    </row>
    <row r="538" spans="3:13">
      <c r="C538" s="15" t="s">
        <v>301</v>
      </c>
      <c r="D538" s="15" t="s">
        <v>48</v>
      </c>
      <c r="E538" s="15" t="s">
        <v>49</v>
      </c>
      <c r="F538" s="15" t="s">
        <v>36</v>
      </c>
      <c r="G538" s="15">
        <f xml:space="preserve"> IF( ISNA( 'F_Inputs - Reps override'!F538 ), "", IF( ISBLANK( 'F_Inputs - Reps override'!F538 ), 'F_Inputs - Reps'!F538, 'F_Inputs - Reps override'!F538 ) )</f>
        <v>1.4390891101000001</v>
      </c>
      <c r="H538" s="15">
        <f xml:space="preserve"> IF( ISNA( 'F_Inputs - Reps override'!G538 ), "", IF( ISBLANK( 'F_Inputs - Reps override'!G538 ), 'F_Inputs - Reps'!G538, 'F_Inputs - Reps override'!G538 ) )</f>
        <v>2.0331495653</v>
      </c>
      <c r="I538" s="15">
        <f xml:space="preserve"> IF( ISNA( 'F_Inputs - Reps override'!H538 ), "", IF( ISBLANK( 'F_Inputs - Reps override'!H538 ), 'F_Inputs - Reps'!H538, 'F_Inputs - Reps override'!H538 ) )</f>
        <v>2.7614250570999999</v>
      </c>
      <c r="J538" s="15">
        <f xml:space="preserve"> IF( ISNA( 'F_Inputs - Reps override'!I538 ), "", IF( ISBLANK( 'F_Inputs - Reps override'!I538 ), 'F_Inputs - Reps'!I538, 'F_Inputs - Reps override'!I538 ) )</f>
        <v>1.3745460709999999</v>
      </c>
      <c r="K538" s="15">
        <f xml:space="preserve"> IF( ISNA( 'F_Inputs - Reps override'!J538 ), "", IF( ISBLANK( 'F_Inputs - Reps override'!J538 ), 'F_Inputs - Reps'!J538, 'F_Inputs - Reps override'!J538 ) )</f>
        <v>2.0360709552</v>
      </c>
      <c r="L538" s="7">
        <f t="shared" si="8"/>
        <v>9.6442807587000008</v>
      </c>
      <c r="M538" t="str">
        <f xml:space="preserve"> INDEX(Lookup!$D$3:$D$134, MATCH('Inputs - Reps'!D538, Lookup!$C$3:$C$134, 0),)</f>
        <v>E Opex WN</v>
      </c>
    </row>
    <row r="539" spans="3:13">
      <c r="C539" s="15" t="s">
        <v>301</v>
      </c>
      <c r="D539" s="15" t="s">
        <v>50</v>
      </c>
      <c r="E539" s="15" t="s">
        <v>51</v>
      </c>
      <c r="F539" s="15" t="s">
        <v>36</v>
      </c>
      <c r="G539" s="15">
        <f xml:space="preserve"> IF( ISNA( 'F_Inputs - Reps override'!F539 ), "", IF( ISBLANK( 'F_Inputs - Reps override'!F539 ), 'F_Inputs - Reps'!F539, 'F_Inputs - Reps override'!F539 ) )</f>
        <v>23.7263053022</v>
      </c>
      <c r="H539" s="15">
        <f xml:space="preserve"> IF( ISNA( 'F_Inputs - Reps override'!G539 ), "", IF( ISBLANK( 'F_Inputs - Reps override'!G539 ), 'F_Inputs - Reps'!G539, 'F_Inputs - Reps override'!G539 ) )</f>
        <v>23.471633453599999</v>
      </c>
      <c r="I539" s="15">
        <f xml:space="preserve"> IF( ISNA( 'F_Inputs - Reps override'!H539 ), "", IF( ISBLANK( 'F_Inputs - Reps override'!H539 ), 'F_Inputs - Reps'!H539, 'F_Inputs - Reps override'!H539 ) )</f>
        <v>23.589251361999999</v>
      </c>
      <c r="J539" s="15">
        <f xml:space="preserve"> IF( ISNA( 'F_Inputs - Reps override'!I539 ), "", IF( ISBLANK( 'F_Inputs - Reps override'!I539 ), 'F_Inputs - Reps'!I539, 'F_Inputs - Reps override'!I539 ) )</f>
        <v>23.707603341799999</v>
      </c>
      <c r="K539" s="15">
        <f xml:space="preserve"> IF( ISNA( 'F_Inputs - Reps override'!J539 ), "", IF( ISBLANK( 'F_Inputs - Reps override'!J539 ), 'F_Inputs - Reps'!J539, 'F_Inputs - Reps override'!J539 ) )</f>
        <v>24.0782074643</v>
      </c>
      <c r="L539" s="7">
        <f t="shared" si="8"/>
        <v>118.5730009239</v>
      </c>
      <c r="M539" t="str">
        <f xml:space="preserve"> INDEX(Lookup!$D$3:$D$134, MATCH('Inputs - Reps'!D539, Lookup!$C$3:$C$134, 0),)</f>
        <v>E Opex WN</v>
      </c>
    </row>
    <row r="540" spans="3:13">
      <c r="C540" s="15" t="s">
        <v>301</v>
      </c>
      <c r="D540" s="15" t="s">
        <v>52</v>
      </c>
      <c r="E540" s="15" t="s">
        <v>53</v>
      </c>
      <c r="F540" s="15" t="s">
        <v>36</v>
      </c>
      <c r="G540" s="15">
        <f xml:space="preserve"> IF( ISNA( 'F_Inputs - Reps override'!F540 ), "", IF( ISBLANK( 'F_Inputs - Reps override'!F540 ), 'F_Inputs - Reps'!F540, 'F_Inputs - Reps override'!F540 ) )</f>
        <v>0</v>
      </c>
      <c r="H540" s="15">
        <f xml:space="preserve"> IF( ISNA( 'F_Inputs - Reps override'!G540 ), "", IF( ISBLANK( 'F_Inputs - Reps override'!G540 ), 'F_Inputs - Reps'!G540, 'F_Inputs - Reps override'!G540 ) )</f>
        <v>0</v>
      </c>
      <c r="I540" s="15">
        <f xml:space="preserve"> IF( ISNA( 'F_Inputs - Reps override'!H540 ), "", IF( ISBLANK( 'F_Inputs - Reps override'!H540 ), 'F_Inputs - Reps'!H540, 'F_Inputs - Reps override'!H540 ) )</f>
        <v>0</v>
      </c>
      <c r="J540" s="15">
        <f xml:space="preserve"> IF( ISNA( 'F_Inputs - Reps override'!I540 ), "", IF( ISBLANK( 'F_Inputs - Reps override'!I540 ), 'F_Inputs - Reps'!I540, 'F_Inputs - Reps override'!I540 ) )</f>
        <v>0</v>
      </c>
      <c r="K540" s="15">
        <f xml:space="preserve"> IF( ISNA( 'F_Inputs - Reps override'!J540 ), "", IF( ISBLANK( 'F_Inputs - Reps override'!J540 ), 'F_Inputs - Reps'!J540, 'F_Inputs - Reps override'!J540 ) )</f>
        <v>0</v>
      </c>
      <c r="L540" s="7">
        <f t="shared" si="8"/>
        <v>0</v>
      </c>
      <c r="M540" t="str">
        <f xml:space="preserve"> INDEX(Lookup!$D$3:$D$134, MATCH('Inputs - Reps'!D540, Lookup!$C$3:$C$134, 0),)</f>
        <v>Plus Opex WR</v>
      </c>
    </row>
    <row r="541" spans="3:13">
      <c r="C541" s="15" t="s">
        <v>301</v>
      </c>
      <c r="D541" s="15" t="s">
        <v>54</v>
      </c>
      <c r="E541" s="15" t="s">
        <v>55</v>
      </c>
      <c r="F541" s="15" t="s">
        <v>36</v>
      </c>
      <c r="G541" s="15">
        <f xml:space="preserve"> IF( ISNA( 'F_Inputs - Reps override'!F541 ), "", IF( ISBLANK( 'F_Inputs - Reps override'!F541 ), 'F_Inputs - Reps'!F541, 'F_Inputs - Reps override'!F541 ) )</f>
        <v>0</v>
      </c>
      <c r="H541" s="15">
        <f xml:space="preserve"> IF( ISNA( 'F_Inputs - Reps override'!G541 ), "", IF( ISBLANK( 'F_Inputs - Reps override'!G541 ), 'F_Inputs - Reps'!G541, 'F_Inputs - Reps override'!G541 ) )</f>
        <v>0</v>
      </c>
      <c r="I541" s="15">
        <f xml:space="preserve"> IF( ISNA( 'F_Inputs - Reps override'!H541 ), "", IF( ISBLANK( 'F_Inputs - Reps override'!H541 ), 'F_Inputs - Reps'!H541, 'F_Inputs - Reps override'!H541 ) )</f>
        <v>0</v>
      </c>
      <c r="J541" s="15">
        <f xml:space="preserve"> IF( ISNA( 'F_Inputs - Reps override'!I541 ), "", IF( ISBLANK( 'F_Inputs - Reps override'!I541 ), 'F_Inputs - Reps'!I541, 'F_Inputs - Reps override'!I541 ) )</f>
        <v>0</v>
      </c>
      <c r="K541" s="15">
        <f xml:space="preserve"> IF( ISNA( 'F_Inputs - Reps override'!J541 ), "", IF( ISBLANK( 'F_Inputs - Reps override'!J541 ), 'F_Inputs - Reps'!J541, 'F_Inputs - Reps override'!J541 ) )</f>
        <v>0</v>
      </c>
      <c r="L541" s="7">
        <f t="shared" si="8"/>
        <v>0</v>
      </c>
      <c r="M541" t="str">
        <f xml:space="preserve"> INDEX(Lookup!$D$3:$D$134, MATCH('Inputs - Reps'!D541, Lookup!$C$3:$C$134, 0),)</f>
        <v>Plus Opex WN</v>
      </c>
    </row>
    <row r="542" spans="3:13">
      <c r="C542" s="15" t="s">
        <v>301</v>
      </c>
      <c r="D542" s="15" t="s">
        <v>56</v>
      </c>
      <c r="E542" s="15" t="s">
        <v>57</v>
      </c>
      <c r="F542" s="15" t="s">
        <v>36</v>
      </c>
      <c r="G542" s="15">
        <f xml:space="preserve"> IF( ISNA( 'F_Inputs - Reps override'!F542 ), "", IF( ISBLANK( 'F_Inputs - Reps override'!F542 ), 'F_Inputs - Reps'!F542, 'F_Inputs - Reps override'!F542 ) )</f>
        <v>0</v>
      </c>
      <c r="H542" s="15">
        <f xml:space="preserve"> IF( ISNA( 'F_Inputs - Reps override'!G542 ), "", IF( ISBLANK( 'F_Inputs - Reps override'!G542 ), 'F_Inputs - Reps'!G542, 'F_Inputs - Reps override'!G542 ) )</f>
        <v>0</v>
      </c>
      <c r="I542" s="15">
        <f xml:space="preserve"> IF( ISNA( 'F_Inputs - Reps override'!H542 ), "", IF( ISBLANK( 'F_Inputs - Reps override'!H542 ), 'F_Inputs - Reps'!H542, 'F_Inputs - Reps override'!H542 ) )</f>
        <v>0</v>
      </c>
      <c r="J542" s="15">
        <f xml:space="preserve"> IF( ISNA( 'F_Inputs - Reps override'!I542 ), "", IF( ISBLANK( 'F_Inputs - Reps override'!I542 ), 'F_Inputs - Reps'!I542, 'F_Inputs - Reps override'!I542 ) )</f>
        <v>0</v>
      </c>
      <c r="K542" s="15">
        <f xml:space="preserve"> IF( ISNA( 'F_Inputs - Reps override'!J542 ), "", IF( ISBLANK( 'F_Inputs - Reps override'!J542 ), 'F_Inputs - Reps'!J542, 'F_Inputs - Reps override'!J542 ) )</f>
        <v>0</v>
      </c>
      <c r="L542" s="7">
        <f t="shared" si="8"/>
        <v>0</v>
      </c>
      <c r="M542" t="str">
        <f xml:space="preserve"> INDEX(Lookup!$D$3:$D$134, MATCH('Inputs - Reps'!D542, Lookup!$C$3:$C$134, 0),)</f>
        <v>Plus Opex WN</v>
      </c>
    </row>
    <row r="543" spans="3:13">
      <c r="C543" s="15" t="s">
        <v>301</v>
      </c>
      <c r="D543" s="15" t="s">
        <v>58</v>
      </c>
      <c r="E543" s="15" t="s">
        <v>59</v>
      </c>
      <c r="F543" s="15" t="s">
        <v>36</v>
      </c>
      <c r="G543" s="15">
        <f xml:space="preserve"> IF( ISNA( 'F_Inputs - Reps override'!F543 ), "", IF( ISBLANK( 'F_Inputs - Reps override'!F543 ), 'F_Inputs - Reps'!F543, 'F_Inputs - Reps override'!F543 ) )</f>
        <v>0</v>
      </c>
      <c r="H543" s="15">
        <f xml:space="preserve"> IF( ISNA( 'F_Inputs - Reps override'!G543 ), "", IF( ISBLANK( 'F_Inputs - Reps override'!G543 ), 'F_Inputs - Reps'!G543, 'F_Inputs - Reps override'!G543 ) )</f>
        <v>0</v>
      </c>
      <c r="I543" s="15">
        <f xml:space="preserve"> IF( ISNA( 'F_Inputs - Reps override'!H543 ), "", IF( ISBLANK( 'F_Inputs - Reps override'!H543 ), 'F_Inputs - Reps'!H543, 'F_Inputs - Reps override'!H543 ) )</f>
        <v>0</v>
      </c>
      <c r="J543" s="15">
        <f xml:space="preserve"> IF( ISNA( 'F_Inputs - Reps override'!I543 ), "", IF( ISBLANK( 'F_Inputs - Reps override'!I543 ), 'F_Inputs - Reps'!I543, 'F_Inputs - Reps override'!I543 ) )</f>
        <v>0</v>
      </c>
      <c r="K543" s="15">
        <f xml:space="preserve"> IF( ISNA( 'F_Inputs - Reps override'!J543 ), "", IF( ISBLANK( 'F_Inputs - Reps override'!J543 ), 'F_Inputs - Reps'!J543, 'F_Inputs - Reps override'!J543 ) )</f>
        <v>0</v>
      </c>
      <c r="L543" s="7">
        <f t="shared" si="8"/>
        <v>0</v>
      </c>
      <c r="M543" t="str">
        <f xml:space="preserve"> INDEX(Lookup!$D$3:$D$134, MATCH('Inputs - Reps'!D543, Lookup!$C$3:$C$134, 0),)</f>
        <v>Plus Opex WN</v>
      </c>
    </row>
    <row r="544" spans="3:13">
      <c r="C544" s="15" t="s">
        <v>301</v>
      </c>
      <c r="D544" s="15" t="s">
        <v>60</v>
      </c>
      <c r="E544" s="15" t="s">
        <v>61</v>
      </c>
      <c r="F544" s="15" t="s">
        <v>36</v>
      </c>
      <c r="G544" s="15">
        <f xml:space="preserve"> IF( ISNA( 'F_Inputs - Reps override'!F544 ), "", IF( ISBLANK( 'F_Inputs - Reps override'!F544 ), 'F_Inputs - Reps'!F544, 'F_Inputs - Reps override'!F544 ) )</f>
        <v>0</v>
      </c>
      <c r="H544" s="15">
        <f xml:space="preserve"> IF( ISNA( 'F_Inputs - Reps override'!G544 ), "", IF( ISBLANK( 'F_Inputs - Reps override'!G544 ), 'F_Inputs - Reps'!G544, 'F_Inputs - Reps override'!G544 ) )</f>
        <v>0</v>
      </c>
      <c r="I544" s="15">
        <f xml:space="preserve"> IF( ISNA( 'F_Inputs - Reps override'!H544 ), "", IF( ISBLANK( 'F_Inputs - Reps override'!H544 ), 'F_Inputs - Reps'!H544, 'F_Inputs - Reps override'!H544 ) )</f>
        <v>0</v>
      </c>
      <c r="J544" s="15">
        <f xml:space="preserve"> IF( ISNA( 'F_Inputs - Reps override'!I544 ), "", IF( ISBLANK( 'F_Inputs - Reps override'!I544 ), 'F_Inputs - Reps'!I544, 'F_Inputs - Reps override'!I544 ) )</f>
        <v>0</v>
      </c>
      <c r="K544" s="15">
        <f xml:space="preserve"> IF( ISNA( 'F_Inputs - Reps override'!J544 ), "", IF( ISBLANK( 'F_Inputs - Reps override'!J544 ), 'F_Inputs - Reps'!J544, 'F_Inputs - Reps override'!J544 ) )</f>
        <v>0</v>
      </c>
      <c r="L544" s="7">
        <f t="shared" si="8"/>
        <v>0</v>
      </c>
      <c r="M544" t="str">
        <f xml:space="preserve"> INDEX(Lookup!$D$3:$D$134, MATCH('Inputs - Reps'!D544, Lookup!$C$3:$C$134, 0),)</f>
        <v>Plus Opex WR</v>
      </c>
    </row>
    <row r="545" spans="3:13">
      <c r="C545" s="15" t="s">
        <v>301</v>
      </c>
      <c r="D545" s="15" t="s">
        <v>62</v>
      </c>
      <c r="E545" s="15" t="s">
        <v>63</v>
      </c>
      <c r="F545" s="15" t="s">
        <v>36</v>
      </c>
      <c r="G545" s="15">
        <f xml:space="preserve"> IF( ISNA( 'F_Inputs - Reps override'!F545 ), "", IF( ISBLANK( 'F_Inputs - Reps override'!F545 ), 'F_Inputs - Reps'!F545, 'F_Inputs - Reps override'!F545 ) )</f>
        <v>0</v>
      </c>
      <c r="H545" s="15">
        <f xml:space="preserve"> IF( ISNA( 'F_Inputs - Reps override'!G545 ), "", IF( ISBLANK( 'F_Inputs - Reps override'!G545 ), 'F_Inputs - Reps'!G545, 'F_Inputs - Reps override'!G545 ) )</f>
        <v>0</v>
      </c>
      <c r="I545" s="15">
        <f xml:space="preserve"> IF( ISNA( 'F_Inputs - Reps override'!H545 ), "", IF( ISBLANK( 'F_Inputs - Reps override'!H545 ), 'F_Inputs - Reps'!H545, 'F_Inputs - Reps override'!H545 ) )</f>
        <v>0</v>
      </c>
      <c r="J545" s="15">
        <f xml:space="preserve"> IF( ISNA( 'F_Inputs - Reps override'!I545 ), "", IF( ISBLANK( 'F_Inputs - Reps override'!I545 ), 'F_Inputs - Reps'!I545, 'F_Inputs - Reps override'!I545 ) )</f>
        <v>0</v>
      </c>
      <c r="K545" s="15">
        <f xml:space="preserve"> IF( ISNA( 'F_Inputs - Reps override'!J545 ), "", IF( ISBLANK( 'F_Inputs - Reps override'!J545 ), 'F_Inputs - Reps'!J545, 'F_Inputs - Reps override'!J545 ) )</f>
        <v>0</v>
      </c>
      <c r="L545" s="7">
        <f t="shared" si="8"/>
        <v>0</v>
      </c>
      <c r="M545" t="str">
        <f xml:space="preserve"> INDEX(Lookup!$D$3:$D$134, MATCH('Inputs - Reps'!D545, Lookup!$C$3:$C$134, 0),)</f>
        <v>Plus Opex WN</v>
      </c>
    </row>
    <row r="546" spans="3:13">
      <c r="C546" s="15" t="s">
        <v>301</v>
      </c>
      <c r="D546" s="15" t="s">
        <v>64</v>
      </c>
      <c r="E546" s="15" t="s">
        <v>65</v>
      </c>
      <c r="F546" s="15" t="s">
        <v>36</v>
      </c>
      <c r="G546" s="15">
        <f xml:space="preserve"> IF( ISNA( 'F_Inputs - Reps override'!F546 ), "", IF( ISBLANK( 'F_Inputs - Reps override'!F546 ), 'F_Inputs - Reps'!F546, 'F_Inputs - Reps override'!F546 ) )</f>
        <v>0</v>
      </c>
      <c r="H546" s="15">
        <f xml:space="preserve"> IF( ISNA( 'F_Inputs - Reps override'!G546 ), "", IF( ISBLANK( 'F_Inputs - Reps override'!G546 ), 'F_Inputs - Reps'!G546, 'F_Inputs - Reps override'!G546 ) )</f>
        <v>0</v>
      </c>
      <c r="I546" s="15">
        <f xml:space="preserve"> IF( ISNA( 'F_Inputs - Reps override'!H546 ), "", IF( ISBLANK( 'F_Inputs - Reps override'!H546 ), 'F_Inputs - Reps'!H546, 'F_Inputs - Reps override'!H546 ) )</f>
        <v>0</v>
      </c>
      <c r="J546" s="15">
        <f xml:space="preserve"> IF( ISNA( 'F_Inputs - Reps override'!I546 ), "", IF( ISBLANK( 'F_Inputs - Reps override'!I546 ), 'F_Inputs - Reps'!I546, 'F_Inputs - Reps override'!I546 ) )</f>
        <v>0</v>
      </c>
      <c r="K546" s="15">
        <f xml:space="preserve"> IF( ISNA( 'F_Inputs - Reps override'!J546 ), "", IF( ISBLANK( 'F_Inputs - Reps override'!J546 ), 'F_Inputs - Reps'!J546, 'F_Inputs - Reps override'!J546 ) )</f>
        <v>0</v>
      </c>
      <c r="L546" s="7">
        <f t="shared" si="8"/>
        <v>0</v>
      </c>
      <c r="M546" t="str">
        <f xml:space="preserve"> INDEX(Lookup!$D$3:$D$134, MATCH('Inputs - Reps'!D546, Lookup!$C$3:$C$134, 0),)</f>
        <v>Plus Opex WN</v>
      </c>
    </row>
    <row r="547" spans="3:13">
      <c r="C547" s="15" t="s">
        <v>301</v>
      </c>
      <c r="D547" s="15" t="s">
        <v>66</v>
      </c>
      <c r="E547" s="15" t="s">
        <v>67</v>
      </c>
      <c r="F547" s="15" t="s">
        <v>36</v>
      </c>
      <c r="G547" s="15">
        <f xml:space="preserve"> IF( ISNA( 'F_Inputs - Reps override'!F547 ), "", IF( ISBLANK( 'F_Inputs - Reps override'!F547 ), 'F_Inputs - Reps'!F547, 'F_Inputs - Reps override'!F547 ) )</f>
        <v>0</v>
      </c>
      <c r="H547" s="15">
        <f xml:space="preserve"> IF( ISNA( 'F_Inputs - Reps override'!G547 ), "", IF( ISBLANK( 'F_Inputs - Reps override'!G547 ), 'F_Inputs - Reps'!G547, 'F_Inputs - Reps override'!G547 ) )</f>
        <v>3.91074727E-2</v>
      </c>
      <c r="I547" s="15">
        <f xml:space="preserve"> IF( ISNA( 'F_Inputs - Reps override'!H547 ), "", IF( ISBLANK( 'F_Inputs - Reps override'!H547 ), 'F_Inputs - Reps'!H547, 'F_Inputs - Reps override'!H547 ) )</f>
        <v>3.8718336899999997E-2</v>
      </c>
      <c r="J547" s="15">
        <f xml:space="preserve"> IF( ISNA( 'F_Inputs - Reps override'!I547 ), "", IF( ISBLANK( 'F_Inputs - Reps override'!I547 ), 'F_Inputs - Reps'!I547, 'F_Inputs - Reps override'!I547 ) )</f>
        <v>3.8361636300000002E-2</v>
      </c>
      <c r="K547" s="15">
        <f xml:space="preserve"> IF( ISNA( 'F_Inputs - Reps override'!J547 ), "", IF( ISBLANK( 'F_Inputs - Reps override'!J547 ), 'F_Inputs - Reps'!J547, 'F_Inputs - Reps override'!J547 ) )</f>
        <v>3.9918152999999998E-2</v>
      </c>
      <c r="L547" s="7">
        <f t="shared" si="8"/>
        <v>0.15610559889999998</v>
      </c>
      <c r="M547" t="str">
        <f xml:space="preserve"> INDEX(Lookup!$D$3:$D$134, MATCH('Inputs - Reps'!D547, Lookup!$C$3:$C$134, 0),)</f>
        <v>Plus Opex WN</v>
      </c>
    </row>
    <row r="548" spans="3:13">
      <c r="C548" s="15" t="s">
        <v>301</v>
      </c>
      <c r="D548" s="15" t="s">
        <v>68</v>
      </c>
      <c r="E548" s="15" t="s">
        <v>69</v>
      </c>
      <c r="F548" s="15" t="s">
        <v>36</v>
      </c>
      <c r="G548" s="15">
        <f xml:space="preserve"> IF( ISNA( 'F_Inputs - Reps override'!F548 ), "", IF( ISBLANK( 'F_Inputs - Reps override'!F548 ), 'F_Inputs - Reps'!F548, 'F_Inputs - Reps override'!F548 ) )</f>
        <v>0</v>
      </c>
      <c r="H548" s="15">
        <f xml:space="preserve"> IF( ISNA( 'F_Inputs - Reps override'!G548 ), "", IF( ISBLANK( 'F_Inputs - Reps override'!G548 ), 'F_Inputs - Reps'!G548, 'F_Inputs - Reps override'!G548 ) )</f>
        <v>0</v>
      </c>
      <c r="I548" s="15">
        <f xml:space="preserve"> IF( ISNA( 'F_Inputs - Reps override'!H548 ), "", IF( ISBLANK( 'F_Inputs - Reps override'!H548 ), 'F_Inputs - Reps'!H548, 'F_Inputs - Reps override'!H548 ) )</f>
        <v>0</v>
      </c>
      <c r="J548" s="15">
        <f xml:space="preserve"> IF( ISNA( 'F_Inputs - Reps override'!I548 ), "", IF( ISBLANK( 'F_Inputs - Reps override'!I548 ), 'F_Inputs - Reps'!I548, 'F_Inputs - Reps override'!I548 ) )</f>
        <v>0</v>
      </c>
      <c r="K548" s="15">
        <f xml:space="preserve"> IF( ISNA( 'F_Inputs - Reps override'!J548 ), "", IF( ISBLANK( 'F_Inputs - Reps override'!J548 ), 'F_Inputs - Reps'!J548, 'F_Inputs - Reps override'!J548 ) )</f>
        <v>0</v>
      </c>
      <c r="L548" s="7">
        <f t="shared" si="8"/>
        <v>0</v>
      </c>
      <c r="M548" t="str">
        <f xml:space="preserve"> INDEX(Lookup!$D$3:$D$134, MATCH('Inputs - Reps'!D548, Lookup!$C$3:$C$134, 0),)</f>
        <v>Plus Opex WR</v>
      </c>
    </row>
    <row r="549" spans="3:13">
      <c r="C549" s="15" t="s">
        <v>301</v>
      </c>
      <c r="D549" s="15" t="s">
        <v>70</v>
      </c>
      <c r="E549" s="15" t="s">
        <v>71</v>
      </c>
      <c r="F549" s="15" t="s">
        <v>36</v>
      </c>
      <c r="G549" s="15">
        <f xml:space="preserve"> IF( ISNA( 'F_Inputs - Reps override'!F549 ), "", IF( ISBLANK( 'F_Inputs - Reps override'!F549 ), 'F_Inputs - Reps'!F549, 'F_Inputs - Reps override'!F549 ) )</f>
        <v>0</v>
      </c>
      <c r="H549" s="15">
        <f xml:space="preserve"> IF( ISNA( 'F_Inputs - Reps override'!G549 ), "", IF( ISBLANK( 'F_Inputs - Reps override'!G549 ), 'F_Inputs - Reps'!G549, 'F_Inputs - Reps override'!G549 ) )</f>
        <v>0</v>
      </c>
      <c r="I549" s="15">
        <f xml:space="preserve"> IF( ISNA( 'F_Inputs - Reps override'!H549 ), "", IF( ISBLANK( 'F_Inputs - Reps override'!H549 ), 'F_Inputs - Reps'!H549, 'F_Inputs - Reps override'!H549 ) )</f>
        <v>0</v>
      </c>
      <c r="J549" s="15">
        <f xml:space="preserve"> IF( ISNA( 'F_Inputs - Reps override'!I549 ), "", IF( ISBLANK( 'F_Inputs - Reps override'!I549 ), 'F_Inputs - Reps'!I549, 'F_Inputs - Reps override'!I549 ) )</f>
        <v>0</v>
      </c>
      <c r="K549" s="15">
        <f xml:space="preserve"> IF( ISNA( 'F_Inputs - Reps override'!J549 ), "", IF( ISBLANK( 'F_Inputs - Reps override'!J549 ), 'F_Inputs - Reps'!J549, 'F_Inputs - Reps override'!J549 ) )</f>
        <v>0</v>
      </c>
      <c r="L549" s="7">
        <f t="shared" si="8"/>
        <v>0</v>
      </c>
      <c r="M549" t="str">
        <f xml:space="preserve"> INDEX(Lookup!$D$3:$D$134, MATCH('Inputs - Reps'!D549, Lookup!$C$3:$C$134, 0),)</f>
        <v>Plus Opex WN</v>
      </c>
    </row>
    <row r="550" spans="3:13">
      <c r="C550" s="15" t="s">
        <v>301</v>
      </c>
      <c r="D550" s="15" t="s">
        <v>72</v>
      </c>
      <c r="E550" s="15" t="s">
        <v>73</v>
      </c>
      <c r="F550" s="15" t="s">
        <v>36</v>
      </c>
      <c r="G550" s="15">
        <f xml:space="preserve"> IF( ISNA( 'F_Inputs - Reps override'!F550 ), "", IF( ISBLANK( 'F_Inputs - Reps override'!F550 ), 'F_Inputs - Reps'!F550, 'F_Inputs - Reps override'!F550 ) )</f>
        <v>0</v>
      </c>
      <c r="H550" s="15">
        <f xml:space="preserve"> IF( ISNA( 'F_Inputs - Reps override'!G550 ), "", IF( ISBLANK( 'F_Inputs - Reps override'!G550 ), 'F_Inputs - Reps'!G550, 'F_Inputs - Reps override'!G550 ) )</f>
        <v>0</v>
      </c>
      <c r="I550" s="15">
        <f xml:space="preserve"> IF( ISNA( 'F_Inputs - Reps override'!H550 ), "", IF( ISBLANK( 'F_Inputs - Reps override'!H550 ), 'F_Inputs - Reps'!H550, 'F_Inputs - Reps override'!H550 ) )</f>
        <v>0</v>
      </c>
      <c r="J550" s="15">
        <f xml:space="preserve"> IF( ISNA( 'F_Inputs - Reps override'!I550 ), "", IF( ISBLANK( 'F_Inputs - Reps override'!I550 ), 'F_Inputs - Reps'!I550, 'F_Inputs - Reps override'!I550 ) )</f>
        <v>0</v>
      </c>
      <c r="K550" s="15">
        <f xml:space="preserve"> IF( ISNA( 'F_Inputs - Reps override'!J550 ), "", IF( ISBLANK( 'F_Inputs - Reps override'!J550 ), 'F_Inputs - Reps'!J550, 'F_Inputs - Reps override'!J550 ) )</f>
        <v>0</v>
      </c>
      <c r="L550" s="7">
        <f t="shared" si="8"/>
        <v>0</v>
      </c>
      <c r="M550" t="str">
        <f xml:space="preserve"> INDEX(Lookup!$D$3:$D$134, MATCH('Inputs - Reps'!D550, Lookup!$C$3:$C$134, 0),)</f>
        <v>Plus Opex WN</v>
      </c>
    </row>
    <row r="551" spans="3:13">
      <c r="C551" s="15" t="s">
        <v>301</v>
      </c>
      <c r="D551" s="15" t="s">
        <v>74</v>
      </c>
      <c r="E551" s="15" t="s">
        <v>75</v>
      </c>
      <c r="F551" s="15" t="s">
        <v>36</v>
      </c>
      <c r="G551" s="15">
        <f xml:space="preserve"> IF( ISNA( 'F_Inputs - Reps override'!F551 ), "", IF( ISBLANK( 'F_Inputs - Reps override'!F551 ), 'F_Inputs - Reps'!F551, 'F_Inputs - Reps override'!F551 ) )</f>
        <v>0</v>
      </c>
      <c r="H551" s="15">
        <f xml:space="preserve"> IF( ISNA( 'F_Inputs - Reps override'!G551 ), "", IF( ISBLANK( 'F_Inputs - Reps override'!G551 ), 'F_Inputs - Reps'!G551, 'F_Inputs - Reps override'!G551 ) )</f>
        <v>0</v>
      </c>
      <c r="I551" s="15">
        <f xml:space="preserve"> IF( ISNA( 'F_Inputs - Reps override'!H551 ), "", IF( ISBLANK( 'F_Inputs - Reps override'!H551 ), 'F_Inputs - Reps'!H551, 'F_Inputs - Reps override'!H551 ) )</f>
        <v>0</v>
      </c>
      <c r="J551" s="15">
        <f xml:space="preserve"> IF( ISNA( 'F_Inputs - Reps override'!I551 ), "", IF( ISBLANK( 'F_Inputs - Reps override'!I551 ), 'F_Inputs - Reps'!I551, 'F_Inputs - Reps override'!I551 ) )</f>
        <v>0</v>
      </c>
      <c r="K551" s="15">
        <f xml:space="preserve"> IF( ISNA( 'F_Inputs - Reps override'!J551 ), "", IF( ISBLANK( 'F_Inputs - Reps override'!J551 ), 'F_Inputs - Reps'!J551, 'F_Inputs - Reps override'!J551 ) )</f>
        <v>0</v>
      </c>
      <c r="L551" s="7">
        <f t="shared" si="8"/>
        <v>0</v>
      </c>
      <c r="M551" t="str">
        <f xml:space="preserve"> INDEX(Lookup!$D$3:$D$134, MATCH('Inputs - Reps'!D551, Lookup!$C$3:$C$134, 0),)</f>
        <v>Plus Opex WN</v>
      </c>
    </row>
    <row r="552" spans="3:13">
      <c r="C552" s="15" t="s">
        <v>301</v>
      </c>
      <c r="D552" s="15" t="s">
        <v>76</v>
      </c>
      <c r="E552" s="15" t="s">
        <v>77</v>
      </c>
      <c r="F552" s="15" t="s">
        <v>36</v>
      </c>
      <c r="G552" s="15">
        <f xml:space="preserve"> IF( ISNA( 'F_Inputs - Reps override'!F552 ), "", IF( ISBLANK( 'F_Inputs - Reps override'!F552 ), 'F_Inputs - Reps'!F552, 'F_Inputs - Reps override'!F552 ) )</f>
        <v>8.9278321940138792</v>
      </c>
      <c r="H552" s="15">
        <f xml:space="preserve"> IF( ISNA( 'F_Inputs - Reps override'!G552 ), "", IF( ISBLANK( 'F_Inputs - Reps override'!G552 ), 'F_Inputs - Reps'!G552, 'F_Inputs - Reps override'!G552 ) )</f>
        <v>10.837038746259999</v>
      </c>
      <c r="I552" s="15">
        <f xml:space="preserve"> IF( ISNA( 'F_Inputs - Reps override'!H552 ), "", IF( ISBLANK( 'F_Inputs - Reps override'!H552 ), 'F_Inputs - Reps'!H552, 'F_Inputs - Reps override'!H552 ) )</f>
        <v>11.4347353171066</v>
      </c>
      <c r="J552" s="15">
        <f xml:space="preserve"> IF( ISNA( 'F_Inputs - Reps override'!I552 ), "", IF( ISBLANK( 'F_Inputs - Reps override'!I552 ), 'F_Inputs - Reps'!I552, 'F_Inputs - Reps override'!I552 ) )</f>
        <v>2.4717458964910999</v>
      </c>
      <c r="K552" s="15">
        <f xml:space="preserve"> IF( ISNA( 'F_Inputs - Reps override'!J552 ), "", IF( ISBLANK( 'F_Inputs - Reps override'!J552 ), 'F_Inputs - Reps'!J552, 'F_Inputs - Reps override'!J552 ) )</f>
        <v>1.4966955654990599</v>
      </c>
      <c r="L552" s="7">
        <f t="shared" si="8"/>
        <v>35.168047719370641</v>
      </c>
      <c r="M552" t="str">
        <f xml:space="preserve"> INDEX(Lookup!$D$3:$D$134, MATCH('Inputs - Reps'!D552, Lookup!$C$3:$C$134, 0),)</f>
        <v>B capex WR</v>
      </c>
    </row>
    <row r="553" spans="3:13">
      <c r="C553" s="15" t="s">
        <v>301</v>
      </c>
      <c r="D553" s="15" t="s">
        <v>78</v>
      </c>
      <c r="E553" s="15" t="s">
        <v>79</v>
      </c>
      <c r="F553" s="15" t="s">
        <v>36</v>
      </c>
      <c r="G553" s="15">
        <f xml:space="preserve"> IF( ISNA( 'F_Inputs - Reps override'!F553 ), "", IF( ISBLANK( 'F_Inputs - Reps override'!F553 ), 'F_Inputs - Reps'!F553, 'F_Inputs - Reps override'!F553 ) )</f>
        <v>0.17678564273220501</v>
      </c>
      <c r="H553" s="15">
        <f xml:space="preserve"> IF( ISNA( 'F_Inputs - Reps override'!G553 ), "", IF( ISBLANK( 'F_Inputs - Reps override'!G553 ), 'F_Inputs - Reps'!G553, 'F_Inputs - Reps override'!G553 ) )</f>
        <v>0.38958551634303101</v>
      </c>
      <c r="I553" s="15">
        <f xml:space="preserve"> IF( ISNA( 'F_Inputs - Reps override'!H553 ), "", IF( ISBLANK( 'F_Inputs - Reps override'!H553 ), 'F_Inputs - Reps'!H553, 'F_Inputs - Reps override'!H553 ) )</f>
        <v>0.229478502426648</v>
      </c>
      <c r="J553" s="15">
        <f xml:space="preserve"> IF( ISNA( 'F_Inputs - Reps override'!I553 ), "", IF( ISBLANK( 'F_Inputs - Reps override'!I553 ), 'F_Inputs - Reps'!I553, 'F_Inputs - Reps override'!I553 ) )</f>
        <v>4.0850202945332398E-3</v>
      </c>
      <c r="K553" s="15">
        <f xml:space="preserve"> IF( ISNA( 'F_Inputs - Reps override'!J553 ), "", IF( ISBLANK( 'F_Inputs - Reps override'!J553 ), 'F_Inputs - Reps'!J553, 'F_Inputs - Reps override'!J553 ) )</f>
        <v>2.97277727899623E-3</v>
      </c>
      <c r="L553" s="7">
        <f t="shared" si="8"/>
        <v>0.80290745907541361</v>
      </c>
      <c r="M553" t="str">
        <f xml:space="preserve"> INDEX(Lookup!$D$3:$D$134, MATCH('Inputs - Reps'!D553, Lookup!$C$3:$C$134, 0),)</f>
        <v>B capex WN</v>
      </c>
    </row>
    <row r="554" spans="3:13">
      <c r="C554" s="15" t="s">
        <v>301</v>
      </c>
      <c r="D554" s="15" t="s">
        <v>80</v>
      </c>
      <c r="E554" s="15" t="s">
        <v>81</v>
      </c>
      <c r="F554" s="15" t="s">
        <v>36</v>
      </c>
      <c r="G554" s="15">
        <f xml:space="preserve"> IF( ISNA( 'F_Inputs - Reps override'!F554 ), "", IF( ISBLANK( 'F_Inputs - Reps override'!F554 ), 'F_Inputs - Reps'!F554, 'F_Inputs - Reps override'!F554 ) )</f>
        <v>111.40564394269499</v>
      </c>
      <c r="H554" s="15">
        <f xml:space="preserve"> IF( ISNA( 'F_Inputs - Reps override'!G554 ), "", IF( ISBLANK( 'F_Inputs - Reps override'!G554 ), 'F_Inputs - Reps'!G554, 'F_Inputs - Reps override'!G554 ) )</f>
        <v>96.066711453831999</v>
      </c>
      <c r="I554" s="15">
        <f xml:space="preserve"> IF( ISNA( 'F_Inputs - Reps override'!H554 ), "", IF( ISBLANK( 'F_Inputs - Reps override'!H554 ), 'F_Inputs - Reps'!H554, 'F_Inputs - Reps override'!H554 ) )</f>
        <v>69.585286087371102</v>
      </c>
      <c r="J554" s="15">
        <f xml:space="preserve"> IF( ISNA( 'F_Inputs - Reps override'!I554 ), "", IF( ISBLANK( 'F_Inputs - Reps override'!I554 ), 'F_Inputs - Reps'!I554, 'F_Inputs - Reps override'!I554 ) )</f>
        <v>79.840950483774805</v>
      </c>
      <c r="K554" s="15">
        <f xml:space="preserve"> IF( ISNA( 'F_Inputs - Reps override'!J554 ), "", IF( ISBLANK( 'F_Inputs - Reps override'!J554 ), 'F_Inputs - Reps'!J554, 'F_Inputs - Reps override'!J554 ) )</f>
        <v>78.598335595262895</v>
      </c>
      <c r="L554" s="7">
        <f t="shared" si="8"/>
        <v>435.49692756293581</v>
      </c>
      <c r="M554" t="str">
        <f xml:space="preserve"> INDEX(Lookup!$D$3:$D$134, MATCH('Inputs - Reps'!D554, Lookup!$C$3:$C$134, 0),)</f>
        <v>B capex WN</v>
      </c>
    </row>
    <row r="555" spans="3:13">
      <c r="C555" s="15" t="s">
        <v>301</v>
      </c>
      <c r="D555" s="15" t="s">
        <v>82</v>
      </c>
      <c r="E555" s="15" t="s">
        <v>83</v>
      </c>
      <c r="F555" s="15" t="s">
        <v>36</v>
      </c>
      <c r="G555" s="15">
        <f xml:space="preserve"> IF( ISNA( 'F_Inputs - Reps override'!F555 ), "", IF( ISBLANK( 'F_Inputs - Reps override'!F555 ), 'F_Inputs - Reps'!F555, 'F_Inputs - Reps override'!F555 ) )</f>
        <v>7.7786944965</v>
      </c>
      <c r="H555" s="15">
        <f xml:space="preserve"> IF( ISNA( 'F_Inputs - Reps override'!G555 ), "", IF( ISBLANK( 'F_Inputs - Reps override'!G555 ), 'F_Inputs - Reps'!G555, 'F_Inputs - Reps override'!G555 ) )</f>
        <v>18.566508616299998</v>
      </c>
      <c r="I555" s="15">
        <f xml:space="preserve"> IF( ISNA( 'F_Inputs - Reps override'!H555 ), "", IF( ISBLANK( 'F_Inputs - Reps override'!H555 ), 'F_Inputs - Reps'!H555, 'F_Inputs - Reps override'!H555 ) )</f>
        <v>21.857516100200002</v>
      </c>
      <c r="J555" s="15">
        <f xml:space="preserve"> IF( ISNA( 'F_Inputs - Reps override'!I555 ), "", IF( ISBLANK( 'F_Inputs - Reps override'!I555 ), 'F_Inputs - Reps'!I555, 'F_Inputs - Reps override'!I555 ) )</f>
        <v>12.1517832553</v>
      </c>
      <c r="K555" s="15">
        <f xml:space="preserve"> IF( ISNA( 'F_Inputs - Reps override'!J555 ), "", IF( ISBLANK( 'F_Inputs - Reps override'!J555 ), 'F_Inputs - Reps'!J555, 'F_Inputs - Reps override'!J555 ) )</f>
        <v>5.8082658870000001</v>
      </c>
      <c r="L555" s="7">
        <f t="shared" si="8"/>
        <v>66.162768355300003</v>
      </c>
      <c r="M555" t="str">
        <f xml:space="preserve"> INDEX(Lookup!$D$3:$D$134, MATCH('Inputs - Reps'!D555, Lookup!$C$3:$C$134, 0),)</f>
        <v>B capex WN</v>
      </c>
    </row>
    <row r="556" spans="3:13">
      <c r="C556" s="15" t="s">
        <v>301</v>
      </c>
      <c r="D556" s="15" t="s">
        <v>84</v>
      </c>
      <c r="E556" s="15" t="s">
        <v>85</v>
      </c>
      <c r="F556" s="15" t="s">
        <v>36</v>
      </c>
      <c r="G556" s="15">
        <f xml:space="preserve"> IF( ISNA( 'F_Inputs - Reps override'!F556 ), "", IF( ISBLANK( 'F_Inputs - Reps override'!F556 ), 'F_Inputs - Reps'!F556, 'F_Inputs - Reps override'!F556 ) )</f>
        <v>16.517683879654601</v>
      </c>
      <c r="H556" s="15">
        <f xml:space="preserve"> IF( ISNA( 'F_Inputs - Reps override'!G556 ), "", IF( ISBLANK( 'F_Inputs - Reps override'!G556 ), 'F_Inputs - Reps'!G556, 'F_Inputs - Reps override'!G556 ) )</f>
        <v>11.0791076901192</v>
      </c>
      <c r="I556" s="15">
        <f xml:space="preserve"> IF( ISNA( 'F_Inputs - Reps override'!H556 ), "", IF( ISBLANK( 'F_Inputs - Reps override'!H556 ), 'F_Inputs - Reps'!H556, 'F_Inputs - Reps override'!H556 ) )</f>
        <v>4.1971640599328799</v>
      </c>
      <c r="J556" s="15">
        <f xml:space="preserve"> IF( ISNA( 'F_Inputs - Reps override'!I556 ), "", IF( ISBLANK( 'F_Inputs - Reps override'!I556 ), 'F_Inputs - Reps'!I556, 'F_Inputs - Reps override'!I556 ) )</f>
        <v>0.173323393493444</v>
      </c>
      <c r="K556" s="15">
        <f xml:space="preserve"> IF( ISNA( 'F_Inputs - Reps override'!J556 ), "", IF( ISBLANK( 'F_Inputs - Reps override'!J556 ), 'F_Inputs - Reps'!J556, 'F_Inputs - Reps override'!J556 ) )</f>
        <v>0.27058339419987099</v>
      </c>
      <c r="L556" s="7">
        <f t="shared" si="8"/>
        <v>32.237862417399995</v>
      </c>
      <c r="M556" t="str">
        <f xml:space="preserve"> INDEX(Lookup!$D$3:$D$134, MATCH('Inputs - Reps'!D556, Lookup!$C$3:$C$134, 0),)</f>
        <v>B capex WR</v>
      </c>
    </row>
    <row r="557" spans="3:13">
      <c r="C557" s="15" t="s">
        <v>301</v>
      </c>
      <c r="D557" s="15" t="s">
        <v>86</v>
      </c>
      <c r="E557" s="15" t="s">
        <v>87</v>
      </c>
      <c r="F557" s="15" t="s">
        <v>36</v>
      </c>
      <c r="G557" s="15">
        <f xml:space="preserve"> IF( ISNA( 'F_Inputs - Reps override'!F557 ), "", IF( ISBLANK( 'F_Inputs - Reps override'!F557 ), 'F_Inputs - Reps'!F557, 'F_Inputs - Reps override'!F557 ) )</f>
        <v>73.169087696153696</v>
      </c>
      <c r="H557" s="15">
        <f xml:space="preserve"> IF( ISNA( 'F_Inputs - Reps override'!G557 ), "", IF( ISBLANK( 'F_Inputs - Reps override'!G557 ), 'F_Inputs - Reps'!G557, 'F_Inputs - Reps override'!G557 ) )</f>
        <v>74.390842126150503</v>
      </c>
      <c r="I557" s="15">
        <f xml:space="preserve"> IF( ISNA( 'F_Inputs - Reps override'!H557 ), "", IF( ISBLANK( 'F_Inputs - Reps override'!H557 ), 'F_Inputs - Reps'!H557, 'F_Inputs - Reps override'!H557 ) )</f>
        <v>58.475477794973898</v>
      </c>
      <c r="J557" s="15">
        <f xml:space="preserve"> IF( ISNA( 'F_Inputs - Reps override'!I557 ), "", IF( ISBLANK( 'F_Inputs - Reps override'!I557 ), 'F_Inputs - Reps'!I557, 'F_Inputs - Reps override'!I557 ) )</f>
        <v>48.293859241076603</v>
      </c>
      <c r="K557" s="15">
        <f xml:space="preserve"> IF( ISNA( 'F_Inputs - Reps override'!J557 ), "", IF( ISBLANK( 'F_Inputs - Reps override'!J557 ), 'F_Inputs - Reps'!J557, 'F_Inputs - Reps override'!J557 ) )</f>
        <v>47.062918820894303</v>
      </c>
      <c r="L557" s="7">
        <f t="shared" si="8"/>
        <v>301.392185679249</v>
      </c>
      <c r="M557" t="str">
        <f xml:space="preserve"> INDEX(Lookup!$D$3:$D$134, MATCH('Inputs - Reps'!D557, Lookup!$C$3:$C$134, 0),)</f>
        <v>B capex WN</v>
      </c>
    </row>
    <row r="558" spans="3:13">
      <c r="C558" s="15" t="s">
        <v>301</v>
      </c>
      <c r="D558" s="15" t="s">
        <v>88</v>
      </c>
      <c r="E558" s="15" t="s">
        <v>89</v>
      </c>
      <c r="F558" s="15" t="s">
        <v>36</v>
      </c>
      <c r="G558" s="15">
        <f xml:space="preserve"> IF( ISNA( 'F_Inputs - Reps override'!F558 ), "", IF( ISBLANK( 'F_Inputs - Reps override'!F558 ), 'F_Inputs - Reps'!F558, 'F_Inputs - Reps override'!F558 ) )</f>
        <v>135.085718735732</v>
      </c>
      <c r="H558" s="15">
        <f xml:space="preserve"> IF( ISNA( 'F_Inputs - Reps override'!G558 ), "", IF( ISBLANK( 'F_Inputs - Reps override'!G558 ), 'F_Inputs - Reps'!G558, 'F_Inputs - Reps override'!G558 ) )</f>
        <v>105.247610547994</v>
      </c>
      <c r="I558" s="15">
        <f xml:space="preserve"> IF( ISNA( 'F_Inputs - Reps override'!H558 ), "", IF( ISBLANK( 'F_Inputs - Reps override'!H558 ), 'F_Inputs - Reps'!H558, 'F_Inputs - Reps override'!H558 ) )</f>
        <v>85.330603547181894</v>
      </c>
      <c r="J558" s="15">
        <f xml:space="preserve"> IF( ISNA( 'F_Inputs - Reps override'!I558 ), "", IF( ISBLANK( 'F_Inputs - Reps override'!I558 ), 'F_Inputs - Reps'!I558, 'F_Inputs - Reps override'!I558 ) )</f>
        <v>80.766050001188304</v>
      </c>
      <c r="K558" s="15">
        <f xml:space="preserve"> IF( ISNA( 'F_Inputs - Reps override'!J558 ), "", IF( ISBLANK( 'F_Inputs - Reps override'!J558 ), 'F_Inputs - Reps'!J558, 'F_Inputs - Reps override'!J558 ) )</f>
        <v>76.104585294732701</v>
      </c>
      <c r="L558" s="7">
        <f t="shared" si="8"/>
        <v>482.53456812682896</v>
      </c>
      <c r="M558" t="str">
        <f xml:space="preserve"> INDEX(Lookup!$D$3:$D$134, MATCH('Inputs - Reps'!D558, Lookup!$C$3:$C$134, 0),)</f>
        <v>B capex WN</v>
      </c>
    </row>
    <row r="559" spans="3:13">
      <c r="C559" s="15" t="s">
        <v>301</v>
      </c>
      <c r="D559" s="15" t="s">
        <v>90</v>
      </c>
      <c r="E559" s="15" t="s">
        <v>91</v>
      </c>
      <c r="F559" s="15" t="s">
        <v>36</v>
      </c>
      <c r="G559" s="15">
        <f xml:space="preserve"> IF( ISNA( 'F_Inputs - Reps override'!F559 ), "", IF( ISBLANK( 'F_Inputs - Reps override'!F559 ), 'F_Inputs - Reps'!F559, 'F_Inputs - Reps override'!F559 ) )</f>
        <v>1.4747234505</v>
      </c>
      <c r="H559" s="15">
        <f xml:space="preserve"> IF( ISNA( 'F_Inputs - Reps override'!G559 ), "", IF( ISBLANK( 'F_Inputs - Reps override'!G559 ), 'F_Inputs - Reps'!G559, 'F_Inputs - Reps override'!G559 ) )</f>
        <v>1.1712633861999999</v>
      </c>
      <c r="I559" s="15">
        <f xml:space="preserve"> IF( ISNA( 'F_Inputs - Reps override'!H559 ), "", IF( ISBLANK( 'F_Inputs - Reps override'!H559 ), 'F_Inputs - Reps'!H559, 'F_Inputs - Reps override'!H559 ) )</f>
        <v>0.5693269084</v>
      </c>
      <c r="J559" s="15">
        <f xml:space="preserve"> IF( ISNA( 'F_Inputs - Reps override'!I559 ), "", IF( ISBLANK( 'F_Inputs - Reps override'!I559 ), 'F_Inputs - Reps'!I559, 'F_Inputs - Reps override'!I559 ) )</f>
        <v>0.57939458340000005</v>
      </c>
      <c r="K559" s="15">
        <f xml:space="preserve"> IF( ISNA( 'F_Inputs - Reps override'!J559 ), "", IF( ISBLANK( 'F_Inputs - Reps override'!J559 ), 'F_Inputs - Reps'!J559, 'F_Inputs - Reps override'!J559 ) )</f>
        <v>0.4773012526</v>
      </c>
      <c r="L559" s="7">
        <f t="shared" si="8"/>
        <v>4.2720095810999998</v>
      </c>
      <c r="M559" t="str">
        <f xml:space="preserve"> INDEX(Lookup!$D$3:$D$134, MATCH('Inputs - Reps'!D559, Lookup!$C$3:$C$134, 0),)</f>
        <v>B capex WN</v>
      </c>
    </row>
    <row r="560" spans="3:13">
      <c r="C560" s="15" t="s">
        <v>301</v>
      </c>
      <c r="D560" s="15" t="s">
        <v>92</v>
      </c>
      <c r="E560" s="15" t="s">
        <v>93</v>
      </c>
      <c r="F560" s="15" t="s">
        <v>36</v>
      </c>
      <c r="G560" s="15">
        <f xml:space="preserve"> IF( ISNA( 'F_Inputs - Reps override'!F560 ), "", IF( ISBLANK( 'F_Inputs - Reps override'!F560 ), 'F_Inputs - Reps'!F560, 'F_Inputs - Reps override'!F560 ) )</f>
        <v>0</v>
      </c>
      <c r="H560" s="15">
        <f xml:space="preserve"> IF( ISNA( 'F_Inputs - Reps override'!G560 ), "", IF( ISBLANK( 'F_Inputs - Reps override'!G560 ), 'F_Inputs - Reps'!G560, 'F_Inputs - Reps override'!G560 ) )</f>
        <v>0</v>
      </c>
      <c r="I560" s="15">
        <f xml:space="preserve"> IF( ISNA( 'F_Inputs - Reps override'!H560 ), "", IF( ISBLANK( 'F_Inputs - Reps override'!H560 ), 'F_Inputs - Reps'!H560, 'F_Inputs - Reps override'!H560 ) )</f>
        <v>0</v>
      </c>
      <c r="J560" s="15">
        <f xml:space="preserve"> IF( ISNA( 'F_Inputs - Reps override'!I560 ), "", IF( ISBLANK( 'F_Inputs - Reps override'!I560 ), 'F_Inputs - Reps'!I560, 'F_Inputs - Reps override'!I560 ) )</f>
        <v>0</v>
      </c>
      <c r="K560" s="15">
        <f xml:space="preserve"> IF( ISNA( 'F_Inputs - Reps override'!J560 ), "", IF( ISBLANK( 'F_Inputs - Reps override'!J560 ), 'F_Inputs - Reps'!J560, 'F_Inputs - Reps override'!J560 ) )</f>
        <v>0</v>
      </c>
      <c r="L560" s="7">
        <f t="shared" si="8"/>
        <v>0</v>
      </c>
      <c r="M560" t="str">
        <f xml:space="preserve"> INDEX(Lookup!$D$3:$D$134, MATCH('Inputs - Reps'!D560, Lookup!$C$3:$C$134, 0),)</f>
        <v>Plus Capex WR</v>
      </c>
    </row>
    <row r="561" spans="3:13">
      <c r="C561" s="15" t="s">
        <v>301</v>
      </c>
      <c r="D561" s="15" t="s">
        <v>94</v>
      </c>
      <c r="E561" s="15" t="s">
        <v>95</v>
      </c>
      <c r="F561" s="15" t="s">
        <v>36</v>
      </c>
      <c r="G561" s="15">
        <f xml:space="preserve"> IF( ISNA( 'F_Inputs - Reps override'!F561 ), "", IF( ISBLANK( 'F_Inputs - Reps override'!F561 ), 'F_Inputs - Reps'!F561, 'F_Inputs - Reps override'!F561 ) )</f>
        <v>0</v>
      </c>
      <c r="H561" s="15">
        <f xml:space="preserve"> IF( ISNA( 'F_Inputs - Reps override'!G561 ), "", IF( ISBLANK( 'F_Inputs - Reps override'!G561 ), 'F_Inputs - Reps'!G561, 'F_Inputs - Reps override'!G561 ) )</f>
        <v>0</v>
      </c>
      <c r="I561" s="15">
        <f xml:space="preserve"> IF( ISNA( 'F_Inputs - Reps override'!H561 ), "", IF( ISBLANK( 'F_Inputs - Reps override'!H561 ), 'F_Inputs - Reps'!H561, 'F_Inputs - Reps override'!H561 ) )</f>
        <v>0</v>
      </c>
      <c r="J561" s="15">
        <f xml:space="preserve"> IF( ISNA( 'F_Inputs - Reps override'!I561 ), "", IF( ISBLANK( 'F_Inputs - Reps override'!I561 ), 'F_Inputs - Reps'!I561, 'F_Inputs - Reps override'!I561 ) )</f>
        <v>0</v>
      </c>
      <c r="K561" s="15">
        <f xml:space="preserve"> IF( ISNA( 'F_Inputs - Reps override'!J561 ), "", IF( ISBLANK( 'F_Inputs - Reps override'!J561 ), 'F_Inputs - Reps'!J561, 'F_Inputs - Reps override'!J561 ) )</f>
        <v>0</v>
      </c>
      <c r="L561" s="7">
        <f t="shared" si="8"/>
        <v>0</v>
      </c>
      <c r="M561" t="str">
        <f xml:space="preserve"> INDEX(Lookup!$D$3:$D$134, MATCH('Inputs - Reps'!D561, Lookup!$C$3:$C$134, 0),)</f>
        <v>Plus Capex WN</v>
      </c>
    </row>
    <row r="562" spans="3:13">
      <c r="C562" s="15" t="s">
        <v>301</v>
      </c>
      <c r="D562" s="15" t="s">
        <v>96</v>
      </c>
      <c r="E562" s="15" t="s">
        <v>97</v>
      </c>
      <c r="F562" s="15" t="s">
        <v>36</v>
      </c>
      <c r="G562" s="15">
        <f xml:space="preserve"> IF( ISNA( 'F_Inputs - Reps override'!F562 ), "", IF( ISBLANK( 'F_Inputs - Reps override'!F562 ), 'F_Inputs - Reps'!F562, 'F_Inputs - Reps override'!F562 ) )</f>
        <v>0</v>
      </c>
      <c r="H562" s="15">
        <f xml:space="preserve"> IF( ISNA( 'F_Inputs - Reps override'!G562 ), "", IF( ISBLANK( 'F_Inputs - Reps override'!G562 ), 'F_Inputs - Reps'!G562, 'F_Inputs - Reps override'!G562 ) )</f>
        <v>0</v>
      </c>
      <c r="I562" s="15">
        <f xml:space="preserve"> IF( ISNA( 'F_Inputs - Reps override'!H562 ), "", IF( ISBLANK( 'F_Inputs - Reps override'!H562 ), 'F_Inputs - Reps'!H562, 'F_Inputs - Reps override'!H562 ) )</f>
        <v>0</v>
      </c>
      <c r="J562" s="15">
        <f xml:space="preserve"> IF( ISNA( 'F_Inputs - Reps override'!I562 ), "", IF( ISBLANK( 'F_Inputs - Reps override'!I562 ), 'F_Inputs - Reps'!I562, 'F_Inputs - Reps override'!I562 ) )</f>
        <v>0</v>
      </c>
      <c r="K562" s="15">
        <f xml:space="preserve"> IF( ISNA( 'F_Inputs - Reps override'!J562 ), "", IF( ISBLANK( 'F_Inputs - Reps override'!J562 ), 'F_Inputs - Reps'!J562, 'F_Inputs - Reps override'!J562 ) )</f>
        <v>0</v>
      </c>
      <c r="L562" s="7">
        <f t="shared" si="8"/>
        <v>0</v>
      </c>
      <c r="M562" t="str">
        <f xml:space="preserve"> INDEX(Lookup!$D$3:$D$134, MATCH('Inputs - Reps'!D562, Lookup!$C$3:$C$134, 0),)</f>
        <v>Plus Capex WN</v>
      </c>
    </row>
    <row r="563" spans="3:13">
      <c r="C563" s="15" t="s">
        <v>301</v>
      </c>
      <c r="D563" s="15" t="s">
        <v>98</v>
      </c>
      <c r="E563" s="15" t="s">
        <v>99</v>
      </c>
      <c r="F563" s="15" t="s">
        <v>36</v>
      </c>
      <c r="G563" s="15">
        <f xml:space="preserve"> IF( ISNA( 'F_Inputs - Reps override'!F563 ), "", IF( ISBLANK( 'F_Inputs - Reps override'!F563 ), 'F_Inputs - Reps'!F563, 'F_Inputs - Reps override'!F563 ) )</f>
        <v>0</v>
      </c>
      <c r="H563" s="15">
        <f xml:space="preserve"> IF( ISNA( 'F_Inputs - Reps override'!G563 ), "", IF( ISBLANK( 'F_Inputs - Reps override'!G563 ), 'F_Inputs - Reps'!G563, 'F_Inputs - Reps override'!G563 ) )</f>
        <v>0</v>
      </c>
      <c r="I563" s="15">
        <f xml:space="preserve"> IF( ISNA( 'F_Inputs - Reps override'!H563 ), "", IF( ISBLANK( 'F_Inputs - Reps override'!H563 ), 'F_Inputs - Reps'!H563, 'F_Inputs - Reps override'!H563 ) )</f>
        <v>0</v>
      </c>
      <c r="J563" s="15">
        <f xml:space="preserve"> IF( ISNA( 'F_Inputs - Reps override'!I563 ), "", IF( ISBLANK( 'F_Inputs - Reps override'!I563 ), 'F_Inputs - Reps'!I563, 'F_Inputs - Reps override'!I563 ) )</f>
        <v>0</v>
      </c>
      <c r="K563" s="15">
        <f xml:space="preserve"> IF( ISNA( 'F_Inputs - Reps override'!J563 ), "", IF( ISBLANK( 'F_Inputs - Reps override'!J563 ), 'F_Inputs - Reps'!J563, 'F_Inputs - Reps override'!J563 ) )</f>
        <v>0</v>
      </c>
      <c r="L563" s="7">
        <f t="shared" si="8"/>
        <v>0</v>
      </c>
      <c r="M563" t="str">
        <f xml:space="preserve"> INDEX(Lookup!$D$3:$D$134, MATCH('Inputs - Reps'!D563, Lookup!$C$3:$C$134, 0),)</f>
        <v>Plus Capex WN</v>
      </c>
    </row>
    <row r="564" spans="3:13">
      <c r="C564" s="15" t="s">
        <v>301</v>
      </c>
      <c r="D564" s="15" t="s">
        <v>100</v>
      </c>
      <c r="E564" s="15" t="s">
        <v>101</v>
      </c>
      <c r="F564" s="15" t="s">
        <v>36</v>
      </c>
      <c r="G564" s="15">
        <f xml:space="preserve"> IF( ISNA( 'F_Inputs - Reps override'!F564 ), "", IF( ISBLANK( 'F_Inputs - Reps override'!F564 ), 'F_Inputs - Reps'!F564, 'F_Inputs - Reps override'!F564 ) )</f>
        <v>0</v>
      </c>
      <c r="H564" s="15">
        <f xml:space="preserve"> IF( ISNA( 'F_Inputs - Reps override'!G564 ), "", IF( ISBLANK( 'F_Inputs - Reps override'!G564 ), 'F_Inputs - Reps'!G564, 'F_Inputs - Reps override'!G564 ) )</f>
        <v>0</v>
      </c>
      <c r="I564" s="15">
        <f xml:space="preserve"> IF( ISNA( 'F_Inputs - Reps override'!H564 ), "", IF( ISBLANK( 'F_Inputs - Reps override'!H564 ), 'F_Inputs - Reps'!H564, 'F_Inputs - Reps override'!H564 ) )</f>
        <v>0</v>
      </c>
      <c r="J564" s="15">
        <f xml:space="preserve"> IF( ISNA( 'F_Inputs - Reps override'!I564 ), "", IF( ISBLANK( 'F_Inputs - Reps override'!I564 ), 'F_Inputs - Reps'!I564, 'F_Inputs - Reps override'!I564 ) )</f>
        <v>0</v>
      </c>
      <c r="K564" s="15">
        <f xml:space="preserve"> IF( ISNA( 'F_Inputs - Reps override'!J564 ), "", IF( ISBLANK( 'F_Inputs - Reps override'!J564 ), 'F_Inputs - Reps'!J564, 'F_Inputs - Reps override'!J564 ) )</f>
        <v>0</v>
      </c>
      <c r="L564" s="7">
        <f t="shared" si="8"/>
        <v>0</v>
      </c>
      <c r="M564" t="str">
        <f xml:space="preserve"> INDEX(Lookup!$D$3:$D$134, MATCH('Inputs - Reps'!D564, Lookup!$C$3:$C$134, 0),)</f>
        <v>Plus Capex WR</v>
      </c>
    </row>
    <row r="565" spans="3:13">
      <c r="C565" s="15" t="s">
        <v>301</v>
      </c>
      <c r="D565" s="15" t="s">
        <v>102</v>
      </c>
      <c r="E565" s="15" t="s">
        <v>103</v>
      </c>
      <c r="F565" s="15" t="s">
        <v>36</v>
      </c>
      <c r="G565" s="15">
        <f xml:space="preserve"> IF( ISNA( 'F_Inputs - Reps override'!F565 ), "", IF( ISBLANK( 'F_Inputs - Reps override'!F565 ), 'F_Inputs - Reps'!F565, 'F_Inputs - Reps override'!F565 ) )</f>
        <v>0</v>
      </c>
      <c r="H565" s="15">
        <f xml:space="preserve"> IF( ISNA( 'F_Inputs - Reps override'!G565 ), "", IF( ISBLANK( 'F_Inputs - Reps override'!G565 ), 'F_Inputs - Reps'!G565, 'F_Inputs - Reps override'!G565 ) )</f>
        <v>0</v>
      </c>
      <c r="I565" s="15">
        <f xml:space="preserve"> IF( ISNA( 'F_Inputs - Reps override'!H565 ), "", IF( ISBLANK( 'F_Inputs - Reps override'!H565 ), 'F_Inputs - Reps'!H565, 'F_Inputs - Reps override'!H565 ) )</f>
        <v>0</v>
      </c>
      <c r="J565" s="15">
        <f xml:space="preserve"> IF( ISNA( 'F_Inputs - Reps override'!I565 ), "", IF( ISBLANK( 'F_Inputs - Reps override'!I565 ), 'F_Inputs - Reps'!I565, 'F_Inputs - Reps override'!I565 ) )</f>
        <v>0</v>
      </c>
      <c r="K565" s="15">
        <f xml:space="preserve"> IF( ISNA( 'F_Inputs - Reps override'!J565 ), "", IF( ISBLANK( 'F_Inputs - Reps override'!J565 ), 'F_Inputs - Reps'!J565, 'F_Inputs - Reps override'!J565 ) )</f>
        <v>0</v>
      </c>
      <c r="L565" s="7">
        <f t="shared" si="8"/>
        <v>0</v>
      </c>
      <c r="M565" t="str">
        <f xml:space="preserve"> INDEX(Lookup!$D$3:$D$134, MATCH('Inputs - Reps'!D565, Lookup!$C$3:$C$134, 0),)</f>
        <v>Plus Capex WN</v>
      </c>
    </row>
    <row r="566" spans="3:13">
      <c r="C566" s="15" t="s">
        <v>301</v>
      </c>
      <c r="D566" s="15" t="s">
        <v>104</v>
      </c>
      <c r="E566" s="15" t="s">
        <v>105</v>
      </c>
      <c r="F566" s="15" t="s">
        <v>36</v>
      </c>
      <c r="G566" s="15">
        <f xml:space="preserve"> IF( ISNA( 'F_Inputs - Reps override'!F566 ), "", IF( ISBLANK( 'F_Inputs - Reps override'!F566 ), 'F_Inputs - Reps'!F566, 'F_Inputs - Reps override'!F566 ) )</f>
        <v>0</v>
      </c>
      <c r="H566" s="15">
        <f xml:space="preserve"> IF( ISNA( 'F_Inputs - Reps override'!G566 ), "", IF( ISBLANK( 'F_Inputs - Reps override'!G566 ), 'F_Inputs - Reps'!G566, 'F_Inputs - Reps override'!G566 ) )</f>
        <v>0</v>
      </c>
      <c r="I566" s="15">
        <f xml:space="preserve"> IF( ISNA( 'F_Inputs - Reps override'!H566 ), "", IF( ISBLANK( 'F_Inputs - Reps override'!H566 ), 'F_Inputs - Reps'!H566, 'F_Inputs - Reps override'!H566 ) )</f>
        <v>0</v>
      </c>
      <c r="J566" s="15">
        <f xml:space="preserve"> IF( ISNA( 'F_Inputs - Reps override'!I566 ), "", IF( ISBLANK( 'F_Inputs - Reps override'!I566 ), 'F_Inputs - Reps'!I566, 'F_Inputs - Reps override'!I566 ) )</f>
        <v>0</v>
      </c>
      <c r="K566" s="15">
        <f xml:space="preserve"> IF( ISNA( 'F_Inputs - Reps override'!J566 ), "", IF( ISBLANK( 'F_Inputs - Reps override'!J566 ), 'F_Inputs - Reps'!J566, 'F_Inputs - Reps override'!J566 ) )</f>
        <v>0</v>
      </c>
      <c r="L566" s="7">
        <f t="shared" si="8"/>
        <v>0</v>
      </c>
      <c r="M566" t="str">
        <f xml:space="preserve"> INDEX(Lookup!$D$3:$D$134, MATCH('Inputs - Reps'!D566, Lookup!$C$3:$C$134, 0),)</f>
        <v>Plus Capex WN</v>
      </c>
    </row>
    <row r="567" spans="3:13">
      <c r="C567" s="15" t="s">
        <v>301</v>
      </c>
      <c r="D567" s="15" t="s">
        <v>106</v>
      </c>
      <c r="E567" s="15" t="s">
        <v>107</v>
      </c>
      <c r="F567" s="15" t="s">
        <v>36</v>
      </c>
      <c r="G567" s="15">
        <f xml:space="preserve"> IF( ISNA( 'F_Inputs - Reps override'!F567 ), "", IF( ISBLANK( 'F_Inputs - Reps override'!F567 ), 'F_Inputs - Reps'!F567, 'F_Inputs - Reps override'!F567 ) )</f>
        <v>14.519965669299999</v>
      </c>
      <c r="H567" s="15">
        <f xml:space="preserve"> IF( ISNA( 'F_Inputs - Reps override'!G567 ), "", IF( ISBLANK( 'F_Inputs - Reps override'!G567 ), 'F_Inputs - Reps'!G567, 'F_Inputs - Reps override'!G567 ) )</f>
        <v>25.971047349700001</v>
      </c>
      <c r="I567" s="15">
        <f xml:space="preserve"> IF( ISNA( 'F_Inputs - Reps override'!H567 ), "", IF( ISBLANK( 'F_Inputs - Reps override'!H567 ), 'F_Inputs - Reps'!H567, 'F_Inputs - Reps override'!H567 ) )</f>
        <v>27.867673904099998</v>
      </c>
      <c r="J567" s="15">
        <f xml:space="preserve"> IF( ISNA( 'F_Inputs - Reps override'!I567 ), "", IF( ISBLANK( 'F_Inputs - Reps override'!I567 ), 'F_Inputs - Reps'!I567, 'F_Inputs - Reps override'!I567 ) )</f>
        <v>25.4405727603</v>
      </c>
      <c r="K567" s="15">
        <f xml:space="preserve"> IF( ISNA( 'F_Inputs - Reps override'!J567 ), "", IF( ISBLANK( 'F_Inputs - Reps override'!J567 ), 'F_Inputs - Reps'!J567, 'F_Inputs - Reps override'!J567 ) )</f>
        <v>25.5354446168</v>
      </c>
      <c r="L567" s="7">
        <f t="shared" si="8"/>
        <v>119.3347043002</v>
      </c>
      <c r="M567" t="str">
        <f xml:space="preserve"> INDEX(Lookup!$D$3:$D$134, MATCH('Inputs - Reps'!D567, Lookup!$C$3:$C$134, 0),)</f>
        <v>Plus Capex WN</v>
      </c>
    </row>
    <row r="568" spans="3:13">
      <c r="C568" s="15" t="s">
        <v>301</v>
      </c>
      <c r="D568" s="15" t="s">
        <v>108</v>
      </c>
      <c r="E568" s="15" t="s">
        <v>109</v>
      </c>
      <c r="F568" s="15" t="s">
        <v>36</v>
      </c>
      <c r="G568" s="15">
        <f xml:space="preserve"> IF( ISNA( 'F_Inputs - Reps override'!F568 ), "", IF( ISBLANK( 'F_Inputs - Reps override'!F568 ), 'F_Inputs - Reps'!F568, 'F_Inputs - Reps override'!F568 ) )</f>
        <v>0</v>
      </c>
      <c r="H568" s="15">
        <f xml:space="preserve"> IF( ISNA( 'F_Inputs - Reps override'!G568 ), "", IF( ISBLANK( 'F_Inputs - Reps override'!G568 ), 'F_Inputs - Reps'!G568, 'F_Inputs - Reps override'!G568 ) )</f>
        <v>0</v>
      </c>
      <c r="I568" s="15">
        <f xml:space="preserve"> IF( ISNA( 'F_Inputs - Reps override'!H568 ), "", IF( ISBLANK( 'F_Inputs - Reps override'!H568 ), 'F_Inputs - Reps'!H568, 'F_Inputs - Reps override'!H568 ) )</f>
        <v>0</v>
      </c>
      <c r="J568" s="15">
        <f xml:space="preserve"> IF( ISNA( 'F_Inputs - Reps override'!I568 ), "", IF( ISBLANK( 'F_Inputs - Reps override'!I568 ), 'F_Inputs - Reps'!I568, 'F_Inputs - Reps override'!I568 ) )</f>
        <v>0</v>
      </c>
      <c r="K568" s="15">
        <f xml:space="preserve"> IF( ISNA( 'F_Inputs - Reps override'!J568 ), "", IF( ISBLANK( 'F_Inputs - Reps override'!J568 ), 'F_Inputs - Reps'!J568, 'F_Inputs - Reps override'!J568 ) )</f>
        <v>0</v>
      </c>
      <c r="L568" s="7">
        <f t="shared" si="8"/>
        <v>0</v>
      </c>
      <c r="M568" t="str">
        <f xml:space="preserve"> INDEX(Lookup!$D$3:$D$134, MATCH('Inputs - Reps'!D568, Lookup!$C$3:$C$134, 0),)</f>
        <v>Plus Capex WR</v>
      </c>
    </row>
    <row r="569" spans="3:13">
      <c r="C569" s="15" t="s">
        <v>301</v>
      </c>
      <c r="D569" s="15" t="s">
        <v>110</v>
      </c>
      <c r="E569" s="15" t="s">
        <v>111</v>
      </c>
      <c r="F569" s="15" t="s">
        <v>36</v>
      </c>
      <c r="G569" s="15">
        <f xml:space="preserve"> IF( ISNA( 'F_Inputs - Reps override'!F569 ), "", IF( ISBLANK( 'F_Inputs - Reps override'!F569 ), 'F_Inputs - Reps'!F569, 'F_Inputs - Reps override'!F569 ) )</f>
        <v>0</v>
      </c>
      <c r="H569" s="15">
        <f xml:space="preserve"> IF( ISNA( 'F_Inputs - Reps override'!G569 ), "", IF( ISBLANK( 'F_Inputs - Reps override'!G569 ), 'F_Inputs - Reps'!G569, 'F_Inputs - Reps override'!G569 ) )</f>
        <v>0</v>
      </c>
      <c r="I569" s="15">
        <f xml:space="preserve"> IF( ISNA( 'F_Inputs - Reps override'!H569 ), "", IF( ISBLANK( 'F_Inputs - Reps override'!H569 ), 'F_Inputs - Reps'!H569, 'F_Inputs - Reps override'!H569 ) )</f>
        <v>0</v>
      </c>
      <c r="J569" s="15">
        <f xml:space="preserve"> IF( ISNA( 'F_Inputs - Reps override'!I569 ), "", IF( ISBLANK( 'F_Inputs - Reps override'!I569 ), 'F_Inputs - Reps'!I569, 'F_Inputs - Reps override'!I569 ) )</f>
        <v>0</v>
      </c>
      <c r="K569" s="15">
        <f xml:space="preserve"> IF( ISNA( 'F_Inputs - Reps override'!J569 ), "", IF( ISBLANK( 'F_Inputs - Reps override'!J569 ), 'F_Inputs - Reps'!J569, 'F_Inputs - Reps override'!J569 ) )</f>
        <v>0</v>
      </c>
      <c r="L569" s="7">
        <f t="shared" si="8"/>
        <v>0</v>
      </c>
      <c r="M569" t="str">
        <f xml:space="preserve"> INDEX(Lookup!$D$3:$D$134, MATCH('Inputs - Reps'!D569, Lookup!$C$3:$C$134, 0),)</f>
        <v>Plus Capex WN</v>
      </c>
    </row>
    <row r="570" spans="3:13">
      <c r="C570" s="15" t="s">
        <v>301</v>
      </c>
      <c r="D570" s="15" t="s">
        <v>112</v>
      </c>
      <c r="E570" s="15" t="s">
        <v>113</v>
      </c>
      <c r="F570" s="15" t="s">
        <v>36</v>
      </c>
      <c r="G570" s="15">
        <f xml:space="preserve"> IF( ISNA( 'F_Inputs - Reps override'!F570 ), "", IF( ISBLANK( 'F_Inputs - Reps override'!F570 ), 'F_Inputs - Reps'!F570, 'F_Inputs - Reps override'!F570 ) )</f>
        <v>25.351035043300001</v>
      </c>
      <c r="H570" s="15">
        <f xml:space="preserve"> IF( ISNA( 'F_Inputs - Reps override'!G570 ), "", IF( ISBLANK( 'F_Inputs - Reps override'!G570 ), 'F_Inputs - Reps'!G570, 'F_Inputs - Reps override'!G570 ) )</f>
        <v>24.310597034299999</v>
      </c>
      <c r="I570" s="15">
        <f xml:space="preserve"> IF( ISNA( 'F_Inputs - Reps override'!H570 ), "", IF( ISBLANK( 'F_Inputs - Reps override'!H570 ), 'F_Inputs - Reps'!H570, 'F_Inputs - Reps override'!H570 ) )</f>
        <v>23.005900631999999</v>
      </c>
      <c r="J570" s="15">
        <f xml:space="preserve"> IF( ISNA( 'F_Inputs - Reps override'!I570 ), "", IF( ISBLANK( 'F_Inputs - Reps override'!I570 ), 'F_Inputs - Reps'!I570, 'F_Inputs - Reps override'!I570 ) )</f>
        <v>22.715719919000001</v>
      </c>
      <c r="K570" s="15">
        <f xml:space="preserve"> IF( ISNA( 'F_Inputs - Reps override'!J570 ), "", IF( ISBLANK( 'F_Inputs - Reps override'!J570 ), 'F_Inputs - Reps'!J570, 'F_Inputs - Reps override'!J570 ) )</f>
        <v>22.631419155500001</v>
      </c>
      <c r="L570" s="7">
        <f t="shared" si="8"/>
        <v>118.01467178410002</v>
      </c>
      <c r="M570" t="str">
        <f xml:space="preserve"> INDEX(Lookup!$D$3:$D$134, MATCH('Inputs - Reps'!D570, Lookup!$C$3:$C$134, 0),)</f>
        <v>Plus Capex WN</v>
      </c>
    </row>
    <row r="571" spans="3:13">
      <c r="C571" s="15" t="s">
        <v>301</v>
      </c>
      <c r="D571" s="15" t="s">
        <v>114</v>
      </c>
      <c r="E571" s="15" t="s">
        <v>115</v>
      </c>
      <c r="F571" s="15" t="s">
        <v>36</v>
      </c>
      <c r="G571" s="15">
        <f xml:space="preserve"> IF( ISNA( 'F_Inputs - Reps override'!F571 ), "", IF( ISBLANK( 'F_Inputs - Reps override'!F571 ), 'F_Inputs - Reps'!F571, 'F_Inputs - Reps override'!F571 ) )</f>
        <v>0</v>
      </c>
      <c r="H571" s="15">
        <f xml:space="preserve"> IF( ISNA( 'F_Inputs - Reps override'!G571 ), "", IF( ISBLANK( 'F_Inputs - Reps override'!G571 ), 'F_Inputs - Reps'!G571, 'F_Inputs - Reps override'!G571 ) )</f>
        <v>0</v>
      </c>
      <c r="I571" s="15">
        <f xml:space="preserve"> IF( ISNA( 'F_Inputs - Reps override'!H571 ), "", IF( ISBLANK( 'F_Inputs - Reps override'!H571 ), 'F_Inputs - Reps'!H571, 'F_Inputs - Reps override'!H571 ) )</f>
        <v>0</v>
      </c>
      <c r="J571" s="15">
        <f xml:space="preserve"> IF( ISNA( 'F_Inputs - Reps override'!I571 ), "", IF( ISBLANK( 'F_Inputs - Reps override'!I571 ), 'F_Inputs - Reps'!I571, 'F_Inputs - Reps override'!I571 ) )</f>
        <v>0</v>
      </c>
      <c r="K571" s="15">
        <f xml:space="preserve"> IF( ISNA( 'F_Inputs - Reps override'!J571 ), "", IF( ISBLANK( 'F_Inputs - Reps override'!J571 ), 'F_Inputs - Reps'!J571, 'F_Inputs - Reps override'!J571 ) )</f>
        <v>0</v>
      </c>
      <c r="L571" s="7">
        <f t="shared" si="8"/>
        <v>0</v>
      </c>
      <c r="M571" t="str">
        <f xml:space="preserve"> INDEX(Lookup!$D$3:$D$134, MATCH('Inputs - Reps'!D571, Lookup!$C$3:$C$134, 0),)</f>
        <v>Plus Capex WN</v>
      </c>
    </row>
    <row r="572" spans="3:13">
      <c r="C572" s="15" t="s">
        <v>301</v>
      </c>
      <c r="D572" s="15" t="s">
        <v>116</v>
      </c>
      <c r="E572" s="15" t="s">
        <v>117</v>
      </c>
      <c r="F572" s="15" t="s">
        <v>36</v>
      </c>
      <c r="G572" s="15">
        <f xml:space="preserve"> IF( ISNA( 'F_Inputs - Reps override'!F572 ), "", IF( ISBLANK( 'F_Inputs - Reps override'!F572 ), 'F_Inputs - Reps'!F572, 'F_Inputs - Reps override'!F572 ) )</f>
        <v>20.6202892666</v>
      </c>
      <c r="H572" s="15">
        <f xml:space="preserve"> IF( ISNA( 'F_Inputs - Reps override'!G572 ), "", IF( ISBLANK( 'F_Inputs - Reps override'!G572 ), 'F_Inputs - Reps'!G572, 'F_Inputs - Reps override'!G572 ) )</f>
        <v>37.478783565299999</v>
      </c>
      <c r="I572" s="15">
        <f xml:space="preserve"> IF( ISNA( 'F_Inputs - Reps override'!H572 ), "", IF( ISBLANK( 'F_Inputs - Reps override'!H572 ), 'F_Inputs - Reps'!H572, 'F_Inputs - Reps override'!H572 ) )</f>
        <v>86.958854012399996</v>
      </c>
      <c r="J572" s="15">
        <f xml:space="preserve"> IF( ISNA( 'F_Inputs - Reps override'!I572 ), "", IF( ISBLANK( 'F_Inputs - Reps override'!I572 ), 'F_Inputs - Reps'!I572, 'F_Inputs - Reps override'!I572 ) )</f>
        <v>83.330985107700002</v>
      </c>
      <c r="K572" s="15">
        <f xml:space="preserve"> IF( ISNA( 'F_Inputs - Reps override'!J572 ), "", IF( ISBLANK( 'F_Inputs - Reps override'!J572 ), 'F_Inputs - Reps'!J572, 'F_Inputs - Reps override'!J572 ) )</f>
        <v>36.476087296599999</v>
      </c>
      <c r="L572" s="7">
        <f t="shared" si="8"/>
        <v>264.86499924859999</v>
      </c>
      <c r="M572" t="str">
        <f xml:space="preserve"> INDEX(Lookup!$D$3:$D$134, MATCH('Inputs - Reps'!D572, Lookup!$C$3:$C$134, 0),)</f>
        <v>E Capex WR</v>
      </c>
    </row>
    <row r="573" spans="3:13">
      <c r="C573" s="15" t="s">
        <v>301</v>
      </c>
      <c r="D573" s="15" t="s">
        <v>118</v>
      </c>
      <c r="E573" s="15" t="s">
        <v>119</v>
      </c>
      <c r="F573" s="15" t="s">
        <v>36</v>
      </c>
      <c r="G573" s="15">
        <f xml:space="preserve"> IF( ISNA( 'F_Inputs - Reps override'!F573 ), "", IF( ISBLANK( 'F_Inputs - Reps override'!F573 ), 'F_Inputs - Reps'!F573, 'F_Inputs - Reps override'!F573 ) )</f>
        <v>0.17418621335770601</v>
      </c>
      <c r="H573" s="15">
        <f xml:space="preserve"> IF( ISNA( 'F_Inputs - Reps override'!G573 ), "", IF( ISBLANK( 'F_Inputs - Reps override'!G573 ), 'F_Inputs - Reps'!G573, 'F_Inputs - Reps override'!G573 ) )</f>
        <v>0.26128039441787199</v>
      </c>
      <c r="I573" s="15">
        <f xml:space="preserve"> IF( ISNA( 'F_Inputs - Reps override'!H573 ), "", IF( ISBLANK( 'F_Inputs - Reps override'!H573 ), 'F_Inputs - Reps'!H573, 'F_Inputs - Reps override'!H573 ) )</f>
        <v>0.60965408831524803</v>
      </c>
      <c r="J573" s="15">
        <f xml:space="preserve"> IF( ISNA( 'F_Inputs - Reps override'!I573 ), "", IF( ISBLANK( 'F_Inputs - Reps override'!I573 ), 'F_Inputs - Reps'!I573, 'F_Inputs - Reps override'!I573 ) )</f>
        <v>0.69675079270045903</v>
      </c>
      <c r="K573" s="15">
        <f xml:space="preserve"> IF( ISNA( 'F_Inputs - Reps override'!J573 ), "", IF( ISBLANK( 'F_Inputs - Reps override'!J573 ), 'F_Inputs - Reps'!J573, 'F_Inputs - Reps override'!J573 ) )</f>
        <v>-1.54029875993729E-7</v>
      </c>
      <c r="L573" s="7">
        <f t="shared" si="8"/>
        <v>1.7418713347614092</v>
      </c>
      <c r="M573" t="str">
        <f xml:space="preserve"> INDEX(Lookup!$D$3:$D$134, MATCH('Inputs - Reps'!D573, Lookup!$C$3:$C$134, 0),)</f>
        <v>E Capex WN</v>
      </c>
    </row>
    <row r="574" spans="3:13">
      <c r="C574" s="15" t="s">
        <v>301</v>
      </c>
      <c r="D574" s="15" t="s">
        <v>120</v>
      </c>
      <c r="E574" s="15" t="s">
        <v>121</v>
      </c>
      <c r="F574" s="15" t="s">
        <v>36</v>
      </c>
      <c r="G574" s="15">
        <f xml:space="preserve"> IF( ISNA( 'F_Inputs - Reps override'!F574 ), "", IF( ISBLANK( 'F_Inputs - Reps override'!F574 ), 'F_Inputs - Reps'!F574, 'F_Inputs - Reps override'!F574 ) )</f>
        <v>47.020466000943998</v>
      </c>
      <c r="H574" s="15">
        <f xml:space="preserve"> IF( ISNA( 'F_Inputs - Reps override'!G574 ), "", IF( ISBLANK( 'F_Inputs - Reps override'!G574 ), 'F_Inputs - Reps'!G574, 'F_Inputs - Reps override'!G574 ) )</f>
        <v>80.537516177782095</v>
      </c>
      <c r="I574" s="15">
        <f xml:space="preserve"> IF( ISNA( 'F_Inputs - Reps override'!H574 ), "", IF( ISBLANK( 'F_Inputs - Reps override'!H574 ), 'F_Inputs - Reps'!H574, 'F_Inputs - Reps override'!H574 ) )</f>
        <v>84.158784519384795</v>
      </c>
      <c r="J574" s="15">
        <f xml:space="preserve"> IF( ISNA( 'F_Inputs - Reps override'!I574 ), "", IF( ISBLANK( 'F_Inputs - Reps override'!I574 ), 'F_Inputs - Reps'!I574, 'F_Inputs - Reps override'!I574 ) )</f>
        <v>74.894888395199501</v>
      </c>
      <c r="K574" s="15">
        <f xml:space="preserve"> IF( ISNA( 'F_Inputs - Reps override'!J574 ), "", IF( ISBLANK( 'F_Inputs - Reps override'!J574 ), 'F_Inputs - Reps'!J574, 'F_Inputs - Reps override'!J574 ) )</f>
        <v>64.226624532629899</v>
      </c>
      <c r="L574" s="7">
        <f t="shared" si="8"/>
        <v>350.83827962594029</v>
      </c>
      <c r="M574" t="str">
        <f xml:space="preserve"> INDEX(Lookup!$D$3:$D$134, MATCH('Inputs - Reps'!D574, Lookup!$C$3:$C$134, 0),)</f>
        <v>E Capex WN</v>
      </c>
    </row>
    <row r="575" spans="3:13">
      <c r="C575" s="15" t="s">
        <v>301</v>
      </c>
      <c r="D575" s="15" t="s">
        <v>122</v>
      </c>
      <c r="E575" s="15" t="s">
        <v>123</v>
      </c>
      <c r="F575" s="15" t="s">
        <v>36</v>
      </c>
      <c r="G575" s="15">
        <f xml:space="preserve"> IF( ISNA( 'F_Inputs - Reps override'!F575 ), "", IF( ISBLANK( 'F_Inputs - Reps override'!F575 ), 'F_Inputs - Reps'!F575, 'F_Inputs - Reps override'!F575 ) )</f>
        <v>148.79987407353201</v>
      </c>
      <c r="H575" s="15">
        <f xml:space="preserve"> IF( ISNA( 'F_Inputs - Reps override'!G575 ), "", IF( ISBLANK( 'F_Inputs - Reps override'!G575 ), 'F_Inputs - Reps'!G575, 'F_Inputs - Reps override'!G575 ) )</f>
        <v>184.49103646585201</v>
      </c>
      <c r="I575" s="15">
        <f xml:space="preserve"> IF( ISNA( 'F_Inputs - Reps override'!H575 ), "", IF( ISBLANK( 'F_Inputs - Reps override'!H575 ), 'F_Inputs - Reps'!H575, 'F_Inputs - Reps override'!H575 ) )</f>
        <v>203.69037094914199</v>
      </c>
      <c r="J575" s="15">
        <f xml:space="preserve"> IF( ISNA( 'F_Inputs - Reps override'!I575 ), "", IF( ISBLANK( 'F_Inputs - Reps override'!I575 ), 'F_Inputs - Reps'!I575, 'F_Inputs - Reps override'!I575 ) )</f>
        <v>197.365608447396</v>
      </c>
      <c r="K575" s="15">
        <f xml:space="preserve"> IF( ISNA( 'F_Inputs - Reps override'!J575 ), "", IF( ISBLANK( 'F_Inputs - Reps override'!J575 ), 'F_Inputs - Reps'!J575, 'F_Inputs - Reps override'!J575 ) )</f>
        <v>180.21650035611501</v>
      </c>
      <c r="L575" s="7">
        <f t="shared" si="8"/>
        <v>914.56339029203707</v>
      </c>
      <c r="M575" t="str">
        <f xml:space="preserve"> INDEX(Lookup!$D$3:$D$134, MATCH('Inputs - Reps'!D575, Lookup!$C$3:$C$134, 0),)</f>
        <v>E Capex WN</v>
      </c>
    </row>
    <row r="576" spans="3:13">
      <c r="C576" s="15" t="s">
        <v>301</v>
      </c>
      <c r="D576" s="15" t="s">
        <v>124</v>
      </c>
      <c r="E576" s="15" t="s">
        <v>125</v>
      </c>
      <c r="F576" s="15" t="s">
        <v>36</v>
      </c>
      <c r="G576" s="15">
        <f xml:space="preserve"> IF( ISNA( 'F_Inputs - Reps override'!F576 ), "", IF( ISBLANK( 'F_Inputs - Reps override'!F576 ), 'F_Inputs - Reps'!F576, 'F_Inputs - Reps override'!F576 ) )</f>
        <v>153.06161149483299</v>
      </c>
      <c r="H576" s="90">
        <f xml:space="preserve"> IF( ISNA( 'F_Inputs - Reps override'!G576 ), "", IF( ISBLANK( 'F_Inputs - Reps override'!G576 ), 'F_Inputs - Reps'!G576, 'F_Inputs - Reps override'!G576 ) )</f>
        <v>143.76112539751799</v>
      </c>
      <c r="I576" s="15">
        <f xml:space="preserve"> IF( ISNA( 'F_Inputs - Reps override'!H576 ), "", IF( ISBLANK( 'F_Inputs - Reps override'!H576 ), 'F_Inputs - Reps'!H576, 'F_Inputs - Reps override'!H576 ) )</f>
        <v>146.544252443294</v>
      </c>
      <c r="J576" s="15">
        <f xml:space="preserve"> IF( ISNA( 'F_Inputs - Reps override'!I576 ), "", IF( ISBLANK( 'F_Inputs - Reps override'!I576 ), 'F_Inputs - Reps'!I576, 'F_Inputs - Reps override'!I576 ) )</f>
        <v>142.82280277099699</v>
      </c>
      <c r="K576" s="15">
        <f xml:space="preserve"> IF( ISNA( 'F_Inputs - Reps override'!J576 ), "", IF( ISBLANK( 'F_Inputs - Reps override'!J576 ), 'F_Inputs - Reps'!J576, 'F_Inputs - Reps override'!J576 ) )</f>
        <v>142.667326121755</v>
      </c>
      <c r="L576" s="7">
        <f t="shared" si="8"/>
        <v>728.85711822839698</v>
      </c>
      <c r="M576" t="str">
        <f xml:space="preserve"> INDEX(Lookup!$D$3:$D$134, MATCH('Inputs - Reps'!D576, Lookup!$C$3:$C$134, 0),)</f>
        <v>B Opex WWN</v>
      </c>
    </row>
    <row r="577" spans="3:13">
      <c r="C577" s="15" t="s">
        <v>301</v>
      </c>
      <c r="D577" s="15" t="s">
        <v>126</v>
      </c>
      <c r="E577" s="15" t="s">
        <v>127</v>
      </c>
      <c r="F577" s="15" t="s">
        <v>36</v>
      </c>
      <c r="G577" s="15">
        <f xml:space="preserve"> IF( ISNA( 'F_Inputs - Reps override'!F577 ), "", IF( ISBLANK( 'F_Inputs - Reps override'!F577 ), 'F_Inputs - Reps'!F577, 'F_Inputs - Reps override'!F577 ) )</f>
        <v>190.25697494032599</v>
      </c>
      <c r="H577" s="90">
        <f xml:space="preserve"> IF( ISNA( 'F_Inputs - Reps override'!G577 ), "", IF( ISBLANK( 'F_Inputs - Reps override'!G577 ), 'F_Inputs - Reps'!G577, 'F_Inputs - Reps override'!G577 ) )</f>
        <v>183.42105047397399</v>
      </c>
      <c r="I577" s="15">
        <f xml:space="preserve"> IF( ISNA( 'F_Inputs - Reps override'!H577 ), "", IF( ISBLANK( 'F_Inputs - Reps override'!H577 ), 'F_Inputs - Reps'!H577, 'F_Inputs - Reps override'!H577 ) )</f>
        <v>175.67936478936099</v>
      </c>
      <c r="J577" s="15">
        <f xml:space="preserve"> IF( ISNA( 'F_Inputs - Reps override'!I577 ), "", IF( ISBLANK( 'F_Inputs - Reps override'!I577 ), 'F_Inputs - Reps'!I577, 'F_Inputs - Reps override'!I577 ) )</f>
        <v>177.51027734952899</v>
      </c>
      <c r="K577" s="15">
        <f xml:space="preserve"> IF( ISNA( 'F_Inputs - Reps override'!J577 ), "", IF( ISBLANK( 'F_Inputs - Reps override'!J577 ), 'F_Inputs - Reps'!J577, 'F_Inputs - Reps override'!J577 ) )</f>
        <v>181.70500939796</v>
      </c>
      <c r="L577" s="7">
        <f t="shared" si="8"/>
        <v>908.57267695115002</v>
      </c>
      <c r="M577" t="str">
        <f xml:space="preserve"> INDEX(Lookup!$D$3:$D$134, MATCH('Inputs - Reps'!D577, Lookup!$C$3:$C$134, 0),)</f>
        <v>B Opex WWN</v>
      </c>
    </row>
    <row r="578" spans="3:13">
      <c r="C578" s="15" t="s">
        <v>301</v>
      </c>
      <c r="D578" s="15" t="s">
        <v>128</v>
      </c>
      <c r="E578" s="15" t="s">
        <v>129</v>
      </c>
      <c r="F578" s="15" t="s">
        <v>36</v>
      </c>
      <c r="G578" s="15">
        <f xml:space="preserve"> IF( ISNA( 'F_Inputs - Reps override'!F578 ), "", IF( ISBLANK( 'F_Inputs - Reps override'!F578 ), 'F_Inputs - Reps'!F578, 'F_Inputs - Reps override'!F578 ) )</f>
        <v>9.3282173026993398</v>
      </c>
      <c r="H578" s="90">
        <f xml:space="preserve"> IF( ISNA( 'F_Inputs - Reps override'!G578 ), "", IF( ISBLANK( 'F_Inputs - Reps override'!G578 ), 'F_Inputs - Reps'!G578, 'F_Inputs - Reps override'!G578 ) )</f>
        <v>9.6016080789992895</v>
      </c>
      <c r="I578" s="15">
        <f xml:space="preserve"> IF( ISNA( 'F_Inputs - Reps override'!H578 ), "", IF( ISBLANK( 'F_Inputs - Reps override'!H578 ), 'F_Inputs - Reps'!H578, 'F_Inputs - Reps override'!H578 ) )</f>
        <v>9.6876798380413902</v>
      </c>
      <c r="J578" s="15">
        <f xml:space="preserve"> IF( ISNA( 'F_Inputs - Reps override'!I578 ), "", IF( ISBLANK( 'F_Inputs - Reps override'!I578 ), 'F_Inputs - Reps'!I578, 'F_Inputs - Reps override'!I578 ) )</f>
        <v>9.4989076624359594</v>
      </c>
      <c r="K578" s="15">
        <f xml:space="preserve"> IF( ISNA( 'F_Inputs - Reps override'!J578 ), "", IF( ISBLANK( 'F_Inputs - Reps override'!J578 ), 'F_Inputs - Reps'!J578, 'F_Inputs - Reps override'!J578 ) )</f>
        <v>9.5821902296629897</v>
      </c>
      <c r="L578" s="7">
        <f t="shared" si="8"/>
        <v>47.69860311183897</v>
      </c>
      <c r="M578" t="str">
        <f xml:space="preserve"> INDEX(Lookup!$D$3:$D$134, MATCH('Inputs - Reps'!D578, Lookup!$C$3:$C$134, 0),)</f>
        <v>B Opex BIO</v>
      </c>
    </row>
    <row r="579" spans="3:13">
      <c r="C579" s="15" t="s">
        <v>301</v>
      </c>
      <c r="D579" s="15" t="s">
        <v>130</v>
      </c>
      <c r="E579" s="15" t="s">
        <v>131</v>
      </c>
      <c r="F579" s="15" t="s">
        <v>36</v>
      </c>
      <c r="G579" s="15">
        <f xml:space="preserve"> IF( ISNA( 'F_Inputs - Reps override'!F579 ), "", IF( ISBLANK( 'F_Inputs - Reps override'!F579 ), 'F_Inputs - Reps'!F579, 'F_Inputs - Reps override'!F579 ) )</f>
        <v>25.001678985651299</v>
      </c>
      <c r="H579" s="90">
        <f xml:space="preserve"> IF( ISNA( 'F_Inputs - Reps override'!G579 ), "", IF( ISBLANK( 'F_Inputs - Reps override'!G579 ), 'F_Inputs - Reps'!G579, 'F_Inputs - Reps override'!G579 ) )</f>
        <v>26.7515727258378</v>
      </c>
      <c r="I579" s="15">
        <f xml:space="preserve"> IF( ISNA( 'F_Inputs - Reps override'!H579 ), "", IF( ISBLANK( 'F_Inputs - Reps override'!H579 ), 'F_Inputs - Reps'!H579, 'F_Inputs - Reps override'!H579 ) )</f>
        <v>27.558100819767599</v>
      </c>
      <c r="J579" s="15">
        <f xml:space="preserve"> IF( ISNA( 'F_Inputs - Reps override'!I579 ), "", IF( ISBLANK( 'F_Inputs - Reps override'!I579 ), 'F_Inputs - Reps'!I579, 'F_Inputs - Reps override'!I579 ) )</f>
        <v>25.4282276877586</v>
      </c>
      <c r="K579" s="15">
        <f xml:space="preserve"> IF( ISNA( 'F_Inputs - Reps override'!J579 ), "", IF( ISBLANK( 'F_Inputs - Reps override'!J579 ), 'F_Inputs - Reps'!J579, 'F_Inputs - Reps override'!J579 ) )</f>
        <v>25.165475462083599</v>
      </c>
      <c r="L579" s="7">
        <f t="shared" si="8"/>
        <v>129.9050556810989</v>
      </c>
      <c r="M579" t="str">
        <f xml:space="preserve"> INDEX(Lookup!$D$3:$D$134, MATCH('Inputs - Reps'!D579, Lookup!$C$3:$C$134, 0),)</f>
        <v>B Opex BIO</v>
      </c>
    </row>
    <row r="580" spans="3:13">
      <c r="C580" s="15" t="s">
        <v>301</v>
      </c>
      <c r="D580" s="15" t="s">
        <v>132</v>
      </c>
      <c r="E580" s="15" t="s">
        <v>133</v>
      </c>
      <c r="F580" s="15" t="s">
        <v>36</v>
      </c>
      <c r="G580" s="15">
        <f xml:space="preserve"> IF( ISNA( 'F_Inputs - Reps override'!F580 ), "", IF( ISBLANK( 'F_Inputs - Reps override'!F580 ), 'F_Inputs - Reps'!F580, 'F_Inputs - Reps override'!F580 ) )</f>
        <v>15.0977718606169</v>
      </c>
      <c r="H580" s="90">
        <f xml:space="preserve"> IF( ISNA( 'F_Inputs - Reps override'!G580 ), "", IF( ISBLANK( 'F_Inputs - Reps override'!G580 ), 'F_Inputs - Reps'!G580, 'F_Inputs - Reps override'!G580 ) )</f>
        <v>15.7186334377249</v>
      </c>
      <c r="I580" s="15">
        <f xml:space="preserve"> IF( ISNA( 'F_Inputs - Reps override'!H580 ), "", IF( ISBLANK( 'F_Inputs - Reps override'!H580 ), 'F_Inputs - Reps'!H580, 'F_Inputs - Reps override'!H580 ) )</f>
        <v>16.107247152293901</v>
      </c>
      <c r="J580" s="15">
        <f xml:space="preserve"> IF( ISNA( 'F_Inputs - Reps override'!I580 ), "", IF( ISBLANK( 'F_Inputs - Reps override'!I580 ), 'F_Inputs - Reps'!I580, 'F_Inputs - Reps override'!I580 ) )</f>
        <v>15.884540408372001</v>
      </c>
      <c r="K580" s="15">
        <f xml:space="preserve"> IF( ISNA( 'F_Inputs - Reps override'!J580 ), "", IF( ISBLANK( 'F_Inputs - Reps override'!J580 ), 'F_Inputs - Reps'!J580, 'F_Inputs - Reps override'!J580 ) )</f>
        <v>16.128162272569501</v>
      </c>
      <c r="L580" s="7">
        <f t="shared" ref="L580:L643" si="9" xml:space="preserve"> SUM(G580:K580)</f>
        <v>78.936355131577201</v>
      </c>
      <c r="M580" t="str">
        <f xml:space="preserve"> INDEX(Lookup!$D$3:$D$134, MATCH('Inputs - Reps'!D580, Lookup!$C$3:$C$134, 0),)</f>
        <v>B Opex BIO</v>
      </c>
    </row>
    <row r="581" spans="3:13">
      <c r="C581" s="15" t="s">
        <v>301</v>
      </c>
      <c r="D581" s="15" t="s">
        <v>134</v>
      </c>
      <c r="E581" s="15" t="s">
        <v>135</v>
      </c>
      <c r="F581" s="15" t="s">
        <v>36</v>
      </c>
      <c r="G581" s="15">
        <f xml:space="preserve"> IF( ISNA( 'F_Inputs - Reps override'!F581 ), "", IF( ISBLANK( 'F_Inputs - Reps override'!F581 ), 'F_Inputs - Reps'!F581, 'F_Inputs - Reps override'!F581 ) )</f>
        <v>16.328528099</v>
      </c>
      <c r="H581" s="15">
        <f xml:space="preserve"> IF( ISNA( 'F_Inputs - Reps override'!G581 ), "", IF( ISBLANK( 'F_Inputs - Reps override'!G581 ), 'F_Inputs - Reps'!G581, 'F_Inputs - Reps override'!G581 ) )</f>
        <v>15.548</v>
      </c>
      <c r="I581" s="15">
        <f xml:space="preserve"> IF( ISNA( 'F_Inputs - Reps override'!H581 ), "", IF( ISBLANK( 'F_Inputs - Reps override'!H581 ), 'F_Inputs - Reps'!H581, 'F_Inputs - Reps override'!H581 ) )</f>
        <v>18.599686651399999</v>
      </c>
      <c r="J581" s="15">
        <f xml:space="preserve"> IF( ISNA( 'F_Inputs - Reps override'!I581 ), "", IF( ISBLANK( 'F_Inputs - Reps override'!I581 ), 'F_Inputs - Reps'!I581, 'F_Inputs - Reps override'!I581 ) )</f>
        <v>16.7338245121</v>
      </c>
      <c r="K581" s="15">
        <f xml:space="preserve"> IF( ISNA( 'F_Inputs - Reps override'!J581 ), "", IF( ISBLANK( 'F_Inputs - Reps override'!J581 ), 'F_Inputs - Reps'!J581, 'F_Inputs - Reps override'!J581 ) )</f>
        <v>16.243349975499999</v>
      </c>
      <c r="L581" s="7">
        <f t="shared" si="9"/>
        <v>83.453389238</v>
      </c>
      <c r="M581" t="str">
        <f xml:space="preserve"> INDEX(Lookup!$D$3:$D$134, MATCH('Inputs - Reps'!D581, Lookup!$C$3:$C$134, 0),)</f>
        <v>E Opex WWN</v>
      </c>
    </row>
    <row r="582" spans="3:13">
      <c r="C582" s="15" t="s">
        <v>301</v>
      </c>
      <c r="D582" s="15" t="s">
        <v>136</v>
      </c>
      <c r="E582" s="15" t="s">
        <v>137</v>
      </c>
      <c r="F582" s="15" t="s">
        <v>36</v>
      </c>
      <c r="G582" s="15">
        <f xml:space="preserve"> IF( ISNA( 'F_Inputs - Reps override'!F582 ), "", IF( ISBLANK( 'F_Inputs - Reps override'!F582 ), 'F_Inputs - Reps'!F582, 'F_Inputs - Reps override'!F582 ) )</f>
        <v>3.9173405002999999</v>
      </c>
      <c r="H582" s="15">
        <f xml:space="preserve"> IF( ISNA( 'F_Inputs - Reps override'!G582 ), "", IF( ISBLANK( 'F_Inputs - Reps override'!G582 ), 'F_Inputs - Reps'!G582, 'F_Inputs - Reps override'!G582 ) )</f>
        <v>3.1520000000000001</v>
      </c>
      <c r="I582" s="15">
        <f xml:space="preserve"> IF( ISNA( 'F_Inputs - Reps override'!H582 ), "", IF( ISBLANK( 'F_Inputs - Reps override'!H582 ), 'F_Inputs - Reps'!H582, 'F_Inputs - Reps override'!H582 ) )</f>
        <v>3.5180815953</v>
      </c>
      <c r="J582" s="15">
        <f xml:space="preserve"> IF( ISNA( 'F_Inputs - Reps override'!I582 ), "", IF( ISBLANK( 'F_Inputs - Reps override'!I582 ), 'F_Inputs - Reps'!I582, 'F_Inputs - Reps override'!I582 ) )</f>
        <v>11.812465840380501</v>
      </c>
      <c r="K582" s="15">
        <f xml:space="preserve"> IF( ISNA( 'F_Inputs - Reps override'!J582 ), "", IF( ISBLANK( 'F_Inputs - Reps override'!J582 ), 'F_Inputs - Reps'!J582, 'F_Inputs - Reps override'!J582 ) )</f>
        <v>17.866847827283799</v>
      </c>
      <c r="L582" s="7">
        <f t="shared" si="9"/>
        <v>40.2667357632643</v>
      </c>
      <c r="M582" t="str">
        <f xml:space="preserve"> INDEX(Lookup!$D$3:$D$134, MATCH('Inputs - Reps'!D582, Lookup!$C$3:$C$134, 0),)</f>
        <v>E Opex WWN</v>
      </c>
    </row>
    <row r="583" spans="3:13">
      <c r="C583" s="15" t="s">
        <v>301</v>
      </c>
      <c r="D583" s="15" t="s">
        <v>138</v>
      </c>
      <c r="E583" s="15" t="s">
        <v>139</v>
      </c>
      <c r="F583" s="15" t="s">
        <v>36</v>
      </c>
      <c r="G583" s="15">
        <f xml:space="preserve"> IF( ISNA( 'F_Inputs - Reps override'!F583 ), "", IF( ISBLANK( 'F_Inputs - Reps override'!F583 ), 'F_Inputs - Reps'!F583, 'F_Inputs - Reps override'!F583 ) )</f>
        <v>0</v>
      </c>
      <c r="H583" s="15">
        <f xml:space="preserve"> IF( ISNA( 'F_Inputs - Reps override'!G583 ), "", IF( ISBLANK( 'F_Inputs - Reps override'!G583 ), 'F_Inputs - Reps'!G583, 'F_Inputs - Reps override'!G583 ) )</f>
        <v>0</v>
      </c>
      <c r="I583" s="15">
        <f xml:space="preserve"> IF( ISNA( 'F_Inputs - Reps override'!H583 ), "", IF( ISBLANK( 'F_Inputs - Reps override'!H583 ), 'F_Inputs - Reps'!H583, 'F_Inputs - Reps override'!H583 ) )</f>
        <v>0</v>
      </c>
      <c r="J583" s="15">
        <f xml:space="preserve"> IF( ISNA( 'F_Inputs - Reps override'!I583 ), "", IF( ISBLANK( 'F_Inputs - Reps override'!I583 ), 'F_Inputs - Reps'!I583, 'F_Inputs - Reps override'!I583 ) )</f>
        <v>0</v>
      </c>
      <c r="K583" s="15">
        <f xml:space="preserve"> IF( ISNA( 'F_Inputs - Reps override'!J583 ), "", IF( ISBLANK( 'F_Inputs - Reps override'!J583 ), 'F_Inputs - Reps'!J583, 'F_Inputs - Reps override'!J583 ) )</f>
        <v>0</v>
      </c>
      <c r="L583" s="7">
        <f t="shared" si="9"/>
        <v>0</v>
      </c>
      <c r="M583" t="str">
        <f xml:space="preserve"> INDEX(Lookup!$D$3:$D$134, MATCH('Inputs - Reps'!D583, Lookup!$C$3:$C$134, 0),)</f>
        <v>E Opex BIO</v>
      </c>
    </row>
    <row r="584" spans="3:13">
      <c r="C584" s="15" t="s">
        <v>301</v>
      </c>
      <c r="D584" s="15" t="s">
        <v>140</v>
      </c>
      <c r="E584" s="15" t="s">
        <v>141</v>
      </c>
      <c r="F584" s="15" t="s">
        <v>36</v>
      </c>
      <c r="G584" s="15">
        <f xml:space="preserve"> IF( ISNA( 'F_Inputs - Reps override'!F584 ), "", IF( ISBLANK( 'F_Inputs - Reps override'!F584 ), 'F_Inputs - Reps'!F584, 'F_Inputs - Reps override'!F584 ) )</f>
        <v>0</v>
      </c>
      <c r="H584" s="15">
        <f xml:space="preserve"> IF( ISNA( 'F_Inputs - Reps override'!G584 ), "", IF( ISBLANK( 'F_Inputs - Reps override'!G584 ), 'F_Inputs - Reps'!G584, 'F_Inputs - Reps override'!G584 ) )</f>
        <v>0</v>
      </c>
      <c r="I584" s="15">
        <f xml:space="preserve"> IF( ISNA( 'F_Inputs - Reps override'!H584 ), "", IF( ISBLANK( 'F_Inputs - Reps override'!H584 ), 'F_Inputs - Reps'!H584, 'F_Inputs - Reps override'!H584 ) )</f>
        <v>0</v>
      </c>
      <c r="J584" s="15">
        <f xml:space="preserve"> IF( ISNA( 'F_Inputs - Reps override'!I584 ), "", IF( ISBLANK( 'F_Inputs - Reps override'!I584 ), 'F_Inputs - Reps'!I584, 'F_Inputs - Reps override'!I584 ) )</f>
        <v>0</v>
      </c>
      <c r="K584" s="15">
        <f xml:space="preserve"> IF( ISNA( 'F_Inputs - Reps override'!J584 ), "", IF( ISBLANK( 'F_Inputs - Reps override'!J584 ), 'F_Inputs - Reps'!J584, 'F_Inputs - Reps override'!J584 ) )</f>
        <v>0</v>
      </c>
      <c r="L584" s="7">
        <f t="shared" si="9"/>
        <v>0</v>
      </c>
      <c r="M584" t="str">
        <f xml:space="preserve"> INDEX(Lookup!$D$3:$D$134, MATCH('Inputs - Reps'!D584, Lookup!$C$3:$C$134, 0),)</f>
        <v>E Opex BIO</v>
      </c>
    </row>
    <row r="585" spans="3:13">
      <c r="C585" s="15" t="s">
        <v>301</v>
      </c>
      <c r="D585" s="15" t="s">
        <v>142</v>
      </c>
      <c r="E585" s="15" t="s">
        <v>143</v>
      </c>
      <c r="F585" s="15" t="s">
        <v>36</v>
      </c>
      <c r="G585" s="15">
        <f xml:space="preserve"> IF( ISNA( 'F_Inputs - Reps override'!F585 ), "", IF( ISBLANK( 'F_Inputs - Reps override'!F585 ), 'F_Inputs - Reps'!F585, 'F_Inputs - Reps override'!F585 ) )</f>
        <v>0</v>
      </c>
      <c r="H585" s="15">
        <f xml:space="preserve"> IF( ISNA( 'F_Inputs - Reps override'!G585 ), "", IF( ISBLANK( 'F_Inputs - Reps override'!G585 ), 'F_Inputs - Reps'!G585, 'F_Inputs - Reps override'!G585 ) )</f>
        <v>0</v>
      </c>
      <c r="I585" s="15">
        <f xml:space="preserve"> IF( ISNA( 'F_Inputs - Reps override'!H585 ), "", IF( ISBLANK( 'F_Inputs - Reps override'!H585 ), 'F_Inputs - Reps'!H585, 'F_Inputs - Reps override'!H585 ) )</f>
        <v>0</v>
      </c>
      <c r="J585" s="15">
        <f xml:space="preserve"> IF( ISNA( 'F_Inputs - Reps override'!I585 ), "", IF( ISBLANK( 'F_Inputs - Reps override'!I585 ), 'F_Inputs - Reps'!I585, 'F_Inputs - Reps override'!I585 ) )</f>
        <v>0</v>
      </c>
      <c r="K585" s="15">
        <f xml:space="preserve"> IF( ISNA( 'F_Inputs - Reps override'!J585 ), "", IF( ISBLANK( 'F_Inputs - Reps override'!J585 ), 'F_Inputs - Reps'!J585, 'F_Inputs - Reps override'!J585 ) )</f>
        <v>0</v>
      </c>
      <c r="L585" s="7">
        <f t="shared" si="9"/>
        <v>0</v>
      </c>
      <c r="M585" t="str">
        <f xml:space="preserve"> INDEX(Lookup!$D$3:$D$134, MATCH('Inputs - Reps'!D585, Lookup!$C$3:$C$134, 0),)</f>
        <v>E Opex BIO</v>
      </c>
    </row>
    <row r="586" spans="3:13">
      <c r="C586" s="15" t="s">
        <v>301</v>
      </c>
      <c r="D586" s="15" t="s">
        <v>144</v>
      </c>
      <c r="E586" s="15" t="s">
        <v>145</v>
      </c>
      <c r="F586" s="15" t="s">
        <v>36</v>
      </c>
      <c r="G586" s="15">
        <f xml:space="preserve"> IF( ISNA( 'F_Inputs - Reps override'!F586 ), "", IF( ISBLANK( 'F_Inputs - Reps override'!F586 ), 'F_Inputs - Reps'!F586, 'F_Inputs - Reps override'!F586 ) )</f>
        <v>1.3105535653</v>
      </c>
      <c r="H586" s="15">
        <f xml:space="preserve"> IF( ISNA( 'F_Inputs - Reps override'!G586 ), "", IF( ISBLANK( 'F_Inputs - Reps override'!G586 ), 'F_Inputs - Reps'!G586, 'F_Inputs - Reps override'!G586 ) )</f>
        <v>1.3089999999999999</v>
      </c>
      <c r="I586" s="15">
        <f xml:space="preserve"> IF( ISNA( 'F_Inputs - Reps override'!H586 ), "", IF( ISBLANK( 'F_Inputs - Reps override'!H586 ), 'F_Inputs - Reps'!H586, 'F_Inputs - Reps override'!H586 ) )</f>
        <v>1.3043165939000001</v>
      </c>
      <c r="J586" s="15">
        <f xml:space="preserve"> IF( ISNA( 'F_Inputs - Reps override'!I586 ), "", IF( ISBLANK( 'F_Inputs - Reps override'!I586 ), 'F_Inputs - Reps'!I586, 'F_Inputs - Reps override'!I586 ) )</f>
        <v>1.8292344545000001</v>
      </c>
      <c r="K586" s="15">
        <f xml:space="preserve"> IF( ISNA( 'F_Inputs - Reps override'!J586 ), "", IF( ISBLANK( 'F_Inputs - Reps override'!J586 ), 'F_Inputs - Reps'!J586, 'F_Inputs - Reps override'!J586 ) )</f>
        <v>2.3573680587000001</v>
      </c>
      <c r="L586" s="7">
        <f t="shared" si="9"/>
        <v>8.1104726724000002</v>
      </c>
      <c r="M586" t="str">
        <f xml:space="preserve"> INDEX(Lookup!$D$3:$D$134, MATCH('Inputs - Reps'!D586, Lookup!$C$3:$C$134, 0),)</f>
        <v>Plus Opex WWN</v>
      </c>
    </row>
    <row r="587" spans="3:13">
      <c r="C587" s="15" t="s">
        <v>301</v>
      </c>
      <c r="D587" s="15" t="s">
        <v>146</v>
      </c>
      <c r="E587" s="15" t="s">
        <v>147</v>
      </c>
      <c r="F587" s="15" t="s">
        <v>36</v>
      </c>
      <c r="G587" s="15">
        <f xml:space="preserve"> IF( ISNA( 'F_Inputs - Reps override'!F587 ), "", IF( ISBLANK( 'F_Inputs - Reps override'!F587 ), 'F_Inputs - Reps'!F587, 'F_Inputs - Reps override'!F587 ) )</f>
        <v>0</v>
      </c>
      <c r="H587" s="15">
        <f xml:space="preserve"> IF( ISNA( 'F_Inputs - Reps override'!G587 ), "", IF( ISBLANK( 'F_Inputs - Reps override'!G587 ), 'F_Inputs - Reps'!G587, 'F_Inputs - Reps override'!G587 ) )</f>
        <v>0</v>
      </c>
      <c r="I587" s="15">
        <f xml:space="preserve"> IF( ISNA( 'F_Inputs - Reps override'!H587 ), "", IF( ISBLANK( 'F_Inputs - Reps override'!H587 ), 'F_Inputs - Reps'!H587, 'F_Inputs - Reps override'!H587 ) )</f>
        <v>0</v>
      </c>
      <c r="J587" s="15">
        <f xml:space="preserve"> IF( ISNA( 'F_Inputs - Reps override'!I587 ), "", IF( ISBLANK( 'F_Inputs - Reps override'!I587 ), 'F_Inputs - Reps'!I587, 'F_Inputs - Reps override'!I587 ) )</f>
        <v>0</v>
      </c>
      <c r="K587" s="15">
        <f xml:space="preserve"> IF( ISNA( 'F_Inputs - Reps override'!J587 ), "", IF( ISBLANK( 'F_Inputs - Reps override'!J587 ), 'F_Inputs - Reps'!J587, 'F_Inputs - Reps override'!J587 ) )</f>
        <v>0</v>
      </c>
      <c r="L587" s="7">
        <f t="shared" si="9"/>
        <v>0</v>
      </c>
      <c r="M587" t="str">
        <f xml:space="preserve"> INDEX(Lookup!$D$3:$D$134, MATCH('Inputs - Reps'!D587, Lookup!$C$3:$C$134, 0),)</f>
        <v>Plus Opex WWN</v>
      </c>
    </row>
    <row r="588" spans="3:13">
      <c r="C588" s="15" t="s">
        <v>301</v>
      </c>
      <c r="D588" s="15" t="s">
        <v>148</v>
      </c>
      <c r="E588" s="15" t="s">
        <v>149</v>
      </c>
      <c r="F588" s="15" t="s">
        <v>36</v>
      </c>
      <c r="G588" s="15">
        <f xml:space="preserve"> IF( ISNA( 'F_Inputs - Reps override'!F588 ), "", IF( ISBLANK( 'F_Inputs - Reps override'!F588 ), 'F_Inputs - Reps'!F588, 'F_Inputs - Reps override'!F588 ) )</f>
        <v>0</v>
      </c>
      <c r="H588" s="15">
        <f xml:space="preserve"> IF( ISNA( 'F_Inputs - Reps override'!G588 ), "", IF( ISBLANK( 'F_Inputs - Reps override'!G588 ), 'F_Inputs - Reps'!G588, 'F_Inputs - Reps override'!G588 ) )</f>
        <v>0</v>
      </c>
      <c r="I588" s="15">
        <f xml:space="preserve"> IF( ISNA( 'F_Inputs - Reps override'!H588 ), "", IF( ISBLANK( 'F_Inputs - Reps override'!H588 ), 'F_Inputs - Reps'!H588, 'F_Inputs - Reps override'!H588 ) )</f>
        <v>0</v>
      </c>
      <c r="J588" s="15">
        <f xml:space="preserve"> IF( ISNA( 'F_Inputs - Reps override'!I588 ), "", IF( ISBLANK( 'F_Inputs - Reps override'!I588 ), 'F_Inputs - Reps'!I588, 'F_Inputs - Reps override'!I588 ) )</f>
        <v>0</v>
      </c>
      <c r="K588" s="15">
        <f xml:space="preserve"> IF( ISNA( 'F_Inputs - Reps override'!J588 ), "", IF( ISBLANK( 'F_Inputs - Reps override'!J588 ), 'F_Inputs - Reps'!J588, 'F_Inputs - Reps override'!J588 ) )</f>
        <v>0</v>
      </c>
      <c r="L588" s="7">
        <f t="shared" si="9"/>
        <v>0</v>
      </c>
      <c r="M588" t="str">
        <f xml:space="preserve"> INDEX(Lookup!$D$3:$D$134, MATCH('Inputs - Reps'!D588, Lookup!$C$3:$C$134, 0),)</f>
        <v>Plus Opex BIO</v>
      </c>
    </row>
    <row r="589" spans="3:13">
      <c r="C589" s="15" t="s">
        <v>301</v>
      </c>
      <c r="D589" s="15" t="s">
        <v>150</v>
      </c>
      <c r="E589" s="15" t="s">
        <v>151</v>
      </c>
      <c r="F589" s="15" t="s">
        <v>36</v>
      </c>
      <c r="G589" s="15">
        <f xml:space="preserve"> IF( ISNA( 'F_Inputs - Reps override'!F589 ), "", IF( ISBLANK( 'F_Inputs - Reps override'!F589 ), 'F_Inputs - Reps'!F589, 'F_Inputs - Reps override'!F589 ) )</f>
        <v>0</v>
      </c>
      <c r="H589" s="15">
        <f xml:space="preserve"> IF( ISNA( 'F_Inputs - Reps override'!G589 ), "", IF( ISBLANK( 'F_Inputs - Reps override'!G589 ), 'F_Inputs - Reps'!G589, 'F_Inputs - Reps override'!G589 ) )</f>
        <v>0</v>
      </c>
      <c r="I589" s="15">
        <f xml:space="preserve"> IF( ISNA( 'F_Inputs - Reps override'!H589 ), "", IF( ISBLANK( 'F_Inputs - Reps override'!H589 ), 'F_Inputs - Reps'!H589, 'F_Inputs - Reps override'!H589 ) )</f>
        <v>0</v>
      </c>
      <c r="J589" s="15">
        <f xml:space="preserve"> IF( ISNA( 'F_Inputs - Reps override'!I589 ), "", IF( ISBLANK( 'F_Inputs - Reps override'!I589 ), 'F_Inputs - Reps'!I589, 'F_Inputs - Reps override'!I589 ) )</f>
        <v>0</v>
      </c>
      <c r="K589" s="15">
        <f xml:space="preserve"> IF( ISNA( 'F_Inputs - Reps override'!J589 ), "", IF( ISBLANK( 'F_Inputs - Reps override'!J589 ), 'F_Inputs - Reps'!J589, 'F_Inputs - Reps override'!J589 ) )</f>
        <v>0</v>
      </c>
      <c r="L589" s="7">
        <f t="shared" si="9"/>
        <v>0</v>
      </c>
      <c r="M589" t="str">
        <f xml:space="preserve"> INDEX(Lookup!$D$3:$D$134, MATCH('Inputs - Reps'!D589, Lookup!$C$3:$C$134, 0),)</f>
        <v>Plus Opex BIO</v>
      </c>
    </row>
    <row r="590" spans="3:13">
      <c r="C590" s="15" t="s">
        <v>301</v>
      </c>
      <c r="D590" s="15" t="s">
        <v>152</v>
      </c>
      <c r="E590" s="15" t="s">
        <v>153</v>
      </c>
      <c r="F590" s="15" t="s">
        <v>36</v>
      </c>
      <c r="G590" s="15">
        <f xml:space="preserve"> IF( ISNA( 'F_Inputs - Reps override'!F590 ), "", IF( ISBLANK( 'F_Inputs - Reps override'!F590 ), 'F_Inputs - Reps'!F590, 'F_Inputs - Reps override'!F590 ) )</f>
        <v>0</v>
      </c>
      <c r="H590" s="15">
        <f xml:space="preserve"> IF( ISNA( 'F_Inputs - Reps override'!G590 ), "", IF( ISBLANK( 'F_Inputs - Reps override'!G590 ), 'F_Inputs - Reps'!G590, 'F_Inputs - Reps override'!G590 ) )</f>
        <v>0</v>
      </c>
      <c r="I590" s="15">
        <f xml:space="preserve"> IF( ISNA( 'F_Inputs - Reps override'!H590 ), "", IF( ISBLANK( 'F_Inputs - Reps override'!H590 ), 'F_Inputs - Reps'!H590, 'F_Inputs - Reps override'!H590 ) )</f>
        <v>0</v>
      </c>
      <c r="J590" s="15">
        <f xml:space="preserve"> IF( ISNA( 'F_Inputs - Reps override'!I590 ), "", IF( ISBLANK( 'F_Inputs - Reps override'!I590 ), 'F_Inputs - Reps'!I590, 'F_Inputs - Reps override'!I590 ) )</f>
        <v>0</v>
      </c>
      <c r="K590" s="15">
        <f xml:space="preserve"> IF( ISNA( 'F_Inputs - Reps override'!J590 ), "", IF( ISBLANK( 'F_Inputs - Reps override'!J590 ), 'F_Inputs - Reps'!J590, 'F_Inputs - Reps override'!J590 ) )</f>
        <v>0</v>
      </c>
      <c r="L590" s="7">
        <f t="shared" si="9"/>
        <v>0</v>
      </c>
      <c r="M590" t="str">
        <f xml:space="preserve"> INDEX(Lookup!$D$3:$D$134, MATCH('Inputs - Reps'!D590, Lookup!$C$3:$C$134, 0),)</f>
        <v>Plus Opex BIO</v>
      </c>
    </row>
    <row r="591" spans="3:13">
      <c r="C591" s="15" t="s">
        <v>301</v>
      </c>
      <c r="D591" s="15" t="s">
        <v>154</v>
      </c>
      <c r="E591" s="15" t="s">
        <v>155</v>
      </c>
      <c r="F591" s="15" t="s">
        <v>36</v>
      </c>
      <c r="G591" s="15">
        <f xml:space="preserve"> IF( ISNA( 'F_Inputs - Reps override'!F591 ), "", IF( ISBLANK( 'F_Inputs - Reps override'!F591 ), 'F_Inputs - Reps'!F591, 'F_Inputs - Reps override'!F591 ) )</f>
        <v>0</v>
      </c>
      <c r="H591" s="15">
        <f xml:space="preserve"> IF( ISNA( 'F_Inputs - Reps override'!G591 ), "", IF( ISBLANK( 'F_Inputs - Reps override'!G591 ), 'F_Inputs - Reps'!G591, 'F_Inputs - Reps override'!G591 ) )</f>
        <v>0</v>
      </c>
      <c r="I591" s="15">
        <f xml:space="preserve"> IF( ISNA( 'F_Inputs - Reps override'!H591 ), "", IF( ISBLANK( 'F_Inputs - Reps override'!H591 ), 'F_Inputs - Reps'!H591, 'F_Inputs - Reps override'!H591 ) )</f>
        <v>0</v>
      </c>
      <c r="J591" s="15">
        <f xml:space="preserve"> IF( ISNA( 'F_Inputs - Reps override'!I591 ), "", IF( ISBLANK( 'F_Inputs - Reps override'!I591 ), 'F_Inputs - Reps'!I591, 'F_Inputs - Reps override'!I591 ) )</f>
        <v>0</v>
      </c>
      <c r="K591" s="15">
        <f xml:space="preserve"> IF( ISNA( 'F_Inputs - Reps override'!J591 ), "", IF( ISBLANK( 'F_Inputs - Reps override'!J591 ), 'F_Inputs - Reps'!J591, 'F_Inputs - Reps override'!J591 ) )</f>
        <v>0</v>
      </c>
      <c r="L591" s="7">
        <f t="shared" si="9"/>
        <v>0</v>
      </c>
      <c r="M591" t="str">
        <f xml:space="preserve"> INDEX(Lookup!$D$3:$D$134, MATCH('Inputs - Reps'!D591, Lookup!$C$3:$C$134, 0),)</f>
        <v>Plus Opex WWN</v>
      </c>
    </row>
    <row r="592" spans="3:13">
      <c r="C592" s="15" t="s">
        <v>301</v>
      </c>
      <c r="D592" s="15" t="s">
        <v>156</v>
      </c>
      <c r="E592" s="15" t="s">
        <v>157</v>
      </c>
      <c r="F592" s="15" t="s">
        <v>36</v>
      </c>
      <c r="G592" s="15">
        <f xml:space="preserve"> IF( ISNA( 'F_Inputs - Reps override'!F592 ), "", IF( ISBLANK( 'F_Inputs - Reps override'!F592 ), 'F_Inputs - Reps'!F592, 'F_Inputs - Reps override'!F592 ) )</f>
        <v>2.1886757685</v>
      </c>
      <c r="H592" s="15">
        <f xml:space="preserve"> IF( ISNA( 'F_Inputs - Reps override'!G592 ), "", IF( ISBLANK( 'F_Inputs - Reps override'!G592 ), 'F_Inputs - Reps'!G592, 'F_Inputs - Reps override'!G592 ) )</f>
        <v>2.6970000000000001</v>
      </c>
      <c r="I592" s="15">
        <f xml:space="preserve"> IF( ISNA( 'F_Inputs - Reps override'!H592 ), "", IF( ISBLANK( 'F_Inputs - Reps override'!H592 ), 'F_Inputs - Reps'!H592, 'F_Inputs - Reps override'!H592 ) )</f>
        <v>2.9577582532000002</v>
      </c>
      <c r="J592" s="15">
        <f xml:space="preserve"> IF( ISNA( 'F_Inputs - Reps override'!I592 ), "", IF( ISBLANK( 'F_Inputs - Reps override'!I592 ), 'F_Inputs - Reps'!I592, 'F_Inputs - Reps override'!I592 ) )</f>
        <v>9.7306925836394207</v>
      </c>
      <c r="K592" s="15">
        <f xml:space="preserve"> IF( ISNA( 'F_Inputs - Reps override'!J592 ), "", IF( ISBLANK( 'F_Inputs - Reps override'!J592 ), 'F_Inputs - Reps'!J592, 'F_Inputs - Reps override'!J592 ) )</f>
        <v>13.893444052246201</v>
      </c>
      <c r="L592" s="7">
        <f t="shared" si="9"/>
        <v>31.467570657585625</v>
      </c>
      <c r="M592" t="str">
        <f xml:space="preserve"> INDEX(Lookup!$D$3:$D$134, MATCH('Inputs - Reps'!D592, Lookup!$C$3:$C$134, 0),)</f>
        <v>Plus Opex WWN</v>
      </c>
    </row>
    <row r="593" spans="3:13">
      <c r="C593" s="15" t="s">
        <v>301</v>
      </c>
      <c r="D593" s="15" t="s">
        <v>158</v>
      </c>
      <c r="E593" s="15" t="s">
        <v>159</v>
      </c>
      <c r="F593" s="15" t="s">
        <v>36</v>
      </c>
      <c r="G593" s="15">
        <f xml:space="preserve"> IF( ISNA( 'F_Inputs - Reps override'!F593 ), "", IF( ISBLANK( 'F_Inputs - Reps override'!F593 ), 'F_Inputs - Reps'!F593, 'F_Inputs - Reps override'!F593 ) )</f>
        <v>0</v>
      </c>
      <c r="H593" s="15">
        <f xml:space="preserve"> IF( ISNA( 'F_Inputs - Reps override'!G593 ), "", IF( ISBLANK( 'F_Inputs - Reps override'!G593 ), 'F_Inputs - Reps'!G593, 'F_Inputs - Reps override'!G593 ) )</f>
        <v>0</v>
      </c>
      <c r="I593" s="15">
        <f xml:space="preserve"> IF( ISNA( 'F_Inputs - Reps override'!H593 ), "", IF( ISBLANK( 'F_Inputs - Reps override'!H593 ), 'F_Inputs - Reps'!H593, 'F_Inputs - Reps override'!H593 ) )</f>
        <v>0</v>
      </c>
      <c r="J593" s="15">
        <f xml:space="preserve"> IF( ISNA( 'F_Inputs - Reps override'!I593 ), "", IF( ISBLANK( 'F_Inputs - Reps override'!I593 ), 'F_Inputs - Reps'!I593, 'F_Inputs - Reps override'!I593 ) )</f>
        <v>0</v>
      </c>
      <c r="K593" s="15">
        <f xml:space="preserve"> IF( ISNA( 'F_Inputs - Reps override'!J593 ), "", IF( ISBLANK( 'F_Inputs - Reps override'!J593 ), 'F_Inputs - Reps'!J593, 'F_Inputs - Reps override'!J593 ) )</f>
        <v>0</v>
      </c>
      <c r="L593" s="7">
        <f t="shared" si="9"/>
        <v>0</v>
      </c>
      <c r="M593" t="str">
        <f xml:space="preserve"> INDEX(Lookup!$D$3:$D$134, MATCH('Inputs - Reps'!D593, Lookup!$C$3:$C$134, 0),)</f>
        <v>Plus Opex BIO</v>
      </c>
    </row>
    <row r="594" spans="3:13">
      <c r="C594" s="15" t="s">
        <v>301</v>
      </c>
      <c r="D594" s="15" t="s">
        <v>160</v>
      </c>
      <c r="E594" s="15" t="s">
        <v>161</v>
      </c>
      <c r="F594" s="15" t="s">
        <v>36</v>
      </c>
      <c r="G594" s="15">
        <f xml:space="preserve"> IF( ISNA( 'F_Inputs - Reps override'!F594 ), "", IF( ISBLANK( 'F_Inputs - Reps override'!F594 ), 'F_Inputs - Reps'!F594, 'F_Inputs - Reps override'!F594 ) )</f>
        <v>0</v>
      </c>
      <c r="H594" s="15">
        <f xml:space="preserve"> IF( ISNA( 'F_Inputs - Reps override'!G594 ), "", IF( ISBLANK( 'F_Inputs - Reps override'!G594 ), 'F_Inputs - Reps'!G594, 'F_Inputs - Reps override'!G594 ) )</f>
        <v>0</v>
      </c>
      <c r="I594" s="15">
        <f xml:space="preserve"> IF( ISNA( 'F_Inputs - Reps override'!H594 ), "", IF( ISBLANK( 'F_Inputs - Reps override'!H594 ), 'F_Inputs - Reps'!H594, 'F_Inputs - Reps override'!H594 ) )</f>
        <v>0</v>
      </c>
      <c r="J594" s="15">
        <f xml:space="preserve"> IF( ISNA( 'F_Inputs - Reps override'!I594 ), "", IF( ISBLANK( 'F_Inputs - Reps override'!I594 ), 'F_Inputs - Reps'!I594, 'F_Inputs - Reps override'!I594 ) )</f>
        <v>0</v>
      </c>
      <c r="K594" s="15">
        <f xml:space="preserve"> IF( ISNA( 'F_Inputs - Reps override'!J594 ), "", IF( ISBLANK( 'F_Inputs - Reps override'!J594 ), 'F_Inputs - Reps'!J594, 'F_Inputs - Reps override'!J594 ) )</f>
        <v>0</v>
      </c>
      <c r="L594" s="7">
        <f t="shared" si="9"/>
        <v>0</v>
      </c>
      <c r="M594" t="str">
        <f xml:space="preserve"> INDEX(Lookup!$D$3:$D$134, MATCH('Inputs - Reps'!D594, Lookup!$C$3:$C$134, 0),)</f>
        <v>Plus Opex BIO</v>
      </c>
    </row>
    <row r="595" spans="3:13">
      <c r="C595" s="15" t="s">
        <v>301</v>
      </c>
      <c r="D595" s="15" t="s">
        <v>162</v>
      </c>
      <c r="E595" s="15" t="s">
        <v>163</v>
      </c>
      <c r="F595" s="15" t="s">
        <v>36</v>
      </c>
      <c r="G595" s="15">
        <f xml:space="preserve"> IF( ISNA( 'F_Inputs - Reps override'!F595 ), "", IF( ISBLANK( 'F_Inputs - Reps override'!F595 ), 'F_Inputs - Reps'!F595, 'F_Inputs - Reps override'!F595 ) )</f>
        <v>0</v>
      </c>
      <c r="H595" s="15">
        <f xml:space="preserve"> IF( ISNA( 'F_Inputs - Reps override'!G595 ), "", IF( ISBLANK( 'F_Inputs - Reps override'!G595 ), 'F_Inputs - Reps'!G595, 'F_Inputs - Reps override'!G595 ) )</f>
        <v>0</v>
      </c>
      <c r="I595" s="15">
        <f xml:space="preserve"> IF( ISNA( 'F_Inputs - Reps override'!H595 ), "", IF( ISBLANK( 'F_Inputs - Reps override'!H595 ), 'F_Inputs - Reps'!H595, 'F_Inputs - Reps override'!H595 ) )</f>
        <v>0</v>
      </c>
      <c r="J595" s="15">
        <f xml:space="preserve"> IF( ISNA( 'F_Inputs - Reps override'!I595 ), "", IF( ISBLANK( 'F_Inputs - Reps override'!I595 ), 'F_Inputs - Reps'!I595, 'F_Inputs - Reps override'!I595 ) )</f>
        <v>0</v>
      </c>
      <c r="K595" s="15">
        <f xml:space="preserve"> IF( ISNA( 'F_Inputs - Reps override'!J595 ), "", IF( ISBLANK( 'F_Inputs - Reps override'!J595 ), 'F_Inputs - Reps'!J595, 'F_Inputs - Reps override'!J595 ) )</f>
        <v>0</v>
      </c>
      <c r="L595" s="7">
        <f t="shared" si="9"/>
        <v>0</v>
      </c>
      <c r="M595" t="str">
        <f xml:space="preserve"> INDEX(Lookup!$D$3:$D$134, MATCH('Inputs - Reps'!D595, Lookup!$C$3:$C$134, 0),)</f>
        <v>Plus Opex BIO</v>
      </c>
    </row>
    <row r="596" spans="3:13">
      <c r="C596" s="15" t="s">
        <v>301</v>
      </c>
      <c r="D596" s="15" t="s">
        <v>164</v>
      </c>
      <c r="E596" s="15" t="s">
        <v>165</v>
      </c>
      <c r="F596" s="15" t="s">
        <v>36</v>
      </c>
      <c r="G596" s="15">
        <f xml:space="preserve"> IF( ISNA( 'F_Inputs - Reps override'!F596 ), "", IF( ISBLANK( 'F_Inputs - Reps override'!F596 ), 'F_Inputs - Reps'!F596, 'F_Inputs - Reps override'!F596 ) )</f>
        <v>2.7282523582999998</v>
      </c>
      <c r="H596" s="15">
        <f xml:space="preserve"> IF( ISNA( 'F_Inputs - Reps override'!G596 ), "", IF( ISBLANK( 'F_Inputs - Reps override'!G596 ), 'F_Inputs - Reps'!G596, 'F_Inputs - Reps override'!G596 ) )</f>
        <v>2.7490000000000001</v>
      </c>
      <c r="I596" s="15">
        <f xml:space="preserve"> IF( ISNA( 'F_Inputs - Reps override'!H596 ), "", IF( ISBLANK( 'F_Inputs - Reps override'!H596 ), 'F_Inputs - Reps'!H596, 'F_Inputs - Reps override'!H596 ) )</f>
        <v>4.4701433699999997</v>
      </c>
      <c r="J596" s="15">
        <f xml:space="preserve"> IF( ISNA( 'F_Inputs - Reps override'!I596 ), "", IF( ISBLANK( 'F_Inputs - Reps override'!I596 ), 'F_Inputs - Reps'!I596, 'F_Inputs - Reps override'!I596 ) )</f>
        <v>3.2884196129999999</v>
      </c>
      <c r="K596" s="15">
        <f xml:space="preserve"> IF( ISNA( 'F_Inputs - Reps override'!J596 ), "", IF( ISBLANK( 'F_Inputs - Reps override'!J596 ), 'F_Inputs - Reps'!J596, 'F_Inputs - Reps override'!J596 ) )</f>
        <v>2.8094663699</v>
      </c>
      <c r="L596" s="7">
        <f t="shared" si="9"/>
        <v>16.045281711199998</v>
      </c>
      <c r="M596" t="str">
        <f xml:space="preserve"> INDEX(Lookup!$D$3:$D$134, MATCH('Inputs - Reps'!D596, Lookup!$C$3:$C$134, 0),)</f>
        <v>Plus Opex WWN</v>
      </c>
    </row>
    <row r="597" spans="3:13">
      <c r="C597" s="15" t="s">
        <v>301</v>
      </c>
      <c r="D597" s="15" t="s">
        <v>166</v>
      </c>
      <c r="E597" s="15" t="s">
        <v>167</v>
      </c>
      <c r="F597" s="15" t="s">
        <v>36</v>
      </c>
      <c r="G597" s="15">
        <f xml:space="preserve"> IF( ISNA( 'F_Inputs - Reps override'!F597 ), "", IF( ISBLANK( 'F_Inputs - Reps override'!F597 ), 'F_Inputs - Reps'!F597, 'F_Inputs - Reps override'!F597 ) )</f>
        <v>0</v>
      </c>
      <c r="H597" s="15">
        <f xml:space="preserve"> IF( ISNA( 'F_Inputs - Reps override'!G597 ), "", IF( ISBLANK( 'F_Inputs - Reps override'!G597 ), 'F_Inputs - Reps'!G597, 'F_Inputs - Reps override'!G597 ) )</f>
        <v>0</v>
      </c>
      <c r="I597" s="15">
        <f xml:space="preserve"> IF( ISNA( 'F_Inputs - Reps override'!H597 ), "", IF( ISBLANK( 'F_Inputs - Reps override'!H597 ), 'F_Inputs - Reps'!H597, 'F_Inputs - Reps override'!H597 ) )</f>
        <v>0</v>
      </c>
      <c r="J597" s="15">
        <f xml:space="preserve"> IF( ISNA( 'F_Inputs - Reps override'!I597 ), "", IF( ISBLANK( 'F_Inputs - Reps override'!I597 ), 'F_Inputs - Reps'!I597, 'F_Inputs - Reps override'!I597 ) )</f>
        <v>0</v>
      </c>
      <c r="K597" s="15">
        <f xml:space="preserve"> IF( ISNA( 'F_Inputs - Reps override'!J597 ), "", IF( ISBLANK( 'F_Inputs - Reps override'!J597 ), 'F_Inputs - Reps'!J597, 'F_Inputs - Reps override'!J597 ) )</f>
        <v>0</v>
      </c>
      <c r="L597" s="7">
        <f t="shared" si="9"/>
        <v>0</v>
      </c>
      <c r="M597" t="str">
        <f xml:space="preserve"> INDEX(Lookup!$D$3:$D$134, MATCH('Inputs - Reps'!D597, Lookup!$C$3:$C$134, 0),)</f>
        <v>Plus Opex WWN</v>
      </c>
    </row>
    <row r="598" spans="3:13">
      <c r="C598" s="15" t="s">
        <v>301</v>
      </c>
      <c r="D598" s="15" t="s">
        <v>168</v>
      </c>
      <c r="E598" s="15" t="s">
        <v>169</v>
      </c>
      <c r="F598" s="15" t="s">
        <v>36</v>
      </c>
      <c r="G598" s="15">
        <f xml:space="preserve"> IF( ISNA( 'F_Inputs - Reps override'!F598 ), "", IF( ISBLANK( 'F_Inputs - Reps override'!F598 ), 'F_Inputs - Reps'!F598, 'F_Inputs - Reps override'!F598 ) )</f>
        <v>0</v>
      </c>
      <c r="H598" s="15">
        <f xml:space="preserve"> IF( ISNA( 'F_Inputs - Reps override'!G598 ), "", IF( ISBLANK( 'F_Inputs - Reps override'!G598 ), 'F_Inputs - Reps'!G598, 'F_Inputs - Reps override'!G598 ) )</f>
        <v>0</v>
      </c>
      <c r="I598" s="15">
        <f xml:space="preserve"> IF( ISNA( 'F_Inputs - Reps override'!H598 ), "", IF( ISBLANK( 'F_Inputs - Reps override'!H598 ), 'F_Inputs - Reps'!H598, 'F_Inputs - Reps override'!H598 ) )</f>
        <v>0</v>
      </c>
      <c r="J598" s="15">
        <f xml:space="preserve"> IF( ISNA( 'F_Inputs - Reps override'!I598 ), "", IF( ISBLANK( 'F_Inputs - Reps override'!I598 ), 'F_Inputs - Reps'!I598, 'F_Inputs - Reps override'!I598 ) )</f>
        <v>0</v>
      </c>
      <c r="K598" s="15">
        <f xml:space="preserve"> IF( ISNA( 'F_Inputs - Reps override'!J598 ), "", IF( ISBLANK( 'F_Inputs - Reps override'!J598 ), 'F_Inputs - Reps'!J598, 'F_Inputs - Reps override'!J598 ) )</f>
        <v>0</v>
      </c>
      <c r="L598" s="7">
        <f t="shared" si="9"/>
        <v>0</v>
      </c>
      <c r="M598" t="str">
        <f xml:space="preserve"> INDEX(Lookup!$D$3:$D$134, MATCH('Inputs - Reps'!D598, Lookup!$C$3:$C$134, 0),)</f>
        <v>Plus Opex BIO</v>
      </c>
    </row>
    <row r="599" spans="3:13">
      <c r="C599" s="15" t="s">
        <v>301</v>
      </c>
      <c r="D599" s="15" t="s">
        <v>170</v>
      </c>
      <c r="E599" s="15" t="s">
        <v>171</v>
      </c>
      <c r="F599" s="15" t="s">
        <v>36</v>
      </c>
      <c r="G599" s="15">
        <f xml:space="preserve"> IF( ISNA( 'F_Inputs - Reps override'!F599 ), "", IF( ISBLANK( 'F_Inputs - Reps override'!F599 ), 'F_Inputs - Reps'!F599, 'F_Inputs - Reps override'!F599 ) )</f>
        <v>0</v>
      </c>
      <c r="H599" s="15">
        <f xml:space="preserve"> IF( ISNA( 'F_Inputs - Reps override'!G599 ), "", IF( ISBLANK( 'F_Inputs - Reps override'!G599 ), 'F_Inputs - Reps'!G599, 'F_Inputs - Reps override'!G599 ) )</f>
        <v>0</v>
      </c>
      <c r="I599" s="15">
        <f xml:space="preserve"> IF( ISNA( 'F_Inputs - Reps override'!H599 ), "", IF( ISBLANK( 'F_Inputs - Reps override'!H599 ), 'F_Inputs - Reps'!H599, 'F_Inputs - Reps override'!H599 ) )</f>
        <v>0</v>
      </c>
      <c r="J599" s="15">
        <f xml:space="preserve"> IF( ISNA( 'F_Inputs - Reps override'!I599 ), "", IF( ISBLANK( 'F_Inputs - Reps override'!I599 ), 'F_Inputs - Reps'!I599, 'F_Inputs - Reps override'!I599 ) )</f>
        <v>0</v>
      </c>
      <c r="K599" s="15">
        <f xml:space="preserve"> IF( ISNA( 'F_Inputs - Reps override'!J599 ), "", IF( ISBLANK( 'F_Inputs - Reps override'!J599 ), 'F_Inputs - Reps'!J599, 'F_Inputs - Reps override'!J599 ) )</f>
        <v>0</v>
      </c>
      <c r="L599" s="7">
        <f t="shared" si="9"/>
        <v>0</v>
      </c>
      <c r="M599" t="str">
        <f xml:space="preserve"> INDEX(Lookup!$D$3:$D$134, MATCH('Inputs - Reps'!D599, Lookup!$C$3:$C$134, 0),)</f>
        <v>Plus Opex BIO</v>
      </c>
    </row>
    <row r="600" spans="3:13">
      <c r="C600" s="15" t="s">
        <v>301</v>
      </c>
      <c r="D600" s="15" t="s">
        <v>172</v>
      </c>
      <c r="E600" s="15" t="s">
        <v>173</v>
      </c>
      <c r="F600" s="15" t="s">
        <v>36</v>
      </c>
      <c r="G600" s="15">
        <f xml:space="preserve"> IF( ISNA( 'F_Inputs - Reps override'!F600 ), "", IF( ISBLANK( 'F_Inputs - Reps override'!F600 ), 'F_Inputs - Reps'!F600, 'F_Inputs - Reps override'!F600 ) )</f>
        <v>0</v>
      </c>
      <c r="H600" s="15">
        <f xml:space="preserve"> IF( ISNA( 'F_Inputs - Reps override'!G600 ), "", IF( ISBLANK( 'F_Inputs - Reps override'!G600 ), 'F_Inputs - Reps'!G600, 'F_Inputs - Reps override'!G600 ) )</f>
        <v>0</v>
      </c>
      <c r="I600" s="15">
        <f xml:space="preserve"> IF( ISNA( 'F_Inputs - Reps override'!H600 ), "", IF( ISBLANK( 'F_Inputs - Reps override'!H600 ), 'F_Inputs - Reps'!H600, 'F_Inputs - Reps override'!H600 ) )</f>
        <v>0</v>
      </c>
      <c r="J600" s="15">
        <f xml:space="preserve"> IF( ISNA( 'F_Inputs - Reps override'!I600 ), "", IF( ISBLANK( 'F_Inputs - Reps override'!I600 ), 'F_Inputs - Reps'!I600, 'F_Inputs - Reps override'!I600 ) )</f>
        <v>0</v>
      </c>
      <c r="K600" s="15">
        <f xml:space="preserve"> IF( ISNA( 'F_Inputs - Reps override'!J600 ), "", IF( ISBLANK( 'F_Inputs - Reps override'!J600 ), 'F_Inputs - Reps'!J600, 'F_Inputs - Reps override'!J600 ) )</f>
        <v>0</v>
      </c>
      <c r="L600" s="7">
        <f t="shared" si="9"/>
        <v>0</v>
      </c>
      <c r="M600" t="str">
        <f xml:space="preserve"> INDEX(Lookup!$D$3:$D$134, MATCH('Inputs - Reps'!D600, Lookup!$C$3:$C$134, 0),)</f>
        <v>Plus Opex BIO</v>
      </c>
    </row>
    <row r="601" spans="3:13">
      <c r="C601" s="15" t="s">
        <v>301</v>
      </c>
      <c r="D601" s="15" t="s">
        <v>174</v>
      </c>
      <c r="E601" s="15" t="s">
        <v>175</v>
      </c>
      <c r="F601" s="15" t="s">
        <v>36</v>
      </c>
      <c r="G601" s="15">
        <f xml:space="preserve"> IF( ISNA( 'F_Inputs - Reps override'!F601 ), "", IF( ISBLANK( 'F_Inputs - Reps override'!F601 ), 'F_Inputs - Reps'!F601, 'F_Inputs - Reps override'!F601 ) )</f>
        <v>10.8789646719</v>
      </c>
      <c r="H601" s="15">
        <f xml:space="preserve"> IF( ISNA( 'F_Inputs - Reps override'!G601 ), "", IF( ISBLANK( 'F_Inputs - Reps override'!G601 ), 'F_Inputs - Reps'!G601, 'F_Inputs - Reps override'!G601 ) )</f>
        <v>10.771000000000001</v>
      </c>
      <c r="I601" s="15">
        <f xml:space="preserve"> IF( ISNA( 'F_Inputs - Reps override'!H601 ), "", IF( ISBLANK( 'F_Inputs - Reps override'!H601 ), 'F_Inputs - Reps'!H601, 'F_Inputs - Reps override'!H601 ) )</f>
        <v>10.7338053145</v>
      </c>
      <c r="J601" s="15">
        <f xml:space="preserve"> IF( ISNA( 'F_Inputs - Reps override'!I601 ), "", IF( ISBLANK( 'F_Inputs - Reps override'!I601 ), 'F_Inputs - Reps'!I601, 'F_Inputs - Reps override'!I601 ) )</f>
        <v>10.711068553200001</v>
      </c>
      <c r="K601" s="15">
        <f xml:space="preserve"> IF( ISNA( 'F_Inputs - Reps override'!J601 ), "", IF( ISBLANK( 'F_Inputs - Reps override'!J601 ), 'F_Inputs - Reps'!J601, 'F_Inputs - Reps override'!J601 ) )</f>
        <v>10.667958649999999</v>
      </c>
      <c r="L601" s="7">
        <f t="shared" si="9"/>
        <v>53.762797189599993</v>
      </c>
      <c r="M601" t="str">
        <f xml:space="preserve"> INDEX(Lookup!$D$3:$D$134, MATCH('Inputs - Reps'!D601, Lookup!$C$3:$C$134, 0),)</f>
        <v>Plus Opex WWN</v>
      </c>
    </row>
    <row r="602" spans="3:13">
      <c r="C602" s="15" t="s">
        <v>301</v>
      </c>
      <c r="D602" s="15" t="s">
        <v>176</v>
      </c>
      <c r="E602" s="15" t="s">
        <v>177</v>
      </c>
      <c r="F602" s="15" t="s">
        <v>36</v>
      </c>
      <c r="G602" s="15">
        <f xml:space="preserve"> IF( ISNA( 'F_Inputs - Reps override'!F602 ), "", IF( ISBLANK( 'F_Inputs - Reps override'!F602 ), 'F_Inputs - Reps'!F602, 'F_Inputs - Reps override'!F602 ) )</f>
        <v>0</v>
      </c>
      <c r="H602" s="15">
        <f xml:space="preserve"> IF( ISNA( 'F_Inputs - Reps override'!G602 ), "", IF( ISBLANK( 'F_Inputs - Reps override'!G602 ), 'F_Inputs - Reps'!G602, 'F_Inputs - Reps override'!G602 ) )</f>
        <v>0</v>
      </c>
      <c r="I602" s="15">
        <f xml:space="preserve"> IF( ISNA( 'F_Inputs - Reps override'!H602 ), "", IF( ISBLANK( 'F_Inputs - Reps override'!H602 ), 'F_Inputs - Reps'!H602, 'F_Inputs - Reps override'!H602 ) )</f>
        <v>0</v>
      </c>
      <c r="J602" s="15">
        <f xml:space="preserve"> IF( ISNA( 'F_Inputs - Reps override'!I602 ), "", IF( ISBLANK( 'F_Inputs - Reps override'!I602 ), 'F_Inputs - Reps'!I602, 'F_Inputs - Reps override'!I602 ) )</f>
        <v>0</v>
      </c>
      <c r="K602" s="15">
        <f xml:space="preserve"> IF( ISNA( 'F_Inputs - Reps override'!J602 ), "", IF( ISBLANK( 'F_Inputs - Reps override'!J602 ), 'F_Inputs - Reps'!J602, 'F_Inputs - Reps override'!J602 ) )</f>
        <v>0</v>
      </c>
      <c r="L602" s="7">
        <f t="shared" si="9"/>
        <v>0</v>
      </c>
      <c r="M602" t="str">
        <f xml:space="preserve"> INDEX(Lookup!$D$3:$D$134, MATCH('Inputs - Reps'!D602, Lookup!$C$3:$C$134, 0),)</f>
        <v>Plus Opex WWN</v>
      </c>
    </row>
    <row r="603" spans="3:13">
      <c r="C603" s="15" t="s">
        <v>301</v>
      </c>
      <c r="D603" s="15" t="s">
        <v>178</v>
      </c>
      <c r="E603" s="15" t="s">
        <v>179</v>
      </c>
      <c r="F603" s="15" t="s">
        <v>36</v>
      </c>
      <c r="G603" s="15">
        <f xml:space="preserve"> IF( ISNA( 'F_Inputs - Reps override'!F603 ), "", IF( ISBLANK( 'F_Inputs - Reps override'!F603 ), 'F_Inputs - Reps'!F603, 'F_Inputs - Reps override'!F603 ) )</f>
        <v>0</v>
      </c>
      <c r="H603" s="15">
        <f xml:space="preserve"> IF( ISNA( 'F_Inputs - Reps override'!G603 ), "", IF( ISBLANK( 'F_Inputs - Reps override'!G603 ), 'F_Inputs - Reps'!G603, 'F_Inputs - Reps override'!G603 ) )</f>
        <v>0</v>
      </c>
      <c r="I603" s="15">
        <f xml:space="preserve"> IF( ISNA( 'F_Inputs - Reps override'!H603 ), "", IF( ISBLANK( 'F_Inputs - Reps override'!H603 ), 'F_Inputs - Reps'!H603, 'F_Inputs - Reps override'!H603 ) )</f>
        <v>0</v>
      </c>
      <c r="J603" s="15">
        <f xml:space="preserve"> IF( ISNA( 'F_Inputs - Reps override'!I603 ), "", IF( ISBLANK( 'F_Inputs - Reps override'!I603 ), 'F_Inputs - Reps'!I603, 'F_Inputs - Reps override'!I603 ) )</f>
        <v>0</v>
      </c>
      <c r="K603" s="15">
        <f xml:space="preserve"> IF( ISNA( 'F_Inputs - Reps override'!J603 ), "", IF( ISBLANK( 'F_Inputs - Reps override'!J603 ), 'F_Inputs - Reps'!J603, 'F_Inputs - Reps override'!J603 ) )</f>
        <v>0</v>
      </c>
      <c r="L603" s="7">
        <f t="shared" si="9"/>
        <v>0</v>
      </c>
      <c r="M603" t="str">
        <f xml:space="preserve"> INDEX(Lookup!$D$3:$D$134, MATCH('Inputs - Reps'!D603, Lookup!$C$3:$C$134, 0),)</f>
        <v>Plus Opex BIO</v>
      </c>
    </row>
    <row r="604" spans="3:13">
      <c r="C604" s="15" t="s">
        <v>301</v>
      </c>
      <c r="D604" s="15" t="s">
        <v>180</v>
      </c>
      <c r="E604" s="15" t="s">
        <v>181</v>
      </c>
      <c r="F604" s="15" t="s">
        <v>36</v>
      </c>
      <c r="G604" s="15">
        <f xml:space="preserve"> IF( ISNA( 'F_Inputs - Reps override'!F604 ), "", IF( ISBLANK( 'F_Inputs - Reps override'!F604 ), 'F_Inputs - Reps'!F604, 'F_Inputs - Reps override'!F604 ) )</f>
        <v>0</v>
      </c>
      <c r="H604" s="15">
        <f xml:space="preserve"> IF( ISNA( 'F_Inputs - Reps override'!G604 ), "", IF( ISBLANK( 'F_Inputs - Reps override'!G604 ), 'F_Inputs - Reps'!G604, 'F_Inputs - Reps override'!G604 ) )</f>
        <v>0</v>
      </c>
      <c r="I604" s="15">
        <f xml:space="preserve"> IF( ISNA( 'F_Inputs - Reps override'!H604 ), "", IF( ISBLANK( 'F_Inputs - Reps override'!H604 ), 'F_Inputs - Reps'!H604, 'F_Inputs - Reps override'!H604 ) )</f>
        <v>0</v>
      </c>
      <c r="J604" s="15">
        <f xml:space="preserve"> IF( ISNA( 'F_Inputs - Reps override'!I604 ), "", IF( ISBLANK( 'F_Inputs - Reps override'!I604 ), 'F_Inputs - Reps'!I604, 'F_Inputs - Reps override'!I604 ) )</f>
        <v>0</v>
      </c>
      <c r="K604" s="15">
        <f xml:space="preserve"> IF( ISNA( 'F_Inputs - Reps override'!J604 ), "", IF( ISBLANK( 'F_Inputs - Reps override'!J604 ), 'F_Inputs - Reps'!J604, 'F_Inputs - Reps override'!J604 ) )</f>
        <v>0</v>
      </c>
      <c r="L604" s="7">
        <f t="shared" si="9"/>
        <v>0</v>
      </c>
      <c r="M604" t="str">
        <f xml:space="preserve"> INDEX(Lookup!$D$3:$D$134, MATCH('Inputs - Reps'!D604, Lookup!$C$3:$C$134, 0),)</f>
        <v>Plus Opex BIO</v>
      </c>
    </row>
    <row r="605" spans="3:13">
      <c r="C605" s="15" t="s">
        <v>301</v>
      </c>
      <c r="D605" s="15" t="s">
        <v>182</v>
      </c>
      <c r="E605" s="15" t="s">
        <v>183</v>
      </c>
      <c r="F605" s="15" t="s">
        <v>36</v>
      </c>
      <c r="G605" s="15">
        <f xml:space="preserve"> IF( ISNA( 'F_Inputs - Reps override'!F605 ), "", IF( ISBLANK( 'F_Inputs - Reps override'!F605 ), 'F_Inputs - Reps'!F605, 'F_Inputs - Reps override'!F605 ) )</f>
        <v>0</v>
      </c>
      <c r="H605" s="15">
        <f xml:space="preserve"> IF( ISNA( 'F_Inputs - Reps override'!G605 ), "", IF( ISBLANK( 'F_Inputs - Reps override'!G605 ), 'F_Inputs - Reps'!G605, 'F_Inputs - Reps override'!G605 ) )</f>
        <v>0</v>
      </c>
      <c r="I605" s="15">
        <f xml:space="preserve"> IF( ISNA( 'F_Inputs - Reps override'!H605 ), "", IF( ISBLANK( 'F_Inputs - Reps override'!H605 ), 'F_Inputs - Reps'!H605, 'F_Inputs - Reps override'!H605 ) )</f>
        <v>0</v>
      </c>
      <c r="J605" s="15">
        <f xml:space="preserve"> IF( ISNA( 'F_Inputs - Reps override'!I605 ), "", IF( ISBLANK( 'F_Inputs - Reps override'!I605 ), 'F_Inputs - Reps'!I605, 'F_Inputs - Reps override'!I605 ) )</f>
        <v>0</v>
      </c>
      <c r="K605" s="15">
        <f xml:space="preserve"> IF( ISNA( 'F_Inputs - Reps override'!J605 ), "", IF( ISBLANK( 'F_Inputs - Reps override'!J605 ), 'F_Inputs - Reps'!J605, 'F_Inputs - Reps override'!J605 ) )</f>
        <v>0</v>
      </c>
      <c r="L605" s="7">
        <f t="shared" si="9"/>
        <v>0</v>
      </c>
      <c r="M605" t="str">
        <f xml:space="preserve"> INDEX(Lookup!$D$3:$D$134, MATCH('Inputs - Reps'!D605, Lookup!$C$3:$C$134, 0),)</f>
        <v>Plus Opex BIO</v>
      </c>
    </row>
    <row r="606" spans="3:13">
      <c r="C606" s="15" t="s">
        <v>301</v>
      </c>
      <c r="D606" s="15" t="s">
        <v>184</v>
      </c>
      <c r="E606" s="15" t="s">
        <v>185</v>
      </c>
      <c r="F606" s="15" t="s">
        <v>36</v>
      </c>
      <c r="G606" s="15">
        <f xml:space="preserve"> IF( ISNA( 'F_Inputs - Reps override'!F606 ), "", IF( ISBLANK( 'F_Inputs - Reps override'!F606 ), 'F_Inputs - Reps'!F606, 'F_Inputs - Reps override'!F606 ) )</f>
        <v>56.4031112976363</v>
      </c>
      <c r="H606" s="15">
        <f xml:space="preserve"> IF( ISNA( 'F_Inputs - Reps override'!G606 ), "", IF( ISBLANK( 'F_Inputs - Reps override'!G606 ), 'F_Inputs - Reps'!G606, 'F_Inputs - Reps override'!G606 ) )</f>
        <v>58.111144251967502</v>
      </c>
      <c r="I606" s="15">
        <f xml:space="preserve"> IF( ISNA( 'F_Inputs - Reps override'!H606 ), "", IF( ISBLANK( 'F_Inputs - Reps override'!H606 ), 'F_Inputs - Reps'!H606, 'F_Inputs - Reps override'!H606 ) )</f>
        <v>67.280832433029403</v>
      </c>
      <c r="J606" s="15">
        <f xml:space="preserve"> IF( ISNA( 'F_Inputs - Reps override'!I606 ), "", IF( ISBLANK( 'F_Inputs - Reps override'!I606 ), 'F_Inputs - Reps'!I606, 'F_Inputs - Reps override'!I606 ) )</f>
        <v>55.845435445743597</v>
      </c>
      <c r="K606" s="15">
        <f xml:space="preserve"> IF( ISNA( 'F_Inputs - Reps override'!J606 ), "", IF( ISBLANK( 'F_Inputs - Reps override'!J606 ), 'F_Inputs - Reps'!J606, 'F_Inputs - Reps override'!J606 ) )</f>
        <v>44.485189262978302</v>
      </c>
      <c r="L606" s="7">
        <f t="shared" si="9"/>
        <v>282.12571269135509</v>
      </c>
      <c r="M606" t="str">
        <f xml:space="preserve"> INDEX(Lookup!$D$3:$D$134, MATCH('Inputs - Reps'!D606, Lookup!$C$3:$C$134, 0),)</f>
        <v>B Capex WWN</v>
      </c>
    </row>
    <row r="607" spans="3:13">
      <c r="C607" s="15" t="s">
        <v>301</v>
      </c>
      <c r="D607" s="15" t="s">
        <v>186</v>
      </c>
      <c r="E607" s="15" t="s">
        <v>187</v>
      </c>
      <c r="F607" s="15" t="s">
        <v>36</v>
      </c>
      <c r="G607" s="15">
        <f xml:space="preserve"> IF( ISNA( 'F_Inputs - Reps override'!F607 ), "", IF( ISBLANK( 'F_Inputs - Reps override'!F607 ), 'F_Inputs - Reps'!F607, 'F_Inputs - Reps override'!F607 ) )</f>
        <v>0.54811617329999995</v>
      </c>
      <c r="H607" s="15">
        <f xml:space="preserve"> IF( ISNA( 'F_Inputs - Reps override'!G607 ), "", IF( ISBLANK( 'F_Inputs - Reps override'!G607 ), 'F_Inputs - Reps'!G607, 'F_Inputs - Reps override'!G607 ) )</f>
        <v>1.2013658721</v>
      </c>
      <c r="I607" s="15">
        <f xml:space="preserve"> IF( ISNA( 'F_Inputs - Reps override'!H607 ), "", IF( ISBLANK( 'F_Inputs - Reps override'!H607 ), 'F_Inputs - Reps'!H607, 'F_Inputs - Reps override'!H607 ) )</f>
        <v>0.70131815959999999</v>
      </c>
      <c r="J607" s="15">
        <f xml:space="preserve"> IF( ISNA( 'F_Inputs - Reps override'!I607 ), "", IF( ISBLANK( 'F_Inputs - Reps override'!I607 ), 'F_Inputs - Reps'!I607, 'F_Inputs - Reps override'!I607 ) )</f>
        <v>0</v>
      </c>
      <c r="K607" s="15">
        <f xml:space="preserve"> IF( ISNA( 'F_Inputs - Reps override'!J607 ), "", IF( ISBLANK( 'F_Inputs - Reps override'!J607 ), 'F_Inputs - Reps'!J607, 'F_Inputs - Reps override'!J607 ) )</f>
        <v>0</v>
      </c>
      <c r="L607" s="7">
        <f t="shared" si="9"/>
        <v>2.4508002050000002</v>
      </c>
      <c r="M607" t="str">
        <f xml:space="preserve"> INDEX(Lookup!$D$3:$D$134, MATCH('Inputs - Reps'!D607, Lookup!$C$3:$C$134, 0),)</f>
        <v>B Capex WWN</v>
      </c>
    </row>
    <row r="608" spans="3:13">
      <c r="C608" s="15" t="s">
        <v>301</v>
      </c>
      <c r="D608" s="15" t="s">
        <v>188</v>
      </c>
      <c r="E608" s="15" t="s">
        <v>189</v>
      </c>
      <c r="F608" s="15" t="s">
        <v>36</v>
      </c>
      <c r="G608" s="15">
        <f xml:space="preserve"> IF( ISNA( 'F_Inputs - Reps override'!F608 ), "", IF( ISBLANK( 'F_Inputs - Reps override'!F608 ), 'F_Inputs - Reps'!F608, 'F_Inputs - Reps override'!F608 ) )</f>
        <v>6.5048821903</v>
      </c>
      <c r="H608" s="15">
        <f xml:space="preserve"> IF( ISNA( 'F_Inputs - Reps override'!G608 ), "", IF( ISBLANK( 'F_Inputs - Reps override'!G608 ), 'F_Inputs - Reps'!G608, 'F_Inputs - Reps override'!G608 ) )</f>
        <v>13.1468489798</v>
      </c>
      <c r="I608" s="15">
        <f xml:space="preserve"> IF( ISNA( 'F_Inputs - Reps override'!H608 ), "", IF( ISBLANK( 'F_Inputs - Reps override'!H608 ), 'F_Inputs - Reps'!H608, 'F_Inputs - Reps override'!H608 ) )</f>
        <v>2.2126208834000001</v>
      </c>
      <c r="J608" s="15">
        <f xml:space="preserve"> IF( ISNA( 'F_Inputs - Reps override'!I608 ), "", IF( ISBLANK( 'F_Inputs - Reps override'!I608 ), 'F_Inputs - Reps'!I608, 'F_Inputs - Reps override'!I608 ) )</f>
        <v>0</v>
      </c>
      <c r="K608" s="15">
        <f xml:space="preserve"> IF( ISNA( 'F_Inputs - Reps override'!J608 ), "", IF( ISBLANK( 'F_Inputs - Reps override'!J608 ), 'F_Inputs - Reps'!J608, 'F_Inputs - Reps override'!J608 ) )</f>
        <v>0</v>
      </c>
      <c r="L608" s="7">
        <f t="shared" si="9"/>
        <v>21.864352053499999</v>
      </c>
      <c r="M608" t="str">
        <f xml:space="preserve"> INDEX(Lookup!$D$3:$D$134, MATCH('Inputs - Reps'!D608, Lookup!$C$3:$C$134, 0),)</f>
        <v>B Capex BIO</v>
      </c>
    </row>
    <row r="609" spans="3:13">
      <c r="C609" s="15" t="s">
        <v>301</v>
      </c>
      <c r="D609" s="15" t="s">
        <v>190</v>
      </c>
      <c r="E609" s="15" t="s">
        <v>191</v>
      </c>
      <c r="F609" s="15" t="s">
        <v>36</v>
      </c>
      <c r="G609" s="15">
        <f xml:space="preserve"> IF( ISNA( 'F_Inputs - Reps override'!F609 ), "", IF( ISBLANK( 'F_Inputs - Reps override'!F609 ), 'F_Inputs - Reps'!F609, 'F_Inputs - Reps override'!F609 ) )</f>
        <v>9.6948613599999997E-2</v>
      </c>
      <c r="H609" s="15">
        <f xml:space="preserve"> IF( ISNA( 'F_Inputs - Reps override'!G609 ), "", IF( ISBLANK( 'F_Inputs - Reps override'!G609 ), 'F_Inputs - Reps'!G609, 'F_Inputs - Reps override'!G609 ) )</f>
        <v>0.2204326707</v>
      </c>
      <c r="I609" s="15">
        <f xml:space="preserve"> IF( ISNA( 'F_Inputs - Reps override'!H609 ), "", IF( ISBLANK( 'F_Inputs - Reps override'!H609 ), 'F_Inputs - Reps'!H609, 'F_Inputs - Reps override'!H609 ) )</f>
        <v>0.222593767</v>
      </c>
      <c r="J609" s="15">
        <f xml:space="preserve"> IF( ISNA( 'F_Inputs - Reps override'!I609 ), "", IF( ISBLANK( 'F_Inputs - Reps override'!I609 ), 'F_Inputs - Reps'!I609, 'F_Inputs - Reps override'!I609 ) )</f>
        <v>0.22477606520000001</v>
      </c>
      <c r="K609" s="15">
        <f xml:space="preserve"> IF( ISNA( 'F_Inputs - Reps override'!J609 ), "", IF( ISBLANK( 'F_Inputs - Reps override'!J609 ), 'F_Inputs - Reps'!J609, 'F_Inputs - Reps override'!J609 ) )</f>
        <v>0.22697974570000001</v>
      </c>
      <c r="L609" s="7">
        <f t="shared" si="9"/>
        <v>0.99173086220000006</v>
      </c>
      <c r="M609" t="str">
        <f xml:space="preserve"> INDEX(Lookup!$D$3:$D$134, MATCH('Inputs - Reps'!D609, Lookup!$C$3:$C$134, 0),)</f>
        <v>B Capex BIO</v>
      </c>
    </row>
    <row r="610" spans="3:13">
      <c r="C610" s="15" t="s">
        <v>301</v>
      </c>
      <c r="D610" s="15" t="s">
        <v>192</v>
      </c>
      <c r="E610" s="15" t="s">
        <v>193</v>
      </c>
      <c r="F610" s="15" t="s">
        <v>36</v>
      </c>
      <c r="G610" s="15">
        <f xml:space="preserve"> IF( ISNA( 'F_Inputs - Reps override'!F610 ), "", IF( ISBLANK( 'F_Inputs - Reps override'!F610 ), 'F_Inputs - Reps'!F610, 'F_Inputs - Reps override'!F610 ) )</f>
        <v>0</v>
      </c>
      <c r="H610" s="15">
        <f xml:space="preserve"> IF( ISNA( 'F_Inputs - Reps override'!G610 ), "", IF( ISBLANK( 'F_Inputs - Reps override'!G610 ), 'F_Inputs - Reps'!G610, 'F_Inputs - Reps override'!G610 ) )</f>
        <v>0</v>
      </c>
      <c r="I610" s="15">
        <f xml:space="preserve"> IF( ISNA( 'F_Inputs - Reps override'!H610 ), "", IF( ISBLANK( 'F_Inputs - Reps override'!H610 ), 'F_Inputs - Reps'!H610, 'F_Inputs - Reps override'!H610 ) )</f>
        <v>0</v>
      </c>
      <c r="J610" s="15">
        <f xml:space="preserve"> IF( ISNA( 'F_Inputs - Reps override'!I610 ), "", IF( ISBLANK( 'F_Inputs - Reps override'!I610 ), 'F_Inputs - Reps'!I610, 'F_Inputs - Reps override'!I610 ) )</f>
        <v>0</v>
      </c>
      <c r="K610" s="15">
        <f xml:space="preserve"> IF( ISNA( 'F_Inputs - Reps override'!J610 ), "", IF( ISBLANK( 'F_Inputs - Reps override'!J610 ), 'F_Inputs - Reps'!J610, 'F_Inputs - Reps override'!J610 ) )</f>
        <v>0</v>
      </c>
      <c r="L610" s="7">
        <f t="shared" si="9"/>
        <v>0</v>
      </c>
      <c r="M610" t="str">
        <f xml:space="preserve"> INDEX(Lookup!$D$3:$D$134, MATCH('Inputs - Reps'!D610, Lookup!$C$3:$C$134, 0),)</f>
        <v>B Capex BIO</v>
      </c>
    </row>
    <row r="611" spans="3:13">
      <c r="C611" s="15" t="s">
        <v>301</v>
      </c>
      <c r="D611" s="15" t="s">
        <v>194</v>
      </c>
      <c r="E611" s="15" t="s">
        <v>195</v>
      </c>
      <c r="F611" s="15" t="s">
        <v>36</v>
      </c>
      <c r="G611" s="15">
        <f xml:space="preserve"> IF( ISNA( 'F_Inputs - Reps override'!F611 ), "", IF( ISBLANK( 'F_Inputs - Reps override'!F611 ), 'F_Inputs - Reps'!F611, 'F_Inputs - Reps override'!F611 ) )</f>
        <v>63.8066316960306</v>
      </c>
      <c r="H611" s="15">
        <f xml:space="preserve"> IF( ISNA( 'F_Inputs - Reps override'!G611 ), "", IF( ISBLANK( 'F_Inputs - Reps override'!G611 ), 'F_Inputs - Reps'!G611, 'F_Inputs - Reps override'!G611 ) )</f>
        <v>68.329380891646593</v>
      </c>
      <c r="I611" s="15">
        <f xml:space="preserve"> IF( ISNA( 'F_Inputs - Reps override'!H611 ), "", IF( ISBLANK( 'F_Inputs - Reps override'!H611 ), 'F_Inputs - Reps'!H611, 'F_Inputs - Reps override'!H611 ) )</f>
        <v>57.458003486386197</v>
      </c>
      <c r="J611" s="15">
        <f xml:space="preserve"> IF( ISNA( 'F_Inputs - Reps override'!I611 ), "", IF( ISBLANK( 'F_Inputs - Reps override'!I611 ), 'F_Inputs - Reps'!I611, 'F_Inputs - Reps override'!I611 ) )</f>
        <v>51.194128730881502</v>
      </c>
      <c r="K611" s="15">
        <f xml:space="preserve"> IF( ISNA( 'F_Inputs - Reps override'!J611 ), "", IF( ISBLANK( 'F_Inputs - Reps override'!J611 ), 'F_Inputs - Reps'!J611, 'F_Inputs - Reps override'!J611 ) )</f>
        <v>44.4499299912396</v>
      </c>
      <c r="L611" s="7">
        <f t="shared" si="9"/>
        <v>285.23807479618449</v>
      </c>
      <c r="M611" t="str">
        <f xml:space="preserve"> INDEX(Lookup!$D$3:$D$134, MATCH('Inputs - Reps'!D611, Lookup!$C$3:$C$134, 0),)</f>
        <v>B Capex WWN</v>
      </c>
    </row>
    <row r="612" spans="3:13">
      <c r="C612" s="15" t="s">
        <v>301</v>
      </c>
      <c r="D612" s="15" t="s">
        <v>196</v>
      </c>
      <c r="E612" s="15" t="s">
        <v>197</v>
      </c>
      <c r="F612" s="15" t="s">
        <v>36</v>
      </c>
      <c r="G612" s="15">
        <f xml:space="preserve"> IF( ISNA( 'F_Inputs - Reps override'!F612 ), "", IF( ISBLANK( 'F_Inputs - Reps override'!F612 ), 'F_Inputs - Reps'!F612, 'F_Inputs - Reps override'!F612 ) )</f>
        <v>116.83123138500601</v>
      </c>
      <c r="H612" s="15">
        <f xml:space="preserve"> IF( ISNA( 'F_Inputs - Reps override'!G612 ), "", IF( ISBLANK( 'F_Inputs - Reps override'!G612 ), 'F_Inputs - Reps'!G612, 'F_Inputs - Reps override'!G612 ) )</f>
        <v>130.49372558563999</v>
      </c>
      <c r="I612" s="15">
        <f xml:space="preserve"> IF( ISNA( 'F_Inputs - Reps override'!H612 ), "", IF( ISBLANK( 'F_Inputs - Reps override'!H612 ), 'F_Inputs - Reps'!H612, 'F_Inputs - Reps override'!H612 ) )</f>
        <v>106.287067077777</v>
      </c>
      <c r="J612" s="15">
        <f xml:space="preserve"> IF( ISNA( 'F_Inputs - Reps override'!I612 ), "", IF( ISBLANK( 'F_Inputs - Reps override'!I612 ), 'F_Inputs - Reps'!I612, 'F_Inputs - Reps override'!I612 ) )</f>
        <v>78.279188222600496</v>
      </c>
      <c r="K612" s="15">
        <f xml:space="preserve"> IF( ISNA( 'F_Inputs - Reps override'!J612 ), "", IF( ISBLANK( 'F_Inputs - Reps override'!J612 ), 'F_Inputs - Reps'!J612, 'F_Inputs - Reps override'!J612 ) )</f>
        <v>70.733856114023695</v>
      </c>
      <c r="L612" s="7">
        <f t="shared" si="9"/>
        <v>502.6250683850472</v>
      </c>
      <c r="M612" t="str">
        <f xml:space="preserve"> INDEX(Lookup!$D$3:$D$134, MATCH('Inputs - Reps'!D612, Lookup!$C$3:$C$134, 0),)</f>
        <v>B Capex WWN</v>
      </c>
    </row>
    <row r="613" spans="3:13">
      <c r="C613" s="15" t="s">
        <v>301</v>
      </c>
      <c r="D613" s="15" t="s">
        <v>198</v>
      </c>
      <c r="E613" s="15" t="s">
        <v>199</v>
      </c>
      <c r="F613" s="15" t="s">
        <v>36</v>
      </c>
      <c r="G613" s="15">
        <f xml:space="preserve"> IF( ISNA( 'F_Inputs - Reps override'!F613 ), "", IF( ISBLANK( 'F_Inputs - Reps override'!F613 ), 'F_Inputs - Reps'!F613, 'F_Inputs - Reps override'!F613 ) )</f>
        <v>0.25775248849999999</v>
      </c>
      <c r="H613" s="15">
        <f xml:space="preserve"> IF( ISNA( 'F_Inputs - Reps override'!G613 ), "", IF( ISBLANK( 'F_Inputs - Reps override'!G613 ), 'F_Inputs - Reps'!G613, 'F_Inputs - Reps override'!G613 ) )</f>
        <v>1.0418740735000001</v>
      </c>
      <c r="I613" s="15">
        <f xml:space="preserve"> IF( ISNA( 'F_Inputs - Reps override'!H613 ), "", IF( ISBLANK( 'F_Inputs - Reps override'!H613 ), 'F_Inputs - Reps'!H613, 'F_Inputs - Reps override'!H613 ) )</f>
        <v>1.0520884858999999</v>
      </c>
      <c r="J613" s="15">
        <f xml:space="preserve"> IF( ISNA( 'F_Inputs - Reps override'!I613 ), "", IF( ISBLANK( 'F_Inputs - Reps override'!I613 ), 'F_Inputs - Reps'!I613, 'F_Inputs - Reps override'!I613 ) )</f>
        <v>0.26560077720000003</v>
      </c>
      <c r="K613" s="15">
        <f xml:space="preserve"> IF( ISNA( 'F_Inputs - Reps override'!J613 ), "", IF( ISBLANK( 'F_Inputs - Reps override'!J613 ), 'F_Inputs - Reps'!J613, 'F_Inputs - Reps override'!J613 ) )</f>
        <v>0</v>
      </c>
      <c r="L613" s="7">
        <f t="shared" si="9"/>
        <v>2.6173158250999999</v>
      </c>
      <c r="M613" t="str">
        <f xml:space="preserve"> INDEX(Lookup!$D$3:$D$134, MATCH('Inputs - Reps'!D613, Lookup!$C$3:$C$134, 0),)</f>
        <v>B Capex BIO</v>
      </c>
    </row>
    <row r="614" spans="3:13">
      <c r="C614" s="15" t="s">
        <v>301</v>
      </c>
      <c r="D614" s="15" t="s">
        <v>200</v>
      </c>
      <c r="E614" s="15" t="s">
        <v>201</v>
      </c>
      <c r="F614" s="15" t="s">
        <v>36</v>
      </c>
      <c r="G614" s="15">
        <f xml:space="preserve"> IF( ISNA( 'F_Inputs - Reps override'!F614 ), "", IF( ISBLANK( 'F_Inputs - Reps override'!F614 ), 'F_Inputs - Reps'!F614, 'F_Inputs - Reps override'!F614 ) )</f>
        <v>51.267227074099999</v>
      </c>
      <c r="H614" s="15">
        <f xml:space="preserve"> IF( ISNA( 'F_Inputs - Reps override'!G614 ), "", IF( ISBLANK( 'F_Inputs - Reps override'!G614 ), 'F_Inputs - Reps'!G614, 'F_Inputs - Reps override'!G614 ) )</f>
        <v>91.877880448799999</v>
      </c>
      <c r="I614" s="15">
        <f xml:space="preserve"> IF( ISNA( 'F_Inputs - Reps override'!H614 ), "", IF( ISBLANK( 'F_Inputs - Reps override'!H614 ), 'F_Inputs - Reps'!H614, 'F_Inputs - Reps override'!H614 ) )</f>
        <v>104.7000367807</v>
      </c>
      <c r="J614" s="15">
        <f xml:space="preserve"> IF( ISNA( 'F_Inputs - Reps override'!I614 ), "", IF( ISBLANK( 'F_Inputs - Reps override'!I614 ), 'F_Inputs - Reps'!I614, 'F_Inputs - Reps override'!I614 ) )</f>
        <v>91.367854007300096</v>
      </c>
      <c r="K614" s="15">
        <f xml:space="preserve"> IF( ISNA( 'F_Inputs - Reps override'!J614 ), "", IF( ISBLANK( 'F_Inputs - Reps override'!J614 ), 'F_Inputs - Reps'!J614, 'F_Inputs - Reps override'!J614 ) )</f>
        <v>72.013916744300005</v>
      </c>
      <c r="L614" s="7">
        <f t="shared" si="9"/>
        <v>411.2269150552001</v>
      </c>
      <c r="M614" t="str">
        <f xml:space="preserve"> INDEX(Lookup!$D$3:$D$134, MATCH('Inputs - Reps'!D614, Lookup!$C$3:$C$134, 0),)</f>
        <v>B Capex BIO</v>
      </c>
    </row>
    <row r="615" spans="3:13">
      <c r="C615" s="15" t="s">
        <v>301</v>
      </c>
      <c r="D615" s="15" t="s">
        <v>202</v>
      </c>
      <c r="E615" s="15" t="s">
        <v>203</v>
      </c>
      <c r="F615" s="15" t="s">
        <v>36</v>
      </c>
      <c r="G615" s="15">
        <f xml:space="preserve"> IF( ISNA( 'F_Inputs - Reps override'!F615 ), "", IF( ISBLANK( 'F_Inputs - Reps override'!F615 ), 'F_Inputs - Reps'!F615, 'F_Inputs - Reps override'!F615 ) )</f>
        <v>1.2245484653000001</v>
      </c>
      <c r="H615" s="15">
        <f xml:space="preserve"> IF( ISNA( 'F_Inputs - Reps override'!G615 ), "", IF( ISBLANK( 'F_Inputs - Reps override'!G615 ), 'F_Inputs - Reps'!G615, 'F_Inputs - Reps override'!G615 ) )</f>
        <v>0.55025805829999996</v>
      </c>
      <c r="I615" s="15">
        <f xml:space="preserve"> IF( ISNA( 'F_Inputs - Reps override'!H615 ), "", IF( ISBLANK( 'F_Inputs - Reps override'!H615 ), 'F_Inputs - Reps'!H615, 'F_Inputs - Reps override'!H615 ) )</f>
        <v>1.0640711507</v>
      </c>
      <c r="J615" s="15">
        <f xml:space="preserve"> IF( ISNA( 'F_Inputs - Reps override'!I615 ), "", IF( ISBLANK( 'F_Inputs - Reps override'!I615 ), 'F_Inputs - Reps'!I615, 'F_Inputs - Reps override'!I615 ) )</f>
        <v>0.66195088459999996</v>
      </c>
      <c r="K615" s="15">
        <f xml:space="preserve"> IF( ISNA( 'F_Inputs - Reps override'!J615 ), "", IF( ISBLANK( 'F_Inputs - Reps override'!J615 ), 'F_Inputs - Reps'!J615, 'F_Inputs - Reps override'!J615 ) )</f>
        <v>0.4132116897</v>
      </c>
      <c r="L615" s="7">
        <f t="shared" si="9"/>
        <v>3.9140402486000001</v>
      </c>
      <c r="M615" t="str">
        <f xml:space="preserve"> INDEX(Lookup!$D$3:$D$134, MATCH('Inputs - Reps'!D615, Lookup!$C$3:$C$134, 0),)</f>
        <v>B Capex BIO</v>
      </c>
    </row>
    <row r="616" spans="3:13">
      <c r="C616" s="15" t="s">
        <v>301</v>
      </c>
      <c r="D616" s="15" t="s">
        <v>204</v>
      </c>
      <c r="E616" s="15" t="s">
        <v>205</v>
      </c>
      <c r="F616" s="15" t="s">
        <v>36</v>
      </c>
      <c r="G616" s="15">
        <f xml:space="preserve"> IF( ISNA( 'F_Inputs - Reps override'!F616 ), "", IF( ISBLANK( 'F_Inputs - Reps override'!F616 ), 'F_Inputs - Reps'!F616, 'F_Inputs - Reps override'!F616 ) )</f>
        <v>30.774520902399999</v>
      </c>
      <c r="H616" s="15">
        <f xml:space="preserve"> IF( ISNA( 'F_Inputs - Reps override'!G616 ), "", IF( ISBLANK( 'F_Inputs - Reps override'!G616 ), 'F_Inputs - Reps'!G616, 'F_Inputs - Reps override'!G616 ) )</f>
        <v>30.991</v>
      </c>
      <c r="I616" s="15">
        <f xml:space="preserve"> IF( ISNA( 'F_Inputs - Reps override'!H616 ), "", IF( ISBLANK( 'F_Inputs - Reps override'!H616 ), 'F_Inputs - Reps'!H616, 'F_Inputs - Reps override'!H616 ) )</f>
        <v>16.529302245299998</v>
      </c>
      <c r="J616" s="15">
        <f xml:space="preserve"> IF( ISNA( 'F_Inputs - Reps override'!I616 ), "", IF( ISBLANK( 'F_Inputs - Reps override'!I616 ), 'F_Inputs - Reps'!I616, 'F_Inputs - Reps override'!I616 ) )</f>
        <v>16.787577009500001</v>
      </c>
      <c r="K616" s="15">
        <f xml:space="preserve"> IF( ISNA( 'F_Inputs - Reps override'!J616 ), "", IF( ISBLANK( 'F_Inputs - Reps override'!J616 ), 'F_Inputs - Reps'!J616, 'F_Inputs - Reps override'!J616 ) )</f>
        <v>17.580841940399999</v>
      </c>
      <c r="L616" s="7">
        <f t="shared" si="9"/>
        <v>112.6632420976</v>
      </c>
      <c r="M616" t="str">
        <f xml:space="preserve"> INDEX(Lookup!$D$3:$D$134, MATCH('Inputs - Reps'!D616, Lookup!$C$3:$C$134, 0),)</f>
        <v>Plus Capex WWN</v>
      </c>
    </row>
    <row r="617" spans="3:13">
      <c r="C617" s="15" t="s">
        <v>301</v>
      </c>
      <c r="D617" s="15" t="s">
        <v>206</v>
      </c>
      <c r="E617" s="15" t="s">
        <v>207</v>
      </c>
      <c r="F617" s="15" t="s">
        <v>36</v>
      </c>
      <c r="G617" s="15">
        <f xml:space="preserve"> IF( ISNA( 'F_Inputs - Reps override'!F617 ), "", IF( ISBLANK( 'F_Inputs - Reps override'!F617 ), 'F_Inputs - Reps'!F617, 'F_Inputs - Reps override'!F617 ) )</f>
        <v>0</v>
      </c>
      <c r="H617" s="15">
        <f xml:space="preserve"> IF( ISNA( 'F_Inputs - Reps override'!G617 ), "", IF( ISBLANK( 'F_Inputs - Reps override'!G617 ), 'F_Inputs - Reps'!G617, 'F_Inputs - Reps override'!G617 ) )</f>
        <v>0</v>
      </c>
      <c r="I617" s="15">
        <f xml:space="preserve"> IF( ISNA( 'F_Inputs - Reps override'!H617 ), "", IF( ISBLANK( 'F_Inputs - Reps override'!H617 ), 'F_Inputs - Reps'!H617, 'F_Inputs - Reps override'!H617 ) )</f>
        <v>0</v>
      </c>
      <c r="J617" s="15">
        <f xml:space="preserve"> IF( ISNA( 'F_Inputs - Reps override'!I617 ), "", IF( ISBLANK( 'F_Inputs - Reps override'!I617 ), 'F_Inputs - Reps'!I617, 'F_Inputs - Reps override'!I617 ) )</f>
        <v>0</v>
      </c>
      <c r="K617" s="15">
        <f xml:space="preserve"> IF( ISNA( 'F_Inputs - Reps override'!J617 ), "", IF( ISBLANK( 'F_Inputs - Reps override'!J617 ), 'F_Inputs - Reps'!J617, 'F_Inputs - Reps override'!J617 ) )</f>
        <v>0</v>
      </c>
      <c r="L617" s="7">
        <f t="shared" si="9"/>
        <v>0</v>
      </c>
      <c r="M617" t="str">
        <f xml:space="preserve"> INDEX(Lookup!$D$3:$D$134, MATCH('Inputs - Reps'!D617, Lookup!$C$3:$C$134, 0),)</f>
        <v>Plus Capex WWN</v>
      </c>
    </row>
    <row r="618" spans="3:13">
      <c r="C618" s="15" t="s">
        <v>301</v>
      </c>
      <c r="D618" s="15" t="s">
        <v>208</v>
      </c>
      <c r="E618" s="15" t="s">
        <v>209</v>
      </c>
      <c r="F618" s="15" t="s">
        <v>36</v>
      </c>
      <c r="G618" s="15">
        <f xml:space="preserve"> IF( ISNA( 'F_Inputs - Reps override'!F618 ), "", IF( ISBLANK( 'F_Inputs - Reps override'!F618 ), 'F_Inputs - Reps'!F618, 'F_Inputs - Reps override'!F618 ) )</f>
        <v>0</v>
      </c>
      <c r="H618" s="15">
        <f xml:space="preserve"> IF( ISNA( 'F_Inputs - Reps override'!G618 ), "", IF( ISBLANK( 'F_Inputs - Reps override'!G618 ), 'F_Inputs - Reps'!G618, 'F_Inputs - Reps override'!G618 ) )</f>
        <v>0</v>
      </c>
      <c r="I618" s="15">
        <f xml:space="preserve"> IF( ISNA( 'F_Inputs - Reps override'!H618 ), "", IF( ISBLANK( 'F_Inputs - Reps override'!H618 ), 'F_Inputs - Reps'!H618, 'F_Inputs - Reps override'!H618 ) )</f>
        <v>0</v>
      </c>
      <c r="J618" s="15">
        <f xml:space="preserve"> IF( ISNA( 'F_Inputs - Reps override'!I618 ), "", IF( ISBLANK( 'F_Inputs - Reps override'!I618 ), 'F_Inputs - Reps'!I618, 'F_Inputs - Reps override'!I618 ) )</f>
        <v>0</v>
      </c>
      <c r="K618" s="15">
        <f xml:space="preserve"> IF( ISNA( 'F_Inputs - Reps override'!J618 ), "", IF( ISBLANK( 'F_Inputs - Reps override'!J618 ), 'F_Inputs - Reps'!J618, 'F_Inputs - Reps override'!J618 ) )</f>
        <v>0</v>
      </c>
      <c r="L618" s="7">
        <f t="shared" si="9"/>
        <v>0</v>
      </c>
      <c r="M618" t="str">
        <f xml:space="preserve"> INDEX(Lookup!$D$3:$D$134, MATCH('Inputs - Reps'!D618, Lookup!$C$3:$C$134, 0),)</f>
        <v>Plus Capex BIO</v>
      </c>
    </row>
    <row r="619" spans="3:13">
      <c r="C619" s="15" t="s">
        <v>301</v>
      </c>
      <c r="D619" s="15" t="s">
        <v>210</v>
      </c>
      <c r="E619" s="15" t="s">
        <v>211</v>
      </c>
      <c r="F619" s="15" t="s">
        <v>36</v>
      </c>
      <c r="G619" s="15">
        <f xml:space="preserve"> IF( ISNA( 'F_Inputs - Reps override'!F619 ), "", IF( ISBLANK( 'F_Inputs - Reps override'!F619 ), 'F_Inputs - Reps'!F619, 'F_Inputs - Reps override'!F619 ) )</f>
        <v>0</v>
      </c>
      <c r="H619" s="15">
        <f xml:space="preserve"> IF( ISNA( 'F_Inputs - Reps override'!G619 ), "", IF( ISBLANK( 'F_Inputs - Reps override'!G619 ), 'F_Inputs - Reps'!G619, 'F_Inputs - Reps override'!G619 ) )</f>
        <v>0</v>
      </c>
      <c r="I619" s="15">
        <f xml:space="preserve"> IF( ISNA( 'F_Inputs - Reps override'!H619 ), "", IF( ISBLANK( 'F_Inputs - Reps override'!H619 ), 'F_Inputs - Reps'!H619, 'F_Inputs - Reps override'!H619 ) )</f>
        <v>0</v>
      </c>
      <c r="J619" s="15">
        <f xml:space="preserve"> IF( ISNA( 'F_Inputs - Reps override'!I619 ), "", IF( ISBLANK( 'F_Inputs - Reps override'!I619 ), 'F_Inputs - Reps'!I619, 'F_Inputs - Reps override'!I619 ) )</f>
        <v>0</v>
      </c>
      <c r="K619" s="15">
        <f xml:space="preserve"> IF( ISNA( 'F_Inputs - Reps override'!J619 ), "", IF( ISBLANK( 'F_Inputs - Reps override'!J619 ), 'F_Inputs - Reps'!J619, 'F_Inputs - Reps override'!J619 ) )</f>
        <v>0</v>
      </c>
      <c r="L619" s="7">
        <f t="shared" si="9"/>
        <v>0</v>
      </c>
      <c r="M619" t="str">
        <f xml:space="preserve"> INDEX(Lookup!$D$3:$D$134, MATCH('Inputs - Reps'!D619, Lookup!$C$3:$C$134, 0),)</f>
        <v>Plus Capex BIO</v>
      </c>
    </row>
    <row r="620" spans="3:13">
      <c r="C620" s="15" t="s">
        <v>301</v>
      </c>
      <c r="D620" s="15" t="s">
        <v>212</v>
      </c>
      <c r="E620" s="15" t="s">
        <v>213</v>
      </c>
      <c r="F620" s="15" t="s">
        <v>36</v>
      </c>
      <c r="G620" s="15">
        <f xml:space="preserve"> IF( ISNA( 'F_Inputs - Reps override'!F620 ), "", IF( ISBLANK( 'F_Inputs - Reps override'!F620 ), 'F_Inputs - Reps'!F620, 'F_Inputs - Reps override'!F620 ) )</f>
        <v>0</v>
      </c>
      <c r="H620" s="15">
        <f xml:space="preserve"> IF( ISNA( 'F_Inputs - Reps override'!G620 ), "", IF( ISBLANK( 'F_Inputs - Reps override'!G620 ), 'F_Inputs - Reps'!G620, 'F_Inputs - Reps override'!G620 ) )</f>
        <v>0</v>
      </c>
      <c r="I620" s="15">
        <f xml:space="preserve"> IF( ISNA( 'F_Inputs - Reps override'!H620 ), "", IF( ISBLANK( 'F_Inputs - Reps override'!H620 ), 'F_Inputs - Reps'!H620, 'F_Inputs - Reps override'!H620 ) )</f>
        <v>0</v>
      </c>
      <c r="J620" s="15">
        <f xml:space="preserve"> IF( ISNA( 'F_Inputs - Reps override'!I620 ), "", IF( ISBLANK( 'F_Inputs - Reps override'!I620 ), 'F_Inputs - Reps'!I620, 'F_Inputs - Reps override'!I620 ) )</f>
        <v>0</v>
      </c>
      <c r="K620" s="15">
        <f xml:space="preserve"> IF( ISNA( 'F_Inputs - Reps override'!J620 ), "", IF( ISBLANK( 'F_Inputs - Reps override'!J620 ), 'F_Inputs - Reps'!J620, 'F_Inputs - Reps override'!J620 ) )</f>
        <v>0</v>
      </c>
      <c r="L620" s="7">
        <f t="shared" si="9"/>
        <v>0</v>
      </c>
      <c r="M620" t="str">
        <f xml:space="preserve"> INDEX(Lookup!$D$3:$D$134, MATCH('Inputs - Reps'!D620, Lookup!$C$3:$C$134, 0),)</f>
        <v>Plus Capex BIO</v>
      </c>
    </row>
    <row r="621" spans="3:13">
      <c r="C621" s="15" t="s">
        <v>301</v>
      </c>
      <c r="D621" s="15" t="s">
        <v>214</v>
      </c>
      <c r="E621" s="15" t="s">
        <v>215</v>
      </c>
      <c r="F621" s="15" t="s">
        <v>36</v>
      </c>
      <c r="G621" s="15">
        <f xml:space="preserve"> IF( ISNA( 'F_Inputs - Reps override'!F621 ), "", IF( ISBLANK( 'F_Inputs - Reps override'!F621 ), 'F_Inputs - Reps'!F621, 'F_Inputs - Reps override'!F621 ) )</f>
        <v>0</v>
      </c>
      <c r="H621" s="15">
        <f xml:space="preserve"> IF( ISNA( 'F_Inputs - Reps override'!G621 ), "", IF( ISBLANK( 'F_Inputs - Reps override'!G621 ), 'F_Inputs - Reps'!G621, 'F_Inputs - Reps override'!G621 ) )</f>
        <v>0</v>
      </c>
      <c r="I621" s="15">
        <f xml:space="preserve"> IF( ISNA( 'F_Inputs - Reps override'!H621 ), "", IF( ISBLANK( 'F_Inputs - Reps override'!H621 ), 'F_Inputs - Reps'!H621, 'F_Inputs - Reps override'!H621 ) )</f>
        <v>0</v>
      </c>
      <c r="J621" s="15">
        <f xml:space="preserve"> IF( ISNA( 'F_Inputs - Reps override'!I621 ), "", IF( ISBLANK( 'F_Inputs - Reps override'!I621 ), 'F_Inputs - Reps'!I621, 'F_Inputs - Reps override'!I621 ) )</f>
        <v>0</v>
      </c>
      <c r="K621" s="15">
        <f xml:space="preserve"> IF( ISNA( 'F_Inputs - Reps override'!J621 ), "", IF( ISBLANK( 'F_Inputs - Reps override'!J621 ), 'F_Inputs - Reps'!J621, 'F_Inputs - Reps override'!J621 ) )</f>
        <v>0</v>
      </c>
      <c r="L621" s="7">
        <f t="shared" si="9"/>
        <v>0</v>
      </c>
      <c r="M621" t="str">
        <f xml:space="preserve"> INDEX(Lookup!$D$3:$D$134, MATCH('Inputs - Reps'!D621, Lookup!$C$3:$C$134, 0),)</f>
        <v>Plus Capex WWN</v>
      </c>
    </row>
    <row r="622" spans="3:13">
      <c r="C622" s="15" t="s">
        <v>301</v>
      </c>
      <c r="D622" s="15" t="s">
        <v>216</v>
      </c>
      <c r="E622" s="15" t="s">
        <v>217</v>
      </c>
      <c r="F622" s="15" t="s">
        <v>36</v>
      </c>
      <c r="G622" s="15">
        <f xml:space="preserve"> IF( ISNA( 'F_Inputs - Reps override'!F622 ), "", IF( ISBLANK( 'F_Inputs - Reps override'!F622 ), 'F_Inputs - Reps'!F622, 'F_Inputs - Reps override'!F622 ) )</f>
        <v>40.033414894551598</v>
      </c>
      <c r="H622" s="15">
        <f xml:space="preserve"> IF( ISNA( 'F_Inputs - Reps override'!G622 ), "", IF( ISBLANK( 'F_Inputs - Reps override'!G622 ), 'F_Inputs - Reps'!G622, 'F_Inputs - Reps override'!G622 ) )</f>
        <v>73.403999999999996</v>
      </c>
      <c r="I622" s="15">
        <f xml:space="preserve"> IF( ISNA( 'F_Inputs - Reps override'!H622 ), "", IF( ISBLANK( 'F_Inputs - Reps override'!H622 ), 'F_Inputs - Reps'!H622, 'F_Inputs - Reps override'!H622 ) )</f>
        <v>79.867689368821203</v>
      </c>
      <c r="J622" s="15">
        <f xml:space="preserve"> IF( ISNA( 'F_Inputs - Reps override'!I622 ), "", IF( ISBLANK( 'F_Inputs - Reps override'!I622 ), 'F_Inputs - Reps'!I622, 'F_Inputs - Reps override'!I622 ) )</f>
        <v>69.418828290519698</v>
      </c>
      <c r="K622" s="15">
        <f xml:space="preserve"> IF( ISNA( 'F_Inputs - Reps override'!J622 ), "", IF( ISBLANK( 'F_Inputs - Reps override'!J622 ), 'F_Inputs - Reps'!J622, 'F_Inputs - Reps override'!J622 ) )</f>
        <v>45.951356365214899</v>
      </c>
      <c r="L622" s="7">
        <f t="shared" si="9"/>
        <v>308.6752889191074</v>
      </c>
      <c r="M622" t="str">
        <f xml:space="preserve"> INDEX(Lookup!$D$3:$D$134, MATCH('Inputs - Reps'!D622, Lookup!$C$3:$C$134, 0),)</f>
        <v>Plus Capex WWN</v>
      </c>
    </row>
    <row r="623" spans="3:13">
      <c r="C623" s="15" t="s">
        <v>301</v>
      </c>
      <c r="D623" s="15" t="s">
        <v>218</v>
      </c>
      <c r="E623" s="15" t="s">
        <v>219</v>
      </c>
      <c r="F623" s="15" t="s">
        <v>36</v>
      </c>
      <c r="G623" s="15">
        <f xml:space="preserve"> IF( ISNA( 'F_Inputs - Reps override'!F623 ), "", IF( ISBLANK( 'F_Inputs - Reps override'!F623 ), 'F_Inputs - Reps'!F623, 'F_Inputs - Reps override'!F623 ) )</f>
        <v>0</v>
      </c>
      <c r="H623" s="15">
        <f xml:space="preserve"> IF( ISNA( 'F_Inputs - Reps override'!G623 ), "", IF( ISBLANK( 'F_Inputs - Reps override'!G623 ), 'F_Inputs - Reps'!G623, 'F_Inputs - Reps override'!G623 ) )</f>
        <v>0</v>
      </c>
      <c r="I623" s="15">
        <f xml:space="preserve"> IF( ISNA( 'F_Inputs - Reps override'!H623 ), "", IF( ISBLANK( 'F_Inputs - Reps override'!H623 ), 'F_Inputs - Reps'!H623, 'F_Inputs - Reps override'!H623 ) )</f>
        <v>0</v>
      </c>
      <c r="J623" s="15">
        <f xml:space="preserve"> IF( ISNA( 'F_Inputs - Reps override'!I623 ), "", IF( ISBLANK( 'F_Inputs - Reps override'!I623 ), 'F_Inputs - Reps'!I623, 'F_Inputs - Reps override'!I623 ) )</f>
        <v>0</v>
      </c>
      <c r="K623" s="15">
        <f xml:space="preserve"> IF( ISNA( 'F_Inputs - Reps override'!J623 ), "", IF( ISBLANK( 'F_Inputs - Reps override'!J623 ), 'F_Inputs - Reps'!J623, 'F_Inputs - Reps override'!J623 ) )</f>
        <v>0</v>
      </c>
      <c r="L623" s="7">
        <f t="shared" si="9"/>
        <v>0</v>
      </c>
      <c r="M623" t="str">
        <f xml:space="preserve"> INDEX(Lookup!$D$3:$D$134, MATCH('Inputs - Reps'!D623, Lookup!$C$3:$C$134, 0),)</f>
        <v>Plus Capex BIO</v>
      </c>
    </row>
    <row r="624" spans="3:13">
      <c r="C624" s="15" t="s">
        <v>301</v>
      </c>
      <c r="D624" s="15" t="s">
        <v>220</v>
      </c>
      <c r="E624" s="15" t="s">
        <v>221</v>
      </c>
      <c r="F624" s="15" t="s">
        <v>36</v>
      </c>
      <c r="G624" s="15">
        <f xml:space="preserve"> IF( ISNA( 'F_Inputs - Reps override'!F624 ), "", IF( ISBLANK( 'F_Inputs - Reps override'!F624 ), 'F_Inputs - Reps'!F624, 'F_Inputs - Reps override'!F624 ) )</f>
        <v>0</v>
      </c>
      <c r="H624" s="15">
        <f xml:space="preserve"> IF( ISNA( 'F_Inputs - Reps override'!G624 ), "", IF( ISBLANK( 'F_Inputs - Reps override'!G624 ), 'F_Inputs - Reps'!G624, 'F_Inputs - Reps override'!G624 ) )</f>
        <v>0</v>
      </c>
      <c r="I624" s="15">
        <f xml:space="preserve"> IF( ISNA( 'F_Inputs - Reps override'!H624 ), "", IF( ISBLANK( 'F_Inputs - Reps override'!H624 ), 'F_Inputs - Reps'!H624, 'F_Inputs - Reps override'!H624 ) )</f>
        <v>0</v>
      </c>
      <c r="J624" s="15">
        <f xml:space="preserve"> IF( ISNA( 'F_Inputs - Reps override'!I624 ), "", IF( ISBLANK( 'F_Inputs - Reps override'!I624 ), 'F_Inputs - Reps'!I624, 'F_Inputs - Reps override'!I624 ) )</f>
        <v>0</v>
      </c>
      <c r="K624" s="15">
        <f xml:space="preserve"> IF( ISNA( 'F_Inputs - Reps override'!J624 ), "", IF( ISBLANK( 'F_Inputs - Reps override'!J624 ), 'F_Inputs - Reps'!J624, 'F_Inputs - Reps override'!J624 ) )</f>
        <v>0</v>
      </c>
      <c r="L624" s="7">
        <f t="shared" si="9"/>
        <v>0</v>
      </c>
      <c r="M624" t="str">
        <f xml:space="preserve"> INDEX(Lookup!$D$3:$D$134, MATCH('Inputs - Reps'!D624, Lookup!$C$3:$C$134, 0),)</f>
        <v>Plus Capex BIO</v>
      </c>
    </row>
    <row r="625" spans="3:13">
      <c r="C625" s="15" t="s">
        <v>301</v>
      </c>
      <c r="D625" s="15" t="s">
        <v>222</v>
      </c>
      <c r="E625" s="15" t="s">
        <v>223</v>
      </c>
      <c r="F625" s="15" t="s">
        <v>36</v>
      </c>
      <c r="G625" s="15">
        <f xml:space="preserve"> IF( ISNA( 'F_Inputs - Reps override'!F625 ), "", IF( ISBLANK( 'F_Inputs - Reps override'!F625 ), 'F_Inputs - Reps'!F625, 'F_Inputs - Reps override'!F625 ) )</f>
        <v>0</v>
      </c>
      <c r="H625" s="15">
        <f xml:space="preserve"> IF( ISNA( 'F_Inputs - Reps override'!G625 ), "", IF( ISBLANK( 'F_Inputs - Reps override'!G625 ), 'F_Inputs - Reps'!G625, 'F_Inputs - Reps override'!G625 ) )</f>
        <v>0</v>
      </c>
      <c r="I625" s="15">
        <f xml:space="preserve"> IF( ISNA( 'F_Inputs - Reps override'!H625 ), "", IF( ISBLANK( 'F_Inputs - Reps override'!H625 ), 'F_Inputs - Reps'!H625, 'F_Inputs - Reps override'!H625 ) )</f>
        <v>0</v>
      </c>
      <c r="J625" s="15">
        <f xml:space="preserve"> IF( ISNA( 'F_Inputs - Reps override'!I625 ), "", IF( ISBLANK( 'F_Inputs - Reps override'!I625 ), 'F_Inputs - Reps'!I625, 'F_Inputs - Reps override'!I625 ) )</f>
        <v>0</v>
      </c>
      <c r="K625" s="15">
        <f xml:space="preserve"> IF( ISNA( 'F_Inputs - Reps override'!J625 ), "", IF( ISBLANK( 'F_Inputs - Reps override'!J625 ), 'F_Inputs - Reps'!J625, 'F_Inputs - Reps override'!J625 ) )</f>
        <v>0</v>
      </c>
      <c r="L625" s="7">
        <f t="shared" si="9"/>
        <v>0</v>
      </c>
      <c r="M625" t="str">
        <f xml:space="preserve"> INDEX(Lookup!$D$3:$D$134, MATCH('Inputs - Reps'!D625, Lookup!$C$3:$C$134, 0),)</f>
        <v>Plus Capex BIO</v>
      </c>
    </row>
    <row r="626" spans="3:13">
      <c r="C626" s="15" t="s">
        <v>301</v>
      </c>
      <c r="D626" s="15" t="s">
        <v>224</v>
      </c>
      <c r="E626" s="15" t="s">
        <v>225</v>
      </c>
      <c r="F626" s="15" t="s">
        <v>36</v>
      </c>
      <c r="G626" s="15">
        <f xml:space="preserve"> IF( ISNA( 'F_Inputs - Reps override'!F626 ), "", IF( ISBLANK( 'F_Inputs - Reps override'!F626 ), 'F_Inputs - Reps'!F626, 'F_Inputs - Reps override'!F626 ) )</f>
        <v>21.861767260808001</v>
      </c>
      <c r="H626" s="15">
        <f xml:space="preserve"> IF( ISNA( 'F_Inputs - Reps override'!G626 ), "", IF( ISBLANK( 'F_Inputs - Reps override'!G626 ), 'F_Inputs - Reps'!G626, 'F_Inputs - Reps override'!G626 ) )</f>
        <v>12.223000000000001</v>
      </c>
      <c r="I626" s="15">
        <f xml:space="preserve"> IF( ISNA( 'F_Inputs - Reps override'!H626 ), "", IF( ISBLANK( 'F_Inputs - Reps override'!H626 ), 'F_Inputs - Reps'!H626, 'F_Inputs - Reps override'!H626 ) )</f>
        <v>7.9661807960370004</v>
      </c>
      <c r="J626" s="15">
        <f xml:space="preserve"> IF( ISNA( 'F_Inputs - Reps override'!I626 ), "", IF( ISBLANK( 'F_Inputs - Reps override'!I626 ), 'F_Inputs - Reps'!I626, 'F_Inputs - Reps override'!I626 ) )</f>
        <v>7.0141855676959999</v>
      </c>
      <c r="K626" s="15">
        <f xml:space="preserve"> IF( ISNA( 'F_Inputs - Reps override'!J626 ), "", IF( ISBLANK( 'F_Inputs - Reps override'!J626 ), 'F_Inputs - Reps'!J626, 'F_Inputs - Reps override'!J626 ) )</f>
        <v>7.8674440978479998</v>
      </c>
      <c r="L626" s="7">
        <f t="shared" si="9"/>
        <v>56.932577722389006</v>
      </c>
      <c r="M626" t="str">
        <f xml:space="preserve"> INDEX(Lookup!$D$3:$D$134, MATCH('Inputs - Reps'!D626, Lookup!$C$3:$C$134, 0),)</f>
        <v>Plus Capex WWN</v>
      </c>
    </row>
    <row r="627" spans="3:13">
      <c r="C627" s="15" t="s">
        <v>301</v>
      </c>
      <c r="D627" s="15" t="s">
        <v>226</v>
      </c>
      <c r="E627" s="15" t="s">
        <v>227</v>
      </c>
      <c r="F627" s="15" t="s">
        <v>36</v>
      </c>
      <c r="G627" s="15">
        <f xml:space="preserve"> IF( ISNA( 'F_Inputs - Reps override'!F627 ), "", IF( ISBLANK( 'F_Inputs - Reps override'!F627 ), 'F_Inputs - Reps'!F627, 'F_Inputs - Reps override'!F627 ) )</f>
        <v>0</v>
      </c>
      <c r="H627" s="15">
        <f xml:space="preserve"> IF( ISNA( 'F_Inputs - Reps override'!G627 ), "", IF( ISBLANK( 'F_Inputs - Reps override'!G627 ), 'F_Inputs - Reps'!G627, 'F_Inputs - Reps override'!G627 ) )</f>
        <v>0</v>
      </c>
      <c r="I627" s="15">
        <f xml:space="preserve"> IF( ISNA( 'F_Inputs - Reps override'!H627 ), "", IF( ISBLANK( 'F_Inputs - Reps override'!H627 ), 'F_Inputs - Reps'!H627, 'F_Inputs - Reps override'!H627 ) )</f>
        <v>0</v>
      </c>
      <c r="J627" s="15">
        <f xml:space="preserve"> IF( ISNA( 'F_Inputs - Reps override'!I627 ), "", IF( ISBLANK( 'F_Inputs - Reps override'!I627 ), 'F_Inputs - Reps'!I627, 'F_Inputs - Reps override'!I627 ) )</f>
        <v>0</v>
      </c>
      <c r="K627" s="15">
        <f xml:space="preserve"> IF( ISNA( 'F_Inputs - Reps override'!J627 ), "", IF( ISBLANK( 'F_Inputs - Reps override'!J627 ), 'F_Inputs - Reps'!J627, 'F_Inputs - Reps override'!J627 ) )</f>
        <v>0</v>
      </c>
      <c r="L627" s="7">
        <f t="shared" si="9"/>
        <v>0</v>
      </c>
      <c r="M627" t="str">
        <f xml:space="preserve"> INDEX(Lookup!$D$3:$D$134, MATCH('Inputs - Reps'!D627, Lookup!$C$3:$C$134, 0),)</f>
        <v>Plus Capex WWN</v>
      </c>
    </row>
    <row r="628" spans="3:13">
      <c r="C628" s="15" t="s">
        <v>301</v>
      </c>
      <c r="D628" s="15" t="s">
        <v>228</v>
      </c>
      <c r="E628" s="15" t="s">
        <v>229</v>
      </c>
      <c r="F628" s="15" t="s">
        <v>36</v>
      </c>
      <c r="G628" s="15">
        <f xml:space="preserve"> IF( ISNA( 'F_Inputs - Reps override'!F628 ), "", IF( ISBLANK( 'F_Inputs - Reps override'!F628 ), 'F_Inputs - Reps'!F628, 'F_Inputs - Reps override'!F628 ) )</f>
        <v>0</v>
      </c>
      <c r="H628" s="15">
        <f xml:space="preserve"> IF( ISNA( 'F_Inputs - Reps override'!G628 ), "", IF( ISBLANK( 'F_Inputs - Reps override'!G628 ), 'F_Inputs - Reps'!G628, 'F_Inputs - Reps override'!G628 ) )</f>
        <v>0</v>
      </c>
      <c r="I628" s="15">
        <f xml:space="preserve"> IF( ISNA( 'F_Inputs - Reps override'!H628 ), "", IF( ISBLANK( 'F_Inputs - Reps override'!H628 ), 'F_Inputs - Reps'!H628, 'F_Inputs - Reps override'!H628 ) )</f>
        <v>0</v>
      </c>
      <c r="J628" s="15">
        <f xml:space="preserve"> IF( ISNA( 'F_Inputs - Reps override'!I628 ), "", IF( ISBLANK( 'F_Inputs - Reps override'!I628 ), 'F_Inputs - Reps'!I628, 'F_Inputs - Reps override'!I628 ) )</f>
        <v>0</v>
      </c>
      <c r="K628" s="15">
        <f xml:space="preserve"> IF( ISNA( 'F_Inputs - Reps override'!J628 ), "", IF( ISBLANK( 'F_Inputs - Reps override'!J628 ), 'F_Inputs - Reps'!J628, 'F_Inputs - Reps override'!J628 ) )</f>
        <v>0</v>
      </c>
      <c r="L628" s="7">
        <f t="shared" si="9"/>
        <v>0</v>
      </c>
      <c r="M628" t="str">
        <f xml:space="preserve"> INDEX(Lookup!$D$3:$D$134, MATCH('Inputs - Reps'!D628, Lookup!$C$3:$C$134, 0),)</f>
        <v>Plus Capex BIO</v>
      </c>
    </row>
    <row r="629" spans="3:13">
      <c r="C629" s="15" t="s">
        <v>301</v>
      </c>
      <c r="D629" s="15" t="s">
        <v>230</v>
      </c>
      <c r="E629" s="15" t="s">
        <v>231</v>
      </c>
      <c r="F629" s="15" t="s">
        <v>36</v>
      </c>
      <c r="G629" s="15">
        <f xml:space="preserve"> IF( ISNA( 'F_Inputs - Reps override'!F629 ), "", IF( ISBLANK( 'F_Inputs - Reps override'!F629 ), 'F_Inputs - Reps'!F629, 'F_Inputs - Reps override'!F629 ) )</f>
        <v>0</v>
      </c>
      <c r="H629" s="15">
        <f xml:space="preserve"> IF( ISNA( 'F_Inputs - Reps override'!G629 ), "", IF( ISBLANK( 'F_Inputs - Reps override'!G629 ), 'F_Inputs - Reps'!G629, 'F_Inputs - Reps override'!G629 ) )</f>
        <v>0</v>
      </c>
      <c r="I629" s="15">
        <f xml:space="preserve"> IF( ISNA( 'F_Inputs - Reps override'!H629 ), "", IF( ISBLANK( 'F_Inputs - Reps override'!H629 ), 'F_Inputs - Reps'!H629, 'F_Inputs - Reps override'!H629 ) )</f>
        <v>0</v>
      </c>
      <c r="J629" s="15">
        <f xml:space="preserve"> IF( ISNA( 'F_Inputs - Reps override'!I629 ), "", IF( ISBLANK( 'F_Inputs - Reps override'!I629 ), 'F_Inputs - Reps'!I629, 'F_Inputs - Reps override'!I629 ) )</f>
        <v>0</v>
      </c>
      <c r="K629" s="15">
        <f xml:space="preserve"> IF( ISNA( 'F_Inputs - Reps override'!J629 ), "", IF( ISBLANK( 'F_Inputs - Reps override'!J629 ), 'F_Inputs - Reps'!J629, 'F_Inputs - Reps override'!J629 ) )</f>
        <v>0</v>
      </c>
      <c r="L629" s="7">
        <f t="shared" si="9"/>
        <v>0</v>
      </c>
      <c r="M629" t="str">
        <f xml:space="preserve"> INDEX(Lookup!$D$3:$D$134, MATCH('Inputs - Reps'!D629, Lookup!$C$3:$C$134, 0),)</f>
        <v>Plus Capex BIO</v>
      </c>
    </row>
    <row r="630" spans="3:13">
      <c r="C630" s="15" t="s">
        <v>301</v>
      </c>
      <c r="D630" s="15" t="s">
        <v>232</v>
      </c>
      <c r="E630" s="15" t="s">
        <v>233</v>
      </c>
      <c r="F630" s="15" t="s">
        <v>36</v>
      </c>
      <c r="G630" s="15">
        <f xml:space="preserve"> IF( ISNA( 'F_Inputs - Reps override'!F630 ), "", IF( ISBLANK( 'F_Inputs - Reps override'!F630 ), 'F_Inputs - Reps'!F630, 'F_Inputs - Reps override'!F630 ) )</f>
        <v>0</v>
      </c>
      <c r="H630" s="15">
        <f xml:space="preserve"> IF( ISNA( 'F_Inputs - Reps override'!G630 ), "", IF( ISBLANK( 'F_Inputs - Reps override'!G630 ), 'F_Inputs - Reps'!G630, 'F_Inputs - Reps override'!G630 ) )</f>
        <v>0</v>
      </c>
      <c r="I630" s="15">
        <f xml:space="preserve"> IF( ISNA( 'F_Inputs - Reps override'!H630 ), "", IF( ISBLANK( 'F_Inputs - Reps override'!H630 ), 'F_Inputs - Reps'!H630, 'F_Inputs - Reps override'!H630 ) )</f>
        <v>0</v>
      </c>
      <c r="J630" s="15">
        <f xml:space="preserve"> IF( ISNA( 'F_Inputs - Reps override'!I630 ), "", IF( ISBLANK( 'F_Inputs - Reps override'!I630 ), 'F_Inputs - Reps'!I630, 'F_Inputs - Reps override'!I630 ) )</f>
        <v>0</v>
      </c>
      <c r="K630" s="15">
        <f xml:space="preserve"> IF( ISNA( 'F_Inputs - Reps override'!J630 ), "", IF( ISBLANK( 'F_Inputs - Reps override'!J630 ), 'F_Inputs - Reps'!J630, 'F_Inputs - Reps override'!J630 ) )</f>
        <v>0</v>
      </c>
      <c r="L630" s="7">
        <f t="shared" si="9"/>
        <v>0</v>
      </c>
      <c r="M630" t="str">
        <f xml:space="preserve"> INDEX(Lookup!$D$3:$D$134, MATCH('Inputs - Reps'!D630, Lookup!$C$3:$C$134, 0),)</f>
        <v>Plus Capex BIO</v>
      </c>
    </row>
    <row r="631" spans="3:13">
      <c r="C631" s="15" t="s">
        <v>301</v>
      </c>
      <c r="D631" s="15" t="s">
        <v>234</v>
      </c>
      <c r="E631" s="15" t="s">
        <v>235</v>
      </c>
      <c r="F631" s="15" t="s">
        <v>36</v>
      </c>
      <c r="G631" s="15">
        <f xml:space="preserve"> IF( ISNA( 'F_Inputs - Reps override'!F631 ), "", IF( ISBLANK( 'F_Inputs - Reps override'!F631 ), 'F_Inputs - Reps'!F631, 'F_Inputs - Reps override'!F631 ) )</f>
        <v>7.1860310840999997</v>
      </c>
      <c r="H631" s="15">
        <f xml:space="preserve"> IF( ISNA( 'F_Inputs - Reps override'!G631 ), "", IF( ISBLANK( 'F_Inputs - Reps override'!G631 ), 'F_Inputs - Reps'!G631, 'F_Inputs - Reps override'!G631 ) )</f>
        <v>7.8070000000000004</v>
      </c>
      <c r="I631" s="15">
        <f xml:space="preserve"> IF( ISNA( 'F_Inputs - Reps override'!H631 ), "", IF( ISBLANK( 'F_Inputs - Reps override'!H631 ), 'F_Inputs - Reps'!H631, 'F_Inputs - Reps override'!H631 ) )</f>
        <v>11.871773020699999</v>
      </c>
      <c r="J631" s="15">
        <f xml:space="preserve"> IF( ISNA( 'F_Inputs - Reps override'!I631 ), "", IF( ISBLANK( 'F_Inputs - Reps override'!I631 ), 'F_Inputs - Reps'!I631, 'F_Inputs - Reps override'!I631 ) )</f>
        <v>7.6101595606999997</v>
      </c>
      <c r="K631" s="15">
        <f xml:space="preserve"> IF( ISNA( 'F_Inputs - Reps override'!J631 ), "", IF( ISBLANK( 'F_Inputs - Reps override'!J631 ), 'F_Inputs - Reps'!J631, 'F_Inputs - Reps override'!J631 ) )</f>
        <v>7.2160177534000001</v>
      </c>
      <c r="L631" s="7">
        <f t="shared" si="9"/>
        <v>41.690981418900002</v>
      </c>
      <c r="M631" t="str">
        <f xml:space="preserve"> INDEX(Lookup!$D$3:$D$134, MATCH('Inputs - Reps'!D631, Lookup!$C$3:$C$134, 0),)</f>
        <v>Plus Capex WWN</v>
      </c>
    </row>
    <row r="632" spans="3:13">
      <c r="C632" s="15" t="s">
        <v>301</v>
      </c>
      <c r="D632" s="15" t="s">
        <v>236</v>
      </c>
      <c r="E632" s="15" t="s">
        <v>237</v>
      </c>
      <c r="F632" s="15" t="s">
        <v>36</v>
      </c>
      <c r="G632" s="15">
        <f xml:space="preserve"> IF( ISNA( 'F_Inputs - Reps override'!F632 ), "", IF( ISBLANK( 'F_Inputs - Reps override'!F632 ), 'F_Inputs - Reps'!F632, 'F_Inputs - Reps override'!F632 ) )</f>
        <v>0</v>
      </c>
      <c r="H632" s="15">
        <f xml:space="preserve"> IF( ISNA( 'F_Inputs - Reps override'!G632 ), "", IF( ISBLANK( 'F_Inputs - Reps override'!G632 ), 'F_Inputs - Reps'!G632, 'F_Inputs - Reps override'!G632 ) )</f>
        <v>0</v>
      </c>
      <c r="I632" s="15">
        <f xml:space="preserve"> IF( ISNA( 'F_Inputs - Reps override'!H632 ), "", IF( ISBLANK( 'F_Inputs - Reps override'!H632 ), 'F_Inputs - Reps'!H632, 'F_Inputs - Reps override'!H632 ) )</f>
        <v>0</v>
      </c>
      <c r="J632" s="15">
        <f xml:space="preserve"> IF( ISNA( 'F_Inputs - Reps override'!I632 ), "", IF( ISBLANK( 'F_Inputs - Reps override'!I632 ), 'F_Inputs - Reps'!I632, 'F_Inputs - Reps override'!I632 ) )</f>
        <v>0</v>
      </c>
      <c r="K632" s="15">
        <f xml:space="preserve"> IF( ISNA( 'F_Inputs - Reps override'!J632 ), "", IF( ISBLANK( 'F_Inputs - Reps override'!J632 ), 'F_Inputs - Reps'!J632, 'F_Inputs - Reps override'!J632 ) )</f>
        <v>0</v>
      </c>
      <c r="L632" s="7">
        <f t="shared" si="9"/>
        <v>0</v>
      </c>
      <c r="M632" t="str">
        <f xml:space="preserve"> INDEX(Lookup!$D$3:$D$134, MATCH('Inputs - Reps'!D632, Lookup!$C$3:$C$134, 0),)</f>
        <v>Plus Capex WWN</v>
      </c>
    </row>
    <row r="633" spans="3:13">
      <c r="C633" s="15" t="s">
        <v>301</v>
      </c>
      <c r="D633" s="15" t="s">
        <v>238</v>
      </c>
      <c r="E633" s="15" t="s">
        <v>239</v>
      </c>
      <c r="F633" s="15" t="s">
        <v>36</v>
      </c>
      <c r="G633" s="15">
        <f xml:space="preserve"> IF( ISNA( 'F_Inputs - Reps override'!F633 ), "", IF( ISBLANK( 'F_Inputs - Reps override'!F633 ), 'F_Inputs - Reps'!F633, 'F_Inputs - Reps override'!F633 ) )</f>
        <v>0</v>
      </c>
      <c r="H633" s="15">
        <f xml:space="preserve"> IF( ISNA( 'F_Inputs - Reps override'!G633 ), "", IF( ISBLANK( 'F_Inputs - Reps override'!G633 ), 'F_Inputs - Reps'!G633, 'F_Inputs - Reps override'!G633 ) )</f>
        <v>0</v>
      </c>
      <c r="I633" s="15">
        <f xml:space="preserve"> IF( ISNA( 'F_Inputs - Reps override'!H633 ), "", IF( ISBLANK( 'F_Inputs - Reps override'!H633 ), 'F_Inputs - Reps'!H633, 'F_Inputs - Reps override'!H633 ) )</f>
        <v>0</v>
      </c>
      <c r="J633" s="15">
        <f xml:space="preserve"> IF( ISNA( 'F_Inputs - Reps override'!I633 ), "", IF( ISBLANK( 'F_Inputs - Reps override'!I633 ), 'F_Inputs - Reps'!I633, 'F_Inputs - Reps override'!I633 ) )</f>
        <v>0</v>
      </c>
      <c r="K633" s="15">
        <f xml:space="preserve"> IF( ISNA( 'F_Inputs - Reps override'!J633 ), "", IF( ISBLANK( 'F_Inputs - Reps override'!J633 ), 'F_Inputs - Reps'!J633, 'F_Inputs - Reps override'!J633 ) )</f>
        <v>0</v>
      </c>
      <c r="L633" s="7">
        <f t="shared" si="9"/>
        <v>0</v>
      </c>
      <c r="M633" t="str">
        <f xml:space="preserve"> INDEX(Lookup!$D$3:$D$134, MATCH('Inputs - Reps'!D633, Lookup!$C$3:$C$134, 0),)</f>
        <v>Plus Capex BIO</v>
      </c>
    </row>
    <row r="634" spans="3:13">
      <c r="C634" s="15" t="s">
        <v>301</v>
      </c>
      <c r="D634" s="15" t="s">
        <v>240</v>
      </c>
      <c r="E634" s="15" t="s">
        <v>241</v>
      </c>
      <c r="F634" s="15" t="s">
        <v>36</v>
      </c>
      <c r="G634" s="15">
        <f xml:space="preserve"> IF( ISNA( 'F_Inputs - Reps override'!F634 ), "", IF( ISBLANK( 'F_Inputs - Reps override'!F634 ), 'F_Inputs - Reps'!F634, 'F_Inputs - Reps override'!F634 ) )</f>
        <v>0</v>
      </c>
      <c r="H634" s="15">
        <f xml:space="preserve"> IF( ISNA( 'F_Inputs - Reps override'!G634 ), "", IF( ISBLANK( 'F_Inputs - Reps override'!G634 ), 'F_Inputs - Reps'!G634, 'F_Inputs - Reps override'!G634 ) )</f>
        <v>0</v>
      </c>
      <c r="I634" s="15">
        <f xml:space="preserve"> IF( ISNA( 'F_Inputs - Reps override'!H634 ), "", IF( ISBLANK( 'F_Inputs - Reps override'!H634 ), 'F_Inputs - Reps'!H634, 'F_Inputs - Reps override'!H634 ) )</f>
        <v>0</v>
      </c>
      <c r="J634" s="15">
        <f xml:space="preserve"> IF( ISNA( 'F_Inputs - Reps override'!I634 ), "", IF( ISBLANK( 'F_Inputs - Reps override'!I634 ), 'F_Inputs - Reps'!I634, 'F_Inputs - Reps override'!I634 ) )</f>
        <v>0</v>
      </c>
      <c r="K634" s="15">
        <f xml:space="preserve"> IF( ISNA( 'F_Inputs - Reps override'!J634 ), "", IF( ISBLANK( 'F_Inputs - Reps override'!J634 ), 'F_Inputs - Reps'!J634, 'F_Inputs - Reps override'!J634 ) )</f>
        <v>0</v>
      </c>
      <c r="L634" s="7">
        <f t="shared" si="9"/>
        <v>0</v>
      </c>
      <c r="M634" t="str">
        <f xml:space="preserve"> INDEX(Lookup!$D$3:$D$134, MATCH('Inputs - Reps'!D634, Lookup!$C$3:$C$134, 0),)</f>
        <v>Plus Capex BIO</v>
      </c>
    </row>
    <row r="635" spans="3:13">
      <c r="C635" s="15" t="s">
        <v>301</v>
      </c>
      <c r="D635" s="15" t="s">
        <v>242</v>
      </c>
      <c r="E635" s="15" t="s">
        <v>243</v>
      </c>
      <c r="F635" s="15" t="s">
        <v>36</v>
      </c>
      <c r="G635" s="15">
        <f xml:space="preserve"> IF( ISNA( 'F_Inputs - Reps override'!F635 ), "", IF( ISBLANK( 'F_Inputs - Reps override'!F635 ), 'F_Inputs - Reps'!F635, 'F_Inputs - Reps override'!F635 ) )</f>
        <v>0</v>
      </c>
      <c r="H635" s="15">
        <f xml:space="preserve"> IF( ISNA( 'F_Inputs - Reps override'!G635 ), "", IF( ISBLANK( 'F_Inputs - Reps override'!G635 ), 'F_Inputs - Reps'!G635, 'F_Inputs - Reps override'!G635 ) )</f>
        <v>0</v>
      </c>
      <c r="I635" s="15">
        <f xml:space="preserve"> IF( ISNA( 'F_Inputs - Reps override'!H635 ), "", IF( ISBLANK( 'F_Inputs - Reps override'!H635 ), 'F_Inputs - Reps'!H635, 'F_Inputs - Reps override'!H635 ) )</f>
        <v>0</v>
      </c>
      <c r="J635" s="15">
        <f xml:space="preserve"> IF( ISNA( 'F_Inputs - Reps override'!I635 ), "", IF( ISBLANK( 'F_Inputs - Reps override'!I635 ), 'F_Inputs - Reps'!I635, 'F_Inputs - Reps override'!I635 ) )</f>
        <v>0</v>
      </c>
      <c r="K635" s="15">
        <f xml:space="preserve"> IF( ISNA( 'F_Inputs - Reps override'!J635 ), "", IF( ISBLANK( 'F_Inputs - Reps override'!J635 ), 'F_Inputs - Reps'!J635, 'F_Inputs - Reps override'!J635 ) )</f>
        <v>0</v>
      </c>
      <c r="L635" s="7">
        <f t="shared" si="9"/>
        <v>0</v>
      </c>
      <c r="M635" t="str">
        <f xml:space="preserve"> INDEX(Lookup!$D$3:$D$134, MATCH('Inputs - Reps'!D635, Lookup!$C$3:$C$134, 0),)</f>
        <v>Plus Capex BIO</v>
      </c>
    </row>
    <row r="636" spans="3:13">
      <c r="C636" s="15" t="s">
        <v>301</v>
      </c>
      <c r="D636" s="15" t="s">
        <v>244</v>
      </c>
      <c r="E636" s="15" t="s">
        <v>245</v>
      </c>
      <c r="F636" s="15" t="s">
        <v>36</v>
      </c>
      <c r="G636" s="15">
        <f xml:space="preserve"> IF( ISNA( 'F_Inputs - Reps override'!F636 ), "", IF( ISBLANK( 'F_Inputs - Reps override'!F636 ), 'F_Inputs - Reps'!F636, 'F_Inputs - Reps override'!F636 ) )</f>
        <v>66.632642731908007</v>
      </c>
      <c r="H636" s="15">
        <f xml:space="preserve"> IF( ISNA( 'F_Inputs - Reps override'!G636 ), "", IF( ISBLANK( 'F_Inputs - Reps override'!G636 ), 'F_Inputs - Reps'!G636, 'F_Inputs - Reps override'!G636 ) )</f>
        <v>60.094999999999999</v>
      </c>
      <c r="I636" s="15">
        <f xml:space="preserve"> IF( ISNA( 'F_Inputs - Reps override'!H636 ), "", IF( ISBLANK( 'F_Inputs - Reps override'!H636 ), 'F_Inputs - Reps'!H636, 'F_Inputs - Reps override'!H636 ) )</f>
        <v>53.546462463737001</v>
      </c>
      <c r="J636" s="15">
        <f xml:space="preserve"> IF( ISNA( 'F_Inputs - Reps override'!I636 ), "", IF( ISBLANK( 'F_Inputs - Reps override'!I636 ), 'F_Inputs - Reps'!I636, 'F_Inputs - Reps override'!I636 ) )</f>
        <v>51.034598533096002</v>
      </c>
      <c r="K636" s="15">
        <f xml:space="preserve"> IF( ISNA( 'F_Inputs - Reps override'!J636 ), "", IF( ISBLANK( 'F_Inputs - Reps override'!J636 ), 'F_Inputs - Reps'!J636, 'F_Inputs - Reps override'!J636 ) )</f>
        <v>46.131275978348</v>
      </c>
      <c r="L636" s="7">
        <f t="shared" si="9"/>
        <v>277.43997970708904</v>
      </c>
      <c r="M636" t="str">
        <f xml:space="preserve"> INDEX(Lookup!$D$3:$D$134, MATCH('Inputs - Reps'!D636, Lookup!$C$3:$C$134, 0),)</f>
        <v>E Capex WWN</v>
      </c>
    </row>
    <row r="637" spans="3:13">
      <c r="C637" s="15" t="s">
        <v>301</v>
      </c>
      <c r="D637" s="15" t="s">
        <v>246</v>
      </c>
      <c r="E637" s="15" t="s">
        <v>247</v>
      </c>
      <c r="F637" s="15" t="s">
        <v>36</v>
      </c>
      <c r="G637" s="15">
        <f xml:space="preserve"> IF( ISNA( 'F_Inputs - Reps override'!F637 ), "", IF( ISBLANK( 'F_Inputs - Reps override'!F637 ), 'F_Inputs - Reps'!F637, 'F_Inputs - Reps override'!F637 ) )</f>
        <v>80.657518725792499</v>
      </c>
      <c r="H637" s="15">
        <f xml:space="preserve"> IF( ISNA( 'F_Inputs - Reps override'!G637 ), "", IF( ISBLANK( 'F_Inputs - Reps override'!G637 ), 'F_Inputs - Reps'!G637, 'F_Inputs - Reps override'!G637 ) )</f>
        <v>117.32599999999999</v>
      </c>
      <c r="I637" s="15">
        <f xml:space="preserve"> IF( ISNA( 'F_Inputs - Reps override'!H637 ), "", IF( ISBLANK( 'F_Inputs - Reps override'!H637 ), 'F_Inputs - Reps'!H637, 'F_Inputs - Reps override'!H637 ) )</f>
        <v>178.86653163459499</v>
      </c>
      <c r="J637" s="15">
        <f xml:space="preserve"> IF( ISNA( 'F_Inputs - Reps override'!I637 ), "", IF( ISBLANK( 'F_Inputs - Reps override'!I637 ), 'F_Inputs - Reps'!I637, 'F_Inputs - Reps override'!I637 ) )</f>
        <v>197.87797666205799</v>
      </c>
      <c r="K637" s="15">
        <f xml:space="preserve"> IF( ISNA( 'F_Inputs - Reps override'!J637 ), "", IF( ISBLANK( 'F_Inputs - Reps override'!J637 ), 'F_Inputs - Reps'!J637, 'F_Inputs - Reps override'!J637 ) )</f>
        <v>150.46863416939601</v>
      </c>
      <c r="L637" s="7">
        <f t="shared" si="9"/>
        <v>725.19666119184149</v>
      </c>
      <c r="M637" t="str">
        <f xml:space="preserve"> INDEX(Lookup!$D$3:$D$134, MATCH('Inputs - Reps'!D637, Lookup!$C$3:$C$134, 0),)</f>
        <v>E Capex WWN</v>
      </c>
    </row>
    <row r="638" spans="3:13">
      <c r="C638" s="15" t="s">
        <v>301</v>
      </c>
      <c r="D638" s="15" t="s">
        <v>248</v>
      </c>
      <c r="E638" s="15" t="s">
        <v>249</v>
      </c>
      <c r="F638" s="15" t="s">
        <v>36</v>
      </c>
      <c r="G638" s="15">
        <f xml:space="preserve"> IF( ISNA( 'F_Inputs - Reps override'!F638 ), "", IF( ISBLANK( 'F_Inputs - Reps override'!F638 ), 'F_Inputs - Reps'!F638, 'F_Inputs - Reps override'!F638 ) )</f>
        <v>0</v>
      </c>
      <c r="H638" s="15">
        <f xml:space="preserve"> IF( ISNA( 'F_Inputs - Reps override'!G638 ), "", IF( ISBLANK( 'F_Inputs - Reps override'!G638 ), 'F_Inputs - Reps'!G638, 'F_Inputs - Reps override'!G638 ) )</f>
        <v>0</v>
      </c>
      <c r="I638" s="15">
        <f xml:space="preserve"> IF( ISNA( 'F_Inputs - Reps override'!H638 ), "", IF( ISBLANK( 'F_Inputs - Reps override'!H638 ), 'F_Inputs - Reps'!H638, 'F_Inputs - Reps override'!H638 ) )</f>
        <v>0</v>
      </c>
      <c r="J638" s="15">
        <f xml:space="preserve"> IF( ISNA( 'F_Inputs - Reps override'!I638 ), "", IF( ISBLANK( 'F_Inputs - Reps override'!I638 ), 'F_Inputs - Reps'!I638, 'F_Inputs - Reps override'!I638 ) )</f>
        <v>0</v>
      </c>
      <c r="K638" s="15">
        <f xml:space="preserve"> IF( ISNA( 'F_Inputs - Reps override'!J638 ), "", IF( ISBLANK( 'F_Inputs - Reps override'!J638 ), 'F_Inputs - Reps'!J638, 'F_Inputs - Reps override'!J638 ) )</f>
        <v>0</v>
      </c>
      <c r="L638" s="7">
        <f t="shared" si="9"/>
        <v>0</v>
      </c>
      <c r="M638" t="str">
        <f xml:space="preserve"> INDEX(Lookup!$D$3:$D$134, MATCH('Inputs - Reps'!D638, Lookup!$C$3:$C$134, 0),)</f>
        <v>E Capex BIO</v>
      </c>
    </row>
    <row r="639" spans="3:13">
      <c r="C639" s="15" t="s">
        <v>301</v>
      </c>
      <c r="D639" s="15" t="s">
        <v>250</v>
      </c>
      <c r="E639" s="15" t="s">
        <v>251</v>
      </c>
      <c r="F639" s="15" t="s">
        <v>36</v>
      </c>
      <c r="G639" s="15">
        <f xml:space="preserve"> IF( ISNA( 'F_Inputs - Reps override'!F639 ), "", IF( ISBLANK( 'F_Inputs - Reps override'!F639 ), 'F_Inputs - Reps'!F639, 'F_Inputs - Reps override'!F639 ) )</f>
        <v>0</v>
      </c>
      <c r="H639" s="15">
        <f xml:space="preserve"> IF( ISNA( 'F_Inputs - Reps override'!G639 ), "", IF( ISBLANK( 'F_Inputs - Reps override'!G639 ), 'F_Inputs - Reps'!G639, 'F_Inputs - Reps override'!G639 ) )</f>
        <v>0</v>
      </c>
      <c r="I639" s="15">
        <f xml:space="preserve"> IF( ISNA( 'F_Inputs - Reps override'!H639 ), "", IF( ISBLANK( 'F_Inputs - Reps override'!H639 ), 'F_Inputs - Reps'!H639, 'F_Inputs - Reps override'!H639 ) )</f>
        <v>0</v>
      </c>
      <c r="J639" s="15">
        <f xml:space="preserve"> IF( ISNA( 'F_Inputs - Reps override'!I639 ), "", IF( ISBLANK( 'F_Inputs - Reps override'!I639 ), 'F_Inputs - Reps'!I639, 'F_Inputs - Reps override'!I639 ) )</f>
        <v>0</v>
      </c>
      <c r="K639" s="15">
        <f xml:space="preserve"> IF( ISNA( 'F_Inputs - Reps override'!J639 ), "", IF( ISBLANK( 'F_Inputs - Reps override'!J639 ), 'F_Inputs - Reps'!J639, 'F_Inputs - Reps override'!J639 ) )</f>
        <v>0</v>
      </c>
      <c r="L639" s="7">
        <f t="shared" si="9"/>
        <v>0</v>
      </c>
      <c r="M639" t="str">
        <f xml:space="preserve"> INDEX(Lookup!$D$3:$D$134, MATCH('Inputs - Reps'!D639, Lookup!$C$3:$C$134, 0),)</f>
        <v>E Capex BIO</v>
      </c>
    </row>
    <row r="640" spans="3:13">
      <c r="C640" s="15" t="s">
        <v>301</v>
      </c>
      <c r="D640" s="15" t="s">
        <v>252</v>
      </c>
      <c r="E640" s="15" t="s">
        <v>253</v>
      </c>
      <c r="F640" s="15" t="s">
        <v>36</v>
      </c>
      <c r="G640" s="15">
        <f xml:space="preserve"> IF( ISNA( 'F_Inputs - Reps override'!F640 ), "", IF( ISBLANK( 'F_Inputs - Reps override'!F640 ), 'F_Inputs - Reps'!F640, 'F_Inputs - Reps override'!F640 ) )</f>
        <v>0</v>
      </c>
      <c r="H640" s="15">
        <f xml:space="preserve"> IF( ISNA( 'F_Inputs - Reps override'!G640 ), "", IF( ISBLANK( 'F_Inputs - Reps override'!G640 ), 'F_Inputs - Reps'!G640, 'F_Inputs - Reps override'!G640 ) )</f>
        <v>0</v>
      </c>
      <c r="I640" s="15">
        <f xml:space="preserve"> IF( ISNA( 'F_Inputs - Reps override'!H640 ), "", IF( ISBLANK( 'F_Inputs - Reps override'!H640 ), 'F_Inputs - Reps'!H640, 'F_Inputs - Reps override'!H640 ) )</f>
        <v>0</v>
      </c>
      <c r="J640" s="15">
        <f xml:space="preserve"> IF( ISNA( 'F_Inputs - Reps override'!I640 ), "", IF( ISBLANK( 'F_Inputs - Reps override'!I640 ), 'F_Inputs - Reps'!I640, 'F_Inputs - Reps override'!I640 ) )</f>
        <v>0</v>
      </c>
      <c r="K640" s="15">
        <f xml:space="preserve"> IF( ISNA( 'F_Inputs - Reps override'!J640 ), "", IF( ISBLANK( 'F_Inputs - Reps override'!J640 ), 'F_Inputs - Reps'!J640, 'F_Inputs - Reps override'!J640 ) )</f>
        <v>0</v>
      </c>
      <c r="L640" s="7">
        <f t="shared" si="9"/>
        <v>0</v>
      </c>
      <c r="M640" t="str">
        <f xml:space="preserve"> INDEX(Lookup!$D$3:$D$134, MATCH('Inputs - Reps'!D640, Lookup!$C$3:$C$134, 0),)</f>
        <v>E Capex BIO</v>
      </c>
    </row>
    <row r="641" spans="3:13">
      <c r="C641" s="15" t="s">
        <v>301</v>
      </c>
      <c r="D641" s="15" t="s">
        <v>254</v>
      </c>
      <c r="E641" s="15" t="s">
        <v>255</v>
      </c>
      <c r="F641" s="15" t="s">
        <v>36</v>
      </c>
      <c r="G641" s="15">
        <f xml:space="preserve"> IF( ISNA( 'F_Inputs - Reps override'!F641 ), "", IF( ISBLANK( 'F_Inputs - Reps override'!F641 ), 'F_Inputs - Reps'!F641, 'F_Inputs - Reps override'!F641 ) )</f>
        <v>2.6069403688000001</v>
      </c>
      <c r="H641" s="15">
        <f xml:space="preserve"> IF( ISNA( 'F_Inputs - Reps override'!G641 ), "", IF( ISBLANK( 'F_Inputs - Reps override'!G641 ), 'F_Inputs - Reps'!G641, 'F_Inputs - Reps override'!G641 ) )</f>
        <v>3.5410396966</v>
      </c>
      <c r="I641" s="15">
        <f xml:space="preserve"> IF( ISNA( 'F_Inputs - Reps override'!H641 ), "", IF( ISBLANK( 'F_Inputs - Reps override'!H641 ), 'F_Inputs - Reps'!H641, 'F_Inputs - Reps override'!H641 ) )</f>
        <v>3.8624731466000002</v>
      </c>
      <c r="J641" s="15">
        <f xml:space="preserve"> IF( ISNA( 'F_Inputs - Reps override'!I641 ), "", IF( ISBLANK( 'F_Inputs - Reps override'!I641 ), 'F_Inputs - Reps'!I641, 'F_Inputs - Reps override'!I641 ) )</f>
        <v>4.1772883518999997</v>
      </c>
      <c r="K641" s="15">
        <f xml:space="preserve"> IF( ISNA( 'F_Inputs - Reps override'!J641 ), "", IF( ISBLANK( 'F_Inputs - Reps override'!J641 ), 'F_Inputs - Reps'!J641, 'F_Inputs - Reps override'!J641 ) )</f>
        <v>4.8638220225</v>
      </c>
      <c r="L641" s="7">
        <f t="shared" si="9"/>
        <v>19.0515635864</v>
      </c>
      <c r="M641" t="str">
        <f xml:space="preserve"> INDEX(Lookup!$D$3:$D$134, MATCH('Inputs - Reps'!D641, Lookup!$C$3:$C$134, 0),)</f>
        <v>E Opex DMMY</v>
      </c>
    </row>
    <row r="642" spans="3:13">
      <c r="C642" s="15" t="s">
        <v>301</v>
      </c>
      <c r="D642" s="15" t="s">
        <v>256</v>
      </c>
      <c r="E642" s="15" t="s">
        <v>257</v>
      </c>
      <c r="F642" s="15" t="s">
        <v>36</v>
      </c>
      <c r="G642" s="15">
        <f xml:space="preserve"> IF( ISNA( 'F_Inputs - Reps override'!F642 ), "", IF( ISBLANK( 'F_Inputs - Reps override'!F642 ), 'F_Inputs - Reps'!F642, 'F_Inputs - Reps override'!F642 ) )</f>
        <v>5.7540176964</v>
      </c>
      <c r="H642" s="15">
        <f xml:space="preserve"> IF( ISNA( 'F_Inputs - Reps override'!G642 ), "", IF( ISBLANK( 'F_Inputs - Reps override'!G642 ), 'F_Inputs - Reps'!G642, 'F_Inputs - Reps override'!G642 ) )</f>
        <v>7.5061928226000001</v>
      </c>
      <c r="I642" s="15">
        <f xml:space="preserve"> IF( ISNA( 'F_Inputs - Reps override'!H642 ), "", IF( ISBLANK( 'F_Inputs - Reps override'!H642 ), 'F_Inputs - Reps'!H642, 'F_Inputs - Reps override'!H642 ) )</f>
        <v>5.1243565627000001</v>
      </c>
      <c r="J642" s="15">
        <f xml:space="preserve"> IF( ISNA( 'F_Inputs - Reps override'!I642 ), "", IF( ISBLANK( 'F_Inputs - Reps override'!I642 ), 'F_Inputs - Reps'!I642, 'F_Inputs - Reps override'!I642 ) )</f>
        <v>6.7916665626999997</v>
      </c>
      <c r="K642" s="15">
        <f xml:space="preserve"> IF( ISNA( 'F_Inputs - Reps override'!J642 ), "", IF( ISBLANK( 'F_Inputs - Reps override'!J642 ), 'F_Inputs - Reps'!J642, 'F_Inputs - Reps override'!J642 ) )</f>
        <v>2.6126742260000002</v>
      </c>
      <c r="L642" s="7">
        <f t="shared" si="9"/>
        <v>27.788907870399999</v>
      </c>
      <c r="M642" t="str">
        <f xml:space="preserve"> INDEX(Lookup!$D$3:$D$134, MATCH('Inputs - Reps'!D642, Lookup!$C$3:$C$134, 0),)</f>
        <v>E Capex DMMY</v>
      </c>
    </row>
    <row r="643" spans="3:13">
      <c r="C643" s="15" t="s">
        <v>301</v>
      </c>
      <c r="D643" s="15" t="s">
        <v>258</v>
      </c>
      <c r="E643" s="15" t="s">
        <v>259</v>
      </c>
      <c r="F643" s="15" t="s">
        <v>36</v>
      </c>
      <c r="G643" s="15">
        <f xml:space="preserve"> IF( ISNA( 'F_Inputs - Reps override'!F643 ), "", IF( ISBLANK( 'F_Inputs - Reps override'!F643 ), 'F_Inputs - Reps'!F643, 'F_Inputs - Reps override'!F643 ) )</f>
        <v>18.4406383896</v>
      </c>
      <c r="H643" s="15">
        <f xml:space="preserve"> IF( ISNA( 'F_Inputs - Reps override'!G643 ), "", IF( ISBLANK( 'F_Inputs - Reps override'!G643 ), 'F_Inputs - Reps'!G643, 'F_Inputs - Reps override'!G643 ) )</f>
        <v>26.996670494899998</v>
      </c>
      <c r="I643" s="15">
        <f xml:space="preserve"> IF( ISNA( 'F_Inputs - Reps override'!H643 ), "", IF( ISBLANK( 'F_Inputs - Reps override'!H643 ), 'F_Inputs - Reps'!H643, 'F_Inputs - Reps override'!H643 ) )</f>
        <v>16.5509456616</v>
      </c>
      <c r="J643" s="15">
        <f xml:space="preserve"> IF( ISNA( 'F_Inputs - Reps override'!I643 ), "", IF( ISBLANK( 'F_Inputs - Reps override'!I643 ), 'F_Inputs - Reps'!I643, 'F_Inputs - Reps override'!I643 ) )</f>
        <v>20.849986766699999</v>
      </c>
      <c r="K643" s="15">
        <f xml:space="preserve"> IF( ISNA( 'F_Inputs - Reps override'!J643 ), "", IF( ISBLANK( 'F_Inputs - Reps override'!J643 ), 'F_Inputs - Reps'!J643, 'F_Inputs - Reps override'!J643 ) )</f>
        <v>4.5696478624000001</v>
      </c>
      <c r="L643" s="7">
        <f t="shared" si="9"/>
        <v>87.407889175199998</v>
      </c>
      <c r="M643" t="str">
        <f xml:space="preserve"> INDEX(Lookup!$D$3:$D$134, MATCH('Inputs - Reps'!D643, Lookup!$C$3:$C$134, 0),)</f>
        <v>E Capex DMMY</v>
      </c>
    </row>
    <row r="644" spans="3:13">
      <c r="C644" s="15" t="s">
        <v>301</v>
      </c>
      <c r="D644" s="15" t="s">
        <v>260</v>
      </c>
      <c r="E644" s="15" t="s">
        <v>261</v>
      </c>
      <c r="F644" s="15" t="s">
        <v>36</v>
      </c>
      <c r="G644" s="15">
        <f xml:space="preserve"> IF( ISNA( 'F_Inputs - Reps override'!F644 ), "", IF( ISBLANK( 'F_Inputs - Reps override'!F644 ), 'F_Inputs - Reps'!F644, 'F_Inputs - Reps override'!F644 ) )</f>
        <v>0</v>
      </c>
      <c r="H644" s="15">
        <f xml:space="preserve"> IF( ISNA( 'F_Inputs - Reps override'!G644 ), "", IF( ISBLANK( 'F_Inputs - Reps override'!G644 ), 'F_Inputs - Reps'!G644, 'F_Inputs - Reps override'!G644 ) )</f>
        <v>0</v>
      </c>
      <c r="I644" s="15">
        <f xml:space="preserve"> IF( ISNA( 'F_Inputs - Reps override'!H644 ), "", IF( ISBLANK( 'F_Inputs - Reps override'!H644 ), 'F_Inputs - Reps'!H644, 'F_Inputs - Reps override'!H644 ) )</f>
        <v>0</v>
      </c>
      <c r="J644" s="15">
        <f xml:space="preserve"> IF( ISNA( 'F_Inputs - Reps override'!I644 ), "", IF( ISBLANK( 'F_Inputs - Reps override'!I644 ), 'F_Inputs - Reps'!I644, 'F_Inputs - Reps override'!I644 ) )</f>
        <v>0</v>
      </c>
      <c r="K644" s="15">
        <f xml:space="preserve"> IF( ISNA( 'F_Inputs - Reps override'!J644 ), "", IF( ISBLANK( 'F_Inputs - Reps override'!J644 ), 'F_Inputs - Reps'!J644, 'F_Inputs - Reps override'!J644 ) )</f>
        <v>0</v>
      </c>
      <c r="L644" s="7">
        <f t="shared" ref="L644:L707" si="10" xml:space="preserve"> SUM(G644:K644)</f>
        <v>0</v>
      </c>
      <c r="M644" t="str">
        <f xml:space="preserve"> INDEX(Lookup!$D$3:$D$134, MATCH('Inputs - Reps'!D644, Lookup!$C$3:$C$134, 0),)</f>
        <v>E Capex DMMY</v>
      </c>
    </row>
    <row r="645" spans="3:13">
      <c r="C645" s="15" t="s">
        <v>301</v>
      </c>
      <c r="D645" s="15" t="s">
        <v>262</v>
      </c>
      <c r="E645" s="15" t="s">
        <v>263</v>
      </c>
      <c r="F645" s="15" t="s">
        <v>36</v>
      </c>
      <c r="G645" s="15">
        <f xml:space="preserve"> IF( ISNA( 'F_Inputs - Reps override'!F645 ), "", IF( ISBLANK( 'F_Inputs - Reps override'!F645 ), 'F_Inputs - Reps'!F645, 'F_Inputs - Reps override'!F645 ) )</f>
        <v>3.14</v>
      </c>
      <c r="H645" s="15">
        <f xml:space="preserve"> IF( ISNA( 'F_Inputs - Reps override'!G645 ), "", IF( ISBLANK( 'F_Inputs - Reps override'!G645 ), 'F_Inputs - Reps'!G645, 'F_Inputs - Reps override'!G645 ) )</f>
        <v>3.2770000000000001</v>
      </c>
      <c r="I645" s="15">
        <f xml:space="preserve"> IF( ISNA( 'F_Inputs - Reps override'!H645 ), "", IF( ISBLANK( 'F_Inputs - Reps override'!H645 ), 'F_Inputs - Reps'!H645, 'F_Inputs - Reps override'!H645 ) )</f>
        <v>4.9119999999999999</v>
      </c>
      <c r="J645" s="15">
        <f xml:space="preserve"> IF( ISNA( 'F_Inputs - Reps override'!I645 ), "", IF( ISBLANK( 'F_Inputs - Reps override'!I645 ), 'F_Inputs - Reps'!I645, 'F_Inputs - Reps override'!I645 ) )</f>
        <v>214.20599999999999</v>
      </c>
      <c r="K645" s="15">
        <f xml:space="preserve"> IF( ISNA( 'F_Inputs - Reps override'!J645 ), "", IF( ISBLANK( 'F_Inputs - Reps override'!J645 ), 'F_Inputs - Reps'!J645, 'F_Inputs - Reps override'!J645 ) )</f>
        <v>219.05600000000001</v>
      </c>
      <c r="L645" s="7">
        <f t="shared" si="10"/>
        <v>444.59100000000001</v>
      </c>
      <c r="M645" t="str">
        <f xml:space="preserve"> INDEX(Lookup!$D$3:$D$134, MATCH('Inputs - Reps'!D645, Lookup!$C$3:$C$134, 0),)</f>
        <v>DMMY G&amp;C</v>
      </c>
    </row>
    <row r="646" spans="3:13">
      <c r="C646" s="15" t="s">
        <v>301</v>
      </c>
      <c r="D646" s="15" t="s">
        <v>264</v>
      </c>
      <c r="E646" s="15" t="s">
        <v>265</v>
      </c>
      <c r="F646" s="15" t="s">
        <v>36</v>
      </c>
      <c r="G646" s="15">
        <f xml:space="preserve"> IF( ISNA( 'F_Inputs - Reps override'!F646 ), "", IF( ISBLANK( 'F_Inputs - Reps override'!F646 ), 'F_Inputs - Reps'!F646, 'F_Inputs - Reps override'!F646 ) )</f>
        <v>2.7831840249554198</v>
      </c>
      <c r="H646" s="15">
        <f xml:space="preserve"> IF( ISNA( 'F_Inputs - Reps override'!G646 ), "", IF( ISBLANK( 'F_Inputs - Reps override'!G646 ), 'F_Inputs - Reps'!G646, 'F_Inputs - Reps override'!G646 ) )</f>
        <v>2.9523159271177501</v>
      </c>
      <c r="I646" s="15">
        <f xml:space="preserve"> IF( ISNA( 'F_Inputs - Reps override'!H646 ), "", IF( ISBLANK( 'F_Inputs - Reps override'!H646 ), 'F_Inputs - Reps'!H646, 'F_Inputs - Reps override'!H646 ) )</f>
        <v>3.0919136764552202</v>
      </c>
      <c r="J646" s="15">
        <f xml:space="preserve"> IF( ISNA( 'F_Inputs - Reps override'!I646 ), "", IF( ISBLANK( 'F_Inputs - Reps override'!I646 ), 'F_Inputs - Reps'!I646, 'F_Inputs - Reps override'!I646 ) )</f>
        <v>3.1478080545360898</v>
      </c>
      <c r="K646" s="15">
        <f xml:space="preserve"> IF( ISNA( 'F_Inputs - Reps override'!J646 ), "", IF( ISBLANK( 'F_Inputs - Reps override'!J646 ), 'F_Inputs - Reps'!J646, 'F_Inputs - Reps override'!J646 ) )</f>
        <v>3.1955447427287802</v>
      </c>
      <c r="L646" s="7">
        <f t="shared" si="10"/>
        <v>15.170766425793259</v>
      </c>
      <c r="M646" t="str">
        <f xml:space="preserve"> INDEX(Lookup!$D$3:$D$134, MATCH('Inputs - Reps'!D646, Lookup!$C$3:$C$134, 0),)</f>
        <v>3rd Opex WR</v>
      </c>
    </row>
    <row r="647" spans="3:13">
      <c r="C647" s="15" t="s">
        <v>301</v>
      </c>
      <c r="D647" s="15" t="s">
        <v>266</v>
      </c>
      <c r="E647" s="15" t="s">
        <v>267</v>
      </c>
      <c r="F647" s="15" t="s">
        <v>36</v>
      </c>
      <c r="G647" s="15">
        <f xml:space="preserve"> IF( ISNA( 'F_Inputs - Reps override'!F647 ), "", IF( ISBLANK( 'F_Inputs - Reps override'!F647 ), 'F_Inputs - Reps'!F647, 'F_Inputs - Reps override'!F647 ) )</f>
        <v>0</v>
      </c>
      <c r="H647" s="15">
        <f xml:space="preserve"> IF( ISNA( 'F_Inputs - Reps override'!G647 ), "", IF( ISBLANK( 'F_Inputs - Reps override'!G647 ), 'F_Inputs - Reps'!G647, 'F_Inputs - Reps override'!G647 ) )</f>
        <v>0</v>
      </c>
      <c r="I647" s="15">
        <f xml:space="preserve"> IF( ISNA( 'F_Inputs - Reps override'!H647 ), "", IF( ISBLANK( 'F_Inputs - Reps override'!H647 ), 'F_Inputs - Reps'!H647, 'F_Inputs - Reps override'!H647 ) )</f>
        <v>0</v>
      </c>
      <c r="J647" s="15">
        <f xml:space="preserve"> IF( ISNA( 'F_Inputs - Reps override'!I647 ), "", IF( ISBLANK( 'F_Inputs - Reps override'!I647 ), 'F_Inputs - Reps'!I647, 'F_Inputs - Reps override'!I647 ) )</f>
        <v>0</v>
      </c>
      <c r="K647" s="15">
        <f xml:space="preserve"> IF( ISNA( 'F_Inputs - Reps override'!J647 ), "", IF( ISBLANK( 'F_Inputs - Reps override'!J647 ), 'F_Inputs - Reps'!J647, 'F_Inputs - Reps override'!J647 ) )</f>
        <v>0</v>
      </c>
      <c r="L647" s="7">
        <f t="shared" si="10"/>
        <v>0</v>
      </c>
      <c r="M647" t="str">
        <f xml:space="preserve"> INDEX(Lookup!$D$3:$D$134, MATCH('Inputs - Reps'!D647, Lookup!$C$3:$C$134, 0),)</f>
        <v>3rd Opex WN</v>
      </c>
    </row>
    <row r="648" spans="3:13">
      <c r="C648" s="15" t="s">
        <v>301</v>
      </c>
      <c r="D648" s="15" t="s">
        <v>268</v>
      </c>
      <c r="E648" s="15" t="s">
        <v>269</v>
      </c>
      <c r="F648" s="15" t="s">
        <v>36</v>
      </c>
      <c r="G648" s="15">
        <f xml:space="preserve"> IF( ISNA( 'F_Inputs - Reps override'!F648 ), "", IF( ISBLANK( 'F_Inputs - Reps override'!F648 ), 'F_Inputs - Reps'!F648, 'F_Inputs - Reps override'!F648 ) )</f>
        <v>0.73647783395349897</v>
      </c>
      <c r="H648" s="15">
        <f xml:space="preserve"> IF( ISNA( 'F_Inputs - Reps override'!G648 ), "", IF( ISBLANK( 'F_Inputs - Reps override'!G648 ), 'F_Inputs - Reps'!G648, 'F_Inputs - Reps override'!G648 ) )</f>
        <v>0.78123301213793095</v>
      </c>
      <c r="I648" s="15">
        <f xml:space="preserve"> IF( ISNA( 'F_Inputs - Reps override'!H648 ), "", IF( ISBLANK( 'F_Inputs - Reps override'!H648 ), 'F_Inputs - Reps'!H648, 'F_Inputs - Reps override'!H648 ) )</f>
        <v>0.81817295111968502</v>
      </c>
      <c r="J648" s="15">
        <f xml:space="preserve"> IF( ISNA( 'F_Inputs - Reps override'!I648 ), "", IF( ISBLANK( 'F_Inputs - Reps override'!I648 ), 'F_Inputs - Reps'!I648, 'F_Inputs - Reps override'!I648 ) )</f>
        <v>0.83296355430297297</v>
      </c>
      <c r="K648" s="15">
        <f xml:space="preserve"> IF( ISNA( 'F_Inputs - Reps override'!J648 ), "", IF( ISBLANK( 'F_Inputs - Reps override'!J648 ), 'F_Inputs - Reps'!J648, 'F_Inputs - Reps override'!J648 ) )</f>
        <v>0.845595493982501</v>
      </c>
      <c r="L648" s="7">
        <f t="shared" si="10"/>
        <v>4.014442845496589</v>
      </c>
      <c r="M648" t="str">
        <f xml:space="preserve"> INDEX(Lookup!$D$3:$D$134, MATCH('Inputs - Reps'!D648, Lookup!$C$3:$C$134, 0),)</f>
        <v>3rd Opex WN</v>
      </c>
    </row>
    <row r="649" spans="3:13">
      <c r="C649" s="15" t="s">
        <v>301</v>
      </c>
      <c r="D649" s="15" t="s">
        <v>270</v>
      </c>
      <c r="E649" s="15" t="s">
        <v>271</v>
      </c>
      <c r="F649" s="15" t="s">
        <v>36</v>
      </c>
      <c r="G649" s="15">
        <f xml:space="preserve"> IF( ISNA( 'F_Inputs - Reps override'!F649 ), "", IF( ISBLANK( 'F_Inputs - Reps override'!F649 ), 'F_Inputs - Reps'!F649, 'F_Inputs - Reps override'!F649 ) )</f>
        <v>3.03518582695063</v>
      </c>
      <c r="H649" s="15">
        <f xml:space="preserve"> IF( ISNA( 'F_Inputs - Reps override'!G649 ), "", IF( ISBLANK( 'F_Inputs - Reps override'!G649 ), 'F_Inputs - Reps'!G649, 'F_Inputs - Reps override'!G649 ) )</f>
        <v>3.0274507860864399</v>
      </c>
      <c r="I649" s="15">
        <f xml:space="preserve"> IF( ISNA( 'F_Inputs - Reps override'!H649 ), "", IF( ISBLANK( 'F_Inputs - Reps override'!H649 ), 'F_Inputs - Reps'!H649, 'F_Inputs - Reps override'!H649 ) )</f>
        <v>3.03895712791059</v>
      </c>
      <c r="J649" s="15">
        <f xml:space="preserve"> IF( ISNA( 'F_Inputs - Reps override'!I649 ), "", IF( ISBLANK( 'F_Inputs - Reps override'!I649 ), 'F_Inputs - Reps'!I649, 'F_Inputs - Reps override'!I649 ) )</f>
        <v>3.04279423742731</v>
      </c>
      <c r="K649" s="15">
        <f xml:space="preserve"> IF( ISNA( 'F_Inputs - Reps override'!J649 ), "", IF( ISBLANK( 'F_Inputs - Reps override'!J649 ), 'F_Inputs - Reps'!J649, 'F_Inputs - Reps override'!J649 ) )</f>
        <v>3.0381635024653701</v>
      </c>
      <c r="L649" s="7">
        <f t="shared" si="10"/>
        <v>15.18255148084034</v>
      </c>
      <c r="M649" t="str">
        <f xml:space="preserve"> INDEX(Lookup!$D$3:$D$134, MATCH('Inputs - Reps'!D649, Lookup!$C$3:$C$134, 0),)</f>
        <v>3rd Opex WN</v>
      </c>
    </row>
    <row r="650" spans="3:13">
      <c r="C650" s="15" t="s">
        <v>301</v>
      </c>
      <c r="D650" s="15" t="s">
        <v>272</v>
      </c>
      <c r="E650" s="15" t="s">
        <v>273</v>
      </c>
      <c r="F650" s="15" t="s">
        <v>36</v>
      </c>
      <c r="G650" s="15">
        <f xml:space="preserve"> IF( ISNA( 'F_Inputs - Reps override'!F650 ), "", IF( ISBLANK( 'F_Inputs - Reps override'!F650 ), 'F_Inputs - Reps'!F650, 'F_Inputs - Reps override'!F650 ) )</f>
        <v>3.5771075764204601</v>
      </c>
      <c r="H650" s="15">
        <f xml:space="preserve"> IF( ISNA( 'F_Inputs - Reps override'!G650 ), "", IF( ISBLANK( 'F_Inputs - Reps override'!G650 ), 'F_Inputs - Reps'!G650, 'F_Inputs - Reps override'!G650 ) )</f>
        <v>3.45062047502973</v>
      </c>
      <c r="I650" s="15">
        <f xml:space="preserve"> IF( ISNA( 'F_Inputs - Reps override'!H650 ), "", IF( ISBLANK( 'F_Inputs - Reps override'!H650 ), 'F_Inputs - Reps'!H650, 'F_Inputs - Reps override'!H650 ) )</f>
        <v>3.4654009259987801</v>
      </c>
      <c r="J650" s="15">
        <f xml:space="preserve"> IF( ISNA( 'F_Inputs - Reps override'!I650 ), "", IF( ISBLANK( 'F_Inputs - Reps override'!I650 ), 'F_Inputs - Reps'!I650, 'F_Inputs - Reps override'!I650 ) )</f>
        <v>3.43372934315525</v>
      </c>
      <c r="K650" s="15">
        <f xml:space="preserve"> IF( ISNA( 'F_Inputs - Reps override'!J650 ), "", IF( ISBLANK( 'F_Inputs - Reps override'!J650 ), 'F_Inputs - Reps'!J650, 'F_Inputs - Reps override'!J650 ) )</f>
        <v>3.3912134406355898</v>
      </c>
      <c r="L650" s="7">
        <f t="shared" si="10"/>
        <v>17.318071761239811</v>
      </c>
      <c r="M650" t="str">
        <f xml:space="preserve"> INDEX(Lookup!$D$3:$D$134, MATCH('Inputs - Reps'!D650, Lookup!$C$3:$C$134, 0),)</f>
        <v>3rd Opex WWN</v>
      </c>
    </row>
    <row r="651" spans="3:13">
      <c r="C651" s="15" t="s">
        <v>301</v>
      </c>
      <c r="D651" s="15" t="s">
        <v>274</v>
      </c>
      <c r="E651" s="15" t="s">
        <v>275</v>
      </c>
      <c r="F651" s="15" t="s">
        <v>36</v>
      </c>
      <c r="G651" s="15">
        <f xml:space="preserve"> IF( ISNA( 'F_Inputs - Reps override'!F651 ), "", IF( ISBLANK( 'F_Inputs - Reps override'!F651 ), 'F_Inputs - Reps'!F651, 'F_Inputs - Reps override'!F651 ) )</f>
        <v>0.56744694495063897</v>
      </c>
      <c r="H651" s="15">
        <f xml:space="preserve"> IF( ISNA( 'F_Inputs - Reps override'!G651 ), "", IF( ISBLANK( 'F_Inputs - Reps override'!G651 ), 'F_Inputs - Reps'!G651, 'F_Inputs - Reps override'!G651 ) )</f>
        <v>0.61195832539553496</v>
      </c>
      <c r="I651" s="15">
        <f xml:space="preserve"> IF( ISNA( 'F_Inputs - Reps override'!H651 ), "", IF( ISBLANK( 'F_Inputs - Reps override'!H651 ), 'F_Inputs - Reps'!H651, 'F_Inputs - Reps override'!H651 ) )</f>
        <v>0.65171195583544095</v>
      </c>
      <c r="J651" s="15">
        <f xml:space="preserve"> IF( ISNA( 'F_Inputs - Reps override'!I651 ), "", IF( ISBLANK( 'F_Inputs - Reps override'!I651 ), 'F_Inputs - Reps'!I651, 'F_Inputs - Reps override'!I651 ) )</f>
        <v>0.67544586521416605</v>
      </c>
      <c r="K651" s="15">
        <f xml:space="preserve"> IF( ISNA( 'F_Inputs - Reps override'!J651 ), "", IF( ISBLANK( 'F_Inputs - Reps override'!J651 ), 'F_Inputs - Reps'!J651, 'F_Inputs - Reps override'!J651 ) )</f>
        <v>0.69757669531349797</v>
      </c>
      <c r="L651" s="7">
        <f t="shared" si="10"/>
        <v>3.2041397867092791</v>
      </c>
      <c r="M651" t="str">
        <f xml:space="preserve"> INDEX(Lookup!$D$3:$D$134, MATCH('Inputs - Reps'!D651, Lookup!$C$3:$C$134, 0),)</f>
        <v>3rd Opex WWN</v>
      </c>
    </row>
    <row r="652" spans="3:13">
      <c r="C652" s="15" t="s">
        <v>301</v>
      </c>
      <c r="D652" s="15" t="s">
        <v>276</v>
      </c>
      <c r="E652" s="15" t="s">
        <v>277</v>
      </c>
      <c r="F652" s="15" t="s">
        <v>36</v>
      </c>
      <c r="G652" s="15">
        <f xml:space="preserve"> IF( ISNA( 'F_Inputs - Reps override'!F652 ), "", IF( ISBLANK( 'F_Inputs - Reps override'!F652 ), 'F_Inputs - Reps'!F652, 'F_Inputs - Reps override'!F652 ) )</f>
        <v>2.0925375410327199E-2</v>
      </c>
      <c r="H652" s="15">
        <f xml:space="preserve"> IF( ISNA( 'F_Inputs - Reps override'!G652 ), "", IF( ISBLANK( 'F_Inputs - Reps override'!G652 ), 'F_Inputs - Reps'!G652, 'F_Inputs - Reps override'!G652 ) )</f>
        <v>2.2566792910464401E-2</v>
      </c>
      <c r="I652" s="15">
        <f xml:space="preserve"> IF( ISNA( 'F_Inputs - Reps override'!H652 ), "", IF( ISBLANK( 'F_Inputs - Reps override'!H652 ), 'F_Inputs - Reps'!H652, 'F_Inputs - Reps override'!H652 ) )</f>
        <v>2.40327619288557E-2</v>
      </c>
      <c r="J652" s="15">
        <f xml:space="preserve"> IF( ISNA( 'F_Inputs - Reps override'!I652 ), "", IF( ISBLANK( 'F_Inputs - Reps override'!I652 ), 'F_Inputs - Reps'!I652, 'F_Inputs - Reps override'!I652 ) )</f>
        <v>2.4907982014405201E-2</v>
      </c>
      <c r="K652" s="15">
        <f xml:space="preserve"> IF( ISNA( 'F_Inputs - Reps override'!J652 ), "", IF( ISBLANK( 'F_Inputs - Reps override'!J652 ), 'F_Inputs - Reps'!J652, 'F_Inputs - Reps override'!J652 ) )</f>
        <v>2.5724086378155001E-2</v>
      </c>
      <c r="L652" s="7">
        <f t="shared" si="10"/>
        <v>0.11815699864220751</v>
      </c>
      <c r="M652" t="str">
        <f xml:space="preserve"> INDEX(Lookup!$D$3:$D$134, MATCH('Inputs - Reps'!D652, Lookup!$C$3:$C$134, 0),)</f>
        <v>3rd Opex BIO</v>
      </c>
    </row>
    <row r="653" spans="3:13">
      <c r="C653" s="15" t="s">
        <v>301</v>
      </c>
      <c r="D653" s="15" t="s">
        <v>278</v>
      </c>
      <c r="E653" s="15" t="s">
        <v>279</v>
      </c>
      <c r="F653" s="15" t="s">
        <v>36</v>
      </c>
      <c r="G653" s="15">
        <f xml:space="preserve"> IF( ISNA( 'F_Inputs - Reps override'!F653 ), "", IF( ISBLANK( 'F_Inputs - Reps override'!F653 ), 'F_Inputs - Reps'!F653, 'F_Inputs - Reps override'!F653 ) )</f>
        <v>6.64688395386865E-2</v>
      </c>
      <c r="H653" s="15">
        <f xml:space="preserve"> IF( ISNA( 'F_Inputs - Reps override'!G653 ), "", IF( ISBLANK( 'F_Inputs - Reps override'!G653 ), 'F_Inputs - Reps'!G653, 'F_Inputs - Reps override'!G653 ) )</f>
        <v>7.1682753950886899E-2</v>
      </c>
      <c r="I653" s="15">
        <f xml:space="preserve"> IF( ISNA( 'F_Inputs - Reps override'!H653 ), "", IF( ISBLANK( 'F_Inputs - Reps override'!H653 ), 'F_Inputs - Reps'!H653, 'F_Inputs - Reps override'!H653 ) )</f>
        <v>7.63393614210712E-2</v>
      </c>
      <c r="J653" s="15">
        <f xml:space="preserve"> IF( ISNA( 'F_Inputs - Reps override'!I653 ), "", IF( ISBLANK( 'F_Inputs - Reps override'!I653 ), 'F_Inputs - Reps'!I653, 'F_Inputs - Reps override'!I653 ) )</f>
        <v>7.91194722810519E-2</v>
      </c>
      <c r="K653" s="15">
        <f xml:space="preserve"> IF( ISNA( 'F_Inputs - Reps override'!J653 ), "", IF( ISBLANK( 'F_Inputs - Reps override'!J653 ), 'F_Inputs - Reps'!J653, 'F_Inputs - Reps override'!J653 ) )</f>
        <v>8.1711803789433601E-2</v>
      </c>
      <c r="L653" s="7">
        <f t="shared" si="10"/>
        <v>0.3753222309811301</v>
      </c>
      <c r="M653" t="str">
        <f xml:space="preserve"> INDEX(Lookup!$D$3:$D$134, MATCH('Inputs - Reps'!D653, Lookup!$C$3:$C$134, 0),)</f>
        <v>3rd Opex BIO</v>
      </c>
    </row>
    <row r="654" spans="3:13">
      <c r="C654" s="15" t="s">
        <v>301</v>
      </c>
      <c r="D654" s="15" t="s">
        <v>280</v>
      </c>
      <c r="E654" s="15" t="s">
        <v>281</v>
      </c>
      <c r="F654" s="15" t="s">
        <v>36</v>
      </c>
      <c r="G654" s="15">
        <f xml:space="preserve"> IF( ISNA( 'F_Inputs - Reps override'!F654 ), "", IF( ISBLANK( 'F_Inputs - Reps override'!F654 ), 'F_Inputs - Reps'!F654, 'F_Inputs - Reps override'!F654 ) )</f>
        <v>3.56962286411465E-2</v>
      </c>
      <c r="H654" s="15">
        <f xml:space="preserve"> IF( ISNA( 'F_Inputs - Reps override'!G654 ), "", IF( ISBLANK( 'F_Inputs - Reps override'!G654 ), 'F_Inputs - Reps'!G654, 'F_Inputs - Reps override'!G654 ) )</f>
        <v>3.8496293788439301E-2</v>
      </c>
      <c r="I654" s="15">
        <f xml:space="preserve"> IF( ISNA( 'F_Inputs - Reps override'!H654 ), "", IF( ISBLANK( 'F_Inputs - Reps override'!H654 ), 'F_Inputs - Reps'!H654, 'F_Inputs - Reps override'!H654 ) )</f>
        <v>4.0997064466871597E-2</v>
      </c>
      <c r="J654" s="15">
        <f xml:space="preserve"> IF( ISNA( 'F_Inputs - Reps override'!I654 ), "", IF( ISBLANK( 'F_Inputs - Reps override'!I654 ), 'F_Inputs - Reps'!I654, 'F_Inputs - Reps override'!I654 ) )</f>
        <v>4.2490086965750101E-2</v>
      </c>
      <c r="K654" s="15">
        <f xml:space="preserve"> IF( ISNA( 'F_Inputs - Reps override'!J654 ), "", IF( ISBLANK( 'F_Inputs - Reps override'!J654 ), 'F_Inputs - Reps'!J654, 'F_Inputs - Reps override'!J654 ) )</f>
        <v>4.3882264998029101E-2</v>
      </c>
      <c r="L654" s="7">
        <f t="shared" si="10"/>
        <v>0.2015619388602366</v>
      </c>
      <c r="M654" t="str">
        <f xml:space="preserve"> INDEX(Lookup!$D$3:$D$134, MATCH('Inputs - Reps'!D654, Lookup!$C$3:$C$134, 0),)</f>
        <v>3rd Opex BIO</v>
      </c>
    </row>
    <row r="655" spans="3:13">
      <c r="C655" s="15" t="s">
        <v>301</v>
      </c>
      <c r="D655" s="15" t="s">
        <v>282</v>
      </c>
      <c r="E655" s="15" t="s">
        <v>283</v>
      </c>
      <c r="F655" s="15" t="s">
        <v>36</v>
      </c>
      <c r="G655" s="15">
        <f xml:space="preserve"> IF( ISNA( 'F_Inputs - Reps override'!F655 ), "", IF( ISBLANK( 'F_Inputs - Reps override'!F655 ), 'F_Inputs - Reps'!F655, 'F_Inputs - Reps override'!F655 ) )</f>
        <v>0</v>
      </c>
      <c r="H655" s="15">
        <f xml:space="preserve"> IF( ISNA( 'F_Inputs - Reps override'!G655 ), "", IF( ISBLANK( 'F_Inputs - Reps override'!G655 ), 'F_Inputs - Reps'!G655, 'F_Inputs - Reps override'!G655 ) )</f>
        <v>0</v>
      </c>
      <c r="I655" s="15">
        <f xml:space="preserve"> IF( ISNA( 'F_Inputs - Reps override'!H655 ), "", IF( ISBLANK( 'F_Inputs - Reps override'!H655 ), 'F_Inputs - Reps'!H655, 'F_Inputs - Reps override'!H655 ) )</f>
        <v>0</v>
      </c>
      <c r="J655" s="15">
        <f xml:space="preserve"> IF( ISNA( 'F_Inputs - Reps override'!I655 ), "", IF( ISBLANK( 'F_Inputs - Reps override'!I655 ), 'F_Inputs - Reps'!I655, 'F_Inputs - Reps override'!I655 ) )</f>
        <v>0</v>
      </c>
      <c r="K655" s="15">
        <f xml:space="preserve"> IF( ISNA( 'F_Inputs - Reps override'!J655 ), "", IF( ISBLANK( 'F_Inputs - Reps override'!J655 ), 'F_Inputs - Reps'!J655, 'F_Inputs - Reps override'!J655 ) )</f>
        <v>0</v>
      </c>
      <c r="L655" s="7">
        <f t="shared" si="10"/>
        <v>0</v>
      </c>
      <c r="M655" t="str">
        <f xml:space="preserve"> INDEX(Lookup!$D$3:$D$134, MATCH('Inputs - Reps'!D655, Lookup!$C$3:$C$134, 0),)</f>
        <v>3rd Capex WR</v>
      </c>
    </row>
    <row r="656" spans="3:13">
      <c r="C656" s="15" t="s">
        <v>301</v>
      </c>
      <c r="D656" s="15" t="s">
        <v>284</v>
      </c>
      <c r="E656" s="15" t="s">
        <v>285</v>
      </c>
      <c r="F656" s="15" t="s">
        <v>36</v>
      </c>
      <c r="G656" s="15">
        <f xml:space="preserve"> IF( ISNA( 'F_Inputs - Reps override'!F656 ), "", IF( ISBLANK( 'F_Inputs - Reps override'!F656 ), 'F_Inputs - Reps'!F656, 'F_Inputs - Reps override'!F656 ) )</f>
        <v>0</v>
      </c>
      <c r="H656" s="15">
        <f xml:space="preserve"> IF( ISNA( 'F_Inputs - Reps override'!G656 ), "", IF( ISBLANK( 'F_Inputs - Reps override'!G656 ), 'F_Inputs - Reps'!G656, 'F_Inputs - Reps override'!G656 ) )</f>
        <v>0</v>
      </c>
      <c r="I656" s="15">
        <f xml:space="preserve"> IF( ISNA( 'F_Inputs - Reps override'!H656 ), "", IF( ISBLANK( 'F_Inputs - Reps override'!H656 ), 'F_Inputs - Reps'!H656, 'F_Inputs - Reps override'!H656 ) )</f>
        <v>0</v>
      </c>
      <c r="J656" s="15">
        <f xml:space="preserve"> IF( ISNA( 'F_Inputs - Reps override'!I656 ), "", IF( ISBLANK( 'F_Inputs - Reps override'!I656 ), 'F_Inputs - Reps'!I656, 'F_Inputs - Reps override'!I656 ) )</f>
        <v>0</v>
      </c>
      <c r="K656" s="15">
        <f xml:space="preserve"> IF( ISNA( 'F_Inputs - Reps override'!J656 ), "", IF( ISBLANK( 'F_Inputs - Reps override'!J656 ), 'F_Inputs - Reps'!J656, 'F_Inputs - Reps override'!J656 ) )</f>
        <v>0</v>
      </c>
      <c r="L656" s="7">
        <f t="shared" si="10"/>
        <v>0</v>
      </c>
      <c r="M656" t="str">
        <f xml:space="preserve"> INDEX(Lookup!$D$3:$D$134, MATCH('Inputs - Reps'!D656, Lookup!$C$3:$C$134, 0),)</f>
        <v>3rd Capex WN</v>
      </c>
    </row>
    <row r="657" spans="3:13">
      <c r="C657" s="15" t="s">
        <v>301</v>
      </c>
      <c r="D657" s="15" t="s">
        <v>286</v>
      </c>
      <c r="E657" s="15" t="s">
        <v>269</v>
      </c>
      <c r="F657" s="15" t="s">
        <v>36</v>
      </c>
      <c r="G657" s="15">
        <f xml:space="preserve"> IF( ISNA( 'F_Inputs - Reps override'!F657 ), "", IF( ISBLANK( 'F_Inputs - Reps override'!F657 ), 'F_Inputs - Reps'!F657, 'F_Inputs - Reps override'!F657 ) )</f>
        <v>0</v>
      </c>
      <c r="H657" s="15">
        <f xml:space="preserve"> IF( ISNA( 'F_Inputs - Reps override'!G657 ), "", IF( ISBLANK( 'F_Inputs - Reps override'!G657 ), 'F_Inputs - Reps'!G657, 'F_Inputs - Reps override'!G657 ) )</f>
        <v>0</v>
      </c>
      <c r="I657" s="15">
        <f xml:space="preserve"> IF( ISNA( 'F_Inputs - Reps override'!H657 ), "", IF( ISBLANK( 'F_Inputs - Reps override'!H657 ), 'F_Inputs - Reps'!H657, 'F_Inputs - Reps override'!H657 ) )</f>
        <v>0</v>
      </c>
      <c r="J657" s="15">
        <f xml:space="preserve"> IF( ISNA( 'F_Inputs - Reps override'!I657 ), "", IF( ISBLANK( 'F_Inputs - Reps override'!I657 ), 'F_Inputs - Reps'!I657, 'F_Inputs - Reps override'!I657 ) )</f>
        <v>0</v>
      </c>
      <c r="K657" s="15">
        <f xml:space="preserve"> IF( ISNA( 'F_Inputs - Reps override'!J657 ), "", IF( ISBLANK( 'F_Inputs - Reps override'!J657 ), 'F_Inputs - Reps'!J657, 'F_Inputs - Reps override'!J657 ) )</f>
        <v>0</v>
      </c>
      <c r="L657" s="7">
        <f t="shared" si="10"/>
        <v>0</v>
      </c>
      <c r="M657" t="str">
        <f xml:space="preserve"> INDEX(Lookup!$D$3:$D$134, MATCH('Inputs - Reps'!D657, Lookup!$C$3:$C$134, 0),)</f>
        <v>3rd Capex WN</v>
      </c>
    </row>
    <row r="658" spans="3:13">
      <c r="C658" s="15" t="s">
        <v>301</v>
      </c>
      <c r="D658" s="15" t="s">
        <v>287</v>
      </c>
      <c r="E658" s="15" t="s">
        <v>271</v>
      </c>
      <c r="F658" s="15" t="s">
        <v>36</v>
      </c>
      <c r="G658" s="15">
        <f xml:space="preserve"> IF( ISNA( 'F_Inputs - Reps override'!F658 ), "", IF( ISBLANK( 'F_Inputs - Reps override'!F658 ), 'F_Inputs - Reps'!F658, 'F_Inputs - Reps override'!F658 ) )</f>
        <v>0</v>
      </c>
      <c r="H658" s="15">
        <f xml:space="preserve"> IF( ISNA( 'F_Inputs - Reps override'!G658 ), "", IF( ISBLANK( 'F_Inputs - Reps override'!G658 ), 'F_Inputs - Reps'!G658, 'F_Inputs - Reps override'!G658 ) )</f>
        <v>0</v>
      </c>
      <c r="I658" s="15">
        <f xml:space="preserve"> IF( ISNA( 'F_Inputs - Reps override'!H658 ), "", IF( ISBLANK( 'F_Inputs - Reps override'!H658 ), 'F_Inputs - Reps'!H658, 'F_Inputs - Reps override'!H658 ) )</f>
        <v>0</v>
      </c>
      <c r="J658" s="15">
        <f xml:space="preserve"> IF( ISNA( 'F_Inputs - Reps override'!I658 ), "", IF( ISBLANK( 'F_Inputs - Reps override'!I658 ), 'F_Inputs - Reps'!I658, 'F_Inputs - Reps override'!I658 ) )</f>
        <v>0</v>
      </c>
      <c r="K658" s="15">
        <f xml:space="preserve"> IF( ISNA( 'F_Inputs - Reps override'!J658 ), "", IF( ISBLANK( 'F_Inputs - Reps override'!J658 ), 'F_Inputs - Reps'!J658, 'F_Inputs - Reps override'!J658 ) )</f>
        <v>0</v>
      </c>
      <c r="L658" s="7">
        <f t="shared" si="10"/>
        <v>0</v>
      </c>
      <c r="M658" t="str">
        <f xml:space="preserve"> INDEX(Lookup!$D$3:$D$134, MATCH('Inputs - Reps'!D658, Lookup!$C$3:$C$134, 0),)</f>
        <v>3rd Capex WN</v>
      </c>
    </row>
    <row r="659" spans="3:13">
      <c r="C659" s="15" t="s">
        <v>301</v>
      </c>
      <c r="D659" s="15" t="s">
        <v>288</v>
      </c>
      <c r="E659" s="15" t="s">
        <v>289</v>
      </c>
      <c r="F659" s="15" t="s">
        <v>36</v>
      </c>
      <c r="G659" s="15">
        <f xml:space="preserve"> IF( ISNA( 'F_Inputs - Reps override'!F659 ), "", IF( ISBLANK( 'F_Inputs - Reps override'!F659 ), 'F_Inputs - Reps'!F659, 'F_Inputs - Reps override'!F659 ) )</f>
        <v>0</v>
      </c>
      <c r="H659" s="15">
        <f xml:space="preserve"> IF( ISNA( 'F_Inputs - Reps override'!G659 ), "", IF( ISBLANK( 'F_Inputs - Reps override'!G659 ), 'F_Inputs - Reps'!G659, 'F_Inputs - Reps override'!G659 ) )</f>
        <v>0</v>
      </c>
      <c r="I659" s="15">
        <f xml:space="preserve"> IF( ISNA( 'F_Inputs - Reps override'!H659 ), "", IF( ISBLANK( 'F_Inputs - Reps override'!H659 ), 'F_Inputs - Reps'!H659, 'F_Inputs - Reps override'!H659 ) )</f>
        <v>0</v>
      </c>
      <c r="J659" s="15">
        <f xml:space="preserve"> IF( ISNA( 'F_Inputs - Reps override'!I659 ), "", IF( ISBLANK( 'F_Inputs - Reps override'!I659 ), 'F_Inputs - Reps'!I659, 'F_Inputs - Reps override'!I659 ) )</f>
        <v>0</v>
      </c>
      <c r="K659" s="15">
        <f xml:space="preserve"> IF( ISNA( 'F_Inputs - Reps override'!J659 ), "", IF( ISBLANK( 'F_Inputs - Reps override'!J659 ), 'F_Inputs - Reps'!J659, 'F_Inputs - Reps override'!J659 ) )</f>
        <v>0</v>
      </c>
      <c r="L659" s="7">
        <f t="shared" si="10"/>
        <v>0</v>
      </c>
      <c r="M659" t="str">
        <f xml:space="preserve"> INDEX(Lookup!$D$3:$D$134, MATCH('Inputs - Reps'!D659, Lookup!$C$3:$C$134, 0),)</f>
        <v>3rd Capex WWN</v>
      </c>
    </row>
    <row r="660" spans="3:13">
      <c r="C660" s="15" t="s">
        <v>301</v>
      </c>
      <c r="D660" s="15" t="s">
        <v>290</v>
      </c>
      <c r="E660" s="15" t="s">
        <v>291</v>
      </c>
      <c r="F660" s="15" t="s">
        <v>36</v>
      </c>
      <c r="G660" s="15">
        <f xml:space="preserve"> IF( ISNA( 'F_Inputs - Reps override'!F660 ), "", IF( ISBLANK( 'F_Inputs - Reps override'!F660 ), 'F_Inputs - Reps'!F660, 'F_Inputs - Reps override'!F660 ) )</f>
        <v>0</v>
      </c>
      <c r="H660" s="15">
        <f xml:space="preserve"> IF( ISNA( 'F_Inputs - Reps override'!G660 ), "", IF( ISBLANK( 'F_Inputs - Reps override'!G660 ), 'F_Inputs - Reps'!G660, 'F_Inputs - Reps override'!G660 ) )</f>
        <v>0</v>
      </c>
      <c r="I660" s="15">
        <f xml:space="preserve"> IF( ISNA( 'F_Inputs - Reps override'!H660 ), "", IF( ISBLANK( 'F_Inputs - Reps override'!H660 ), 'F_Inputs - Reps'!H660, 'F_Inputs - Reps override'!H660 ) )</f>
        <v>0</v>
      </c>
      <c r="J660" s="15">
        <f xml:space="preserve"> IF( ISNA( 'F_Inputs - Reps override'!I660 ), "", IF( ISBLANK( 'F_Inputs - Reps override'!I660 ), 'F_Inputs - Reps'!I660, 'F_Inputs - Reps override'!I660 ) )</f>
        <v>0</v>
      </c>
      <c r="K660" s="15">
        <f xml:space="preserve"> IF( ISNA( 'F_Inputs - Reps override'!J660 ), "", IF( ISBLANK( 'F_Inputs - Reps override'!J660 ), 'F_Inputs - Reps'!J660, 'F_Inputs - Reps override'!J660 ) )</f>
        <v>0</v>
      </c>
      <c r="L660" s="7">
        <f t="shared" si="10"/>
        <v>0</v>
      </c>
      <c r="M660" t="str">
        <f xml:space="preserve"> INDEX(Lookup!$D$3:$D$134, MATCH('Inputs - Reps'!D660, Lookup!$C$3:$C$134, 0),)</f>
        <v>3rd Capex WWN</v>
      </c>
    </row>
    <row r="661" spans="3:13">
      <c r="C661" s="15" t="s">
        <v>301</v>
      </c>
      <c r="D661" s="15" t="s">
        <v>292</v>
      </c>
      <c r="E661" s="15" t="s">
        <v>293</v>
      </c>
      <c r="F661" s="15" t="s">
        <v>36</v>
      </c>
      <c r="G661" s="15">
        <f xml:space="preserve"> IF( ISNA( 'F_Inputs - Reps override'!F661 ), "", IF( ISBLANK( 'F_Inputs - Reps override'!F661 ), 'F_Inputs - Reps'!F661, 'F_Inputs - Reps override'!F661 ) )</f>
        <v>0</v>
      </c>
      <c r="H661" s="15">
        <f xml:space="preserve"> IF( ISNA( 'F_Inputs - Reps override'!G661 ), "", IF( ISBLANK( 'F_Inputs - Reps override'!G661 ), 'F_Inputs - Reps'!G661, 'F_Inputs - Reps override'!G661 ) )</f>
        <v>0</v>
      </c>
      <c r="I661" s="15">
        <f xml:space="preserve"> IF( ISNA( 'F_Inputs - Reps override'!H661 ), "", IF( ISBLANK( 'F_Inputs - Reps override'!H661 ), 'F_Inputs - Reps'!H661, 'F_Inputs - Reps override'!H661 ) )</f>
        <v>0</v>
      </c>
      <c r="J661" s="15">
        <f xml:space="preserve"> IF( ISNA( 'F_Inputs - Reps override'!I661 ), "", IF( ISBLANK( 'F_Inputs - Reps override'!I661 ), 'F_Inputs - Reps'!I661, 'F_Inputs - Reps override'!I661 ) )</f>
        <v>0</v>
      </c>
      <c r="K661" s="15">
        <f xml:space="preserve"> IF( ISNA( 'F_Inputs - Reps override'!J661 ), "", IF( ISBLANK( 'F_Inputs - Reps override'!J661 ), 'F_Inputs - Reps'!J661, 'F_Inputs - Reps override'!J661 ) )</f>
        <v>0</v>
      </c>
      <c r="L661" s="7">
        <f t="shared" si="10"/>
        <v>0</v>
      </c>
      <c r="M661" t="str">
        <f xml:space="preserve"> INDEX(Lookup!$D$3:$D$134, MATCH('Inputs - Reps'!D661, Lookup!$C$3:$C$134, 0),)</f>
        <v>3rd Capex BIO</v>
      </c>
    </row>
    <row r="662" spans="3:13">
      <c r="C662" s="15" t="s">
        <v>301</v>
      </c>
      <c r="D662" s="15" t="s">
        <v>294</v>
      </c>
      <c r="E662" s="15" t="s">
        <v>295</v>
      </c>
      <c r="F662" s="15" t="s">
        <v>36</v>
      </c>
      <c r="G662" s="15">
        <f xml:space="preserve"> IF( ISNA( 'F_Inputs - Reps override'!F662 ), "", IF( ISBLANK( 'F_Inputs - Reps override'!F662 ), 'F_Inputs - Reps'!F662, 'F_Inputs - Reps override'!F662 ) )</f>
        <v>0</v>
      </c>
      <c r="H662" s="15">
        <f xml:space="preserve"> IF( ISNA( 'F_Inputs - Reps override'!G662 ), "", IF( ISBLANK( 'F_Inputs - Reps override'!G662 ), 'F_Inputs - Reps'!G662, 'F_Inputs - Reps override'!G662 ) )</f>
        <v>0</v>
      </c>
      <c r="I662" s="15">
        <f xml:space="preserve"> IF( ISNA( 'F_Inputs - Reps override'!H662 ), "", IF( ISBLANK( 'F_Inputs - Reps override'!H662 ), 'F_Inputs - Reps'!H662, 'F_Inputs - Reps override'!H662 ) )</f>
        <v>0</v>
      </c>
      <c r="J662" s="15">
        <f xml:space="preserve"> IF( ISNA( 'F_Inputs - Reps override'!I662 ), "", IF( ISBLANK( 'F_Inputs - Reps override'!I662 ), 'F_Inputs - Reps'!I662, 'F_Inputs - Reps override'!I662 ) )</f>
        <v>0</v>
      </c>
      <c r="K662" s="15">
        <f xml:space="preserve"> IF( ISNA( 'F_Inputs - Reps override'!J662 ), "", IF( ISBLANK( 'F_Inputs - Reps override'!J662 ), 'F_Inputs - Reps'!J662, 'F_Inputs - Reps override'!J662 ) )</f>
        <v>0</v>
      </c>
      <c r="L662" s="7">
        <f t="shared" si="10"/>
        <v>0</v>
      </c>
      <c r="M662" t="str">
        <f xml:space="preserve"> INDEX(Lookup!$D$3:$D$134, MATCH('Inputs - Reps'!D662, Lookup!$C$3:$C$134, 0),)</f>
        <v>3rd Capex BIO</v>
      </c>
    </row>
    <row r="663" spans="3:13">
      <c r="C663" s="15" t="s">
        <v>301</v>
      </c>
      <c r="D663" s="15" t="s">
        <v>296</v>
      </c>
      <c r="E663" s="15" t="s">
        <v>297</v>
      </c>
      <c r="F663" s="15" t="s">
        <v>36</v>
      </c>
      <c r="G663" s="15">
        <f xml:space="preserve"> IF( ISNA( 'F_Inputs - Reps override'!F663 ), "", IF( ISBLANK( 'F_Inputs - Reps override'!F663 ), 'F_Inputs - Reps'!F663, 'F_Inputs - Reps override'!F663 ) )</f>
        <v>0</v>
      </c>
      <c r="H663" s="15">
        <f xml:space="preserve"> IF( ISNA( 'F_Inputs - Reps override'!G663 ), "", IF( ISBLANK( 'F_Inputs - Reps override'!G663 ), 'F_Inputs - Reps'!G663, 'F_Inputs - Reps override'!G663 ) )</f>
        <v>0</v>
      </c>
      <c r="I663" s="15">
        <f xml:space="preserve"> IF( ISNA( 'F_Inputs - Reps override'!H663 ), "", IF( ISBLANK( 'F_Inputs - Reps override'!H663 ), 'F_Inputs - Reps'!H663, 'F_Inputs - Reps override'!H663 ) )</f>
        <v>0</v>
      </c>
      <c r="J663" s="15">
        <f xml:space="preserve"> IF( ISNA( 'F_Inputs - Reps override'!I663 ), "", IF( ISBLANK( 'F_Inputs - Reps override'!I663 ), 'F_Inputs - Reps'!I663, 'F_Inputs - Reps override'!I663 ) )</f>
        <v>0</v>
      </c>
      <c r="K663" s="15">
        <f xml:space="preserve"> IF( ISNA( 'F_Inputs - Reps override'!J663 ), "", IF( ISBLANK( 'F_Inputs - Reps override'!J663 ), 'F_Inputs - Reps'!J663, 'F_Inputs - Reps override'!J663 ) )</f>
        <v>0</v>
      </c>
      <c r="L663" s="7">
        <f t="shared" si="10"/>
        <v>0</v>
      </c>
      <c r="M663" t="str">
        <f xml:space="preserve"> INDEX(Lookup!$D$3:$D$134, MATCH('Inputs - Reps'!D663, Lookup!$C$3:$C$134, 0),)</f>
        <v>3rd Capex BIO</v>
      </c>
    </row>
    <row r="664" spans="3:13">
      <c r="C664" s="15" t="s">
        <v>302</v>
      </c>
      <c r="D664" s="15" t="s">
        <v>34</v>
      </c>
      <c r="E664" s="15" t="s">
        <v>35</v>
      </c>
      <c r="F664" s="15" t="s">
        <v>36</v>
      </c>
      <c r="G664" s="15">
        <f xml:space="preserve"> IF( ISNA( 'F_Inputs - Reps override'!F664 ), "", IF( ISBLANK( 'F_Inputs - Reps override'!F664 ), 'F_Inputs - Reps'!F664, 'F_Inputs - Reps override'!F664 ) )</f>
        <v>9.6036958581089706</v>
      </c>
      <c r="H664" s="15">
        <f xml:space="preserve"> IF( ISNA( 'F_Inputs - Reps override'!G664 ), "", IF( ISBLANK( 'F_Inputs - Reps override'!G664 ), 'F_Inputs - Reps'!G664, 'F_Inputs - Reps override'!G664 ) )</f>
        <v>9.7557935853539099</v>
      </c>
      <c r="I664" s="15">
        <f xml:space="preserve"> IF( ISNA( 'F_Inputs - Reps override'!H664 ), "", IF( ISBLANK( 'F_Inputs - Reps override'!H664 ), 'F_Inputs - Reps'!H664, 'F_Inputs - Reps override'!H664 ) )</f>
        <v>10.776319499849601</v>
      </c>
      <c r="J664" s="15">
        <f xml:space="preserve"> IF( ISNA( 'F_Inputs - Reps override'!I664 ), "", IF( ISBLANK( 'F_Inputs - Reps override'!I664 ), 'F_Inputs - Reps'!I664, 'F_Inputs - Reps override'!I664 ) )</f>
        <v>9.7608008387437994</v>
      </c>
      <c r="K664" s="15">
        <f xml:space="preserve"> IF( ISNA( 'F_Inputs - Reps override'!J664 ), "", IF( ISBLANK( 'F_Inputs - Reps override'!J664 ), 'F_Inputs - Reps'!J664, 'F_Inputs - Reps override'!J664 ) )</f>
        <v>9.8382457013624691</v>
      </c>
      <c r="L664" s="7">
        <f t="shared" si="10"/>
        <v>49.734855483418748</v>
      </c>
      <c r="M664" t="str">
        <f xml:space="preserve"> INDEX(Lookup!$D$3:$D$134, MATCH('Inputs - Reps'!D664, Lookup!$C$3:$C$134, 0),)</f>
        <v>B Opex WR</v>
      </c>
    </row>
    <row r="665" spans="3:13">
      <c r="C665" s="15" t="s">
        <v>302</v>
      </c>
      <c r="D665" s="15" t="s">
        <v>38</v>
      </c>
      <c r="E665" s="15" t="s">
        <v>39</v>
      </c>
      <c r="F665" s="15" t="s">
        <v>36</v>
      </c>
      <c r="G665" s="15">
        <f xml:space="preserve"> IF( ISNA( 'F_Inputs - Reps override'!F665 ), "", IF( ISBLANK( 'F_Inputs - Reps override'!F665 ), 'F_Inputs - Reps'!F665, 'F_Inputs - Reps override'!F665 ) )</f>
        <v>32.3996273117016</v>
      </c>
      <c r="H665" s="15">
        <f xml:space="preserve"> IF( ISNA( 'F_Inputs - Reps override'!G665 ), "", IF( ISBLANK( 'F_Inputs - Reps override'!G665 ), 'F_Inputs - Reps'!G665, 'F_Inputs - Reps override'!G665 ) )</f>
        <v>32.533190674846303</v>
      </c>
      <c r="I665" s="15">
        <f xml:space="preserve"> IF( ISNA( 'F_Inputs - Reps override'!H665 ), "", IF( ISBLANK( 'F_Inputs - Reps override'!H665 ), 'F_Inputs - Reps'!H665, 'F_Inputs - Reps override'!H665 ) )</f>
        <v>32.669578843340901</v>
      </c>
      <c r="J665" s="15">
        <f xml:space="preserve"> IF( ISNA( 'F_Inputs - Reps override'!I665 ), "", IF( ISBLANK( 'F_Inputs - Reps override'!I665 ), 'F_Inputs - Reps'!I665, 'F_Inputs - Reps override'!I665 ) )</f>
        <v>32.808837728822503</v>
      </c>
      <c r="K665" s="15">
        <f xml:space="preserve"> IF( ISNA( 'F_Inputs - Reps override'!J665 ), "", IF( ISBLANK( 'F_Inputs - Reps override'!J665 ), 'F_Inputs - Reps'!J665, 'F_Inputs - Reps override'!J665 ) )</f>
        <v>33.046534845558497</v>
      </c>
      <c r="L665" s="7">
        <f t="shared" si="10"/>
        <v>163.45776940426981</v>
      </c>
      <c r="M665" t="str">
        <f xml:space="preserve"> INDEX(Lookup!$D$3:$D$134, MATCH('Inputs - Reps'!D665, Lookup!$C$3:$C$134, 0),)</f>
        <v>B Opex WN</v>
      </c>
    </row>
    <row r="666" spans="3:13">
      <c r="C666" s="15" t="s">
        <v>302</v>
      </c>
      <c r="D666" s="15" t="s">
        <v>40</v>
      </c>
      <c r="E666" s="15" t="s">
        <v>41</v>
      </c>
      <c r="F666" s="15" t="s">
        <v>36</v>
      </c>
      <c r="G666" s="15">
        <f xml:space="preserve"> IF( ISNA( 'F_Inputs - Reps override'!F666 ), "", IF( ISBLANK( 'F_Inputs - Reps override'!F666 ), 'F_Inputs - Reps'!F666, 'F_Inputs - Reps override'!F666 ) )</f>
        <v>30.625167255497601</v>
      </c>
      <c r="H666" s="15">
        <f xml:space="preserve"> IF( ISNA( 'F_Inputs - Reps override'!G666 ), "", IF( ISBLANK( 'F_Inputs - Reps override'!G666 ), 'F_Inputs - Reps'!G666, 'F_Inputs - Reps override'!G666 ) )</f>
        <v>31.1970319622279</v>
      </c>
      <c r="I666" s="15">
        <f xml:space="preserve"> IF( ISNA( 'F_Inputs - Reps override'!H666 ), "", IF( ISBLANK( 'F_Inputs - Reps override'!H666 ), 'F_Inputs - Reps'!H666, 'F_Inputs - Reps override'!H666 ) )</f>
        <v>31.898117677861901</v>
      </c>
      <c r="J666" s="15">
        <f xml:space="preserve"> IF( ISNA( 'F_Inputs - Reps override'!I666 ), "", IF( ISBLANK( 'F_Inputs - Reps override'!I666 ), 'F_Inputs - Reps'!I666, 'F_Inputs - Reps override'!I666 ) )</f>
        <v>32.821000090793497</v>
      </c>
      <c r="K666" s="15">
        <f xml:space="preserve"> IF( ISNA( 'F_Inputs - Reps override'!J666 ), "", IF( ISBLANK( 'F_Inputs - Reps override'!J666 ), 'F_Inputs - Reps'!J666, 'F_Inputs - Reps override'!J666 ) )</f>
        <v>33.815200743141702</v>
      </c>
      <c r="L666" s="7">
        <f t="shared" si="10"/>
        <v>160.35651772952261</v>
      </c>
      <c r="M666" t="str">
        <f xml:space="preserve"> INDEX(Lookup!$D$3:$D$134, MATCH('Inputs - Reps'!D666, Lookup!$C$3:$C$134, 0),)</f>
        <v>B Opex WN</v>
      </c>
    </row>
    <row r="667" spans="3:13">
      <c r="C667" s="15" t="s">
        <v>302</v>
      </c>
      <c r="D667" s="15" t="s">
        <v>42</v>
      </c>
      <c r="E667" s="15" t="s">
        <v>43</v>
      </c>
      <c r="F667" s="15" t="s">
        <v>36</v>
      </c>
      <c r="G667" s="15">
        <f xml:space="preserve"> IF( ISNA( 'F_Inputs - Reps override'!F667 ), "", IF( ISBLANK( 'F_Inputs - Reps override'!F667 ), 'F_Inputs - Reps'!F667, 'F_Inputs - Reps override'!F667 ) )</f>
        <v>0</v>
      </c>
      <c r="H667" s="15">
        <f xml:space="preserve"> IF( ISNA( 'F_Inputs - Reps override'!G667 ), "", IF( ISBLANK( 'F_Inputs - Reps override'!G667 ), 'F_Inputs - Reps'!G667, 'F_Inputs - Reps override'!G667 ) )</f>
        <v>0</v>
      </c>
      <c r="I667" s="15">
        <f xml:space="preserve"> IF( ISNA( 'F_Inputs - Reps override'!H667 ), "", IF( ISBLANK( 'F_Inputs - Reps override'!H667 ), 'F_Inputs - Reps'!H667, 'F_Inputs - Reps override'!H667 ) )</f>
        <v>0</v>
      </c>
      <c r="J667" s="15">
        <f xml:space="preserve"> IF( ISNA( 'F_Inputs - Reps override'!I667 ), "", IF( ISBLANK( 'F_Inputs - Reps override'!I667 ), 'F_Inputs - Reps'!I667, 'F_Inputs - Reps override'!I667 ) )</f>
        <v>0</v>
      </c>
      <c r="K667" s="15">
        <f xml:space="preserve"> IF( ISNA( 'F_Inputs - Reps override'!J667 ), "", IF( ISBLANK( 'F_Inputs - Reps override'!J667 ), 'F_Inputs - Reps'!J667, 'F_Inputs - Reps override'!J667 ) )</f>
        <v>0</v>
      </c>
      <c r="L667" s="7">
        <f t="shared" si="10"/>
        <v>0</v>
      </c>
      <c r="M667" t="str">
        <f xml:space="preserve"> INDEX(Lookup!$D$3:$D$134, MATCH('Inputs - Reps'!D667, Lookup!$C$3:$C$134, 0),)</f>
        <v>B Opex WN</v>
      </c>
    </row>
    <row r="668" spans="3:13">
      <c r="C668" s="15" t="s">
        <v>302</v>
      </c>
      <c r="D668" s="15" t="s">
        <v>44</v>
      </c>
      <c r="E668" s="15" t="s">
        <v>45</v>
      </c>
      <c r="F668" s="15" t="s">
        <v>36</v>
      </c>
      <c r="G668" s="15">
        <f xml:space="preserve"> IF( ISNA( 'F_Inputs - Reps override'!F668 ), "", IF( ISBLANK( 'F_Inputs - Reps override'!F668 ), 'F_Inputs - Reps'!F668, 'F_Inputs - Reps override'!F668 ) )</f>
        <v>0.69063711397982497</v>
      </c>
      <c r="H668" s="15">
        <f xml:space="preserve"> IF( ISNA( 'F_Inputs - Reps override'!G668 ), "", IF( ISBLANK( 'F_Inputs - Reps override'!G668 ), 'F_Inputs - Reps'!G668, 'F_Inputs - Reps override'!G668 ) )</f>
        <v>0.50392000000000003</v>
      </c>
      <c r="I668" s="15">
        <f xml:space="preserve"> IF( ISNA( 'F_Inputs - Reps override'!H668 ), "", IF( ISBLANK( 'F_Inputs - Reps override'!H668 ), 'F_Inputs - Reps'!H668, 'F_Inputs - Reps override'!H668 ) )</f>
        <v>0.50392000000000003</v>
      </c>
      <c r="J668" s="15">
        <f xml:space="preserve"> IF( ISNA( 'F_Inputs - Reps override'!I668 ), "", IF( ISBLANK( 'F_Inputs - Reps override'!I668 ), 'F_Inputs - Reps'!I668, 'F_Inputs - Reps override'!I668 ) )</f>
        <v>0.50392000000000003</v>
      </c>
      <c r="K668" s="15">
        <f xml:space="preserve"> IF( ISNA( 'F_Inputs - Reps override'!J668 ), "", IF( ISBLANK( 'F_Inputs - Reps override'!J668 ), 'F_Inputs - Reps'!J668, 'F_Inputs - Reps override'!J668 ) )</f>
        <v>0.50392000000000003</v>
      </c>
      <c r="L668" s="7">
        <f t="shared" si="10"/>
        <v>2.706317113979825</v>
      </c>
      <c r="M668" t="str">
        <f xml:space="preserve"> INDEX(Lookup!$D$3:$D$134, MATCH('Inputs - Reps'!D668, Lookup!$C$3:$C$134, 0),)</f>
        <v>E Opex WR</v>
      </c>
    </row>
    <row r="669" spans="3:13">
      <c r="C669" s="15" t="s">
        <v>302</v>
      </c>
      <c r="D669" s="15" t="s">
        <v>46</v>
      </c>
      <c r="E669" s="15" t="s">
        <v>47</v>
      </c>
      <c r="F669" s="15" t="s">
        <v>36</v>
      </c>
      <c r="G669" s="15">
        <f xml:space="preserve"> IF( ISNA( 'F_Inputs - Reps override'!F669 ), "", IF( ISBLANK( 'F_Inputs - Reps override'!F669 ), 'F_Inputs - Reps'!F669, 'F_Inputs - Reps override'!F669 ) )</f>
        <v>0</v>
      </c>
      <c r="H669" s="15">
        <f xml:space="preserve"> IF( ISNA( 'F_Inputs - Reps override'!G669 ), "", IF( ISBLANK( 'F_Inputs - Reps override'!G669 ), 'F_Inputs - Reps'!G669, 'F_Inputs - Reps override'!G669 ) )</f>
        <v>0</v>
      </c>
      <c r="I669" s="15">
        <f xml:space="preserve"> IF( ISNA( 'F_Inputs - Reps override'!H669 ), "", IF( ISBLANK( 'F_Inputs - Reps override'!H669 ), 'F_Inputs - Reps'!H669, 'F_Inputs - Reps override'!H669 ) )</f>
        <v>0</v>
      </c>
      <c r="J669" s="15">
        <f xml:space="preserve"> IF( ISNA( 'F_Inputs - Reps override'!I669 ), "", IF( ISBLANK( 'F_Inputs - Reps override'!I669 ), 'F_Inputs - Reps'!I669, 'F_Inputs - Reps override'!I669 ) )</f>
        <v>0</v>
      </c>
      <c r="K669" s="15">
        <f xml:space="preserve"> IF( ISNA( 'F_Inputs - Reps override'!J669 ), "", IF( ISBLANK( 'F_Inputs - Reps override'!J669 ), 'F_Inputs - Reps'!J669, 'F_Inputs - Reps override'!J669 ) )</f>
        <v>0</v>
      </c>
      <c r="L669" s="7">
        <f t="shared" si="10"/>
        <v>0</v>
      </c>
      <c r="M669" t="str">
        <f xml:space="preserve"> INDEX(Lookup!$D$3:$D$134, MATCH('Inputs - Reps'!D669, Lookup!$C$3:$C$134, 0),)</f>
        <v>E Opex WN</v>
      </c>
    </row>
    <row r="670" spans="3:13">
      <c r="C670" s="15" t="s">
        <v>302</v>
      </c>
      <c r="D670" s="15" t="s">
        <v>48</v>
      </c>
      <c r="E670" s="15" t="s">
        <v>49</v>
      </c>
      <c r="F670" s="15" t="s">
        <v>36</v>
      </c>
      <c r="G670" s="15">
        <f xml:space="preserve"> IF( ISNA( 'F_Inputs - Reps override'!F670 ), "", IF( ISBLANK( 'F_Inputs - Reps override'!F670 ), 'F_Inputs - Reps'!F670, 'F_Inputs - Reps override'!F670 ) )</f>
        <v>0</v>
      </c>
      <c r="H670" s="15">
        <f xml:space="preserve"> IF( ISNA( 'F_Inputs - Reps override'!G670 ), "", IF( ISBLANK( 'F_Inputs - Reps override'!G670 ), 'F_Inputs - Reps'!G670, 'F_Inputs - Reps override'!G670 ) )</f>
        <v>0</v>
      </c>
      <c r="I670" s="15">
        <f xml:space="preserve"> IF( ISNA( 'F_Inputs - Reps override'!H670 ), "", IF( ISBLANK( 'F_Inputs - Reps override'!H670 ), 'F_Inputs - Reps'!H670, 'F_Inputs - Reps override'!H670 ) )</f>
        <v>0</v>
      </c>
      <c r="J670" s="15">
        <f xml:space="preserve"> IF( ISNA( 'F_Inputs - Reps override'!I670 ), "", IF( ISBLANK( 'F_Inputs - Reps override'!I670 ), 'F_Inputs - Reps'!I670, 'F_Inputs - Reps override'!I670 ) )</f>
        <v>0</v>
      </c>
      <c r="K670" s="15">
        <f xml:space="preserve"> IF( ISNA( 'F_Inputs - Reps override'!J670 ), "", IF( ISBLANK( 'F_Inputs - Reps override'!J670 ), 'F_Inputs - Reps'!J670, 'F_Inputs - Reps override'!J670 ) )</f>
        <v>0</v>
      </c>
      <c r="L670" s="7">
        <f t="shared" si="10"/>
        <v>0</v>
      </c>
      <c r="M670" t="str">
        <f xml:space="preserve"> INDEX(Lookup!$D$3:$D$134, MATCH('Inputs - Reps'!D670, Lookup!$C$3:$C$134, 0),)</f>
        <v>E Opex WN</v>
      </c>
    </row>
    <row r="671" spans="3:13">
      <c r="C671" s="15" t="s">
        <v>302</v>
      </c>
      <c r="D671" s="15" t="s">
        <v>50</v>
      </c>
      <c r="E671" s="15" t="s">
        <v>51</v>
      </c>
      <c r="F671" s="15" t="s">
        <v>36</v>
      </c>
      <c r="G671" s="15">
        <f xml:space="preserve"> IF( ISNA( 'F_Inputs - Reps override'!F671 ), "", IF( ISBLANK( 'F_Inputs - Reps override'!F671 ), 'F_Inputs - Reps'!F671, 'F_Inputs - Reps override'!F671 ) )</f>
        <v>3.9399830136217702</v>
      </c>
      <c r="H671" s="15">
        <f xml:space="preserve"> IF( ISNA( 'F_Inputs - Reps override'!G671 ), "", IF( ISBLANK( 'F_Inputs - Reps override'!G671 ), 'F_Inputs - Reps'!G671, 'F_Inputs - Reps override'!G671 ) )</f>
        <v>4.5428613573346004</v>
      </c>
      <c r="I671" s="15">
        <f xml:space="preserve"> IF( ISNA( 'F_Inputs - Reps override'!H671 ), "", IF( ISBLANK( 'F_Inputs - Reps override'!H671 ), 'F_Inputs - Reps'!H671, 'F_Inputs - Reps override'!H671 ) )</f>
        <v>5.3489038655539698</v>
      </c>
      <c r="J671" s="15">
        <f xml:space="preserve"> IF( ISNA( 'F_Inputs - Reps override'!I671 ), "", IF( ISBLANK( 'F_Inputs - Reps override'!I671 ), 'F_Inputs - Reps'!I671, 'F_Inputs - Reps override'!I671 ) )</f>
        <v>6.3942301404450701</v>
      </c>
      <c r="K671" s="15">
        <f xml:space="preserve"> IF( ISNA( 'F_Inputs - Reps override'!J671 ), "", IF( ISBLANK( 'F_Inputs - Reps override'!J671 ), 'F_Inputs - Reps'!J671, 'F_Inputs - Reps override'!J671 ) )</f>
        <v>7.4862912990928399</v>
      </c>
      <c r="L671" s="7">
        <f t="shared" si="10"/>
        <v>27.712269676048251</v>
      </c>
      <c r="M671" t="str">
        <f xml:space="preserve"> INDEX(Lookup!$D$3:$D$134, MATCH('Inputs - Reps'!D671, Lookup!$C$3:$C$134, 0),)</f>
        <v>E Opex WN</v>
      </c>
    </row>
    <row r="672" spans="3:13">
      <c r="C672" s="15" t="s">
        <v>302</v>
      </c>
      <c r="D672" s="15" t="s">
        <v>52</v>
      </c>
      <c r="E672" s="15" t="s">
        <v>53</v>
      </c>
      <c r="F672" s="15" t="s">
        <v>36</v>
      </c>
      <c r="G672" s="15">
        <f xml:space="preserve"> IF( ISNA( 'F_Inputs - Reps override'!F672 ), "", IF( ISBLANK( 'F_Inputs - Reps override'!F672 ), 'F_Inputs - Reps'!F672, 'F_Inputs - Reps override'!F672 ) )</f>
        <v>0</v>
      </c>
      <c r="H672" s="15">
        <f xml:space="preserve"> IF( ISNA( 'F_Inputs - Reps override'!G672 ), "", IF( ISBLANK( 'F_Inputs - Reps override'!G672 ), 'F_Inputs - Reps'!G672, 'F_Inputs - Reps override'!G672 ) )</f>
        <v>0</v>
      </c>
      <c r="I672" s="15">
        <f xml:space="preserve"> IF( ISNA( 'F_Inputs - Reps override'!H672 ), "", IF( ISBLANK( 'F_Inputs - Reps override'!H672 ), 'F_Inputs - Reps'!H672, 'F_Inputs - Reps override'!H672 ) )</f>
        <v>0</v>
      </c>
      <c r="J672" s="15">
        <f xml:space="preserve"> IF( ISNA( 'F_Inputs - Reps override'!I672 ), "", IF( ISBLANK( 'F_Inputs - Reps override'!I672 ), 'F_Inputs - Reps'!I672, 'F_Inputs - Reps override'!I672 ) )</f>
        <v>0</v>
      </c>
      <c r="K672" s="15">
        <f xml:space="preserve"> IF( ISNA( 'F_Inputs - Reps override'!J672 ), "", IF( ISBLANK( 'F_Inputs - Reps override'!J672 ), 'F_Inputs - Reps'!J672, 'F_Inputs - Reps override'!J672 ) )</f>
        <v>0</v>
      </c>
      <c r="L672" s="7">
        <f t="shared" si="10"/>
        <v>0</v>
      </c>
      <c r="M672" t="str">
        <f xml:space="preserve"> INDEX(Lookup!$D$3:$D$134, MATCH('Inputs - Reps'!D672, Lookup!$C$3:$C$134, 0),)</f>
        <v>Plus Opex WR</v>
      </c>
    </row>
    <row r="673" spans="3:13">
      <c r="C673" s="15" t="s">
        <v>302</v>
      </c>
      <c r="D673" s="15" t="s">
        <v>54</v>
      </c>
      <c r="E673" s="15" t="s">
        <v>55</v>
      </c>
      <c r="F673" s="15" t="s">
        <v>36</v>
      </c>
      <c r="G673" s="15">
        <f xml:space="preserve"> IF( ISNA( 'F_Inputs - Reps override'!F673 ), "", IF( ISBLANK( 'F_Inputs - Reps override'!F673 ), 'F_Inputs - Reps'!F673, 'F_Inputs - Reps override'!F673 ) )</f>
        <v>0</v>
      </c>
      <c r="H673" s="15">
        <f xml:space="preserve"> IF( ISNA( 'F_Inputs - Reps override'!G673 ), "", IF( ISBLANK( 'F_Inputs - Reps override'!G673 ), 'F_Inputs - Reps'!G673, 'F_Inputs - Reps override'!G673 ) )</f>
        <v>0</v>
      </c>
      <c r="I673" s="15">
        <f xml:space="preserve"> IF( ISNA( 'F_Inputs - Reps override'!H673 ), "", IF( ISBLANK( 'F_Inputs - Reps override'!H673 ), 'F_Inputs - Reps'!H673, 'F_Inputs - Reps override'!H673 ) )</f>
        <v>0</v>
      </c>
      <c r="J673" s="15">
        <f xml:space="preserve"> IF( ISNA( 'F_Inputs - Reps override'!I673 ), "", IF( ISBLANK( 'F_Inputs - Reps override'!I673 ), 'F_Inputs - Reps'!I673, 'F_Inputs - Reps override'!I673 ) )</f>
        <v>0</v>
      </c>
      <c r="K673" s="15">
        <f xml:space="preserve"> IF( ISNA( 'F_Inputs - Reps override'!J673 ), "", IF( ISBLANK( 'F_Inputs - Reps override'!J673 ), 'F_Inputs - Reps'!J673, 'F_Inputs - Reps override'!J673 ) )</f>
        <v>0</v>
      </c>
      <c r="L673" s="7">
        <f t="shared" si="10"/>
        <v>0</v>
      </c>
      <c r="M673" t="str">
        <f xml:space="preserve"> INDEX(Lookup!$D$3:$D$134, MATCH('Inputs - Reps'!D673, Lookup!$C$3:$C$134, 0),)</f>
        <v>Plus Opex WN</v>
      </c>
    </row>
    <row r="674" spans="3:13">
      <c r="C674" s="15" t="s">
        <v>302</v>
      </c>
      <c r="D674" s="15" t="s">
        <v>56</v>
      </c>
      <c r="E674" s="15" t="s">
        <v>57</v>
      </c>
      <c r="F674" s="15" t="s">
        <v>36</v>
      </c>
      <c r="G674" s="15">
        <f xml:space="preserve"> IF( ISNA( 'F_Inputs - Reps override'!F674 ), "", IF( ISBLANK( 'F_Inputs - Reps override'!F674 ), 'F_Inputs - Reps'!F674, 'F_Inputs - Reps override'!F674 ) )</f>
        <v>0</v>
      </c>
      <c r="H674" s="15">
        <f xml:space="preserve"> IF( ISNA( 'F_Inputs - Reps override'!G674 ), "", IF( ISBLANK( 'F_Inputs - Reps override'!G674 ), 'F_Inputs - Reps'!G674, 'F_Inputs - Reps override'!G674 ) )</f>
        <v>0</v>
      </c>
      <c r="I674" s="15">
        <f xml:space="preserve"> IF( ISNA( 'F_Inputs - Reps override'!H674 ), "", IF( ISBLANK( 'F_Inputs - Reps override'!H674 ), 'F_Inputs - Reps'!H674, 'F_Inputs - Reps override'!H674 ) )</f>
        <v>0</v>
      </c>
      <c r="J674" s="15">
        <f xml:space="preserve"> IF( ISNA( 'F_Inputs - Reps override'!I674 ), "", IF( ISBLANK( 'F_Inputs - Reps override'!I674 ), 'F_Inputs - Reps'!I674, 'F_Inputs - Reps override'!I674 ) )</f>
        <v>0</v>
      </c>
      <c r="K674" s="15">
        <f xml:space="preserve"> IF( ISNA( 'F_Inputs - Reps override'!J674 ), "", IF( ISBLANK( 'F_Inputs - Reps override'!J674 ), 'F_Inputs - Reps'!J674, 'F_Inputs - Reps override'!J674 ) )</f>
        <v>0</v>
      </c>
      <c r="L674" s="7">
        <f t="shared" si="10"/>
        <v>0</v>
      </c>
      <c r="M674" t="str">
        <f xml:space="preserve"> INDEX(Lookup!$D$3:$D$134, MATCH('Inputs - Reps'!D674, Lookup!$C$3:$C$134, 0),)</f>
        <v>Plus Opex WN</v>
      </c>
    </row>
    <row r="675" spans="3:13">
      <c r="C675" s="15" t="s">
        <v>302</v>
      </c>
      <c r="D675" s="15" t="s">
        <v>58</v>
      </c>
      <c r="E675" s="15" t="s">
        <v>59</v>
      </c>
      <c r="F675" s="15" t="s">
        <v>36</v>
      </c>
      <c r="G675" s="15">
        <f xml:space="preserve"> IF( ISNA( 'F_Inputs - Reps override'!F675 ), "", IF( ISBLANK( 'F_Inputs - Reps override'!F675 ), 'F_Inputs - Reps'!F675, 'F_Inputs - Reps override'!F675 ) )</f>
        <v>0</v>
      </c>
      <c r="H675" s="15">
        <f xml:space="preserve"> IF( ISNA( 'F_Inputs - Reps override'!G675 ), "", IF( ISBLANK( 'F_Inputs - Reps override'!G675 ), 'F_Inputs - Reps'!G675, 'F_Inputs - Reps override'!G675 ) )</f>
        <v>0</v>
      </c>
      <c r="I675" s="15">
        <f xml:space="preserve"> IF( ISNA( 'F_Inputs - Reps override'!H675 ), "", IF( ISBLANK( 'F_Inputs - Reps override'!H675 ), 'F_Inputs - Reps'!H675, 'F_Inputs - Reps override'!H675 ) )</f>
        <v>0</v>
      </c>
      <c r="J675" s="15">
        <f xml:space="preserve"> IF( ISNA( 'F_Inputs - Reps override'!I675 ), "", IF( ISBLANK( 'F_Inputs - Reps override'!I675 ), 'F_Inputs - Reps'!I675, 'F_Inputs - Reps override'!I675 ) )</f>
        <v>0</v>
      </c>
      <c r="K675" s="15">
        <f xml:space="preserve"> IF( ISNA( 'F_Inputs - Reps override'!J675 ), "", IF( ISBLANK( 'F_Inputs - Reps override'!J675 ), 'F_Inputs - Reps'!J675, 'F_Inputs - Reps override'!J675 ) )</f>
        <v>0</v>
      </c>
      <c r="L675" s="7">
        <f t="shared" si="10"/>
        <v>0</v>
      </c>
      <c r="M675" t="str">
        <f xml:space="preserve"> INDEX(Lookup!$D$3:$D$134, MATCH('Inputs - Reps'!D675, Lookup!$C$3:$C$134, 0),)</f>
        <v>Plus Opex WN</v>
      </c>
    </row>
    <row r="676" spans="3:13">
      <c r="C676" s="15" t="s">
        <v>302</v>
      </c>
      <c r="D676" s="15" t="s">
        <v>60</v>
      </c>
      <c r="E676" s="15" t="s">
        <v>61</v>
      </c>
      <c r="F676" s="15" t="s">
        <v>36</v>
      </c>
      <c r="G676" s="15">
        <f xml:space="preserve"> IF( ISNA( 'F_Inputs - Reps override'!F676 ), "", IF( ISBLANK( 'F_Inputs - Reps override'!F676 ), 'F_Inputs - Reps'!F676, 'F_Inputs - Reps override'!F676 ) )</f>
        <v>0</v>
      </c>
      <c r="H676" s="15">
        <f xml:space="preserve"> IF( ISNA( 'F_Inputs - Reps override'!G676 ), "", IF( ISBLANK( 'F_Inputs - Reps override'!G676 ), 'F_Inputs - Reps'!G676, 'F_Inputs - Reps override'!G676 ) )</f>
        <v>0</v>
      </c>
      <c r="I676" s="15">
        <f xml:space="preserve"> IF( ISNA( 'F_Inputs - Reps override'!H676 ), "", IF( ISBLANK( 'F_Inputs - Reps override'!H676 ), 'F_Inputs - Reps'!H676, 'F_Inputs - Reps override'!H676 ) )</f>
        <v>0</v>
      </c>
      <c r="J676" s="15">
        <f xml:space="preserve"> IF( ISNA( 'F_Inputs - Reps override'!I676 ), "", IF( ISBLANK( 'F_Inputs - Reps override'!I676 ), 'F_Inputs - Reps'!I676, 'F_Inputs - Reps override'!I676 ) )</f>
        <v>0</v>
      </c>
      <c r="K676" s="15">
        <f xml:space="preserve"> IF( ISNA( 'F_Inputs - Reps override'!J676 ), "", IF( ISBLANK( 'F_Inputs - Reps override'!J676 ), 'F_Inputs - Reps'!J676, 'F_Inputs - Reps override'!J676 ) )</f>
        <v>0</v>
      </c>
      <c r="L676" s="7">
        <f t="shared" si="10"/>
        <v>0</v>
      </c>
      <c r="M676" t="str">
        <f xml:space="preserve"> INDEX(Lookup!$D$3:$D$134, MATCH('Inputs - Reps'!D676, Lookup!$C$3:$C$134, 0),)</f>
        <v>Plus Opex WR</v>
      </c>
    </row>
    <row r="677" spans="3:13">
      <c r="C677" s="15" t="s">
        <v>302</v>
      </c>
      <c r="D677" s="15" t="s">
        <v>62</v>
      </c>
      <c r="E677" s="15" t="s">
        <v>63</v>
      </c>
      <c r="F677" s="15" t="s">
        <v>36</v>
      </c>
      <c r="G677" s="15">
        <f xml:space="preserve"> IF( ISNA( 'F_Inputs - Reps override'!F677 ), "", IF( ISBLANK( 'F_Inputs - Reps override'!F677 ), 'F_Inputs - Reps'!F677, 'F_Inputs - Reps override'!F677 ) )</f>
        <v>0</v>
      </c>
      <c r="H677" s="15">
        <f xml:space="preserve"> IF( ISNA( 'F_Inputs - Reps override'!G677 ), "", IF( ISBLANK( 'F_Inputs - Reps override'!G677 ), 'F_Inputs - Reps'!G677, 'F_Inputs - Reps override'!G677 ) )</f>
        <v>0</v>
      </c>
      <c r="I677" s="15">
        <f xml:space="preserve"> IF( ISNA( 'F_Inputs - Reps override'!H677 ), "", IF( ISBLANK( 'F_Inputs - Reps override'!H677 ), 'F_Inputs - Reps'!H677, 'F_Inputs - Reps override'!H677 ) )</f>
        <v>0</v>
      </c>
      <c r="J677" s="15">
        <f xml:space="preserve"> IF( ISNA( 'F_Inputs - Reps override'!I677 ), "", IF( ISBLANK( 'F_Inputs - Reps override'!I677 ), 'F_Inputs - Reps'!I677, 'F_Inputs - Reps override'!I677 ) )</f>
        <v>0</v>
      </c>
      <c r="K677" s="15">
        <f xml:space="preserve"> IF( ISNA( 'F_Inputs - Reps override'!J677 ), "", IF( ISBLANK( 'F_Inputs - Reps override'!J677 ), 'F_Inputs - Reps'!J677, 'F_Inputs - Reps override'!J677 ) )</f>
        <v>0</v>
      </c>
      <c r="L677" s="7">
        <f t="shared" si="10"/>
        <v>0</v>
      </c>
      <c r="M677" t="str">
        <f xml:space="preserve"> INDEX(Lookup!$D$3:$D$134, MATCH('Inputs - Reps'!D677, Lookup!$C$3:$C$134, 0),)</f>
        <v>Plus Opex WN</v>
      </c>
    </row>
    <row r="678" spans="3:13">
      <c r="C678" s="15" t="s">
        <v>302</v>
      </c>
      <c r="D678" s="15" t="s">
        <v>64</v>
      </c>
      <c r="E678" s="15" t="s">
        <v>65</v>
      </c>
      <c r="F678" s="15" t="s">
        <v>36</v>
      </c>
      <c r="G678" s="15">
        <f xml:space="preserve"> IF( ISNA( 'F_Inputs - Reps override'!F678 ), "", IF( ISBLANK( 'F_Inputs - Reps override'!F678 ), 'F_Inputs - Reps'!F678, 'F_Inputs - Reps override'!F678 ) )</f>
        <v>0</v>
      </c>
      <c r="H678" s="15">
        <f xml:space="preserve"> IF( ISNA( 'F_Inputs - Reps override'!G678 ), "", IF( ISBLANK( 'F_Inputs - Reps override'!G678 ), 'F_Inputs - Reps'!G678, 'F_Inputs - Reps override'!G678 ) )</f>
        <v>0</v>
      </c>
      <c r="I678" s="15">
        <f xml:space="preserve"> IF( ISNA( 'F_Inputs - Reps override'!H678 ), "", IF( ISBLANK( 'F_Inputs - Reps override'!H678 ), 'F_Inputs - Reps'!H678, 'F_Inputs - Reps override'!H678 ) )</f>
        <v>0</v>
      </c>
      <c r="J678" s="15">
        <f xml:space="preserve"> IF( ISNA( 'F_Inputs - Reps override'!I678 ), "", IF( ISBLANK( 'F_Inputs - Reps override'!I678 ), 'F_Inputs - Reps'!I678, 'F_Inputs - Reps override'!I678 ) )</f>
        <v>0</v>
      </c>
      <c r="K678" s="15">
        <f xml:space="preserve"> IF( ISNA( 'F_Inputs - Reps override'!J678 ), "", IF( ISBLANK( 'F_Inputs - Reps override'!J678 ), 'F_Inputs - Reps'!J678, 'F_Inputs - Reps override'!J678 ) )</f>
        <v>0</v>
      </c>
      <c r="L678" s="7">
        <f t="shared" si="10"/>
        <v>0</v>
      </c>
      <c r="M678" t="str">
        <f xml:space="preserve"> INDEX(Lookup!$D$3:$D$134, MATCH('Inputs - Reps'!D678, Lookup!$C$3:$C$134, 0),)</f>
        <v>Plus Opex WN</v>
      </c>
    </row>
    <row r="679" spans="3:13">
      <c r="C679" s="15" t="s">
        <v>302</v>
      </c>
      <c r="D679" s="15" t="s">
        <v>66</v>
      </c>
      <c r="E679" s="15" t="s">
        <v>67</v>
      </c>
      <c r="F679" s="15" t="s">
        <v>36</v>
      </c>
      <c r="G679" s="15">
        <f xml:space="preserve"> IF( ISNA( 'F_Inputs - Reps override'!F679 ), "", IF( ISBLANK( 'F_Inputs - Reps override'!F679 ), 'F_Inputs - Reps'!F679, 'F_Inputs - Reps override'!F679 ) )</f>
        <v>0</v>
      </c>
      <c r="H679" s="15">
        <f xml:space="preserve"> IF( ISNA( 'F_Inputs - Reps override'!G679 ), "", IF( ISBLANK( 'F_Inputs - Reps override'!G679 ), 'F_Inputs - Reps'!G679, 'F_Inputs - Reps override'!G679 ) )</f>
        <v>0</v>
      </c>
      <c r="I679" s="15">
        <f xml:space="preserve"> IF( ISNA( 'F_Inputs - Reps override'!H679 ), "", IF( ISBLANK( 'F_Inputs - Reps override'!H679 ), 'F_Inputs - Reps'!H679, 'F_Inputs - Reps override'!H679 ) )</f>
        <v>0</v>
      </c>
      <c r="J679" s="15">
        <f xml:space="preserve"> IF( ISNA( 'F_Inputs - Reps override'!I679 ), "", IF( ISBLANK( 'F_Inputs - Reps override'!I679 ), 'F_Inputs - Reps'!I679, 'F_Inputs - Reps override'!I679 ) )</f>
        <v>0</v>
      </c>
      <c r="K679" s="15">
        <f xml:space="preserve"> IF( ISNA( 'F_Inputs - Reps override'!J679 ), "", IF( ISBLANK( 'F_Inputs - Reps override'!J679 ), 'F_Inputs - Reps'!J679, 'F_Inputs - Reps override'!J679 ) )</f>
        <v>0</v>
      </c>
      <c r="L679" s="7">
        <f t="shared" si="10"/>
        <v>0</v>
      </c>
      <c r="M679" t="str">
        <f xml:space="preserve"> INDEX(Lookup!$D$3:$D$134, MATCH('Inputs - Reps'!D679, Lookup!$C$3:$C$134, 0),)</f>
        <v>Plus Opex WN</v>
      </c>
    </row>
    <row r="680" spans="3:13">
      <c r="C680" s="15" t="s">
        <v>302</v>
      </c>
      <c r="D680" s="15" t="s">
        <v>68</v>
      </c>
      <c r="E680" s="15" t="s">
        <v>69</v>
      </c>
      <c r="F680" s="15" t="s">
        <v>36</v>
      </c>
      <c r="G680" s="15">
        <f xml:space="preserve"> IF( ISNA( 'F_Inputs - Reps override'!F680 ), "", IF( ISBLANK( 'F_Inputs - Reps override'!F680 ), 'F_Inputs - Reps'!F680, 'F_Inputs - Reps override'!F680 ) )</f>
        <v>0</v>
      </c>
      <c r="H680" s="15">
        <f xml:space="preserve"> IF( ISNA( 'F_Inputs - Reps override'!G680 ), "", IF( ISBLANK( 'F_Inputs - Reps override'!G680 ), 'F_Inputs - Reps'!G680, 'F_Inputs - Reps override'!G680 ) )</f>
        <v>0</v>
      </c>
      <c r="I680" s="15">
        <f xml:space="preserve"> IF( ISNA( 'F_Inputs - Reps override'!H680 ), "", IF( ISBLANK( 'F_Inputs - Reps override'!H680 ), 'F_Inputs - Reps'!H680, 'F_Inputs - Reps override'!H680 ) )</f>
        <v>0</v>
      </c>
      <c r="J680" s="15">
        <f xml:space="preserve"> IF( ISNA( 'F_Inputs - Reps override'!I680 ), "", IF( ISBLANK( 'F_Inputs - Reps override'!I680 ), 'F_Inputs - Reps'!I680, 'F_Inputs - Reps override'!I680 ) )</f>
        <v>0</v>
      </c>
      <c r="K680" s="15">
        <f xml:space="preserve"> IF( ISNA( 'F_Inputs - Reps override'!J680 ), "", IF( ISBLANK( 'F_Inputs - Reps override'!J680 ), 'F_Inputs - Reps'!J680, 'F_Inputs - Reps override'!J680 ) )</f>
        <v>0</v>
      </c>
      <c r="L680" s="7">
        <f t="shared" si="10"/>
        <v>0</v>
      </c>
      <c r="M680" t="str">
        <f xml:space="preserve"> INDEX(Lookup!$D$3:$D$134, MATCH('Inputs - Reps'!D680, Lookup!$C$3:$C$134, 0),)</f>
        <v>Plus Opex WR</v>
      </c>
    </row>
    <row r="681" spans="3:13">
      <c r="C681" s="15" t="s">
        <v>302</v>
      </c>
      <c r="D681" s="15" t="s">
        <v>70</v>
      </c>
      <c r="E681" s="15" t="s">
        <v>71</v>
      </c>
      <c r="F681" s="15" t="s">
        <v>36</v>
      </c>
      <c r="G681" s="15">
        <f xml:space="preserve"> IF( ISNA( 'F_Inputs - Reps override'!F681 ), "", IF( ISBLANK( 'F_Inputs - Reps override'!F681 ), 'F_Inputs - Reps'!F681, 'F_Inputs - Reps override'!F681 ) )</f>
        <v>0</v>
      </c>
      <c r="H681" s="15">
        <f xml:space="preserve"> IF( ISNA( 'F_Inputs - Reps override'!G681 ), "", IF( ISBLANK( 'F_Inputs - Reps override'!G681 ), 'F_Inputs - Reps'!G681, 'F_Inputs - Reps override'!G681 ) )</f>
        <v>0</v>
      </c>
      <c r="I681" s="15">
        <f xml:space="preserve"> IF( ISNA( 'F_Inputs - Reps override'!H681 ), "", IF( ISBLANK( 'F_Inputs - Reps override'!H681 ), 'F_Inputs - Reps'!H681, 'F_Inputs - Reps override'!H681 ) )</f>
        <v>0</v>
      </c>
      <c r="J681" s="15">
        <f xml:space="preserve"> IF( ISNA( 'F_Inputs - Reps override'!I681 ), "", IF( ISBLANK( 'F_Inputs - Reps override'!I681 ), 'F_Inputs - Reps'!I681, 'F_Inputs - Reps override'!I681 ) )</f>
        <v>0</v>
      </c>
      <c r="K681" s="15">
        <f xml:space="preserve"> IF( ISNA( 'F_Inputs - Reps override'!J681 ), "", IF( ISBLANK( 'F_Inputs - Reps override'!J681 ), 'F_Inputs - Reps'!J681, 'F_Inputs - Reps override'!J681 ) )</f>
        <v>0</v>
      </c>
      <c r="L681" s="7">
        <f t="shared" si="10"/>
        <v>0</v>
      </c>
      <c r="M681" t="str">
        <f xml:space="preserve"> INDEX(Lookup!$D$3:$D$134, MATCH('Inputs - Reps'!D681, Lookup!$C$3:$C$134, 0),)</f>
        <v>Plus Opex WN</v>
      </c>
    </row>
    <row r="682" spans="3:13">
      <c r="C682" s="15" t="s">
        <v>302</v>
      </c>
      <c r="D682" s="15" t="s">
        <v>72</v>
      </c>
      <c r="E682" s="15" t="s">
        <v>73</v>
      </c>
      <c r="F682" s="15" t="s">
        <v>36</v>
      </c>
      <c r="G682" s="15">
        <f xml:space="preserve"> IF( ISNA( 'F_Inputs - Reps override'!F682 ), "", IF( ISBLANK( 'F_Inputs - Reps override'!F682 ), 'F_Inputs - Reps'!F682, 'F_Inputs - Reps override'!F682 ) )</f>
        <v>0</v>
      </c>
      <c r="H682" s="15">
        <f xml:space="preserve"> IF( ISNA( 'F_Inputs - Reps override'!G682 ), "", IF( ISBLANK( 'F_Inputs - Reps override'!G682 ), 'F_Inputs - Reps'!G682, 'F_Inputs - Reps override'!G682 ) )</f>
        <v>0</v>
      </c>
      <c r="I682" s="15">
        <f xml:space="preserve"> IF( ISNA( 'F_Inputs - Reps override'!H682 ), "", IF( ISBLANK( 'F_Inputs - Reps override'!H682 ), 'F_Inputs - Reps'!H682, 'F_Inputs - Reps override'!H682 ) )</f>
        <v>0</v>
      </c>
      <c r="J682" s="15">
        <f xml:space="preserve"> IF( ISNA( 'F_Inputs - Reps override'!I682 ), "", IF( ISBLANK( 'F_Inputs - Reps override'!I682 ), 'F_Inputs - Reps'!I682, 'F_Inputs - Reps override'!I682 ) )</f>
        <v>0</v>
      </c>
      <c r="K682" s="15">
        <f xml:space="preserve"> IF( ISNA( 'F_Inputs - Reps override'!J682 ), "", IF( ISBLANK( 'F_Inputs - Reps override'!J682 ), 'F_Inputs - Reps'!J682, 'F_Inputs - Reps override'!J682 ) )</f>
        <v>0</v>
      </c>
      <c r="L682" s="7">
        <f t="shared" si="10"/>
        <v>0</v>
      </c>
      <c r="M682" t="str">
        <f xml:space="preserve"> INDEX(Lookup!$D$3:$D$134, MATCH('Inputs - Reps'!D682, Lookup!$C$3:$C$134, 0),)</f>
        <v>Plus Opex WN</v>
      </c>
    </row>
    <row r="683" spans="3:13">
      <c r="C683" s="15" t="s">
        <v>302</v>
      </c>
      <c r="D683" s="15" t="s">
        <v>74</v>
      </c>
      <c r="E683" s="15" t="s">
        <v>75</v>
      </c>
      <c r="F683" s="15" t="s">
        <v>36</v>
      </c>
      <c r="G683" s="15">
        <f xml:space="preserve"> IF( ISNA( 'F_Inputs - Reps override'!F683 ), "", IF( ISBLANK( 'F_Inputs - Reps override'!F683 ), 'F_Inputs - Reps'!F683, 'F_Inputs - Reps override'!F683 ) )</f>
        <v>2.1583391780053298</v>
      </c>
      <c r="H683" s="15">
        <f xml:space="preserve"> IF( ISNA( 'F_Inputs - Reps override'!G683 ), "", IF( ISBLANK( 'F_Inputs - Reps override'!G683 ), 'F_Inputs - Reps'!G683, 'F_Inputs - Reps override'!G683 ) )</f>
        <v>2.0092860148688501</v>
      </c>
      <c r="I683" s="15">
        <f xml:space="preserve"> IF( ISNA( 'F_Inputs - Reps override'!H683 ), "", IF( ISBLANK( 'F_Inputs - Reps override'!H683 ), 'F_Inputs - Reps'!H683, 'F_Inputs - Reps override'!H683 ) )</f>
        <v>1.9268901669238301</v>
      </c>
      <c r="J683" s="15">
        <f xml:space="preserve"> IF( ISNA( 'F_Inputs - Reps override'!I683 ), "", IF( ISBLANK( 'F_Inputs - Reps override'!I683 ), 'F_Inputs - Reps'!I683, 'F_Inputs - Reps override'!I683 ) )</f>
        <v>1.87473698976014</v>
      </c>
      <c r="K683" s="15">
        <f xml:space="preserve"> IF( ISNA( 'F_Inputs - Reps override'!J683 ), "", IF( ISBLANK( 'F_Inputs - Reps override'!J683 ), 'F_Inputs - Reps'!J683, 'F_Inputs - Reps override'!J683 ) )</f>
        <v>1.7907981484079101</v>
      </c>
      <c r="L683" s="7">
        <f t="shared" si="10"/>
        <v>9.7600504979660592</v>
      </c>
      <c r="M683" t="str">
        <f xml:space="preserve"> INDEX(Lookup!$D$3:$D$134, MATCH('Inputs - Reps'!D683, Lookup!$C$3:$C$134, 0),)</f>
        <v>Plus Opex WN</v>
      </c>
    </row>
    <row r="684" spans="3:13">
      <c r="C684" s="15" t="s">
        <v>302</v>
      </c>
      <c r="D684" s="15" t="s">
        <v>76</v>
      </c>
      <c r="E684" s="15" t="s">
        <v>77</v>
      </c>
      <c r="F684" s="15" t="s">
        <v>36</v>
      </c>
      <c r="G684" s="15">
        <f xml:space="preserve"> IF( ISNA( 'F_Inputs - Reps override'!F684 ), "", IF( ISBLANK( 'F_Inputs - Reps override'!F684 ), 'F_Inputs - Reps'!F684, 'F_Inputs - Reps override'!F684 ) )</f>
        <v>0.136408024038462</v>
      </c>
      <c r="H684" s="15">
        <f xml:space="preserve"> IF( ISNA( 'F_Inputs - Reps override'!G684 ), "", IF( ISBLANK( 'F_Inputs - Reps override'!G684 ), 'F_Inputs - Reps'!G684, 'F_Inputs - Reps override'!G684 ) )</f>
        <v>0.136408024038462</v>
      </c>
      <c r="I684" s="15">
        <f xml:space="preserve"> IF( ISNA( 'F_Inputs - Reps override'!H684 ), "", IF( ISBLANK( 'F_Inputs - Reps override'!H684 ), 'F_Inputs - Reps'!H684, 'F_Inputs - Reps override'!H684 ) )</f>
        <v>1.0198730769230799</v>
      </c>
      <c r="J684" s="15">
        <f xml:space="preserve"> IF( ISNA( 'F_Inputs - Reps override'!I684 ), "", IF( ISBLANK( 'F_Inputs - Reps override'!I684 ), 'F_Inputs - Reps'!I684, 'F_Inputs - Reps override'!I684 ) )</f>
        <v>0</v>
      </c>
      <c r="K684" s="15">
        <f xml:space="preserve"> IF( ISNA( 'F_Inputs - Reps override'!J684 ), "", IF( ISBLANK( 'F_Inputs - Reps override'!J684 ), 'F_Inputs - Reps'!J684, 'F_Inputs - Reps override'!J684 ) )</f>
        <v>0</v>
      </c>
      <c r="L684" s="7">
        <f t="shared" si="10"/>
        <v>1.2926891250000039</v>
      </c>
      <c r="M684" t="str">
        <f xml:space="preserve"> INDEX(Lookup!$D$3:$D$134, MATCH('Inputs - Reps'!D684, Lookup!$C$3:$C$134, 0),)</f>
        <v>B capex WR</v>
      </c>
    </row>
    <row r="685" spans="3:13">
      <c r="C685" s="15" t="s">
        <v>302</v>
      </c>
      <c r="D685" s="15" t="s">
        <v>78</v>
      </c>
      <c r="E685" s="15" t="s">
        <v>79</v>
      </c>
      <c r="F685" s="15" t="s">
        <v>36</v>
      </c>
      <c r="G685" s="15">
        <f xml:space="preserve"> IF( ISNA( 'F_Inputs - Reps override'!F685 ), "", IF( ISBLANK( 'F_Inputs - Reps override'!F685 ), 'F_Inputs - Reps'!F685, 'F_Inputs - Reps override'!F685 ) )</f>
        <v>0</v>
      </c>
      <c r="H685" s="15">
        <f xml:space="preserve"> IF( ISNA( 'F_Inputs - Reps override'!G685 ), "", IF( ISBLANK( 'F_Inputs - Reps override'!G685 ), 'F_Inputs - Reps'!G685, 'F_Inputs - Reps override'!G685 ) )</f>
        <v>0</v>
      </c>
      <c r="I685" s="15">
        <f xml:space="preserve"> IF( ISNA( 'F_Inputs - Reps override'!H685 ), "", IF( ISBLANK( 'F_Inputs - Reps override'!H685 ), 'F_Inputs - Reps'!H685, 'F_Inputs - Reps override'!H685 ) )</f>
        <v>0</v>
      </c>
      <c r="J685" s="15">
        <f xml:space="preserve"> IF( ISNA( 'F_Inputs - Reps override'!I685 ), "", IF( ISBLANK( 'F_Inputs - Reps override'!I685 ), 'F_Inputs - Reps'!I685, 'F_Inputs - Reps override'!I685 ) )</f>
        <v>0</v>
      </c>
      <c r="K685" s="15">
        <f xml:space="preserve"> IF( ISNA( 'F_Inputs - Reps override'!J685 ), "", IF( ISBLANK( 'F_Inputs - Reps override'!J685 ), 'F_Inputs - Reps'!J685, 'F_Inputs - Reps override'!J685 ) )</f>
        <v>8.9238894230769195E-2</v>
      </c>
      <c r="L685" s="7">
        <f t="shared" si="10"/>
        <v>8.9238894230769195E-2</v>
      </c>
      <c r="M685" t="str">
        <f xml:space="preserve"> INDEX(Lookup!$D$3:$D$134, MATCH('Inputs - Reps'!D685, Lookup!$C$3:$C$134, 0),)</f>
        <v>B capex WN</v>
      </c>
    </row>
    <row r="686" spans="3:13">
      <c r="C686" s="15" t="s">
        <v>302</v>
      </c>
      <c r="D686" s="15" t="s">
        <v>80</v>
      </c>
      <c r="E686" s="15" t="s">
        <v>81</v>
      </c>
      <c r="F686" s="15" t="s">
        <v>36</v>
      </c>
      <c r="G686" s="15">
        <f xml:space="preserve"> IF( ISNA( 'F_Inputs - Reps override'!F686 ), "", IF( ISBLANK( 'F_Inputs - Reps override'!F686 ), 'F_Inputs - Reps'!F686, 'F_Inputs - Reps override'!F686 ) )</f>
        <v>8.9195941883875705</v>
      </c>
      <c r="H686" s="15">
        <f xml:space="preserve"> IF( ISNA( 'F_Inputs - Reps override'!G686 ), "", IF( ISBLANK( 'F_Inputs - Reps override'!G686 ), 'F_Inputs - Reps'!G686, 'F_Inputs - Reps override'!G686 ) )</f>
        <v>8.9195941883875705</v>
      </c>
      <c r="I686" s="15">
        <f xml:space="preserve"> IF( ISNA( 'F_Inputs - Reps override'!H686 ), "", IF( ISBLANK( 'F_Inputs - Reps override'!H686 ), 'F_Inputs - Reps'!H686, 'F_Inputs - Reps override'!H686 ) )</f>
        <v>8.9195941883875705</v>
      </c>
      <c r="J686" s="15">
        <f xml:space="preserve"> IF( ISNA( 'F_Inputs - Reps override'!I686 ), "", IF( ISBLANK( 'F_Inputs - Reps override'!I686 ), 'F_Inputs - Reps'!I686, 'F_Inputs - Reps override'!I686 ) )</f>
        <v>8.9195941883875705</v>
      </c>
      <c r="K686" s="15">
        <f xml:space="preserve"> IF( ISNA( 'F_Inputs - Reps override'!J686 ), "", IF( ISBLANK( 'F_Inputs - Reps override'!J686 ), 'F_Inputs - Reps'!J686, 'F_Inputs - Reps override'!J686 ) )</f>
        <v>8.9195941883875705</v>
      </c>
      <c r="L686" s="7">
        <f t="shared" si="10"/>
        <v>44.597970941937852</v>
      </c>
      <c r="M686" t="str">
        <f xml:space="preserve"> INDEX(Lookup!$D$3:$D$134, MATCH('Inputs - Reps'!D686, Lookup!$C$3:$C$134, 0),)</f>
        <v>B capex WN</v>
      </c>
    </row>
    <row r="687" spans="3:13">
      <c r="C687" s="15" t="s">
        <v>302</v>
      </c>
      <c r="D687" s="15" t="s">
        <v>82</v>
      </c>
      <c r="E687" s="15" t="s">
        <v>83</v>
      </c>
      <c r="F687" s="15" t="s">
        <v>36</v>
      </c>
      <c r="G687" s="15">
        <f xml:space="preserve"> IF( ISNA( 'F_Inputs - Reps override'!F687 ), "", IF( ISBLANK( 'F_Inputs - Reps override'!F687 ), 'F_Inputs - Reps'!F687, 'F_Inputs - Reps override'!F687 ) )</f>
        <v>0</v>
      </c>
      <c r="H687" s="15">
        <f xml:space="preserve"> IF( ISNA( 'F_Inputs - Reps override'!G687 ), "", IF( ISBLANK( 'F_Inputs - Reps override'!G687 ), 'F_Inputs - Reps'!G687, 'F_Inputs - Reps override'!G687 ) )</f>
        <v>0</v>
      </c>
      <c r="I687" s="15">
        <f xml:space="preserve"> IF( ISNA( 'F_Inputs - Reps override'!H687 ), "", IF( ISBLANK( 'F_Inputs - Reps override'!H687 ), 'F_Inputs - Reps'!H687, 'F_Inputs - Reps override'!H687 ) )</f>
        <v>0</v>
      </c>
      <c r="J687" s="15">
        <f xml:space="preserve"> IF( ISNA( 'F_Inputs - Reps override'!I687 ), "", IF( ISBLANK( 'F_Inputs - Reps override'!I687 ), 'F_Inputs - Reps'!I687, 'F_Inputs - Reps override'!I687 ) )</f>
        <v>0</v>
      </c>
      <c r="K687" s="15">
        <f xml:space="preserve"> IF( ISNA( 'F_Inputs - Reps override'!J687 ), "", IF( ISBLANK( 'F_Inputs - Reps override'!J687 ), 'F_Inputs - Reps'!J687, 'F_Inputs - Reps override'!J687 ) )</f>
        <v>0</v>
      </c>
      <c r="L687" s="7">
        <f t="shared" si="10"/>
        <v>0</v>
      </c>
      <c r="M687" t="str">
        <f xml:space="preserve"> INDEX(Lookup!$D$3:$D$134, MATCH('Inputs - Reps'!D687, Lookup!$C$3:$C$134, 0),)</f>
        <v>B capex WN</v>
      </c>
    </row>
    <row r="688" spans="3:13">
      <c r="C688" s="15" t="s">
        <v>302</v>
      </c>
      <c r="D688" s="15" t="s">
        <v>84</v>
      </c>
      <c r="E688" s="15" t="s">
        <v>85</v>
      </c>
      <c r="F688" s="15" t="s">
        <v>36</v>
      </c>
      <c r="G688" s="15">
        <f xml:space="preserve"> IF( ISNA( 'F_Inputs - Reps override'!F688 ), "", IF( ISBLANK( 'F_Inputs - Reps override'!F688 ), 'F_Inputs - Reps'!F688, 'F_Inputs - Reps override'!F688 ) )</f>
        <v>2.7209801898995001</v>
      </c>
      <c r="H688" s="15">
        <f xml:space="preserve"> IF( ISNA( 'F_Inputs - Reps override'!G688 ), "", IF( ISBLANK( 'F_Inputs - Reps override'!G688 ), 'F_Inputs - Reps'!G688, 'F_Inputs - Reps override'!G688 ) )</f>
        <v>4.1145955745148797</v>
      </c>
      <c r="I688" s="15">
        <f xml:space="preserve"> IF( ISNA( 'F_Inputs - Reps override'!H688 ), "", IF( ISBLANK( 'F_Inputs - Reps override'!H688 ), 'F_Inputs - Reps'!H688, 'F_Inputs - Reps override'!H688 ) )</f>
        <v>2.3855095168225802</v>
      </c>
      <c r="J688" s="15">
        <f xml:space="preserve"> IF( ISNA( 'F_Inputs - Reps override'!I688 ), "", IF( ISBLANK( 'F_Inputs - Reps override'!I688 ), 'F_Inputs - Reps'!I688, 'F_Inputs - Reps override'!I688 ) )</f>
        <v>2.10942586297642</v>
      </c>
      <c r="K688" s="15">
        <f xml:space="preserve"> IF( ISNA( 'F_Inputs - Reps override'!J688 ), "", IF( ISBLANK( 'F_Inputs - Reps override'!J688 ), 'F_Inputs - Reps'!J688, 'F_Inputs - Reps override'!J688 ) )</f>
        <v>2.0962287475918102</v>
      </c>
      <c r="L688" s="7">
        <f t="shared" si="10"/>
        <v>13.426739891805189</v>
      </c>
      <c r="M688" t="str">
        <f xml:space="preserve"> INDEX(Lookup!$D$3:$D$134, MATCH('Inputs - Reps'!D688, Lookup!$C$3:$C$134, 0),)</f>
        <v>B capex WR</v>
      </c>
    </row>
    <row r="689" spans="3:13">
      <c r="C689" s="15" t="s">
        <v>302</v>
      </c>
      <c r="D689" s="15" t="s">
        <v>86</v>
      </c>
      <c r="E689" s="15" t="s">
        <v>87</v>
      </c>
      <c r="F689" s="15" t="s">
        <v>36</v>
      </c>
      <c r="G689" s="15">
        <f xml:space="preserve"> IF( ISNA( 'F_Inputs - Reps override'!F689 ), "", IF( ISBLANK( 'F_Inputs - Reps override'!F689 ), 'F_Inputs - Reps'!F689, 'F_Inputs - Reps override'!F689 ) )</f>
        <v>10.489144251391</v>
      </c>
      <c r="H689" s="15">
        <f xml:space="preserve"> IF( ISNA( 'F_Inputs - Reps override'!G689 ), "", IF( ISBLANK( 'F_Inputs - Reps override'!G689 ), 'F_Inputs - Reps'!G689, 'F_Inputs - Reps override'!G689 ) )</f>
        <v>9.1984663667756497</v>
      </c>
      <c r="I689" s="15">
        <f xml:space="preserve"> IF( ISNA( 'F_Inputs - Reps override'!H689 ), "", IF( ISBLANK( 'F_Inputs - Reps override'!H689 ), 'F_Inputs - Reps'!H689, 'F_Inputs - Reps override'!H689 ) )</f>
        <v>23.501759951006399</v>
      </c>
      <c r="J689" s="15">
        <f xml:space="preserve"> IF( ISNA( 'F_Inputs - Reps override'!I689 ), "", IF( ISBLANK( 'F_Inputs - Reps override'!I689 ), 'F_Inputs - Reps'!I689, 'F_Inputs - Reps override'!I689 ) )</f>
        <v>11.7469807448526</v>
      </c>
      <c r="K689" s="15">
        <f xml:space="preserve"> IF( ISNA( 'F_Inputs - Reps override'!J689 ), "", IF( ISBLANK( 'F_Inputs - Reps override'!J689 ), 'F_Inputs - Reps'!J689, 'F_Inputs - Reps override'!J689 ) )</f>
        <v>7.6321201679295001</v>
      </c>
      <c r="L689" s="7">
        <f t="shared" si="10"/>
        <v>62.56847148195515</v>
      </c>
      <c r="M689" t="str">
        <f xml:space="preserve"> INDEX(Lookup!$D$3:$D$134, MATCH('Inputs - Reps'!D689, Lookup!$C$3:$C$134, 0),)</f>
        <v>B capex WN</v>
      </c>
    </row>
    <row r="690" spans="3:13">
      <c r="C690" s="15" t="s">
        <v>302</v>
      </c>
      <c r="D690" s="15" t="s">
        <v>88</v>
      </c>
      <c r="E690" s="15" t="s">
        <v>89</v>
      </c>
      <c r="F690" s="15" t="s">
        <v>36</v>
      </c>
      <c r="G690" s="15">
        <f xml:space="preserve"> IF( ISNA( 'F_Inputs - Reps override'!F690 ), "", IF( ISBLANK( 'F_Inputs - Reps override'!F690 ), 'F_Inputs - Reps'!F690, 'F_Inputs - Reps override'!F690 ) )</f>
        <v>9.4343941684800896</v>
      </c>
      <c r="H690" s="15">
        <f xml:space="preserve"> IF( ISNA( 'F_Inputs - Reps override'!G690 ), "", IF( ISBLANK( 'F_Inputs - Reps override'!G690 ), 'F_Inputs - Reps'!G690, 'F_Inputs - Reps override'!G690 ) )</f>
        <v>6.8205449896339401</v>
      </c>
      <c r="I690" s="15">
        <f xml:space="preserve"> IF( ISNA( 'F_Inputs - Reps override'!H690 ), "", IF( ISBLANK( 'F_Inputs - Reps override'!H690 ), 'F_Inputs - Reps'!H690, 'F_Inputs - Reps override'!H690 ) )</f>
        <v>9.7359155261724002</v>
      </c>
      <c r="J690" s="15">
        <f xml:space="preserve"> IF( ISNA( 'F_Inputs - Reps override'!I690 ), "", IF( ISBLANK( 'F_Inputs - Reps override'!I690 ), 'F_Inputs - Reps'!I690, 'F_Inputs - Reps override'!I690 ) )</f>
        <v>7.3294954396339396</v>
      </c>
      <c r="K690" s="15">
        <f xml:space="preserve"> IF( ISNA( 'F_Inputs - Reps override'!J690 ), "", IF( ISBLANK( 'F_Inputs - Reps override'!J690 ), 'F_Inputs - Reps'!J690, 'F_Inputs - Reps override'!J690 ) )</f>
        <v>6.7571428800185602</v>
      </c>
      <c r="L690" s="7">
        <f t="shared" si="10"/>
        <v>40.077493003938933</v>
      </c>
      <c r="M690" t="str">
        <f xml:space="preserve"> INDEX(Lookup!$D$3:$D$134, MATCH('Inputs - Reps'!D690, Lookup!$C$3:$C$134, 0),)</f>
        <v>B capex WN</v>
      </c>
    </row>
    <row r="691" spans="3:13">
      <c r="C691" s="15" t="s">
        <v>302</v>
      </c>
      <c r="D691" s="15" t="s">
        <v>90</v>
      </c>
      <c r="E691" s="15" t="s">
        <v>91</v>
      </c>
      <c r="F691" s="15" t="s">
        <v>36</v>
      </c>
      <c r="G691" s="15">
        <f xml:space="preserve"> IF( ISNA( 'F_Inputs - Reps override'!F691 ), "", IF( ISBLANK( 'F_Inputs - Reps override'!F691 ), 'F_Inputs - Reps'!F691, 'F_Inputs - Reps override'!F691 ) )</f>
        <v>0</v>
      </c>
      <c r="H691" s="15">
        <f xml:space="preserve"> IF( ISNA( 'F_Inputs - Reps override'!G691 ), "", IF( ISBLANK( 'F_Inputs - Reps override'!G691 ), 'F_Inputs - Reps'!G691, 'F_Inputs - Reps override'!G691 ) )</f>
        <v>0</v>
      </c>
      <c r="I691" s="15">
        <f xml:space="preserve"> IF( ISNA( 'F_Inputs - Reps override'!H691 ), "", IF( ISBLANK( 'F_Inputs - Reps override'!H691 ), 'F_Inputs - Reps'!H691, 'F_Inputs - Reps override'!H691 ) )</f>
        <v>0</v>
      </c>
      <c r="J691" s="15">
        <f xml:space="preserve"> IF( ISNA( 'F_Inputs - Reps override'!I691 ), "", IF( ISBLANK( 'F_Inputs - Reps override'!I691 ), 'F_Inputs - Reps'!I691, 'F_Inputs - Reps override'!I691 ) )</f>
        <v>0</v>
      </c>
      <c r="K691" s="15">
        <f xml:space="preserve"> IF( ISNA( 'F_Inputs - Reps override'!J691 ), "", IF( ISBLANK( 'F_Inputs - Reps override'!J691 ), 'F_Inputs - Reps'!J691, 'F_Inputs - Reps override'!J691 ) )</f>
        <v>0</v>
      </c>
      <c r="L691" s="7">
        <f t="shared" si="10"/>
        <v>0</v>
      </c>
      <c r="M691" t="str">
        <f xml:space="preserve"> INDEX(Lookup!$D$3:$D$134, MATCH('Inputs - Reps'!D691, Lookup!$C$3:$C$134, 0),)</f>
        <v>B capex WN</v>
      </c>
    </row>
    <row r="692" spans="3:13">
      <c r="C692" s="15" t="s">
        <v>302</v>
      </c>
      <c r="D692" s="15" t="s">
        <v>92</v>
      </c>
      <c r="E692" s="15" t="s">
        <v>93</v>
      </c>
      <c r="F692" s="15" t="s">
        <v>36</v>
      </c>
      <c r="G692" s="15">
        <f xml:space="preserve"> IF( ISNA( 'F_Inputs - Reps override'!F692 ), "", IF( ISBLANK( 'F_Inputs - Reps override'!F692 ), 'F_Inputs - Reps'!F692, 'F_Inputs - Reps override'!F692 ) )</f>
        <v>0</v>
      </c>
      <c r="H692" s="15">
        <f xml:space="preserve"> IF( ISNA( 'F_Inputs - Reps override'!G692 ), "", IF( ISBLANK( 'F_Inputs - Reps override'!G692 ), 'F_Inputs - Reps'!G692, 'F_Inputs - Reps override'!G692 ) )</f>
        <v>0</v>
      </c>
      <c r="I692" s="15">
        <f xml:space="preserve"> IF( ISNA( 'F_Inputs - Reps override'!H692 ), "", IF( ISBLANK( 'F_Inputs - Reps override'!H692 ), 'F_Inputs - Reps'!H692, 'F_Inputs - Reps override'!H692 ) )</f>
        <v>0</v>
      </c>
      <c r="J692" s="15">
        <f xml:space="preserve"> IF( ISNA( 'F_Inputs - Reps override'!I692 ), "", IF( ISBLANK( 'F_Inputs - Reps override'!I692 ), 'F_Inputs - Reps'!I692, 'F_Inputs - Reps override'!I692 ) )</f>
        <v>0</v>
      </c>
      <c r="K692" s="15">
        <f xml:space="preserve"> IF( ISNA( 'F_Inputs - Reps override'!J692 ), "", IF( ISBLANK( 'F_Inputs - Reps override'!J692 ), 'F_Inputs - Reps'!J692, 'F_Inputs - Reps override'!J692 ) )</f>
        <v>0</v>
      </c>
      <c r="L692" s="7">
        <f t="shared" si="10"/>
        <v>0</v>
      </c>
      <c r="M692" t="str">
        <f xml:space="preserve"> INDEX(Lookup!$D$3:$D$134, MATCH('Inputs - Reps'!D692, Lookup!$C$3:$C$134, 0),)</f>
        <v>Plus Capex WR</v>
      </c>
    </row>
    <row r="693" spans="3:13">
      <c r="C693" s="15" t="s">
        <v>302</v>
      </c>
      <c r="D693" s="15" t="s">
        <v>94</v>
      </c>
      <c r="E693" s="15" t="s">
        <v>95</v>
      </c>
      <c r="F693" s="15" t="s">
        <v>36</v>
      </c>
      <c r="G693" s="15">
        <f xml:space="preserve"> IF( ISNA( 'F_Inputs - Reps override'!F693 ), "", IF( ISBLANK( 'F_Inputs - Reps override'!F693 ), 'F_Inputs - Reps'!F693, 'F_Inputs - Reps override'!F693 ) )</f>
        <v>0</v>
      </c>
      <c r="H693" s="15">
        <f xml:space="preserve"> IF( ISNA( 'F_Inputs - Reps override'!G693 ), "", IF( ISBLANK( 'F_Inputs - Reps override'!G693 ), 'F_Inputs - Reps'!G693, 'F_Inputs - Reps override'!G693 ) )</f>
        <v>0</v>
      </c>
      <c r="I693" s="15">
        <f xml:space="preserve"> IF( ISNA( 'F_Inputs - Reps override'!H693 ), "", IF( ISBLANK( 'F_Inputs - Reps override'!H693 ), 'F_Inputs - Reps'!H693, 'F_Inputs - Reps override'!H693 ) )</f>
        <v>0</v>
      </c>
      <c r="J693" s="15">
        <f xml:space="preserve"> IF( ISNA( 'F_Inputs - Reps override'!I693 ), "", IF( ISBLANK( 'F_Inputs - Reps override'!I693 ), 'F_Inputs - Reps'!I693, 'F_Inputs - Reps override'!I693 ) )</f>
        <v>0</v>
      </c>
      <c r="K693" s="15">
        <f xml:space="preserve"> IF( ISNA( 'F_Inputs - Reps override'!J693 ), "", IF( ISBLANK( 'F_Inputs - Reps override'!J693 ), 'F_Inputs - Reps'!J693, 'F_Inputs - Reps override'!J693 ) )</f>
        <v>0</v>
      </c>
      <c r="L693" s="7">
        <f t="shared" si="10"/>
        <v>0</v>
      </c>
      <c r="M693" t="str">
        <f xml:space="preserve"> INDEX(Lookup!$D$3:$D$134, MATCH('Inputs - Reps'!D693, Lookup!$C$3:$C$134, 0),)</f>
        <v>Plus Capex WN</v>
      </c>
    </row>
    <row r="694" spans="3:13">
      <c r="C694" s="15" t="s">
        <v>302</v>
      </c>
      <c r="D694" s="15" t="s">
        <v>96</v>
      </c>
      <c r="E694" s="15" t="s">
        <v>97</v>
      </c>
      <c r="F694" s="15" t="s">
        <v>36</v>
      </c>
      <c r="G694" s="15">
        <f xml:space="preserve"> IF( ISNA( 'F_Inputs - Reps override'!F694 ), "", IF( ISBLANK( 'F_Inputs - Reps override'!F694 ), 'F_Inputs - Reps'!F694, 'F_Inputs - Reps override'!F694 ) )</f>
        <v>0</v>
      </c>
      <c r="H694" s="15">
        <f xml:space="preserve"> IF( ISNA( 'F_Inputs - Reps override'!G694 ), "", IF( ISBLANK( 'F_Inputs - Reps override'!G694 ), 'F_Inputs - Reps'!G694, 'F_Inputs - Reps override'!G694 ) )</f>
        <v>0</v>
      </c>
      <c r="I694" s="15">
        <f xml:space="preserve"> IF( ISNA( 'F_Inputs - Reps override'!H694 ), "", IF( ISBLANK( 'F_Inputs - Reps override'!H694 ), 'F_Inputs - Reps'!H694, 'F_Inputs - Reps override'!H694 ) )</f>
        <v>0</v>
      </c>
      <c r="J694" s="15">
        <f xml:space="preserve"> IF( ISNA( 'F_Inputs - Reps override'!I694 ), "", IF( ISBLANK( 'F_Inputs - Reps override'!I694 ), 'F_Inputs - Reps'!I694, 'F_Inputs - Reps override'!I694 ) )</f>
        <v>0</v>
      </c>
      <c r="K694" s="15">
        <f xml:space="preserve"> IF( ISNA( 'F_Inputs - Reps override'!J694 ), "", IF( ISBLANK( 'F_Inputs - Reps override'!J694 ), 'F_Inputs - Reps'!J694, 'F_Inputs - Reps override'!J694 ) )</f>
        <v>0</v>
      </c>
      <c r="L694" s="7">
        <f t="shared" si="10"/>
        <v>0</v>
      </c>
      <c r="M694" t="str">
        <f xml:space="preserve"> INDEX(Lookup!$D$3:$D$134, MATCH('Inputs - Reps'!D694, Lookup!$C$3:$C$134, 0),)</f>
        <v>Plus Capex WN</v>
      </c>
    </row>
    <row r="695" spans="3:13">
      <c r="C695" s="15" t="s">
        <v>302</v>
      </c>
      <c r="D695" s="15" t="s">
        <v>98</v>
      </c>
      <c r="E695" s="15" t="s">
        <v>99</v>
      </c>
      <c r="F695" s="15" t="s">
        <v>36</v>
      </c>
      <c r="G695" s="15">
        <f xml:space="preserve"> IF( ISNA( 'F_Inputs - Reps override'!F695 ), "", IF( ISBLANK( 'F_Inputs - Reps override'!F695 ), 'F_Inputs - Reps'!F695, 'F_Inputs - Reps override'!F695 ) )</f>
        <v>0</v>
      </c>
      <c r="H695" s="15">
        <f xml:space="preserve"> IF( ISNA( 'F_Inputs - Reps override'!G695 ), "", IF( ISBLANK( 'F_Inputs - Reps override'!G695 ), 'F_Inputs - Reps'!G695, 'F_Inputs - Reps override'!G695 ) )</f>
        <v>0</v>
      </c>
      <c r="I695" s="15">
        <f xml:space="preserve"> IF( ISNA( 'F_Inputs - Reps override'!H695 ), "", IF( ISBLANK( 'F_Inputs - Reps override'!H695 ), 'F_Inputs - Reps'!H695, 'F_Inputs - Reps override'!H695 ) )</f>
        <v>0</v>
      </c>
      <c r="J695" s="15">
        <f xml:space="preserve"> IF( ISNA( 'F_Inputs - Reps override'!I695 ), "", IF( ISBLANK( 'F_Inputs - Reps override'!I695 ), 'F_Inputs - Reps'!I695, 'F_Inputs - Reps override'!I695 ) )</f>
        <v>0</v>
      </c>
      <c r="K695" s="15">
        <f xml:space="preserve"> IF( ISNA( 'F_Inputs - Reps override'!J695 ), "", IF( ISBLANK( 'F_Inputs - Reps override'!J695 ), 'F_Inputs - Reps'!J695, 'F_Inputs - Reps override'!J695 ) )</f>
        <v>0</v>
      </c>
      <c r="L695" s="7">
        <f t="shared" si="10"/>
        <v>0</v>
      </c>
      <c r="M695" t="str">
        <f xml:space="preserve"> INDEX(Lookup!$D$3:$D$134, MATCH('Inputs - Reps'!D695, Lookup!$C$3:$C$134, 0),)</f>
        <v>Plus Capex WN</v>
      </c>
    </row>
    <row r="696" spans="3:13">
      <c r="C696" s="15" t="s">
        <v>302</v>
      </c>
      <c r="D696" s="15" t="s">
        <v>100</v>
      </c>
      <c r="E696" s="15" t="s">
        <v>101</v>
      </c>
      <c r="F696" s="15" t="s">
        <v>36</v>
      </c>
      <c r="G696" s="15">
        <f xml:space="preserve"> IF( ISNA( 'F_Inputs - Reps override'!F696 ), "", IF( ISBLANK( 'F_Inputs - Reps override'!F696 ), 'F_Inputs - Reps'!F696, 'F_Inputs - Reps override'!F696 ) )</f>
        <v>0</v>
      </c>
      <c r="H696" s="15">
        <f xml:space="preserve"> IF( ISNA( 'F_Inputs - Reps override'!G696 ), "", IF( ISBLANK( 'F_Inputs - Reps override'!G696 ), 'F_Inputs - Reps'!G696, 'F_Inputs - Reps override'!G696 ) )</f>
        <v>0</v>
      </c>
      <c r="I696" s="15">
        <f xml:space="preserve"> IF( ISNA( 'F_Inputs - Reps override'!H696 ), "", IF( ISBLANK( 'F_Inputs - Reps override'!H696 ), 'F_Inputs - Reps'!H696, 'F_Inputs - Reps override'!H696 ) )</f>
        <v>0</v>
      </c>
      <c r="J696" s="15">
        <f xml:space="preserve"> IF( ISNA( 'F_Inputs - Reps override'!I696 ), "", IF( ISBLANK( 'F_Inputs - Reps override'!I696 ), 'F_Inputs - Reps'!I696, 'F_Inputs - Reps override'!I696 ) )</f>
        <v>0</v>
      </c>
      <c r="K696" s="15">
        <f xml:space="preserve"> IF( ISNA( 'F_Inputs - Reps override'!J696 ), "", IF( ISBLANK( 'F_Inputs - Reps override'!J696 ), 'F_Inputs - Reps'!J696, 'F_Inputs - Reps override'!J696 ) )</f>
        <v>0</v>
      </c>
      <c r="L696" s="7">
        <f t="shared" si="10"/>
        <v>0</v>
      </c>
      <c r="M696" t="str">
        <f xml:space="preserve"> INDEX(Lookup!$D$3:$D$134, MATCH('Inputs - Reps'!D696, Lookup!$C$3:$C$134, 0),)</f>
        <v>Plus Capex WR</v>
      </c>
    </row>
    <row r="697" spans="3:13">
      <c r="C697" s="15" t="s">
        <v>302</v>
      </c>
      <c r="D697" s="15" t="s">
        <v>102</v>
      </c>
      <c r="E697" s="15" t="s">
        <v>103</v>
      </c>
      <c r="F697" s="15" t="s">
        <v>36</v>
      </c>
      <c r="G697" s="15">
        <f xml:space="preserve"> IF( ISNA( 'F_Inputs - Reps override'!F697 ), "", IF( ISBLANK( 'F_Inputs - Reps override'!F697 ), 'F_Inputs - Reps'!F697, 'F_Inputs - Reps override'!F697 ) )</f>
        <v>0</v>
      </c>
      <c r="H697" s="15">
        <f xml:space="preserve"> IF( ISNA( 'F_Inputs - Reps override'!G697 ), "", IF( ISBLANK( 'F_Inputs - Reps override'!G697 ), 'F_Inputs - Reps'!G697, 'F_Inputs - Reps override'!G697 ) )</f>
        <v>0</v>
      </c>
      <c r="I697" s="15">
        <f xml:space="preserve"> IF( ISNA( 'F_Inputs - Reps override'!H697 ), "", IF( ISBLANK( 'F_Inputs - Reps override'!H697 ), 'F_Inputs - Reps'!H697, 'F_Inputs - Reps override'!H697 ) )</f>
        <v>0</v>
      </c>
      <c r="J697" s="15">
        <f xml:space="preserve"> IF( ISNA( 'F_Inputs - Reps override'!I697 ), "", IF( ISBLANK( 'F_Inputs - Reps override'!I697 ), 'F_Inputs - Reps'!I697, 'F_Inputs - Reps override'!I697 ) )</f>
        <v>0</v>
      </c>
      <c r="K697" s="15">
        <f xml:space="preserve"> IF( ISNA( 'F_Inputs - Reps override'!J697 ), "", IF( ISBLANK( 'F_Inputs - Reps override'!J697 ), 'F_Inputs - Reps'!J697, 'F_Inputs - Reps override'!J697 ) )</f>
        <v>0</v>
      </c>
      <c r="L697" s="7">
        <f t="shared" si="10"/>
        <v>0</v>
      </c>
      <c r="M697" t="str">
        <f xml:space="preserve"> INDEX(Lookup!$D$3:$D$134, MATCH('Inputs - Reps'!D697, Lookup!$C$3:$C$134, 0),)</f>
        <v>Plus Capex WN</v>
      </c>
    </row>
    <row r="698" spans="3:13">
      <c r="C698" s="15" t="s">
        <v>302</v>
      </c>
      <c r="D698" s="15" t="s">
        <v>104</v>
      </c>
      <c r="E698" s="15" t="s">
        <v>105</v>
      </c>
      <c r="F698" s="15" t="s">
        <v>36</v>
      </c>
      <c r="G698" s="15">
        <f xml:space="preserve"> IF( ISNA( 'F_Inputs - Reps override'!F698 ), "", IF( ISBLANK( 'F_Inputs - Reps override'!F698 ), 'F_Inputs - Reps'!F698, 'F_Inputs - Reps override'!F698 ) )</f>
        <v>0</v>
      </c>
      <c r="H698" s="15">
        <f xml:space="preserve"> IF( ISNA( 'F_Inputs - Reps override'!G698 ), "", IF( ISBLANK( 'F_Inputs - Reps override'!G698 ), 'F_Inputs - Reps'!G698, 'F_Inputs - Reps override'!G698 ) )</f>
        <v>0</v>
      </c>
      <c r="I698" s="15">
        <f xml:space="preserve"> IF( ISNA( 'F_Inputs - Reps override'!H698 ), "", IF( ISBLANK( 'F_Inputs - Reps override'!H698 ), 'F_Inputs - Reps'!H698, 'F_Inputs - Reps override'!H698 ) )</f>
        <v>0</v>
      </c>
      <c r="J698" s="15">
        <f xml:space="preserve"> IF( ISNA( 'F_Inputs - Reps override'!I698 ), "", IF( ISBLANK( 'F_Inputs - Reps override'!I698 ), 'F_Inputs - Reps'!I698, 'F_Inputs - Reps override'!I698 ) )</f>
        <v>0</v>
      </c>
      <c r="K698" s="15">
        <f xml:space="preserve"> IF( ISNA( 'F_Inputs - Reps override'!J698 ), "", IF( ISBLANK( 'F_Inputs - Reps override'!J698 ), 'F_Inputs - Reps'!J698, 'F_Inputs - Reps override'!J698 ) )</f>
        <v>0</v>
      </c>
      <c r="L698" s="7">
        <f t="shared" si="10"/>
        <v>0</v>
      </c>
      <c r="M698" t="str">
        <f xml:space="preserve"> INDEX(Lookup!$D$3:$D$134, MATCH('Inputs - Reps'!D698, Lookup!$C$3:$C$134, 0),)</f>
        <v>Plus Capex WN</v>
      </c>
    </row>
    <row r="699" spans="3:13">
      <c r="C699" s="15" t="s">
        <v>302</v>
      </c>
      <c r="D699" s="15" t="s">
        <v>106</v>
      </c>
      <c r="E699" s="15" t="s">
        <v>107</v>
      </c>
      <c r="F699" s="15" t="s">
        <v>36</v>
      </c>
      <c r="G699" s="15">
        <f xml:space="preserve"> IF( ISNA( 'F_Inputs - Reps override'!F699 ), "", IF( ISBLANK( 'F_Inputs - Reps override'!F699 ), 'F_Inputs - Reps'!F699, 'F_Inputs - Reps override'!F699 ) )</f>
        <v>3.37846153846154</v>
      </c>
      <c r="H699" s="15">
        <f xml:space="preserve"> IF( ISNA( 'F_Inputs - Reps override'!G699 ), "", IF( ISBLANK( 'F_Inputs - Reps override'!G699 ), 'F_Inputs - Reps'!G699, 'F_Inputs - Reps override'!G699 ) )</f>
        <v>3.37846153846154</v>
      </c>
      <c r="I699" s="15">
        <f xml:space="preserve"> IF( ISNA( 'F_Inputs - Reps override'!H699 ), "", IF( ISBLANK( 'F_Inputs - Reps override'!H699 ), 'F_Inputs - Reps'!H699, 'F_Inputs - Reps override'!H699 ) )</f>
        <v>3.37846153846154</v>
      </c>
      <c r="J699" s="15">
        <f xml:space="preserve"> IF( ISNA( 'F_Inputs - Reps override'!I699 ), "", IF( ISBLANK( 'F_Inputs - Reps override'!I699 ), 'F_Inputs - Reps'!I699, 'F_Inputs - Reps override'!I699 ) )</f>
        <v>3.37846153846154</v>
      </c>
      <c r="K699" s="15">
        <f xml:space="preserve"> IF( ISNA( 'F_Inputs - Reps override'!J699 ), "", IF( ISBLANK( 'F_Inputs - Reps override'!J699 ), 'F_Inputs - Reps'!J699, 'F_Inputs - Reps override'!J699 ) )</f>
        <v>3.37846153846154</v>
      </c>
      <c r="L699" s="7">
        <f t="shared" si="10"/>
        <v>16.8923076923077</v>
      </c>
      <c r="M699" t="str">
        <f xml:space="preserve"> INDEX(Lookup!$D$3:$D$134, MATCH('Inputs - Reps'!D699, Lookup!$C$3:$C$134, 0),)</f>
        <v>Plus Capex WN</v>
      </c>
    </row>
    <row r="700" spans="3:13">
      <c r="C700" s="15" t="s">
        <v>302</v>
      </c>
      <c r="D700" s="15" t="s">
        <v>108</v>
      </c>
      <c r="E700" s="15" t="s">
        <v>109</v>
      </c>
      <c r="F700" s="15" t="s">
        <v>36</v>
      </c>
      <c r="G700" s="15">
        <f xml:space="preserve"> IF( ISNA( 'F_Inputs - Reps override'!F700 ), "", IF( ISBLANK( 'F_Inputs - Reps override'!F700 ), 'F_Inputs - Reps'!F700, 'F_Inputs - Reps override'!F700 ) )</f>
        <v>0</v>
      </c>
      <c r="H700" s="15">
        <f xml:space="preserve"> IF( ISNA( 'F_Inputs - Reps override'!G700 ), "", IF( ISBLANK( 'F_Inputs - Reps override'!G700 ), 'F_Inputs - Reps'!G700, 'F_Inputs - Reps override'!G700 ) )</f>
        <v>0</v>
      </c>
      <c r="I700" s="15">
        <f xml:space="preserve"> IF( ISNA( 'F_Inputs - Reps override'!H700 ), "", IF( ISBLANK( 'F_Inputs - Reps override'!H700 ), 'F_Inputs - Reps'!H700, 'F_Inputs - Reps override'!H700 ) )</f>
        <v>0</v>
      </c>
      <c r="J700" s="15">
        <f xml:space="preserve"> IF( ISNA( 'F_Inputs - Reps override'!I700 ), "", IF( ISBLANK( 'F_Inputs - Reps override'!I700 ), 'F_Inputs - Reps'!I700, 'F_Inputs - Reps override'!I700 ) )</f>
        <v>0</v>
      </c>
      <c r="K700" s="15">
        <f xml:space="preserve"> IF( ISNA( 'F_Inputs - Reps override'!J700 ), "", IF( ISBLANK( 'F_Inputs - Reps override'!J700 ), 'F_Inputs - Reps'!J700, 'F_Inputs - Reps override'!J700 ) )</f>
        <v>0</v>
      </c>
      <c r="L700" s="7">
        <f t="shared" si="10"/>
        <v>0</v>
      </c>
      <c r="M700" t="str">
        <f xml:space="preserve"> INDEX(Lookup!$D$3:$D$134, MATCH('Inputs - Reps'!D700, Lookup!$C$3:$C$134, 0),)</f>
        <v>Plus Capex WR</v>
      </c>
    </row>
    <row r="701" spans="3:13">
      <c r="C701" s="15" t="s">
        <v>302</v>
      </c>
      <c r="D701" s="15" t="s">
        <v>110</v>
      </c>
      <c r="E701" s="15" t="s">
        <v>111</v>
      </c>
      <c r="F701" s="15" t="s">
        <v>36</v>
      </c>
      <c r="G701" s="15">
        <f xml:space="preserve"> IF( ISNA( 'F_Inputs - Reps override'!F701 ), "", IF( ISBLANK( 'F_Inputs - Reps override'!F701 ), 'F_Inputs - Reps'!F701, 'F_Inputs - Reps override'!F701 ) )</f>
        <v>0</v>
      </c>
      <c r="H701" s="15">
        <f xml:space="preserve"> IF( ISNA( 'F_Inputs - Reps override'!G701 ), "", IF( ISBLANK( 'F_Inputs - Reps override'!G701 ), 'F_Inputs - Reps'!G701, 'F_Inputs - Reps override'!G701 ) )</f>
        <v>0</v>
      </c>
      <c r="I701" s="15">
        <f xml:space="preserve"> IF( ISNA( 'F_Inputs - Reps override'!H701 ), "", IF( ISBLANK( 'F_Inputs - Reps override'!H701 ), 'F_Inputs - Reps'!H701, 'F_Inputs - Reps override'!H701 ) )</f>
        <v>0</v>
      </c>
      <c r="J701" s="15">
        <f xml:space="preserve"> IF( ISNA( 'F_Inputs - Reps override'!I701 ), "", IF( ISBLANK( 'F_Inputs - Reps override'!I701 ), 'F_Inputs - Reps'!I701, 'F_Inputs - Reps override'!I701 ) )</f>
        <v>0</v>
      </c>
      <c r="K701" s="15">
        <f xml:space="preserve"> IF( ISNA( 'F_Inputs - Reps override'!J701 ), "", IF( ISBLANK( 'F_Inputs - Reps override'!J701 ), 'F_Inputs - Reps'!J701, 'F_Inputs - Reps override'!J701 ) )</f>
        <v>0</v>
      </c>
      <c r="L701" s="7">
        <f t="shared" si="10"/>
        <v>0</v>
      </c>
      <c r="M701" t="str">
        <f xml:space="preserve"> INDEX(Lookup!$D$3:$D$134, MATCH('Inputs - Reps'!D701, Lookup!$C$3:$C$134, 0),)</f>
        <v>Plus Capex WN</v>
      </c>
    </row>
    <row r="702" spans="3:13">
      <c r="C702" s="15" t="s">
        <v>302</v>
      </c>
      <c r="D702" s="15" t="s">
        <v>112</v>
      </c>
      <c r="E702" s="15" t="s">
        <v>113</v>
      </c>
      <c r="F702" s="15" t="s">
        <v>36</v>
      </c>
      <c r="G702" s="15">
        <f xml:space="preserve"> IF( ISNA( 'F_Inputs - Reps override'!F702 ), "", IF( ISBLANK( 'F_Inputs - Reps override'!F702 ), 'F_Inputs - Reps'!F702, 'F_Inputs - Reps override'!F702 ) )</f>
        <v>0</v>
      </c>
      <c r="H702" s="15">
        <f xml:space="preserve"> IF( ISNA( 'F_Inputs - Reps override'!G702 ), "", IF( ISBLANK( 'F_Inputs - Reps override'!G702 ), 'F_Inputs - Reps'!G702, 'F_Inputs - Reps override'!G702 ) )</f>
        <v>0</v>
      </c>
      <c r="I702" s="15">
        <f xml:space="preserve"> IF( ISNA( 'F_Inputs - Reps override'!H702 ), "", IF( ISBLANK( 'F_Inputs - Reps override'!H702 ), 'F_Inputs - Reps'!H702, 'F_Inputs - Reps override'!H702 ) )</f>
        <v>0</v>
      </c>
      <c r="J702" s="15">
        <f xml:space="preserve"> IF( ISNA( 'F_Inputs - Reps override'!I702 ), "", IF( ISBLANK( 'F_Inputs - Reps override'!I702 ), 'F_Inputs - Reps'!I702, 'F_Inputs - Reps override'!I702 ) )</f>
        <v>0</v>
      </c>
      <c r="K702" s="15">
        <f xml:space="preserve"> IF( ISNA( 'F_Inputs - Reps override'!J702 ), "", IF( ISBLANK( 'F_Inputs - Reps override'!J702 ), 'F_Inputs - Reps'!J702, 'F_Inputs - Reps override'!J702 ) )</f>
        <v>0</v>
      </c>
      <c r="L702" s="7">
        <f t="shared" si="10"/>
        <v>0</v>
      </c>
      <c r="M702" t="str">
        <f xml:space="preserve"> INDEX(Lookup!$D$3:$D$134, MATCH('Inputs - Reps'!D702, Lookup!$C$3:$C$134, 0),)</f>
        <v>Plus Capex WN</v>
      </c>
    </row>
    <row r="703" spans="3:13">
      <c r="C703" s="15" t="s">
        <v>302</v>
      </c>
      <c r="D703" s="15" t="s">
        <v>114</v>
      </c>
      <c r="E703" s="15" t="s">
        <v>115</v>
      </c>
      <c r="F703" s="15" t="s">
        <v>36</v>
      </c>
      <c r="G703" s="15">
        <f xml:space="preserve"> IF( ISNA( 'F_Inputs - Reps override'!F703 ), "", IF( ISBLANK( 'F_Inputs - Reps override'!F703 ), 'F_Inputs - Reps'!F703, 'F_Inputs - Reps override'!F703 ) )</f>
        <v>0</v>
      </c>
      <c r="H703" s="15">
        <f xml:space="preserve"> IF( ISNA( 'F_Inputs - Reps override'!G703 ), "", IF( ISBLANK( 'F_Inputs - Reps override'!G703 ), 'F_Inputs - Reps'!G703, 'F_Inputs - Reps override'!G703 ) )</f>
        <v>0</v>
      </c>
      <c r="I703" s="15">
        <f xml:space="preserve"> IF( ISNA( 'F_Inputs - Reps override'!H703 ), "", IF( ISBLANK( 'F_Inputs - Reps override'!H703 ), 'F_Inputs - Reps'!H703, 'F_Inputs - Reps override'!H703 ) )</f>
        <v>0</v>
      </c>
      <c r="J703" s="15">
        <f xml:space="preserve"> IF( ISNA( 'F_Inputs - Reps override'!I703 ), "", IF( ISBLANK( 'F_Inputs - Reps override'!I703 ), 'F_Inputs - Reps'!I703, 'F_Inputs - Reps override'!I703 ) )</f>
        <v>0</v>
      </c>
      <c r="K703" s="15">
        <f xml:space="preserve"> IF( ISNA( 'F_Inputs - Reps override'!J703 ), "", IF( ISBLANK( 'F_Inputs - Reps override'!J703 ), 'F_Inputs - Reps'!J703, 'F_Inputs - Reps override'!J703 ) )</f>
        <v>0</v>
      </c>
      <c r="L703" s="7">
        <f t="shared" si="10"/>
        <v>0</v>
      </c>
      <c r="M703" t="str">
        <f xml:space="preserve"> INDEX(Lookup!$D$3:$D$134, MATCH('Inputs - Reps'!D703, Lookup!$C$3:$C$134, 0),)</f>
        <v>Plus Capex WN</v>
      </c>
    </row>
    <row r="704" spans="3:13">
      <c r="C704" s="15" t="s">
        <v>302</v>
      </c>
      <c r="D704" s="15" t="s">
        <v>116</v>
      </c>
      <c r="E704" s="15" t="s">
        <v>117</v>
      </c>
      <c r="F704" s="15" t="s">
        <v>36</v>
      </c>
      <c r="G704" s="15">
        <f xml:space="preserve"> IF( ISNA( 'F_Inputs - Reps override'!F704 ), "", IF( ISBLANK( 'F_Inputs - Reps override'!F704 ), 'F_Inputs - Reps'!F704, 'F_Inputs - Reps override'!F704 ) )</f>
        <v>12.5271955936813</v>
      </c>
      <c r="H704" s="15">
        <f xml:space="preserve"> IF( ISNA( 'F_Inputs - Reps override'!G704 ), "", IF( ISBLANK( 'F_Inputs - Reps override'!G704 ), 'F_Inputs - Reps'!G704, 'F_Inputs - Reps override'!G704 ) )</f>
        <v>3.3102489236950601</v>
      </c>
      <c r="I704" s="15">
        <f xml:space="preserve"> IF( ISNA( 'F_Inputs - Reps override'!H704 ), "", IF( ISBLANK( 'F_Inputs - Reps override'!H704 ), 'F_Inputs - Reps'!H704, 'F_Inputs - Reps override'!H704 ) )</f>
        <v>3.6151128467719902</v>
      </c>
      <c r="J704" s="15">
        <f xml:space="preserve"> IF( ISNA( 'F_Inputs - Reps override'!I704 ), "", IF( ISBLANK( 'F_Inputs - Reps override'!I704 ), 'F_Inputs - Reps'!I704, 'F_Inputs - Reps override'!I704 ) )</f>
        <v>2.4051590775412199</v>
      </c>
      <c r="K704" s="15">
        <f xml:space="preserve"> IF( ISNA( 'F_Inputs - Reps override'!J704 ), "", IF( ISBLANK( 'F_Inputs - Reps override'!J704 ), 'F_Inputs - Reps'!J704, 'F_Inputs - Reps override'!J704 ) )</f>
        <v>1.3665566544643</v>
      </c>
      <c r="L704" s="7">
        <f t="shared" si="10"/>
        <v>23.224273096153873</v>
      </c>
      <c r="M704" t="str">
        <f xml:space="preserve"> INDEX(Lookup!$D$3:$D$134, MATCH('Inputs - Reps'!D704, Lookup!$C$3:$C$134, 0),)</f>
        <v>E Capex WR</v>
      </c>
    </row>
    <row r="705" spans="3:13">
      <c r="C705" s="15" t="s">
        <v>302</v>
      </c>
      <c r="D705" s="15" t="s">
        <v>118</v>
      </c>
      <c r="E705" s="15" t="s">
        <v>119</v>
      </c>
      <c r="F705" s="15" t="s">
        <v>36</v>
      </c>
      <c r="G705" s="15">
        <f xml:space="preserve"> IF( ISNA( 'F_Inputs - Reps override'!F705 ), "", IF( ISBLANK( 'F_Inputs - Reps override'!F705 ), 'F_Inputs - Reps'!F705, 'F_Inputs - Reps override'!F705 ) )</f>
        <v>0</v>
      </c>
      <c r="H705" s="15">
        <f xml:space="preserve"> IF( ISNA( 'F_Inputs - Reps override'!G705 ), "", IF( ISBLANK( 'F_Inputs - Reps override'!G705 ), 'F_Inputs - Reps'!G705, 'F_Inputs - Reps override'!G705 ) )</f>
        <v>0</v>
      </c>
      <c r="I705" s="15">
        <f xml:space="preserve"> IF( ISNA( 'F_Inputs - Reps override'!H705 ), "", IF( ISBLANK( 'F_Inputs - Reps override'!H705 ), 'F_Inputs - Reps'!H705, 'F_Inputs - Reps override'!H705 ) )</f>
        <v>0</v>
      </c>
      <c r="J705" s="15">
        <f xml:space="preserve"> IF( ISNA( 'F_Inputs - Reps override'!I705 ), "", IF( ISBLANK( 'F_Inputs - Reps override'!I705 ), 'F_Inputs - Reps'!I705, 'F_Inputs - Reps override'!I705 ) )</f>
        <v>0</v>
      </c>
      <c r="K705" s="15">
        <f xml:space="preserve"> IF( ISNA( 'F_Inputs - Reps override'!J705 ), "", IF( ISBLANK( 'F_Inputs - Reps override'!J705 ), 'F_Inputs - Reps'!J705, 'F_Inputs - Reps override'!J705 ) )</f>
        <v>0</v>
      </c>
      <c r="L705" s="7">
        <f t="shared" si="10"/>
        <v>0</v>
      </c>
      <c r="M705" t="str">
        <f xml:space="preserve"> INDEX(Lookup!$D$3:$D$134, MATCH('Inputs - Reps'!D705, Lookup!$C$3:$C$134, 0),)</f>
        <v>E Capex WN</v>
      </c>
    </row>
    <row r="706" spans="3:13">
      <c r="C706" s="15" t="s">
        <v>302</v>
      </c>
      <c r="D706" s="15" t="s">
        <v>120</v>
      </c>
      <c r="E706" s="15" t="s">
        <v>121</v>
      </c>
      <c r="F706" s="15" t="s">
        <v>36</v>
      </c>
      <c r="G706" s="15">
        <f xml:space="preserve"> IF( ISNA( 'F_Inputs - Reps override'!F706 ), "", IF( ISBLANK( 'F_Inputs - Reps override'!F706 ), 'F_Inputs - Reps'!F706, 'F_Inputs - Reps override'!F706 ) )</f>
        <v>3.2804861538461498</v>
      </c>
      <c r="H706" s="15">
        <f xml:space="preserve"> IF( ISNA( 'F_Inputs - Reps override'!G706 ), "", IF( ISBLANK( 'F_Inputs - Reps override'!G706 ), 'F_Inputs - Reps'!G706, 'F_Inputs - Reps override'!G706 ) )</f>
        <v>5.5200894230769197</v>
      </c>
      <c r="I706" s="15">
        <f xml:space="preserve"> IF( ISNA( 'F_Inputs - Reps override'!H706 ), "", IF( ISBLANK( 'F_Inputs - Reps override'!H706 ), 'F_Inputs - Reps'!H706, 'F_Inputs - Reps override'!H706 ) )</f>
        <v>6.1203998076923103</v>
      </c>
      <c r="J706" s="15">
        <f xml:space="preserve"> IF( ISNA( 'F_Inputs - Reps override'!I706 ), "", IF( ISBLANK( 'F_Inputs - Reps override'!I706 ), 'F_Inputs - Reps'!I706, 'F_Inputs - Reps override'!I706 ) )</f>
        <v>3.4388515384615399</v>
      </c>
      <c r="K706" s="15">
        <f xml:space="preserve"> IF( ISNA( 'F_Inputs - Reps override'!J706 ), "", IF( ISBLANK( 'F_Inputs - Reps override'!J706 ), 'F_Inputs - Reps'!J706, 'F_Inputs - Reps override'!J706 ) )</f>
        <v>2.13265384615385</v>
      </c>
      <c r="L706" s="7">
        <f t="shared" si="10"/>
        <v>20.49248076923077</v>
      </c>
      <c r="M706" t="str">
        <f xml:space="preserve"> INDEX(Lookup!$D$3:$D$134, MATCH('Inputs - Reps'!D706, Lookup!$C$3:$C$134, 0),)</f>
        <v>E Capex WN</v>
      </c>
    </row>
    <row r="707" spans="3:13">
      <c r="C707" s="15" t="s">
        <v>302</v>
      </c>
      <c r="D707" s="15" t="s">
        <v>122</v>
      </c>
      <c r="E707" s="15" t="s">
        <v>123</v>
      </c>
      <c r="F707" s="15" t="s">
        <v>36</v>
      </c>
      <c r="G707" s="15">
        <f xml:space="preserve"> IF( ISNA( 'F_Inputs - Reps override'!F707 ), "", IF( ISBLANK( 'F_Inputs - Reps override'!F707 ), 'F_Inputs - Reps'!F707, 'F_Inputs - Reps override'!F707 ) )</f>
        <v>13.972049999999999</v>
      </c>
      <c r="H707" s="15">
        <f xml:space="preserve"> IF( ISNA( 'F_Inputs - Reps override'!G707 ), "", IF( ISBLANK( 'F_Inputs - Reps override'!G707 ), 'F_Inputs - Reps'!G707, 'F_Inputs - Reps override'!G707 ) )</f>
        <v>14.1335826923077</v>
      </c>
      <c r="I707" s="15">
        <f xml:space="preserve"> IF( ISNA( 'F_Inputs - Reps override'!H707 ), "", IF( ISBLANK( 'F_Inputs - Reps override'!H707 ), 'F_Inputs - Reps'!H707, 'F_Inputs - Reps override'!H707 ) )</f>
        <v>14.523161538461499</v>
      </c>
      <c r="J707" s="15">
        <f xml:space="preserve"> IF( ISNA( 'F_Inputs - Reps override'!I707 ), "", IF( ISBLANK( 'F_Inputs - Reps override'!I707 ), 'F_Inputs - Reps'!I707, 'F_Inputs - Reps override'!I707 ) )</f>
        <v>14.653021153846201</v>
      </c>
      <c r="K707" s="15">
        <f xml:space="preserve"> IF( ISNA( 'F_Inputs - Reps override'!J707 ), "", IF( ISBLANK( 'F_Inputs - Reps override'!J707 ), 'F_Inputs - Reps'!J707, 'F_Inputs - Reps override'!J707 ) )</f>
        <v>14.653021153846201</v>
      </c>
      <c r="L707" s="7">
        <f t="shared" si="10"/>
        <v>71.934836538461596</v>
      </c>
      <c r="M707" t="str">
        <f xml:space="preserve"> INDEX(Lookup!$D$3:$D$134, MATCH('Inputs - Reps'!D707, Lookup!$C$3:$C$134, 0),)</f>
        <v>E Capex WN</v>
      </c>
    </row>
    <row r="708" spans="3:13">
      <c r="C708" s="15" t="s">
        <v>302</v>
      </c>
      <c r="D708" s="15" t="s">
        <v>124</v>
      </c>
      <c r="E708" s="15" t="s">
        <v>125</v>
      </c>
      <c r="F708" s="15" t="s">
        <v>36</v>
      </c>
      <c r="G708" s="15">
        <f xml:space="preserve"> IF( ISNA( 'F_Inputs - Reps override'!F708 ), "", IF( ISBLANK( 'F_Inputs - Reps override'!F708 ), 'F_Inputs - Reps'!F708, 'F_Inputs - Reps override'!F708 ) )</f>
        <v>38.0700972403937</v>
      </c>
      <c r="H708" s="15">
        <f xml:space="preserve"> IF( ISNA( 'F_Inputs - Reps override'!G708 ), "", IF( ISBLANK( 'F_Inputs - Reps override'!G708 ), 'F_Inputs - Reps'!G708, 'F_Inputs - Reps override'!G708 ) )</f>
        <v>38.265571498350901</v>
      </c>
      <c r="I708" s="15">
        <f xml:space="preserve"> IF( ISNA( 'F_Inputs - Reps override'!H708 ), "", IF( ISBLANK( 'F_Inputs - Reps override'!H708 ), 'F_Inputs - Reps'!H708, 'F_Inputs - Reps override'!H708 ) )</f>
        <v>38.464191208496302</v>
      </c>
      <c r="J708" s="15">
        <f xml:space="preserve"> IF( ISNA( 'F_Inputs - Reps override'!I708 ), "", IF( ISBLANK( 'F_Inputs - Reps override'!I708 ), 'F_Inputs - Reps'!I708, 'F_Inputs - Reps override'!I708 ) )</f>
        <v>38.6660081732213</v>
      </c>
      <c r="K708" s="15">
        <f xml:space="preserve"> IF( ISNA( 'F_Inputs - Reps override'!J708 ), "", IF( ISBLANK( 'F_Inputs - Reps override'!J708 ), 'F_Inputs - Reps'!J708, 'F_Inputs - Reps override'!J708 ) )</f>
        <v>38.871075067719801</v>
      </c>
      <c r="L708" s="7">
        <f t="shared" ref="L708:L771" si="11" xml:space="preserve"> SUM(G708:K708)</f>
        <v>192.336943188182</v>
      </c>
      <c r="M708" t="str">
        <f xml:space="preserve"> INDEX(Lookup!$D$3:$D$134, MATCH('Inputs - Reps'!D708, Lookup!$C$3:$C$134, 0),)</f>
        <v>B Opex WWN</v>
      </c>
    </row>
    <row r="709" spans="3:13">
      <c r="C709" s="15" t="s">
        <v>302</v>
      </c>
      <c r="D709" s="15" t="s">
        <v>126</v>
      </c>
      <c r="E709" s="15" t="s">
        <v>127</v>
      </c>
      <c r="F709" s="15" t="s">
        <v>36</v>
      </c>
      <c r="G709" s="15">
        <f xml:space="preserve"> IF( ISNA( 'F_Inputs - Reps override'!F709 ), "", IF( ISBLANK( 'F_Inputs - Reps override'!F709 ), 'F_Inputs - Reps'!F709, 'F_Inputs - Reps override'!F709 ) )</f>
        <v>44.530521001840299</v>
      </c>
      <c r="H709" s="15">
        <f xml:space="preserve"> IF( ISNA( 'F_Inputs - Reps override'!G709 ), "", IF( ISBLANK( 'F_Inputs - Reps override'!G709 ), 'F_Inputs - Reps'!G709, 'F_Inputs - Reps override'!G709 ) )</f>
        <v>46.206973646629102</v>
      </c>
      <c r="I709" s="15">
        <f xml:space="preserve"> IF( ISNA( 'F_Inputs - Reps override'!H709 ), "", IF( ISBLANK( 'F_Inputs - Reps override'!H709 ), 'F_Inputs - Reps'!H709, 'F_Inputs - Reps override'!H709 ) )</f>
        <v>48.6217288618857</v>
      </c>
      <c r="J709" s="15">
        <f xml:space="preserve"> IF( ISNA( 'F_Inputs - Reps override'!I709 ), "", IF( ISBLANK( 'F_Inputs - Reps override'!I709 ), 'F_Inputs - Reps'!I709, 'F_Inputs - Reps override'!I709 ) )</f>
        <v>51.803616536221902</v>
      </c>
      <c r="K709" s="15">
        <f xml:space="preserve"> IF( ISNA( 'F_Inputs - Reps override'!J709 ), "", IF( ISBLANK( 'F_Inputs - Reps override'!J709 ), 'F_Inputs - Reps'!J709, 'F_Inputs - Reps override'!J709 ) )</f>
        <v>54.0553030725521</v>
      </c>
      <c r="L709" s="7">
        <f t="shared" si="11"/>
        <v>245.21814311912911</v>
      </c>
      <c r="M709" t="str">
        <f xml:space="preserve"> INDEX(Lookup!$D$3:$D$134, MATCH('Inputs - Reps'!D709, Lookup!$C$3:$C$134, 0),)</f>
        <v>B Opex WWN</v>
      </c>
    </row>
    <row r="710" spans="3:13">
      <c r="C710" s="15" t="s">
        <v>302</v>
      </c>
      <c r="D710" s="15" t="s">
        <v>128</v>
      </c>
      <c r="E710" s="15" t="s">
        <v>129</v>
      </c>
      <c r="F710" s="15" t="s">
        <v>36</v>
      </c>
      <c r="G710" s="15">
        <f xml:space="preserve"> IF( ISNA( 'F_Inputs - Reps override'!F710 ), "", IF( ISBLANK( 'F_Inputs - Reps override'!F710 ), 'F_Inputs - Reps'!F710, 'F_Inputs - Reps override'!F710 ) )</f>
        <v>5.2198775205438102</v>
      </c>
      <c r="H710" s="15">
        <f xml:space="preserve"> IF( ISNA( 'F_Inputs - Reps override'!G710 ), "", IF( ISBLANK( 'F_Inputs - Reps override'!G710 ), 'F_Inputs - Reps'!G710, 'F_Inputs - Reps override'!G710 ) )</f>
        <v>5.2561380658943602</v>
      </c>
      <c r="I710" s="15">
        <f xml:space="preserve"> IF( ISNA( 'F_Inputs - Reps override'!H710 ), "", IF( ISBLANK( 'F_Inputs - Reps override'!H710 ), 'F_Inputs - Reps'!H710, 'F_Inputs - Reps override'!H710 ) )</f>
        <v>5.2929069402662403</v>
      </c>
      <c r="J710" s="15">
        <f xml:space="preserve"> IF( ISNA( 'F_Inputs - Reps override'!I710 ), "", IF( ISBLANK( 'F_Inputs - Reps override'!I710 ), 'F_Inputs - Reps'!I710, 'F_Inputs - Reps override'!I710 ) )</f>
        <v>5.33019127321207</v>
      </c>
      <c r="K710" s="15">
        <f xml:space="preserve"> IF( ISNA( 'F_Inputs - Reps override'!J710 ), "", IF( ISBLANK( 'F_Inputs - Reps override'!J710 ), 'F_Inputs - Reps'!J710, 'F_Inputs - Reps override'!J710 ) )</f>
        <v>5.3679982943442299</v>
      </c>
      <c r="L710" s="7">
        <f t="shared" si="11"/>
        <v>26.46711209426071</v>
      </c>
      <c r="M710" t="str">
        <f xml:space="preserve"> INDEX(Lookup!$D$3:$D$134, MATCH('Inputs - Reps'!D710, Lookup!$C$3:$C$134, 0),)</f>
        <v>B Opex BIO</v>
      </c>
    </row>
    <row r="711" spans="3:13">
      <c r="C711" s="15" t="s">
        <v>302</v>
      </c>
      <c r="D711" s="15" t="s">
        <v>130</v>
      </c>
      <c r="E711" s="15" t="s">
        <v>131</v>
      </c>
      <c r="F711" s="15" t="s">
        <v>36</v>
      </c>
      <c r="G711" s="15">
        <f xml:space="preserve"> IF( ISNA( 'F_Inputs - Reps override'!F711 ), "", IF( ISBLANK( 'F_Inputs - Reps override'!F711 ), 'F_Inputs - Reps'!F711, 'F_Inputs - Reps override'!F711 ) )</f>
        <v>6.1944885753825201</v>
      </c>
      <c r="H711" s="15">
        <f xml:space="preserve"> IF( ISNA( 'F_Inputs - Reps override'!G711 ), "", IF( ISBLANK( 'F_Inputs - Reps override'!G711 ), 'F_Inputs - Reps'!G711, 'F_Inputs - Reps override'!G711 ) )</f>
        <v>6.2344711141262801</v>
      </c>
      <c r="I711" s="15">
        <f xml:space="preserve"> IF( ISNA( 'F_Inputs - Reps override'!H711 ), "", IF( ISBLANK( 'F_Inputs - Reps override'!H711 ), 'F_Inputs - Reps'!H711, 'F_Inputs - Reps override'!H711 ) )</f>
        <v>6.2750929453033404</v>
      </c>
      <c r="J711" s="15">
        <f xml:space="preserve"> IF( ISNA( 'F_Inputs - Reps override'!I711 ), "", IF( ISBLANK( 'F_Inputs - Reps override'!I711 ), 'F_Inputs - Reps'!I711, 'F_Inputs - Reps override'!I711 ) )</f>
        <v>6.3163644404057804</v>
      </c>
      <c r="K711" s="15">
        <f xml:space="preserve"> IF( ISNA( 'F_Inputs - Reps override'!J711 ), "", IF( ISBLANK( 'F_Inputs - Reps override'!J711 ), 'F_Inputs - Reps'!J711, 'F_Inputs - Reps override'!J711 ) )</f>
        <v>6.3582961440311099</v>
      </c>
      <c r="L711" s="7">
        <f t="shared" si="11"/>
        <v>31.378713219249036</v>
      </c>
      <c r="M711" t="str">
        <f xml:space="preserve"> INDEX(Lookup!$D$3:$D$134, MATCH('Inputs - Reps'!D711, Lookup!$C$3:$C$134, 0),)</f>
        <v>B Opex BIO</v>
      </c>
    </row>
    <row r="712" spans="3:13">
      <c r="C712" s="15" t="s">
        <v>302</v>
      </c>
      <c r="D712" s="15" t="s">
        <v>132</v>
      </c>
      <c r="E712" s="15" t="s">
        <v>133</v>
      </c>
      <c r="F712" s="15" t="s">
        <v>36</v>
      </c>
      <c r="G712" s="15">
        <f xml:space="preserve"> IF( ISNA( 'F_Inputs - Reps override'!F712 ), "", IF( ISBLANK( 'F_Inputs - Reps override'!F712 ), 'F_Inputs - Reps'!F712, 'F_Inputs - Reps override'!F712 ) )</f>
        <v>5.9319484774540401</v>
      </c>
      <c r="H712" s="15">
        <f xml:space="preserve"> IF( ISNA( 'F_Inputs - Reps override'!G712 ), "", IF( ISBLANK( 'F_Inputs - Reps override'!G712 ), 'F_Inputs - Reps'!G712, 'F_Inputs - Reps override'!G712 ) )</f>
        <v>5.9370001775607104</v>
      </c>
      <c r="I712" s="15">
        <f xml:space="preserve"> IF( ISNA( 'F_Inputs - Reps override'!H712 ), "", IF( ISBLANK( 'F_Inputs - Reps override'!H712 ), 'F_Inputs - Reps'!H712, 'F_Inputs - Reps override'!H712 ) )</f>
        <v>5.9421243907645804</v>
      </c>
      <c r="J712" s="15">
        <f xml:space="preserve"> IF( ISNA( 'F_Inputs - Reps override'!I712 ), "", IF( ISBLANK( 'F_Inputs - Reps override'!I712 ), 'F_Inputs - Reps'!I712, 'F_Inputs - Reps override'!I712 ) )</f>
        <v>5.9473221662456597</v>
      </c>
      <c r="K712" s="15">
        <f xml:space="preserve"> IF( ISNA( 'F_Inputs - Reps override'!J712 ), "", IF( ISBLANK( 'F_Inputs - Reps override'!J712 ), 'F_Inputs - Reps'!J712, 'F_Inputs - Reps override'!J712 ) )</f>
        <v>5.9525945685183599</v>
      </c>
      <c r="L712" s="7">
        <f t="shared" si="11"/>
        <v>29.71098978054335</v>
      </c>
      <c r="M712" t="str">
        <f xml:space="preserve"> INDEX(Lookup!$D$3:$D$134, MATCH('Inputs - Reps'!D712, Lookup!$C$3:$C$134, 0),)</f>
        <v>B Opex BIO</v>
      </c>
    </row>
    <row r="713" spans="3:13">
      <c r="C713" s="15" t="s">
        <v>302</v>
      </c>
      <c r="D713" s="15" t="s">
        <v>134</v>
      </c>
      <c r="E713" s="15" t="s">
        <v>135</v>
      </c>
      <c r="F713" s="15" t="s">
        <v>36</v>
      </c>
      <c r="G713" s="15">
        <f xml:space="preserve"> IF( ISNA( 'F_Inputs - Reps override'!F713 ), "", IF( ISBLANK( 'F_Inputs - Reps override'!F713 ), 'F_Inputs - Reps'!F713, 'F_Inputs - Reps override'!F713 ) )</f>
        <v>2.7447936009009699</v>
      </c>
      <c r="H713" s="15">
        <f xml:space="preserve"> IF( ISNA( 'F_Inputs - Reps override'!G713 ), "", IF( ISBLANK( 'F_Inputs - Reps override'!G713 ), 'F_Inputs - Reps'!G713, 'F_Inputs - Reps override'!G713 ) )</f>
        <v>2.4773426582191802</v>
      </c>
      <c r="I713" s="15">
        <f xml:space="preserve"> IF( ISNA( 'F_Inputs - Reps override'!H713 ), "", IF( ISBLANK( 'F_Inputs - Reps override'!H713 ), 'F_Inputs - Reps'!H713, 'F_Inputs - Reps override'!H713 ) )</f>
        <v>2.53325523287671</v>
      </c>
      <c r="J713" s="15">
        <f xml:space="preserve"> IF( ISNA( 'F_Inputs - Reps override'!I713 ), "", IF( ISBLANK( 'F_Inputs - Reps override'!I713 ), 'F_Inputs - Reps'!I713, 'F_Inputs - Reps override'!I713 ) )</f>
        <v>2.5880901232876701</v>
      </c>
      <c r="K713" s="15">
        <f xml:space="preserve"> IF( ISNA( 'F_Inputs - Reps override'!J713 ), "", IF( ISBLANK( 'F_Inputs - Reps override'!J713 ), 'F_Inputs - Reps'!J713, 'F_Inputs - Reps override'!J713 ) )</f>
        <v>2.6495917719178101</v>
      </c>
      <c r="L713" s="7">
        <f t="shared" si="11"/>
        <v>12.993073387202342</v>
      </c>
      <c r="M713" t="str">
        <f xml:space="preserve"> INDEX(Lookup!$D$3:$D$134, MATCH('Inputs - Reps'!D713, Lookup!$C$3:$C$134, 0),)</f>
        <v>E Opex WWN</v>
      </c>
    </row>
    <row r="714" spans="3:13">
      <c r="C714" s="15" t="s">
        <v>302</v>
      </c>
      <c r="D714" s="15" t="s">
        <v>136</v>
      </c>
      <c r="E714" s="15" t="s">
        <v>137</v>
      </c>
      <c r="F714" s="15" t="s">
        <v>36</v>
      </c>
      <c r="G714" s="15">
        <f xml:space="preserve"> IF( ISNA( 'F_Inputs - Reps override'!F714 ), "", IF( ISBLANK( 'F_Inputs - Reps override'!F714 ), 'F_Inputs - Reps'!F714, 'F_Inputs - Reps override'!F714 ) )</f>
        <v>0.68278570221112</v>
      </c>
      <c r="H714" s="15">
        <f xml:space="preserve"> IF( ISNA( 'F_Inputs - Reps override'!G714 ), "", IF( ISBLANK( 'F_Inputs - Reps override'!G714 ), 'F_Inputs - Reps'!G714, 'F_Inputs - Reps override'!G714 ) )</f>
        <v>1.4066807397260299</v>
      </c>
      <c r="I714" s="15">
        <f xml:space="preserve"> IF( ISNA( 'F_Inputs - Reps override'!H714 ), "", IF( ISBLANK( 'F_Inputs - Reps override'!H714 ), 'F_Inputs - Reps'!H714, 'F_Inputs - Reps override'!H714 ) )</f>
        <v>3.3591445016397401</v>
      </c>
      <c r="J714" s="15">
        <f xml:space="preserve"> IF( ISNA( 'F_Inputs - Reps override'!I714 ), "", IF( ISBLANK( 'F_Inputs - Reps override'!I714 ), 'F_Inputs - Reps'!I714, 'F_Inputs - Reps override'!I714 ) )</f>
        <v>6.0536320520230502</v>
      </c>
      <c r="K714" s="15">
        <f xml:space="preserve"> IF( ISNA( 'F_Inputs - Reps override'!J714 ), "", IF( ISBLANK( 'F_Inputs - Reps override'!J714 ), 'F_Inputs - Reps'!J714, 'F_Inputs - Reps override'!J714 ) )</f>
        <v>7.7775375515853504</v>
      </c>
      <c r="L714" s="7">
        <f t="shared" si="11"/>
        <v>19.27978054718529</v>
      </c>
      <c r="M714" t="str">
        <f xml:space="preserve"> INDEX(Lookup!$D$3:$D$134, MATCH('Inputs - Reps'!D714, Lookup!$C$3:$C$134, 0),)</f>
        <v>E Opex WWN</v>
      </c>
    </row>
    <row r="715" spans="3:13">
      <c r="C715" s="15" t="s">
        <v>302</v>
      </c>
      <c r="D715" s="15" t="s">
        <v>138</v>
      </c>
      <c r="E715" s="15" t="s">
        <v>139</v>
      </c>
      <c r="F715" s="15" t="s">
        <v>36</v>
      </c>
      <c r="G715" s="15">
        <f xml:space="preserve"> IF( ISNA( 'F_Inputs - Reps override'!F715 ), "", IF( ISBLANK( 'F_Inputs - Reps override'!F715 ), 'F_Inputs - Reps'!F715, 'F_Inputs - Reps override'!F715 ) )</f>
        <v>0</v>
      </c>
      <c r="H715" s="15">
        <f xml:space="preserve"> IF( ISNA( 'F_Inputs - Reps override'!G715 ), "", IF( ISBLANK( 'F_Inputs - Reps override'!G715 ), 'F_Inputs - Reps'!G715, 'F_Inputs - Reps override'!G715 ) )</f>
        <v>0</v>
      </c>
      <c r="I715" s="15">
        <f xml:space="preserve"> IF( ISNA( 'F_Inputs - Reps override'!H715 ), "", IF( ISBLANK( 'F_Inputs - Reps override'!H715 ), 'F_Inputs - Reps'!H715, 'F_Inputs - Reps override'!H715 ) )</f>
        <v>0</v>
      </c>
      <c r="J715" s="15">
        <f xml:space="preserve"> IF( ISNA( 'F_Inputs - Reps override'!I715 ), "", IF( ISBLANK( 'F_Inputs - Reps override'!I715 ), 'F_Inputs - Reps'!I715, 'F_Inputs - Reps override'!I715 ) )</f>
        <v>0</v>
      </c>
      <c r="K715" s="15">
        <f xml:space="preserve"> IF( ISNA( 'F_Inputs - Reps override'!J715 ), "", IF( ISBLANK( 'F_Inputs - Reps override'!J715 ), 'F_Inputs - Reps'!J715, 'F_Inputs - Reps override'!J715 ) )</f>
        <v>0</v>
      </c>
      <c r="L715" s="7">
        <f t="shared" si="11"/>
        <v>0</v>
      </c>
      <c r="M715" t="str">
        <f xml:space="preserve"> INDEX(Lookup!$D$3:$D$134, MATCH('Inputs - Reps'!D715, Lookup!$C$3:$C$134, 0),)</f>
        <v>E Opex BIO</v>
      </c>
    </row>
    <row r="716" spans="3:13">
      <c r="C716" s="15" t="s">
        <v>302</v>
      </c>
      <c r="D716" s="15" t="s">
        <v>140</v>
      </c>
      <c r="E716" s="15" t="s">
        <v>141</v>
      </c>
      <c r="F716" s="15" t="s">
        <v>36</v>
      </c>
      <c r="G716" s="15">
        <f xml:space="preserve"> IF( ISNA( 'F_Inputs - Reps override'!F716 ), "", IF( ISBLANK( 'F_Inputs - Reps override'!F716 ), 'F_Inputs - Reps'!F716, 'F_Inputs - Reps override'!F716 ) )</f>
        <v>0</v>
      </c>
      <c r="H716" s="15">
        <f xml:space="preserve"> IF( ISNA( 'F_Inputs - Reps override'!G716 ), "", IF( ISBLANK( 'F_Inputs - Reps override'!G716 ), 'F_Inputs - Reps'!G716, 'F_Inputs - Reps override'!G716 ) )</f>
        <v>0</v>
      </c>
      <c r="I716" s="15">
        <f xml:space="preserve"> IF( ISNA( 'F_Inputs - Reps override'!H716 ), "", IF( ISBLANK( 'F_Inputs - Reps override'!H716 ), 'F_Inputs - Reps'!H716, 'F_Inputs - Reps override'!H716 ) )</f>
        <v>0</v>
      </c>
      <c r="J716" s="15">
        <f xml:space="preserve"> IF( ISNA( 'F_Inputs - Reps override'!I716 ), "", IF( ISBLANK( 'F_Inputs - Reps override'!I716 ), 'F_Inputs - Reps'!I716, 'F_Inputs - Reps override'!I716 ) )</f>
        <v>0</v>
      </c>
      <c r="K716" s="15">
        <f xml:space="preserve"> IF( ISNA( 'F_Inputs - Reps override'!J716 ), "", IF( ISBLANK( 'F_Inputs - Reps override'!J716 ), 'F_Inputs - Reps'!J716, 'F_Inputs - Reps override'!J716 ) )</f>
        <v>4.6175342465753402E-2</v>
      </c>
      <c r="L716" s="7">
        <f t="shared" si="11"/>
        <v>4.6175342465753402E-2</v>
      </c>
      <c r="M716" t="str">
        <f xml:space="preserve"> INDEX(Lookup!$D$3:$D$134, MATCH('Inputs - Reps'!D716, Lookup!$C$3:$C$134, 0),)</f>
        <v>E Opex BIO</v>
      </c>
    </row>
    <row r="717" spans="3:13">
      <c r="C717" s="15" t="s">
        <v>302</v>
      </c>
      <c r="D717" s="15" t="s">
        <v>142</v>
      </c>
      <c r="E717" s="15" t="s">
        <v>143</v>
      </c>
      <c r="F717" s="15" t="s">
        <v>36</v>
      </c>
      <c r="G717" s="15">
        <f xml:space="preserve"> IF( ISNA( 'F_Inputs - Reps override'!F717 ), "", IF( ISBLANK( 'F_Inputs - Reps override'!F717 ), 'F_Inputs - Reps'!F717, 'F_Inputs - Reps override'!F717 ) )</f>
        <v>0</v>
      </c>
      <c r="H717" s="15">
        <f xml:space="preserve"> IF( ISNA( 'F_Inputs - Reps override'!G717 ), "", IF( ISBLANK( 'F_Inputs - Reps override'!G717 ), 'F_Inputs - Reps'!G717, 'F_Inputs - Reps override'!G717 ) )</f>
        <v>0</v>
      </c>
      <c r="I717" s="15">
        <f xml:space="preserve"> IF( ISNA( 'F_Inputs - Reps override'!H717 ), "", IF( ISBLANK( 'F_Inputs - Reps override'!H717 ), 'F_Inputs - Reps'!H717, 'F_Inputs - Reps override'!H717 ) )</f>
        <v>0</v>
      </c>
      <c r="J717" s="15">
        <f xml:space="preserve"> IF( ISNA( 'F_Inputs - Reps override'!I717 ), "", IF( ISBLANK( 'F_Inputs - Reps override'!I717 ), 'F_Inputs - Reps'!I717, 'F_Inputs - Reps override'!I717 ) )</f>
        <v>0</v>
      </c>
      <c r="K717" s="15">
        <f xml:space="preserve"> IF( ISNA( 'F_Inputs - Reps override'!J717 ), "", IF( ISBLANK( 'F_Inputs - Reps override'!J717 ), 'F_Inputs - Reps'!J717, 'F_Inputs - Reps override'!J717 ) )</f>
        <v>0</v>
      </c>
      <c r="L717" s="7">
        <f t="shared" si="11"/>
        <v>0</v>
      </c>
      <c r="M717" t="str">
        <f xml:space="preserve"> INDEX(Lookup!$D$3:$D$134, MATCH('Inputs - Reps'!D717, Lookup!$C$3:$C$134, 0),)</f>
        <v>E Opex BIO</v>
      </c>
    </row>
    <row r="718" spans="3:13">
      <c r="C718" s="15" t="s">
        <v>302</v>
      </c>
      <c r="D718" s="15" t="s">
        <v>144</v>
      </c>
      <c r="E718" s="15" t="s">
        <v>145</v>
      </c>
      <c r="F718" s="15" t="s">
        <v>36</v>
      </c>
      <c r="G718" s="15">
        <f xml:space="preserve"> IF( ISNA( 'F_Inputs - Reps override'!F718 ), "", IF( ISBLANK( 'F_Inputs - Reps override'!F718 ), 'F_Inputs - Reps'!F718, 'F_Inputs - Reps override'!F718 ) )</f>
        <v>0.81146607164536999</v>
      </c>
      <c r="H718" s="15">
        <f xml:space="preserve"> IF( ISNA( 'F_Inputs - Reps override'!G718 ), "", IF( ISBLANK( 'F_Inputs - Reps override'!G718 ), 'F_Inputs - Reps'!G718, 'F_Inputs - Reps override'!G718 ) )</f>
        <v>0.7</v>
      </c>
      <c r="I718" s="15">
        <f xml:space="preserve"> IF( ISNA( 'F_Inputs - Reps override'!H718 ), "", IF( ISBLANK( 'F_Inputs - Reps override'!H718 ), 'F_Inputs - Reps'!H718, 'F_Inputs - Reps override'!H718 ) )</f>
        <v>0.7</v>
      </c>
      <c r="J718" s="15">
        <f xml:space="preserve"> IF( ISNA( 'F_Inputs - Reps override'!I718 ), "", IF( ISBLANK( 'F_Inputs - Reps override'!I718 ), 'F_Inputs - Reps'!I718, 'F_Inputs - Reps override'!I718 ) )</f>
        <v>0.7</v>
      </c>
      <c r="K718" s="15">
        <f xml:space="preserve"> IF( ISNA( 'F_Inputs - Reps override'!J718 ), "", IF( ISBLANK( 'F_Inputs - Reps override'!J718 ), 'F_Inputs - Reps'!J718, 'F_Inputs - Reps override'!J718 ) )</f>
        <v>0.7</v>
      </c>
      <c r="L718" s="7">
        <f t="shared" si="11"/>
        <v>3.6114660716453706</v>
      </c>
      <c r="M718" t="str">
        <f xml:space="preserve"> INDEX(Lookup!$D$3:$D$134, MATCH('Inputs - Reps'!D718, Lookup!$C$3:$C$134, 0),)</f>
        <v>Plus Opex WWN</v>
      </c>
    </row>
    <row r="719" spans="3:13">
      <c r="C719" s="15" t="s">
        <v>302</v>
      </c>
      <c r="D719" s="15" t="s">
        <v>146</v>
      </c>
      <c r="E719" s="15" t="s">
        <v>147</v>
      </c>
      <c r="F719" s="15" t="s">
        <v>36</v>
      </c>
      <c r="G719" s="15">
        <f xml:space="preserve"> IF( ISNA( 'F_Inputs - Reps override'!F719 ), "", IF( ISBLANK( 'F_Inputs - Reps override'!F719 ), 'F_Inputs - Reps'!F719, 'F_Inputs - Reps override'!F719 ) )</f>
        <v>0</v>
      </c>
      <c r="H719" s="15">
        <f xml:space="preserve"> IF( ISNA( 'F_Inputs - Reps override'!G719 ), "", IF( ISBLANK( 'F_Inputs - Reps override'!G719 ), 'F_Inputs - Reps'!G719, 'F_Inputs - Reps override'!G719 ) )</f>
        <v>0</v>
      </c>
      <c r="I719" s="15">
        <f xml:space="preserve"> IF( ISNA( 'F_Inputs - Reps override'!H719 ), "", IF( ISBLANK( 'F_Inputs - Reps override'!H719 ), 'F_Inputs - Reps'!H719, 'F_Inputs - Reps override'!H719 ) )</f>
        <v>0</v>
      </c>
      <c r="J719" s="15">
        <f xml:space="preserve"> IF( ISNA( 'F_Inputs - Reps override'!I719 ), "", IF( ISBLANK( 'F_Inputs - Reps override'!I719 ), 'F_Inputs - Reps'!I719, 'F_Inputs - Reps override'!I719 ) )</f>
        <v>0</v>
      </c>
      <c r="K719" s="15">
        <f xml:space="preserve"> IF( ISNA( 'F_Inputs - Reps override'!J719 ), "", IF( ISBLANK( 'F_Inputs - Reps override'!J719 ), 'F_Inputs - Reps'!J719, 'F_Inputs - Reps override'!J719 ) )</f>
        <v>0</v>
      </c>
      <c r="L719" s="7">
        <f t="shared" si="11"/>
        <v>0</v>
      </c>
      <c r="M719" t="str">
        <f xml:space="preserve"> INDEX(Lookup!$D$3:$D$134, MATCH('Inputs - Reps'!D719, Lookup!$C$3:$C$134, 0),)</f>
        <v>Plus Opex WWN</v>
      </c>
    </row>
    <row r="720" spans="3:13">
      <c r="C720" s="15" t="s">
        <v>302</v>
      </c>
      <c r="D720" s="15" t="s">
        <v>148</v>
      </c>
      <c r="E720" s="15" t="s">
        <v>149</v>
      </c>
      <c r="F720" s="15" t="s">
        <v>36</v>
      </c>
      <c r="G720" s="15">
        <f xml:space="preserve"> IF( ISNA( 'F_Inputs - Reps override'!F720 ), "", IF( ISBLANK( 'F_Inputs - Reps override'!F720 ), 'F_Inputs - Reps'!F720, 'F_Inputs - Reps override'!F720 ) )</f>
        <v>0</v>
      </c>
      <c r="H720" s="15">
        <f xml:space="preserve"> IF( ISNA( 'F_Inputs - Reps override'!G720 ), "", IF( ISBLANK( 'F_Inputs - Reps override'!G720 ), 'F_Inputs - Reps'!G720, 'F_Inputs - Reps override'!G720 ) )</f>
        <v>0</v>
      </c>
      <c r="I720" s="15">
        <f xml:space="preserve"> IF( ISNA( 'F_Inputs - Reps override'!H720 ), "", IF( ISBLANK( 'F_Inputs - Reps override'!H720 ), 'F_Inputs - Reps'!H720, 'F_Inputs - Reps override'!H720 ) )</f>
        <v>0</v>
      </c>
      <c r="J720" s="15">
        <f xml:space="preserve"> IF( ISNA( 'F_Inputs - Reps override'!I720 ), "", IF( ISBLANK( 'F_Inputs - Reps override'!I720 ), 'F_Inputs - Reps'!I720, 'F_Inputs - Reps override'!I720 ) )</f>
        <v>0</v>
      </c>
      <c r="K720" s="15">
        <f xml:space="preserve"> IF( ISNA( 'F_Inputs - Reps override'!J720 ), "", IF( ISBLANK( 'F_Inputs - Reps override'!J720 ), 'F_Inputs - Reps'!J720, 'F_Inputs - Reps override'!J720 ) )</f>
        <v>0</v>
      </c>
      <c r="L720" s="7">
        <f t="shared" si="11"/>
        <v>0</v>
      </c>
      <c r="M720" t="str">
        <f xml:space="preserve"> INDEX(Lookup!$D$3:$D$134, MATCH('Inputs - Reps'!D720, Lookup!$C$3:$C$134, 0),)</f>
        <v>Plus Opex BIO</v>
      </c>
    </row>
    <row r="721" spans="3:13">
      <c r="C721" s="15" t="s">
        <v>302</v>
      </c>
      <c r="D721" s="15" t="s">
        <v>150</v>
      </c>
      <c r="E721" s="15" t="s">
        <v>151</v>
      </c>
      <c r="F721" s="15" t="s">
        <v>36</v>
      </c>
      <c r="G721" s="15">
        <f xml:space="preserve"> IF( ISNA( 'F_Inputs - Reps override'!F721 ), "", IF( ISBLANK( 'F_Inputs - Reps override'!F721 ), 'F_Inputs - Reps'!F721, 'F_Inputs - Reps override'!F721 ) )</f>
        <v>0</v>
      </c>
      <c r="H721" s="15">
        <f xml:space="preserve"> IF( ISNA( 'F_Inputs - Reps override'!G721 ), "", IF( ISBLANK( 'F_Inputs - Reps override'!G721 ), 'F_Inputs - Reps'!G721, 'F_Inputs - Reps override'!G721 ) )</f>
        <v>0</v>
      </c>
      <c r="I721" s="15">
        <f xml:space="preserve"> IF( ISNA( 'F_Inputs - Reps override'!H721 ), "", IF( ISBLANK( 'F_Inputs - Reps override'!H721 ), 'F_Inputs - Reps'!H721, 'F_Inputs - Reps override'!H721 ) )</f>
        <v>0</v>
      </c>
      <c r="J721" s="15">
        <f xml:space="preserve"> IF( ISNA( 'F_Inputs - Reps override'!I721 ), "", IF( ISBLANK( 'F_Inputs - Reps override'!I721 ), 'F_Inputs - Reps'!I721, 'F_Inputs - Reps override'!I721 ) )</f>
        <v>0</v>
      </c>
      <c r="K721" s="15">
        <f xml:space="preserve"> IF( ISNA( 'F_Inputs - Reps override'!J721 ), "", IF( ISBLANK( 'F_Inputs - Reps override'!J721 ), 'F_Inputs - Reps'!J721, 'F_Inputs - Reps override'!J721 ) )</f>
        <v>0</v>
      </c>
      <c r="L721" s="7">
        <f t="shared" si="11"/>
        <v>0</v>
      </c>
      <c r="M721" t="str">
        <f xml:space="preserve"> INDEX(Lookup!$D$3:$D$134, MATCH('Inputs - Reps'!D721, Lookup!$C$3:$C$134, 0),)</f>
        <v>Plus Opex BIO</v>
      </c>
    </row>
    <row r="722" spans="3:13">
      <c r="C722" s="15" t="s">
        <v>302</v>
      </c>
      <c r="D722" s="15" t="s">
        <v>152</v>
      </c>
      <c r="E722" s="15" t="s">
        <v>153</v>
      </c>
      <c r="F722" s="15" t="s">
        <v>36</v>
      </c>
      <c r="G722" s="15">
        <f xml:space="preserve"> IF( ISNA( 'F_Inputs - Reps override'!F722 ), "", IF( ISBLANK( 'F_Inputs - Reps override'!F722 ), 'F_Inputs - Reps'!F722, 'F_Inputs - Reps override'!F722 ) )</f>
        <v>0</v>
      </c>
      <c r="H722" s="15">
        <f xml:space="preserve"> IF( ISNA( 'F_Inputs - Reps override'!G722 ), "", IF( ISBLANK( 'F_Inputs - Reps override'!G722 ), 'F_Inputs - Reps'!G722, 'F_Inputs - Reps override'!G722 ) )</f>
        <v>0</v>
      </c>
      <c r="I722" s="15">
        <f xml:space="preserve"> IF( ISNA( 'F_Inputs - Reps override'!H722 ), "", IF( ISBLANK( 'F_Inputs - Reps override'!H722 ), 'F_Inputs - Reps'!H722, 'F_Inputs - Reps override'!H722 ) )</f>
        <v>0</v>
      </c>
      <c r="J722" s="15">
        <f xml:space="preserve"> IF( ISNA( 'F_Inputs - Reps override'!I722 ), "", IF( ISBLANK( 'F_Inputs - Reps override'!I722 ), 'F_Inputs - Reps'!I722, 'F_Inputs - Reps override'!I722 ) )</f>
        <v>0</v>
      </c>
      <c r="K722" s="15">
        <f xml:space="preserve"> IF( ISNA( 'F_Inputs - Reps override'!J722 ), "", IF( ISBLANK( 'F_Inputs - Reps override'!J722 ), 'F_Inputs - Reps'!J722, 'F_Inputs - Reps override'!J722 ) )</f>
        <v>0</v>
      </c>
      <c r="L722" s="7">
        <f t="shared" si="11"/>
        <v>0</v>
      </c>
      <c r="M722" t="str">
        <f xml:space="preserve"> INDEX(Lookup!$D$3:$D$134, MATCH('Inputs - Reps'!D722, Lookup!$C$3:$C$134, 0),)</f>
        <v>Plus Opex BIO</v>
      </c>
    </row>
    <row r="723" spans="3:13">
      <c r="C723" s="15" t="s">
        <v>302</v>
      </c>
      <c r="D723" s="15" t="s">
        <v>154</v>
      </c>
      <c r="E723" s="15" t="s">
        <v>155</v>
      </c>
      <c r="F723" s="15" t="s">
        <v>36</v>
      </c>
      <c r="G723" s="15">
        <f xml:space="preserve"> IF( ISNA( 'F_Inputs - Reps override'!F723 ), "", IF( ISBLANK( 'F_Inputs - Reps override'!F723 ), 'F_Inputs - Reps'!F723, 'F_Inputs - Reps override'!F723 ) )</f>
        <v>0</v>
      </c>
      <c r="H723" s="15">
        <f xml:space="preserve"> IF( ISNA( 'F_Inputs - Reps override'!G723 ), "", IF( ISBLANK( 'F_Inputs - Reps override'!G723 ), 'F_Inputs - Reps'!G723, 'F_Inputs - Reps override'!G723 ) )</f>
        <v>0</v>
      </c>
      <c r="I723" s="15">
        <f xml:space="preserve"> IF( ISNA( 'F_Inputs - Reps override'!H723 ), "", IF( ISBLANK( 'F_Inputs - Reps override'!H723 ), 'F_Inputs - Reps'!H723, 'F_Inputs - Reps override'!H723 ) )</f>
        <v>0</v>
      </c>
      <c r="J723" s="15">
        <f xml:space="preserve"> IF( ISNA( 'F_Inputs - Reps override'!I723 ), "", IF( ISBLANK( 'F_Inputs - Reps override'!I723 ), 'F_Inputs - Reps'!I723, 'F_Inputs - Reps override'!I723 ) )</f>
        <v>0</v>
      </c>
      <c r="K723" s="15">
        <f xml:space="preserve"> IF( ISNA( 'F_Inputs - Reps override'!J723 ), "", IF( ISBLANK( 'F_Inputs - Reps override'!J723 ), 'F_Inputs - Reps'!J723, 'F_Inputs - Reps override'!J723 ) )</f>
        <v>0</v>
      </c>
      <c r="L723" s="7">
        <f t="shared" si="11"/>
        <v>0</v>
      </c>
      <c r="M723" t="str">
        <f xml:space="preserve"> INDEX(Lookup!$D$3:$D$134, MATCH('Inputs - Reps'!D723, Lookup!$C$3:$C$134, 0),)</f>
        <v>Plus Opex WWN</v>
      </c>
    </row>
    <row r="724" spans="3:13">
      <c r="C724" s="15" t="s">
        <v>302</v>
      </c>
      <c r="D724" s="15" t="s">
        <v>156</v>
      </c>
      <c r="E724" s="15" t="s">
        <v>157</v>
      </c>
      <c r="F724" s="15" t="s">
        <v>36</v>
      </c>
      <c r="G724" s="15">
        <f xml:space="preserve"> IF( ISNA( 'F_Inputs - Reps override'!F724 ), "", IF( ISBLANK( 'F_Inputs - Reps override'!F724 ), 'F_Inputs - Reps'!F724, 'F_Inputs - Reps override'!F724 ) )</f>
        <v>0.36864531998056799</v>
      </c>
      <c r="H724" s="15">
        <f xml:space="preserve"> IF( ISNA( 'F_Inputs - Reps override'!G724 ), "", IF( ISBLANK( 'F_Inputs - Reps override'!G724 ), 'F_Inputs - Reps'!G724, 'F_Inputs - Reps override'!G724 ) )</f>
        <v>6.26928219178082E-2</v>
      </c>
      <c r="I724" s="15">
        <f xml:space="preserve"> IF( ISNA( 'F_Inputs - Reps override'!H724 ), "", IF( ISBLANK( 'F_Inputs - Reps override'!H724 ), 'F_Inputs - Reps'!H724, 'F_Inputs - Reps override'!H724 ) )</f>
        <v>0.16450767123287699</v>
      </c>
      <c r="J724" s="15">
        <f xml:space="preserve"> IF( ISNA( 'F_Inputs - Reps override'!I724 ), "", IF( ISBLANK( 'F_Inputs - Reps override'!I724 ), 'F_Inputs - Reps'!I724, 'F_Inputs - Reps override'!I724 ) )</f>
        <v>0.32472136986301398</v>
      </c>
      <c r="K724" s="15">
        <f xml:space="preserve"> IF( ISNA( 'F_Inputs - Reps override'!J724 ), "", IF( ISBLANK( 'F_Inputs - Reps override'!J724 ), 'F_Inputs - Reps'!J724, 'F_Inputs - Reps override'!J724 ) )</f>
        <v>0.50197616438356196</v>
      </c>
      <c r="L724" s="7">
        <f t="shared" si="11"/>
        <v>1.4225433473778293</v>
      </c>
      <c r="M724" t="str">
        <f xml:space="preserve"> INDEX(Lookup!$D$3:$D$134, MATCH('Inputs - Reps'!D724, Lookup!$C$3:$C$134, 0),)</f>
        <v>Plus Opex WWN</v>
      </c>
    </row>
    <row r="725" spans="3:13">
      <c r="C725" s="15" t="s">
        <v>302</v>
      </c>
      <c r="D725" s="15" t="s">
        <v>158</v>
      </c>
      <c r="E725" s="15" t="s">
        <v>159</v>
      </c>
      <c r="F725" s="15" t="s">
        <v>36</v>
      </c>
      <c r="G725" s="15">
        <f xml:space="preserve"> IF( ISNA( 'F_Inputs - Reps override'!F725 ), "", IF( ISBLANK( 'F_Inputs - Reps override'!F725 ), 'F_Inputs - Reps'!F725, 'F_Inputs - Reps override'!F725 ) )</f>
        <v>0</v>
      </c>
      <c r="H725" s="15">
        <f xml:space="preserve"> IF( ISNA( 'F_Inputs - Reps override'!G725 ), "", IF( ISBLANK( 'F_Inputs - Reps override'!G725 ), 'F_Inputs - Reps'!G725, 'F_Inputs - Reps override'!G725 ) )</f>
        <v>0</v>
      </c>
      <c r="I725" s="15">
        <f xml:space="preserve"> IF( ISNA( 'F_Inputs - Reps override'!H725 ), "", IF( ISBLANK( 'F_Inputs - Reps override'!H725 ), 'F_Inputs - Reps'!H725, 'F_Inputs - Reps override'!H725 ) )</f>
        <v>0</v>
      </c>
      <c r="J725" s="15">
        <f xml:space="preserve"> IF( ISNA( 'F_Inputs - Reps override'!I725 ), "", IF( ISBLANK( 'F_Inputs - Reps override'!I725 ), 'F_Inputs - Reps'!I725, 'F_Inputs - Reps override'!I725 ) )</f>
        <v>0</v>
      </c>
      <c r="K725" s="15">
        <f xml:space="preserve"> IF( ISNA( 'F_Inputs - Reps override'!J725 ), "", IF( ISBLANK( 'F_Inputs - Reps override'!J725 ), 'F_Inputs - Reps'!J725, 'F_Inputs - Reps override'!J725 ) )</f>
        <v>0</v>
      </c>
      <c r="L725" s="7">
        <f t="shared" si="11"/>
        <v>0</v>
      </c>
      <c r="M725" t="str">
        <f xml:space="preserve"> INDEX(Lookup!$D$3:$D$134, MATCH('Inputs - Reps'!D725, Lookup!$C$3:$C$134, 0),)</f>
        <v>Plus Opex BIO</v>
      </c>
    </row>
    <row r="726" spans="3:13">
      <c r="C726" s="15" t="s">
        <v>302</v>
      </c>
      <c r="D726" s="15" t="s">
        <v>160</v>
      </c>
      <c r="E726" s="15" t="s">
        <v>161</v>
      </c>
      <c r="F726" s="15" t="s">
        <v>36</v>
      </c>
      <c r="G726" s="15">
        <f xml:space="preserve"> IF( ISNA( 'F_Inputs - Reps override'!F726 ), "", IF( ISBLANK( 'F_Inputs - Reps override'!F726 ), 'F_Inputs - Reps'!F726, 'F_Inputs - Reps override'!F726 ) )</f>
        <v>0</v>
      </c>
      <c r="H726" s="15">
        <f xml:space="preserve"> IF( ISNA( 'F_Inputs - Reps override'!G726 ), "", IF( ISBLANK( 'F_Inputs - Reps override'!G726 ), 'F_Inputs - Reps'!G726, 'F_Inputs - Reps override'!G726 ) )</f>
        <v>0</v>
      </c>
      <c r="I726" s="15">
        <f xml:space="preserve"> IF( ISNA( 'F_Inputs - Reps override'!H726 ), "", IF( ISBLANK( 'F_Inputs - Reps override'!H726 ), 'F_Inputs - Reps'!H726, 'F_Inputs - Reps override'!H726 ) )</f>
        <v>0</v>
      </c>
      <c r="J726" s="15">
        <f xml:space="preserve"> IF( ISNA( 'F_Inputs - Reps override'!I726 ), "", IF( ISBLANK( 'F_Inputs - Reps override'!I726 ), 'F_Inputs - Reps'!I726, 'F_Inputs - Reps override'!I726 ) )</f>
        <v>0</v>
      </c>
      <c r="K726" s="15">
        <f xml:space="preserve"> IF( ISNA( 'F_Inputs - Reps override'!J726 ), "", IF( ISBLANK( 'F_Inputs - Reps override'!J726 ), 'F_Inputs - Reps'!J726, 'F_Inputs - Reps override'!J726 ) )</f>
        <v>0</v>
      </c>
      <c r="L726" s="7">
        <f t="shared" si="11"/>
        <v>0</v>
      </c>
      <c r="M726" t="str">
        <f xml:space="preserve"> INDEX(Lookup!$D$3:$D$134, MATCH('Inputs - Reps'!D726, Lookup!$C$3:$C$134, 0),)</f>
        <v>Plus Opex BIO</v>
      </c>
    </row>
    <row r="727" spans="3:13">
      <c r="C727" s="15" t="s">
        <v>302</v>
      </c>
      <c r="D727" s="15" t="s">
        <v>162</v>
      </c>
      <c r="E727" s="15" t="s">
        <v>163</v>
      </c>
      <c r="F727" s="15" t="s">
        <v>36</v>
      </c>
      <c r="G727" s="15">
        <f xml:space="preserve"> IF( ISNA( 'F_Inputs - Reps override'!F727 ), "", IF( ISBLANK( 'F_Inputs - Reps override'!F727 ), 'F_Inputs - Reps'!F727, 'F_Inputs - Reps override'!F727 ) )</f>
        <v>0</v>
      </c>
      <c r="H727" s="15">
        <f xml:space="preserve"> IF( ISNA( 'F_Inputs - Reps override'!G727 ), "", IF( ISBLANK( 'F_Inputs - Reps override'!G727 ), 'F_Inputs - Reps'!G727, 'F_Inputs - Reps override'!G727 ) )</f>
        <v>0</v>
      </c>
      <c r="I727" s="15">
        <f xml:space="preserve"> IF( ISNA( 'F_Inputs - Reps override'!H727 ), "", IF( ISBLANK( 'F_Inputs - Reps override'!H727 ), 'F_Inputs - Reps'!H727, 'F_Inputs - Reps override'!H727 ) )</f>
        <v>0</v>
      </c>
      <c r="J727" s="15">
        <f xml:space="preserve"> IF( ISNA( 'F_Inputs - Reps override'!I727 ), "", IF( ISBLANK( 'F_Inputs - Reps override'!I727 ), 'F_Inputs - Reps'!I727, 'F_Inputs - Reps override'!I727 ) )</f>
        <v>0</v>
      </c>
      <c r="K727" s="15">
        <f xml:space="preserve"> IF( ISNA( 'F_Inputs - Reps override'!J727 ), "", IF( ISBLANK( 'F_Inputs - Reps override'!J727 ), 'F_Inputs - Reps'!J727, 'F_Inputs - Reps override'!J727 ) )</f>
        <v>0</v>
      </c>
      <c r="L727" s="7">
        <f t="shared" si="11"/>
        <v>0</v>
      </c>
      <c r="M727" t="str">
        <f xml:space="preserve"> INDEX(Lookup!$D$3:$D$134, MATCH('Inputs - Reps'!D727, Lookup!$C$3:$C$134, 0),)</f>
        <v>Plus Opex BIO</v>
      </c>
    </row>
    <row r="728" spans="3:13">
      <c r="C728" s="15" t="s">
        <v>302</v>
      </c>
      <c r="D728" s="15" t="s">
        <v>164</v>
      </c>
      <c r="E728" s="15" t="s">
        <v>165</v>
      </c>
      <c r="F728" s="15" t="s">
        <v>36</v>
      </c>
      <c r="G728" s="15">
        <f xml:space="preserve"> IF( ISNA( 'F_Inputs - Reps override'!F728 ), "", IF( ISBLANK( 'F_Inputs - Reps override'!F728 ), 'F_Inputs - Reps'!F728, 'F_Inputs - Reps override'!F728 ) )</f>
        <v>1.3783911206002799</v>
      </c>
      <c r="H728" s="15">
        <f xml:space="preserve"> IF( ISNA( 'F_Inputs - Reps override'!G728 ), "", IF( ISBLANK( 'F_Inputs - Reps override'!G728 ), 'F_Inputs - Reps'!G728, 'F_Inputs - Reps override'!G728 ) )</f>
        <v>1.206</v>
      </c>
      <c r="I728" s="15">
        <f xml:space="preserve"> IF( ISNA( 'F_Inputs - Reps override'!H728 ), "", IF( ISBLANK( 'F_Inputs - Reps override'!H728 ), 'F_Inputs - Reps'!H728, 'F_Inputs - Reps override'!H728 ) )</f>
        <v>1.206</v>
      </c>
      <c r="J728" s="15">
        <f xml:space="preserve"> IF( ISNA( 'F_Inputs - Reps override'!I728 ), "", IF( ISBLANK( 'F_Inputs - Reps override'!I728 ), 'F_Inputs - Reps'!I728, 'F_Inputs - Reps override'!I728 ) )</f>
        <v>1.206</v>
      </c>
      <c r="K728" s="15">
        <f xml:space="preserve"> IF( ISNA( 'F_Inputs - Reps override'!J728 ), "", IF( ISBLANK( 'F_Inputs - Reps override'!J728 ), 'F_Inputs - Reps'!J728, 'F_Inputs - Reps override'!J728 ) )</f>
        <v>1.206</v>
      </c>
      <c r="L728" s="7">
        <f t="shared" si="11"/>
        <v>6.2023911206002804</v>
      </c>
      <c r="M728" t="str">
        <f xml:space="preserve"> INDEX(Lookup!$D$3:$D$134, MATCH('Inputs - Reps'!D728, Lookup!$C$3:$C$134, 0),)</f>
        <v>Plus Opex WWN</v>
      </c>
    </row>
    <row r="729" spans="3:13">
      <c r="C729" s="15" t="s">
        <v>302</v>
      </c>
      <c r="D729" s="15" t="s">
        <v>166</v>
      </c>
      <c r="E729" s="15" t="s">
        <v>167</v>
      </c>
      <c r="F729" s="15" t="s">
        <v>36</v>
      </c>
      <c r="G729" s="15">
        <f xml:space="preserve"> IF( ISNA( 'F_Inputs - Reps override'!F729 ), "", IF( ISBLANK( 'F_Inputs - Reps override'!F729 ), 'F_Inputs - Reps'!F729, 'F_Inputs - Reps override'!F729 ) )</f>
        <v>0</v>
      </c>
      <c r="H729" s="15">
        <f xml:space="preserve"> IF( ISNA( 'F_Inputs - Reps override'!G729 ), "", IF( ISBLANK( 'F_Inputs - Reps override'!G729 ), 'F_Inputs - Reps'!G729, 'F_Inputs - Reps override'!G729 ) )</f>
        <v>0</v>
      </c>
      <c r="I729" s="15">
        <f xml:space="preserve"> IF( ISNA( 'F_Inputs - Reps override'!H729 ), "", IF( ISBLANK( 'F_Inputs - Reps override'!H729 ), 'F_Inputs - Reps'!H729, 'F_Inputs - Reps override'!H729 ) )</f>
        <v>0</v>
      </c>
      <c r="J729" s="15">
        <f xml:space="preserve"> IF( ISNA( 'F_Inputs - Reps override'!I729 ), "", IF( ISBLANK( 'F_Inputs - Reps override'!I729 ), 'F_Inputs - Reps'!I729, 'F_Inputs - Reps override'!I729 ) )</f>
        <v>0</v>
      </c>
      <c r="K729" s="15">
        <f xml:space="preserve"> IF( ISNA( 'F_Inputs - Reps override'!J729 ), "", IF( ISBLANK( 'F_Inputs - Reps override'!J729 ), 'F_Inputs - Reps'!J729, 'F_Inputs - Reps override'!J729 ) )</f>
        <v>0</v>
      </c>
      <c r="L729" s="7">
        <f t="shared" si="11"/>
        <v>0</v>
      </c>
      <c r="M729" t="str">
        <f xml:space="preserve"> INDEX(Lookup!$D$3:$D$134, MATCH('Inputs - Reps'!D729, Lookup!$C$3:$C$134, 0),)</f>
        <v>Plus Opex WWN</v>
      </c>
    </row>
    <row r="730" spans="3:13">
      <c r="C730" s="15" t="s">
        <v>302</v>
      </c>
      <c r="D730" s="15" t="s">
        <v>168</v>
      </c>
      <c r="E730" s="15" t="s">
        <v>169</v>
      </c>
      <c r="F730" s="15" t="s">
        <v>36</v>
      </c>
      <c r="G730" s="15">
        <f xml:space="preserve"> IF( ISNA( 'F_Inputs - Reps override'!F730 ), "", IF( ISBLANK( 'F_Inputs - Reps override'!F730 ), 'F_Inputs - Reps'!F730, 'F_Inputs - Reps override'!F730 ) )</f>
        <v>0</v>
      </c>
      <c r="H730" s="15">
        <f xml:space="preserve"> IF( ISNA( 'F_Inputs - Reps override'!G730 ), "", IF( ISBLANK( 'F_Inputs - Reps override'!G730 ), 'F_Inputs - Reps'!G730, 'F_Inputs - Reps override'!G730 ) )</f>
        <v>0</v>
      </c>
      <c r="I730" s="15">
        <f xml:space="preserve"> IF( ISNA( 'F_Inputs - Reps override'!H730 ), "", IF( ISBLANK( 'F_Inputs - Reps override'!H730 ), 'F_Inputs - Reps'!H730, 'F_Inputs - Reps override'!H730 ) )</f>
        <v>0</v>
      </c>
      <c r="J730" s="15">
        <f xml:space="preserve"> IF( ISNA( 'F_Inputs - Reps override'!I730 ), "", IF( ISBLANK( 'F_Inputs - Reps override'!I730 ), 'F_Inputs - Reps'!I730, 'F_Inputs - Reps override'!I730 ) )</f>
        <v>0</v>
      </c>
      <c r="K730" s="15">
        <f xml:space="preserve"> IF( ISNA( 'F_Inputs - Reps override'!J730 ), "", IF( ISBLANK( 'F_Inputs - Reps override'!J730 ), 'F_Inputs - Reps'!J730, 'F_Inputs - Reps override'!J730 ) )</f>
        <v>0</v>
      </c>
      <c r="L730" s="7">
        <f t="shared" si="11"/>
        <v>0</v>
      </c>
      <c r="M730" t="str">
        <f xml:space="preserve"> INDEX(Lookup!$D$3:$D$134, MATCH('Inputs - Reps'!D730, Lookup!$C$3:$C$134, 0),)</f>
        <v>Plus Opex BIO</v>
      </c>
    </row>
    <row r="731" spans="3:13">
      <c r="C731" s="15" t="s">
        <v>302</v>
      </c>
      <c r="D731" s="15" t="s">
        <v>170</v>
      </c>
      <c r="E731" s="15" t="s">
        <v>171</v>
      </c>
      <c r="F731" s="15" t="s">
        <v>36</v>
      </c>
      <c r="G731" s="15">
        <f xml:space="preserve"> IF( ISNA( 'F_Inputs - Reps override'!F731 ), "", IF( ISBLANK( 'F_Inputs - Reps override'!F731 ), 'F_Inputs - Reps'!F731, 'F_Inputs - Reps override'!F731 ) )</f>
        <v>0</v>
      </c>
      <c r="H731" s="15">
        <f xml:space="preserve"> IF( ISNA( 'F_Inputs - Reps override'!G731 ), "", IF( ISBLANK( 'F_Inputs - Reps override'!G731 ), 'F_Inputs - Reps'!G731, 'F_Inputs - Reps override'!G731 ) )</f>
        <v>0</v>
      </c>
      <c r="I731" s="15">
        <f xml:space="preserve"> IF( ISNA( 'F_Inputs - Reps override'!H731 ), "", IF( ISBLANK( 'F_Inputs - Reps override'!H731 ), 'F_Inputs - Reps'!H731, 'F_Inputs - Reps override'!H731 ) )</f>
        <v>0</v>
      </c>
      <c r="J731" s="15">
        <f xml:space="preserve"> IF( ISNA( 'F_Inputs - Reps override'!I731 ), "", IF( ISBLANK( 'F_Inputs - Reps override'!I731 ), 'F_Inputs - Reps'!I731, 'F_Inputs - Reps override'!I731 ) )</f>
        <v>0</v>
      </c>
      <c r="K731" s="15">
        <f xml:space="preserve"> IF( ISNA( 'F_Inputs - Reps override'!J731 ), "", IF( ISBLANK( 'F_Inputs - Reps override'!J731 ), 'F_Inputs - Reps'!J731, 'F_Inputs - Reps override'!J731 ) )</f>
        <v>0</v>
      </c>
      <c r="L731" s="7">
        <f t="shared" si="11"/>
        <v>0</v>
      </c>
      <c r="M731" t="str">
        <f xml:space="preserve"> INDEX(Lookup!$D$3:$D$134, MATCH('Inputs - Reps'!D731, Lookup!$C$3:$C$134, 0),)</f>
        <v>Plus Opex BIO</v>
      </c>
    </row>
    <row r="732" spans="3:13">
      <c r="C732" s="15" t="s">
        <v>302</v>
      </c>
      <c r="D732" s="15" t="s">
        <v>172</v>
      </c>
      <c r="E732" s="15" t="s">
        <v>173</v>
      </c>
      <c r="F732" s="15" t="s">
        <v>36</v>
      </c>
      <c r="G732" s="15">
        <f xml:space="preserve"> IF( ISNA( 'F_Inputs - Reps override'!F732 ), "", IF( ISBLANK( 'F_Inputs - Reps override'!F732 ), 'F_Inputs - Reps'!F732, 'F_Inputs - Reps override'!F732 ) )</f>
        <v>0</v>
      </c>
      <c r="H732" s="15">
        <f xml:space="preserve"> IF( ISNA( 'F_Inputs - Reps override'!G732 ), "", IF( ISBLANK( 'F_Inputs - Reps override'!G732 ), 'F_Inputs - Reps'!G732, 'F_Inputs - Reps override'!G732 ) )</f>
        <v>0</v>
      </c>
      <c r="I732" s="15">
        <f xml:space="preserve"> IF( ISNA( 'F_Inputs - Reps override'!H732 ), "", IF( ISBLANK( 'F_Inputs - Reps override'!H732 ), 'F_Inputs - Reps'!H732, 'F_Inputs - Reps override'!H732 ) )</f>
        <v>0</v>
      </c>
      <c r="J732" s="15">
        <f xml:space="preserve"> IF( ISNA( 'F_Inputs - Reps override'!I732 ), "", IF( ISBLANK( 'F_Inputs - Reps override'!I732 ), 'F_Inputs - Reps'!I732, 'F_Inputs - Reps override'!I732 ) )</f>
        <v>0</v>
      </c>
      <c r="K732" s="15">
        <f xml:space="preserve"> IF( ISNA( 'F_Inputs - Reps override'!J732 ), "", IF( ISBLANK( 'F_Inputs - Reps override'!J732 ), 'F_Inputs - Reps'!J732, 'F_Inputs - Reps override'!J732 ) )</f>
        <v>0</v>
      </c>
      <c r="L732" s="7">
        <f t="shared" si="11"/>
        <v>0</v>
      </c>
      <c r="M732" t="str">
        <f xml:space="preserve"> INDEX(Lookup!$D$3:$D$134, MATCH('Inputs - Reps'!D732, Lookup!$C$3:$C$134, 0),)</f>
        <v>Plus Opex BIO</v>
      </c>
    </row>
    <row r="733" spans="3:13">
      <c r="C733" s="15" t="s">
        <v>302</v>
      </c>
      <c r="D733" s="15" t="s">
        <v>174</v>
      </c>
      <c r="E733" s="15" t="s">
        <v>175</v>
      </c>
      <c r="F733" s="15" t="s">
        <v>36</v>
      </c>
      <c r="G733" s="15">
        <f xml:space="preserve"> IF( ISNA( 'F_Inputs - Reps override'!F733 ), "", IF( ISBLANK( 'F_Inputs - Reps override'!F733 ), 'F_Inputs - Reps'!F733, 'F_Inputs - Reps override'!F733 ) )</f>
        <v>0</v>
      </c>
      <c r="H733" s="15">
        <f xml:space="preserve"> IF( ISNA( 'F_Inputs - Reps override'!G733 ), "", IF( ISBLANK( 'F_Inputs - Reps override'!G733 ), 'F_Inputs - Reps'!G733, 'F_Inputs - Reps override'!G733 ) )</f>
        <v>0</v>
      </c>
      <c r="I733" s="15">
        <f xml:space="preserve"> IF( ISNA( 'F_Inputs - Reps override'!H733 ), "", IF( ISBLANK( 'F_Inputs - Reps override'!H733 ), 'F_Inputs - Reps'!H733, 'F_Inputs - Reps override'!H733 ) )</f>
        <v>0</v>
      </c>
      <c r="J733" s="15">
        <f xml:space="preserve"> IF( ISNA( 'F_Inputs - Reps override'!I733 ), "", IF( ISBLANK( 'F_Inputs - Reps override'!I733 ), 'F_Inputs - Reps'!I733, 'F_Inputs - Reps override'!I733 ) )</f>
        <v>0</v>
      </c>
      <c r="K733" s="15">
        <f xml:space="preserve"> IF( ISNA( 'F_Inputs - Reps override'!J733 ), "", IF( ISBLANK( 'F_Inputs - Reps override'!J733 ), 'F_Inputs - Reps'!J733, 'F_Inputs - Reps override'!J733 ) )</f>
        <v>0</v>
      </c>
      <c r="L733" s="7">
        <f t="shared" si="11"/>
        <v>0</v>
      </c>
      <c r="M733" t="str">
        <f xml:space="preserve"> INDEX(Lookup!$D$3:$D$134, MATCH('Inputs - Reps'!D733, Lookup!$C$3:$C$134, 0),)</f>
        <v>Plus Opex WWN</v>
      </c>
    </row>
    <row r="734" spans="3:13">
      <c r="C734" s="15" t="s">
        <v>302</v>
      </c>
      <c r="D734" s="15" t="s">
        <v>176</v>
      </c>
      <c r="E734" s="15" t="s">
        <v>177</v>
      </c>
      <c r="F734" s="15" t="s">
        <v>36</v>
      </c>
      <c r="G734" s="15">
        <f xml:space="preserve"> IF( ISNA( 'F_Inputs - Reps override'!F734 ), "", IF( ISBLANK( 'F_Inputs - Reps override'!F734 ), 'F_Inputs - Reps'!F734, 'F_Inputs - Reps override'!F734 ) )</f>
        <v>0</v>
      </c>
      <c r="H734" s="15">
        <f xml:space="preserve"> IF( ISNA( 'F_Inputs - Reps override'!G734 ), "", IF( ISBLANK( 'F_Inputs - Reps override'!G734 ), 'F_Inputs - Reps'!G734, 'F_Inputs - Reps override'!G734 ) )</f>
        <v>0</v>
      </c>
      <c r="I734" s="15">
        <f xml:space="preserve"> IF( ISNA( 'F_Inputs - Reps override'!H734 ), "", IF( ISBLANK( 'F_Inputs - Reps override'!H734 ), 'F_Inputs - Reps'!H734, 'F_Inputs - Reps override'!H734 ) )</f>
        <v>0</v>
      </c>
      <c r="J734" s="15">
        <f xml:space="preserve"> IF( ISNA( 'F_Inputs - Reps override'!I734 ), "", IF( ISBLANK( 'F_Inputs - Reps override'!I734 ), 'F_Inputs - Reps'!I734, 'F_Inputs - Reps override'!I734 ) )</f>
        <v>0</v>
      </c>
      <c r="K734" s="15">
        <f xml:space="preserve"> IF( ISNA( 'F_Inputs - Reps override'!J734 ), "", IF( ISBLANK( 'F_Inputs - Reps override'!J734 ), 'F_Inputs - Reps'!J734, 'F_Inputs - Reps override'!J734 ) )</f>
        <v>0</v>
      </c>
      <c r="L734" s="7">
        <f t="shared" si="11"/>
        <v>0</v>
      </c>
      <c r="M734" t="str">
        <f xml:space="preserve"> INDEX(Lookup!$D$3:$D$134, MATCH('Inputs - Reps'!D734, Lookup!$C$3:$C$134, 0),)</f>
        <v>Plus Opex WWN</v>
      </c>
    </row>
    <row r="735" spans="3:13">
      <c r="C735" s="15" t="s">
        <v>302</v>
      </c>
      <c r="D735" s="15" t="s">
        <v>178</v>
      </c>
      <c r="E735" s="15" t="s">
        <v>179</v>
      </c>
      <c r="F735" s="15" t="s">
        <v>36</v>
      </c>
      <c r="G735" s="15">
        <f xml:space="preserve"> IF( ISNA( 'F_Inputs - Reps override'!F735 ), "", IF( ISBLANK( 'F_Inputs - Reps override'!F735 ), 'F_Inputs - Reps'!F735, 'F_Inputs - Reps override'!F735 ) )</f>
        <v>0</v>
      </c>
      <c r="H735" s="15">
        <f xml:space="preserve"> IF( ISNA( 'F_Inputs - Reps override'!G735 ), "", IF( ISBLANK( 'F_Inputs - Reps override'!G735 ), 'F_Inputs - Reps'!G735, 'F_Inputs - Reps override'!G735 ) )</f>
        <v>0</v>
      </c>
      <c r="I735" s="15">
        <f xml:space="preserve"> IF( ISNA( 'F_Inputs - Reps override'!H735 ), "", IF( ISBLANK( 'F_Inputs - Reps override'!H735 ), 'F_Inputs - Reps'!H735, 'F_Inputs - Reps override'!H735 ) )</f>
        <v>0</v>
      </c>
      <c r="J735" s="15">
        <f xml:space="preserve"> IF( ISNA( 'F_Inputs - Reps override'!I735 ), "", IF( ISBLANK( 'F_Inputs - Reps override'!I735 ), 'F_Inputs - Reps'!I735, 'F_Inputs - Reps override'!I735 ) )</f>
        <v>0</v>
      </c>
      <c r="K735" s="15">
        <f xml:space="preserve"> IF( ISNA( 'F_Inputs - Reps override'!J735 ), "", IF( ISBLANK( 'F_Inputs - Reps override'!J735 ), 'F_Inputs - Reps'!J735, 'F_Inputs - Reps override'!J735 ) )</f>
        <v>0</v>
      </c>
      <c r="L735" s="7">
        <f t="shared" si="11"/>
        <v>0</v>
      </c>
      <c r="M735" t="str">
        <f xml:space="preserve"> INDEX(Lookup!$D$3:$D$134, MATCH('Inputs - Reps'!D735, Lookup!$C$3:$C$134, 0),)</f>
        <v>Plus Opex BIO</v>
      </c>
    </row>
    <row r="736" spans="3:13">
      <c r="C736" s="15" t="s">
        <v>302</v>
      </c>
      <c r="D736" s="15" t="s">
        <v>180</v>
      </c>
      <c r="E736" s="15" t="s">
        <v>181</v>
      </c>
      <c r="F736" s="15" t="s">
        <v>36</v>
      </c>
      <c r="G736" s="15">
        <f xml:space="preserve"> IF( ISNA( 'F_Inputs - Reps override'!F736 ), "", IF( ISBLANK( 'F_Inputs - Reps override'!F736 ), 'F_Inputs - Reps'!F736, 'F_Inputs - Reps override'!F736 ) )</f>
        <v>0</v>
      </c>
      <c r="H736" s="15">
        <f xml:space="preserve"> IF( ISNA( 'F_Inputs - Reps override'!G736 ), "", IF( ISBLANK( 'F_Inputs - Reps override'!G736 ), 'F_Inputs - Reps'!G736, 'F_Inputs - Reps override'!G736 ) )</f>
        <v>0</v>
      </c>
      <c r="I736" s="15">
        <f xml:space="preserve"> IF( ISNA( 'F_Inputs - Reps override'!H736 ), "", IF( ISBLANK( 'F_Inputs - Reps override'!H736 ), 'F_Inputs - Reps'!H736, 'F_Inputs - Reps override'!H736 ) )</f>
        <v>0</v>
      </c>
      <c r="J736" s="15">
        <f xml:space="preserve"> IF( ISNA( 'F_Inputs - Reps override'!I736 ), "", IF( ISBLANK( 'F_Inputs - Reps override'!I736 ), 'F_Inputs - Reps'!I736, 'F_Inputs - Reps override'!I736 ) )</f>
        <v>0</v>
      </c>
      <c r="K736" s="15">
        <f xml:space="preserve"> IF( ISNA( 'F_Inputs - Reps override'!J736 ), "", IF( ISBLANK( 'F_Inputs - Reps override'!J736 ), 'F_Inputs - Reps'!J736, 'F_Inputs - Reps override'!J736 ) )</f>
        <v>0</v>
      </c>
      <c r="L736" s="7">
        <f t="shared" si="11"/>
        <v>0</v>
      </c>
      <c r="M736" t="str">
        <f xml:space="preserve"> INDEX(Lookup!$D$3:$D$134, MATCH('Inputs - Reps'!D736, Lookup!$C$3:$C$134, 0),)</f>
        <v>Plus Opex BIO</v>
      </c>
    </row>
    <row r="737" spans="3:13">
      <c r="C737" s="15" t="s">
        <v>302</v>
      </c>
      <c r="D737" s="15" t="s">
        <v>182</v>
      </c>
      <c r="E737" s="15" t="s">
        <v>183</v>
      </c>
      <c r="F737" s="15" t="s">
        <v>36</v>
      </c>
      <c r="G737" s="15">
        <f xml:space="preserve"> IF( ISNA( 'F_Inputs - Reps override'!F737 ), "", IF( ISBLANK( 'F_Inputs - Reps override'!F737 ), 'F_Inputs - Reps'!F737, 'F_Inputs - Reps override'!F737 ) )</f>
        <v>0</v>
      </c>
      <c r="H737" s="15">
        <f xml:space="preserve"> IF( ISNA( 'F_Inputs - Reps override'!G737 ), "", IF( ISBLANK( 'F_Inputs - Reps override'!G737 ), 'F_Inputs - Reps'!G737, 'F_Inputs - Reps override'!G737 ) )</f>
        <v>0</v>
      </c>
      <c r="I737" s="15">
        <f xml:space="preserve"> IF( ISNA( 'F_Inputs - Reps override'!H737 ), "", IF( ISBLANK( 'F_Inputs - Reps override'!H737 ), 'F_Inputs - Reps'!H737, 'F_Inputs - Reps override'!H737 ) )</f>
        <v>0</v>
      </c>
      <c r="J737" s="15">
        <f xml:space="preserve"> IF( ISNA( 'F_Inputs - Reps override'!I737 ), "", IF( ISBLANK( 'F_Inputs - Reps override'!I737 ), 'F_Inputs - Reps'!I737, 'F_Inputs - Reps override'!I737 ) )</f>
        <v>0</v>
      </c>
      <c r="K737" s="15">
        <f xml:space="preserve"> IF( ISNA( 'F_Inputs - Reps override'!J737 ), "", IF( ISBLANK( 'F_Inputs - Reps override'!J737 ), 'F_Inputs - Reps'!J737, 'F_Inputs - Reps override'!J737 ) )</f>
        <v>0</v>
      </c>
      <c r="L737" s="7">
        <f t="shared" si="11"/>
        <v>0</v>
      </c>
      <c r="M737" t="str">
        <f xml:space="preserve"> INDEX(Lookup!$D$3:$D$134, MATCH('Inputs - Reps'!D737, Lookup!$C$3:$C$134, 0),)</f>
        <v>Plus Opex BIO</v>
      </c>
    </row>
    <row r="738" spans="3:13">
      <c r="C738" s="15" t="s">
        <v>302</v>
      </c>
      <c r="D738" s="15" t="s">
        <v>184</v>
      </c>
      <c r="E738" s="15" t="s">
        <v>185</v>
      </c>
      <c r="F738" s="15" t="s">
        <v>36</v>
      </c>
      <c r="G738" s="15">
        <f xml:space="preserve"> IF( ISNA( 'F_Inputs - Reps override'!F738 ), "", IF( ISBLANK( 'F_Inputs - Reps override'!F738 ), 'F_Inputs - Reps'!F738, 'F_Inputs - Reps override'!F738 ) )</f>
        <v>12.4912877684911</v>
      </c>
      <c r="H738" s="15">
        <f xml:space="preserve"> IF( ISNA( 'F_Inputs - Reps override'!G738 ), "", IF( ISBLANK( 'F_Inputs - Reps override'!G738 ), 'F_Inputs - Reps'!G738, 'F_Inputs - Reps override'!G738 ) )</f>
        <v>12.4912877684911</v>
      </c>
      <c r="I738" s="15">
        <f xml:space="preserve"> IF( ISNA( 'F_Inputs - Reps override'!H738 ), "", IF( ISBLANK( 'F_Inputs - Reps override'!H738 ), 'F_Inputs - Reps'!H738, 'F_Inputs - Reps override'!H738 ) )</f>
        <v>12.4912877684911</v>
      </c>
      <c r="J738" s="15">
        <f xml:space="preserve"> IF( ISNA( 'F_Inputs - Reps override'!I738 ), "", IF( ISBLANK( 'F_Inputs - Reps override'!I738 ), 'F_Inputs - Reps'!I738, 'F_Inputs - Reps override'!I738 ) )</f>
        <v>12.4912877684911</v>
      </c>
      <c r="K738" s="15">
        <f xml:space="preserve"> IF( ISNA( 'F_Inputs - Reps override'!J738 ), "", IF( ISBLANK( 'F_Inputs - Reps override'!J738 ), 'F_Inputs - Reps'!J738, 'F_Inputs - Reps override'!J738 ) )</f>
        <v>12.4912877684911</v>
      </c>
      <c r="L738" s="7">
        <f t="shared" si="11"/>
        <v>62.456438842455498</v>
      </c>
      <c r="M738" t="str">
        <f xml:space="preserve"> INDEX(Lookup!$D$3:$D$134, MATCH('Inputs - Reps'!D738, Lookup!$C$3:$C$134, 0),)</f>
        <v>B Capex WWN</v>
      </c>
    </row>
    <row r="739" spans="3:13">
      <c r="C739" s="15" t="s">
        <v>302</v>
      </c>
      <c r="D739" s="15" t="s">
        <v>186</v>
      </c>
      <c r="E739" s="15" t="s">
        <v>187</v>
      </c>
      <c r="F739" s="15" t="s">
        <v>36</v>
      </c>
      <c r="G739" s="15">
        <f xml:space="preserve"> IF( ISNA( 'F_Inputs - Reps override'!F739 ), "", IF( ISBLANK( 'F_Inputs - Reps override'!F739 ), 'F_Inputs - Reps'!F739, 'F_Inputs - Reps override'!F739 ) )</f>
        <v>0</v>
      </c>
      <c r="H739" s="15">
        <f xml:space="preserve"> IF( ISNA( 'F_Inputs - Reps override'!G739 ), "", IF( ISBLANK( 'F_Inputs - Reps override'!G739 ), 'F_Inputs - Reps'!G739, 'F_Inputs - Reps override'!G739 ) )</f>
        <v>0</v>
      </c>
      <c r="I739" s="15">
        <f xml:space="preserve"> IF( ISNA( 'F_Inputs - Reps override'!H739 ), "", IF( ISBLANK( 'F_Inputs - Reps override'!H739 ), 'F_Inputs - Reps'!H739, 'F_Inputs - Reps override'!H739 ) )</f>
        <v>0</v>
      </c>
      <c r="J739" s="15">
        <f xml:space="preserve"> IF( ISNA( 'F_Inputs - Reps override'!I739 ), "", IF( ISBLANK( 'F_Inputs - Reps override'!I739 ), 'F_Inputs - Reps'!I739, 'F_Inputs - Reps override'!I739 ) )</f>
        <v>0</v>
      </c>
      <c r="K739" s="15">
        <f xml:space="preserve"> IF( ISNA( 'F_Inputs - Reps override'!J739 ), "", IF( ISBLANK( 'F_Inputs - Reps override'!J739 ), 'F_Inputs - Reps'!J739, 'F_Inputs - Reps override'!J739 ) )</f>
        <v>0</v>
      </c>
      <c r="L739" s="7">
        <f t="shared" si="11"/>
        <v>0</v>
      </c>
      <c r="M739" t="str">
        <f xml:space="preserve"> INDEX(Lookup!$D$3:$D$134, MATCH('Inputs - Reps'!D739, Lookup!$C$3:$C$134, 0),)</f>
        <v>B Capex WWN</v>
      </c>
    </row>
    <row r="740" spans="3:13">
      <c r="C740" s="15" t="s">
        <v>302</v>
      </c>
      <c r="D740" s="15" t="s">
        <v>188</v>
      </c>
      <c r="E740" s="15" t="s">
        <v>189</v>
      </c>
      <c r="F740" s="15" t="s">
        <v>36</v>
      </c>
      <c r="G740" s="15">
        <f xml:space="preserve"> IF( ISNA( 'F_Inputs - Reps override'!F740 ), "", IF( ISBLANK( 'F_Inputs - Reps override'!F740 ), 'F_Inputs - Reps'!F740, 'F_Inputs - Reps override'!F740 ) )</f>
        <v>0</v>
      </c>
      <c r="H740" s="15">
        <f xml:space="preserve"> IF( ISNA( 'F_Inputs - Reps override'!G740 ), "", IF( ISBLANK( 'F_Inputs - Reps override'!G740 ), 'F_Inputs - Reps'!G740, 'F_Inputs - Reps override'!G740 ) )</f>
        <v>0</v>
      </c>
      <c r="I740" s="15">
        <f xml:space="preserve"> IF( ISNA( 'F_Inputs - Reps override'!H740 ), "", IF( ISBLANK( 'F_Inputs - Reps override'!H740 ), 'F_Inputs - Reps'!H740, 'F_Inputs - Reps override'!H740 ) )</f>
        <v>0</v>
      </c>
      <c r="J740" s="15">
        <f xml:space="preserve"> IF( ISNA( 'F_Inputs - Reps override'!I740 ), "", IF( ISBLANK( 'F_Inputs - Reps override'!I740 ), 'F_Inputs - Reps'!I740, 'F_Inputs - Reps override'!I740 ) )</f>
        <v>0</v>
      </c>
      <c r="K740" s="15">
        <f xml:space="preserve"> IF( ISNA( 'F_Inputs - Reps override'!J740 ), "", IF( ISBLANK( 'F_Inputs - Reps override'!J740 ), 'F_Inputs - Reps'!J740, 'F_Inputs - Reps override'!J740 ) )</f>
        <v>0</v>
      </c>
      <c r="L740" s="7">
        <f t="shared" si="11"/>
        <v>0</v>
      </c>
      <c r="M740" t="str">
        <f xml:space="preserve"> INDEX(Lookup!$D$3:$D$134, MATCH('Inputs - Reps'!D740, Lookup!$C$3:$C$134, 0),)</f>
        <v>B Capex BIO</v>
      </c>
    </row>
    <row r="741" spans="3:13">
      <c r="C741" s="15" t="s">
        <v>302</v>
      </c>
      <c r="D741" s="15" t="s">
        <v>190</v>
      </c>
      <c r="E741" s="15" t="s">
        <v>191</v>
      </c>
      <c r="F741" s="15" t="s">
        <v>36</v>
      </c>
      <c r="G741" s="15">
        <f xml:space="preserve"> IF( ISNA( 'F_Inputs - Reps override'!F741 ), "", IF( ISBLANK( 'F_Inputs - Reps override'!F741 ), 'F_Inputs - Reps'!F741, 'F_Inputs - Reps override'!F741 ) )</f>
        <v>0</v>
      </c>
      <c r="H741" s="15">
        <f xml:space="preserve"> IF( ISNA( 'F_Inputs - Reps override'!G741 ), "", IF( ISBLANK( 'F_Inputs - Reps override'!G741 ), 'F_Inputs - Reps'!G741, 'F_Inputs - Reps override'!G741 ) )</f>
        <v>0</v>
      </c>
      <c r="I741" s="15">
        <f xml:space="preserve"> IF( ISNA( 'F_Inputs - Reps override'!H741 ), "", IF( ISBLANK( 'F_Inputs - Reps override'!H741 ), 'F_Inputs - Reps'!H741, 'F_Inputs - Reps override'!H741 ) )</f>
        <v>0</v>
      </c>
      <c r="J741" s="15">
        <f xml:space="preserve"> IF( ISNA( 'F_Inputs - Reps override'!I741 ), "", IF( ISBLANK( 'F_Inputs - Reps override'!I741 ), 'F_Inputs - Reps'!I741, 'F_Inputs - Reps override'!I741 ) )</f>
        <v>0</v>
      </c>
      <c r="K741" s="15">
        <f xml:space="preserve"> IF( ISNA( 'F_Inputs - Reps override'!J741 ), "", IF( ISBLANK( 'F_Inputs - Reps override'!J741 ), 'F_Inputs - Reps'!J741, 'F_Inputs - Reps override'!J741 ) )</f>
        <v>0</v>
      </c>
      <c r="L741" s="7">
        <f t="shared" si="11"/>
        <v>0</v>
      </c>
      <c r="M741" t="str">
        <f xml:space="preserve"> INDEX(Lookup!$D$3:$D$134, MATCH('Inputs - Reps'!D741, Lookup!$C$3:$C$134, 0),)</f>
        <v>B Capex BIO</v>
      </c>
    </row>
    <row r="742" spans="3:13">
      <c r="C742" s="15" t="s">
        <v>302</v>
      </c>
      <c r="D742" s="15" t="s">
        <v>192</v>
      </c>
      <c r="E742" s="15" t="s">
        <v>193</v>
      </c>
      <c r="F742" s="15" t="s">
        <v>36</v>
      </c>
      <c r="G742" s="15">
        <f xml:space="preserve"> IF( ISNA( 'F_Inputs - Reps override'!F742 ), "", IF( ISBLANK( 'F_Inputs - Reps override'!F742 ), 'F_Inputs - Reps'!F742, 'F_Inputs - Reps override'!F742 ) )</f>
        <v>0</v>
      </c>
      <c r="H742" s="15">
        <f xml:space="preserve"> IF( ISNA( 'F_Inputs - Reps override'!G742 ), "", IF( ISBLANK( 'F_Inputs - Reps override'!G742 ), 'F_Inputs - Reps'!G742, 'F_Inputs - Reps override'!G742 ) )</f>
        <v>0</v>
      </c>
      <c r="I742" s="15">
        <f xml:space="preserve"> IF( ISNA( 'F_Inputs - Reps override'!H742 ), "", IF( ISBLANK( 'F_Inputs - Reps override'!H742 ), 'F_Inputs - Reps'!H742, 'F_Inputs - Reps override'!H742 ) )</f>
        <v>0</v>
      </c>
      <c r="J742" s="15">
        <f xml:space="preserve"> IF( ISNA( 'F_Inputs - Reps override'!I742 ), "", IF( ISBLANK( 'F_Inputs - Reps override'!I742 ), 'F_Inputs - Reps'!I742, 'F_Inputs - Reps override'!I742 ) )</f>
        <v>0</v>
      </c>
      <c r="K742" s="15">
        <f xml:space="preserve"> IF( ISNA( 'F_Inputs - Reps override'!J742 ), "", IF( ISBLANK( 'F_Inputs - Reps override'!J742 ), 'F_Inputs - Reps'!J742, 'F_Inputs - Reps override'!J742 ) )</f>
        <v>0</v>
      </c>
      <c r="L742" s="7">
        <f t="shared" si="11"/>
        <v>0</v>
      </c>
      <c r="M742" t="str">
        <f xml:space="preserve"> INDEX(Lookup!$D$3:$D$134, MATCH('Inputs - Reps'!D742, Lookup!$C$3:$C$134, 0),)</f>
        <v>B Capex BIO</v>
      </c>
    </row>
    <row r="743" spans="3:13">
      <c r="C743" s="15" t="s">
        <v>302</v>
      </c>
      <c r="D743" s="15" t="s">
        <v>194</v>
      </c>
      <c r="E743" s="15" t="s">
        <v>195</v>
      </c>
      <c r="F743" s="15" t="s">
        <v>36</v>
      </c>
      <c r="G743" s="15">
        <f xml:space="preserve"> IF( ISNA( 'F_Inputs - Reps override'!F743 ), "", IF( ISBLANK( 'F_Inputs - Reps override'!F743 ), 'F_Inputs - Reps'!F743, 'F_Inputs - Reps override'!F743 ) )</f>
        <v>3.6689367936181498</v>
      </c>
      <c r="H743" s="15">
        <f xml:space="preserve"> IF( ISNA( 'F_Inputs - Reps override'!G743 ), "", IF( ISBLANK( 'F_Inputs - Reps override'!G743 ), 'F_Inputs - Reps'!G743, 'F_Inputs - Reps override'!G743 ) )</f>
        <v>9.0659763128489192</v>
      </c>
      <c r="I743" s="15">
        <f xml:space="preserve"> IF( ISNA( 'F_Inputs - Reps override'!H743 ), "", IF( ISBLANK( 'F_Inputs - Reps override'!H743 ), 'F_Inputs - Reps'!H743, 'F_Inputs - Reps override'!H743 ) )</f>
        <v>16.722309197464298</v>
      </c>
      <c r="J743" s="15">
        <f xml:space="preserve"> IF( ISNA( 'F_Inputs - Reps override'!I743 ), "", IF( ISBLANK( 'F_Inputs - Reps override'!I743 ), 'F_Inputs - Reps'!I743, 'F_Inputs - Reps override'!I743 ) )</f>
        <v>10.047261024387399</v>
      </c>
      <c r="K743" s="15">
        <f xml:space="preserve"> IF( ISNA( 'F_Inputs - Reps override'!J743 ), "", IF( ISBLANK( 'F_Inputs - Reps override'!J743 ), 'F_Inputs - Reps'!J743, 'F_Inputs - Reps override'!J743 ) )</f>
        <v>11.7675314090028</v>
      </c>
      <c r="L743" s="7">
        <f t="shared" si="11"/>
        <v>51.27201473732157</v>
      </c>
      <c r="M743" t="str">
        <f xml:space="preserve"> INDEX(Lookup!$D$3:$D$134, MATCH('Inputs - Reps'!D743, Lookup!$C$3:$C$134, 0),)</f>
        <v>B Capex WWN</v>
      </c>
    </row>
    <row r="744" spans="3:13">
      <c r="C744" s="15" t="s">
        <v>302</v>
      </c>
      <c r="D744" s="15" t="s">
        <v>196</v>
      </c>
      <c r="E744" s="15" t="s">
        <v>197</v>
      </c>
      <c r="F744" s="15" t="s">
        <v>36</v>
      </c>
      <c r="G744" s="15">
        <f xml:space="preserve"> IF( ISNA( 'F_Inputs - Reps override'!F744 ), "", IF( ISBLANK( 'F_Inputs - Reps override'!F744 ), 'F_Inputs - Reps'!F744, 'F_Inputs - Reps override'!F744 ) )</f>
        <v>45.086576219233699</v>
      </c>
      <c r="H744" s="15">
        <f xml:space="preserve"> IF( ISNA( 'F_Inputs - Reps override'!G744 ), "", IF( ISBLANK( 'F_Inputs - Reps override'!G744 ), 'F_Inputs - Reps'!G744, 'F_Inputs - Reps override'!G744 ) )</f>
        <v>44.117933288464499</v>
      </c>
      <c r="I744" s="15">
        <f xml:space="preserve"> IF( ISNA( 'F_Inputs - Reps override'!H744 ), "", IF( ISBLANK( 'F_Inputs - Reps override'!H744 ), 'F_Inputs - Reps'!H744, 'F_Inputs - Reps override'!H744 ) )</f>
        <v>33.754961778849101</v>
      </c>
      <c r="J744" s="15">
        <f xml:space="preserve"> IF( ISNA( 'F_Inputs - Reps override'!I744 ), "", IF( ISBLANK( 'F_Inputs - Reps override'!I744 ), 'F_Inputs - Reps'!I744, 'F_Inputs - Reps override'!I744 ) )</f>
        <v>38.344319888464497</v>
      </c>
      <c r="K744" s="15">
        <f xml:space="preserve"> IF( ISNA( 'F_Inputs - Reps override'!J744 ), "", IF( ISBLANK( 'F_Inputs - Reps override'!J744 ), 'F_Inputs - Reps'!J744, 'F_Inputs - Reps override'!J744 ) )</f>
        <v>36.491927375003002</v>
      </c>
      <c r="L744" s="7">
        <f t="shared" si="11"/>
        <v>197.79571855001478</v>
      </c>
      <c r="M744" t="str">
        <f xml:space="preserve"> INDEX(Lookup!$D$3:$D$134, MATCH('Inputs - Reps'!D744, Lookup!$C$3:$C$134, 0),)</f>
        <v>B Capex WWN</v>
      </c>
    </row>
    <row r="745" spans="3:13">
      <c r="C745" s="15" t="s">
        <v>302</v>
      </c>
      <c r="D745" s="15" t="s">
        <v>198</v>
      </c>
      <c r="E745" s="15" t="s">
        <v>199</v>
      </c>
      <c r="F745" s="15" t="s">
        <v>36</v>
      </c>
      <c r="G745" s="15">
        <f xml:space="preserve"> IF( ISNA( 'F_Inputs - Reps override'!F745 ), "", IF( ISBLANK( 'F_Inputs - Reps override'!F745 ), 'F_Inputs - Reps'!F745, 'F_Inputs - Reps override'!F745 ) )</f>
        <v>0.127333949850089</v>
      </c>
      <c r="H745" s="15">
        <f xml:space="preserve"> IF( ISNA( 'F_Inputs - Reps override'!G745 ), "", IF( ISBLANK( 'F_Inputs - Reps override'!G745 ), 'F_Inputs - Reps'!G745, 'F_Inputs - Reps override'!G745 ) )</f>
        <v>0.127333949850089</v>
      </c>
      <c r="I745" s="15">
        <f xml:space="preserve"> IF( ISNA( 'F_Inputs - Reps override'!H745 ), "", IF( ISBLANK( 'F_Inputs - Reps override'!H745 ), 'F_Inputs - Reps'!H745, 'F_Inputs - Reps override'!H745 ) )</f>
        <v>0.127333949850089</v>
      </c>
      <c r="J745" s="15">
        <f xml:space="preserve"> IF( ISNA( 'F_Inputs - Reps override'!I745 ), "", IF( ISBLANK( 'F_Inputs - Reps override'!I745 ), 'F_Inputs - Reps'!I745, 'F_Inputs - Reps override'!I745 ) )</f>
        <v>0.127333949850089</v>
      </c>
      <c r="K745" s="15">
        <f xml:space="preserve"> IF( ISNA( 'F_Inputs - Reps override'!J745 ), "", IF( ISBLANK( 'F_Inputs - Reps override'!J745 ), 'F_Inputs - Reps'!J745, 'F_Inputs - Reps override'!J745 ) )</f>
        <v>0.127333949850089</v>
      </c>
      <c r="L745" s="7">
        <f t="shared" si="11"/>
        <v>0.63666974925044495</v>
      </c>
      <c r="M745" t="str">
        <f xml:space="preserve"> INDEX(Lookup!$D$3:$D$134, MATCH('Inputs - Reps'!D745, Lookup!$C$3:$C$134, 0),)</f>
        <v>B Capex BIO</v>
      </c>
    </row>
    <row r="746" spans="3:13">
      <c r="C746" s="15" t="s">
        <v>302</v>
      </c>
      <c r="D746" s="15" t="s">
        <v>200</v>
      </c>
      <c r="E746" s="15" t="s">
        <v>201</v>
      </c>
      <c r="F746" s="15" t="s">
        <v>36</v>
      </c>
      <c r="G746" s="15">
        <f xml:space="preserve"> IF( ISNA( 'F_Inputs - Reps override'!F746 ), "", IF( ISBLANK( 'F_Inputs - Reps override'!F746 ), 'F_Inputs - Reps'!F746, 'F_Inputs - Reps override'!F746 ) )</f>
        <v>5.5321950677932996</v>
      </c>
      <c r="H746" s="15">
        <f xml:space="preserve"> IF( ISNA( 'F_Inputs - Reps override'!G746 ), "", IF( ISBLANK( 'F_Inputs - Reps override'!G746 ), 'F_Inputs - Reps'!G746, 'F_Inputs - Reps override'!G746 ) )</f>
        <v>4.7271710293317701</v>
      </c>
      <c r="I746" s="15">
        <f xml:space="preserve"> IF( ISNA( 'F_Inputs - Reps override'!H746 ), "", IF( ISBLANK( 'F_Inputs - Reps override'!H746 ), 'F_Inputs - Reps'!H746, 'F_Inputs - Reps override'!H746 ) )</f>
        <v>6.8387094908702304</v>
      </c>
      <c r="J746" s="15">
        <f xml:space="preserve"> IF( ISNA( 'F_Inputs - Reps override'!I746 ), "", IF( ISBLANK( 'F_Inputs - Reps override'!I746 ), 'F_Inputs - Reps'!I746, 'F_Inputs - Reps override'!I746 ) )</f>
        <v>4.5529691062548396</v>
      </c>
      <c r="K746" s="15">
        <f xml:space="preserve"> IF( ISNA( 'F_Inputs - Reps override'!J746 ), "", IF( ISBLANK( 'F_Inputs - Reps override'!J746 ), 'F_Inputs - Reps'!J746, 'F_Inputs - Reps override'!J746 ) )</f>
        <v>6.3240219908702304</v>
      </c>
      <c r="L746" s="7">
        <f t="shared" si="11"/>
        <v>27.975066685120368</v>
      </c>
      <c r="M746" t="str">
        <f xml:space="preserve"> INDEX(Lookup!$D$3:$D$134, MATCH('Inputs - Reps'!D746, Lookup!$C$3:$C$134, 0),)</f>
        <v>B Capex BIO</v>
      </c>
    </row>
    <row r="747" spans="3:13">
      <c r="C747" s="15" t="s">
        <v>302</v>
      </c>
      <c r="D747" s="15" t="s">
        <v>202</v>
      </c>
      <c r="E747" s="15" t="s">
        <v>203</v>
      </c>
      <c r="F747" s="15" t="s">
        <v>36</v>
      </c>
      <c r="G747" s="15">
        <f xml:space="preserve"> IF( ISNA( 'F_Inputs - Reps override'!F747 ), "", IF( ISBLANK( 'F_Inputs - Reps override'!F747 ), 'F_Inputs - Reps'!F747, 'F_Inputs - Reps override'!F747 ) )</f>
        <v>0.60705676763425798</v>
      </c>
      <c r="H747" s="15">
        <f xml:space="preserve"> IF( ISNA( 'F_Inputs - Reps override'!G747 ), "", IF( ISBLANK( 'F_Inputs - Reps override'!G747 ), 'F_Inputs - Reps'!G747, 'F_Inputs - Reps override'!G747 ) )</f>
        <v>0.60705676763425798</v>
      </c>
      <c r="I747" s="15">
        <f xml:space="preserve"> IF( ISNA( 'F_Inputs - Reps override'!H747 ), "", IF( ISBLANK( 'F_Inputs - Reps override'!H747 ), 'F_Inputs - Reps'!H747, 'F_Inputs - Reps override'!H747 ) )</f>
        <v>0.60705676763425798</v>
      </c>
      <c r="J747" s="15">
        <f xml:space="preserve"> IF( ISNA( 'F_Inputs - Reps override'!I747 ), "", IF( ISBLANK( 'F_Inputs - Reps override'!I747 ), 'F_Inputs - Reps'!I747, 'F_Inputs - Reps override'!I747 ) )</f>
        <v>0.60705676763425798</v>
      </c>
      <c r="K747" s="15">
        <f xml:space="preserve"> IF( ISNA( 'F_Inputs - Reps override'!J747 ), "", IF( ISBLANK( 'F_Inputs - Reps override'!J747 ), 'F_Inputs - Reps'!J747, 'F_Inputs - Reps override'!J747 ) )</f>
        <v>0.60705676763425798</v>
      </c>
      <c r="L747" s="7">
        <f t="shared" si="11"/>
        <v>3.0352838381712899</v>
      </c>
      <c r="M747" t="str">
        <f xml:space="preserve"> INDEX(Lookup!$D$3:$D$134, MATCH('Inputs - Reps'!D747, Lookup!$C$3:$C$134, 0),)</f>
        <v>B Capex BIO</v>
      </c>
    </row>
    <row r="748" spans="3:13">
      <c r="C748" s="15" t="s">
        <v>302</v>
      </c>
      <c r="D748" s="15" t="s">
        <v>204</v>
      </c>
      <c r="E748" s="15" t="s">
        <v>205</v>
      </c>
      <c r="F748" s="15" t="s">
        <v>36</v>
      </c>
      <c r="G748" s="15">
        <f xml:space="preserve"> IF( ISNA( 'F_Inputs - Reps override'!F748 ), "", IF( ISBLANK( 'F_Inputs - Reps override'!F748 ), 'F_Inputs - Reps'!F748, 'F_Inputs - Reps override'!F748 ) )</f>
        <v>7.7678749038461499</v>
      </c>
      <c r="H748" s="15">
        <f xml:space="preserve"> IF( ISNA( 'F_Inputs - Reps override'!G748 ), "", IF( ISBLANK( 'F_Inputs - Reps override'!G748 ), 'F_Inputs - Reps'!G748, 'F_Inputs - Reps override'!G748 ) )</f>
        <v>7.7678749038461499</v>
      </c>
      <c r="I748" s="15">
        <f xml:space="preserve"> IF( ISNA( 'F_Inputs - Reps override'!H748 ), "", IF( ISBLANK( 'F_Inputs - Reps override'!H748 ), 'F_Inputs - Reps'!H748, 'F_Inputs - Reps override'!H748 ) )</f>
        <v>7.7678749038461499</v>
      </c>
      <c r="J748" s="15">
        <f xml:space="preserve"> IF( ISNA( 'F_Inputs - Reps override'!I748 ), "", IF( ISBLANK( 'F_Inputs - Reps override'!I748 ), 'F_Inputs - Reps'!I748, 'F_Inputs - Reps override'!I748 ) )</f>
        <v>7.7678749038461499</v>
      </c>
      <c r="K748" s="15">
        <f xml:space="preserve"> IF( ISNA( 'F_Inputs - Reps override'!J748 ), "", IF( ISBLANK( 'F_Inputs - Reps override'!J748 ), 'F_Inputs - Reps'!J748, 'F_Inputs - Reps override'!J748 ) )</f>
        <v>7.7678749038461499</v>
      </c>
      <c r="L748" s="7">
        <f t="shared" si="11"/>
        <v>38.839374519230752</v>
      </c>
      <c r="M748" t="str">
        <f xml:space="preserve"> INDEX(Lookup!$D$3:$D$134, MATCH('Inputs - Reps'!D748, Lookup!$C$3:$C$134, 0),)</f>
        <v>Plus Capex WWN</v>
      </c>
    </row>
    <row r="749" spans="3:13">
      <c r="C749" s="15" t="s">
        <v>302</v>
      </c>
      <c r="D749" s="15" t="s">
        <v>206</v>
      </c>
      <c r="E749" s="15" t="s">
        <v>207</v>
      </c>
      <c r="F749" s="15" t="s">
        <v>36</v>
      </c>
      <c r="G749" s="15">
        <f xml:space="preserve"> IF( ISNA( 'F_Inputs - Reps override'!F749 ), "", IF( ISBLANK( 'F_Inputs - Reps override'!F749 ), 'F_Inputs - Reps'!F749, 'F_Inputs - Reps override'!F749 ) )</f>
        <v>0</v>
      </c>
      <c r="H749" s="15">
        <f xml:space="preserve"> IF( ISNA( 'F_Inputs - Reps override'!G749 ), "", IF( ISBLANK( 'F_Inputs - Reps override'!G749 ), 'F_Inputs - Reps'!G749, 'F_Inputs - Reps override'!G749 ) )</f>
        <v>0</v>
      </c>
      <c r="I749" s="15">
        <f xml:space="preserve"> IF( ISNA( 'F_Inputs - Reps override'!H749 ), "", IF( ISBLANK( 'F_Inputs - Reps override'!H749 ), 'F_Inputs - Reps'!H749, 'F_Inputs - Reps override'!H749 ) )</f>
        <v>0</v>
      </c>
      <c r="J749" s="15">
        <f xml:space="preserve"> IF( ISNA( 'F_Inputs - Reps override'!I749 ), "", IF( ISBLANK( 'F_Inputs - Reps override'!I749 ), 'F_Inputs - Reps'!I749, 'F_Inputs - Reps override'!I749 ) )</f>
        <v>0</v>
      </c>
      <c r="K749" s="15">
        <f xml:space="preserve"> IF( ISNA( 'F_Inputs - Reps override'!J749 ), "", IF( ISBLANK( 'F_Inputs - Reps override'!J749 ), 'F_Inputs - Reps'!J749, 'F_Inputs - Reps override'!J749 ) )</f>
        <v>0</v>
      </c>
      <c r="L749" s="7">
        <f t="shared" si="11"/>
        <v>0</v>
      </c>
      <c r="M749" t="str">
        <f xml:space="preserve"> INDEX(Lookup!$D$3:$D$134, MATCH('Inputs - Reps'!D749, Lookup!$C$3:$C$134, 0),)</f>
        <v>Plus Capex WWN</v>
      </c>
    </row>
    <row r="750" spans="3:13">
      <c r="C750" s="15" t="s">
        <v>302</v>
      </c>
      <c r="D750" s="15" t="s">
        <v>208</v>
      </c>
      <c r="E750" s="15" t="s">
        <v>209</v>
      </c>
      <c r="F750" s="15" t="s">
        <v>36</v>
      </c>
      <c r="G750" s="15">
        <f xml:space="preserve"> IF( ISNA( 'F_Inputs - Reps override'!F750 ), "", IF( ISBLANK( 'F_Inputs - Reps override'!F750 ), 'F_Inputs - Reps'!F750, 'F_Inputs - Reps override'!F750 ) )</f>
        <v>0</v>
      </c>
      <c r="H750" s="15">
        <f xml:space="preserve"> IF( ISNA( 'F_Inputs - Reps override'!G750 ), "", IF( ISBLANK( 'F_Inputs - Reps override'!G750 ), 'F_Inputs - Reps'!G750, 'F_Inputs - Reps override'!G750 ) )</f>
        <v>0</v>
      </c>
      <c r="I750" s="15">
        <f xml:space="preserve"> IF( ISNA( 'F_Inputs - Reps override'!H750 ), "", IF( ISBLANK( 'F_Inputs - Reps override'!H750 ), 'F_Inputs - Reps'!H750, 'F_Inputs - Reps override'!H750 ) )</f>
        <v>0</v>
      </c>
      <c r="J750" s="15">
        <f xml:space="preserve"> IF( ISNA( 'F_Inputs - Reps override'!I750 ), "", IF( ISBLANK( 'F_Inputs - Reps override'!I750 ), 'F_Inputs - Reps'!I750, 'F_Inputs - Reps override'!I750 ) )</f>
        <v>0</v>
      </c>
      <c r="K750" s="15">
        <f xml:space="preserve"> IF( ISNA( 'F_Inputs - Reps override'!J750 ), "", IF( ISBLANK( 'F_Inputs - Reps override'!J750 ), 'F_Inputs - Reps'!J750, 'F_Inputs - Reps override'!J750 ) )</f>
        <v>0</v>
      </c>
      <c r="L750" s="7">
        <f t="shared" si="11"/>
        <v>0</v>
      </c>
      <c r="M750" t="str">
        <f xml:space="preserve"> INDEX(Lookup!$D$3:$D$134, MATCH('Inputs - Reps'!D750, Lookup!$C$3:$C$134, 0),)</f>
        <v>Plus Capex BIO</v>
      </c>
    </row>
    <row r="751" spans="3:13">
      <c r="C751" s="15" t="s">
        <v>302</v>
      </c>
      <c r="D751" s="15" t="s">
        <v>210</v>
      </c>
      <c r="E751" s="15" t="s">
        <v>211</v>
      </c>
      <c r="F751" s="15" t="s">
        <v>36</v>
      </c>
      <c r="G751" s="15">
        <f xml:space="preserve"> IF( ISNA( 'F_Inputs - Reps override'!F751 ), "", IF( ISBLANK( 'F_Inputs - Reps override'!F751 ), 'F_Inputs - Reps'!F751, 'F_Inputs - Reps override'!F751 ) )</f>
        <v>0</v>
      </c>
      <c r="H751" s="15">
        <f xml:space="preserve"> IF( ISNA( 'F_Inputs - Reps override'!G751 ), "", IF( ISBLANK( 'F_Inputs - Reps override'!G751 ), 'F_Inputs - Reps'!G751, 'F_Inputs - Reps override'!G751 ) )</f>
        <v>0</v>
      </c>
      <c r="I751" s="15">
        <f xml:space="preserve"> IF( ISNA( 'F_Inputs - Reps override'!H751 ), "", IF( ISBLANK( 'F_Inputs - Reps override'!H751 ), 'F_Inputs - Reps'!H751, 'F_Inputs - Reps override'!H751 ) )</f>
        <v>0</v>
      </c>
      <c r="J751" s="15">
        <f xml:space="preserve"> IF( ISNA( 'F_Inputs - Reps override'!I751 ), "", IF( ISBLANK( 'F_Inputs - Reps override'!I751 ), 'F_Inputs - Reps'!I751, 'F_Inputs - Reps override'!I751 ) )</f>
        <v>0</v>
      </c>
      <c r="K751" s="15">
        <f xml:space="preserve"> IF( ISNA( 'F_Inputs - Reps override'!J751 ), "", IF( ISBLANK( 'F_Inputs - Reps override'!J751 ), 'F_Inputs - Reps'!J751, 'F_Inputs - Reps override'!J751 ) )</f>
        <v>0</v>
      </c>
      <c r="L751" s="7">
        <f t="shared" si="11"/>
        <v>0</v>
      </c>
      <c r="M751" t="str">
        <f xml:space="preserve"> INDEX(Lookup!$D$3:$D$134, MATCH('Inputs - Reps'!D751, Lookup!$C$3:$C$134, 0),)</f>
        <v>Plus Capex BIO</v>
      </c>
    </row>
    <row r="752" spans="3:13">
      <c r="C752" s="15" t="s">
        <v>302</v>
      </c>
      <c r="D752" s="15" t="s">
        <v>212</v>
      </c>
      <c r="E752" s="15" t="s">
        <v>213</v>
      </c>
      <c r="F752" s="15" t="s">
        <v>36</v>
      </c>
      <c r="G752" s="15">
        <f xml:space="preserve"> IF( ISNA( 'F_Inputs - Reps override'!F752 ), "", IF( ISBLANK( 'F_Inputs - Reps override'!F752 ), 'F_Inputs - Reps'!F752, 'F_Inputs - Reps override'!F752 ) )</f>
        <v>0</v>
      </c>
      <c r="H752" s="15">
        <f xml:space="preserve"> IF( ISNA( 'F_Inputs - Reps override'!G752 ), "", IF( ISBLANK( 'F_Inputs - Reps override'!G752 ), 'F_Inputs - Reps'!G752, 'F_Inputs - Reps override'!G752 ) )</f>
        <v>0</v>
      </c>
      <c r="I752" s="15">
        <f xml:space="preserve"> IF( ISNA( 'F_Inputs - Reps override'!H752 ), "", IF( ISBLANK( 'F_Inputs - Reps override'!H752 ), 'F_Inputs - Reps'!H752, 'F_Inputs - Reps override'!H752 ) )</f>
        <v>0</v>
      </c>
      <c r="J752" s="15">
        <f xml:space="preserve"> IF( ISNA( 'F_Inputs - Reps override'!I752 ), "", IF( ISBLANK( 'F_Inputs - Reps override'!I752 ), 'F_Inputs - Reps'!I752, 'F_Inputs - Reps override'!I752 ) )</f>
        <v>0</v>
      </c>
      <c r="K752" s="15">
        <f xml:space="preserve"> IF( ISNA( 'F_Inputs - Reps override'!J752 ), "", IF( ISBLANK( 'F_Inputs - Reps override'!J752 ), 'F_Inputs - Reps'!J752, 'F_Inputs - Reps override'!J752 ) )</f>
        <v>0</v>
      </c>
      <c r="L752" s="7">
        <f t="shared" si="11"/>
        <v>0</v>
      </c>
      <c r="M752" t="str">
        <f xml:space="preserve"> INDEX(Lookup!$D$3:$D$134, MATCH('Inputs - Reps'!D752, Lookup!$C$3:$C$134, 0),)</f>
        <v>Plus Capex BIO</v>
      </c>
    </row>
    <row r="753" spans="3:13">
      <c r="C753" s="15" t="s">
        <v>302</v>
      </c>
      <c r="D753" s="15" t="s">
        <v>214</v>
      </c>
      <c r="E753" s="15" t="s">
        <v>215</v>
      </c>
      <c r="F753" s="15" t="s">
        <v>36</v>
      </c>
      <c r="G753" s="15">
        <f xml:space="preserve"> IF( ISNA( 'F_Inputs - Reps override'!F753 ), "", IF( ISBLANK( 'F_Inputs - Reps override'!F753 ), 'F_Inputs - Reps'!F753, 'F_Inputs - Reps override'!F753 ) )</f>
        <v>0</v>
      </c>
      <c r="H753" s="15">
        <f xml:space="preserve"> IF( ISNA( 'F_Inputs - Reps override'!G753 ), "", IF( ISBLANK( 'F_Inputs - Reps override'!G753 ), 'F_Inputs - Reps'!G753, 'F_Inputs - Reps override'!G753 ) )</f>
        <v>0</v>
      </c>
      <c r="I753" s="15">
        <f xml:space="preserve"> IF( ISNA( 'F_Inputs - Reps override'!H753 ), "", IF( ISBLANK( 'F_Inputs - Reps override'!H753 ), 'F_Inputs - Reps'!H753, 'F_Inputs - Reps override'!H753 ) )</f>
        <v>0</v>
      </c>
      <c r="J753" s="15">
        <f xml:space="preserve"> IF( ISNA( 'F_Inputs - Reps override'!I753 ), "", IF( ISBLANK( 'F_Inputs - Reps override'!I753 ), 'F_Inputs - Reps'!I753, 'F_Inputs - Reps override'!I753 ) )</f>
        <v>0</v>
      </c>
      <c r="K753" s="15">
        <f xml:space="preserve"> IF( ISNA( 'F_Inputs - Reps override'!J753 ), "", IF( ISBLANK( 'F_Inputs - Reps override'!J753 ), 'F_Inputs - Reps'!J753, 'F_Inputs - Reps override'!J753 ) )</f>
        <v>0</v>
      </c>
      <c r="L753" s="7">
        <f t="shared" si="11"/>
        <v>0</v>
      </c>
      <c r="M753" t="str">
        <f xml:space="preserve"> INDEX(Lookup!$D$3:$D$134, MATCH('Inputs - Reps'!D753, Lookup!$C$3:$C$134, 0),)</f>
        <v>Plus Capex WWN</v>
      </c>
    </row>
    <row r="754" spans="3:13">
      <c r="C754" s="15" t="s">
        <v>302</v>
      </c>
      <c r="D754" s="15" t="s">
        <v>216</v>
      </c>
      <c r="E754" s="15" t="s">
        <v>217</v>
      </c>
      <c r="F754" s="15" t="s">
        <v>36</v>
      </c>
      <c r="G754" s="15">
        <f xml:space="preserve"> IF( ISNA( 'F_Inputs - Reps override'!F754 ), "", IF( ISBLANK( 'F_Inputs - Reps override'!F754 ), 'F_Inputs - Reps'!F754, 'F_Inputs - Reps override'!F754 ) )</f>
        <v>5.9679625673076897</v>
      </c>
      <c r="H754" s="15">
        <f xml:space="preserve"> IF( ISNA( 'F_Inputs - Reps override'!G754 ), "", IF( ISBLANK( 'F_Inputs - Reps override'!G754 ), 'F_Inputs - Reps'!G754, 'F_Inputs - Reps override'!G754 ) )</f>
        <v>8.1710652020192303</v>
      </c>
      <c r="I754" s="15">
        <f xml:space="preserve"> IF( ISNA( 'F_Inputs - Reps override'!H754 ), "", IF( ISBLANK( 'F_Inputs - Reps override'!H754 ), 'F_Inputs - Reps'!H754, 'F_Inputs - Reps override'!H754 ) )</f>
        <v>11.939365728173099</v>
      </c>
      <c r="J754" s="15">
        <f xml:space="preserve"> IF( ISNA( 'F_Inputs - Reps override'!I754 ), "", IF( ISBLANK( 'F_Inputs - Reps override'!I754 ), 'F_Inputs - Reps'!I754, 'F_Inputs - Reps override'!I754 ) )</f>
        <v>18.197558676346201</v>
      </c>
      <c r="K754" s="15">
        <f xml:space="preserve"> IF( ISNA( 'F_Inputs - Reps override'!J754 ), "", IF( ISBLANK( 'F_Inputs - Reps override'!J754 ), 'F_Inputs - Reps'!J754, 'F_Inputs - Reps override'!J754 ) )</f>
        <v>13.4221392934615</v>
      </c>
      <c r="L754" s="7">
        <f t="shared" si="11"/>
        <v>57.698091467307719</v>
      </c>
      <c r="M754" t="str">
        <f xml:space="preserve"> INDEX(Lookup!$D$3:$D$134, MATCH('Inputs - Reps'!D754, Lookup!$C$3:$C$134, 0),)</f>
        <v>Plus Capex WWN</v>
      </c>
    </row>
    <row r="755" spans="3:13">
      <c r="C755" s="15" t="s">
        <v>302</v>
      </c>
      <c r="D755" s="15" t="s">
        <v>218</v>
      </c>
      <c r="E755" s="15" t="s">
        <v>219</v>
      </c>
      <c r="F755" s="15" t="s">
        <v>36</v>
      </c>
      <c r="G755" s="15">
        <f xml:space="preserve"> IF( ISNA( 'F_Inputs - Reps override'!F755 ), "", IF( ISBLANK( 'F_Inputs - Reps override'!F755 ), 'F_Inputs - Reps'!F755, 'F_Inputs - Reps override'!F755 ) )</f>
        <v>0</v>
      </c>
      <c r="H755" s="15">
        <f xml:space="preserve"> IF( ISNA( 'F_Inputs - Reps override'!G755 ), "", IF( ISBLANK( 'F_Inputs - Reps override'!G755 ), 'F_Inputs - Reps'!G755, 'F_Inputs - Reps override'!G755 ) )</f>
        <v>0</v>
      </c>
      <c r="I755" s="15">
        <f xml:space="preserve"> IF( ISNA( 'F_Inputs - Reps override'!H755 ), "", IF( ISBLANK( 'F_Inputs - Reps override'!H755 ), 'F_Inputs - Reps'!H755, 'F_Inputs - Reps override'!H755 ) )</f>
        <v>0</v>
      </c>
      <c r="J755" s="15">
        <f xml:space="preserve"> IF( ISNA( 'F_Inputs - Reps override'!I755 ), "", IF( ISBLANK( 'F_Inputs - Reps override'!I755 ), 'F_Inputs - Reps'!I755, 'F_Inputs - Reps override'!I755 ) )</f>
        <v>0</v>
      </c>
      <c r="K755" s="15">
        <f xml:space="preserve"> IF( ISNA( 'F_Inputs - Reps override'!J755 ), "", IF( ISBLANK( 'F_Inputs - Reps override'!J755 ), 'F_Inputs - Reps'!J755, 'F_Inputs - Reps override'!J755 ) )</f>
        <v>0</v>
      </c>
      <c r="L755" s="7">
        <f t="shared" si="11"/>
        <v>0</v>
      </c>
      <c r="M755" t="str">
        <f xml:space="preserve"> INDEX(Lookup!$D$3:$D$134, MATCH('Inputs - Reps'!D755, Lookup!$C$3:$C$134, 0),)</f>
        <v>Plus Capex BIO</v>
      </c>
    </row>
    <row r="756" spans="3:13">
      <c r="C756" s="15" t="s">
        <v>302</v>
      </c>
      <c r="D756" s="15" t="s">
        <v>220</v>
      </c>
      <c r="E756" s="15" t="s">
        <v>221</v>
      </c>
      <c r="F756" s="15" t="s">
        <v>36</v>
      </c>
      <c r="G756" s="15">
        <f xml:space="preserve"> IF( ISNA( 'F_Inputs - Reps override'!F756 ), "", IF( ISBLANK( 'F_Inputs - Reps override'!F756 ), 'F_Inputs - Reps'!F756, 'F_Inputs - Reps override'!F756 ) )</f>
        <v>0</v>
      </c>
      <c r="H756" s="15">
        <f xml:space="preserve"> IF( ISNA( 'F_Inputs - Reps override'!G756 ), "", IF( ISBLANK( 'F_Inputs - Reps override'!G756 ), 'F_Inputs - Reps'!G756, 'F_Inputs - Reps override'!G756 ) )</f>
        <v>0</v>
      </c>
      <c r="I756" s="15">
        <f xml:space="preserve"> IF( ISNA( 'F_Inputs - Reps override'!H756 ), "", IF( ISBLANK( 'F_Inputs - Reps override'!H756 ), 'F_Inputs - Reps'!H756, 'F_Inputs - Reps override'!H756 ) )</f>
        <v>0</v>
      </c>
      <c r="J756" s="15">
        <f xml:space="preserve"> IF( ISNA( 'F_Inputs - Reps override'!I756 ), "", IF( ISBLANK( 'F_Inputs - Reps override'!I756 ), 'F_Inputs - Reps'!I756, 'F_Inputs - Reps override'!I756 ) )</f>
        <v>0</v>
      </c>
      <c r="K756" s="15">
        <f xml:space="preserve"> IF( ISNA( 'F_Inputs - Reps override'!J756 ), "", IF( ISBLANK( 'F_Inputs - Reps override'!J756 ), 'F_Inputs - Reps'!J756, 'F_Inputs - Reps override'!J756 ) )</f>
        <v>0</v>
      </c>
      <c r="L756" s="7">
        <f t="shared" si="11"/>
        <v>0</v>
      </c>
      <c r="M756" t="str">
        <f xml:space="preserve"> INDEX(Lookup!$D$3:$D$134, MATCH('Inputs - Reps'!D756, Lookup!$C$3:$C$134, 0),)</f>
        <v>Plus Capex BIO</v>
      </c>
    </row>
    <row r="757" spans="3:13">
      <c r="C757" s="15" t="s">
        <v>302</v>
      </c>
      <c r="D757" s="15" t="s">
        <v>222</v>
      </c>
      <c r="E757" s="15" t="s">
        <v>223</v>
      </c>
      <c r="F757" s="15" t="s">
        <v>36</v>
      </c>
      <c r="G757" s="15">
        <f xml:space="preserve"> IF( ISNA( 'F_Inputs - Reps override'!F757 ), "", IF( ISBLANK( 'F_Inputs - Reps override'!F757 ), 'F_Inputs - Reps'!F757, 'F_Inputs - Reps override'!F757 ) )</f>
        <v>0</v>
      </c>
      <c r="H757" s="15">
        <f xml:space="preserve"> IF( ISNA( 'F_Inputs - Reps override'!G757 ), "", IF( ISBLANK( 'F_Inputs - Reps override'!G757 ), 'F_Inputs - Reps'!G757, 'F_Inputs - Reps override'!G757 ) )</f>
        <v>0</v>
      </c>
      <c r="I757" s="15">
        <f xml:space="preserve"> IF( ISNA( 'F_Inputs - Reps override'!H757 ), "", IF( ISBLANK( 'F_Inputs - Reps override'!H757 ), 'F_Inputs - Reps'!H757, 'F_Inputs - Reps override'!H757 ) )</f>
        <v>0</v>
      </c>
      <c r="J757" s="15">
        <f xml:space="preserve"> IF( ISNA( 'F_Inputs - Reps override'!I757 ), "", IF( ISBLANK( 'F_Inputs - Reps override'!I757 ), 'F_Inputs - Reps'!I757, 'F_Inputs - Reps override'!I757 ) )</f>
        <v>0</v>
      </c>
      <c r="K757" s="15">
        <f xml:space="preserve"> IF( ISNA( 'F_Inputs - Reps override'!J757 ), "", IF( ISBLANK( 'F_Inputs - Reps override'!J757 ), 'F_Inputs - Reps'!J757, 'F_Inputs - Reps override'!J757 ) )</f>
        <v>0</v>
      </c>
      <c r="L757" s="7">
        <f t="shared" si="11"/>
        <v>0</v>
      </c>
      <c r="M757" t="str">
        <f xml:space="preserve"> INDEX(Lookup!$D$3:$D$134, MATCH('Inputs - Reps'!D757, Lookup!$C$3:$C$134, 0),)</f>
        <v>Plus Capex BIO</v>
      </c>
    </row>
    <row r="758" spans="3:13">
      <c r="C758" s="15" t="s">
        <v>302</v>
      </c>
      <c r="D758" s="15" t="s">
        <v>224</v>
      </c>
      <c r="E758" s="15" t="s">
        <v>225</v>
      </c>
      <c r="F758" s="15" t="s">
        <v>36</v>
      </c>
      <c r="G758" s="15">
        <f xml:space="preserve"> IF( ISNA( 'F_Inputs - Reps override'!F758 ), "", IF( ISBLANK( 'F_Inputs - Reps override'!F758 ), 'F_Inputs - Reps'!F758, 'F_Inputs - Reps override'!F758 ) )</f>
        <v>15.7149138461538</v>
      </c>
      <c r="H758" s="15">
        <f xml:space="preserve"> IF( ISNA( 'F_Inputs - Reps override'!G758 ), "", IF( ISBLANK( 'F_Inputs - Reps override'!G758 ), 'F_Inputs - Reps'!G758, 'F_Inputs - Reps override'!G758 ) )</f>
        <v>15.7149138461538</v>
      </c>
      <c r="I758" s="15">
        <f xml:space="preserve"> IF( ISNA( 'F_Inputs - Reps override'!H758 ), "", IF( ISBLANK( 'F_Inputs - Reps override'!H758 ), 'F_Inputs - Reps'!H758, 'F_Inputs - Reps override'!H758 ) )</f>
        <v>15.7149138461538</v>
      </c>
      <c r="J758" s="15">
        <f xml:space="preserve"> IF( ISNA( 'F_Inputs - Reps override'!I758 ), "", IF( ISBLANK( 'F_Inputs - Reps override'!I758 ), 'F_Inputs - Reps'!I758, 'F_Inputs - Reps override'!I758 ) )</f>
        <v>15.7149138461538</v>
      </c>
      <c r="K758" s="15">
        <f xml:space="preserve"> IF( ISNA( 'F_Inputs - Reps override'!J758 ), "", IF( ISBLANK( 'F_Inputs - Reps override'!J758 ), 'F_Inputs - Reps'!J758, 'F_Inputs - Reps override'!J758 ) )</f>
        <v>15.7149138461538</v>
      </c>
      <c r="L758" s="7">
        <f t="shared" si="11"/>
        <v>78.574569230769001</v>
      </c>
      <c r="M758" t="str">
        <f xml:space="preserve"> INDEX(Lookup!$D$3:$D$134, MATCH('Inputs - Reps'!D758, Lookup!$C$3:$C$134, 0),)</f>
        <v>Plus Capex WWN</v>
      </c>
    </row>
    <row r="759" spans="3:13">
      <c r="C759" s="15" t="s">
        <v>302</v>
      </c>
      <c r="D759" s="15" t="s">
        <v>226</v>
      </c>
      <c r="E759" s="15" t="s">
        <v>227</v>
      </c>
      <c r="F759" s="15" t="s">
        <v>36</v>
      </c>
      <c r="G759" s="15">
        <f xml:space="preserve"> IF( ISNA( 'F_Inputs - Reps override'!F759 ), "", IF( ISBLANK( 'F_Inputs - Reps override'!F759 ), 'F_Inputs - Reps'!F759, 'F_Inputs - Reps override'!F759 ) )</f>
        <v>0</v>
      </c>
      <c r="H759" s="15">
        <f xml:space="preserve"> IF( ISNA( 'F_Inputs - Reps override'!G759 ), "", IF( ISBLANK( 'F_Inputs - Reps override'!G759 ), 'F_Inputs - Reps'!G759, 'F_Inputs - Reps override'!G759 ) )</f>
        <v>0</v>
      </c>
      <c r="I759" s="15">
        <f xml:space="preserve"> IF( ISNA( 'F_Inputs - Reps override'!H759 ), "", IF( ISBLANK( 'F_Inputs - Reps override'!H759 ), 'F_Inputs - Reps'!H759, 'F_Inputs - Reps override'!H759 ) )</f>
        <v>0</v>
      </c>
      <c r="J759" s="15">
        <f xml:space="preserve"> IF( ISNA( 'F_Inputs - Reps override'!I759 ), "", IF( ISBLANK( 'F_Inputs - Reps override'!I759 ), 'F_Inputs - Reps'!I759, 'F_Inputs - Reps override'!I759 ) )</f>
        <v>0</v>
      </c>
      <c r="K759" s="15">
        <f xml:space="preserve"> IF( ISNA( 'F_Inputs - Reps override'!J759 ), "", IF( ISBLANK( 'F_Inputs - Reps override'!J759 ), 'F_Inputs - Reps'!J759, 'F_Inputs - Reps override'!J759 ) )</f>
        <v>0</v>
      </c>
      <c r="L759" s="7">
        <f t="shared" si="11"/>
        <v>0</v>
      </c>
      <c r="M759" t="str">
        <f xml:space="preserve"> INDEX(Lookup!$D$3:$D$134, MATCH('Inputs - Reps'!D759, Lookup!$C$3:$C$134, 0),)</f>
        <v>Plus Capex WWN</v>
      </c>
    </row>
    <row r="760" spans="3:13">
      <c r="C760" s="15" t="s">
        <v>302</v>
      </c>
      <c r="D760" s="15" t="s">
        <v>228</v>
      </c>
      <c r="E760" s="15" t="s">
        <v>229</v>
      </c>
      <c r="F760" s="15" t="s">
        <v>36</v>
      </c>
      <c r="G760" s="15">
        <f xml:space="preserve"> IF( ISNA( 'F_Inputs - Reps override'!F760 ), "", IF( ISBLANK( 'F_Inputs - Reps override'!F760 ), 'F_Inputs - Reps'!F760, 'F_Inputs - Reps override'!F760 ) )</f>
        <v>0</v>
      </c>
      <c r="H760" s="15">
        <f xml:space="preserve"> IF( ISNA( 'F_Inputs - Reps override'!G760 ), "", IF( ISBLANK( 'F_Inputs - Reps override'!G760 ), 'F_Inputs - Reps'!G760, 'F_Inputs - Reps override'!G760 ) )</f>
        <v>0</v>
      </c>
      <c r="I760" s="15">
        <f xml:space="preserve"> IF( ISNA( 'F_Inputs - Reps override'!H760 ), "", IF( ISBLANK( 'F_Inputs - Reps override'!H760 ), 'F_Inputs - Reps'!H760, 'F_Inputs - Reps override'!H760 ) )</f>
        <v>0</v>
      </c>
      <c r="J760" s="15">
        <f xml:space="preserve"> IF( ISNA( 'F_Inputs - Reps override'!I760 ), "", IF( ISBLANK( 'F_Inputs - Reps override'!I760 ), 'F_Inputs - Reps'!I760, 'F_Inputs - Reps override'!I760 ) )</f>
        <v>0</v>
      </c>
      <c r="K760" s="15">
        <f xml:space="preserve"> IF( ISNA( 'F_Inputs - Reps override'!J760 ), "", IF( ISBLANK( 'F_Inputs - Reps override'!J760 ), 'F_Inputs - Reps'!J760, 'F_Inputs - Reps override'!J760 ) )</f>
        <v>0</v>
      </c>
      <c r="L760" s="7">
        <f t="shared" si="11"/>
        <v>0</v>
      </c>
      <c r="M760" t="str">
        <f xml:space="preserve"> INDEX(Lookup!$D$3:$D$134, MATCH('Inputs - Reps'!D760, Lookup!$C$3:$C$134, 0),)</f>
        <v>Plus Capex BIO</v>
      </c>
    </row>
    <row r="761" spans="3:13">
      <c r="C761" s="15" t="s">
        <v>302</v>
      </c>
      <c r="D761" s="15" t="s">
        <v>230</v>
      </c>
      <c r="E761" s="15" t="s">
        <v>231</v>
      </c>
      <c r="F761" s="15" t="s">
        <v>36</v>
      </c>
      <c r="G761" s="15">
        <f xml:space="preserve"> IF( ISNA( 'F_Inputs - Reps override'!F761 ), "", IF( ISBLANK( 'F_Inputs - Reps override'!F761 ), 'F_Inputs - Reps'!F761, 'F_Inputs - Reps override'!F761 ) )</f>
        <v>0</v>
      </c>
      <c r="H761" s="15">
        <f xml:space="preserve"> IF( ISNA( 'F_Inputs - Reps override'!G761 ), "", IF( ISBLANK( 'F_Inputs - Reps override'!G761 ), 'F_Inputs - Reps'!G761, 'F_Inputs - Reps override'!G761 ) )</f>
        <v>0</v>
      </c>
      <c r="I761" s="15">
        <f xml:space="preserve"> IF( ISNA( 'F_Inputs - Reps override'!H761 ), "", IF( ISBLANK( 'F_Inputs - Reps override'!H761 ), 'F_Inputs - Reps'!H761, 'F_Inputs - Reps override'!H761 ) )</f>
        <v>0</v>
      </c>
      <c r="J761" s="15">
        <f xml:space="preserve"> IF( ISNA( 'F_Inputs - Reps override'!I761 ), "", IF( ISBLANK( 'F_Inputs - Reps override'!I761 ), 'F_Inputs - Reps'!I761, 'F_Inputs - Reps override'!I761 ) )</f>
        <v>0</v>
      </c>
      <c r="K761" s="15">
        <f xml:space="preserve"> IF( ISNA( 'F_Inputs - Reps override'!J761 ), "", IF( ISBLANK( 'F_Inputs - Reps override'!J761 ), 'F_Inputs - Reps'!J761, 'F_Inputs - Reps override'!J761 ) )</f>
        <v>0</v>
      </c>
      <c r="L761" s="7">
        <f t="shared" si="11"/>
        <v>0</v>
      </c>
      <c r="M761" t="str">
        <f xml:space="preserve"> INDEX(Lookup!$D$3:$D$134, MATCH('Inputs - Reps'!D761, Lookup!$C$3:$C$134, 0),)</f>
        <v>Plus Capex BIO</v>
      </c>
    </row>
    <row r="762" spans="3:13">
      <c r="C762" s="15" t="s">
        <v>302</v>
      </c>
      <c r="D762" s="15" t="s">
        <v>232</v>
      </c>
      <c r="E762" s="15" t="s">
        <v>233</v>
      </c>
      <c r="F762" s="15" t="s">
        <v>36</v>
      </c>
      <c r="G762" s="15">
        <f xml:space="preserve"> IF( ISNA( 'F_Inputs - Reps override'!F762 ), "", IF( ISBLANK( 'F_Inputs - Reps override'!F762 ), 'F_Inputs - Reps'!F762, 'F_Inputs - Reps override'!F762 ) )</f>
        <v>0</v>
      </c>
      <c r="H762" s="15">
        <f xml:space="preserve"> IF( ISNA( 'F_Inputs - Reps override'!G762 ), "", IF( ISBLANK( 'F_Inputs - Reps override'!G762 ), 'F_Inputs - Reps'!G762, 'F_Inputs - Reps override'!G762 ) )</f>
        <v>0</v>
      </c>
      <c r="I762" s="15">
        <f xml:space="preserve"> IF( ISNA( 'F_Inputs - Reps override'!H762 ), "", IF( ISBLANK( 'F_Inputs - Reps override'!H762 ), 'F_Inputs - Reps'!H762, 'F_Inputs - Reps override'!H762 ) )</f>
        <v>0</v>
      </c>
      <c r="J762" s="15">
        <f xml:space="preserve"> IF( ISNA( 'F_Inputs - Reps override'!I762 ), "", IF( ISBLANK( 'F_Inputs - Reps override'!I762 ), 'F_Inputs - Reps'!I762, 'F_Inputs - Reps override'!I762 ) )</f>
        <v>0</v>
      </c>
      <c r="K762" s="15">
        <f xml:space="preserve"> IF( ISNA( 'F_Inputs - Reps override'!J762 ), "", IF( ISBLANK( 'F_Inputs - Reps override'!J762 ), 'F_Inputs - Reps'!J762, 'F_Inputs - Reps override'!J762 ) )</f>
        <v>0</v>
      </c>
      <c r="L762" s="7">
        <f t="shared" si="11"/>
        <v>0</v>
      </c>
      <c r="M762" t="str">
        <f xml:space="preserve"> INDEX(Lookup!$D$3:$D$134, MATCH('Inputs - Reps'!D762, Lookup!$C$3:$C$134, 0),)</f>
        <v>Plus Capex BIO</v>
      </c>
    </row>
    <row r="763" spans="3:13">
      <c r="C763" s="15" t="s">
        <v>302</v>
      </c>
      <c r="D763" s="15" t="s">
        <v>234</v>
      </c>
      <c r="E763" s="15" t="s">
        <v>235</v>
      </c>
      <c r="F763" s="15" t="s">
        <v>36</v>
      </c>
      <c r="G763" s="15">
        <f xml:space="preserve"> IF( ISNA( 'F_Inputs - Reps override'!F763 ), "", IF( ISBLANK( 'F_Inputs - Reps override'!F763 ), 'F_Inputs - Reps'!F763, 'F_Inputs - Reps override'!F763 ) )</f>
        <v>0</v>
      </c>
      <c r="H763" s="15">
        <f xml:space="preserve"> IF( ISNA( 'F_Inputs - Reps override'!G763 ), "", IF( ISBLANK( 'F_Inputs - Reps override'!G763 ), 'F_Inputs - Reps'!G763, 'F_Inputs - Reps override'!G763 ) )</f>
        <v>0</v>
      </c>
      <c r="I763" s="15">
        <f xml:space="preserve"> IF( ISNA( 'F_Inputs - Reps override'!H763 ), "", IF( ISBLANK( 'F_Inputs - Reps override'!H763 ), 'F_Inputs - Reps'!H763, 'F_Inputs - Reps override'!H763 ) )</f>
        <v>0</v>
      </c>
      <c r="J763" s="15">
        <f xml:space="preserve"> IF( ISNA( 'F_Inputs - Reps override'!I763 ), "", IF( ISBLANK( 'F_Inputs - Reps override'!I763 ), 'F_Inputs - Reps'!I763, 'F_Inputs - Reps override'!I763 ) )</f>
        <v>0</v>
      </c>
      <c r="K763" s="15">
        <f xml:space="preserve"> IF( ISNA( 'F_Inputs - Reps override'!J763 ), "", IF( ISBLANK( 'F_Inputs - Reps override'!J763 ), 'F_Inputs - Reps'!J763, 'F_Inputs - Reps override'!J763 ) )</f>
        <v>0</v>
      </c>
      <c r="L763" s="7">
        <f t="shared" si="11"/>
        <v>0</v>
      </c>
      <c r="M763" t="str">
        <f xml:space="preserve"> INDEX(Lookup!$D$3:$D$134, MATCH('Inputs - Reps'!D763, Lookup!$C$3:$C$134, 0),)</f>
        <v>Plus Capex WWN</v>
      </c>
    </row>
    <row r="764" spans="3:13">
      <c r="C764" s="15" t="s">
        <v>302</v>
      </c>
      <c r="D764" s="15" t="s">
        <v>236</v>
      </c>
      <c r="E764" s="15" t="s">
        <v>237</v>
      </c>
      <c r="F764" s="15" t="s">
        <v>36</v>
      </c>
      <c r="G764" s="15">
        <f xml:space="preserve"> IF( ISNA( 'F_Inputs - Reps override'!F764 ), "", IF( ISBLANK( 'F_Inputs - Reps override'!F764 ), 'F_Inputs - Reps'!F764, 'F_Inputs - Reps override'!F764 ) )</f>
        <v>0</v>
      </c>
      <c r="H764" s="15">
        <f xml:space="preserve"> IF( ISNA( 'F_Inputs - Reps override'!G764 ), "", IF( ISBLANK( 'F_Inputs - Reps override'!G764 ), 'F_Inputs - Reps'!G764, 'F_Inputs - Reps override'!G764 ) )</f>
        <v>0</v>
      </c>
      <c r="I764" s="15">
        <f xml:space="preserve"> IF( ISNA( 'F_Inputs - Reps override'!H764 ), "", IF( ISBLANK( 'F_Inputs - Reps override'!H764 ), 'F_Inputs - Reps'!H764, 'F_Inputs - Reps override'!H764 ) )</f>
        <v>0</v>
      </c>
      <c r="J764" s="15">
        <f xml:space="preserve"> IF( ISNA( 'F_Inputs - Reps override'!I764 ), "", IF( ISBLANK( 'F_Inputs - Reps override'!I764 ), 'F_Inputs - Reps'!I764, 'F_Inputs - Reps override'!I764 ) )</f>
        <v>0</v>
      </c>
      <c r="K764" s="15">
        <f xml:space="preserve"> IF( ISNA( 'F_Inputs - Reps override'!J764 ), "", IF( ISBLANK( 'F_Inputs - Reps override'!J764 ), 'F_Inputs - Reps'!J764, 'F_Inputs - Reps override'!J764 ) )</f>
        <v>0</v>
      </c>
      <c r="L764" s="7">
        <f t="shared" si="11"/>
        <v>0</v>
      </c>
      <c r="M764" t="str">
        <f xml:space="preserve"> INDEX(Lookup!$D$3:$D$134, MATCH('Inputs - Reps'!D764, Lookup!$C$3:$C$134, 0),)</f>
        <v>Plus Capex WWN</v>
      </c>
    </row>
    <row r="765" spans="3:13">
      <c r="C765" s="15" t="s">
        <v>302</v>
      </c>
      <c r="D765" s="15" t="s">
        <v>238</v>
      </c>
      <c r="E765" s="15" t="s">
        <v>239</v>
      </c>
      <c r="F765" s="15" t="s">
        <v>36</v>
      </c>
      <c r="G765" s="15">
        <f xml:space="preserve"> IF( ISNA( 'F_Inputs - Reps override'!F765 ), "", IF( ISBLANK( 'F_Inputs - Reps override'!F765 ), 'F_Inputs - Reps'!F765, 'F_Inputs - Reps override'!F765 ) )</f>
        <v>0</v>
      </c>
      <c r="H765" s="15">
        <f xml:space="preserve"> IF( ISNA( 'F_Inputs - Reps override'!G765 ), "", IF( ISBLANK( 'F_Inputs - Reps override'!G765 ), 'F_Inputs - Reps'!G765, 'F_Inputs - Reps override'!G765 ) )</f>
        <v>0</v>
      </c>
      <c r="I765" s="15">
        <f xml:space="preserve"> IF( ISNA( 'F_Inputs - Reps override'!H765 ), "", IF( ISBLANK( 'F_Inputs - Reps override'!H765 ), 'F_Inputs - Reps'!H765, 'F_Inputs - Reps override'!H765 ) )</f>
        <v>0</v>
      </c>
      <c r="J765" s="15">
        <f xml:space="preserve"> IF( ISNA( 'F_Inputs - Reps override'!I765 ), "", IF( ISBLANK( 'F_Inputs - Reps override'!I765 ), 'F_Inputs - Reps'!I765, 'F_Inputs - Reps override'!I765 ) )</f>
        <v>0</v>
      </c>
      <c r="K765" s="15">
        <f xml:space="preserve"> IF( ISNA( 'F_Inputs - Reps override'!J765 ), "", IF( ISBLANK( 'F_Inputs - Reps override'!J765 ), 'F_Inputs - Reps'!J765, 'F_Inputs - Reps override'!J765 ) )</f>
        <v>0</v>
      </c>
      <c r="L765" s="7">
        <f t="shared" si="11"/>
        <v>0</v>
      </c>
      <c r="M765" t="str">
        <f xml:space="preserve"> INDEX(Lookup!$D$3:$D$134, MATCH('Inputs - Reps'!D765, Lookup!$C$3:$C$134, 0),)</f>
        <v>Plus Capex BIO</v>
      </c>
    </row>
    <row r="766" spans="3:13">
      <c r="C766" s="15" t="s">
        <v>302</v>
      </c>
      <c r="D766" s="15" t="s">
        <v>240</v>
      </c>
      <c r="E766" s="15" t="s">
        <v>241</v>
      </c>
      <c r="F766" s="15" t="s">
        <v>36</v>
      </c>
      <c r="G766" s="15">
        <f xml:space="preserve"> IF( ISNA( 'F_Inputs - Reps override'!F766 ), "", IF( ISBLANK( 'F_Inputs - Reps override'!F766 ), 'F_Inputs - Reps'!F766, 'F_Inputs - Reps override'!F766 ) )</f>
        <v>0</v>
      </c>
      <c r="H766" s="15">
        <f xml:space="preserve"> IF( ISNA( 'F_Inputs - Reps override'!G766 ), "", IF( ISBLANK( 'F_Inputs - Reps override'!G766 ), 'F_Inputs - Reps'!G766, 'F_Inputs - Reps override'!G766 ) )</f>
        <v>0</v>
      </c>
      <c r="I766" s="15">
        <f xml:space="preserve"> IF( ISNA( 'F_Inputs - Reps override'!H766 ), "", IF( ISBLANK( 'F_Inputs - Reps override'!H766 ), 'F_Inputs - Reps'!H766, 'F_Inputs - Reps override'!H766 ) )</f>
        <v>0</v>
      </c>
      <c r="J766" s="15">
        <f xml:space="preserve"> IF( ISNA( 'F_Inputs - Reps override'!I766 ), "", IF( ISBLANK( 'F_Inputs - Reps override'!I766 ), 'F_Inputs - Reps'!I766, 'F_Inputs - Reps override'!I766 ) )</f>
        <v>0</v>
      </c>
      <c r="K766" s="15">
        <f xml:space="preserve"> IF( ISNA( 'F_Inputs - Reps override'!J766 ), "", IF( ISBLANK( 'F_Inputs - Reps override'!J766 ), 'F_Inputs - Reps'!J766, 'F_Inputs - Reps override'!J766 ) )</f>
        <v>0</v>
      </c>
      <c r="L766" s="7">
        <f t="shared" si="11"/>
        <v>0</v>
      </c>
      <c r="M766" t="str">
        <f xml:space="preserve"> INDEX(Lookup!$D$3:$D$134, MATCH('Inputs - Reps'!D766, Lookup!$C$3:$C$134, 0),)</f>
        <v>Plus Capex BIO</v>
      </c>
    </row>
    <row r="767" spans="3:13">
      <c r="C767" s="15" t="s">
        <v>302</v>
      </c>
      <c r="D767" s="15" t="s">
        <v>242</v>
      </c>
      <c r="E767" s="15" t="s">
        <v>243</v>
      </c>
      <c r="F767" s="15" t="s">
        <v>36</v>
      </c>
      <c r="G767" s="15">
        <f xml:space="preserve"> IF( ISNA( 'F_Inputs - Reps override'!F767 ), "", IF( ISBLANK( 'F_Inputs - Reps override'!F767 ), 'F_Inputs - Reps'!F767, 'F_Inputs - Reps override'!F767 ) )</f>
        <v>0</v>
      </c>
      <c r="H767" s="15">
        <f xml:space="preserve"> IF( ISNA( 'F_Inputs - Reps override'!G767 ), "", IF( ISBLANK( 'F_Inputs - Reps override'!G767 ), 'F_Inputs - Reps'!G767, 'F_Inputs - Reps override'!G767 ) )</f>
        <v>0</v>
      </c>
      <c r="I767" s="15">
        <f xml:space="preserve"> IF( ISNA( 'F_Inputs - Reps override'!H767 ), "", IF( ISBLANK( 'F_Inputs - Reps override'!H767 ), 'F_Inputs - Reps'!H767, 'F_Inputs - Reps override'!H767 ) )</f>
        <v>0</v>
      </c>
      <c r="J767" s="15">
        <f xml:space="preserve"> IF( ISNA( 'F_Inputs - Reps override'!I767 ), "", IF( ISBLANK( 'F_Inputs - Reps override'!I767 ), 'F_Inputs - Reps'!I767, 'F_Inputs - Reps override'!I767 ) )</f>
        <v>0</v>
      </c>
      <c r="K767" s="15">
        <f xml:space="preserve"> IF( ISNA( 'F_Inputs - Reps override'!J767 ), "", IF( ISBLANK( 'F_Inputs - Reps override'!J767 ), 'F_Inputs - Reps'!J767, 'F_Inputs - Reps override'!J767 ) )</f>
        <v>0</v>
      </c>
      <c r="L767" s="7">
        <f t="shared" si="11"/>
        <v>0</v>
      </c>
      <c r="M767" t="str">
        <f xml:space="preserve"> INDEX(Lookup!$D$3:$D$134, MATCH('Inputs - Reps'!D767, Lookup!$C$3:$C$134, 0),)</f>
        <v>Plus Capex BIO</v>
      </c>
    </row>
    <row r="768" spans="3:13">
      <c r="C768" s="15" t="s">
        <v>302</v>
      </c>
      <c r="D768" s="15" t="s">
        <v>244</v>
      </c>
      <c r="E768" s="15" t="s">
        <v>245</v>
      </c>
      <c r="F768" s="15" t="s">
        <v>36</v>
      </c>
      <c r="G768" s="15">
        <f xml:space="preserve"> IF( ISNA( 'F_Inputs - Reps override'!F768 ), "", IF( ISBLANK( 'F_Inputs - Reps override'!F768 ), 'F_Inputs - Reps'!F768, 'F_Inputs - Reps override'!F768 ) )</f>
        <v>57.347232394615403</v>
      </c>
      <c r="H768" s="15">
        <f xml:space="preserve"> IF( ISNA( 'F_Inputs - Reps override'!G768 ), "", IF( ISBLANK( 'F_Inputs - Reps override'!G768 ), 'F_Inputs - Reps'!G768, 'F_Inputs - Reps override'!G768 ) )</f>
        <v>62.247693530769197</v>
      </c>
      <c r="I768" s="15">
        <f xml:space="preserve"> IF( ISNA( 'F_Inputs - Reps override'!H768 ), "", IF( ISBLANK( 'F_Inputs - Reps override'!H768 ), 'F_Inputs - Reps'!H768, 'F_Inputs - Reps override'!H768 ) )</f>
        <v>39.133558192307703</v>
      </c>
      <c r="J768" s="15">
        <f xml:space="preserve"> IF( ISNA( 'F_Inputs - Reps override'!I768 ), "", IF( ISBLANK( 'F_Inputs - Reps override'!I768 ), 'F_Inputs - Reps'!I768, 'F_Inputs - Reps override'!I768 ) )</f>
        <v>33.905564307692302</v>
      </c>
      <c r="K768" s="15">
        <f xml:space="preserve"> IF( ISNA( 'F_Inputs - Reps override'!J768 ), "", IF( ISBLANK( 'F_Inputs - Reps override'!J768 ), 'F_Inputs - Reps'!J768, 'F_Inputs - Reps override'!J768 ) )</f>
        <v>30.1334380961538</v>
      </c>
      <c r="L768" s="7">
        <f t="shared" si="11"/>
        <v>222.76748652153842</v>
      </c>
      <c r="M768" t="str">
        <f xml:space="preserve"> INDEX(Lookup!$D$3:$D$134, MATCH('Inputs - Reps'!D768, Lookup!$C$3:$C$134, 0),)</f>
        <v>E Capex WWN</v>
      </c>
    </row>
    <row r="769" spans="3:13">
      <c r="C769" s="15" t="s">
        <v>302</v>
      </c>
      <c r="D769" s="15" t="s">
        <v>246</v>
      </c>
      <c r="E769" s="15" t="s">
        <v>247</v>
      </c>
      <c r="F769" s="15" t="s">
        <v>36</v>
      </c>
      <c r="G769" s="15">
        <f xml:space="preserve"> IF( ISNA( 'F_Inputs - Reps override'!F769 ), "", IF( ISBLANK( 'F_Inputs - Reps override'!F769 ), 'F_Inputs - Reps'!F769, 'F_Inputs - Reps override'!F769 ) )</f>
        <v>108.34606472252</v>
      </c>
      <c r="H769" s="15">
        <f xml:space="preserve"> IF( ISNA( 'F_Inputs - Reps override'!G769 ), "", IF( ISBLANK( 'F_Inputs - Reps override'!G769 ), 'F_Inputs - Reps'!G769, 'F_Inputs - Reps override'!G769 ) )</f>
        <v>75.3180487714218</v>
      </c>
      <c r="I769" s="15">
        <f xml:space="preserve"> IF( ISNA( 'F_Inputs - Reps override'!H769 ), "", IF( ISBLANK( 'F_Inputs - Reps override'!H769 ), 'F_Inputs - Reps'!H769, 'F_Inputs - Reps override'!H769 ) )</f>
        <v>94.890007991906401</v>
      </c>
      <c r="J769" s="15">
        <f xml:space="preserve"> IF( ISNA( 'F_Inputs - Reps override'!I769 ), "", IF( ISBLANK( 'F_Inputs - Reps override'!I769 ), 'F_Inputs - Reps'!I769, 'F_Inputs - Reps override'!I769 ) )</f>
        <v>93.678357740314496</v>
      </c>
      <c r="K769" s="15">
        <f xml:space="preserve"> IF( ISNA( 'F_Inputs - Reps override'!J769 ), "", IF( ISBLANK( 'F_Inputs - Reps override'!J769 ), 'F_Inputs - Reps'!J769, 'F_Inputs - Reps override'!J769 ) )</f>
        <v>82.415633853823394</v>
      </c>
      <c r="L769" s="7">
        <f t="shared" si="11"/>
        <v>454.6481130799861</v>
      </c>
      <c r="M769" t="str">
        <f xml:space="preserve"> INDEX(Lookup!$D$3:$D$134, MATCH('Inputs - Reps'!D769, Lookup!$C$3:$C$134, 0),)</f>
        <v>E Capex WWN</v>
      </c>
    </row>
    <row r="770" spans="3:13">
      <c r="C770" s="15" t="s">
        <v>302</v>
      </c>
      <c r="D770" s="15" t="s">
        <v>248</v>
      </c>
      <c r="E770" s="15" t="s">
        <v>249</v>
      </c>
      <c r="F770" s="15" t="s">
        <v>36</v>
      </c>
      <c r="G770" s="15">
        <f xml:space="preserve"> IF( ISNA( 'F_Inputs - Reps override'!F770 ), "", IF( ISBLANK( 'F_Inputs - Reps override'!F770 ), 'F_Inputs - Reps'!F770, 'F_Inputs - Reps override'!F770 ) )</f>
        <v>0</v>
      </c>
      <c r="H770" s="15">
        <f xml:space="preserve"> IF( ISNA( 'F_Inputs - Reps override'!G770 ), "", IF( ISBLANK( 'F_Inputs - Reps override'!G770 ), 'F_Inputs - Reps'!G770, 'F_Inputs - Reps override'!G770 ) )</f>
        <v>0</v>
      </c>
      <c r="I770" s="15">
        <f xml:space="preserve"> IF( ISNA( 'F_Inputs - Reps override'!H770 ), "", IF( ISBLANK( 'F_Inputs - Reps override'!H770 ), 'F_Inputs - Reps'!H770, 'F_Inputs - Reps override'!H770 ) )</f>
        <v>0</v>
      </c>
      <c r="J770" s="15">
        <f xml:space="preserve"> IF( ISNA( 'F_Inputs - Reps override'!I770 ), "", IF( ISBLANK( 'F_Inputs - Reps override'!I770 ), 'F_Inputs - Reps'!I770, 'F_Inputs - Reps override'!I770 ) )</f>
        <v>0</v>
      </c>
      <c r="K770" s="15">
        <f xml:space="preserve"> IF( ISNA( 'F_Inputs - Reps override'!J770 ), "", IF( ISBLANK( 'F_Inputs - Reps override'!J770 ), 'F_Inputs - Reps'!J770, 'F_Inputs - Reps override'!J770 ) )</f>
        <v>0</v>
      </c>
      <c r="L770" s="7">
        <f t="shared" si="11"/>
        <v>0</v>
      </c>
      <c r="M770" t="str">
        <f xml:space="preserve"> INDEX(Lookup!$D$3:$D$134, MATCH('Inputs - Reps'!D770, Lookup!$C$3:$C$134, 0),)</f>
        <v>E Capex BIO</v>
      </c>
    </row>
    <row r="771" spans="3:13">
      <c r="C771" s="15" t="s">
        <v>302</v>
      </c>
      <c r="D771" s="15" t="s">
        <v>250</v>
      </c>
      <c r="E771" s="15" t="s">
        <v>251</v>
      </c>
      <c r="F771" s="15" t="s">
        <v>36</v>
      </c>
      <c r="G771" s="15">
        <f xml:space="preserve"> IF( ISNA( 'F_Inputs - Reps override'!F771 ), "", IF( ISBLANK( 'F_Inputs - Reps override'!F771 ), 'F_Inputs - Reps'!F771, 'F_Inputs - Reps override'!F771 ) )</f>
        <v>0</v>
      </c>
      <c r="H771" s="15">
        <f xml:space="preserve"> IF( ISNA( 'F_Inputs - Reps override'!G771 ), "", IF( ISBLANK( 'F_Inputs - Reps override'!G771 ), 'F_Inputs - Reps'!G771, 'F_Inputs - Reps override'!G771 ) )</f>
        <v>0</v>
      </c>
      <c r="I771" s="15">
        <f xml:space="preserve"> IF( ISNA( 'F_Inputs - Reps override'!H771 ), "", IF( ISBLANK( 'F_Inputs - Reps override'!H771 ), 'F_Inputs - Reps'!H771, 'F_Inputs - Reps override'!H771 ) )</f>
        <v>0.62522653846153797</v>
      </c>
      <c r="J771" s="15">
        <f xml:space="preserve"> IF( ISNA( 'F_Inputs - Reps override'!I771 ), "", IF( ISBLANK( 'F_Inputs - Reps override'!I771 ), 'F_Inputs - Reps'!I771, 'F_Inputs - Reps override'!I771 ) )</f>
        <v>1.0420442307692299</v>
      </c>
      <c r="K771" s="15">
        <f xml:space="preserve"> IF( ISNA( 'F_Inputs - Reps override'!J771 ), "", IF( ISBLANK( 'F_Inputs - Reps override'!J771 ), 'F_Inputs - Reps'!J771, 'F_Inputs - Reps override'!J771 ) )</f>
        <v>2.5009061538461501</v>
      </c>
      <c r="L771" s="7">
        <f t="shared" si="11"/>
        <v>4.1681769230769179</v>
      </c>
      <c r="M771" t="str">
        <f xml:space="preserve"> INDEX(Lookup!$D$3:$D$134, MATCH('Inputs - Reps'!D771, Lookup!$C$3:$C$134, 0),)</f>
        <v>E Capex BIO</v>
      </c>
    </row>
    <row r="772" spans="3:13">
      <c r="C772" s="15" t="s">
        <v>302</v>
      </c>
      <c r="D772" s="15" t="s">
        <v>252</v>
      </c>
      <c r="E772" s="15" t="s">
        <v>253</v>
      </c>
      <c r="F772" s="15" t="s">
        <v>36</v>
      </c>
      <c r="G772" s="15">
        <f xml:space="preserve"> IF( ISNA( 'F_Inputs - Reps override'!F772 ), "", IF( ISBLANK( 'F_Inputs - Reps override'!F772 ), 'F_Inputs - Reps'!F772, 'F_Inputs - Reps override'!F772 ) )</f>
        <v>0</v>
      </c>
      <c r="H772" s="15">
        <f xml:space="preserve"> IF( ISNA( 'F_Inputs - Reps override'!G772 ), "", IF( ISBLANK( 'F_Inputs - Reps override'!G772 ), 'F_Inputs - Reps'!G772, 'F_Inputs - Reps override'!G772 ) )</f>
        <v>0</v>
      </c>
      <c r="I772" s="15">
        <f xml:space="preserve"> IF( ISNA( 'F_Inputs - Reps override'!H772 ), "", IF( ISBLANK( 'F_Inputs - Reps override'!H772 ), 'F_Inputs - Reps'!H772, 'F_Inputs - Reps override'!H772 ) )</f>
        <v>0</v>
      </c>
      <c r="J772" s="15">
        <f xml:space="preserve"> IF( ISNA( 'F_Inputs - Reps override'!I772 ), "", IF( ISBLANK( 'F_Inputs - Reps override'!I772 ), 'F_Inputs - Reps'!I772, 'F_Inputs - Reps override'!I772 ) )</f>
        <v>0</v>
      </c>
      <c r="K772" s="15">
        <f xml:space="preserve"> IF( ISNA( 'F_Inputs - Reps override'!J772 ), "", IF( ISBLANK( 'F_Inputs - Reps override'!J772 ), 'F_Inputs - Reps'!J772, 'F_Inputs - Reps override'!J772 ) )</f>
        <v>0</v>
      </c>
      <c r="L772" s="7">
        <f t="shared" ref="L772:L835" si="12" xml:space="preserve"> SUM(G772:K772)</f>
        <v>0</v>
      </c>
      <c r="M772" t="str">
        <f xml:space="preserve"> INDEX(Lookup!$D$3:$D$134, MATCH('Inputs - Reps'!D772, Lookup!$C$3:$C$134, 0),)</f>
        <v>E Capex BIO</v>
      </c>
    </row>
    <row r="773" spans="3:13">
      <c r="C773" s="15" t="s">
        <v>302</v>
      </c>
      <c r="D773" s="15" t="s">
        <v>254</v>
      </c>
      <c r="E773" s="15" t="s">
        <v>255</v>
      </c>
      <c r="F773" s="15" t="s">
        <v>36</v>
      </c>
      <c r="G773" s="15">
        <f xml:space="preserve"> IF( ISNA( 'F_Inputs - Reps override'!F773 ), "", IF( ISBLANK( 'F_Inputs - Reps override'!F773 ), 'F_Inputs - Reps'!F773, 'F_Inputs - Reps override'!F773 ) )</f>
        <v>0</v>
      </c>
      <c r="H773" s="15">
        <f xml:space="preserve"> IF( ISNA( 'F_Inputs - Reps override'!G773 ), "", IF( ISBLANK( 'F_Inputs - Reps override'!G773 ), 'F_Inputs - Reps'!G773, 'F_Inputs - Reps override'!G773 ) )</f>
        <v>0</v>
      </c>
      <c r="I773" s="15">
        <f xml:space="preserve"> IF( ISNA( 'F_Inputs - Reps override'!H773 ), "", IF( ISBLANK( 'F_Inputs - Reps override'!H773 ), 'F_Inputs - Reps'!H773, 'F_Inputs - Reps override'!H773 ) )</f>
        <v>0</v>
      </c>
      <c r="J773" s="15">
        <f xml:space="preserve"> IF( ISNA( 'F_Inputs - Reps override'!I773 ), "", IF( ISBLANK( 'F_Inputs - Reps override'!I773 ), 'F_Inputs - Reps'!I773, 'F_Inputs - Reps override'!I773 ) )</f>
        <v>0</v>
      </c>
      <c r="K773" s="15">
        <f xml:space="preserve"> IF( ISNA( 'F_Inputs - Reps override'!J773 ), "", IF( ISBLANK( 'F_Inputs - Reps override'!J773 ), 'F_Inputs - Reps'!J773, 'F_Inputs - Reps override'!J773 ) )</f>
        <v>0</v>
      </c>
      <c r="L773" s="7">
        <f t="shared" si="12"/>
        <v>0</v>
      </c>
      <c r="M773" t="str">
        <f xml:space="preserve"> INDEX(Lookup!$D$3:$D$134, MATCH('Inputs - Reps'!D773, Lookup!$C$3:$C$134, 0),)</f>
        <v>E Opex DMMY</v>
      </c>
    </row>
    <row r="774" spans="3:13">
      <c r="C774" s="15" t="s">
        <v>302</v>
      </c>
      <c r="D774" s="15" t="s">
        <v>256</v>
      </c>
      <c r="E774" s="15" t="s">
        <v>257</v>
      </c>
      <c r="F774" s="15" t="s">
        <v>36</v>
      </c>
      <c r="G774" s="15">
        <f xml:space="preserve"> IF( ISNA( 'F_Inputs - Reps override'!F774 ), "", IF( ISBLANK( 'F_Inputs - Reps override'!F774 ), 'F_Inputs - Reps'!F774, 'F_Inputs - Reps override'!F774 ) )</f>
        <v>0</v>
      </c>
      <c r="H774" s="15">
        <f xml:space="preserve"> IF( ISNA( 'F_Inputs - Reps override'!G774 ), "", IF( ISBLANK( 'F_Inputs - Reps override'!G774 ), 'F_Inputs - Reps'!G774, 'F_Inputs - Reps override'!G774 ) )</f>
        <v>0</v>
      </c>
      <c r="I774" s="15">
        <f xml:space="preserve"> IF( ISNA( 'F_Inputs - Reps override'!H774 ), "", IF( ISBLANK( 'F_Inputs - Reps override'!H774 ), 'F_Inputs - Reps'!H774, 'F_Inputs - Reps override'!H774 ) )</f>
        <v>0</v>
      </c>
      <c r="J774" s="15">
        <f xml:space="preserve"> IF( ISNA( 'F_Inputs - Reps override'!I774 ), "", IF( ISBLANK( 'F_Inputs - Reps override'!I774 ), 'F_Inputs - Reps'!I774, 'F_Inputs - Reps override'!I774 ) )</f>
        <v>0</v>
      </c>
      <c r="K774" s="15">
        <f xml:space="preserve"> IF( ISNA( 'F_Inputs - Reps override'!J774 ), "", IF( ISBLANK( 'F_Inputs - Reps override'!J774 ), 'F_Inputs - Reps'!J774, 'F_Inputs - Reps override'!J774 ) )</f>
        <v>0</v>
      </c>
      <c r="L774" s="7">
        <f t="shared" si="12"/>
        <v>0</v>
      </c>
      <c r="M774" t="str">
        <f xml:space="preserve"> INDEX(Lookup!$D$3:$D$134, MATCH('Inputs - Reps'!D774, Lookup!$C$3:$C$134, 0),)</f>
        <v>E Capex DMMY</v>
      </c>
    </row>
    <row r="775" spans="3:13">
      <c r="C775" s="15" t="s">
        <v>302</v>
      </c>
      <c r="D775" s="15" t="s">
        <v>258</v>
      </c>
      <c r="E775" s="15" t="s">
        <v>259</v>
      </c>
      <c r="F775" s="15" t="s">
        <v>36</v>
      </c>
      <c r="G775" s="15">
        <f xml:space="preserve"> IF( ISNA( 'F_Inputs - Reps override'!F775 ), "", IF( ISBLANK( 'F_Inputs - Reps override'!F775 ), 'F_Inputs - Reps'!F775, 'F_Inputs - Reps override'!F775 ) )</f>
        <v>0</v>
      </c>
      <c r="H775" s="15">
        <f xml:space="preserve"> IF( ISNA( 'F_Inputs - Reps override'!G775 ), "", IF( ISBLANK( 'F_Inputs - Reps override'!G775 ), 'F_Inputs - Reps'!G775, 'F_Inputs - Reps override'!G775 ) )</f>
        <v>0</v>
      </c>
      <c r="I775" s="15">
        <f xml:space="preserve"> IF( ISNA( 'F_Inputs - Reps override'!H775 ), "", IF( ISBLANK( 'F_Inputs - Reps override'!H775 ), 'F_Inputs - Reps'!H775, 'F_Inputs - Reps override'!H775 ) )</f>
        <v>0</v>
      </c>
      <c r="J775" s="15">
        <f xml:space="preserve"> IF( ISNA( 'F_Inputs - Reps override'!I775 ), "", IF( ISBLANK( 'F_Inputs - Reps override'!I775 ), 'F_Inputs - Reps'!I775, 'F_Inputs - Reps override'!I775 ) )</f>
        <v>0</v>
      </c>
      <c r="K775" s="15">
        <f xml:space="preserve"> IF( ISNA( 'F_Inputs - Reps override'!J775 ), "", IF( ISBLANK( 'F_Inputs - Reps override'!J775 ), 'F_Inputs - Reps'!J775, 'F_Inputs - Reps override'!J775 ) )</f>
        <v>0</v>
      </c>
      <c r="L775" s="7">
        <f t="shared" si="12"/>
        <v>0</v>
      </c>
      <c r="M775" t="str">
        <f xml:space="preserve"> INDEX(Lookup!$D$3:$D$134, MATCH('Inputs - Reps'!D775, Lookup!$C$3:$C$134, 0),)</f>
        <v>E Capex DMMY</v>
      </c>
    </row>
    <row r="776" spans="3:13">
      <c r="C776" s="15" t="s">
        <v>302</v>
      </c>
      <c r="D776" s="15" t="s">
        <v>260</v>
      </c>
      <c r="E776" s="15" t="s">
        <v>261</v>
      </c>
      <c r="F776" s="15" t="s">
        <v>36</v>
      </c>
      <c r="G776" s="15">
        <f xml:space="preserve"> IF( ISNA( 'F_Inputs - Reps override'!F776 ), "", IF( ISBLANK( 'F_Inputs - Reps override'!F776 ), 'F_Inputs - Reps'!F776, 'F_Inputs - Reps override'!F776 ) )</f>
        <v>0</v>
      </c>
      <c r="H776" s="15">
        <f xml:space="preserve"> IF( ISNA( 'F_Inputs - Reps override'!G776 ), "", IF( ISBLANK( 'F_Inputs - Reps override'!G776 ), 'F_Inputs - Reps'!G776, 'F_Inputs - Reps override'!G776 ) )</f>
        <v>0</v>
      </c>
      <c r="I776" s="15">
        <f xml:space="preserve"> IF( ISNA( 'F_Inputs - Reps override'!H776 ), "", IF( ISBLANK( 'F_Inputs - Reps override'!H776 ), 'F_Inputs - Reps'!H776, 'F_Inputs - Reps override'!H776 ) )</f>
        <v>0</v>
      </c>
      <c r="J776" s="15">
        <f xml:space="preserve"> IF( ISNA( 'F_Inputs - Reps override'!I776 ), "", IF( ISBLANK( 'F_Inputs - Reps override'!I776 ), 'F_Inputs - Reps'!I776, 'F_Inputs - Reps override'!I776 ) )</f>
        <v>0</v>
      </c>
      <c r="K776" s="15">
        <f xml:space="preserve"> IF( ISNA( 'F_Inputs - Reps override'!J776 ), "", IF( ISBLANK( 'F_Inputs - Reps override'!J776 ), 'F_Inputs - Reps'!J776, 'F_Inputs - Reps override'!J776 ) )</f>
        <v>0</v>
      </c>
      <c r="L776" s="7">
        <f t="shared" si="12"/>
        <v>0</v>
      </c>
      <c r="M776" t="str">
        <f xml:space="preserve"> INDEX(Lookup!$D$3:$D$134, MATCH('Inputs - Reps'!D776, Lookup!$C$3:$C$134, 0),)</f>
        <v>E Capex DMMY</v>
      </c>
    </row>
    <row r="777" spans="3:13">
      <c r="C777" s="15" t="s">
        <v>302</v>
      </c>
      <c r="D777" s="15" t="s">
        <v>262</v>
      </c>
      <c r="E777" s="15" t="s">
        <v>263</v>
      </c>
      <c r="F777" s="15" t="s">
        <v>36</v>
      </c>
      <c r="G777" s="15">
        <f xml:space="preserve"> IF( ISNA( 'F_Inputs - Reps override'!F777 ), "", IF( ISBLANK( 'F_Inputs - Reps override'!F777 ), 'F_Inputs - Reps'!F777, 'F_Inputs - Reps override'!F777 ) )</f>
        <v>0</v>
      </c>
      <c r="H777" s="15">
        <f xml:space="preserve"> IF( ISNA( 'F_Inputs - Reps override'!G777 ), "", IF( ISBLANK( 'F_Inputs - Reps override'!G777 ), 'F_Inputs - Reps'!G777, 'F_Inputs - Reps override'!G777 ) )</f>
        <v>0</v>
      </c>
      <c r="I777" s="15">
        <f xml:space="preserve"> IF( ISNA( 'F_Inputs - Reps override'!H777 ), "", IF( ISBLANK( 'F_Inputs - Reps override'!H777 ), 'F_Inputs - Reps'!H777, 'F_Inputs - Reps override'!H777 ) )</f>
        <v>0</v>
      </c>
      <c r="J777" s="15">
        <f xml:space="preserve"> IF( ISNA( 'F_Inputs - Reps override'!I777 ), "", IF( ISBLANK( 'F_Inputs - Reps override'!I777 ), 'F_Inputs - Reps'!I777, 'F_Inputs - Reps override'!I777 ) )</f>
        <v>0</v>
      </c>
      <c r="K777" s="15">
        <f xml:space="preserve"> IF( ISNA( 'F_Inputs - Reps override'!J777 ), "", IF( ISBLANK( 'F_Inputs - Reps override'!J777 ), 'F_Inputs - Reps'!J777, 'F_Inputs - Reps override'!J777 ) )</f>
        <v>0</v>
      </c>
      <c r="L777" s="7">
        <f t="shared" si="12"/>
        <v>0</v>
      </c>
      <c r="M777" t="str">
        <f xml:space="preserve"> INDEX(Lookup!$D$3:$D$134, MATCH('Inputs - Reps'!D777, Lookup!$C$3:$C$134, 0),)</f>
        <v>DMMY G&amp;C</v>
      </c>
    </row>
    <row r="778" spans="3:13">
      <c r="C778" s="15" t="s">
        <v>302</v>
      </c>
      <c r="D778" s="15" t="s">
        <v>264</v>
      </c>
      <c r="E778" s="15" t="s">
        <v>265</v>
      </c>
      <c r="F778" s="15" t="s">
        <v>36</v>
      </c>
      <c r="G778" s="15">
        <f xml:space="preserve"> IF( ISNA( 'F_Inputs - Reps override'!F778 ), "", IF( ISBLANK( 'F_Inputs - Reps override'!F778 ), 'F_Inputs - Reps'!F778, 'F_Inputs - Reps override'!F778 ) )</f>
        <v>0.55315236690799996</v>
      </c>
      <c r="H778" s="15">
        <f xml:space="preserve"> IF( ISNA( 'F_Inputs - Reps override'!G778 ), "", IF( ISBLANK( 'F_Inputs - Reps override'!G778 ), 'F_Inputs - Reps'!G778, 'F_Inputs - Reps override'!G778 ) )</f>
        <v>0.55315236690799996</v>
      </c>
      <c r="I778" s="15">
        <f xml:space="preserve"> IF( ISNA( 'F_Inputs - Reps override'!H778 ), "", IF( ISBLANK( 'F_Inputs - Reps override'!H778 ), 'F_Inputs - Reps'!H778, 'F_Inputs - Reps override'!H778 ) )</f>
        <v>0.55315236690799996</v>
      </c>
      <c r="J778" s="15">
        <f xml:space="preserve"> IF( ISNA( 'F_Inputs - Reps override'!I778 ), "", IF( ISBLANK( 'F_Inputs - Reps override'!I778 ), 'F_Inputs - Reps'!I778, 'F_Inputs - Reps override'!I778 ) )</f>
        <v>0.55315236690799996</v>
      </c>
      <c r="K778" s="15">
        <f xml:space="preserve"> IF( ISNA( 'F_Inputs - Reps override'!J778 ), "", IF( ISBLANK( 'F_Inputs - Reps override'!J778 ), 'F_Inputs - Reps'!J778, 'F_Inputs - Reps override'!J778 ) )</f>
        <v>0.55315236690799996</v>
      </c>
      <c r="L778" s="7">
        <f t="shared" si="12"/>
        <v>2.7657618345399997</v>
      </c>
      <c r="M778" t="str">
        <f xml:space="preserve"> INDEX(Lookup!$D$3:$D$134, MATCH('Inputs - Reps'!D778, Lookup!$C$3:$C$134, 0),)</f>
        <v>3rd Opex WR</v>
      </c>
    </row>
    <row r="779" spans="3:13">
      <c r="C779" s="15" t="s">
        <v>302</v>
      </c>
      <c r="D779" s="15" t="s">
        <v>266</v>
      </c>
      <c r="E779" s="15" t="s">
        <v>267</v>
      </c>
      <c r="F779" s="15" t="s">
        <v>36</v>
      </c>
      <c r="G779" s="15">
        <f xml:space="preserve"> IF( ISNA( 'F_Inputs - Reps override'!F779 ), "", IF( ISBLANK( 'F_Inputs - Reps override'!F779 ), 'F_Inputs - Reps'!F779, 'F_Inputs - Reps override'!F779 ) )</f>
        <v>0</v>
      </c>
      <c r="H779" s="15">
        <f xml:space="preserve"> IF( ISNA( 'F_Inputs - Reps override'!G779 ), "", IF( ISBLANK( 'F_Inputs - Reps override'!G779 ), 'F_Inputs - Reps'!G779, 'F_Inputs - Reps override'!G779 ) )</f>
        <v>0</v>
      </c>
      <c r="I779" s="15">
        <f xml:space="preserve"> IF( ISNA( 'F_Inputs - Reps override'!H779 ), "", IF( ISBLANK( 'F_Inputs - Reps override'!H779 ), 'F_Inputs - Reps'!H779, 'F_Inputs - Reps override'!H779 ) )</f>
        <v>0</v>
      </c>
      <c r="J779" s="15">
        <f xml:space="preserve"> IF( ISNA( 'F_Inputs - Reps override'!I779 ), "", IF( ISBLANK( 'F_Inputs - Reps override'!I779 ), 'F_Inputs - Reps'!I779, 'F_Inputs - Reps override'!I779 ) )</f>
        <v>0</v>
      </c>
      <c r="K779" s="15">
        <f xml:space="preserve"> IF( ISNA( 'F_Inputs - Reps override'!J779 ), "", IF( ISBLANK( 'F_Inputs - Reps override'!J779 ), 'F_Inputs - Reps'!J779, 'F_Inputs - Reps override'!J779 ) )</f>
        <v>0</v>
      </c>
      <c r="L779" s="7">
        <f t="shared" si="12"/>
        <v>0</v>
      </c>
      <c r="M779" t="str">
        <f xml:space="preserve"> INDEX(Lookup!$D$3:$D$134, MATCH('Inputs - Reps'!D779, Lookup!$C$3:$C$134, 0),)</f>
        <v>3rd Opex WN</v>
      </c>
    </row>
    <row r="780" spans="3:13">
      <c r="C780" s="15" t="s">
        <v>302</v>
      </c>
      <c r="D780" s="15" t="s">
        <v>268</v>
      </c>
      <c r="E780" s="15" t="s">
        <v>269</v>
      </c>
      <c r="F780" s="15" t="s">
        <v>36</v>
      </c>
      <c r="G780" s="15">
        <f xml:space="preserve"> IF( ISNA( 'F_Inputs - Reps override'!F780 ), "", IF( ISBLANK( 'F_Inputs - Reps override'!F780 ), 'F_Inputs - Reps'!F780, 'F_Inputs - Reps override'!F780 ) )</f>
        <v>0</v>
      </c>
      <c r="H780" s="15">
        <f xml:space="preserve"> IF( ISNA( 'F_Inputs - Reps override'!G780 ), "", IF( ISBLANK( 'F_Inputs - Reps override'!G780 ), 'F_Inputs - Reps'!G780, 'F_Inputs - Reps override'!G780 ) )</f>
        <v>0</v>
      </c>
      <c r="I780" s="15">
        <f xml:space="preserve"> IF( ISNA( 'F_Inputs - Reps override'!H780 ), "", IF( ISBLANK( 'F_Inputs - Reps override'!H780 ), 'F_Inputs - Reps'!H780, 'F_Inputs - Reps override'!H780 ) )</f>
        <v>0</v>
      </c>
      <c r="J780" s="15">
        <f xml:space="preserve"> IF( ISNA( 'F_Inputs - Reps override'!I780 ), "", IF( ISBLANK( 'F_Inputs - Reps override'!I780 ), 'F_Inputs - Reps'!I780, 'F_Inputs - Reps override'!I780 ) )</f>
        <v>0</v>
      </c>
      <c r="K780" s="15">
        <f xml:space="preserve"> IF( ISNA( 'F_Inputs - Reps override'!J780 ), "", IF( ISBLANK( 'F_Inputs - Reps override'!J780 ), 'F_Inputs - Reps'!J780, 'F_Inputs - Reps override'!J780 ) )</f>
        <v>0</v>
      </c>
      <c r="L780" s="7">
        <f t="shared" si="12"/>
        <v>0</v>
      </c>
      <c r="M780" t="str">
        <f xml:space="preserve"> INDEX(Lookup!$D$3:$D$134, MATCH('Inputs - Reps'!D780, Lookup!$C$3:$C$134, 0),)</f>
        <v>3rd Opex WN</v>
      </c>
    </row>
    <row r="781" spans="3:13">
      <c r="C781" s="15" t="s">
        <v>302</v>
      </c>
      <c r="D781" s="15" t="s">
        <v>270</v>
      </c>
      <c r="E781" s="15" t="s">
        <v>271</v>
      </c>
      <c r="F781" s="15" t="s">
        <v>36</v>
      </c>
      <c r="G781" s="15">
        <f xml:space="preserve"> IF( ISNA( 'F_Inputs - Reps override'!F781 ), "", IF( ISBLANK( 'F_Inputs - Reps override'!F781 ), 'F_Inputs - Reps'!F781, 'F_Inputs - Reps override'!F781 ) )</f>
        <v>0.51005</v>
      </c>
      <c r="H781" s="15">
        <f xml:space="preserve"> IF( ISNA( 'F_Inputs - Reps override'!G781 ), "", IF( ISBLANK( 'F_Inputs - Reps override'!G781 ), 'F_Inputs - Reps'!G781, 'F_Inputs - Reps override'!G781 ) )</f>
        <v>0.51005</v>
      </c>
      <c r="I781" s="15">
        <f xml:space="preserve"> IF( ISNA( 'F_Inputs - Reps override'!H781 ), "", IF( ISBLANK( 'F_Inputs - Reps override'!H781 ), 'F_Inputs - Reps'!H781, 'F_Inputs - Reps override'!H781 ) )</f>
        <v>0.51005</v>
      </c>
      <c r="J781" s="15">
        <f xml:space="preserve"> IF( ISNA( 'F_Inputs - Reps override'!I781 ), "", IF( ISBLANK( 'F_Inputs - Reps override'!I781 ), 'F_Inputs - Reps'!I781, 'F_Inputs - Reps override'!I781 ) )</f>
        <v>0.51005</v>
      </c>
      <c r="K781" s="15">
        <f xml:space="preserve"> IF( ISNA( 'F_Inputs - Reps override'!J781 ), "", IF( ISBLANK( 'F_Inputs - Reps override'!J781 ), 'F_Inputs - Reps'!J781, 'F_Inputs - Reps override'!J781 ) )</f>
        <v>0.51005</v>
      </c>
      <c r="L781" s="7">
        <f t="shared" si="12"/>
        <v>2.5502500000000001</v>
      </c>
      <c r="M781" t="str">
        <f xml:space="preserve"> INDEX(Lookup!$D$3:$D$134, MATCH('Inputs - Reps'!D781, Lookup!$C$3:$C$134, 0),)</f>
        <v>3rd Opex WN</v>
      </c>
    </row>
    <row r="782" spans="3:13">
      <c r="C782" s="15" t="s">
        <v>302</v>
      </c>
      <c r="D782" s="15" t="s">
        <v>272</v>
      </c>
      <c r="E782" s="15" t="s">
        <v>273</v>
      </c>
      <c r="F782" s="15" t="s">
        <v>36</v>
      </c>
      <c r="G782" s="15">
        <f xml:space="preserve"> IF( ISNA( 'F_Inputs - Reps override'!F782 ), "", IF( ISBLANK( 'F_Inputs - Reps override'!F782 ), 'F_Inputs - Reps'!F782, 'F_Inputs - Reps override'!F782 ) )</f>
        <v>0.10201</v>
      </c>
      <c r="H782" s="15">
        <f xml:space="preserve"> IF( ISNA( 'F_Inputs - Reps override'!G782 ), "", IF( ISBLANK( 'F_Inputs - Reps override'!G782 ), 'F_Inputs - Reps'!G782, 'F_Inputs - Reps override'!G782 ) )</f>
        <v>0.10201</v>
      </c>
      <c r="I782" s="15">
        <f xml:space="preserve"> IF( ISNA( 'F_Inputs - Reps override'!H782 ), "", IF( ISBLANK( 'F_Inputs - Reps override'!H782 ), 'F_Inputs - Reps'!H782, 'F_Inputs - Reps override'!H782 ) )</f>
        <v>0.10201</v>
      </c>
      <c r="J782" s="15">
        <f xml:space="preserve"> IF( ISNA( 'F_Inputs - Reps override'!I782 ), "", IF( ISBLANK( 'F_Inputs - Reps override'!I782 ), 'F_Inputs - Reps'!I782, 'F_Inputs - Reps override'!I782 ) )</f>
        <v>0.10201</v>
      </c>
      <c r="K782" s="15">
        <f xml:space="preserve"> IF( ISNA( 'F_Inputs - Reps override'!J782 ), "", IF( ISBLANK( 'F_Inputs - Reps override'!J782 ), 'F_Inputs - Reps'!J782, 'F_Inputs - Reps override'!J782 ) )</f>
        <v>0.10201</v>
      </c>
      <c r="L782" s="7">
        <f t="shared" si="12"/>
        <v>0.51005</v>
      </c>
      <c r="M782" t="str">
        <f xml:space="preserve"> INDEX(Lookup!$D$3:$D$134, MATCH('Inputs - Reps'!D782, Lookup!$C$3:$C$134, 0),)</f>
        <v>3rd Opex WWN</v>
      </c>
    </row>
    <row r="783" spans="3:13">
      <c r="C783" s="15" t="s">
        <v>302</v>
      </c>
      <c r="D783" s="15" t="s">
        <v>274</v>
      </c>
      <c r="E783" s="15" t="s">
        <v>275</v>
      </c>
      <c r="F783" s="15" t="s">
        <v>36</v>
      </c>
      <c r="G783" s="15">
        <f xml:space="preserve"> IF( ISNA( 'F_Inputs - Reps override'!F783 ), "", IF( ISBLANK( 'F_Inputs - Reps override'!F783 ), 'F_Inputs - Reps'!F783, 'F_Inputs - Reps override'!F783 ) )</f>
        <v>0</v>
      </c>
      <c r="H783" s="15">
        <f xml:space="preserve"> IF( ISNA( 'F_Inputs - Reps override'!G783 ), "", IF( ISBLANK( 'F_Inputs - Reps override'!G783 ), 'F_Inputs - Reps'!G783, 'F_Inputs - Reps override'!G783 ) )</f>
        <v>0</v>
      </c>
      <c r="I783" s="15">
        <f xml:space="preserve"> IF( ISNA( 'F_Inputs - Reps override'!H783 ), "", IF( ISBLANK( 'F_Inputs - Reps override'!H783 ), 'F_Inputs - Reps'!H783, 'F_Inputs - Reps override'!H783 ) )</f>
        <v>0</v>
      </c>
      <c r="J783" s="15">
        <f xml:space="preserve"> IF( ISNA( 'F_Inputs - Reps override'!I783 ), "", IF( ISBLANK( 'F_Inputs - Reps override'!I783 ), 'F_Inputs - Reps'!I783, 'F_Inputs - Reps override'!I783 ) )</f>
        <v>0</v>
      </c>
      <c r="K783" s="15">
        <f xml:space="preserve"> IF( ISNA( 'F_Inputs - Reps override'!J783 ), "", IF( ISBLANK( 'F_Inputs - Reps override'!J783 ), 'F_Inputs - Reps'!J783, 'F_Inputs - Reps override'!J783 ) )</f>
        <v>0</v>
      </c>
      <c r="L783" s="7">
        <f t="shared" si="12"/>
        <v>0</v>
      </c>
      <c r="M783" t="str">
        <f xml:space="preserve"> INDEX(Lookup!$D$3:$D$134, MATCH('Inputs - Reps'!D783, Lookup!$C$3:$C$134, 0),)</f>
        <v>3rd Opex WWN</v>
      </c>
    </row>
    <row r="784" spans="3:13">
      <c r="C784" s="15" t="s">
        <v>302</v>
      </c>
      <c r="D784" s="15" t="s">
        <v>276</v>
      </c>
      <c r="E784" s="15" t="s">
        <v>277</v>
      </c>
      <c r="F784" s="15" t="s">
        <v>36</v>
      </c>
      <c r="G784" s="15">
        <f xml:space="preserve"> IF( ISNA( 'F_Inputs - Reps override'!F784 ), "", IF( ISBLANK( 'F_Inputs - Reps override'!F784 ), 'F_Inputs - Reps'!F784, 'F_Inputs - Reps override'!F784 ) )</f>
        <v>0</v>
      </c>
      <c r="H784" s="15">
        <f xml:space="preserve"> IF( ISNA( 'F_Inputs - Reps override'!G784 ), "", IF( ISBLANK( 'F_Inputs - Reps override'!G784 ), 'F_Inputs - Reps'!G784, 'F_Inputs - Reps override'!G784 ) )</f>
        <v>0</v>
      </c>
      <c r="I784" s="15">
        <f xml:space="preserve"> IF( ISNA( 'F_Inputs - Reps override'!H784 ), "", IF( ISBLANK( 'F_Inputs - Reps override'!H784 ), 'F_Inputs - Reps'!H784, 'F_Inputs - Reps override'!H784 ) )</f>
        <v>0</v>
      </c>
      <c r="J784" s="15">
        <f xml:space="preserve"> IF( ISNA( 'F_Inputs - Reps override'!I784 ), "", IF( ISBLANK( 'F_Inputs - Reps override'!I784 ), 'F_Inputs - Reps'!I784, 'F_Inputs - Reps override'!I784 ) )</f>
        <v>0</v>
      </c>
      <c r="K784" s="15">
        <f xml:space="preserve"> IF( ISNA( 'F_Inputs - Reps override'!J784 ), "", IF( ISBLANK( 'F_Inputs - Reps override'!J784 ), 'F_Inputs - Reps'!J784, 'F_Inputs - Reps override'!J784 ) )</f>
        <v>0</v>
      </c>
      <c r="L784" s="7">
        <f t="shared" si="12"/>
        <v>0</v>
      </c>
      <c r="M784" t="str">
        <f xml:space="preserve"> INDEX(Lookup!$D$3:$D$134, MATCH('Inputs - Reps'!D784, Lookup!$C$3:$C$134, 0),)</f>
        <v>3rd Opex BIO</v>
      </c>
    </row>
    <row r="785" spans="3:13">
      <c r="C785" s="15" t="s">
        <v>302</v>
      </c>
      <c r="D785" s="15" t="s">
        <v>278</v>
      </c>
      <c r="E785" s="15" t="s">
        <v>279</v>
      </c>
      <c r="F785" s="15" t="s">
        <v>36</v>
      </c>
      <c r="G785" s="15">
        <f xml:space="preserve"> IF( ISNA( 'F_Inputs - Reps override'!F785 ), "", IF( ISBLANK( 'F_Inputs - Reps override'!F785 ), 'F_Inputs - Reps'!F785, 'F_Inputs - Reps override'!F785 ) )</f>
        <v>0</v>
      </c>
      <c r="H785" s="15">
        <f xml:space="preserve"> IF( ISNA( 'F_Inputs - Reps override'!G785 ), "", IF( ISBLANK( 'F_Inputs - Reps override'!G785 ), 'F_Inputs - Reps'!G785, 'F_Inputs - Reps override'!G785 ) )</f>
        <v>0</v>
      </c>
      <c r="I785" s="15">
        <f xml:space="preserve"> IF( ISNA( 'F_Inputs - Reps override'!H785 ), "", IF( ISBLANK( 'F_Inputs - Reps override'!H785 ), 'F_Inputs - Reps'!H785, 'F_Inputs - Reps override'!H785 ) )</f>
        <v>0</v>
      </c>
      <c r="J785" s="15">
        <f xml:space="preserve"> IF( ISNA( 'F_Inputs - Reps override'!I785 ), "", IF( ISBLANK( 'F_Inputs - Reps override'!I785 ), 'F_Inputs - Reps'!I785, 'F_Inputs - Reps override'!I785 ) )</f>
        <v>0</v>
      </c>
      <c r="K785" s="15">
        <f xml:space="preserve"> IF( ISNA( 'F_Inputs - Reps override'!J785 ), "", IF( ISBLANK( 'F_Inputs - Reps override'!J785 ), 'F_Inputs - Reps'!J785, 'F_Inputs - Reps override'!J785 ) )</f>
        <v>0</v>
      </c>
      <c r="L785" s="7">
        <f t="shared" si="12"/>
        <v>0</v>
      </c>
      <c r="M785" t="str">
        <f xml:space="preserve"> INDEX(Lookup!$D$3:$D$134, MATCH('Inputs - Reps'!D785, Lookup!$C$3:$C$134, 0),)</f>
        <v>3rd Opex BIO</v>
      </c>
    </row>
    <row r="786" spans="3:13">
      <c r="C786" s="15" t="s">
        <v>302</v>
      </c>
      <c r="D786" s="15" t="s">
        <v>280</v>
      </c>
      <c r="E786" s="15" t="s">
        <v>281</v>
      </c>
      <c r="F786" s="15" t="s">
        <v>36</v>
      </c>
      <c r="G786" s="15">
        <f xml:space="preserve"> IF( ISNA( 'F_Inputs - Reps override'!F786 ), "", IF( ISBLANK( 'F_Inputs - Reps override'!F786 ), 'F_Inputs - Reps'!F786, 'F_Inputs - Reps override'!F786 ) )</f>
        <v>0</v>
      </c>
      <c r="H786" s="15">
        <f xml:space="preserve"> IF( ISNA( 'F_Inputs - Reps override'!G786 ), "", IF( ISBLANK( 'F_Inputs - Reps override'!G786 ), 'F_Inputs - Reps'!G786, 'F_Inputs - Reps override'!G786 ) )</f>
        <v>0</v>
      </c>
      <c r="I786" s="15">
        <f xml:space="preserve"> IF( ISNA( 'F_Inputs - Reps override'!H786 ), "", IF( ISBLANK( 'F_Inputs - Reps override'!H786 ), 'F_Inputs - Reps'!H786, 'F_Inputs - Reps override'!H786 ) )</f>
        <v>0</v>
      </c>
      <c r="J786" s="15">
        <f xml:space="preserve"> IF( ISNA( 'F_Inputs - Reps override'!I786 ), "", IF( ISBLANK( 'F_Inputs - Reps override'!I786 ), 'F_Inputs - Reps'!I786, 'F_Inputs - Reps override'!I786 ) )</f>
        <v>0</v>
      </c>
      <c r="K786" s="15">
        <f xml:space="preserve"> IF( ISNA( 'F_Inputs - Reps override'!J786 ), "", IF( ISBLANK( 'F_Inputs - Reps override'!J786 ), 'F_Inputs - Reps'!J786, 'F_Inputs - Reps override'!J786 ) )</f>
        <v>0</v>
      </c>
      <c r="L786" s="7">
        <f t="shared" si="12"/>
        <v>0</v>
      </c>
      <c r="M786" t="str">
        <f xml:space="preserve"> INDEX(Lookup!$D$3:$D$134, MATCH('Inputs - Reps'!D786, Lookup!$C$3:$C$134, 0),)</f>
        <v>3rd Opex BIO</v>
      </c>
    </row>
    <row r="787" spans="3:13">
      <c r="C787" s="15" t="s">
        <v>302</v>
      </c>
      <c r="D787" s="15" t="s">
        <v>282</v>
      </c>
      <c r="E787" s="15" t="s">
        <v>283</v>
      </c>
      <c r="F787" s="15" t="s">
        <v>36</v>
      </c>
      <c r="G787" s="15">
        <f xml:space="preserve"> IF( ISNA( 'F_Inputs - Reps override'!F787 ), "", IF( ISBLANK( 'F_Inputs - Reps override'!F787 ), 'F_Inputs - Reps'!F787, 'F_Inputs - Reps override'!F787 ) )</f>
        <v>0</v>
      </c>
      <c r="H787" s="15">
        <f xml:space="preserve"> IF( ISNA( 'F_Inputs - Reps override'!G787 ), "", IF( ISBLANK( 'F_Inputs - Reps override'!G787 ), 'F_Inputs - Reps'!G787, 'F_Inputs - Reps override'!G787 ) )</f>
        <v>0</v>
      </c>
      <c r="I787" s="15">
        <f xml:space="preserve"> IF( ISNA( 'F_Inputs - Reps override'!H787 ), "", IF( ISBLANK( 'F_Inputs - Reps override'!H787 ), 'F_Inputs - Reps'!H787, 'F_Inputs - Reps override'!H787 ) )</f>
        <v>0</v>
      </c>
      <c r="J787" s="15">
        <f xml:space="preserve"> IF( ISNA( 'F_Inputs - Reps override'!I787 ), "", IF( ISBLANK( 'F_Inputs - Reps override'!I787 ), 'F_Inputs - Reps'!I787, 'F_Inputs - Reps override'!I787 ) )</f>
        <v>0</v>
      </c>
      <c r="K787" s="15">
        <f xml:space="preserve"> IF( ISNA( 'F_Inputs - Reps override'!J787 ), "", IF( ISBLANK( 'F_Inputs - Reps override'!J787 ), 'F_Inputs - Reps'!J787, 'F_Inputs - Reps override'!J787 ) )</f>
        <v>0</v>
      </c>
      <c r="L787" s="7">
        <f t="shared" si="12"/>
        <v>0</v>
      </c>
      <c r="M787" t="str">
        <f xml:space="preserve"> INDEX(Lookup!$D$3:$D$134, MATCH('Inputs - Reps'!D787, Lookup!$C$3:$C$134, 0),)</f>
        <v>3rd Capex WR</v>
      </c>
    </row>
    <row r="788" spans="3:13">
      <c r="C788" s="15" t="s">
        <v>302</v>
      </c>
      <c r="D788" s="15" t="s">
        <v>284</v>
      </c>
      <c r="E788" s="15" t="s">
        <v>285</v>
      </c>
      <c r="F788" s="15" t="s">
        <v>36</v>
      </c>
      <c r="G788" s="15">
        <f xml:space="preserve"> IF( ISNA( 'F_Inputs - Reps override'!F788 ), "", IF( ISBLANK( 'F_Inputs - Reps override'!F788 ), 'F_Inputs - Reps'!F788, 'F_Inputs - Reps override'!F788 ) )</f>
        <v>0</v>
      </c>
      <c r="H788" s="15">
        <f xml:space="preserve"> IF( ISNA( 'F_Inputs - Reps override'!G788 ), "", IF( ISBLANK( 'F_Inputs - Reps override'!G788 ), 'F_Inputs - Reps'!G788, 'F_Inputs - Reps override'!G788 ) )</f>
        <v>0</v>
      </c>
      <c r="I788" s="15">
        <f xml:space="preserve"> IF( ISNA( 'F_Inputs - Reps override'!H788 ), "", IF( ISBLANK( 'F_Inputs - Reps override'!H788 ), 'F_Inputs - Reps'!H788, 'F_Inputs - Reps override'!H788 ) )</f>
        <v>0</v>
      </c>
      <c r="J788" s="15">
        <f xml:space="preserve"> IF( ISNA( 'F_Inputs - Reps override'!I788 ), "", IF( ISBLANK( 'F_Inputs - Reps override'!I788 ), 'F_Inputs - Reps'!I788, 'F_Inputs - Reps override'!I788 ) )</f>
        <v>0</v>
      </c>
      <c r="K788" s="15">
        <f xml:space="preserve"> IF( ISNA( 'F_Inputs - Reps override'!J788 ), "", IF( ISBLANK( 'F_Inputs - Reps override'!J788 ), 'F_Inputs - Reps'!J788, 'F_Inputs - Reps override'!J788 ) )</f>
        <v>0</v>
      </c>
      <c r="L788" s="7">
        <f t="shared" si="12"/>
        <v>0</v>
      </c>
      <c r="M788" t="str">
        <f xml:space="preserve"> INDEX(Lookup!$D$3:$D$134, MATCH('Inputs - Reps'!D788, Lookup!$C$3:$C$134, 0),)</f>
        <v>3rd Capex WN</v>
      </c>
    </row>
    <row r="789" spans="3:13">
      <c r="C789" s="15" t="s">
        <v>302</v>
      </c>
      <c r="D789" s="15" t="s">
        <v>286</v>
      </c>
      <c r="E789" s="15" t="s">
        <v>269</v>
      </c>
      <c r="F789" s="15" t="s">
        <v>36</v>
      </c>
      <c r="G789" s="15">
        <f xml:space="preserve"> IF( ISNA( 'F_Inputs - Reps override'!F789 ), "", IF( ISBLANK( 'F_Inputs - Reps override'!F789 ), 'F_Inputs - Reps'!F789, 'F_Inputs - Reps override'!F789 ) )</f>
        <v>0</v>
      </c>
      <c r="H789" s="15">
        <f xml:space="preserve"> IF( ISNA( 'F_Inputs - Reps override'!G789 ), "", IF( ISBLANK( 'F_Inputs - Reps override'!G789 ), 'F_Inputs - Reps'!G789, 'F_Inputs - Reps override'!G789 ) )</f>
        <v>0</v>
      </c>
      <c r="I789" s="15">
        <f xml:space="preserve"> IF( ISNA( 'F_Inputs - Reps override'!H789 ), "", IF( ISBLANK( 'F_Inputs - Reps override'!H789 ), 'F_Inputs - Reps'!H789, 'F_Inputs - Reps override'!H789 ) )</f>
        <v>0</v>
      </c>
      <c r="J789" s="15">
        <f xml:space="preserve"> IF( ISNA( 'F_Inputs - Reps override'!I789 ), "", IF( ISBLANK( 'F_Inputs - Reps override'!I789 ), 'F_Inputs - Reps'!I789, 'F_Inputs - Reps override'!I789 ) )</f>
        <v>0</v>
      </c>
      <c r="K789" s="15">
        <f xml:space="preserve"> IF( ISNA( 'F_Inputs - Reps override'!J789 ), "", IF( ISBLANK( 'F_Inputs - Reps override'!J789 ), 'F_Inputs - Reps'!J789, 'F_Inputs - Reps override'!J789 ) )</f>
        <v>0</v>
      </c>
      <c r="L789" s="7">
        <f t="shared" si="12"/>
        <v>0</v>
      </c>
      <c r="M789" t="str">
        <f xml:space="preserve"> INDEX(Lookup!$D$3:$D$134, MATCH('Inputs - Reps'!D789, Lookup!$C$3:$C$134, 0),)</f>
        <v>3rd Capex WN</v>
      </c>
    </row>
    <row r="790" spans="3:13">
      <c r="C790" s="15" t="s">
        <v>302</v>
      </c>
      <c r="D790" s="15" t="s">
        <v>287</v>
      </c>
      <c r="E790" s="15" t="s">
        <v>271</v>
      </c>
      <c r="F790" s="15" t="s">
        <v>36</v>
      </c>
      <c r="G790" s="15">
        <f xml:space="preserve"> IF( ISNA( 'F_Inputs - Reps override'!F790 ), "", IF( ISBLANK( 'F_Inputs - Reps override'!F790 ), 'F_Inputs - Reps'!F790, 'F_Inputs - Reps override'!F790 ) )</f>
        <v>0</v>
      </c>
      <c r="H790" s="15">
        <f xml:space="preserve"> IF( ISNA( 'F_Inputs - Reps override'!G790 ), "", IF( ISBLANK( 'F_Inputs - Reps override'!G790 ), 'F_Inputs - Reps'!G790, 'F_Inputs - Reps override'!G790 ) )</f>
        <v>0</v>
      </c>
      <c r="I790" s="15">
        <f xml:space="preserve"> IF( ISNA( 'F_Inputs - Reps override'!H790 ), "", IF( ISBLANK( 'F_Inputs - Reps override'!H790 ), 'F_Inputs - Reps'!H790, 'F_Inputs - Reps override'!H790 ) )</f>
        <v>0</v>
      </c>
      <c r="J790" s="15">
        <f xml:space="preserve"> IF( ISNA( 'F_Inputs - Reps override'!I790 ), "", IF( ISBLANK( 'F_Inputs - Reps override'!I790 ), 'F_Inputs - Reps'!I790, 'F_Inputs - Reps override'!I790 ) )</f>
        <v>0</v>
      </c>
      <c r="K790" s="15">
        <f xml:space="preserve"> IF( ISNA( 'F_Inputs - Reps override'!J790 ), "", IF( ISBLANK( 'F_Inputs - Reps override'!J790 ), 'F_Inputs - Reps'!J790, 'F_Inputs - Reps override'!J790 ) )</f>
        <v>0</v>
      </c>
      <c r="L790" s="7">
        <f t="shared" si="12"/>
        <v>0</v>
      </c>
      <c r="M790" t="str">
        <f xml:space="preserve"> INDEX(Lookup!$D$3:$D$134, MATCH('Inputs - Reps'!D790, Lookup!$C$3:$C$134, 0),)</f>
        <v>3rd Capex WN</v>
      </c>
    </row>
    <row r="791" spans="3:13">
      <c r="C791" s="15" t="s">
        <v>302</v>
      </c>
      <c r="D791" s="15" t="s">
        <v>288</v>
      </c>
      <c r="E791" s="15" t="s">
        <v>289</v>
      </c>
      <c r="F791" s="15" t="s">
        <v>36</v>
      </c>
      <c r="G791" s="15">
        <f xml:space="preserve"> IF( ISNA( 'F_Inputs - Reps override'!F791 ), "", IF( ISBLANK( 'F_Inputs - Reps override'!F791 ), 'F_Inputs - Reps'!F791, 'F_Inputs - Reps override'!F791 ) )</f>
        <v>0</v>
      </c>
      <c r="H791" s="15">
        <f xml:space="preserve"> IF( ISNA( 'F_Inputs - Reps override'!G791 ), "", IF( ISBLANK( 'F_Inputs - Reps override'!G791 ), 'F_Inputs - Reps'!G791, 'F_Inputs - Reps override'!G791 ) )</f>
        <v>0</v>
      </c>
      <c r="I791" s="15">
        <f xml:space="preserve"> IF( ISNA( 'F_Inputs - Reps override'!H791 ), "", IF( ISBLANK( 'F_Inputs - Reps override'!H791 ), 'F_Inputs - Reps'!H791, 'F_Inputs - Reps override'!H791 ) )</f>
        <v>0</v>
      </c>
      <c r="J791" s="15">
        <f xml:space="preserve"> IF( ISNA( 'F_Inputs - Reps override'!I791 ), "", IF( ISBLANK( 'F_Inputs - Reps override'!I791 ), 'F_Inputs - Reps'!I791, 'F_Inputs - Reps override'!I791 ) )</f>
        <v>0</v>
      </c>
      <c r="K791" s="15">
        <f xml:space="preserve"> IF( ISNA( 'F_Inputs - Reps override'!J791 ), "", IF( ISBLANK( 'F_Inputs - Reps override'!J791 ), 'F_Inputs - Reps'!J791, 'F_Inputs - Reps override'!J791 ) )</f>
        <v>0</v>
      </c>
      <c r="L791" s="7">
        <f t="shared" si="12"/>
        <v>0</v>
      </c>
      <c r="M791" t="str">
        <f xml:space="preserve"> INDEX(Lookup!$D$3:$D$134, MATCH('Inputs - Reps'!D791, Lookup!$C$3:$C$134, 0),)</f>
        <v>3rd Capex WWN</v>
      </c>
    </row>
    <row r="792" spans="3:13">
      <c r="C792" s="15" t="s">
        <v>302</v>
      </c>
      <c r="D792" s="15" t="s">
        <v>290</v>
      </c>
      <c r="E792" s="15" t="s">
        <v>291</v>
      </c>
      <c r="F792" s="15" t="s">
        <v>36</v>
      </c>
      <c r="G792" s="15">
        <f xml:space="preserve"> IF( ISNA( 'F_Inputs - Reps override'!F792 ), "", IF( ISBLANK( 'F_Inputs - Reps override'!F792 ), 'F_Inputs - Reps'!F792, 'F_Inputs - Reps override'!F792 ) )</f>
        <v>0</v>
      </c>
      <c r="H792" s="15">
        <f xml:space="preserve"> IF( ISNA( 'F_Inputs - Reps override'!G792 ), "", IF( ISBLANK( 'F_Inputs - Reps override'!G792 ), 'F_Inputs - Reps'!G792, 'F_Inputs - Reps override'!G792 ) )</f>
        <v>0</v>
      </c>
      <c r="I792" s="15">
        <f xml:space="preserve"> IF( ISNA( 'F_Inputs - Reps override'!H792 ), "", IF( ISBLANK( 'F_Inputs - Reps override'!H792 ), 'F_Inputs - Reps'!H792, 'F_Inputs - Reps override'!H792 ) )</f>
        <v>0</v>
      </c>
      <c r="J792" s="15">
        <f xml:space="preserve"> IF( ISNA( 'F_Inputs - Reps override'!I792 ), "", IF( ISBLANK( 'F_Inputs - Reps override'!I792 ), 'F_Inputs - Reps'!I792, 'F_Inputs - Reps override'!I792 ) )</f>
        <v>0</v>
      </c>
      <c r="K792" s="15">
        <f xml:space="preserve"> IF( ISNA( 'F_Inputs - Reps override'!J792 ), "", IF( ISBLANK( 'F_Inputs - Reps override'!J792 ), 'F_Inputs - Reps'!J792, 'F_Inputs - Reps override'!J792 ) )</f>
        <v>0</v>
      </c>
      <c r="L792" s="7">
        <f t="shared" si="12"/>
        <v>0</v>
      </c>
      <c r="M792" t="str">
        <f xml:space="preserve"> INDEX(Lookup!$D$3:$D$134, MATCH('Inputs - Reps'!D792, Lookup!$C$3:$C$134, 0),)</f>
        <v>3rd Capex WWN</v>
      </c>
    </row>
    <row r="793" spans="3:13">
      <c r="C793" s="15" t="s">
        <v>302</v>
      </c>
      <c r="D793" s="15" t="s">
        <v>292</v>
      </c>
      <c r="E793" s="15" t="s">
        <v>293</v>
      </c>
      <c r="F793" s="15" t="s">
        <v>36</v>
      </c>
      <c r="G793" s="15">
        <f xml:space="preserve"> IF( ISNA( 'F_Inputs - Reps override'!F793 ), "", IF( ISBLANK( 'F_Inputs - Reps override'!F793 ), 'F_Inputs - Reps'!F793, 'F_Inputs - Reps override'!F793 ) )</f>
        <v>0</v>
      </c>
      <c r="H793" s="15">
        <f xml:space="preserve"> IF( ISNA( 'F_Inputs - Reps override'!G793 ), "", IF( ISBLANK( 'F_Inputs - Reps override'!G793 ), 'F_Inputs - Reps'!G793, 'F_Inputs - Reps override'!G793 ) )</f>
        <v>0</v>
      </c>
      <c r="I793" s="15">
        <f xml:space="preserve"> IF( ISNA( 'F_Inputs - Reps override'!H793 ), "", IF( ISBLANK( 'F_Inputs - Reps override'!H793 ), 'F_Inputs - Reps'!H793, 'F_Inputs - Reps override'!H793 ) )</f>
        <v>0</v>
      </c>
      <c r="J793" s="15">
        <f xml:space="preserve"> IF( ISNA( 'F_Inputs - Reps override'!I793 ), "", IF( ISBLANK( 'F_Inputs - Reps override'!I793 ), 'F_Inputs - Reps'!I793, 'F_Inputs - Reps override'!I793 ) )</f>
        <v>0</v>
      </c>
      <c r="K793" s="15">
        <f xml:space="preserve"> IF( ISNA( 'F_Inputs - Reps override'!J793 ), "", IF( ISBLANK( 'F_Inputs - Reps override'!J793 ), 'F_Inputs - Reps'!J793, 'F_Inputs - Reps override'!J793 ) )</f>
        <v>0</v>
      </c>
      <c r="L793" s="7">
        <f t="shared" si="12"/>
        <v>0</v>
      </c>
      <c r="M793" t="str">
        <f xml:space="preserve"> INDEX(Lookup!$D$3:$D$134, MATCH('Inputs - Reps'!D793, Lookup!$C$3:$C$134, 0),)</f>
        <v>3rd Capex BIO</v>
      </c>
    </row>
    <row r="794" spans="3:13">
      <c r="C794" s="15" t="s">
        <v>302</v>
      </c>
      <c r="D794" s="15" t="s">
        <v>294</v>
      </c>
      <c r="E794" s="15" t="s">
        <v>295</v>
      </c>
      <c r="F794" s="15" t="s">
        <v>36</v>
      </c>
      <c r="G794" s="15">
        <f xml:space="preserve"> IF( ISNA( 'F_Inputs - Reps override'!F794 ), "", IF( ISBLANK( 'F_Inputs - Reps override'!F794 ), 'F_Inputs - Reps'!F794, 'F_Inputs - Reps override'!F794 ) )</f>
        <v>0</v>
      </c>
      <c r="H794" s="15">
        <f xml:space="preserve"> IF( ISNA( 'F_Inputs - Reps override'!G794 ), "", IF( ISBLANK( 'F_Inputs - Reps override'!G794 ), 'F_Inputs - Reps'!G794, 'F_Inputs - Reps override'!G794 ) )</f>
        <v>0</v>
      </c>
      <c r="I794" s="15">
        <f xml:space="preserve"> IF( ISNA( 'F_Inputs - Reps override'!H794 ), "", IF( ISBLANK( 'F_Inputs - Reps override'!H794 ), 'F_Inputs - Reps'!H794, 'F_Inputs - Reps override'!H794 ) )</f>
        <v>0</v>
      </c>
      <c r="J794" s="15">
        <f xml:space="preserve"> IF( ISNA( 'F_Inputs - Reps override'!I794 ), "", IF( ISBLANK( 'F_Inputs - Reps override'!I794 ), 'F_Inputs - Reps'!I794, 'F_Inputs - Reps override'!I794 ) )</f>
        <v>0</v>
      </c>
      <c r="K794" s="15">
        <f xml:space="preserve"> IF( ISNA( 'F_Inputs - Reps override'!J794 ), "", IF( ISBLANK( 'F_Inputs - Reps override'!J794 ), 'F_Inputs - Reps'!J794, 'F_Inputs - Reps override'!J794 ) )</f>
        <v>0</v>
      </c>
      <c r="L794" s="7">
        <f t="shared" si="12"/>
        <v>0</v>
      </c>
      <c r="M794" t="str">
        <f xml:space="preserve"> INDEX(Lookup!$D$3:$D$134, MATCH('Inputs - Reps'!D794, Lookup!$C$3:$C$134, 0),)</f>
        <v>3rd Capex BIO</v>
      </c>
    </row>
    <row r="795" spans="3:13">
      <c r="C795" s="15" t="s">
        <v>302</v>
      </c>
      <c r="D795" s="15" t="s">
        <v>296</v>
      </c>
      <c r="E795" s="15" t="s">
        <v>297</v>
      </c>
      <c r="F795" s="15" t="s">
        <v>36</v>
      </c>
      <c r="G795" s="15">
        <f xml:space="preserve"> IF( ISNA( 'F_Inputs - Reps override'!F795 ), "", IF( ISBLANK( 'F_Inputs - Reps override'!F795 ), 'F_Inputs - Reps'!F795, 'F_Inputs - Reps override'!F795 ) )</f>
        <v>0</v>
      </c>
      <c r="H795" s="15">
        <f xml:space="preserve"> IF( ISNA( 'F_Inputs - Reps override'!G795 ), "", IF( ISBLANK( 'F_Inputs - Reps override'!G795 ), 'F_Inputs - Reps'!G795, 'F_Inputs - Reps override'!G795 ) )</f>
        <v>0</v>
      </c>
      <c r="I795" s="15">
        <f xml:space="preserve"> IF( ISNA( 'F_Inputs - Reps override'!H795 ), "", IF( ISBLANK( 'F_Inputs - Reps override'!H795 ), 'F_Inputs - Reps'!H795, 'F_Inputs - Reps override'!H795 ) )</f>
        <v>0</v>
      </c>
      <c r="J795" s="15">
        <f xml:space="preserve"> IF( ISNA( 'F_Inputs - Reps override'!I795 ), "", IF( ISBLANK( 'F_Inputs - Reps override'!I795 ), 'F_Inputs - Reps'!I795, 'F_Inputs - Reps override'!I795 ) )</f>
        <v>0</v>
      </c>
      <c r="K795" s="15">
        <f xml:space="preserve"> IF( ISNA( 'F_Inputs - Reps override'!J795 ), "", IF( ISBLANK( 'F_Inputs - Reps override'!J795 ), 'F_Inputs - Reps'!J795, 'F_Inputs - Reps override'!J795 ) )</f>
        <v>0</v>
      </c>
      <c r="L795" s="7">
        <f t="shared" si="12"/>
        <v>0</v>
      </c>
      <c r="M795" t="str">
        <f xml:space="preserve"> INDEX(Lookup!$D$3:$D$134, MATCH('Inputs - Reps'!D795, Lookup!$C$3:$C$134, 0),)</f>
        <v>3rd Capex BIO</v>
      </c>
    </row>
    <row r="796" spans="3:13">
      <c r="C796" s="15" t="s">
        <v>303</v>
      </c>
      <c r="D796" s="15" t="s">
        <v>34</v>
      </c>
      <c r="E796" s="15" t="s">
        <v>35</v>
      </c>
      <c r="F796" s="15" t="s">
        <v>36</v>
      </c>
      <c r="G796" s="15">
        <f xml:space="preserve"> IF( ISNA( 'F_Inputs - Reps override'!F796 ), "", IF( ISBLANK( 'F_Inputs - Reps override'!F796 ), 'F_Inputs - Reps'!F796, 'F_Inputs - Reps override'!F796 ) )</f>
        <v>27.498000000000001</v>
      </c>
      <c r="H796" s="15">
        <f xml:space="preserve"> IF( ISNA( 'F_Inputs - Reps override'!G796 ), "", IF( ISBLANK( 'F_Inputs - Reps override'!G796 ), 'F_Inputs - Reps'!G796, 'F_Inputs - Reps override'!G796 ) )</f>
        <v>27.533000000000001</v>
      </c>
      <c r="I796" s="15">
        <f xml:space="preserve"> IF( ISNA( 'F_Inputs - Reps override'!H796 ), "", IF( ISBLANK( 'F_Inputs - Reps override'!H796 ), 'F_Inputs - Reps'!H796, 'F_Inputs - Reps override'!H796 ) )</f>
        <v>27.591999999999999</v>
      </c>
      <c r="J796" s="15">
        <f xml:space="preserve"> IF( ISNA( 'F_Inputs - Reps override'!I796 ), "", IF( ISBLANK( 'F_Inputs - Reps override'!I796 ), 'F_Inputs - Reps'!I796, 'F_Inputs - Reps override'!I796 ) )</f>
        <v>27.655000000000001</v>
      </c>
      <c r="K796" s="15">
        <f xml:space="preserve"> IF( ISNA( 'F_Inputs - Reps override'!J796 ), "", IF( ISBLANK( 'F_Inputs - Reps override'!J796 ), 'F_Inputs - Reps'!J796, 'F_Inputs - Reps override'!J796 ) )</f>
        <v>28.82</v>
      </c>
      <c r="L796" s="7">
        <f t="shared" si="12"/>
        <v>139.09800000000001</v>
      </c>
      <c r="M796" t="str">
        <f xml:space="preserve"> INDEX(Lookup!$D$3:$D$134, MATCH('Inputs - Reps'!D796, Lookup!$C$3:$C$134, 0),)</f>
        <v>B Opex WR</v>
      </c>
    </row>
    <row r="797" spans="3:13">
      <c r="C797" s="15" t="s">
        <v>303</v>
      </c>
      <c r="D797" s="15" t="s">
        <v>38</v>
      </c>
      <c r="E797" s="15" t="s">
        <v>39</v>
      </c>
      <c r="F797" s="15" t="s">
        <v>36</v>
      </c>
      <c r="G797" s="15">
        <f xml:space="preserve"> IF( ISNA( 'F_Inputs - Reps override'!F797 ), "", IF( ISBLANK( 'F_Inputs - Reps override'!F797 ), 'F_Inputs - Reps'!F797, 'F_Inputs - Reps override'!F797 ) )</f>
        <v>47.46</v>
      </c>
      <c r="H797" s="15">
        <f xml:space="preserve"> IF( ISNA( 'F_Inputs - Reps override'!G797 ), "", IF( ISBLANK( 'F_Inputs - Reps override'!G797 ), 'F_Inputs - Reps'!G797, 'F_Inputs - Reps override'!G797 ) )</f>
        <v>47.36</v>
      </c>
      <c r="I797" s="15">
        <f xml:space="preserve"> IF( ISNA( 'F_Inputs - Reps override'!H797 ), "", IF( ISBLANK( 'F_Inputs - Reps override'!H797 ), 'F_Inputs - Reps'!H797, 'F_Inputs - Reps override'!H797 ) )</f>
        <v>47.432000000000002</v>
      </c>
      <c r="J797" s="15">
        <f xml:space="preserve"> IF( ISNA( 'F_Inputs - Reps override'!I797 ), "", IF( ISBLANK( 'F_Inputs - Reps override'!I797 ), 'F_Inputs - Reps'!I797, 'F_Inputs - Reps override'!I797 ) )</f>
        <v>47.536000000000001</v>
      </c>
      <c r="K797" s="15">
        <f xml:space="preserve"> IF( ISNA( 'F_Inputs - Reps override'!J797 ), "", IF( ISBLANK( 'F_Inputs - Reps override'!J797 ), 'F_Inputs - Reps'!J797, 'F_Inputs - Reps override'!J797 ) )</f>
        <v>47.655999999999999</v>
      </c>
      <c r="L797" s="7">
        <f t="shared" si="12"/>
        <v>237.44400000000002</v>
      </c>
      <c r="M797" t="str">
        <f xml:space="preserve"> INDEX(Lookup!$D$3:$D$134, MATCH('Inputs - Reps'!D797, Lookup!$C$3:$C$134, 0),)</f>
        <v>B Opex WN</v>
      </c>
    </row>
    <row r="798" spans="3:13">
      <c r="C798" s="15" t="s">
        <v>303</v>
      </c>
      <c r="D798" s="15" t="s">
        <v>40</v>
      </c>
      <c r="E798" s="15" t="s">
        <v>41</v>
      </c>
      <c r="F798" s="15" t="s">
        <v>36</v>
      </c>
      <c r="G798" s="15">
        <f xml:space="preserve"> IF( ISNA( 'F_Inputs - Reps override'!F798 ), "", IF( ISBLANK( 'F_Inputs - Reps override'!F798 ), 'F_Inputs - Reps'!F798, 'F_Inputs - Reps override'!F798 ) )</f>
        <v>128.96899999999999</v>
      </c>
      <c r="H798" s="15">
        <f xml:space="preserve"> IF( ISNA( 'F_Inputs - Reps override'!G798 ), "", IF( ISBLANK( 'F_Inputs - Reps override'!G798 ), 'F_Inputs - Reps'!G798, 'F_Inputs - Reps override'!G798 ) )</f>
        <v>125.67100000000001</v>
      </c>
      <c r="I798" s="15">
        <f xml:space="preserve"> IF( ISNA( 'F_Inputs - Reps override'!H798 ), "", IF( ISBLANK( 'F_Inputs - Reps override'!H798 ), 'F_Inputs - Reps'!H798, 'F_Inputs - Reps override'!H798 ) )</f>
        <v>126.179</v>
      </c>
      <c r="J798" s="15">
        <f xml:space="preserve"> IF( ISNA( 'F_Inputs - Reps override'!I798 ), "", IF( ISBLANK( 'F_Inputs - Reps override'!I798 ), 'F_Inputs - Reps'!I798, 'F_Inputs - Reps override'!I798 ) )</f>
        <v>126.777</v>
      </c>
      <c r="K798" s="15">
        <f xml:space="preserve"> IF( ISNA( 'F_Inputs - Reps override'!J798 ), "", IF( ISBLANK( 'F_Inputs - Reps override'!J798 ), 'F_Inputs - Reps'!J798, 'F_Inputs - Reps override'!J798 ) )</f>
        <v>127.224</v>
      </c>
      <c r="L798" s="7">
        <f t="shared" si="12"/>
        <v>634.81999999999994</v>
      </c>
      <c r="M798" t="str">
        <f xml:space="preserve"> INDEX(Lookup!$D$3:$D$134, MATCH('Inputs - Reps'!D798, Lookup!$C$3:$C$134, 0),)</f>
        <v>B Opex WN</v>
      </c>
    </row>
    <row r="799" spans="3:13">
      <c r="C799" s="15" t="s">
        <v>303</v>
      </c>
      <c r="D799" s="15" t="s">
        <v>42</v>
      </c>
      <c r="E799" s="15" t="s">
        <v>43</v>
      </c>
      <c r="F799" s="15" t="s">
        <v>36</v>
      </c>
      <c r="G799" s="15">
        <f xml:space="preserve"> IF( ISNA( 'F_Inputs - Reps override'!F799 ), "", IF( ISBLANK( 'F_Inputs - Reps override'!F799 ), 'F_Inputs - Reps'!F799, 'F_Inputs - Reps override'!F799 ) )</f>
        <v>12.087999999999999</v>
      </c>
      <c r="H799" s="15">
        <f xml:space="preserve"> IF( ISNA( 'F_Inputs - Reps override'!G799 ), "", IF( ISBLANK( 'F_Inputs - Reps override'!G799 ), 'F_Inputs - Reps'!G799, 'F_Inputs - Reps override'!G799 ) )</f>
        <v>12.116</v>
      </c>
      <c r="I799" s="15">
        <f xml:space="preserve"> IF( ISNA( 'F_Inputs - Reps override'!H799 ), "", IF( ISBLANK( 'F_Inputs - Reps override'!H799 ), 'F_Inputs - Reps'!H799, 'F_Inputs - Reps override'!H799 ) )</f>
        <v>12.151999999999999</v>
      </c>
      <c r="J799" s="15">
        <f xml:space="preserve"> IF( ISNA( 'F_Inputs - Reps override'!I799 ), "", IF( ISBLANK( 'F_Inputs - Reps override'!I799 ), 'F_Inputs - Reps'!I799, 'F_Inputs - Reps override'!I799 ) )</f>
        <v>12.191000000000001</v>
      </c>
      <c r="K799" s="15">
        <f xml:space="preserve"> IF( ISNA( 'F_Inputs - Reps override'!J799 ), "", IF( ISBLANK( 'F_Inputs - Reps override'!J799 ), 'F_Inputs - Reps'!J799, 'F_Inputs - Reps override'!J799 ) )</f>
        <v>12.234999999999999</v>
      </c>
      <c r="L799" s="7">
        <f t="shared" si="12"/>
        <v>60.782000000000004</v>
      </c>
      <c r="M799" t="str">
        <f xml:space="preserve"> INDEX(Lookup!$D$3:$D$134, MATCH('Inputs - Reps'!D799, Lookup!$C$3:$C$134, 0),)</f>
        <v>B Opex WN</v>
      </c>
    </row>
    <row r="800" spans="3:13">
      <c r="C800" s="15" t="s">
        <v>303</v>
      </c>
      <c r="D800" s="15" t="s">
        <v>44</v>
      </c>
      <c r="E800" s="15" t="s">
        <v>45</v>
      </c>
      <c r="F800" s="15" t="s">
        <v>36</v>
      </c>
      <c r="G800" s="15">
        <f xml:space="preserve"> IF( ISNA( 'F_Inputs - Reps override'!F800 ), "", IF( ISBLANK( 'F_Inputs - Reps override'!F800 ), 'F_Inputs - Reps'!F800, 'F_Inputs - Reps override'!F800 ) )</f>
        <v>1.286</v>
      </c>
      <c r="H800" s="15">
        <f xml:space="preserve"> IF( ISNA( 'F_Inputs - Reps override'!G800 ), "", IF( ISBLANK( 'F_Inputs - Reps override'!G800 ), 'F_Inputs - Reps'!G800, 'F_Inputs - Reps override'!G800 ) )</f>
        <v>1.288</v>
      </c>
      <c r="I800" s="15">
        <f xml:space="preserve"> IF( ISNA( 'F_Inputs - Reps override'!H800 ), "", IF( ISBLANK( 'F_Inputs - Reps override'!H800 ), 'F_Inputs - Reps'!H800, 'F_Inputs - Reps override'!H800 ) )</f>
        <v>1.357</v>
      </c>
      <c r="J800" s="15">
        <f xml:space="preserve"> IF( ISNA( 'F_Inputs - Reps override'!I800 ), "", IF( ISBLANK( 'F_Inputs - Reps override'!I800 ), 'F_Inputs - Reps'!I800, 'F_Inputs - Reps override'!I800 ) )</f>
        <v>1.419</v>
      </c>
      <c r="K800" s="15">
        <f xml:space="preserve"> IF( ISNA( 'F_Inputs - Reps override'!J800 ), "", IF( ISBLANK( 'F_Inputs - Reps override'!J800 ), 'F_Inputs - Reps'!J800, 'F_Inputs - Reps override'!J800 ) )</f>
        <v>1.5449999999999999</v>
      </c>
      <c r="L800" s="7">
        <f t="shared" si="12"/>
        <v>6.8949999999999996</v>
      </c>
      <c r="M800" t="str">
        <f xml:space="preserve"> INDEX(Lookup!$D$3:$D$134, MATCH('Inputs - Reps'!D800, Lookup!$C$3:$C$134, 0),)</f>
        <v>E Opex WR</v>
      </c>
    </row>
    <row r="801" spans="3:13">
      <c r="C801" s="15" t="s">
        <v>303</v>
      </c>
      <c r="D801" s="15" t="s">
        <v>46</v>
      </c>
      <c r="E801" s="15" t="s">
        <v>47</v>
      </c>
      <c r="F801" s="15" t="s">
        <v>36</v>
      </c>
      <c r="G801" s="15">
        <f xml:space="preserve"> IF( ISNA( 'F_Inputs - Reps override'!F801 ), "", IF( ISBLANK( 'F_Inputs - Reps override'!F801 ), 'F_Inputs - Reps'!F801, 'F_Inputs - Reps override'!F801 ) )</f>
        <v>0</v>
      </c>
      <c r="H801" s="15">
        <f xml:space="preserve"> IF( ISNA( 'F_Inputs - Reps override'!G801 ), "", IF( ISBLANK( 'F_Inputs - Reps override'!G801 ), 'F_Inputs - Reps'!G801, 'F_Inputs - Reps override'!G801 ) )</f>
        <v>0</v>
      </c>
      <c r="I801" s="15">
        <f xml:space="preserve"> IF( ISNA( 'F_Inputs - Reps override'!H801 ), "", IF( ISBLANK( 'F_Inputs - Reps override'!H801 ), 'F_Inputs - Reps'!H801, 'F_Inputs - Reps override'!H801 ) )</f>
        <v>0</v>
      </c>
      <c r="J801" s="15">
        <f xml:space="preserve"> IF( ISNA( 'F_Inputs - Reps override'!I801 ), "", IF( ISBLANK( 'F_Inputs - Reps override'!I801 ), 'F_Inputs - Reps'!I801, 'F_Inputs - Reps override'!I801 ) )</f>
        <v>0</v>
      </c>
      <c r="K801" s="15">
        <f xml:space="preserve"> IF( ISNA( 'F_Inputs - Reps override'!J801 ), "", IF( ISBLANK( 'F_Inputs - Reps override'!J801 ), 'F_Inputs - Reps'!J801, 'F_Inputs - Reps override'!J801 ) )</f>
        <v>0</v>
      </c>
      <c r="L801" s="7">
        <f t="shared" si="12"/>
        <v>0</v>
      </c>
      <c r="M801" t="str">
        <f xml:space="preserve"> INDEX(Lookup!$D$3:$D$134, MATCH('Inputs - Reps'!D801, Lookup!$C$3:$C$134, 0),)</f>
        <v>E Opex WN</v>
      </c>
    </row>
    <row r="802" spans="3:13">
      <c r="C802" s="15" t="s">
        <v>303</v>
      </c>
      <c r="D802" s="15" t="s">
        <v>48</v>
      </c>
      <c r="E802" s="15" t="s">
        <v>49</v>
      </c>
      <c r="F802" s="15" t="s">
        <v>36</v>
      </c>
      <c r="G802" s="15">
        <f xml:space="preserve"> IF( ISNA( 'F_Inputs - Reps override'!F802 ), "", IF( ISBLANK( 'F_Inputs - Reps override'!F802 ), 'F_Inputs - Reps'!F802, 'F_Inputs - Reps override'!F802 ) )</f>
        <v>0</v>
      </c>
      <c r="H802" s="15">
        <f xml:space="preserve"> IF( ISNA( 'F_Inputs - Reps override'!G802 ), "", IF( ISBLANK( 'F_Inputs - Reps override'!G802 ), 'F_Inputs - Reps'!G802, 'F_Inputs - Reps override'!G802 ) )</f>
        <v>0</v>
      </c>
      <c r="I802" s="15">
        <f xml:space="preserve"> IF( ISNA( 'F_Inputs - Reps override'!H802 ), "", IF( ISBLANK( 'F_Inputs - Reps override'!H802 ), 'F_Inputs - Reps'!H802, 'F_Inputs - Reps override'!H802 ) )</f>
        <v>0</v>
      </c>
      <c r="J802" s="15">
        <f xml:space="preserve"> IF( ISNA( 'F_Inputs - Reps override'!I802 ), "", IF( ISBLANK( 'F_Inputs - Reps override'!I802 ), 'F_Inputs - Reps'!I802, 'F_Inputs - Reps override'!I802 ) )</f>
        <v>0</v>
      </c>
      <c r="K802" s="15">
        <f xml:space="preserve"> IF( ISNA( 'F_Inputs - Reps override'!J802 ), "", IF( ISBLANK( 'F_Inputs - Reps override'!J802 ), 'F_Inputs - Reps'!J802, 'F_Inputs - Reps override'!J802 ) )</f>
        <v>1.1220000000000001</v>
      </c>
      <c r="L802" s="7">
        <f t="shared" si="12"/>
        <v>1.1220000000000001</v>
      </c>
      <c r="M802" t="str">
        <f xml:space="preserve"> INDEX(Lookup!$D$3:$D$134, MATCH('Inputs - Reps'!D802, Lookup!$C$3:$C$134, 0),)</f>
        <v>E Opex WN</v>
      </c>
    </row>
    <row r="803" spans="3:13">
      <c r="C803" s="15" t="s">
        <v>303</v>
      </c>
      <c r="D803" s="15" t="s">
        <v>50</v>
      </c>
      <c r="E803" s="15" t="s">
        <v>51</v>
      </c>
      <c r="F803" s="15" t="s">
        <v>36</v>
      </c>
      <c r="G803" s="15">
        <f xml:space="preserve"> IF( ISNA( 'F_Inputs - Reps override'!F803 ), "", IF( ISBLANK( 'F_Inputs - Reps override'!F803 ), 'F_Inputs - Reps'!F803, 'F_Inputs - Reps override'!F803 ) )</f>
        <v>0</v>
      </c>
      <c r="H803" s="15">
        <f xml:space="preserve"> IF( ISNA( 'F_Inputs - Reps override'!G803 ), "", IF( ISBLANK( 'F_Inputs - Reps override'!G803 ), 'F_Inputs - Reps'!G803, 'F_Inputs - Reps override'!G803 ) )</f>
        <v>0</v>
      </c>
      <c r="I803" s="15">
        <f xml:space="preserve"> IF( ISNA( 'F_Inputs - Reps override'!H803 ), "", IF( ISBLANK( 'F_Inputs - Reps override'!H803 ), 'F_Inputs - Reps'!H803, 'F_Inputs - Reps override'!H803 ) )</f>
        <v>0</v>
      </c>
      <c r="J803" s="15">
        <f xml:space="preserve"> IF( ISNA( 'F_Inputs - Reps override'!I803 ), "", IF( ISBLANK( 'F_Inputs - Reps override'!I803 ), 'F_Inputs - Reps'!I803, 'F_Inputs - Reps override'!I803 ) )</f>
        <v>0</v>
      </c>
      <c r="K803" s="15">
        <f xml:space="preserve"> IF( ISNA( 'F_Inputs - Reps override'!J803 ), "", IF( ISBLANK( 'F_Inputs - Reps override'!J803 ), 'F_Inputs - Reps'!J803, 'F_Inputs - Reps override'!J803 ) )</f>
        <v>0</v>
      </c>
      <c r="L803" s="7">
        <f t="shared" si="12"/>
        <v>0</v>
      </c>
      <c r="M803" t="str">
        <f xml:space="preserve"> INDEX(Lookup!$D$3:$D$134, MATCH('Inputs - Reps'!D803, Lookup!$C$3:$C$134, 0),)</f>
        <v>E Opex WN</v>
      </c>
    </row>
    <row r="804" spans="3:13">
      <c r="C804" s="15" t="s">
        <v>303</v>
      </c>
      <c r="D804" s="15" t="s">
        <v>52</v>
      </c>
      <c r="E804" s="15" t="s">
        <v>53</v>
      </c>
      <c r="F804" s="15" t="s">
        <v>36</v>
      </c>
      <c r="G804" s="15">
        <f xml:space="preserve"> IF( ISNA( 'F_Inputs - Reps override'!F804 ), "", IF( ISBLANK( 'F_Inputs - Reps override'!F804 ), 'F_Inputs - Reps'!F804, 'F_Inputs - Reps override'!F804 ) )</f>
        <v>0</v>
      </c>
      <c r="H804" s="15">
        <f xml:space="preserve"> IF( ISNA( 'F_Inputs - Reps override'!G804 ), "", IF( ISBLANK( 'F_Inputs - Reps override'!G804 ), 'F_Inputs - Reps'!G804, 'F_Inputs - Reps override'!G804 ) )</f>
        <v>0</v>
      </c>
      <c r="I804" s="15">
        <f xml:space="preserve"> IF( ISNA( 'F_Inputs - Reps override'!H804 ), "", IF( ISBLANK( 'F_Inputs - Reps override'!H804 ), 'F_Inputs - Reps'!H804, 'F_Inputs - Reps override'!H804 ) )</f>
        <v>0</v>
      </c>
      <c r="J804" s="15">
        <f xml:space="preserve"> IF( ISNA( 'F_Inputs - Reps override'!I804 ), "", IF( ISBLANK( 'F_Inputs - Reps override'!I804 ), 'F_Inputs - Reps'!I804, 'F_Inputs - Reps override'!I804 ) )</f>
        <v>0</v>
      </c>
      <c r="K804" s="15">
        <f xml:space="preserve"> IF( ISNA( 'F_Inputs - Reps override'!J804 ), "", IF( ISBLANK( 'F_Inputs - Reps override'!J804 ), 'F_Inputs - Reps'!J804, 'F_Inputs - Reps override'!J804 ) )</f>
        <v>0</v>
      </c>
      <c r="L804" s="7">
        <f t="shared" si="12"/>
        <v>0</v>
      </c>
      <c r="M804" t="str">
        <f xml:space="preserve"> INDEX(Lookup!$D$3:$D$134, MATCH('Inputs - Reps'!D804, Lookup!$C$3:$C$134, 0),)</f>
        <v>Plus Opex WR</v>
      </c>
    </row>
    <row r="805" spans="3:13">
      <c r="C805" s="15" t="s">
        <v>303</v>
      </c>
      <c r="D805" s="15" t="s">
        <v>54</v>
      </c>
      <c r="E805" s="15" t="s">
        <v>55</v>
      </c>
      <c r="F805" s="15" t="s">
        <v>36</v>
      </c>
      <c r="G805" s="15">
        <f xml:space="preserve"> IF( ISNA( 'F_Inputs - Reps override'!F805 ), "", IF( ISBLANK( 'F_Inputs - Reps override'!F805 ), 'F_Inputs - Reps'!F805, 'F_Inputs - Reps override'!F805 ) )</f>
        <v>0</v>
      </c>
      <c r="H805" s="15">
        <f xml:space="preserve"> IF( ISNA( 'F_Inputs - Reps override'!G805 ), "", IF( ISBLANK( 'F_Inputs - Reps override'!G805 ), 'F_Inputs - Reps'!G805, 'F_Inputs - Reps override'!G805 ) )</f>
        <v>0</v>
      </c>
      <c r="I805" s="15">
        <f xml:space="preserve"> IF( ISNA( 'F_Inputs - Reps override'!H805 ), "", IF( ISBLANK( 'F_Inputs - Reps override'!H805 ), 'F_Inputs - Reps'!H805, 'F_Inputs - Reps override'!H805 ) )</f>
        <v>0</v>
      </c>
      <c r="J805" s="15">
        <f xml:space="preserve"> IF( ISNA( 'F_Inputs - Reps override'!I805 ), "", IF( ISBLANK( 'F_Inputs - Reps override'!I805 ), 'F_Inputs - Reps'!I805, 'F_Inputs - Reps override'!I805 ) )</f>
        <v>0</v>
      </c>
      <c r="K805" s="15">
        <f xml:space="preserve"> IF( ISNA( 'F_Inputs - Reps override'!J805 ), "", IF( ISBLANK( 'F_Inputs - Reps override'!J805 ), 'F_Inputs - Reps'!J805, 'F_Inputs - Reps override'!J805 ) )</f>
        <v>0</v>
      </c>
      <c r="L805" s="7">
        <f t="shared" si="12"/>
        <v>0</v>
      </c>
      <c r="M805" t="str">
        <f xml:space="preserve"> INDEX(Lookup!$D$3:$D$134, MATCH('Inputs - Reps'!D805, Lookup!$C$3:$C$134, 0),)</f>
        <v>Plus Opex WN</v>
      </c>
    </row>
    <row r="806" spans="3:13">
      <c r="C806" s="15" t="s">
        <v>303</v>
      </c>
      <c r="D806" s="15" t="s">
        <v>56</v>
      </c>
      <c r="E806" s="15" t="s">
        <v>57</v>
      </c>
      <c r="F806" s="15" t="s">
        <v>36</v>
      </c>
      <c r="G806" s="15">
        <f xml:space="preserve"> IF( ISNA( 'F_Inputs - Reps override'!F806 ), "", IF( ISBLANK( 'F_Inputs - Reps override'!F806 ), 'F_Inputs - Reps'!F806, 'F_Inputs - Reps override'!F806 ) )</f>
        <v>0</v>
      </c>
      <c r="H806" s="15">
        <f xml:space="preserve"> IF( ISNA( 'F_Inputs - Reps override'!G806 ), "", IF( ISBLANK( 'F_Inputs - Reps override'!G806 ), 'F_Inputs - Reps'!G806, 'F_Inputs - Reps override'!G806 ) )</f>
        <v>0</v>
      </c>
      <c r="I806" s="15">
        <f xml:space="preserve"> IF( ISNA( 'F_Inputs - Reps override'!H806 ), "", IF( ISBLANK( 'F_Inputs - Reps override'!H806 ), 'F_Inputs - Reps'!H806, 'F_Inputs - Reps override'!H806 ) )</f>
        <v>0</v>
      </c>
      <c r="J806" s="15">
        <f xml:space="preserve"> IF( ISNA( 'F_Inputs - Reps override'!I806 ), "", IF( ISBLANK( 'F_Inputs - Reps override'!I806 ), 'F_Inputs - Reps'!I806, 'F_Inputs - Reps override'!I806 ) )</f>
        <v>0</v>
      </c>
      <c r="K806" s="15">
        <f xml:space="preserve"> IF( ISNA( 'F_Inputs - Reps override'!J806 ), "", IF( ISBLANK( 'F_Inputs - Reps override'!J806 ), 'F_Inputs - Reps'!J806, 'F_Inputs - Reps override'!J806 ) )</f>
        <v>0</v>
      </c>
      <c r="L806" s="7">
        <f t="shared" si="12"/>
        <v>0</v>
      </c>
      <c r="M806" t="str">
        <f xml:space="preserve"> INDEX(Lookup!$D$3:$D$134, MATCH('Inputs - Reps'!D806, Lookup!$C$3:$C$134, 0),)</f>
        <v>Plus Opex WN</v>
      </c>
    </row>
    <row r="807" spans="3:13">
      <c r="C807" s="15" t="s">
        <v>303</v>
      </c>
      <c r="D807" s="15" t="s">
        <v>58</v>
      </c>
      <c r="E807" s="15" t="s">
        <v>59</v>
      </c>
      <c r="F807" s="15" t="s">
        <v>36</v>
      </c>
      <c r="G807" s="15">
        <f xml:space="preserve"> IF( ISNA( 'F_Inputs - Reps override'!F807 ), "", IF( ISBLANK( 'F_Inputs - Reps override'!F807 ), 'F_Inputs - Reps'!F807, 'F_Inputs - Reps override'!F807 ) )</f>
        <v>0</v>
      </c>
      <c r="H807" s="15">
        <f xml:space="preserve"> IF( ISNA( 'F_Inputs - Reps override'!G807 ), "", IF( ISBLANK( 'F_Inputs - Reps override'!G807 ), 'F_Inputs - Reps'!G807, 'F_Inputs - Reps override'!G807 ) )</f>
        <v>0</v>
      </c>
      <c r="I807" s="15">
        <f xml:space="preserve"> IF( ISNA( 'F_Inputs - Reps override'!H807 ), "", IF( ISBLANK( 'F_Inputs - Reps override'!H807 ), 'F_Inputs - Reps'!H807, 'F_Inputs - Reps override'!H807 ) )</f>
        <v>0</v>
      </c>
      <c r="J807" s="15">
        <f xml:space="preserve"> IF( ISNA( 'F_Inputs - Reps override'!I807 ), "", IF( ISBLANK( 'F_Inputs - Reps override'!I807 ), 'F_Inputs - Reps'!I807, 'F_Inputs - Reps override'!I807 ) )</f>
        <v>0</v>
      </c>
      <c r="K807" s="15">
        <f xml:space="preserve"> IF( ISNA( 'F_Inputs - Reps override'!J807 ), "", IF( ISBLANK( 'F_Inputs - Reps override'!J807 ), 'F_Inputs - Reps'!J807, 'F_Inputs - Reps override'!J807 ) )</f>
        <v>0</v>
      </c>
      <c r="L807" s="7">
        <f t="shared" si="12"/>
        <v>0</v>
      </c>
      <c r="M807" t="str">
        <f xml:space="preserve"> INDEX(Lookup!$D$3:$D$134, MATCH('Inputs - Reps'!D807, Lookup!$C$3:$C$134, 0),)</f>
        <v>Plus Opex WN</v>
      </c>
    </row>
    <row r="808" spans="3:13">
      <c r="C808" s="15" t="s">
        <v>303</v>
      </c>
      <c r="D808" s="15" t="s">
        <v>60</v>
      </c>
      <c r="E808" s="15" t="s">
        <v>61</v>
      </c>
      <c r="F808" s="15" t="s">
        <v>36</v>
      </c>
      <c r="G808" s="15">
        <f xml:space="preserve"> IF( ISNA( 'F_Inputs - Reps override'!F808 ), "", IF( ISBLANK( 'F_Inputs - Reps override'!F808 ), 'F_Inputs - Reps'!F808, 'F_Inputs - Reps override'!F808 ) )</f>
        <v>0</v>
      </c>
      <c r="H808" s="15">
        <f xml:space="preserve"> IF( ISNA( 'F_Inputs - Reps override'!G808 ), "", IF( ISBLANK( 'F_Inputs - Reps override'!G808 ), 'F_Inputs - Reps'!G808, 'F_Inputs - Reps override'!G808 ) )</f>
        <v>0</v>
      </c>
      <c r="I808" s="15">
        <f xml:space="preserve"> IF( ISNA( 'F_Inputs - Reps override'!H808 ), "", IF( ISBLANK( 'F_Inputs - Reps override'!H808 ), 'F_Inputs - Reps'!H808, 'F_Inputs - Reps override'!H808 ) )</f>
        <v>0</v>
      </c>
      <c r="J808" s="15">
        <f xml:space="preserve"> IF( ISNA( 'F_Inputs - Reps override'!I808 ), "", IF( ISBLANK( 'F_Inputs - Reps override'!I808 ), 'F_Inputs - Reps'!I808, 'F_Inputs - Reps override'!I808 ) )</f>
        <v>0</v>
      </c>
      <c r="K808" s="15">
        <f xml:space="preserve"> IF( ISNA( 'F_Inputs - Reps override'!J808 ), "", IF( ISBLANK( 'F_Inputs - Reps override'!J808 ), 'F_Inputs - Reps'!J808, 'F_Inputs - Reps override'!J808 ) )</f>
        <v>0</v>
      </c>
      <c r="L808" s="7">
        <f t="shared" si="12"/>
        <v>0</v>
      </c>
      <c r="M808" t="str">
        <f xml:space="preserve"> INDEX(Lookup!$D$3:$D$134, MATCH('Inputs - Reps'!D808, Lookup!$C$3:$C$134, 0),)</f>
        <v>Plus Opex WR</v>
      </c>
    </row>
    <row r="809" spans="3:13">
      <c r="C809" s="15" t="s">
        <v>303</v>
      </c>
      <c r="D809" s="15" t="s">
        <v>62</v>
      </c>
      <c r="E809" s="15" t="s">
        <v>63</v>
      </c>
      <c r="F809" s="15" t="s">
        <v>36</v>
      </c>
      <c r="G809" s="15">
        <f xml:space="preserve"> IF( ISNA( 'F_Inputs - Reps override'!F809 ), "", IF( ISBLANK( 'F_Inputs - Reps override'!F809 ), 'F_Inputs - Reps'!F809, 'F_Inputs - Reps override'!F809 ) )</f>
        <v>0</v>
      </c>
      <c r="H809" s="15">
        <f xml:space="preserve"> IF( ISNA( 'F_Inputs - Reps override'!G809 ), "", IF( ISBLANK( 'F_Inputs - Reps override'!G809 ), 'F_Inputs - Reps'!G809, 'F_Inputs - Reps override'!G809 ) )</f>
        <v>0</v>
      </c>
      <c r="I809" s="15">
        <f xml:space="preserve"> IF( ISNA( 'F_Inputs - Reps override'!H809 ), "", IF( ISBLANK( 'F_Inputs - Reps override'!H809 ), 'F_Inputs - Reps'!H809, 'F_Inputs - Reps override'!H809 ) )</f>
        <v>0</v>
      </c>
      <c r="J809" s="15">
        <f xml:space="preserve"> IF( ISNA( 'F_Inputs - Reps override'!I809 ), "", IF( ISBLANK( 'F_Inputs - Reps override'!I809 ), 'F_Inputs - Reps'!I809, 'F_Inputs - Reps override'!I809 ) )</f>
        <v>0</v>
      </c>
      <c r="K809" s="15">
        <f xml:space="preserve"> IF( ISNA( 'F_Inputs - Reps override'!J809 ), "", IF( ISBLANK( 'F_Inputs - Reps override'!J809 ), 'F_Inputs - Reps'!J809, 'F_Inputs - Reps override'!J809 ) )</f>
        <v>0</v>
      </c>
      <c r="L809" s="7">
        <f t="shared" si="12"/>
        <v>0</v>
      </c>
      <c r="M809" t="str">
        <f xml:space="preserve"> INDEX(Lookup!$D$3:$D$134, MATCH('Inputs - Reps'!D809, Lookup!$C$3:$C$134, 0),)</f>
        <v>Plus Opex WN</v>
      </c>
    </row>
    <row r="810" spans="3:13">
      <c r="C810" s="15" t="s">
        <v>303</v>
      </c>
      <c r="D810" s="15" t="s">
        <v>64</v>
      </c>
      <c r="E810" s="15" t="s">
        <v>65</v>
      </c>
      <c r="F810" s="15" t="s">
        <v>36</v>
      </c>
      <c r="G810" s="15">
        <f xml:space="preserve"> IF( ISNA( 'F_Inputs - Reps override'!F810 ), "", IF( ISBLANK( 'F_Inputs - Reps override'!F810 ), 'F_Inputs - Reps'!F810, 'F_Inputs - Reps override'!F810 ) )</f>
        <v>0</v>
      </c>
      <c r="H810" s="15">
        <f xml:space="preserve"> IF( ISNA( 'F_Inputs - Reps override'!G810 ), "", IF( ISBLANK( 'F_Inputs - Reps override'!G810 ), 'F_Inputs - Reps'!G810, 'F_Inputs - Reps override'!G810 ) )</f>
        <v>0</v>
      </c>
      <c r="I810" s="15">
        <f xml:space="preserve"> IF( ISNA( 'F_Inputs - Reps override'!H810 ), "", IF( ISBLANK( 'F_Inputs - Reps override'!H810 ), 'F_Inputs - Reps'!H810, 'F_Inputs - Reps override'!H810 ) )</f>
        <v>0</v>
      </c>
      <c r="J810" s="15">
        <f xml:space="preserve"> IF( ISNA( 'F_Inputs - Reps override'!I810 ), "", IF( ISBLANK( 'F_Inputs - Reps override'!I810 ), 'F_Inputs - Reps'!I810, 'F_Inputs - Reps override'!I810 ) )</f>
        <v>0</v>
      </c>
      <c r="K810" s="15">
        <f xml:space="preserve"> IF( ISNA( 'F_Inputs - Reps override'!J810 ), "", IF( ISBLANK( 'F_Inputs - Reps override'!J810 ), 'F_Inputs - Reps'!J810, 'F_Inputs - Reps override'!J810 ) )</f>
        <v>0</v>
      </c>
      <c r="L810" s="7">
        <f t="shared" si="12"/>
        <v>0</v>
      </c>
      <c r="M810" t="str">
        <f xml:space="preserve"> INDEX(Lookup!$D$3:$D$134, MATCH('Inputs - Reps'!D810, Lookup!$C$3:$C$134, 0),)</f>
        <v>Plus Opex WN</v>
      </c>
    </row>
    <row r="811" spans="3:13">
      <c r="C811" s="15" t="s">
        <v>303</v>
      </c>
      <c r="D811" s="15" t="s">
        <v>66</v>
      </c>
      <c r="E811" s="15" t="s">
        <v>67</v>
      </c>
      <c r="F811" s="15" t="s">
        <v>36</v>
      </c>
      <c r="G811" s="15">
        <f xml:space="preserve"> IF( ISNA( 'F_Inputs - Reps override'!F811 ), "", IF( ISBLANK( 'F_Inputs - Reps override'!F811 ), 'F_Inputs - Reps'!F811, 'F_Inputs - Reps override'!F811 ) )</f>
        <v>0</v>
      </c>
      <c r="H811" s="15">
        <f xml:space="preserve"> IF( ISNA( 'F_Inputs - Reps override'!G811 ), "", IF( ISBLANK( 'F_Inputs - Reps override'!G811 ), 'F_Inputs - Reps'!G811, 'F_Inputs - Reps override'!G811 ) )</f>
        <v>0</v>
      </c>
      <c r="I811" s="15">
        <f xml:space="preserve"> IF( ISNA( 'F_Inputs - Reps override'!H811 ), "", IF( ISBLANK( 'F_Inputs - Reps override'!H811 ), 'F_Inputs - Reps'!H811, 'F_Inputs - Reps override'!H811 ) )</f>
        <v>0</v>
      </c>
      <c r="J811" s="15">
        <f xml:space="preserve"> IF( ISNA( 'F_Inputs - Reps override'!I811 ), "", IF( ISBLANK( 'F_Inputs - Reps override'!I811 ), 'F_Inputs - Reps'!I811, 'F_Inputs - Reps override'!I811 ) )</f>
        <v>0</v>
      </c>
      <c r="K811" s="15">
        <f xml:space="preserve"> IF( ISNA( 'F_Inputs - Reps override'!J811 ), "", IF( ISBLANK( 'F_Inputs - Reps override'!J811 ), 'F_Inputs - Reps'!J811, 'F_Inputs - Reps override'!J811 ) )</f>
        <v>0</v>
      </c>
      <c r="L811" s="7">
        <f t="shared" si="12"/>
        <v>0</v>
      </c>
      <c r="M811" t="str">
        <f xml:space="preserve"> INDEX(Lookup!$D$3:$D$134, MATCH('Inputs - Reps'!D811, Lookup!$C$3:$C$134, 0),)</f>
        <v>Plus Opex WN</v>
      </c>
    </row>
    <row r="812" spans="3:13">
      <c r="C812" s="15" t="s">
        <v>303</v>
      </c>
      <c r="D812" s="15" t="s">
        <v>68</v>
      </c>
      <c r="E812" s="15" t="s">
        <v>69</v>
      </c>
      <c r="F812" s="15" t="s">
        <v>36</v>
      </c>
      <c r="G812" s="15">
        <f xml:space="preserve"> IF( ISNA( 'F_Inputs - Reps override'!F812 ), "", IF( ISBLANK( 'F_Inputs - Reps override'!F812 ), 'F_Inputs - Reps'!F812, 'F_Inputs - Reps override'!F812 ) )</f>
        <v>0</v>
      </c>
      <c r="H812" s="15">
        <f xml:space="preserve"> IF( ISNA( 'F_Inputs - Reps override'!G812 ), "", IF( ISBLANK( 'F_Inputs - Reps override'!G812 ), 'F_Inputs - Reps'!G812, 'F_Inputs - Reps override'!G812 ) )</f>
        <v>0</v>
      </c>
      <c r="I812" s="15">
        <f xml:space="preserve"> IF( ISNA( 'F_Inputs - Reps override'!H812 ), "", IF( ISBLANK( 'F_Inputs - Reps override'!H812 ), 'F_Inputs - Reps'!H812, 'F_Inputs - Reps override'!H812 ) )</f>
        <v>0</v>
      </c>
      <c r="J812" s="15">
        <f xml:space="preserve"> IF( ISNA( 'F_Inputs - Reps override'!I812 ), "", IF( ISBLANK( 'F_Inputs - Reps override'!I812 ), 'F_Inputs - Reps'!I812, 'F_Inputs - Reps override'!I812 ) )</f>
        <v>0</v>
      </c>
      <c r="K812" s="15">
        <f xml:space="preserve"> IF( ISNA( 'F_Inputs - Reps override'!J812 ), "", IF( ISBLANK( 'F_Inputs - Reps override'!J812 ), 'F_Inputs - Reps'!J812, 'F_Inputs - Reps override'!J812 ) )</f>
        <v>0</v>
      </c>
      <c r="L812" s="7">
        <f t="shared" si="12"/>
        <v>0</v>
      </c>
      <c r="M812" t="str">
        <f xml:space="preserve"> INDEX(Lookup!$D$3:$D$134, MATCH('Inputs - Reps'!D812, Lookup!$C$3:$C$134, 0),)</f>
        <v>Plus Opex WR</v>
      </c>
    </row>
    <row r="813" spans="3:13">
      <c r="C813" s="15" t="s">
        <v>303</v>
      </c>
      <c r="D813" s="15" t="s">
        <v>70</v>
      </c>
      <c r="E813" s="15" t="s">
        <v>71</v>
      </c>
      <c r="F813" s="15" t="s">
        <v>36</v>
      </c>
      <c r="G813" s="15">
        <f xml:space="preserve"> IF( ISNA( 'F_Inputs - Reps override'!F813 ), "", IF( ISBLANK( 'F_Inputs - Reps override'!F813 ), 'F_Inputs - Reps'!F813, 'F_Inputs - Reps override'!F813 ) )</f>
        <v>0</v>
      </c>
      <c r="H813" s="15">
        <f xml:space="preserve"> IF( ISNA( 'F_Inputs - Reps override'!G813 ), "", IF( ISBLANK( 'F_Inputs - Reps override'!G813 ), 'F_Inputs - Reps'!G813, 'F_Inputs - Reps override'!G813 ) )</f>
        <v>0</v>
      </c>
      <c r="I813" s="15">
        <f xml:space="preserve"> IF( ISNA( 'F_Inputs - Reps override'!H813 ), "", IF( ISBLANK( 'F_Inputs - Reps override'!H813 ), 'F_Inputs - Reps'!H813, 'F_Inputs - Reps override'!H813 ) )</f>
        <v>0</v>
      </c>
      <c r="J813" s="15">
        <f xml:space="preserve"> IF( ISNA( 'F_Inputs - Reps override'!I813 ), "", IF( ISBLANK( 'F_Inputs - Reps override'!I813 ), 'F_Inputs - Reps'!I813, 'F_Inputs - Reps override'!I813 ) )</f>
        <v>0</v>
      </c>
      <c r="K813" s="15">
        <f xml:space="preserve"> IF( ISNA( 'F_Inputs - Reps override'!J813 ), "", IF( ISBLANK( 'F_Inputs - Reps override'!J813 ), 'F_Inputs - Reps'!J813, 'F_Inputs - Reps override'!J813 ) )</f>
        <v>0</v>
      </c>
      <c r="L813" s="7">
        <f t="shared" si="12"/>
        <v>0</v>
      </c>
      <c r="M813" t="str">
        <f xml:space="preserve"> INDEX(Lookup!$D$3:$D$134, MATCH('Inputs - Reps'!D813, Lookup!$C$3:$C$134, 0),)</f>
        <v>Plus Opex WN</v>
      </c>
    </row>
    <row r="814" spans="3:13">
      <c r="C814" s="15" t="s">
        <v>303</v>
      </c>
      <c r="D814" s="15" t="s">
        <v>72</v>
      </c>
      <c r="E814" s="15" t="s">
        <v>73</v>
      </c>
      <c r="F814" s="15" t="s">
        <v>36</v>
      </c>
      <c r="G814" s="15">
        <f xml:space="preserve"> IF( ISNA( 'F_Inputs - Reps override'!F814 ), "", IF( ISBLANK( 'F_Inputs - Reps override'!F814 ), 'F_Inputs - Reps'!F814, 'F_Inputs - Reps override'!F814 ) )</f>
        <v>0</v>
      </c>
      <c r="H814" s="15">
        <f xml:space="preserve"> IF( ISNA( 'F_Inputs - Reps override'!G814 ), "", IF( ISBLANK( 'F_Inputs - Reps override'!G814 ), 'F_Inputs - Reps'!G814, 'F_Inputs - Reps override'!G814 ) )</f>
        <v>0</v>
      </c>
      <c r="I814" s="15">
        <f xml:space="preserve"> IF( ISNA( 'F_Inputs - Reps override'!H814 ), "", IF( ISBLANK( 'F_Inputs - Reps override'!H814 ), 'F_Inputs - Reps'!H814, 'F_Inputs - Reps override'!H814 ) )</f>
        <v>0</v>
      </c>
      <c r="J814" s="15">
        <f xml:space="preserve"> IF( ISNA( 'F_Inputs - Reps override'!I814 ), "", IF( ISBLANK( 'F_Inputs - Reps override'!I814 ), 'F_Inputs - Reps'!I814, 'F_Inputs - Reps override'!I814 ) )</f>
        <v>0</v>
      </c>
      <c r="K814" s="15">
        <f xml:space="preserve"> IF( ISNA( 'F_Inputs - Reps override'!J814 ), "", IF( ISBLANK( 'F_Inputs - Reps override'!J814 ), 'F_Inputs - Reps'!J814, 'F_Inputs - Reps override'!J814 ) )</f>
        <v>0</v>
      </c>
      <c r="L814" s="7">
        <f t="shared" si="12"/>
        <v>0</v>
      </c>
      <c r="M814" t="str">
        <f xml:space="preserve"> INDEX(Lookup!$D$3:$D$134, MATCH('Inputs - Reps'!D814, Lookup!$C$3:$C$134, 0),)</f>
        <v>Plus Opex WN</v>
      </c>
    </row>
    <row r="815" spans="3:13">
      <c r="C815" s="15" t="s">
        <v>303</v>
      </c>
      <c r="D815" s="15" t="s">
        <v>74</v>
      </c>
      <c r="E815" s="15" t="s">
        <v>75</v>
      </c>
      <c r="F815" s="15" t="s">
        <v>36</v>
      </c>
      <c r="G815" s="15">
        <f xml:space="preserve"> IF( ISNA( 'F_Inputs - Reps override'!F815 ), "", IF( ISBLANK( 'F_Inputs - Reps override'!F815 ), 'F_Inputs - Reps'!F815, 'F_Inputs - Reps override'!F815 ) )</f>
        <v>0</v>
      </c>
      <c r="H815" s="15">
        <f xml:space="preserve"> IF( ISNA( 'F_Inputs - Reps override'!G815 ), "", IF( ISBLANK( 'F_Inputs - Reps override'!G815 ), 'F_Inputs - Reps'!G815, 'F_Inputs - Reps override'!G815 ) )</f>
        <v>0</v>
      </c>
      <c r="I815" s="15">
        <f xml:space="preserve"> IF( ISNA( 'F_Inputs - Reps override'!H815 ), "", IF( ISBLANK( 'F_Inputs - Reps override'!H815 ), 'F_Inputs - Reps'!H815, 'F_Inputs - Reps override'!H815 ) )</f>
        <v>0</v>
      </c>
      <c r="J815" s="15">
        <f xml:space="preserve"> IF( ISNA( 'F_Inputs - Reps override'!I815 ), "", IF( ISBLANK( 'F_Inputs - Reps override'!I815 ), 'F_Inputs - Reps'!I815, 'F_Inputs - Reps override'!I815 ) )</f>
        <v>0</v>
      </c>
      <c r="K815" s="15">
        <f xml:space="preserve"> IF( ISNA( 'F_Inputs - Reps override'!J815 ), "", IF( ISBLANK( 'F_Inputs - Reps override'!J815 ), 'F_Inputs - Reps'!J815, 'F_Inputs - Reps override'!J815 ) )</f>
        <v>0</v>
      </c>
      <c r="L815" s="7">
        <f t="shared" si="12"/>
        <v>0</v>
      </c>
      <c r="M815" t="str">
        <f xml:space="preserve"> INDEX(Lookup!$D$3:$D$134, MATCH('Inputs - Reps'!D815, Lookup!$C$3:$C$134, 0),)</f>
        <v>Plus Opex WN</v>
      </c>
    </row>
    <row r="816" spans="3:13">
      <c r="C816" s="15" t="s">
        <v>303</v>
      </c>
      <c r="D816" s="15" t="s">
        <v>76</v>
      </c>
      <c r="E816" s="15" t="s">
        <v>77</v>
      </c>
      <c r="F816" s="15" t="s">
        <v>36</v>
      </c>
      <c r="G816" s="15">
        <f xml:space="preserve"> IF( ISNA( 'F_Inputs - Reps override'!F816 ), "", IF( ISBLANK( 'F_Inputs - Reps override'!F816 ), 'F_Inputs - Reps'!F816, 'F_Inputs - Reps override'!F816 ) )</f>
        <v>10.319000000000001</v>
      </c>
      <c r="H816" s="15">
        <f xml:space="preserve"> IF( ISNA( 'F_Inputs - Reps override'!G816 ), "", IF( ISBLANK( 'F_Inputs - Reps override'!G816 ), 'F_Inputs - Reps'!G816, 'F_Inputs - Reps override'!G816 ) )</f>
        <v>7.5579999999999998</v>
      </c>
      <c r="I816" s="15">
        <f xml:space="preserve"> IF( ISNA( 'F_Inputs - Reps override'!H816 ), "", IF( ISBLANK( 'F_Inputs - Reps override'!H816 ), 'F_Inputs - Reps'!H816, 'F_Inputs - Reps override'!H816 ) )</f>
        <v>10.869</v>
      </c>
      <c r="J816" s="15">
        <f xml:space="preserve"> IF( ISNA( 'F_Inputs - Reps override'!I816 ), "", IF( ISBLANK( 'F_Inputs - Reps override'!I816 ), 'F_Inputs - Reps'!I816, 'F_Inputs - Reps override'!I816 ) )</f>
        <v>7.1719999999999997</v>
      </c>
      <c r="K816" s="15">
        <f xml:space="preserve"> IF( ISNA( 'F_Inputs - Reps override'!J816 ), "", IF( ISBLANK( 'F_Inputs - Reps override'!J816 ), 'F_Inputs - Reps'!J816, 'F_Inputs - Reps override'!J816 ) )</f>
        <v>1.9570000000000001</v>
      </c>
      <c r="L816" s="7">
        <f t="shared" si="12"/>
        <v>37.875</v>
      </c>
      <c r="M816" t="str">
        <f xml:space="preserve"> INDEX(Lookup!$D$3:$D$134, MATCH('Inputs - Reps'!D816, Lookup!$C$3:$C$134, 0),)</f>
        <v>B capex WR</v>
      </c>
    </row>
    <row r="817" spans="3:13">
      <c r="C817" s="15" t="s">
        <v>303</v>
      </c>
      <c r="D817" s="15" t="s">
        <v>78</v>
      </c>
      <c r="E817" s="15" t="s">
        <v>79</v>
      </c>
      <c r="F817" s="15" t="s">
        <v>36</v>
      </c>
      <c r="G817" s="15">
        <f xml:space="preserve"> IF( ISNA( 'F_Inputs - Reps override'!F817 ), "", IF( ISBLANK( 'F_Inputs - Reps override'!F817 ), 'F_Inputs - Reps'!F817, 'F_Inputs - Reps override'!F817 ) )</f>
        <v>0</v>
      </c>
      <c r="H817" s="15">
        <f xml:space="preserve"> IF( ISNA( 'F_Inputs - Reps override'!G817 ), "", IF( ISBLANK( 'F_Inputs - Reps override'!G817 ), 'F_Inputs - Reps'!G817, 'F_Inputs - Reps override'!G817 ) )</f>
        <v>0</v>
      </c>
      <c r="I817" s="15">
        <f xml:space="preserve"> IF( ISNA( 'F_Inputs - Reps override'!H817 ), "", IF( ISBLANK( 'F_Inputs - Reps override'!H817 ), 'F_Inputs - Reps'!H817, 'F_Inputs - Reps override'!H817 ) )</f>
        <v>0</v>
      </c>
      <c r="J817" s="15">
        <f xml:space="preserve"> IF( ISNA( 'F_Inputs - Reps override'!I817 ), "", IF( ISBLANK( 'F_Inputs - Reps override'!I817 ), 'F_Inputs - Reps'!I817, 'F_Inputs - Reps override'!I817 ) )</f>
        <v>0</v>
      </c>
      <c r="K817" s="15">
        <f xml:space="preserve"> IF( ISNA( 'F_Inputs - Reps override'!J817 ), "", IF( ISBLANK( 'F_Inputs - Reps override'!J817 ), 'F_Inputs - Reps'!J817, 'F_Inputs - Reps override'!J817 ) )</f>
        <v>0</v>
      </c>
      <c r="L817" s="7">
        <f t="shared" si="12"/>
        <v>0</v>
      </c>
      <c r="M817" t="str">
        <f xml:space="preserve"> INDEX(Lookup!$D$3:$D$134, MATCH('Inputs - Reps'!D817, Lookup!$C$3:$C$134, 0),)</f>
        <v>B capex WN</v>
      </c>
    </row>
    <row r="818" spans="3:13">
      <c r="C818" s="15" t="s">
        <v>303</v>
      </c>
      <c r="D818" s="15" t="s">
        <v>80</v>
      </c>
      <c r="E818" s="15" t="s">
        <v>81</v>
      </c>
      <c r="F818" s="15" t="s">
        <v>36</v>
      </c>
      <c r="G818" s="15">
        <f xml:space="preserve"> IF( ISNA( 'F_Inputs - Reps override'!F818 ), "", IF( ISBLANK( 'F_Inputs - Reps override'!F818 ), 'F_Inputs - Reps'!F818, 'F_Inputs - Reps override'!F818 ) )</f>
        <v>23.27</v>
      </c>
      <c r="H818" s="15">
        <f xml:space="preserve"> IF( ISNA( 'F_Inputs - Reps override'!G818 ), "", IF( ISBLANK( 'F_Inputs - Reps override'!G818 ), 'F_Inputs - Reps'!G818, 'F_Inputs - Reps override'!G818 ) )</f>
        <v>23.314</v>
      </c>
      <c r="I818" s="15">
        <f xml:space="preserve"> IF( ISNA( 'F_Inputs - Reps override'!H818 ), "", IF( ISBLANK( 'F_Inputs - Reps override'!H818 ), 'F_Inputs - Reps'!H818, 'F_Inputs - Reps override'!H818 ) )</f>
        <v>25.033000000000001</v>
      </c>
      <c r="J818" s="15">
        <f xml:space="preserve"> IF( ISNA( 'F_Inputs - Reps override'!I818 ), "", IF( ISBLANK( 'F_Inputs - Reps override'!I818 ), 'F_Inputs - Reps'!I818, 'F_Inputs - Reps override'!I818 ) )</f>
        <v>29.242000000000001</v>
      </c>
      <c r="K818" s="15">
        <f xml:space="preserve"> IF( ISNA( 'F_Inputs - Reps override'!J818 ), "", IF( ISBLANK( 'F_Inputs - Reps override'!J818 ), 'F_Inputs - Reps'!J818, 'F_Inputs - Reps override'!J818 ) )</f>
        <v>29.138000000000002</v>
      </c>
      <c r="L818" s="7">
        <f t="shared" si="12"/>
        <v>129.99700000000001</v>
      </c>
      <c r="M818" t="str">
        <f xml:space="preserve"> INDEX(Lookup!$D$3:$D$134, MATCH('Inputs - Reps'!D818, Lookup!$C$3:$C$134, 0),)</f>
        <v>B capex WN</v>
      </c>
    </row>
    <row r="819" spans="3:13">
      <c r="C819" s="15" t="s">
        <v>303</v>
      </c>
      <c r="D819" s="15" t="s">
        <v>82</v>
      </c>
      <c r="E819" s="15" t="s">
        <v>83</v>
      </c>
      <c r="F819" s="15" t="s">
        <v>36</v>
      </c>
      <c r="G819" s="15">
        <f xml:space="preserve"> IF( ISNA( 'F_Inputs - Reps override'!F819 ), "", IF( ISBLANK( 'F_Inputs - Reps override'!F819 ), 'F_Inputs - Reps'!F819, 'F_Inputs - Reps override'!F819 ) )</f>
        <v>0.105</v>
      </c>
      <c r="H819" s="15">
        <f xml:space="preserve"> IF( ISNA( 'F_Inputs - Reps override'!G819 ), "", IF( ISBLANK( 'F_Inputs - Reps override'!G819 ), 'F_Inputs - Reps'!G819, 'F_Inputs - Reps override'!G819 ) )</f>
        <v>0.53800000000000003</v>
      </c>
      <c r="I819" s="15">
        <f xml:space="preserve"> IF( ISNA( 'F_Inputs - Reps override'!H819 ), "", IF( ISBLANK( 'F_Inputs - Reps override'!H819 ), 'F_Inputs - Reps'!H819, 'F_Inputs - Reps override'!H819 ) )</f>
        <v>0.36399999999999999</v>
      </c>
      <c r="J819" s="15">
        <f xml:space="preserve"> IF( ISNA( 'F_Inputs - Reps override'!I819 ), "", IF( ISBLANK( 'F_Inputs - Reps override'!I819 ), 'F_Inputs - Reps'!I819, 'F_Inputs - Reps override'!I819 ) )</f>
        <v>0.114</v>
      </c>
      <c r="K819" s="15">
        <f xml:space="preserve"> IF( ISNA( 'F_Inputs - Reps override'!J819 ), "", IF( ISBLANK( 'F_Inputs - Reps override'!J819 ), 'F_Inputs - Reps'!J819, 'F_Inputs - Reps override'!J819 ) )</f>
        <v>0.42899999999999999</v>
      </c>
      <c r="L819" s="7">
        <f t="shared" si="12"/>
        <v>1.5500000000000003</v>
      </c>
      <c r="M819" t="str">
        <f xml:space="preserve"> INDEX(Lookup!$D$3:$D$134, MATCH('Inputs - Reps'!D819, Lookup!$C$3:$C$134, 0),)</f>
        <v>B capex WN</v>
      </c>
    </row>
    <row r="820" spans="3:13">
      <c r="C820" s="15" t="s">
        <v>303</v>
      </c>
      <c r="D820" s="15" t="s">
        <v>84</v>
      </c>
      <c r="E820" s="15" t="s">
        <v>85</v>
      </c>
      <c r="F820" s="15" t="s">
        <v>36</v>
      </c>
      <c r="G820" s="15">
        <f xml:space="preserve"> IF( ISNA( 'F_Inputs - Reps override'!F820 ), "", IF( ISBLANK( 'F_Inputs - Reps override'!F820 ), 'F_Inputs - Reps'!F820, 'F_Inputs - Reps override'!F820 ) )</f>
        <v>3.4670000000000001</v>
      </c>
      <c r="H820" s="15">
        <f xml:space="preserve"> IF( ISNA( 'F_Inputs - Reps override'!G820 ), "", IF( ISBLANK( 'F_Inputs - Reps override'!G820 ), 'F_Inputs - Reps'!G820, 'F_Inputs - Reps override'!G820 ) )</f>
        <v>3.79</v>
      </c>
      <c r="I820" s="15">
        <f xml:space="preserve"> IF( ISNA( 'F_Inputs - Reps override'!H820 ), "", IF( ISBLANK( 'F_Inputs - Reps override'!H820 ), 'F_Inputs - Reps'!H820, 'F_Inputs - Reps override'!H820 ) )</f>
        <v>5.1719999999999997</v>
      </c>
      <c r="J820" s="15">
        <f xml:space="preserve"> IF( ISNA( 'F_Inputs - Reps override'!I820 ), "", IF( ISBLANK( 'F_Inputs - Reps override'!I820 ), 'F_Inputs - Reps'!I820, 'F_Inputs - Reps override'!I820 ) )</f>
        <v>4.7510000000000003</v>
      </c>
      <c r="K820" s="15">
        <f xml:space="preserve"> IF( ISNA( 'F_Inputs - Reps override'!J820 ), "", IF( ISBLANK( 'F_Inputs - Reps override'!J820 ), 'F_Inputs - Reps'!J820, 'F_Inputs - Reps override'!J820 ) )</f>
        <v>2.819</v>
      </c>
      <c r="L820" s="7">
        <f t="shared" si="12"/>
        <v>19.998999999999999</v>
      </c>
      <c r="M820" t="str">
        <f xml:space="preserve"> INDEX(Lookup!$D$3:$D$134, MATCH('Inputs - Reps'!D820, Lookup!$C$3:$C$134, 0),)</f>
        <v>B capex WR</v>
      </c>
    </row>
    <row r="821" spans="3:13">
      <c r="C821" s="15" t="s">
        <v>303</v>
      </c>
      <c r="D821" s="15" t="s">
        <v>86</v>
      </c>
      <c r="E821" s="15" t="s">
        <v>87</v>
      </c>
      <c r="F821" s="15" t="s">
        <v>36</v>
      </c>
      <c r="G821" s="15">
        <f xml:space="preserve"> IF( ISNA( 'F_Inputs - Reps override'!F821 ), "", IF( ISBLANK( 'F_Inputs - Reps override'!F821 ), 'F_Inputs - Reps'!F821, 'F_Inputs - Reps override'!F821 ) )</f>
        <v>36.179000000000002</v>
      </c>
      <c r="H821" s="15">
        <f xml:space="preserve"> IF( ISNA( 'F_Inputs - Reps override'!G821 ), "", IF( ISBLANK( 'F_Inputs - Reps override'!G821 ), 'F_Inputs - Reps'!G821, 'F_Inputs - Reps override'!G821 ) )</f>
        <v>39.085999999999999</v>
      </c>
      <c r="I821" s="15">
        <f xml:space="preserve"> IF( ISNA( 'F_Inputs - Reps override'!H821 ), "", IF( ISBLANK( 'F_Inputs - Reps override'!H821 ), 'F_Inputs - Reps'!H821, 'F_Inputs - Reps override'!H821 ) )</f>
        <v>39.729999999999997</v>
      </c>
      <c r="J821" s="15">
        <f xml:space="preserve"> IF( ISNA( 'F_Inputs - Reps override'!I821 ), "", IF( ISBLANK( 'F_Inputs - Reps override'!I821 ), 'F_Inputs - Reps'!I821, 'F_Inputs - Reps override'!I821 ) )</f>
        <v>30.530999999999999</v>
      </c>
      <c r="K821" s="15">
        <f xml:space="preserve"> IF( ISNA( 'F_Inputs - Reps override'!J821 ), "", IF( ISBLANK( 'F_Inputs - Reps override'!J821 ), 'F_Inputs - Reps'!J821, 'F_Inputs - Reps override'!J821 ) )</f>
        <v>18.617999999999999</v>
      </c>
      <c r="L821" s="7">
        <f t="shared" si="12"/>
        <v>164.14400000000001</v>
      </c>
      <c r="M821" t="str">
        <f xml:space="preserve"> INDEX(Lookup!$D$3:$D$134, MATCH('Inputs - Reps'!D821, Lookup!$C$3:$C$134, 0),)</f>
        <v>B capex WN</v>
      </c>
    </row>
    <row r="822" spans="3:13">
      <c r="C822" s="15" t="s">
        <v>303</v>
      </c>
      <c r="D822" s="15" t="s">
        <v>88</v>
      </c>
      <c r="E822" s="15" t="s">
        <v>89</v>
      </c>
      <c r="F822" s="15" t="s">
        <v>36</v>
      </c>
      <c r="G822" s="15">
        <f xml:space="preserve"> IF( ISNA( 'F_Inputs - Reps override'!F822 ), "", IF( ISBLANK( 'F_Inputs - Reps override'!F822 ), 'F_Inputs - Reps'!F822, 'F_Inputs - Reps override'!F822 ) )</f>
        <v>21.094999999999999</v>
      </c>
      <c r="H822" s="15">
        <f xml:space="preserve"> IF( ISNA( 'F_Inputs - Reps override'!G822 ), "", IF( ISBLANK( 'F_Inputs - Reps override'!G822 ), 'F_Inputs - Reps'!G822, 'F_Inputs - Reps override'!G822 ) )</f>
        <v>20.651</v>
      </c>
      <c r="I822" s="15">
        <f xml:space="preserve"> IF( ISNA( 'F_Inputs - Reps override'!H822 ), "", IF( ISBLANK( 'F_Inputs - Reps override'!H822 ), 'F_Inputs - Reps'!H822, 'F_Inputs - Reps override'!H822 ) )</f>
        <v>24.378</v>
      </c>
      <c r="J822" s="15">
        <f xml:space="preserve"> IF( ISNA( 'F_Inputs - Reps override'!I822 ), "", IF( ISBLANK( 'F_Inputs - Reps override'!I822 ), 'F_Inputs - Reps'!I822, 'F_Inputs - Reps override'!I822 ) )</f>
        <v>23.748999999999999</v>
      </c>
      <c r="K822" s="15">
        <f xml:space="preserve"> IF( ISNA( 'F_Inputs - Reps override'!J822 ), "", IF( ISBLANK( 'F_Inputs - Reps override'!J822 ), 'F_Inputs - Reps'!J822, 'F_Inputs - Reps override'!J822 ) )</f>
        <v>21.004000000000001</v>
      </c>
      <c r="L822" s="7">
        <f t="shared" si="12"/>
        <v>110.877</v>
      </c>
      <c r="M822" t="str">
        <f xml:space="preserve"> INDEX(Lookup!$D$3:$D$134, MATCH('Inputs - Reps'!D822, Lookup!$C$3:$C$134, 0),)</f>
        <v>B capex WN</v>
      </c>
    </row>
    <row r="823" spans="3:13">
      <c r="C823" s="15" t="s">
        <v>303</v>
      </c>
      <c r="D823" s="15" t="s">
        <v>90</v>
      </c>
      <c r="E823" s="15" t="s">
        <v>91</v>
      </c>
      <c r="F823" s="15" t="s">
        <v>36</v>
      </c>
      <c r="G823" s="15">
        <f xml:space="preserve"> IF( ISNA( 'F_Inputs - Reps override'!F823 ), "", IF( ISBLANK( 'F_Inputs - Reps override'!F823 ), 'F_Inputs - Reps'!F823, 'F_Inputs - Reps override'!F823 ) )</f>
        <v>0.72699999999999998</v>
      </c>
      <c r="H823" s="15">
        <f xml:space="preserve"> IF( ISNA( 'F_Inputs - Reps override'!G823 ), "", IF( ISBLANK( 'F_Inputs - Reps override'!G823 ), 'F_Inputs - Reps'!G823, 'F_Inputs - Reps override'!G823 ) )</f>
        <v>1.9650000000000001</v>
      </c>
      <c r="I823" s="15">
        <f xml:space="preserve"> IF( ISNA( 'F_Inputs - Reps override'!H823 ), "", IF( ISBLANK( 'F_Inputs - Reps override'!H823 ), 'F_Inputs - Reps'!H823, 'F_Inputs - Reps override'!H823 ) )</f>
        <v>1.821</v>
      </c>
      <c r="J823" s="15">
        <f xml:space="preserve"> IF( ISNA( 'F_Inputs - Reps override'!I823 ), "", IF( ISBLANK( 'F_Inputs - Reps override'!I823 ), 'F_Inputs - Reps'!I823, 'F_Inputs - Reps override'!I823 ) )</f>
        <v>2.4710000000000001</v>
      </c>
      <c r="K823" s="15">
        <f xml:space="preserve"> IF( ISNA( 'F_Inputs - Reps override'!J823 ), "", IF( ISBLANK( 'F_Inputs - Reps override'!J823 ), 'F_Inputs - Reps'!J823, 'F_Inputs - Reps override'!J823 ) )</f>
        <v>1.7609999999999999</v>
      </c>
      <c r="L823" s="7">
        <f t="shared" si="12"/>
        <v>8.7449999999999992</v>
      </c>
      <c r="M823" t="str">
        <f xml:space="preserve"> INDEX(Lookup!$D$3:$D$134, MATCH('Inputs - Reps'!D823, Lookup!$C$3:$C$134, 0),)</f>
        <v>B capex WN</v>
      </c>
    </row>
    <row r="824" spans="3:13">
      <c r="C824" s="15" t="s">
        <v>303</v>
      </c>
      <c r="D824" s="15" t="s">
        <v>92</v>
      </c>
      <c r="E824" s="15" t="s">
        <v>93</v>
      </c>
      <c r="F824" s="15" t="s">
        <v>36</v>
      </c>
      <c r="G824" s="15">
        <f xml:space="preserve"> IF( ISNA( 'F_Inputs - Reps override'!F824 ), "", IF( ISBLANK( 'F_Inputs - Reps override'!F824 ), 'F_Inputs - Reps'!F824, 'F_Inputs - Reps override'!F824 ) )</f>
        <v>0</v>
      </c>
      <c r="H824" s="15">
        <f xml:space="preserve"> IF( ISNA( 'F_Inputs - Reps override'!G824 ), "", IF( ISBLANK( 'F_Inputs - Reps override'!G824 ), 'F_Inputs - Reps'!G824, 'F_Inputs - Reps override'!G824 ) )</f>
        <v>0</v>
      </c>
      <c r="I824" s="15">
        <f xml:space="preserve"> IF( ISNA( 'F_Inputs - Reps override'!H824 ), "", IF( ISBLANK( 'F_Inputs - Reps override'!H824 ), 'F_Inputs - Reps'!H824, 'F_Inputs - Reps override'!H824 ) )</f>
        <v>0</v>
      </c>
      <c r="J824" s="15">
        <f xml:space="preserve"> IF( ISNA( 'F_Inputs - Reps override'!I824 ), "", IF( ISBLANK( 'F_Inputs - Reps override'!I824 ), 'F_Inputs - Reps'!I824, 'F_Inputs - Reps override'!I824 ) )</f>
        <v>0</v>
      </c>
      <c r="K824" s="15">
        <f xml:space="preserve"> IF( ISNA( 'F_Inputs - Reps override'!J824 ), "", IF( ISBLANK( 'F_Inputs - Reps override'!J824 ), 'F_Inputs - Reps'!J824, 'F_Inputs - Reps override'!J824 ) )</f>
        <v>0</v>
      </c>
      <c r="L824" s="7">
        <f t="shared" si="12"/>
        <v>0</v>
      </c>
      <c r="M824" t="str">
        <f xml:space="preserve"> INDEX(Lookup!$D$3:$D$134, MATCH('Inputs - Reps'!D824, Lookup!$C$3:$C$134, 0),)</f>
        <v>Plus Capex WR</v>
      </c>
    </row>
    <row r="825" spans="3:13">
      <c r="C825" s="15" t="s">
        <v>303</v>
      </c>
      <c r="D825" s="15" t="s">
        <v>94</v>
      </c>
      <c r="E825" s="15" t="s">
        <v>95</v>
      </c>
      <c r="F825" s="15" t="s">
        <v>36</v>
      </c>
      <c r="G825" s="15">
        <f xml:space="preserve"> IF( ISNA( 'F_Inputs - Reps override'!F825 ), "", IF( ISBLANK( 'F_Inputs - Reps override'!F825 ), 'F_Inputs - Reps'!F825, 'F_Inputs - Reps override'!F825 ) )</f>
        <v>0</v>
      </c>
      <c r="H825" s="15">
        <f xml:space="preserve"> IF( ISNA( 'F_Inputs - Reps override'!G825 ), "", IF( ISBLANK( 'F_Inputs - Reps override'!G825 ), 'F_Inputs - Reps'!G825, 'F_Inputs - Reps override'!G825 ) )</f>
        <v>0</v>
      </c>
      <c r="I825" s="15">
        <f xml:space="preserve"> IF( ISNA( 'F_Inputs - Reps override'!H825 ), "", IF( ISBLANK( 'F_Inputs - Reps override'!H825 ), 'F_Inputs - Reps'!H825, 'F_Inputs - Reps override'!H825 ) )</f>
        <v>0</v>
      </c>
      <c r="J825" s="15">
        <f xml:space="preserve"> IF( ISNA( 'F_Inputs - Reps override'!I825 ), "", IF( ISBLANK( 'F_Inputs - Reps override'!I825 ), 'F_Inputs - Reps'!I825, 'F_Inputs - Reps override'!I825 ) )</f>
        <v>0</v>
      </c>
      <c r="K825" s="15">
        <f xml:space="preserve"> IF( ISNA( 'F_Inputs - Reps override'!J825 ), "", IF( ISBLANK( 'F_Inputs - Reps override'!J825 ), 'F_Inputs - Reps'!J825, 'F_Inputs - Reps override'!J825 ) )</f>
        <v>0</v>
      </c>
      <c r="L825" s="7">
        <f t="shared" si="12"/>
        <v>0</v>
      </c>
      <c r="M825" t="str">
        <f xml:space="preserve"> INDEX(Lookup!$D$3:$D$134, MATCH('Inputs - Reps'!D825, Lookup!$C$3:$C$134, 0),)</f>
        <v>Plus Capex WN</v>
      </c>
    </row>
    <row r="826" spans="3:13">
      <c r="C826" s="15" t="s">
        <v>303</v>
      </c>
      <c r="D826" s="15" t="s">
        <v>96</v>
      </c>
      <c r="E826" s="15" t="s">
        <v>97</v>
      </c>
      <c r="F826" s="15" t="s">
        <v>36</v>
      </c>
      <c r="G826" s="15">
        <f xml:space="preserve"> IF( ISNA( 'F_Inputs - Reps override'!F826 ), "", IF( ISBLANK( 'F_Inputs - Reps override'!F826 ), 'F_Inputs - Reps'!F826, 'F_Inputs - Reps override'!F826 ) )</f>
        <v>0</v>
      </c>
      <c r="H826" s="15">
        <f xml:space="preserve"> IF( ISNA( 'F_Inputs - Reps override'!G826 ), "", IF( ISBLANK( 'F_Inputs - Reps override'!G826 ), 'F_Inputs - Reps'!G826, 'F_Inputs - Reps override'!G826 ) )</f>
        <v>0</v>
      </c>
      <c r="I826" s="15">
        <f xml:space="preserve"> IF( ISNA( 'F_Inputs - Reps override'!H826 ), "", IF( ISBLANK( 'F_Inputs - Reps override'!H826 ), 'F_Inputs - Reps'!H826, 'F_Inputs - Reps override'!H826 ) )</f>
        <v>0</v>
      </c>
      <c r="J826" s="15">
        <f xml:space="preserve"> IF( ISNA( 'F_Inputs - Reps override'!I826 ), "", IF( ISBLANK( 'F_Inputs - Reps override'!I826 ), 'F_Inputs - Reps'!I826, 'F_Inputs - Reps override'!I826 ) )</f>
        <v>0</v>
      </c>
      <c r="K826" s="15">
        <f xml:space="preserve"> IF( ISNA( 'F_Inputs - Reps override'!J826 ), "", IF( ISBLANK( 'F_Inputs - Reps override'!J826 ), 'F_Inputs - Reps'!J826, 'F_Inputs - Reps override'!J826 ) )</f>
        <v>0</v>
      </c>
      <c r="L826" s="7">
        <f t="shared" si="12"/>
        <v>0</v>
      </c>
      <c r="M826" t="str">
        <f xml:space="preserve"> INDEX(Lookup!$D$3:$D$134, MATCH('Inputs - Reps'!D826, Lookup!$C$3:$C$134, 0),)</f>
        <v>Plus Capex WN</v>
      </c>
    </row>
    <row r="827" spans="3:13">
      <c r="C827" s="15" t="s">
        <v>303</v>
      </c>
      <c r="D827" s="15" t="s">
        <v>98</v>
      </c>
      <c r="E827" s="15" t="s">
        <v>99</v>
      </c>
      <c r="F827" s="15" t="s">
        <v>36</v>
      </c>
      <c r="G827" s="15">
        <f xml:space="preserve"> IF( ISNA( 'F_Inputs - Reps override'!F827 ), "", IF( ISBLANK( 'F_Inputs - Reps override'!F827 ), 'F_Inputs - Reps'!F827, 'F_Inputs - Reps override'!F827 ) )</f>
        <v>0</v>
      </c>
      <c r="H827" s="15">
        <f xml:space="preserve"> IF( ISNA( 'F_Inputs - Reps override'!G827 ), "", IF( ISBLANK( 'F_Inputs - Reps override'!G827 ), 'F_Inputs - Reps'!G827, 'F_Inputs - Reps override'!G827 ) )</f>
        <v>0</v>
      </c>
      <c r="I827" s="15">
        <f xml:space="preserve"> IF( ISNA( 'F_Inputs - Reps override'!H827 ), "", IF( ISBLANK( 'F_Inputs - Reps override'!H827 ), 'F_Inputs - Reps'!H827, 'F_Inputs - Reps override'!H827 ) )</f>
        <v>0</v>
      </c>
      <c r="J827" s="15">
        <f xml:space="preserve"> IF( ISNA( 'F_Inputs - Reps override'!I827 ), "", IF( ISBLANK( 'F_Inputs - Reps override'!I827 ), 'F_Inputs - Reps'!I827, 'F_Inputs - Reps override'!I827 ) )</f>
        <v>0</v>
      </c>
      <c r="K827" s="15">
        <f xml:space="preserve"> IF( ISNA( 'F_Inputs - Reps override'!J827 ), "", IF( ISBLANK( 'F_Inputs - Reps override'!J827 ), 'F_Inputs - Reps'!J827, 'F_Inputs - Reps override'!J827 ) )</f>
        <v>0</v>
      </c>
      <c r="L827" s="7">
        <f t="shared" si="12"/>
        <v>0</v>
      </c>
      <c r="M827" t="str">
        <f xml:space="preserve"> INDEX(Lookup!$D$3:$D$134, MATCH('Inputs - Reps'!D827, Lookup!$C$3:$C$134, 0),)</f>
        <v>Plus Capex WN</v>
      </c>
    </row>
    <row r="828" spans="3:13">
      <c r="C828" s="15" t="s">
        <v>303</v>
      </c>
      <c r="D828" s="15" t="s">
        <v>100</v>
      </c>
      <c r="E828" s="15" t="s">
        <v>101</v>
      </c>
      <c r="F828" s="15" t="s">
        <v>36</v>
      </c>
      <c r="G828" s="15">
        <f xml:space="preserve"> IF( ISNA( 'F_Inputs - Reps override'!F828 ), "", IF( ISBLANK( 'F_Inputs - Reps override'!F828 ), 'F_Inputs - Reps'!F828, 'F_Inputs - Reps override'!F828 ) )</f>
        <v>0</v>
      </c>
      <c r="H828" s="15">
        <f xml:space="preserve"> IF( ISNA( 'F_Inputs - Reps override'!G828 ), "", IF( ISBLANK( 'F_Inputs - Reps override'!G828 ), 'F_Inputs - Reps'!G828, 'F_Inputs - Reps override'!G828 ) )</f>
        <v>0</v>
      </c>
      <c r="I828" s="15">
        <f xml:space="preserve"> IF( ISNA( 'F_Inputs - Reps override'!H828 ), "", IF( ISBLANK( 'F_Inputs - Reps override'!H828 ), 'F_Inputs - Reps'!H828, 'F_Inputs - Reps override'!H828 ) )</f>
        <v>0</v>
      </c>
      <c r="J828" s="15">
        <f xml:space="preserve"> IF( ISNA( 'F_Inputs - Reps override'!I828 ), "", IF( ISBLANK( 'F_Inputs - Reps override'!I828 ), 'F_Inputs - Reps'!I828, 'F_Inputs - Reps override'!I828 ) )</f>
        <v>0</v>
      </c>
      <c r="K828" s="15">
        <f xml:space="preserve"> IF( ISNA( 'F_Inputs - Reps override'!J828 ), "", IF( ISBLANK( 'F_Inputs - Reps override'!J828 ), 'F_Inputs - Reps'!J828, 'F_Inputs - Reps override'!J828 ) )</f>
        <v>0</v>
      </c>
      <c r="L828" s="7">
        <f t="shared" si="12"/>
        <v>0</v>
      </c>
      <c r="M828" t="str">
        <f xml:space="preserve"> INDEX(Lookup!$D$3:$D$134, MATCH('Inputs - Reps'!D828, Lookup!$C$3:$C$134, 0),)</f>
        <v>Plus Capex WR</v>
      </c>
    </row>
    <row r="829" spans="3:13">
      <c r="C829" s="15" t="s">
        <v>303</v>
      </c>
      <c r="D829" s="15" t="s">
        <v>102</v>
      </c>
      <c r="E829" s="15" t="s">
        <v>103</v>
      </c>
      <c r="F829" s="15" t="s">
        <v>36</v>
      </c>
      <c r="G829" s="15">
        <f xml:space="preserve"> IF( ISNA( 'F_Inputs - Reps override'!F829 ), "", IF( ISBLANK( 'F_Inputs - Reps override'!F829 ), 'F_Inputs - Reps'!F829, 'F_Inputs - Reps override'!F829 ) )</f>
        <v>0</v>
      </c>
      <c r="H829" s="15">
        <f xml:space="preserve"> IF( ISNA( 'F_Inputs - Reps override'!G829 ), "", IF( ISBLANK( 'F_Inputs - Reps override'!G829 ), 'F_Inputs - Reps'!G829, 'F_Inputs - Reps override'!G829 ) )</f>
        <v>0</v>
      </c>
      <c r="I829" s="15">
        <f xml:space="preserve"> IF( ISNA( 'F_Inputs - Reps override'!H829 ), "", IF( ISBLANK( 'F_Inputs - Reps override'!H829 ), 'F_Inputs - Reps'!H829, 'F_Inputs - Reps override'!H829 ) )</f>
        <v>0</v>
      </c>
      <c r="J829" s="15">
        <f xml:space="preserve"> IF( ISNA( 'F_Inputs - Reps override'!I829 ), "", IF( ISBLANK( 'F_Inputs - Reps override'!I829 ), 'F_Inputs - Reps'!I829, 'F_Inputs - Reps override'!I829 ) )</f>
        <v>0</v>
      </c>
      <c r="K829" s="15">
        <f xml:space="preserve"> IF( ISNA( 'F_Inputs - Reps override'!J829 ), "", IF( ISBLANK( 'F_Inputs - Reps override'!J829 ), 'F_Inputs - Reps'!J829, 'F_Inputs - Reps override'!J829 ) )</f>
        <v>0</v>
      </c>
      <c r="L829" s="7">
        <f t="shared" si="12"/>
        <v>0</v>
      </c>
      <c r="M829" t="str">
        <f xml:space="preserve"> INDEX(Lookup!$D$3:$D$134, MATCH('Inputs - Reps'!D829, Lookup!$C$3:$C$134, 0),)</f>
        <v>Plus Capex WN</v>
      </c>
    </row>
    <row r="830" spans="3:13">
      <c r="C830" s="15" t="s">
        <v>303</v>
      </c>
      <c r="D830" s="15" t="s">
        <v>104</v>
      </c>
      <c r="E830" s="15" t="s">
        <v>105</v>
      </c>
      <c r="F830" s="15" t="s">
        <v>36</v>
      </c>
      <c r="G830" s="15">
        <f xml:space="preserve"> IF( ISNA( 'F_Inputs - Reps override'!F830 ), "", IF( ISBLANK( 'F_Inputs - Reps override'!F830 ), 'F_Inputs - Reps'!F830, 'F_Inputs - Reps override'!F830 ) )</f>
        <v>0</v>
      </c>
      <c r="H830" s="15">
        <f xml:space="preserve"> IF( ISNA( 'F_Inputs - Reps override'!G830 ), "", IF( ISBLANK( 'F_Inputs - Reps override'!G830 ), 'F_Inputs - Reps'!G830, 'F_Inputs - Reps override'!G830 ) )</f>
        <v>0</v>
      </c>
      <c r="I830" s="15">
        <f xml:space="preserve"> IF( ISNA( 'F_Inputs - Reps override'!H830 ), "", IF( ISBLANK( 'F_Inputs - Reps override'!H830 ), 'F_Inputs - Reps'!H830, 'F_Inputs - Reps override'!H830 ) )</f>
        <v>0</v>
      </c>
      <c r="J830" s="15">
        <f xml:space="preserve"> IF( ISNA( 'F_Inputs - Reps override'!I830 ), "", IF( ISBLANK( 'F_Inputs - Reps override'!I830 ), 'F_Inputs - Reps'!I830, 'F_Inputs - Reps override'!I830 ) )</f>
        <v>0</v>
      </c>
      <c r="K830" s="15">
        <f xml:space="preserve"> IF( ISNA( 'F_Inputs - Reps override'!J830 ), "", IF( ISBLANK( 'F_Inputs - Reps override'!J830 ), 'F_Inputs - Reps'!J830, 'F_Inputs - Reps override'!J830 ) )</f>
        <v>0</v>
      </c>
      <c r="L830" s="7">
        <f t="shared" si="12"/>
        <v>0</v>
      </c>
      <c r="M830" t="str">
        <f xml:space="preserve"> INDEX(Lookup!$D$3:$D$134, MATCH('Inputs - Reps'!D830, Lookup!$C$3:$C$134, 0),)</f>
        <v>Plus Capex WN</v>
      </c>
    </row>
    <row r="831" spans="3:13">
      <c r="C831" s="15" t="s">
        <v>303</v>
      </c>
      <c r="D831" s="15" t="s">
        <v>106</v>
      </c>
      <c r="E831" s="15" t="s">
        <v>107</v>
      </c>
      <c r="F831" s="15" t="s">
        <v>36</v>
      </c>
      <c r="G831" s="15">
        <f xml:space="preserve"> IF( ISNA( 'F_Inputs - Reps override'!F831 ), "", IF( ISBLANK( 'F_Inputs - Reps override'!F831 ), 'F_Inputs - Reps'!F831, 'F_Inputs - Reps override'!F831 ) )</f>
        <v>1.6339999999999999</v>
      </c>
      <c r="H831" s="15">
        <f xml:space="preserve"> IF( ISNA( 'F_Inputs - Reps override'!G831 ), "", IF( ISBLANK( 'F_Inputs - Reps override'!G831 ), 'F_Inputs - Reps'!G831, 'F_Inputs - Reps override'!G831 ) )</f>
        <v>2.9870000000000001</v>
      </c>
      <c r="I831" s="15">
        <f xml:space="preserve"> IF( ISNA( 'F_Inputs - Reps override'!H831 ), "", IF( ISBLANK( 'F_Inputs - Reps override'!H831 ), 'F_Inputs - Reps'!H831, 'F_Inputs - Reps override'!H831 ) )</f>
        <v>2.3889999999999998</v>
      </c>
      <c r="J831" s="15">
        <f xml:space="preserve"> IF( ISNA( 'F_Inputs - Reps override'!I831 ), "", IF( ISBLANK( 'F_Inputs - Reps override'!I831 ), 'F_Inputs - Reps'!I831, 'F_Inputs - Reps override'!I831 ) )</f>
        <v>2.1520000000000001</v>
      </c>
      <c r="K831" s="15">
        <f xml:space="preserve"> IF( ISNA( 'F_Inputs - Reps override'!J831 ), "", IF( ISBLANK( 'F_Inputs - Reps override'!J831 ), 'F_Inputs - Reps'!J831, 'F_Inputs - Reps override'!J831 ) )</f>
        <v>1.59</v>
      </c>
      <c r="L831" s="7">
        <f t="shared" si="12"/>
        <v>10.751999999999999</v>
      </c>
      <c r="M831" t="str">
        <f xml:space="preserve"> INDEX(Lookup!$D$3:$D$134, MATCH('Inputs - Reps'!D831, Lookup!$C$3:$C$134, 0),)</f>
        <v>Plus Capex WN</v>
      </c>
    </row>
    <row r="832" spans="3:13">
      <c r="C832" s="15" t="s">
        <v>303</v>
      </c>
      <c r="D832" s="15" t="s">
        <v>108</v>
      </c>
      <c r="E832" s="15" t="s">
        <v>109</v>
      </c>
      <c r="F832" s="15" t="s">
        <v>36</v>
      </c>
      <c r="G832" s="15">
        <f xml:space="preserve"> IF( ISNA( 'F_Inputs - Reps override'!F832 ), "", IF( ISBLANK( 'F_Inputs - Reps override'!F832 ), 'F_Inputs - Reps'!F832, 'F_Inputs - Reps override'!F832 ) )</f>
        <v>0</v>
      </c>
      <c r="H832" s="15">
        <f xml:space="preserve"> IF( ISNA( 'F_Inputs - Reps override'!G832 ), "", IF( ISBLANK( 'F_Inputs - Reps override'!G832 ), 'F_Inputs - Reps'!G832, 'F_Inputs - Reps override'!G832 ) )</f>
        <v>0</v>
      </c>
      <c r="I832" s="15">
        <f xml:space="preserve"> IF( ISNA( 'F_Inputs - Reps override'!H832 ), "", IF( ISBLANK( 'F_Inputs - Reps override'!H832 ), 'F_Inputs - Reps'!H832, 'F_Inputs - Reps override'!H832 ) )</f>
        <v>0</v>
      </c>
      <c r="J832" s="15">
        <f xml:space="preserve"> IF( ISNA( 'F_Inputs - Reps override'!I832 ), "", IF( ISBLANK( 'F_Inputs - Reps override'!I832 ), 'F_Inputs - Reps'!I832, 'F_Inputs - Reps override'!I832 ) )</f>
        <v>0</v>
      </c>
      <c r="K832" s="15">
        <f xml:space="preserve"> IF( ISNA( 'F_Inputs - Reps override'!J832 ), "", IF( ISBLANK( 'F_Inputs - Reps override'!J832 ), 'F_Inputs - Reps'!J832, 'F_Inputs - Reps override'!J832 ) )</f>
        <v>0</v>
      </c>
      <c r="L832" s="7">
        <f t="shared" si="12"/>
        <v>0</v>
      </c>
      <c r="M832" t="str">
        <f xml:space="preserve"> INDEX(Lookup!$D$3:$D$134, MATCH('Inputs - Reps'!D832, Lookup!$C$3:$C$134, 0),)</f>
        <v>Plus Capex WR</v>
      </c>
    </row>
    <row r="833" spans="3:13">
      <c r="C833" s="15" t="s">
        <v>303</v>
      </c>
      <c r="D833" s="15" t="s">
        <v>110</v>
      </c>
      <c r="E833" s="15" t="s">
        <v>111</v>
      </c>
      <c r="F833" s="15" t="s">
        <v>36</v>
      </c>
      <c r="G833" s="15">
        <f xml:space="preserve"> IF( ISNA( 'F_Inputs - Reps override'!F833 ), "", IF( ISBLANK( 'F_Inputs - Reps override'!F833 ), 'F_Inputs - Reps'!F833, 'F_Inputs - Reps override'!F833 ) )</f>
        <v>0</v>
      </c>
      <c r="H833" s="15">
        <f xml:space="preserve"> IF( ISNA( 'F_Inputs - Reps override'!G833 ), "", IF( ISBLANK( 'F_Inputs - Reps override'!G833 ), 'F_Inputs - Reps'!G833, 'F_Inputs - Reps override'!G833 ) )</f>
        <v>0</v>
      </c>
      <c r="I833" s="15">
        <f xml:space="preserve"> IF( ISNA( 'F_Inputs - Reps override'!H833 ), "", IF( ISBLANK( 'F_Inputs - Reps override'!H833 ), 'F_Inputs - Reps'!H833, 'F_Inputs - Reps override'!H833 ) )</f>
        <v>0</v>
      </c>
      <c r="J833" s="15">
        <f xml:space="preserve"> IF( ISNA( 'F_Inputs - Reps override'!I833 ), "", IF( ISBLANK( 'F_Inputs - Reps override'!I833 ), 'F_Inputs - Reps'!I833, 'F_Inputs - Reps override'!I833 ) )</f>
        <v>0</v>
      </c>
      <c r="K833" s="15">
        <f xml:space="preserve"> IF( ISNA( 'F_Inputs - Reps override'!J833 ), "", IF( ISBLANK( 'F_Inputs - Reps override'!J833 ), 'F_Inputs - Reps'!J833, 'F_Inputs - Reps override'!J833 ) )</f>
        <v>0</v>
      </c>
      <c r="L833" s="7">
        <f t="shared" si="12"/>
        <v>0</v>
      </c>
      <c r="M833" t="str">
        <f xml:space="preserve"> INDEX(Lookup!$D$3:$D$134, MATCH('Inputs - Reps'!D833, Lookup!$C$3:$C$134, 0),)</f>
        <v>Plus Capex WN</v>
      </c>
    </row>
    <row r="834" spans="3:13">
      <c r="C834" s="15" t="s">
        <v>303</v>
      </c>
      <c r="D834" s="15" t="s">
        <v>112</v>
      </c>
      <c r="E834" s="15" t="s">
        <v>113</v>
      </c>
      <c r="F834" s="15" t="s">
        <v>36</v>
      </c>
      <c r="G834" s="15">
        <f xml:space="preserve"> IF( ISNA( 'F_Inputs - Reps override'!F834 ), "", IF( ISBLANK( 'F_Inputs - Reps override'!F834 ), 'F_Inputs - Reps'!F834, 'F_Inputs - Reps override'!F834 ) )</f>
        <v>5.9859999999999998</v>
      </c>
      <c r="H834" s="15">
        <f xml:space="preserve"> IF( ISNA( 'F_Inputs - Reps override'!G834 ), "", IF( ISBLANK( 'F_Inputs - Reps override'!G834 ), 'F_Inputs - Reps'!G834, 'F_Inputs - Reps override'!G834 ) )</f>
        <v>6.0279999999999996</v>
      </c>
      <c r="I834" s="15">
        <f xml:space="preserve"> IF( ISNA( 'F_Inputs - Reps override'!H834 ), "", IF( ISBLANK( 'F_Inputs - Reps override'!H834 ), 'F_Inputs - Reps'!H834, 'F_Inputs - Reps override'!H834 ) )</f>
        <v>6.0810000000000004</v>
      </c>
      <c r="J834" s="15">
        <f xml:space="preserve"> IF( ISNA( 'F_Inputs - Reps override'!I834 ), "", IF( ISBLANK( 'F_Inputs - Reps override'!I834 ), 'F_Inputs - Reps'!I834, 'F_Inputs - Reps override'!I834 ) )</f>
        <v>6.1360000000000001</v>
      </c>
      <c r="K834" s="15">
        <f xml:space="preserve"> IF( ISNA( 'F_Inputs - Reps override'!J834 ), "", IF( ISBLANK( 'F_Inputs - Reps override'!J834 ), 'F_Inputs - Reps'!J834, 'F_Inputs - Reps override'!J834 ) )</f>
        <v>6.1909999999999998</v>
      </c>
      <c r="L834" s="7">
        <f t="shared" si="12"/>
        <v>30.421999999999997</v>
      </c>
      <c r="M834" t="str">
        <f xml:space="preserve"> INDEX(Lookup!$D$3:$D$134, MATCH('Inputs - Reps'!D834, Lookup!$C$3:$C$134, 0),)</f>
        <v>Plus Capex WN</v>
      </c>
    </row>
    <row r="835" spans="3:13">
      <c r="C835" s="15" t="s">
        <v>303</v>
      </c>
      <c r="D835" s="15" t="s">
        <v>114</v>
      </c>
      <c r="E835" s="15" t="s">
        <v>115</v>
      </c>
      <c r="F835" s="15" t="s">
        <v>36</v>
      </c>
      <c r="G835" s="15">
        <f xml:space="preserve"> IF( ISNA( 'F_Inputs - Reps override'!F835 ), "", IF( ISBLANK( 'F_Inputs - Reps override'!F835 ), 'F_Inputs - Reps'!F835, 'F_Inputs - Reps override'!F835 ) )</f>
        <v>0</v>
      </c>
      <c r="H835" s="15">
        <f xml:space="preserve"> IF( ISNA( 'F_Inputs - Reps override'!G835 ), "", IF( ISBLANK( 'F_Inputs - Reps override'!G835 ), 'F_Inputs - Reps'!G835, 'F_Inputs - Reps override'!G835 ) )</f>
        <v>0</v>
      </c>
      <c r="I835" s="15">
        <f xml:space="preserve"> IF( ISNA( 'F_Inputs - Reps override'!H835 ), "", IF( ISBLANK( 'F_Inputs - Reps override'!H835 ), 'F_Inputs - Reps'!H835, 'F_Inputs - Reps override'!H835 ) )</f>
        <v>0</v>
      </c>
      <c r="J835" s="15">
        <f xml:space="preserve"> IF( ISNA( 'F_Inputs - Reps override'!I835 ), "", IF( ISBLANK( 'F_Inputs - Reps override'!I835 ), 'F_Inputs - Reps'!I835, 'F_Inputs - Reps override'!I835 ) )</f>
        <v>0</v>
      </c>
      <c r="K835" s="15">
        <f xml:space="preserve"> IF( ISNA( 'F_Inputs - Reps override'!J835 ), "", IF( ISBLANK( 'F_Inputs - Reps override'!J835 ), 'F_Inputs - Reps'!J835, 'F_Inputs - Reps override'!J835 ) )</f>
        <v>0</v>
      </c>
      <c r="L835" s="7">
        <f t="shared" si="12"/>
        <v>0</v>
      </c>
      <c r="M835" t="str">
        <f xml:space="preserve"> INDEX(Lookup!$D$3:$D$134, MATCH('Inputs - Reps'!D835, Lookup!$C$3:$C$134, 0),)</f>
        <v>Plus Capex WN</v>
      </c>
    </row>
    <row r="836" spans="3:13">
      <c r="C836" s="15" t="s">
        <v>303</v>
      </c>
      <c r="D836" s="15" t="s">
        <v>116</v>
      </c>
      <c r="E836" s="15" t="s">
        <v>117</v>
      </c>
      <c r="F836" s="15" t="s">
        <v>36</v>
      </c>
      <c r="G836" s="15">
        <f xml:space="preserve"> IF( ISNA( 'F_Inputs - Reps override'!F836 ), "", IF( ISBLANK( 'F_Inputs - Reps override'!F836 ), 'F_Inputs - Reps'!F836, 'F_Inputs - Reps override'!F836 ) )</f>
        <v>6.9569999999999999</v>
      </c>
      <c r="H836" s="15">
        <f xml:space="preserve"> IF( ISNA( 'F_Inputs - Reps override'!G836 ), "", IF( ISBLANK( 'F_Inputs - Reps override'!G836 ), 'F_Inputs - Reps'!G836, 'F_Inputs - Reps override'!G836 ) )</f>
        <v>3.952</v>
      </c>
      <c r="I836" s="15">
        <f xml:space="preserve"> IF( ISNA( 'F_Inputs - Reps override'!H836 ), "", IF( ISBLANK( 'F_Inputs - Reps override'!H836 ), 'F_Inputs - Reps'!H836, 'F_Inputs - Reps override'!H836 ) )</f>
        <v>10.391</v>
      </c>
      <c r="J836" s="15">
        <f xml:space="preserve"> IF( ISNA( 'F_Inputs - Reps override'!I836 ), "", IF( ISBLANK( 'F_Inputs - Reps override'!I836 ), 'F_Inputs - Reps'!I836, 'F_Inputs - Reps override'!I836 ) )</f>
        <v>8.1989999999999998</v>
      </c>
      <c r="K836" s="15">
        <f xml:space="preserve"> IF( ISNA( 'F_Inputs - Reps override'!J836 ), "", IF( ISBLANK( 'F_Inputs - Reps override'!J836 ), 'F_Inputs - Reps'!J836, 'F_Inputs - Reps override'!J836 ) )</f>
        <v>2.7440000000000002</v>
      </c>
      <c r="L836" s="7">
        <f t="shared" ref="L836:L899" si="13" xml:space="preserve"> SUM(G836:K836)</f>
        <v>32.242999999999995</v>
      </c>
      <c r="M836" t="str">
        <f xml:space="preserve"> INDEX(Lookup!$D$3:$D$134, MATCH('Inputs - Reps'!D836, Lookup!$C$3:$C$134, 0),)</f>
        <v>E Capex WR</v>
      </c>
    </row>
    <row r="837" spans="3:13">
      <c r="C837" s="15" t="s">
        <v>303</v>
      </c>
      <c r="D837" s="15" t="s">
        <v>118</v>
      </c>
      <c r="E837" s="15" t="s">
        <v>119</v>
      </c>
      <c r="F837" s="15" t="s">
        <v>36</v>
      </c>
      <c r="G837" s="15">
        <f xml:space="preserve"> IF( ISNA( 'F_Inputs - Reps override'!F837 ), "", IF( ISBLANK( 'F_Inputs - Reps override'!F837 ), 'F_Inputs - Reps'!F837, 'F_Inputs - Reps override'!F837 ) )</f>
        <v>0.11799999999999999</v>
      </c>
      <c r="H837" s="15">
        <f xml:space="preserve"> IF( ISNA( 'F_Inputs - Reps override'!G837 ), "", IF( ISBLANK( 'F_Inputs - Reps override'!G837 ), 'F_Inputs - Reps'!G837, 'F_Inputs - Reps override'!G837 ) )</f>
        <v>9.4E-2</v>
      </c>
      <c r="I837" s="15">
        <f xml:space="preserve"> IF( ISNA( 'F_Inputs - Reps override'!H837 ), "", IF( ISBLANK( 'F_Inputs - Reps override'!H837 ), 'F_Inputs - Reps'!H837, 'F_Inputs - Reps override'!H837 ) )</f>
        <v>5.8999999999999997E-2</v>
      </c>
      <c r="J837" s="15">
        <f xml:space="preserve"> IF( ISNA( 'F_Inputs - Reps override'!I837 ), "", IF( ISBLANK( 'F_Inputs - Reps override'!I837 ), 'F_Inputs - Reps'!I837, 'F_Inputs - Reps override'!I837 ) )</f>
        <v>8.3000000000000004E-2</v>
      </c>
      <c r="K837" s="15">
        <f xml:space="preserve"> IF( ISNA( 'F_Inputs - Reps override'!J837 ), "", IF( ISBLANK( 'F_Inputs - Reps override'!J837 ), 'F_Inputs - Reps'!J837, 'F_Inputs - Reps override'!J837 ) )</f>
        <v>6.0999999999999999E-2</v>
      </c>
      <c r="L837" s="7">
        <f t="shared" si="13"/>
        <v>0.41500000000000004</v>
      </c>
      <c r="M837" t="str">
        <f xml:space="preserve"> INDEX(Lookup!$D$3:$D$134, MATCH('Inputs - Reps'!D837, Lookup!$C$3:$C$134, 0),)</f>
        <v>E Capex WN</v>
      </c>
    </row>
    <row r="838" spans="3:13">
      <c r="C838" s="15" t="s">
        <v>303</v>
      </c>
      <c r="D838" s="15" t="s">
        <v>120</v>
      </c>
      <c r="E838" s="15" t="s">
        <v>121</v>
      </c>
      <c r="F838" s="15" t="s">
        <v>36</v>
      </c>
      <c r="G838" s="15">
        <f xml:space="preserve"> IF( ISNA( 'F_Inputs - Reps override'!F838 ), "", IF( ISBLANK( 'F_Inputs - Reps override'!F838 ), 'F_Inputs - Reps'!F838, 'F_Inputs - Reps override'!F838 ) )</f>
        <v>19.225999999999999</v>
      </c>
      <c r="H838" s="15">
        <f xml:space="preserve"> IF( ISNA( 'F_Inputs - Reps override'!G838 ), "", IF( ISBLANK( 'F_Inputs - Reps override'!G838 ), 'F_Inputs - Reps'!G838, 'F_Inputs - Reps override'!G838 ) )</f>
        <v>22.411000000000001</v>
      </c>
      <c r="I838" s="15">
        <f xml:space="preserve"> IF( ISNA( 'F_Inputs - Reps override'!H838 ), "", IF( ISBLANK( 'F_Inputs - Reps override'!H838 ), 'F_Inputs - Reps'!H838, 'F_Inputs - Reps override'!H838 ) )</f>
        <v>17.725000000000001</v>
      </c>
      <c r="J838" s="15">
        <f xml:space="preserve"> IF( ISNA( 'F_Inputs - Reps override'!I838 ), "", IF( ISBLANK( 'F_Inputs - Reps override'!I838 ), 'F_Inputs - Reps'!I838, 'F_Inputs - Reps override'!I838 ) )</f>
        <v>12.077999999999999</v>
      </c>
      <c r="K838" s="15">
        <f xml:space="preserve"> IF( ISNA( 'F_Inputs - Reps override'!J838 ), "", IF( ISBLANK( 'F_Inputs - Reps override'!J838 ), 'F_Inputs - Reps'!J838, 'F_Inputs - Reps override'!J838 ) )</f>
        <v>9.6790000000000003</v>
      </c>
      <c r="L838" s="7">
        <f t="shared" si="13"/>
        <v>81.119</v>
      </c>
      <c r="M838" t="str">
        <f xml:space="preserve"> INDEX(Lookup!$D$3:$D$134, MATCH('Inputs - Reps'!D838, Lookup!$C$3:$C$134, 0),)</f>
        <v>E Capex WN</v>
      </c>
    </row>
    <row r="839" spans="3:13">
      <c r="C839" s="15" t="s">
        <v>303</v>
      </c>
      <c r="D839" s="15" t="s">
        <v>122</v>
      </c>
      <c r="E839" s="15" t="s">
        <v>123</v>
      </c>
      <c r="F839" s="15" t="s">
        <v>36</v>
      </c>
      <c r="G839" s="15">
        <f xml:space="preserve"> IF( ISNA( 'F_Inputs - Reps override'!F839 ), "", IF( ISBLANK( 'F_Inputs - Reps override'!F839 ), 'F_Inputs - Reps'!F839, 'F_Inputs - Reps override'!F839 ) )</f>
        <v>17.091000000000001</v>
      </c>
      <c r="H839" s="15">
        <f xml:space="preserve"> IF( ISNA( 'F_Inputs - Reps override'!G839 ), "", IF( ISBLANK( 'F_Inputs - Reps override'!G839 ), 'F_Inputs - Reps'!G839, 'F_Inputs - Reps override'!G839 ) )</f>
        <v>17.957000000000001</v>
      </c>
      <c r="I839" s="15">
        <f xml:space="preserve"> IF( ISNA( 'F_Inputs - Reps override'!H839 ), "", IF( ISBLANK( 'F_Inputs - Reps override'!H839 ), 'F_Inputs - Reps'!H839, 'F_Inputs - Reps override'!H839 ) )</f>
        <v>16.446000000000002</v>
      </c>
      <c r="J839" s="15">
        <f xml:space="preserve"> IF( ISNA( 'F_Inputs - Reps override'!I839 ), "", IF( ISBLANK( 'F_Inputs - Reps override'!I839 ), 'F_Inputs - Reps'!I839, 'F_Inputs - Reps override'!I839 ) )</f>
        <v>15.587999999999999</v>
      </c>
      <c r="K839" s="15">
        <f xml:space="preserve"> IF( ISNA( 'F_Inputs - Reps override'!J839 ), "", IF( ISBLANK( 'F_Inputs - Reps override'!J839 ), 'F_Inputs - Reps'!J839, 'F_Inputs - Reps override'!J839 ) )</f>
        <v>15.875999999999999</v>
      </c>
      <c r="L839" s="7">
        <f t="shared" si="13"/>
        <v>82.957999999999998</v>
      </c>
      <c r="M839" t="str">
        <f xml:space="preserve"> INDEX(Lookup!$D$3:$D$134, MATCH('Inputs - Reps'!D839, Lookup!$C$3:$C$134, 0),)</f>
        <v>E Capex WN</v>
      </c>
    </row>
    <row r="840" spans="3:13">
      <c r="C840" s="15" t="s">
        <v>303</v>
      </c>
      <c r="D840" s="15" t="s">
        <v>124</v>
      </c>
      <c r="E840" s="15" t="s">
        <v>125</v>
      </c>
      <c r="F840" s="15" t="s">
        <v>36</v>
      </c>
      <c r="G840" s="15">
        <f xml:space="preserve"> IF( ISNA( 'F_Inputs - Reps override'!F840 ), "", IF( ISBLANK( 'F_Inputs - Reps override'!F840 ), 'F_Inputs - Reps'!F840, 'F_Inputs - Reps override'!F840 ) )</f>
        <v>64.501000000000005</v>
      </c>
      <c r="H840" s="15">
        <f xml:space="preserve"> IF( ISNA( 'F_Inputs - Reps override'!G840 ), "", IF( ISBLANK( 'F_Inputs - Reps override'!G840 ), 'F_Inputs - Reps'!G840, 'F_Inputs - Reps override'!G840 ) )</f>
        <v>60.573</v>
      </c>
      <c r="I840" s="15">
        <f xml:space="preserve"> IF( ISNA( 'F_Inputs - Reps override'!H840 ), "", IF( ISBLANK( 'F_Inputs - Reps override'!H840 ), 'F_Inputs - Reps'!H840, 'F_Inputs - Reps override'!H840 ) )</f>
        <v>55.002000000000002</v>
      </c>
      <c r="J840" s="15">
        <f xml:space="preserve"> IF( ISNA( 'F_Inputs - Reps override'!I840 ), "", IF( ISBLANK( 'F_Inputs - Reps override'!I840 ), 'F_Inputs - Reps'!I840, 'F_Inputs - Reps override'!I840 ) )</f>
        <v>54.933</v>
      </c>
      <c r="K840" s="15">
        <f xml:space="preserve"> IF( ISNA( 'F_Inputs - Reps override'!J840 ), "", IF( ISBLANK( 'F_Inputs - Reps override'!J840 ), 'F_Inputs - Reps'!J840, 'F_Inputs - Reps override'!J840 ) )</f>
        <v>54.98</v>
      </c>
      <c r="L840" s="7">
        <f t="shared" si="13"/>
        <v>289.98900000000003</v>
      </c>
      <c r="M840" t="str">
        <f xml:space="preserve"> INDEX(Lookup!$D$3:$D$134, MATCH('Inputs - Reps'!D840, Lookup!$C$3:$C$134, 0),)</f>
        <v>B Opex WWN</v>
      </c>
    </row>
    <row r="841" spans="3:13">
      <c r="C841" s="15" t="s">
        <v>303</v>
      </c>
      <c r="D841" s="15" t="s">
        <v>126</v>
      </c>
      <c r="E841" s="15" t="s">
        <v>127</v>
      </c>
      <c r="F841" s="15" t="s">
        <v>36</v>
      </c>
      <c r="G841" s="15">
        <f xml:space="preserve"> IF( ISNA( 'F_Inputs - Reps override'!F841 ), "", IF( ISBLANK( 'F_Inputs - Reps override'!F841 ), 'F_Inputs - Reps'!F841, 'F_Inputs - Reps override'!F841 ) )</f>
        <v>86.813999999999993</v>
      </c>
      <c r="H841" s="15">
        <f xml:space="preserve"> IF( ISNA( 'F_Inputs - Reps override'!G841 ), "", IF( ISBLANK( 'F_Inputs - Reps override'!G841 ), 'F_Inputs - Reps'!G841, 'F_Inputs - Reps override'!G841 ) )</f>
        <v>90.286000000000001</v>
      </c>
      <c r="I841" s="15">
        <f xml:space="preserve"> IF( ISNA( 'F_Inputs - Reps override'!H841 ), "", IF( ISBLANK( 'F_Inputs - Reps override'!H841 ), 'F_Inputs - Reps'!H841, 'F_Inputs - Reps override'!H841 ) )</f>
        <v>92.539000000000001</v>
      </c>
      <c r="J841" s="15">
        <f xml:space="preserve"> IF( ISNA( 'F_Inputs - Reps override'!I841 ), "", IF( ISBLANK( 'F_Inputs - Reps override'!I841 ), 'F_Inputs - Reps'!I841, 'F_Inputs - Reps override'!I841 ) )</f>
        <v>102.069</v>
      </c>
      <c r="K841" s="15">
        <f xml:space="preserve"> IF( ISNA( 'F_Inputs - Reps override'!J841 ), "", IF( ISBLANK( 'F_Inputs - Reps override'!J841 ), 'F_Inputs - Reps'!J841, 'F_Inputs - Reps override'!J841 ) )</f>
        <v>107.884</v>
      </c>
      <c r="L841" s="7">
        <f t="shared" si="13"/>
        <v>479.59200000000004</v>
      </c>
      <c r="M841" t="str">
        <f xml:space="preserve"> INDEX(Lookup!$D$3:$D$134, MATCH('Inputs - Reps'!D841, Lookup!$C$3:$C$134, 0),)</f>
        <v>B Opex WWN</v>
      </c>
    </row>
    <row r="842" spans="3:13">
      <c r="C842" s="15" t="s">
        <v>303</v>
      </c>
      <c r="D842" s="15" t="s">
        <v>128</v>
      </c>
      <c r="E842" s="15" t="s">
        <v>129</v>
      </c>
      <c r="F842" s="15" t="s">
        <v>36</v>
      </c>
      <c r="G842" s="15">
        <f xml:space="preserve"> IF( ISNA( 'F_Inputs - Reps override'!F842 ), "", IF( ISBLANK( 'F_Inputs - Reps override'!F842 ), 'F_Inputs - Reps'!F842, 'F_Inputs - Reps override'!F842 ) )</f>
        <v>6.4560000000000004</v>
      </c>
      <c r="H842" s="15">
        <f xml:space="preserve"> IF( ISNA( 'F_Inputs - Reps override'!G842 ), "", IF( ISBLANK( 'F_Inputs - Reps override'!G842 ), 'F_Inputs - Reps'!G842, 'F_Inputs - Reps override'!G842 ) )</f>
        <v>6.5030000000000001</v>
      </c>
      <c r="I842" s="15">
        <f xml:space="preserve"> IF( ISNA( 'F_Inputs - Reps override'!H842 ), "", IF( ISBLANK( 'F_Inputs - Reps override'!H842 ), 'F_Inputs - Reps'!H842, 'F_Inputs - Reps override'!H842 ) )</f>
        <v>6.5449999999999999</v>
      </c>
      <c r="J842" s="15">
        <f xml:space="preserve"> IF( ISNA( 'F_Inputs - Reps override'!I842 ), "", IF( ISBLANK( 'F_Inputs - Reps override'!I842 ), 'F_Inputs - Reps'!I842, 'F_Inputs - Reps override'!I842 ) )</f>
        <v>6.5949999999999998</v>
      </c>
      <c r="K842" s="15">
        <f xml:space="preserve"> IF( ISNA( 'F_Inputs - Reps override'!J842 ), "", IF( ISBLANK( 'F_Inputs - Reps override'!J842 ), 'F_Inputs - Reps'!J842, 'F_Inputs - Reps override'!J842 ) )</f>
        <v>6.6440000000000001</v>
      </c>
      <c r="L842" s="7">
        <f t="shared" si="13"/>
        <v>32.742999999999995</v>
      </c>
      <c r="M842" t="str">
        <f xml:space="preserve"> INDEX(Lookup!$D$3:$D$134, MATCH('Inputs - Reps'!D842, Lookup!$C$3:$C$134, 0),)</f>
        <v>B Opex BIO</v>
      </c>
    </row>
    <row r="843" spans="3:13">
      <c r="C843" s="15" t="s">
        <v>303</v>
      </c>
      <c r="D843" s="15" t="s">
        <v>130</v>
      </c>
      <c r="E843" s="15" t="s">
        <v>131</v>
      </c>
      <c r="F843" s="15" t="s">
        <v>36</v>
      </c>
      <c r="G843" s="15">
        <f xml:space="preserve"> IF( ISNA( 'F_Inputs - Reps override'!F843 ), "", IF( ISBLANK( 'F_Inputs - Reps override'!F843 ), 'F_Inputs - Reps'!F843, 'F_Inputs - Reps override'!F843 ) )</f>
        <v>23.992999999999999</v>
      </c>
      <c r="H843" s="15">
        <f xml:space="preserve"> IF( ISNA( 'F_Inputs - Reps override'!G843 ), "", IF( ISBLANK( 'F_Inputs - Reps override'!G843 ), 'F_Inputs - Reps'!G843, 'F_Inputs - Reps override'!G843 ) )</f>
        <v>24.469000000000001</v>
      </c>
      <c r="I843" s="15">
        <f xml:space="preserve"> IF( ISNA( 'F_Inputs - Reps override'!H843 ), "", IF( ISBLANK( 'F_Inputs - Reps override'!H843 ), 'F_Inputs - Reps'!H843, 'F_Inputs - Reps override'!H843 ) )</f>
        <v>24.643000000000001</v>
      </c>
      <c r="J843" s="15">
        <f xml:space="preserve"> IF( ISNA( 'F_Inputs - Reps override'!I843 ), "", IF( ISBLANK( 'F_Inputs - Reps override'!I843 ), 'F_Inputs - Reps'!I843, 'F_Inputs - Reps override'!I843 ) )</f>
        <v>24.831</v>
      </c>
      <c r="K843" s="15">
        <f xml:space="preserve"> IF( ISNA( 'F_Inputs - Reps override'!J843 ), "", IF( ISBLANK( 'F_Inputs - Reps override'!J843 ), 'F_Inputs - Reps'!J843, 'F_Inputs - Reps override'!J843 ) )</f>
        <v>25.013999999999999</v>
      </c>
      <c r="L843" s="7">
        <f t="shared" si="13"/>
        <v>122.95</v>
      </c>
      <c r="M843" t="str">
        <f xml:space="preserve"> INDEX(Lookup!$D$3:$D$134, MATCH('Inputs - Reps'!D843, Lookup!$C$3:$C$134, 0),)</f>
        <v>B Opex BIO</v>
      </c>
    </row>
    <row r="844" spans="3:13">
      <c r="C844" s="15" t="s">
        <v>303</v>
      </c>
      <c r="D844" s="15" t="s">
        <v>132</v>
      </c>
      <c r="E844" s="15" t="s">
        <v>133</v>
      </c>
      <c r="F844" s="15" t="s">
        <v>36</v>
      </c>
      <c r="G844" s="15">
        <f xml:space="preserve"> IF( ISNA( 'F_Inputs - Reps override'!F844 ), "", IF( ISBLANK( 'F_Inputs - Reps override'!F844 ), 'F_Inputs - Reps'!F844, 'F_Inputs - Reps override'!F844 ) )</f>
        <v>9.7530000000000001</v>
      </c>
      <c r="H844" s="15">
        <f xml:space="preserve"> IF( ISNA( 'F_Inputs - Reps override'!G844 ), "", IF( ISBLANK( 'F_Inputs - Reps override'!G844 ), 'F_Inputs - Reps'!G844, 'F_Inputs - Reps override'!G844 ) )</f>
        <v>9.8170000000000002</v>
      </c>
      <c r="I844" s="15">
        <f xml:space="preserve"> IF( ISNA( 'F_Inputs - Reps override'!H844 ), "", IF( ISBLANK( 'F_Inputs - Reps override'!H844 ), 'F_Inputs - Reps'!H844, 'F_Inputs - Reps override'!H844 ) )</f>
        <v>9.89</v>
      </c>
      <c r="J844" s="15">
        <f xml:space="preserve"> IF( ISNA( 'F_Inputs - Reps override'!I844 ), "", IF( ISBLANK( 'F_Inputs - Reps override'!I844 ), 'F_Inputs - Reps'!I844, 'F_Inputs - Reps override'!I844 ) )</f>
        <v>9.9659999999999993</v>
      </c>
      <c r="K844" s="15">
        <f xml:space="preserve"> IF( ISNA( 'F_Inputs - Reps override'!J844 ), "", IF( ISBLANK( 'F_Inputs - Reps override'!J844 ), 'F_Inputs - Reps'!J844, 'F_Inputs - Reps override'!J844 ) )</f>
        <v>10.039999999999999</v>
      </c>
      <c r="L844" s="7">
        <f t="shared" si="13"/>
        <v>49.466000000000001</v>
      </c>
      <c r="M844" t="str">
        <f xml:space="preserve"> INDEX(Lookup!$D$3:$D$134, MATCH('Inputs - Reps'!D844, Lookup!$C$3:$C$134, 0),)</f>
        <v>B Opex BIO</v>
      </c>
    </row>
    <row r="845" spans="3:13">
      <c r="C845" s="15" t="s">
        <v>303</v>
      </c>
      <c r="D845" s="15" t="s">
        <v>134</v>
      </c>
      <c r="E845" s="15" t="s">
        <v>135</v>
      </c>
      <c r="F845" s="15" t="s">
        <v>36</v>
      </c>
      <c r="G845" s="15">
        <f xml:space="preserve"> IF( ISNA( 'F_Inputs - Reps override'!F845 ), "", IF( ISBLANK( 'F_Inputs - Reps override'!F845 ), 'F_Inputs - Reps'!F845, 'F_Inputs - Reps override'!F845 ) )</f>
        <v>0</v>
      </c>
      <c r="H845" s="15">
        <f xml:space="preserve"> IF( ISNA( 'F_Inputs - Reps override'!G845 ), "", IF( ISBLANK( 'F_Inputs - Reps override'!G845 ), 'F_Inputs - Reps'!G845, 'F_Inputs - Reps override'!G845 ) )</f>
        <v>0</v>
      </c>
      <c r="I845" s="15">
        <f xml:space="preserve"> IF( ISNA( 'F_Inputs - Reps override'!H845 ), "", IF( ISBLANK( 'F_Inputs - Reps override'!H845 ), 'F_Inputs - Reps'!H845, 'F_Inputs - Reps override'!H845 ) )</f>
        <v>0</v>
      </c>
      <c r="J845" s="15">
        <f xml:space="preserve"> IF( ISNA( 'F_Inputs - Reps override'!I845 ), "", IF( ISBLANK( 'F_Inputs - Reps override'!I845 ), 'F_Inputs - Reps'!I845, 'F_Inputs - Reps override'!I845 ) )</f>
        <v>0</v>
      </c>
      <c r="K845" s="15">
        <f xml:space="preserve"> IF( ISNA( 'F_Inputs - Reps override'!J845 ), "", IF( ISBLANK( 'F_Inputs - Reps override'!J845 ), 'F_Inputs - Reps'!J845, 'F_Inputs - Reps override'!J845 ) )</f>
        <v>0.10299999999999999</v>
      </c>
      <c r="L845" s="7">
        <f t="shared" si="13"/>
        <v>0.10299999999999999</v>
      </c>
      <c r="M845" t="str">
        <f xml:space="preserve"> INDEX(Lookup!$D$3:$D$134, MATCH('Inputs - Reps'!D845, Lookup!$C$3:$C$134, 0),)</f>
        <v>E Opex WWN</v>
      </c>
    </row>
    <row r="846" spans="3:13">
      <c r="C846" s="15" t="s">
        <v>303</v>
      </c>
      <c r="D846" s="15" t="s">
        <v>136</v>
      </c>
      <c r="E846" s="15" t="s">
        <v>137</v>
      </c>
      <c r="F846" s="15" t="s">
        <v>36</v>
      </c>
      <c r="G846" s="15">
        <f xml:space="preserve"> IF( ISNA( 'F_Inputs - Reps override'!F846 ), "", IF( ISBLANK( 'F_Inputs - Reps override'!F846 ), 'F_Inputs - Reps'!F846, 'F_Inputs - Reps override'!F846 ) )</f>
        <v>0</v>
      </c>
      <c r="H846" s="15">
        <f xml:space="preserve"> IF( ISNA( 'F_Inputs - Reps override'!G846 ), "", IF( ISBLANK( 'F_Inputs - Reps override'!G846 ), 'F_Inputs - Reps'!G846, 'F_Inputs - Reps override'!G846 ) )</f>
        <v>0</v>
      </c>
      <c r="I846" s="15">
        <f xml:space="preserve"> IF( ISNA( 'F_Inputs - Reps override'!H846 ), "", IF( ISBLANK( 'F_Inputs - Reps override'!H846 ), 'F_Inputs - Reps'!H846, 'F_Inputs - Reps override'!H846 ) )</f>
        <v>3.444</v>
      </c>
      <c r="J846" s="15">
        <f xml:space="preserve"> IF( ISNA( 'F_Inputs - Reps override'!I846 ), "", IF( ISBLANK( 'F_Inputs - Reps override'!I846 ), 'F_Inputs - Reps'!I846, 'F_Inputs - Reps override'!I846 ) )</f>
        <v>13.484999999999999</v>
      </c>
      <c r="K846" s="15">
        <f xml:space="preserve"> IF( ISNA( 'F_Inputs - Reps override'!J846 ), "", IF( ISBLANK( 'F_Inputs - Reps override'!J846 ), 'F_Inputs - Reps'!J846, 'F_Inputs - Reps override'!J846 ) )</f>
        <v>19.521999999999998</v>
      </c>
      <c r="L846" s="7">
        <f t="shared" si="13"/>
        <v>36.450999999999993</v>
      </c>
      <c r="M846" t="str">
        <f xml:space="preserve"> INDEX(Lookup!$D$3:$D$134, MATCH('Inputs - Reps'!D846, Lookup!$C$3:$C$134, 0),)</f>
        <v>E Opex WWN</v>
      </c>
    </row>
    <row r="847" spans="3:13">
      <c r="C847" s="15" t="s">
        <v>303</v>
      </c>
      <c r="D847" s="15" t="s">
        <v>138</v>
      </c>
      <c r="E847" s="15" t="s">
        <v>139</v>
      </c>
      <c r="F847" s="15" t="s">
        <v>36</v>
      </c>
      <c r="G847" s="15">
        <f xml:space="preserve"> IF( ISNA( 'F_Inputs - Reps override'!F847 ), "", IF( ISBLANK( 'F_Inputs - Reps override'!F847 ), 'F_Inputs - Reps'!F847, 'F_Inputs - Reps override'!F847 ) )</f>
        <v>0</v>
      </c>
      <c r="H847" s="15">
        <f xml:space="preserve"> IF( ISNA( 'F_Inputs - Reps override'!G847 ), "", IF( ISBLANK( 'F_Inputs - Reps override'!G847 ), 'F_Inputs - Reps'!G847, 'F_Inputs - Reps override'!G847 ) )</f>
        <v>0</v>
      </c>
      <c r="I847" s="15">
        <f xml:space="preserve"> IF( ISNA( 'F_Inputs - Reps override'!H847 ), "", IF( ISBLANK( 'F_Inputs - Reps override'!H847 ), 'F_Inputs - Reps'!H847, 'F_Inputs - Reps override'!H847 ) )</f>
        <v>0</v>
      </c>
      <c r="J847" s="15">
        <f xml:space="preserve"> IF( ISNA( 'F_Inputs - Reps override'!I847 ), "", IF( ISBLANK( 'F_Inputs - Reps override'!I847 ), 'F_Inputs - Reps'!I847, 'F_Inputs - Reps override'!I847 ) )</f>
        <v>0</v>
      </c>
      <c r="K847" s="15">
        <f xml:space="preserve"> IF( ISNA( 'F_Inputs - Reps override'!J847 ), "", IF( ISBLANK( 'F_Inputs - Reps override'!J847 ), 'F_Inputs - Reps'!J847, 'F_Inputs - Reps override'!J847 ) )</f>
        <v>0</v>
      </c>
      <c r="L847" s="7">
        <f t="shared" si="13"/>
        <v>0</v>
      </c>
      <c r="M847" t="str">
        <f xml:space="preserve"> INDEX(Lookup!$D$3:$D$134, MATCH('Inputs - Reps'!D847, Lookup!$C$3:$C$134, 0),)</f>
        <v>E Opex BIO</v>
      </c>
    </row>
    <row r="848" spans="3:13">
      <c r="C848" s="15" t="s">
        <v>303</v>
      </c>
      <c r="D848" s="15" t="s">
        <v>140</v>
      </c>
      <c r="E848" s="15" t="s">
        <v>141</v>
      </c>
      <c r="F848" s="15" t="s">
        <v>36</v>
      </c>
      <c r="G848" s="15">
        <f xml:space="preserve"> IF( ISNA( 'F_Inputs - Reps override'!F848 ), "", IF( ISBLANK( 'F_Inputs - Reps override'!F848 ), 'F_Inputs - Reps'!F848, 'F_Inputs - Reps override'!F848 ) )</f>
        <v>0</v>
      </c>
      <c r="H848" s="15">
        <f xml:space="preserve"> IF( ISNA( 'F_Inputs - Reps override'!G848 ), "", IF( ISBLANK( 'F_Inputs - Reps override'!G848 ), 'F_Inputs - Reps'!G848, 'F_Inputs - Reps override'!G848 ) )</f>
        <v>0</v>
      </c>
      <c r="I848" s="15">
        <f xml:space="preserve"> IF( ISNA( 'F_Inputs - Reps override'!H848 ), "", IF( ISBLANK( 'F_Inputs - Reps override'!H848 ), 'F_Inputs - Reps'!H848, 'F_Inputs - Reps override'!H848 ) )</f>
        <v>0</v>
      </c>
      <c r="J848" s="15">
        <f xml:space="preserve"> IF( ISNA( 'F_Inputs - Reps override'!I848 ), "", IF( ISBLANK( 'F_Inputs - Reps override'!I848 ), 'F_Inputs - Reps'!I848, 'F_Inputs - Reps override'!I848 ) )</f>
        <v>0</v>
      </c>
      <c r="K848" s="15">
        <f xml:space="preserve"> IF( ISNA( 'F_Inputs - Reps override'!J848 ), "", IF( ISBLANK( 'F_Inputs - Reps override'!J848 ), 'F_Inputs - Reps'!J848, 'F_Inputs - Reps override'!J848 ) )</f>
        <v>0</v>
      </c>
      <c r="L848" s="7">
        <f t="shared" si="13"/>
        <v>0</v>
      </c>
      <c r="M848" t="str">
        <f xml:space="preserve"> INDEX(Lookup!$D$3:$D$134, MATCH('Inputs - Reps'!D848, Lookup!$C$3:$C$134, 0),)</f>
        <v>E Opex BIO</v>
      </c>
    </row>
    <row r="849" spans="3:13">
      <c r="C849" s="15" t="s">
        <v>303</v>
      </c>
      <c r="D849" s="15" t="s">
        <v>142</v>
      </c>
      <c r="E849" s="15" t="s">
        <v>143</v>
      </c>
      <c r="F849" s="15" t="s">
        <v>36</v>
      </c>
      <c r="G849" s="15">
        <f xml:space="preserve"> IF( ISNA( 'F_Inputs - Reps override'!F849 ), "", IF( ISBLANK( 'F_Inputs - Reps override'!F849 ), 'F_Inputs - Reps'!F849, 'F_Inputs - Reps override'!F849 ) )</f>
        <v>0</v>
      </c>
      <c r="H849" s="15">
        <f xml:space="preserve"> IF( ISNA( 'F_Inputs - Reps override'!G849 ), "", IF( ISBLANK( 'F_Inputs - Reps override'!G849 ), 'F_Inputs - Reps'!G849, 'F_Inputs - Reps override'!G849 ) )</f>
        <v>0</v>
      </c>
      <c r="I849" s="15">
        <f xml:space="preserve"> IF( ISNA( 'F_Inputs - Reps override'!H849 ), "", IF( ISBLANK( 'F_Inputs - Reps override'!H849 ), 'F_Inputs - Reps'!H849, 'F_Inputs - Reps override'!H849 ) )</f>
        <v>0</v>
      </c>
      <c r="J849" s="15">
        <f xml:space="preserve"> IF( ISNA( 'F_Inputs - Reps override'!I849 ), "", IF( ISBLANK( 'F_Inputs - Reps override'!I849 ), 'F_Inputs - Reps'!I849, 'F_Inputs - Reps override'!I849 ) )</f>
        <v>0</v>
      </c>
      <c r="K849" s="15">
        <f xml:space="preserve"> IF( ISNA( 'F_Inputs - Reps override'!J849 ), "", IF( ISBLANK( 'F_Inputs - Reps override'!J849 ), 'F_Inputs - Reps'!J849, 'F_Inputs - Reps override'!J849 ) )</f>
        <v>0</v>
      </c>
      <c r="L849" s="7">
        <f t="shared" si="13"/>
        <v>0</v>
      </c>
      <c r="M849" t="str">
        <f xml:space="preserve"> INDEX(Lookup!$D$3:$D$134, MATCH('Inputs - Reps'!D849, Lookup!$C$3:$C$134, 0),)</f>
        <v>E Opex BIO</v>
      </c>
    </row>
    <row r="850" spans="3:13">
      <c r="C850" s="15" t="s">
        <v>303</v>
      </c>
      <c r="D850" s="15" t="s">
        <v>144</v>
      </c>
      <c r="E850" s="15" t="s">
        <v>145</v>
      </c>
      <c r="F850" s="15" t="s">
        <v>36</v>
      </c>
      <c r="G850" s="15">
        <f xml:space="preserve"> IF( ISNA( 'F_Inputs - Reps override'!F850 ), "", IF( ISBLANK( 'F_Inputs - Reps override'!F850 ), 'F_Inputs - Reps'!F850, 'F_Inputs - Reps override'!F850 ) )</f>
        <v>0</v>
      </c>
      <c r="H850" s="15">
        <f xml:space="preserve"> IF( ISNA( 'F_Inputs - Reps override'!G850 ), "", IF( ISBLANK( 'F_Inputs - Reps override'!G850 ), 'F_Inputs - Reps'!G850, 'F_Inputs - Reps override'!G850 ) )</f>
        <v>0</v>
      </c>
      <c r="I850" s="15">
        <f xml:space="preserve"> IF( ISNA( 'F_Inputs - Reps override'!H850 ), "", IF( ISBLANK( 'F_Inputs - Reps override'!H850 ), 'F_Inputs - Reps'!H850, 'F_Inputs - Reps override'!H850 ) )</f>
        <v>0</v>
      </c>
      <c r="J850" s="15">
        <f xml:space="preserve"> IF( ISNA( 'F_Inputs - Reps override'!I850 ), "", IF( ISBLANK( 'F_Inputs - Reps override'!I850 ), 'F_Inputs - Reps'!I850, 'F_Inputs - Reps override'!I850 ) )</f>
        <v>0</v>
      </c>
      <c r="K850" s="15">
        <f xml:space="preserve"> IF( ISNA( 'F_Inputs - Reps override'!J850 ), "", IF( ISBLANK( 'F_Inputs - Reps override'!J850 ), 'F_Inputs - Reps'!J850, 'F_Inputs - Reps override'!J850 ) )</f>
        <v>0</v>
      </c>
      <c r="L850" s="7">
        <f t="shared" si="13"/>
        <v>0</v>
      </c>
      <c r="M850" t="str">
        <f xml:space="preserve"> INDEX(Lookup!$D$3:$D$134, MATCH('Inputs - Reps'!D850, Lookup!$C$3:$C$134, 0),)</f>
        <v>Plus Opex WWN</v>
      </c>
    </row>
    <row r="851" spans="3:13">
      <c r="C851" s="15" t="s">
        <v>303</v>
      </c>
      <c r="D851" s="15" t="s">
        <v>146</v>
      </c>
      <c r="E851" s="15" t="s">
        <v>147</v>
      </c>
      <c r="F851" s="15" t="s">
        <v>36</v>
      </c>
      <c r="G851" s="15">
        <f xml:space="preserve"> IF( ISNA( 'F_Inputs - Reps override'!F851 ), "", IF( ISBLANK( 'F_Inputs - Reps override'!F851 ), 'F_Inputs - Reps'!F851, 'F_Inputs - Reps override'!F851 ) )</f>
        <v>0</v>
      </c>
      <c r="H851" s="15">
        <f xml:space="preserve"> IF( ISNA( 'F_Inputs - Reps override'!G851 ), "", IF( ISBLANK( 'F_Inputs - Reps override'!G851 ), 'F_Inputs - Reps'!G851, 'F_Inputs - Reps override'!G851 ) )</f>
        <v>0</v>
      </c>
      <c r="I851" s="15">
        <f xml:space="preserve"> IF( ISNA( 'F_Inputs - Reps override'!H851 ), "", IF( ISBLANK( 'F_Inputs - Reps override'!H851 ), 'F_Inputs - Reps'!H851, 'F_Inputs - Reps override'!H851 ) )</f>
        <v>0</v>
      </c>
      <c r="J851" s="15">
        <f xml:space="preserve"> IF( ISNA( 'F_Inputs - Reps override'!I851 ), "", IF( ISBLANK( 'F_Inputs - Reps override'!I851 ), 'F_Inputs - Reps'!I851, 'F_Inputs - Reps override'!I851 ) )</f>
        <v>0</v>
      </c>
      <c r="K851" s="15">
        <f xml:space="preserve"> IF( ISNA( 'F_Inputs - Reps override'!J851 ), "", IF( ISBLANK( 'F_Inputs - Reps override'!J851 ), 'F_Inputs - Reps'!J851, 'F_Inputs - Reps override'!J851 ) )</f>
        <v>0.10100000000000001</v>
      </c>
      <c r="L851" s="7">
        <f t="shared" si="13"/>
        <v>0.10100000000000001</v>
      </c>
      <c r="M851" t="str">
        <f xml:space="preserve"> INDEX(Lookup!$D$3:$D$134, MATCH('Inputs - Reps'!D851, Lookup!$C$3:$C$134, 0),)</f>
        <v>Plus Opex WWN</v>
      </c>
    </row>
    <row r="852" spans="3:13">
      <c r="C852" s="15" t="s">
        <v>303</v>
      </c>
      <c r="D852" s="15" t="s">
        <v>148</v>
      </c>
      <c r="E852" s="15" t="s">
        <v>149</v>
      </c>
      <c r="F852" s="15" t="s">
        <v>36</v>
      </c>
      <c r="G852" s="15">
        <f xml:space="preserve"> IF( ISNA( 'F_Inputs - Reps override'!F852 ), "", IF( ISBLANK( 'F_Inputs - Reps override'!F852 ), 'F_Inputs - Reps'!F852, 'F_Inputs - Reps override'!F852 ) )</f>
        <v>0</v>
      </c>
      <c r="H852" s="15">
        <f xml:space="preserve"> IF( ISNA( 'F_Inputs - Reps override'!G852 ), "", IF( ISBLANK( 'F_Inputs - Reps override'!G852 ), 'F_Inputs - Reps'!G852, 'F_Inputs - Reps override'!G852 ) )</f>
        <v>0</v>
      </c>
      <c r="I852" s="15">
        <f xml:space="preserve"> IF( ISNA( 'F_Inputs - Reps override'!H852 ), "", IF( ISBLANK( 'F_Inputs - Reps override'!H852 ), 'F_Inputs - Reps'!H852, 'F_Inputs - Reps override'!H852 ) )</f>
        <v>0</v>
      </c>
      <c r="J852" s="15">
        <f xml:space="preserve"> IF( ISNA( 'F_Inputs - Reps override'!I852 ), "", IF( ISBLANK( 'F_Inputs - Reps override'!I852 ), 'F_Inputs - Reps'!I852, 'F_Inputs - Reps override'!I852 ) )</f>
        <v>0</v>
      </c>
      <c r="K852" s="15">
        <f xml:space="preserve"> IF( ISNA( 'F_Inputs - Reps override'!J852 ), "", IF( ISBLANK( 'F_Inputs - Reps override'!J852 ), 'F_Inputs - Reps'!J852, 'F_Inputs - Reps override'!J852 ) )</f>
        <v>0</v>
      </c>
      <c r="L852" s="7">
        <f t="shared" si="13"/>
        <v>0</v>
      </c>
      <c r="M852" t="str">
        <f xml:space="preserve"> INDEX(Lookup!$D$3:$D$134, MATCH('Inputs - Reps'!D852, Lookup!$C$3:$C$134, 0),)</f>
        <v>Plus Opex BIO</v>
      </c>
    </row>
    <row r="853" spans="3:13">
      <c r="C853" s="15" t="s">
        <v>303</v>
      </c>
      <c r="D853" s="15" t="s">
        <v>150</v>
      </c>
      <c r="E853" s="15" t="s">
        <v>151</v>
      </c>
      <c r="F853" s="15" t="s">
        <v>36</v>
      </c>
      <c r="G853" s="15">
        <f xml:space="preserve"> IF( ISNA( 'F_Inputs - Reps override'!F853 ), "", IF( ISBLANK( 'F_Inputs - Reps override'!F853 ), 'F_Inputs - Reps'!F853, 'F_Inputs - Reps override'!F853 ) )</f>
        <v>0</v>
      </c>
      <c r="H853" s="15">
        <f xml:space="preserve"> IF( ISNA( 'F_Inputs - Reps override'!G853 ), "", IF( ISBLANK( 'F_Inputs - Reps override'!G853 ), 'F_Inputs - Reps'!G853, 'F_Inputs - Reps override'!G853 ) )</f>
        <v>0</v>
      </c>
      <c r="I853" s="15">
        <f xml:space="preserve"> IF( ISNA( 'F_Inputs - Reps override'!H853 ), "", IF( ISBLANK( 'F_Inputs - Reps override'!H853 ), 'F_Inputs - Reps'!H853, 'F_Inputs - Reps override'!H853 ) )</f>
        <v>0</v>
      </c>
      <c r="J853" s="15">
        <f xml:space="preserve"> IF( ISNA( 'F_Inputs - Reps override'!I853 ), "", IF( ISBLANK( 'F_Inputs - Reps override'!I853 ), 'F_Inputs - Reps'!I853, 'F_Inputs - Reps override'!I853 ) )</f>
        <v>0</v>
      </c>
      <c r="K853" s="15">
        <f xml:space="preserve"> IF( ISNA( 'F_Inputs - Reps override'!J853 ), "", IF( ISBLANK( 'F_Inputs - Reps override'!J853 ), 'F_Inputs - Reps'!J853, 'F_Inputs - Reps override'!J853 ) )</f>
        <v>0</v>
      </c>
      <c r="L853" s="7">
        <f t="shared" si="13"/>
        <v>0</v>
      </c>
      <c r="M853" t="str">
        <f xml:space="preserve"> INDEX(Lookup!$D$3:$D$134, MATCH('Inputs - Reps'!D853, Lookup!$C$3:$C$134, 0),)</f>
        <v>Plus Opex BIO</v>
      </c>
    </row>
    <row r="854" spans="3:13">
      <c r="C854" s="15" t="s">
        <v>303</v>
      </c>
      <c r="D854" s="15" t="s">
        <v>152</v>
      </c>
      <c r="E854" s="15" t="s">
        <v>153</v>
      </c>
      <c r="F854" s="15" t="s">
        <v>36</v>
      </c>
      <c r="G854" s="15">
        <f xml:space="preserve"> IF( ISNA( 'F_Inputs - Reps override'!F854 ), "", IF( ISBLANK( 'F_Inputs - Reps override'!F854 ), 'F_Inputs - Reps'!F854, 'F_Inputs - Reps override'!F854 ) )</f>
        <v>0</v>
      </c>
      <c r="H854" s="15">
        <f xml:space="preserve"> IF( ISNA( 'F_Inputs - Reps override'!G854 ), "", IF( ISBLANK( 'F_Inputs - Reps override'!G854 ), 'F_Inputs - Reps'!G854, 'F_Inputs - Reps override'!G854 ) )</f>
        <v>0</v>
      </c>
      <c r="I854" s="15">
        <f xml:space="preserve"> IF( ISNA( 'F_Inputs - Reps override'!H854 ), "", IF( ISBLANK( 'F_Inputs - Reps override'!H854 ), 'F_Inputs - Reps'!H854, 'F_Inputs - Reps override'!H854 ) )</f>
        <v>0</v>
      </c>
      <c r="J854" s="15">
        <f xml:space="preserve"> IF( ISNA( 'F_Inputs - Reps override'!I854 ), "", IF( ISBLANK( 'F_Inputs - Reps override'!I854 ), 'F_Inputs - Reps'!I854, 'F_Inputs - Reps override'!I854 ) )</f>
        <v>0</v>
      </c>
      <c r="K854" s="15">
        <f xml:space="preserve"> IF( ISNA( 'F_Inputs - Reps override'!J854 ), "", IF( ISBLANK( 'F_Inputs - Reps override'!J854 ), 'F_Inputs - Reps'!J854, 'F_Inputs - Reps override'!J854 ) )</f>
        <v>0</v>
      </c>
      <c r="L854" s="7">
        <f t="shared" si="13"/>
        <v>0</v>
      </c>
      <c r="M854" t="str">
        <f xml:space="preserve"> INDEX(Lookup!$D$3:$D$134, MATCH('Inputs - Reps'!D854, Lookup!$C$3:$C$134, 0),)</f>
        <v>Plus Opex BIO</v>
      </c>
    </row>
    <row r="855" spans="3:13">
      <c r="C855" s="15" t="s">
        <v>303</v>
      </c>
      <c r="D855" s="15" t="s">
        <v>154</v>
      </c>
      <c r="E855" s="15" t="s">
        <v>155</v>
      </c>
      <c r="F855" s="15" t="s">
        <v>36</v>
      </c>
      <c r="G855" s="15">
        <f xml:space="preserve"> IF( ISNA( 'F_Inputs - Reps override'!F855 ), "", IF( ISBLANK( 'F_Inputs - Reps override'!F855 ), 'F_Inputs - Reps'!F855, 'F_Inputs - Reps override'!F855 ) )</f>
        <v>0</v>
      </c>
      <c r="H855" s="15">
        <f xml:space="preserve"> IF( ISNA( 'F_Inputs - Reps override'!G855 ), "", IF( ISBLANK( 'F_Inputs - Reps override'!G855 ), 'F_Inputs - Reps'!G855, 'F_Inputs - Reps override'!G855 ) )</f>
        <v>0</v>
      </c>
      <c r="I855" s="15">
        <f xml:space="preserve"> IF( ISNA( 'F_Inputs - Reps override'!H855 ), "", IF( ISBLANK( 'F_Inputs - Reps override'!H855 ), 'F_Inputs - Reps'!H855, 'F_Inputs - Reps override'!H855 ) )</f>
        <v>0</v>
      </c>
      <c r="J855" s="15">
        <f xml:space="preserve"> IF( ISNA( 'F_Inputs - Reps override'!I855 ), "", IF( ISBLANK( 'F_Inputs - Reps override'!I855 ), 'F_Inputs - Reps'!I855, 'F_Inputs - Reps override'!I855 ) )</f>
        <v>0</v>
      </c>
      <c r="K855" s="15">
        <f xml:space="preserve"> IF( ISNA( 'F_Inputs - Reps override'!J855 ), "", IF( ISBLANK( 'F_Inputs - Reps override'!J855 ), 'F_Inputs - Reps'!J855, 'F_Inputs - Reps override'!J855 ) )</f>
        <v>0</v>
      </c>
      <c r="L855" s="7">
        <f t="shared" si="13"/>
        <v>0</v>
      </c>
      <c r="M855" t="str">
        <f xml:space="preserve"> INDEX(Lookup!$D$3:$D$134, MATCH('Inputs - Reps'!D855, Lookup!$C$3:$C$134, 0),)</f>
        <v>Plus Opex WWN</v>
      </c>
    </row>
    <row r="856" spans="3:13">
      <c r="C856" s="15" t="s">
        <v>303</v>
      </c>
      <c r="D856" s="15" t="s">
        <v>156</v>
      </c>
      <c r="E856" s="15" t="s">
        <v>157</v>
      </c>
      <c r="F856" s="15" t="s">
        <v>36</v>
      </c>
      <c r="G856" s="15">
        <f xml:space="preserve"> IF( ISNA( 'F_Inputs - Reps override'!F856 ), "", IF( ISBLANK( 'F_Inputs - Reps override'!F856 ), 'F_Inputs - Reps'!F856, 'F_Inputs - Reps override'!F856 ) )</f>
        <v>0</v>
      </c>
      <c r="H856" s="15">
        <f xml:space="preserve"> IF( ISNA( 'F_Inputs - Reps override'!G856 ), "", IF( ISBLANK( 'F_Inputs - Reps override'!G856 ), 'F_Inputs - Reps'!G856, 'F_Inputs - Reps override'!G856 ) )</f>
        <v>0</v>
      </c>
      <c r="I856" s="15">
        <f xml:space="preserve"> IF( ISNA( 'F_Inputs - Reps override'!H856 ), "", IF( ISBLANK( 'F_Inputs - Reps override'!H856 ), 'F_Inputs - Reps'!H856, 'F_Inputs - Reps override'!H856 ) )</f>
        <v>4.0000000000000001E-3</v>
      </c>
      <c r="J856" s="15">
        <f xml:space="preserve"> IF( ISNA( 'F_Inputs - Reps override'!I856 ), "", IF( ISBLANK( 'F_Inputs - Reps override'!I856 ), 'F_Inputs - Reps'!I856, 'F_Inputs - Reps override'!I856 ) )</f>
        <v>6.7000000000000004E-2</v>
      </c>
      <c r="K856" s="15">
        <f xml:space="preserve"> IF( ISNA( 'F_Inputs - Reps override'!J856 ), "", IF( ISBLANK( 'F_Inputs - Reps override'!J856 ), 'F_Inputs - Reps'!J856, 'F_Inputs - Reps override'!J856 ) )</f>
        <v>0.23200000000000001</v>
      </c>
      <c r="L856" s="7">
        <f t="shared" si="13"/>
        <v>0.30300000000000005</v>
      </c>
      <c r="M856" t="str">
        <f xml:space="preserve"> INDEX(Lookup!$D$3:$D$134, MATCH('Inputs - Reps'!D856, Lookup!$C$3:$C$134, 0),)</f>
        <v>Plus Opex WWN</v>
      </c>
    </row>
    <row r="857" spans="3:13">
      <c r="C857" s="15" t="s">
        <v>303</v>
      </c>
      <c r="D857" s="15" t="s">
        <v>158</v>
      </c>
      <c r="E857" s="15" t="s">
        <v>159</v>
      </c>
      <c r="F857" s="15" t="s">
        <v>36</v>
      </c>
      <c r="G857" s="15">
        <f xml:space="preserve"> IF( ISNA( 'F_Inputs - Reps override'!F857 ), "", IF( ISBLANK( 'F_Inputs - Reps override'!F857 ), 'F_Inputs - Reps'!F857, 'F_Inputs - Reps override'!F857 ) )</f>
        <v>0</v>
      </c>
      <c r="H857" s="15">
        <f xml:space="preserve"> IF( ISNA( 'F_Inputs - Reps override'!G857 ), "", IF( ISBLANK( 'F_Inputs - Reps override'!G857 ), 'F_Inputs - Reps'!G857, 'F_Inputs - Reps override'!G857 ) )</f>
        <v>0</v>
      </c>
      <c r="I857" s="15">
        <f xml:space="preserve"> IF( ISNA( 'F_Inputs - Reps override'!H857 ), "", IF( ISBLANK( 'F_Inputs - Reps override'!H857 ), 'F_Inputs - Reps'!H857, 'F_Inputs - Reps override'!H857 ) )</f>
        <v>0</v>
      </c>
      <c r="J857" s="15">
        <f xml:space="preserve"> IF( ISNA( 'F_Inputs - Reps override'!I857 ), "", IF( ISBLANK( 'F_Inputs - Reps override'!I857 ), 'F_Inputs - Reps'!I857, 'F_Inputs - Reps override'!I857 ) )</f>
        <v>0</v>
      </c>
      <c r="K857" s="15">
        <f xml:space="preserve"> IF( ISNA( 'F_Inputs - Reps override'!J857 ), "", IF( ISBLANK( 'F_Inputs - Reps override'!J857 ), 'F_Inputs - Reps'!J857, 'F_Inputs - Reps override'!J857 ) )</f>
        <v>0</v>
      </c>
      <c r="L857" s="7">
        <f t="shared" si="13"/>
        <v>0</v>
      </c>
      <c r="M857" t="str">
        <f xml:space="preserve"> INDEX(Lookup!$D$3:$D$134, MATCH('Inputs - Reps'!D857, Lookup!$C$3:$C$134, 0),)</f>
        <v>Plus Opex BIO</v>
      </c>
    </row>
    <row r="858" spans="3:13">
      <c r="C858" s="15" t="s">
        <v>303</v>
      </c>
      <c r="D858" s="15" t="s">
        <v>160</v>
      </c>
      <c r="E858" s="15" t="s">
        <v>161</v>
      </c>
      <c r="F858" s="15" t="s">
        <v>36</v>
      </c>
      <c r="G858" s="15">
        <f xml:space="preserve"> IF( ISNA( 'F_Inputs - Reps override'!F858 ), "", IF( ISBLANK( 'F_Inputs - Reps override'!F858 ), 'F_Inputs - Reps'!F858, 'F_Inputs - Reps override'!F858 ) )</f>
        <v>0</v>
      </c>
      <c r="H858" s="15">
        <f xml:space="preserve"> IF( ISNA( 'F_Inputs - Reps override'!G858 ), "", IF( ISBLANK( 'F_Inputs - Reps override'!G858 ), 'F_Inputs - Reps'!G858, 'F_Inputs - Reps override'!G858 ) )</f>
        <v>0</v>
      </c>
      <c r="I858" s="15">
        <f xml:space="preserve"> IF( ISNA( 'F_Inputs - Reps override'!H858 ), "", IF( ISBLANK( 'F_Inputs - Reps override'!H858 ), 'F_Inputs - Reps'!H858, 'F_Inputs - Reps override'!H858 ) )</f>
        <v>0</v>
      </c>
      <c r="J858" s="15">
        <f xml:space="preserve"> IF( ISNA( 'F_Inputs - Reps override'!I858 ), "", IF( ISBLANK( 'F_Inputs - Reps override'!I858 ), 'F_Inputs - Reps'!I858, 'F_Inputs - Reps override'!I858 ) )</f>
        <v>0</v>
      </c>
      <c r="K858" s="15">
        <f xml:space="preserve"> IF( ISNA( 'F_Inputs - Reps override'!J858 ), "", IF( ISBLANK( 'F_Inputs - Reps override'!J858 ), 'F_Inputs - Reps'!J858, 'F_Inputs - Reps override'!J858 ) )</f>
        <v>0</v>
      </c>
      <c r="L858" s="7">
        <f t="shared" si="13"/>
        <v>0</v>
      </c>
      <c r="M858" t="str">
        <f xml:space="preserve"> INDEX(Lookup!$D$3:$D$134, MATCH('Inputs - Reps'!D858, Lookup!$C$3:$C$134, 0),)</f>
        <v>Plus Opex BIO</v>
      </c>
    </row>
    <row r="859" spans="3:13">
      <c r="C859" s="15" t="s">
        <v>303</v>
      </c>
      <c r="D859" s="15" t="s">
        <v>162</v>
      </c>
      <c r="E859" s="15" t="s">
        <v>163</v>
      </c>
      <c r="F859" s="15" t="s">
        <v>36</v>
      </c>
      <c r="G859" s="15">
        <f xml:space="preserve"> IF( ISNA( 'F_Inputs - Reps override'!F859 ), "", IF( ISBLANK( 'F_Inputs - Reps override'!F859 ), 'F_Inputs - Reps'!F859, 'F_Inputs - Reps override'!F859 ) )</f>
        <v>0</v>
      </c>
      <c r="H859" s="15">
        <f xml:space="preserve"> IF( ISNA( 'F_Inputs - Reps override'!G859 ), "", IF( ISBLANK( 'F_Inputs - Reps override'!G859 ), 'F_Inputs - Reps'!G859, 'F_Inputs - Reps override'!G859 ) )</f>
        <v>0</v>
      </c>
      <c r="I859" s="15">
        <f xml:space="preserve"> IF( ISNA( 'F_Inputs - Reps override'!H859 ), "", IF( ISBLANK( 'F_Inputs - Reps override'!H859 ), 'F_Inputs - Reps'!H859, 'F_Inputs - Reps override'!H859 ) )</f>
        <v>0</v>
      </c>
      <c r="J859" s="15">
        <f xml:space="preserve"> IF( ISNA( 'F_Inputs - Reps override'!I859 ), "", IF( ISBLANK( 'F_Inputs - Reps override'!I859 ), 'F_Inputs - Reps'!I859, 'F_Inputs - Reps override'!I859 ) )</f>
        <v>0</v>
      </c>
      <c r="K859" s="15">
        <f xml:space="preserve"> IF( ISNA( 'F_Inputs - Reps override'!J859 ), "", IF( ISBLANK( 'F_Inputs - Reps override'!J859 ), 'F_Inputs - Reps'!J859, 'F_Inputs - Reps override'!J859 ) )</f>
        <v>0</v>
      </c>
      <c r="L859" s="7">
        <f t="shared" si="13"/>
        <v>0</v>
      </c>
      <c r="M859" t="str">
        <f xml:space="preserve"> INDEX(Lookup!$D$3:$D$134, MATCH('Inputs - Reps'!D859, Lookup!$C$3:$C$134, 0),)</f>
        <v>Plus Opex BIO</v>
      </c>
    </row>
    <row r="860" spans="3:13">
      <c r="C860" s="15" t="s">
        <v>303</v>
      </c>
      <c r="D860" s="15" t="s">
        <v>164</v>
      </c>
      <c r="E860" s="15" t="s">
        <v>165</v>
      </c>
      <c r="F860" s="15" t="s">
        <v>36</v>
      </c>
      <c r="G860" s="15">
        <f xml:space="preserve"> IF( ISNA( 'F_Inputs - Reps override'!F860 ), "", IF( ISBLANK( 'F_Inputs - Reps override'!F860 ), 'F_Inputs - Reps'!F860, 'F_Inputs - Reps override'!F860 ) )</f>
        <v>0</v>
      </c>
      <c r="H860" s="15">
        <f xml:space="preserve"> IF( ISNA( 'F_Inputs - Reps override'!G860 ), "", IF( ISBLANK( 'F_Inputs - Reps override'!G860 ), 'F_Inputs - Reps'!G860, 'F_Inputs - Reps override'!G860 ) )</f>
        <v>0</v>
      </c>
      <c r="I860" s="15">
        <f xml:space="preserve"> IF( ISNA( 'F_Inputs - Reps override'!H860 ), "", IF( ISBLANK( 'F_Inputs - Reps override'!H860 ), 'F_Inputs - Reps'!H860, 'F_Inputs - Reps override'!H860 ) )</f>
        <v>0</v>
      </c>
      <c r="J860" s="15">
        <f xml:space="preserve"> IF( ISNA( 'F_Inputs - Reps override'!I860 ), "", IF( ISBLANK( 'F_Inputs - Reps override'!I860 ), 'F_Inputs - Reps'!I860, 'F_Inputs - Reps override'!I860 ) )</f>
        <v>0</v>
      </c>
      <c r="K860" s="15">
        <f xml:space="preserve"> IF( ISNA( 'F_Inputs - Reps override'!J860 ), "", IF( ISBLANK( 'F_Inputs - Reps override'!J860 ), 'F_Inputs - Reps'!J860, 'F_Inputs - Reps override'!J860 ) )</f>
        <v>0</v>
      </c>
      <c r="L860" s="7">
        <f t="shared" si="13"/>
        <v>0</v>
      </c>
      <c r="M860" t="str">
        <f xml:space="preserve"> INDEX(Lookup!$D$3:$D$134, MATCH('Inputs - Reps'!D860, Lookup!$C$3:$C$134, 0),)</f>
        <v>Plus Opex WWN</v>
      </c>
    </row>
    <row r="861" spans="3:13">
      <c r="C861" s="15" t="s">
        <v>303</v>
      </c>
      <c r="D861" s="15" t="s">
        <v>166</v>
      </c>
      <c r="E861" s="15" t="s">
        <v>167</v>
      </c>
      <c r="F861" s="15" t="s">
        <v>36</v>
      </c>
      <c r="G861" s="15">
        <f xml:space="preserve"> IF( ISNA( 'F_Inputs - Reps override'!F861 ), "", IF( ISBLANK( 'F_Inputs - Reps override'!F861 ), 'F_Inputs - Reps'!F861, 'F_Inputs - Reps override'!F861 ) )</f>
        <v>0</v>
      </c>
      <c r="H861" s="15">
        <f xml:space="preserve"> IF( ISNA( 'F_Inputs - Reps override'!G861 ), "", IF( ISBLANK( 'F_Inputs - Reps override'!G861 ), 'F_Inputs - Reps'!G861, 'F_Inputs - Reps override'!G861 ) )</f>
        <v>0</v>
      </c>
      <c r="I861" s="15">
        <f xml:space="preserve"> IF( ISNA( 'F_Inputs - Reps override'!H861 ), "", IF( ISBLANK( 'F_Inputs - Reps override'!H861 ), 'F_Inputs - Reps'!H861, 'F_Inputs - Reps override'!H861 ) )</f>
        <v>0</v>
      </c>
      <c r="J861" s="15">
        <f xml:space="preserve"> IF( ISNA( 'F_Inputs - Reps override'!I861 ), "", IF( ISBLANK( 'F_Inputs - Reps override'!I861 ), 'F_Inputs - Reps'!I861, 'F_Inputs - Reps override'!I861 ) )</f>
        <v>0</v>
      </c>
      <c r="K861" s="15">
        <f xml:space="preserve"> IF( ISNA( 'F_Inputs - Reps override'!J861 ), "", IF( ISBLANK( 'F_Inputs - Reps override'!J861 ), 'F_Inputs - Reps'!J861, 'F_Inputs - Reps override'!J861 ) )</f>
        <v>0</v>
      </c>
      <c r="L861" s="7">
        <f t="shared" si="13"/>
        <v>0</v>
      </c>
      <c r="M861" t="str">
        <f xml:space="preserve"> INDEX(Lookup!$D$3:$D$134, MATCH('Inputs - Reps'!D861, Lookup!$C$3:$C$134, 0),)</f>
        <v>Plus Opex WWN</v>
      </c>
    </row>
    <row r="862" spans="3:13">
      <c r="C862" s="15" t="s">
        <v>303</v>
      </c>
      <c r="D862" s="15" t="s">
        <v>168</v>
      </c>
      <c r="E862" s="15" t="s">
        <v>169</v>
      </c>
      <c r="F862" s="15" t="s">
        <v>36</v>
      </c>
      <c r="G862" s="15">
        <f xml:space="preserve"> IF( ISNA( 'F_Inputs - Reps override'!F862 ), "", IF( ISBLANK( 'F_Inputs - Reps override'!F862 ), 'F_Inputs - Reps'!F862, 'F_Inputs - Reps override'!F862 ) )</f>
        <v>0</v>
      </c>
      <c r="H862" s="15">
        <f xml:space="preserve"> IF( ISNA( 'F_Inputs - Reps override'!G862 ), "", IF( ISBLANK( 'F_Inputs - Reps override'!G862 ), 'F_Inputs - Reps'!G862, 'F_Inputs - Reps override'!G862 ) )</f>
        <v>0</v>
      </c>
      <c r="I862" s="15">
        <f xml:space="preserve"> IF( ISNA( 'F_Inputs - Reps override'!H862 ), "", IF( ISBLANK( 'F_Inputs - Reps override'!H862 ), 'F_Inputs - Reps'!H862, 'F_Inputs - Reps override'!H862 ) )</f>
        <v>0</v>
      </c>
      <c r="J862" s="15">
        <f xml:space="preserve"> IF( ISNA( 'F_Inputs - Reps override'!I862 ), "", IF( ISBLANK( 'F_Inputs - Reps override'!I862 ), 'F_Inputs - Reps'!I862, 'F_Inputs - Reps override'!I862 ) )</f>
        <v>0</v>
      </c>
      <c r="K862" s="15">
        <f xml:space="preserve"> IF( ISNA( 'F_Inputs - Reps override'!J862 ), "", IF( ISBLANK( 'F_Inputs - Reps override'!J862 ), 'F_Inputs - Reps'!J862, 'F_Inputs - Reps override'!J862 ) )</f>
        <v>0</v>
      </c>
      <c r="L862" s="7">
        <f t="shared" si="13"/>
        <v>0</v>
      </c>
      <c r="M862" t="str">
        <f xml:space="preserve"> INDEX(Lookup!$D$3:$D$134, MATCH('Inputs - Reps'!D862, Lookup!$C$3:$C$134, 0),)</f>
        <v>Plus Opex BIO</v>
      </c>
    </row>
    <row r="863" spans="3:13">
      <c r="C863" s="15" t="s">
        <v>303</v>
      </c>
      <c r="D863" s="15" t="s">
        <v>170</v>
      </c>
      <c r="E863" s="15" t="s">
        <v>171</v>
      </c>
      <c r="F863" s="15" t="s">
        <v>36</v>
      </c>
      <c r="G863" s="15">
        <f xml:space="preserve"> IF( ISNA( 'F_Inputs - Reps override'!F863 ), "", IF( ISBLANK( 'F_Inputs - Reps override'!F863 ), 'F_Inputs - Reps'!F863, 'F_Inputs - Reps override'!F863 ) )</f>
        <v>0</v>
      </c>
      <c r="H863" s="15">
        <f xml:space="preserve"> IF( ISNA( 'F_Inputs - Reps override'!G863 ), "", IF( ISBLANK( 'F_Inputs - Reps override'!G863 ), 'F_Inputs - Reps'!G863, 'F_Inputs - Reps override'!G863 ) )</f>
        <v>0</v>
      </c>
      <c r="I863" s="15">
        <f xml:space="preserve"> IF( ISNA( 'F_Inputs - Reps override'!H863 ), "", IF( ISBLANK( 'F_Inputs - Reps override'!H863 ), 'F_Inputs - Reps'!H863, 'F_Inputs - Reps override'!H863 ) )</f>
        <v>0</v>
      </c>
      <c r="J863" s="15">
        <f xml:space="preserve"> IF( ISNA( 'F_Inputs - Reps override'!I863 ), "", IF( ISBLANK( 'F_Inputs - Reps override'!I863 ), 'F_Inputs - Reps'!I863, 'F_Inputs - Reps override'!I863 ) )</f>
        <v>0</v>
      </c>
      <c r="K863" s="15">
        <f xml:space="preserve"> IF( ISNA( 'F_Inputs - Reps override'!J863 ), "", IF( ISBLANK( 'F_Inputs - Reps override'!J863 ), 'F_Inputs - Reps'!J863, 'F_Inputs - Reps override'!J863 ) )</f>
        <v>0</v>
      </c>
      <c r="L863" s="7">
        <f t="shared" si="13"/>
        <v>0</v>
      </c>
      <c r="M863" t="str">
        <f xml:space="preserve"> INDEX(Lookup!$D$3:$D$134, MATCH('Inputs - Reps'!D863, Lookup!$C$3:$C$134, 0),)</f>
        <v>Plus Opex BIO</v>
      </c>
    </row>
    <row r="864" spans="3:13">
      <c r="C864" s="15" t="s">
        <v>303</v>
      </c>
      <c r="D864" s="15" t="s">
        <v>172</v>
      </c>
      <c r="E864" s="15" t="s">
        <v>173</v>
      </c>
      <c r="F864" s="15" t="s">
        <v>36</v>
      </c>
      <c r="G864" s="15">
        <f xml:space="preserve"> IF( ISNA( 'F_Inputs - Reps override'!F864 ), "", IF( ISBLANK( 'F_Inputs - Reps override'!F864 ), 'F_Inputs - Reps'!F864, 'F_Inputs - Reps override'!F864 ) )</f>
        <v>0</v>
      </c>
      <c r="H864" s="15">
        <f xml:space="preserve"> IF( ISNA( 'F_Inputs - Reps override'!G864 ), "", IF( ISBLANK( 'F_Inputs - Reps override'!G864 ), 'F_Inputs - Reps'!G864, 'F_Inputs - Reps override'!G864 ) )</f>
        <v>0</v>
      </c>
      <c r="I864" s="15">
        <f xml:space="preserve"> IF( ISNA( 'F_Inputs - Reps override'!H864 ), "", IF( ISBLANK( 'F_Inputs - Reps override'!H864 ), 'F_Inputs - Reps'!H864, 'F_Inputs - Reps override'!H864 ) )</f>
        <v>0</v>
      </c>
      <c r="J864" s="15">
        <f xml:space="preserve"> IF( ISNA( 'F_Inputs - Reps override'!I864 ), "", IF( ISBLANK( 'F_Inputs - Reps override'!I864 ), 'F_Inputs - Reps'!I864, 'F_Inputs - Reps override'!I864 ) )</f>
        <v>0</v>
      </c>
      <c r="K864" s="15">
        <f xml:space="preserve"> IF( ISNA( 'F_Inputs - Reps override'!J864 ), "", IF( ISBLANK( 'F_Inputs - Reps override'!J864 ), 'F_Inputs - Reps'!J864, 'F_Inputs - Reps override'!J864 ) )</f>
        <v>0</v>
      </c>
      <c r="L864" s="7">
        <f t="shared" si="13"/>
        <v>0</v>
      </c>
      <c r="M864" t="str">
        <f xml:space="preserve"> INDEX(Lookup!$D$3:$D$134, MATCH('Inputs - Reps'!D864, Lookup!$C$3:$C$134, 0),)</f>
        <v>Plus Opex BIO</v>
      </c>
    </row>
    <row r="865" spans="3:13">
      <c r="C865" s="15" t="s">
        <v>303</v>
      </c>
      <c r="D865" s="15" t="s">
        <v>174</v>
      </c>
      <c r="E865" s="15" t="s">
        <v>175</v>
      </c>
      <c r="F865" s="15" t="s">
        <v>36</v>
      </c>
      <c r="G865" s="15">
        <f xml:space="preserve"> IF( ISNA( 'F_Inputs - Reps override'!F865 ), "", IF( ISBLANK( 'F_Inputs - Reps override'!F865 ), 'F_Inputs - Reps'!F865, 'F_Inputs - Reps override'!F865 ) )</f>
        <v>0</v>
      </c>
      <c r="H865" s="15">
        <f xml:space="preserve"> IF( ISNA( 'F_Inputs - Reps override'!G865 ), "", IF( ISBLANK( 'F_Inputs - Reps override'!G865 ), 'F_Inputs - Reps'!G865, 'F_Inputs - Reps override'!G865 ) )</f>
        <v>0</v>
      </c>
      <c r="I865" s="15">
        <f xml:space="preserve"> IF( ISNA( 'F_Inputs - Reps override'!H865 ), "", IF( ISBLANK( 'F_Inputs - Reps override'!H865 ), 'F_Inputs - Reps'!H865, 'F_Inputs - Reps override'!H865 ) )</f>
        <v>0</v>
      </c>
      <c r="J865" s="15">
        <f xml:space="preserve"> IF( ISNA( 'F_Inputs - Reps override'!I865 ), "", IF( ISBLANK( 'F_Inputs - Reps override'!I865 ), 'F_Inputs - Reps'!I865, 'F_Inputs - Reps override'!I865 ) )</f>
        <v>0</v>
      </c>
      <c r="K865" s="15">
        <f xml:space="preserve"> IF( ISNA( 'F_Inputs - Reps override'!J865 ), "", IF( ISBLANK( 'F_Inputs - Reps override'!J865 ), 'F_Inputs - Reps'!J865, 'F_Inputs - Reps override'!J865 ) )</f>
        <v>0</v>
      </c>
      <c r="L865" s="7">
        <f t="shared" si="13"/>
        <v>0</v>
      </c>
      <c r="M865" t="str">
        <f xml:space="preserve"> INDEX(Lookup!$D$3:$D$134, MATCH('Inputs - Reps'!D865, Lookup!$C$3:$C$134, 0),)</f>
        <v>Plus Opex WWN</v>
      </c>
    </row>
    <row r="866" spans="3:13">
      <c r="C866" s="15" t="s">
        <v>303</v>
      </c>
      <c r="D866" s="15" t="s">
        <v>176</v>
      </c>
      <c r="E866" s="15" t="s">
        <v>177</v>
      </c>
      <c r="F866" s="15" t="s">
        <v>36</v>
      </c>
      <c r="G866" s="15">
        <f xml:space="preserve"> IF( ISNA( 'F_Inputs - Reps override'!F866 ), "", IF( ISBLANK( 'F_Inputs - Reps override'!F866 ), 'F_Inputs - Reps'!F866, 'F_Inputs - Reps override'!F866 ) )</f>
        <v>0</v>
      </c>
      <c r="H866" s="15">
        <f xml:space="preserve"> IF( ISNA( 'F_Inputs - Reps override'!G866 ), "", IF( ISBLANK( 'F_Inputs - Reps override'!G866 ), 'F_Inputs - Reps'!G866, 'F_Inputs - Reps override'!G866 ) )</f>
        <v>0</v>
      </c>
      <c r="I866" s="15">
        <f xml:space="preserve"> IF( ISNA( 'F_Inputs - Reps override'!H866 ), "", IF( ISBLANK( 'F_Inputs - Reps override'!H866 ), 'F_Inputs - Reps'!H866, 'F_Inputs - Reps override'!H866 ) )</f>
        <v>0</v>
      </c>
      <c r="J866" s="15">
        <f xml:space="preserve"> IF( ISNA( 'F_Inputs - Reps override'!I866 ), "", IF( ISBLANK( 'F_Inputs - Reps override'!I866 ), 'F_Inputs - Reps'!I866, 'F_Inputs - Reps override'!I866 ) )</f>
        <v>0</v>
      </c>
      <c r="K866" s="15">
        <f xml:space="preserve"> IF( ISNA( 'F_Inputs - Reps override'!J866 ), "", IF( ISBLANK( 'F_Inputs - Reps override'!J866 ), 'F_Inputs - Reps'!J866, 'F_Inputs - Reps override'!J866 ) )</f>
        <v>0</v>
      </c>
      <c r="L866" s="7">
        <f t="shared" si="13"/>
        <v>0</v>
      </c>
      <c r="M866" t="str">
        <f xml:space="preserve"> INDEX(Lookup!$D$3:$D$134, MATCH('Inputs - Reps'!D866, Lookup!$C$3:$C$134, 0),)</f>
        <v>Plus Opex WWN</v>
      </c>
    </row>
    <row r="867" spans="3:13">
      <c r="C867" s="15" t="s">
        <v>303</v>
      </c>
      <c r="D867" s="15" t="s">
        <v>178</v>
      </c>
      <c r="E867" s="15" t="s">
        <v>179</v>
      </c>
      <c r="F867" s="15" t="s">
        <v>36</v>
      </c>
      <c r="G867" s="15">
        <f xml:space="preserve"> IF( ISNA( 'F_Inputs - Reps override'!F867 ), "", IF( ISBLANK( 'F_Inputs - Reps override'!F867 ), 'F_Inputs - Reps'!F867, 'F_Inputs - Reps override'!F867 ) )</f>
        <v>0</v>
      </c>
      <c r="H867" s="15">
        <f xml:space="preserve"> IF( ISNA( 'F_Inputs - Reps override'!G867 ), "", IF( ISBLANK( 'F_Inputs - Reps override'!G867 ), 'F_Inputs - Reps'!G867, 'F_Inputs - Reps override'!G867 ) )</f>
        <v>0</v>
      </c>
      <c r="I867" s="15">
        <f xml:space="preserve"> IF( ISNA( 'F_Inputs - Reps override'!H867 ), "", IF( ISBLANK( 'F_Inputs - Reps override'!H867 ), 'F_Inputs - Reps'!H867, 'F_Inputs - Reps override'!H867 ) )</f>
        <v>0</v>
      </c>
      <c r="J867" s="15">
        <f xml:space="preserve"> IF( ISNA( 'F_Inputs - Reps override'!I867 ), "", IF( ISBLANK( 'F_Inputs - Reps override'!I867 ), 'F_Inputs - Reps'!I867, 'F_Inputs - Reps override'!I867 ) )</f>
        <v>0</v>
      </c>
      <c r="K867" s="15">
        <f xml:space="preserve"> IF( ISNA( 'F_Inputs - Reps override'!J867 ), "", IF( ISBLANK( 'F_Inputs - Reps override'!J867 ), 'F_Inputs - Reps'!J867, 'F_Inputs - Reps override'!J867 ) )</f>
        <v>0</v>
      </c>
      <c r="L867" s="7">
        <f t="shared" si="13"/>
        <v>0</v>
      </c>
      <c r="M867" t="str">
        <f xml:space="preserve"> INDEX(Lookup!$D$3:$D$134, MATCH('Inputs - Reps'!D867, Lookup!$C$3:$C$134, 0),)</f>
        <v>Plus Opex BIO</v>
      </c>
    </row>
    <row r="868" spans="3:13">
      <c r="C868" s="15" t="s">
        <v>303</v>
      </c>
      <c r="D868" s="15" t="s">
        <v>180</v>
      </c>
      <c r="E868" s="15" t="s">
        <v>181</v>
      </c>
      <c r="F868" s="15" t="s">
        <v>36</v>
      </c>
      <c r="G868" s="15">
        <f xml:space="preserve"> IF( ISNA( 'F_Inputs - Reps override'!F868 ), "", IF( ISBLANK( 'F_Inputs - Reps override'!F868 ), 'F_Inputs - Reps'!F868, 'F_Inputs - Reps override'!F868 ) )</f>
        <v>0</v>
      </c>
      <c r="H868" s="15">
        <f xml:space="preserve"> IF( ISNA( 'F_Inputs - Reps override'!G868 ), "", IF( ISBLANK( 'F_Inputs - Reps override'!G868 ), 'F_Inputs - Reps'!G868, 'F_Inputs - Reps override'!G868 ) )</f>
        <v>0</v>
      </c>
      <c r="I868" s="15">
        <f xml:space="preserve"> IF( ISNA( 'F_Inputs - Reps override'!H868 ), "", IF( ISBLANK( 'F_Inputs - Reps override'!H868 ), 'F_Inputs - Reps'!H868, 'F_Inputs - Reps override'!H868 ) )</f>
        <v>0</v>
      </c>
      <c r="J868" s="15">
        <f xml:space="preserve"> IF( ISNA( 'F_Inputs - Reps override'!I868 ), "", IF( ISBLANK( 'F_Inputs - Reps override'!I868 ), 'F_Inputs - Reps'!I868, 'F_Inputs - Reps override'!I868 ) )</f>
        <v>0</v>
      </c>
      <c r="K868" s="15">
        <f xml:space="preserve"> IF( ISNA( 'F_Inputs - Reps override'!J868 ), "", IF( ISBLANK( 'F_Inputs - Reps override'!J868 ), 'F_Inputs - Reps'!J868, 'F_Inputs - Reps override'!J868 ) )</f>
        <v>0</v>
      </c>
      <c r="L868" s="7">
        <f t="shared" si="13"/>
        <v>0</v>
      </c>
      <c r="M868" t="str">
        <f xml:space="preserve"> INDEX(Lookup!$D$3:$D$134, MATCH('Inputs - Reps'!D868, Lookup!$C$3:$C$134, 0),)</f>
        <v>Plus Opex BIO</v>
      </c>
    </row>
    <row r="869" spans="3:13">
      <c r="C869" s="15" t="s">
        <v>303</v>
      </c>
      <c r="D869" s="15" t="s">
        <v>182</v>
      </c>
      <c r="E869" s="15" t="s">
        <v>183</v>
      </c>
      <c r="F869" s="15" t="s">
        <v>36</v>
      </c>
      <c r="G869" s="15">
        <f xml:space="preserve"> IF( ISNA( 'F_Inputs - Reps override'!F869 ), "", IF( ISBLANK( 'F_Inputs - Reps override'!F869 ), 'F_Inputs - Reps'!F869, 'F_Inputs - Reps override'!F869 ) )</f>
        <v>0</v>
      </c>
      <c r="H869" s="15">
        <f xml:space="preserve"> IF( ISNA( 'F_Inputs - Reps override'!G869 ), "", IF( ISBLANK( 'F_Inputs - Reps override'!G869 ), 'F_Inputs - Reps'!G869, 'F_Inputs - Reps override'!G869 ) )</f>
        <v>0</v>
      </c>
      <c r="I869" s="15">
        <f xml:space="preserve"> IF( ISNA( 'F_Inputs - Reps override'!H869 ), "", IF( ISBLANK( 'F_Inputs - Reps override'!H869 ), 'F_Inputs - Reps'!H869, 'F_Inputs - Reps override'!H869 ) )</f>
        <v>0</v>
      </c>
      <c r="J869" s="15">
        <f xml:space="preserve"> IF( ISNA( 'F_Inputs - Reps override'!I869 ), "", IF( ISBLANK( 'F_Inputs - Reps override'!I869 ), 'F_Inputs - Reps'!I869, 'F_Inputs - Reps override'!I869 ) )</f>
        <v>0</v>
      </c>
      <c r="K869" s="15">
        <f xml:space="preserve"> IF( ISNA( 'F_Inputs - Reps override'!J869 ), "", IF( ISBLANK( 'F_Inputs - Reps override'!J869 ), 'F_Inputs - Reps'!J869, 'F_Inputs - Reps override'!J869 ) )</f>
        <v>0</v>
      </c>
      <c r="L869" s="7">
        <f t="shared" si="13"/>
        <v>0</v>
      </c>
      <c r="M869" t="str">
        <f xml:space="preserve"> INDEX(Lookup!$D$3:$D$134, MATCH('Inputs - Reps'!D869, Lookup!$C$3:$C$134, 0),)</f>
        <v>Plus Opex BIO</v>
      </c>
    </row>
    <row r="870" spans="3:13">
      <c r="C870" s="15" t="s">
        <v>303</v>
      </c>
      <c r="D870" s="15" t="s">
        <v>184</v>
      </c>
      <c r="E870" s="15" t="s">
        <v>185</v>
      </c>
      <c r="F870" s="15" t="s">
        <v>36</v>
      </c>
      <c r="G870" s="15">
        <f xml:space="preserve"> IF( ISNA( 'F_Inputs - Reps override'!F870 ), "", IF( ISBLANK( 'F_Inputs - Reps override'!F870 ), 'F_Inputs - Reps'!F870, 'F_Inputs - Reps override'!F870 ) )</f>
        <v>78.430000000000007</v>
      </c>
      <c r="H870" s="15">
        <f xml:space="preserve"> IF( ISNA( 'F_Inputs - Reps override'!G870 ), "", IF( ISBLANK( 'F_Inputs - Reps override'!G870 ), 'F_Inputs - Reps'!G870, 'F_Inputs - Reps override'!G870 ) )</f>
        <v>43.817</v>
      </c>
      <c r="I870" s="15">
        <f xml:space="preserve"> IF( ISNA( 'F_Inputs - Reps override'!H870 ), "", IF( ISBLANK( 'F_Inputs - Reps override'!H870 ), 'F_Inputs - Reps'!H870, 'F_Inputs - Reps override'!H870 ) )</f>
        <v>30.228999999999999</v>
      </c>
      <c r="J870" s="15">
        <f xml:space="preserve"> IF( ISNA( 'F_Inputs - Reps override'!I870 ), "", IF( ISBLANK( 'F_Inputs - Reps override'!I870 ), 'F_Inputs - Reps'!I870, 'F_Inputs - Reps override'!I870 ) )</f>
        <v>31.407</v>
      </c>
      <c r="K870" s="15">
        <f xml:space="preserve"> IF( ISNA( 'F_Inputs - Reps override'!J870 ), "", IF( ISBLANK( 'F_Inputs - Reps override'!J870 ), 'F_Inputs - Reps'!J870, 'F_Inputs - Reps override'!J870 ) )</f>
        <v>36.44</v>
      </c>
      <c r="L870" s="7">
        <f t="shared" si="13"/>
        <v>220.32300000000001</v>
      </c>
      <c r="M870" t="str">
        <f xml:space="preserve"> INDEX(Lookup!$D$3:$D$134, MATCH('Inputs - Reps'!D870, Lookup!$C$3:$C$134, 0),)</f>
        <v>B Capex WWN</v>
      </c>
    </row>
    <row r="871" spans="3:13">
      <c r="C871" s="15" t="s">
        <v>303</v>
      </c>
      <c r="D871" s="15" t="s">
        <v>186</v>
      </c>
      <c r="E871" s="15" t="s">
        <v>187</v>
      </c>
      <c r="F871" s="15" t="s">
        <v>36</v>
      </c>
      <c r="G871" s="15">
        <f xml:space="preserve"> IF( ISNA( 'F_Inputs - Reps override'!F871 ), "", IF( ISBLANK( 'F_Inputs - Reps override'!F871 ), 'F_Inputs - Reps'!F871, 'F_Inputs - Reps override'!F871 ) )</f>
        <v>5.0000000000000001E-3</v>
      </c>
      <c r="H871" s="15">
        <f xml:space="preserve"> IF( ISNA( 'F_Inputs - Reps override'!G871 ), "", IF( ISBLANK( 'F_Inputs - Reps override'!G871 ), 'F_Inputs - Reps'!G871, 'F_Inputs - Reps override'!G871 ) )</f>
        <v>0</v>
      </c>
      <c r="I871" s="15">
        <f xml:space="preserve"> IF( ISNA( 'F_Inputs - Reps override'!H871 ), "", IF( ISBLANK( 'F_Inputs - Reps override'!H871 ), 'F_Inputs - Reps'!H871, 'F_Inputs - Reps override'!H871 ) )</f>
        <v>0.26800000000000002</v>
      </c>
      <c r="J871" s="15">
        <f xml:space="preserve"> IF( ISNA( 'F_Inputs - Reps override'!I871 ), "", IF( ISBLANK( 'F_Inputs - Reps override'!I871 ), 'F_Inputs - Reps'!I871, 'F_Inputs - Reps override'!I871 ) )</f>
        <v>0.248</v>
      </c>
      <c r="K871" s="15">
        <f xml:space="preserve"> IF( ISNA( 'F_Inputs - Reps override'!J871 ), "", IF( ISBLANK( 'F_Inputs - Reps override'!J871 ), 'F_Inputs - Reps'!J871, 'F_Inputs - Reps override'!J871 ) )</f>
        <v>0.13300000000000001</v>
      </c>
      <c r="L871" s="7">
        <f t="shared" si="13"/>
        <v>0.65400000000000003</v>
      </c>
      <c r="M871" t="str">
        <f xml:space="preserve"> INDEX(Lookup!$D$3:$D$134, MATCH('Inputs - Reps'!D871, Lookup!$C$3:$C$134, 0),)</f>
        <v>B Capex WWN</v>
      </c>
    </row>
    <row r="872" spans="3:13">
      <c r="C872" s="15" t="s">
        <v>303</v>
      </c>
      <c r="D872" s="15" t="s">
        <v>188</v>
      </c>
      <c r="E872" s="15" t="s">
        <v>189</v>
      </c>
      <c r="F872" s="15" t="s">
        <v>36</v>
      </c>
      <c r="G872" s="15">
        <f xml:space="preserve"> IF( ISNA( 'F_Inputs - Reps override'!F872 ), "", IF( ISBLANK( 'F_Inputs - Reps override'!F872 ), 'F_Inputs - Reps'!F872, 'F_Inputs - Reps override'!F872 ) )</f>
        <v>0</v>
      </c>
      <c r="H872" s="15">
        <f xml:space="preserve"> IF( ISNA( 'F_Inputs - Reps override'!G872 ), "", IF( ISBLANK( 'F_Inputs - Reps override'!G872 ), 'F_Inputs - Reps'!G872, 'F_Inputs - Reps override'!G872 ) )</f>
        <v>0</v>
      </c>
      <c r="I872" s="15">
        <f xml:space="preserve"> IF( ISNA( 'F_Inputs - Reps override'!H872 ), "", IF( ISBLANK( 'F_Inputs - Reps override'!H872 ), 'F_Inputs - Reps'!H872, 'F_Inputs - Reps override'!H872 ) )</f>
        <v>0</v>
      </c>
      <c r="J872" s="15">
        <f xml:space="preserve"> IF( ISNA( 'F_Inputs - Reps override'!I872 ), "", IF( ISBLANK( 'F_Inputs - Reps override'!I872 ), 'F_Inputs - Reps'!I872, 'F_Inputs - Reps override'!I872 ) )</f>
        <v>0</v>
      </c>
      <c r="K872" s="15">
        <f xml:space="preserve"> IF( ISNA( 'F_Inputs - Reps override'!J872 ), "", IF( ISBLANK( 'F_Inputs - Reps override'!J872 ), 'F_Inputs - Reps'!J872, 'F_Inputs - Reps override'!J872 ) )</f>
        <v>0</v>
      </c>
      <c r="L872" s="7">
        <f t="shared" si="13"/>
        <v>0</v>
      </c>
      <c r="M872" t="str">
        <f xml:space="preserve"> INDEX(Lookup!$D$3:$D$134, MATCH('Inputs - Reps'!D872, Lookup!$C$3:$C$134, 0),)</f>
        <v>B Capex BIO</v>
      </c>
    </row>
    <row r="873" spans="3:13">
      <c r="C873" s="15" t="s">
        <v>303</v>
      </c>
      <c r="D873" s="15" t="s">
        <v>190</v>
      </c>
      <c r="E873" s="15" t="s">
        <v>191</v>
      </c>
      <c r="F873" s="15" t="s">
        <v>36</v>
      </c>
      <c r="G873" s="15">
        <f xml:space="preserve"> IF( ISNA( 'F_Inputs - Reps override'!F873 ), "", IF( ISBLANK( 'F_Inputs - Reps override'!F873 ), 'F_Inputs - Reps'!F873, 'F_Inputs - Reps override'!F873 ) )</f>
        <v>0</v>
      </c>
      <c r="H873" s="15">
        <f xml:space="preserve"> IF( ISNA( 'F_Inputs - Reps override'!G873 ), "", IF( ISBLANK( 'F_Inputs - Reps override'!G873 ), 'F_Inputs - Reps'!G873, 'F_Inputs - Reps override'!G873 ) )</f>
        <v>0</v>
      </c>
      <c r="I873" s="15">
        <f xml:space="preserve"> IF( ISNA( 'F_Inputs - Reps override'!H873 ), "", IF( ISBLANK( 'F_Inputs - Reps override'!H873 ), 'F_Inputs - Reps'!H873, 'F_Inputs - Reps override'!H873 ) )</f>
        <v>0</v>
      </c>
      <c r="J873" s="15">
        <f xml:space="preserve"> IF( ISNA( 'F_Inputs - Reps override'!I873 ), "", IF( ISBLANK( 'F_Inputs - Reps override'!I873 ), 'F_Inputs - Reps'!I873, 'F_Inputs - Reps override'!I873 ) )</f>
        <v>0</v>
      </c>
      <c r="K873" s="15">
        <f xml:space="preserve"> IF( ISNA( 'F_Inputs - Reps override'!J873 ), "", IF( ISBLANK( 'F_Inputs - Reps override'!J873 ), 'F_Inputs - Reps'!J873, 'F_Inputs - Reps override'!J873 ) )</f>
        <v>0</v>
      </c>
      <c r="L873" s="7">
        <f t="shared" si="13"/>
        <v>0</v>
      </c>
      <c r="M873" t="str">
        <f xml:space="preserve"> INDEX(Lookup!$D$3:$D$134, MATCH('Inputs - Reps'!D873, Lookup!$C$3:$C$134, 0),)</f>
        <v>B Capex BIO</v>
      </c>
    </row>
    <row r="874" spans="3:13">
      <c r="C874" s="15" t="s">
        <v>303</v>
      </c>
      <c r="D874" s="15" t="s">
        <v>192</v>
      </c>
      <c r="E874" s="15" t="s">
        <v>193</v>
      </c>
      <c r="F874" s="15" t="s">
        <v>36</v>
      </c>
      <c r="G874" s="15">
        <f xml:space="preserve"> IF( ISNA( 'F_Inputs - Reps override'!F874 ), "", IF( ISBLANK( 'F_Inputs - Reps override'!F874 ), 'F_Inputs - Reps'!F874, 'F_Inputs - Reps override'!F874 ) )</f>
        <v>0</v>
      </c>
      <c r="H874" s="15">
        <f xml:space="preserve"> IF( ISNA( 'F_Inputs - Reps override'!G874 ), "", IF( ISBLANK( 'F_Inputs - Reps override'!G874 ), 'F_Inputs - Reps'!G874, 'F_Inputs - Reps override'!G874 ) )</f>
        <v>0</v>
      </c>
      <c r="I874" s="15">
        <f xml:space="preserve"> IF( ISNA( 'F_Inputs - Reps override'!H874 ), "", IF( ISBLANK( 'F_Inputs - Reps override'!H874 ), 'F_Inputs - Reps'!H874, 'F_Inputs - Reps override'!H874 ) )</f>
        <v>0</v>
      </c>
      <c r="J874" s="15">
        <f xml:space="preserve"> IF( ISNA( 'F_Inputs - Reps override'!I874 ), "", IF( ISBLANK( 'F_Inputs - Reps override'!I874 ), 'F_Inputs - Reps'!I874, 'F_Inputs - Reps override'!I874 ) )</f>
        <v>0</v>
      </c>
      <c r="K874" s="15">
        <f xml:space="preserve"> IF( ISNA( 'F_Inputs - Reps override'!J874 ), "", IF( ISBLANK( 'F_Inputs - Reps override'!J874 ), 'F_Inputs - Reps'!J874, 'F_Inputs - Reps override'!J874 ) )</f>
        <v>0</v>
      </c>
      <c r="L874" s="7">
        <f t="shared" si="13"/>
        <v>0</v>
      </c>
      <c r="M874" t="str">
        <f xml:space="preserve"> INDEX(Lookup!$D$3:$D$134, MATCH('Inputs - Reps'!D874, Lookup!$C$3:$C$134, 0),)</f>
        <v>B Capex BIO</v>
      </c>
    </row>
    <row r="875" spans="3:13">
      <c r="C875" s="15" t="s">
        <v>303</v>
      </c>
      <c r="D875" s="15" t="s">
        <v>194</v>
      </c>
      <c r="E875" s="15" t="s">
        <v>195</v>
      </c>
      <c r="F875" s="15" t="s">
        <v>36</v>
      </c>
      <c r="G875" s="15">
        <f xml:space="preserve"> IF( ISNA( 'F_Inputs - Reps override'!F875 ), "", IF( ISBLANK( 'F_Inputs - Reps override'!F875 ), 'F_Inputs - Reps'!F875, 'F_Inputs - Reps override'!F875 ) )</f>
        <v>27.276</v>
      </c>
      <c r="H875" s="15">
        <f xml:space="preserve"> IF( ISNA( 'F_Inputs - Reps override'!G875 ), "", IF( ISBLANK( 'F_Inputs - Reps override'!G875 ), 'F_Inputs - Reps'!G875, 'F_Inputs - Reps override'!G875 ) )</f>
        <v>26.140999999999998</v>
      </c>
      <c r="I875" s="15">
        <f xml:space="preserve"> IF( ISNA( 'F_Inputs - Reps override'!H875 ), "", IF( ISBLANK( 'F_Inputs - Reps override'!H875 ), 'F_Inputs - Reps'!H875, 'F_Inputs - Reps override'!H875 ) )</f>
        <v>28.498000000000001</v>
      </c>
      <c r="J875" s="15">
        <f xml:space="preserve"> IF( ISNA( 'F_Inputs - Reps override'!I875 ), "", IF( ISBLANK( 'F_Inputs - Reps override'!I875 ), 'F_Inputs - Reps'!I875, 'F_Inputs - Reps override'!I875 ) )</f>
        <v>21.099</v>
      </c>
      <c r="K875" s="15">
        <f xml:space="preserve"> IF( ISNA( 'F_Inputs - Reps override'!J875 ), "", IF( ISBLANK( 'F_Inputs - Reps override'!J875 ), 'F_Inputs - Reps'!J875, 'F_Inputs - Reps override'!J875 ) )</f>
        <v>15.634</v>
      </c>
      <c r="L875" s="7">
        <f t="shared" si="13"/>
        <v>118.64800000000001</v>
      </c>
      <c r="M875" t="str">
        <f xml:space="preserve"> INDEX(Lookup!$D$3:$D$134, MATCH('Inputs - Reps'!D875, Lookup!$C$3:$C$134, 0),)</f>
        <v>B Capex WWN</v>
      </c>
    </row>
    <row r="876" spans="3:13">
      <c r="C876" s="15" t="s">
        <v>303</v>
      </c>
      <c r="D876" s="15" t="s">
        <v>196</v>
      </c>
      <c r="E876" s="15" t="s">
        <v>197</v>
      </c>
      <c r="F876" s="15" t="s">
        <v>36</v>
      </c>
      <c r="G876" s="15">
        <f xml:space="preserve"> IF( ISNA( 'F_Inputs - Reps override'!F876 ), "", IF( ISBLANK( 'F_Inputs - Reps override'!F876 ), 'F_Inputs - Reps'!F876, 'F_Inputs - Reps override'!F876 ) )</f>
        <v>62.445999999999998</v>
      </c>
      <c r="H876" s="15">
        <f xml:space="preserve"> IF( ISNA( 'F_Inputs - Reps override'!G876 ), "", IF( ISBLANK( 'F_Inputs - Reps override'!G876 ), 'F_Inputs - Reps'!G876, 'F_Inputs - Reps override'!G876 ) )</f>
        <v>67.980999999999995</v>
      </c>
      <c r="I876" s="15">
        <f xml:space="preserve"> IF( ISNA( 'F_Inputs - Reps override'!H876 ), "", IF( ISBLANK( 'F_Inputs - Reps override'!H876 ), 'F_Inputs - Reps'!H876, 'F_Inputs - Reps override'!H876 ) )</f>
        <v>63.98</v>
      </c>
      <c r="J876" s="15">
        <f xml:space="preserve"> IF( ISNA( 'F_Inputs - Reps override'!I876 ), "", IF( ISBLANK( 'F_Inputs - Reps override'!I876 ), 'F_Inputs - Reps'!I876, 'F_Inputs - Reps override'!I876 ) )</f>
        <v>54.003999999999998</v>
      </c>
      <c r="K876" s="15">
        <f xml:space="preserve"> IF( ISNA( 'F_Inputs - Reps override'!J876 ), "", IF( ISBLANK( 'F_Inputs - Reps override'!J876 ), 'F_Inputs - Reps'!J876, 'F_Inputs - Reps override'!J876 ) )</f>
        <v>36.225000000000001</v>
      </c>
      <c r="L876" s="7">
        <f t="shared" si="13"/>
        <v>284.63599999999997</v>
      </c>
      <c r="M876" t="str">
        <f xml:space="preserve"> INDEX(Lookup!$D$3:$D$134, MATCH('Inputs - Reps'!D876, Lookup!$C$3:$C$134, 0),)</f>
        <v>B Capex WWN</v>
      </c>
    </row>
    <row r="877" spans="3:13">
      <c r="C877" s="15" t="s">
        <v>303</v>
      </c>
      <c r="D877" s="15" t="s">
        <v>198</v>
      </c>
      <c r="E877" s="15" t="s">
        <v>199</v>
      </c>
      <c r="F877" s="15" t="s">
        <v>36</v>
      </c>
      <c r="G877" s="15">
        <f xml:space="preserve"> IF( ISNA( 'F_Inputs - Reps override'!F877 ), "", IF( ISBLANK( 'F_Inputs - Reps override'!F877 ), 'F_Inputs - Reps'!F877, 'F_Inputs - Reps override'!F877 ) )</f>
        <v>0.70499999999999996</v>
      </c>
      <c r="H877" s="15">
        <f xml:space="preserve"> IF( ISNA( 'F_Inputs - Reps override'!G877 ), "", IF( ISBLANK( 'F_Inputs - Reps override'!G877 ), 'F_Inputs - Reps'!G877, 'F_Inputs - Reps override'!G877 ) )</f>
        <v>1.048</v>
      </c>
      <c r="I877" s="15">
        <f xml:space="preserve"> IF( ISNA( 'F_Inputs - Reps override'!H877 ), "", IF( ISBLANK( 'F_Inputs - Reps override'!H877 ), 'F_Inputs - Reps'!H877, 'F_Inputs - Reps override'!H877 ) )</f>
        <v>1.462</v>
      </c>
      <c r="J877" s="15">
        <f xml:space="preserve"> IF( ISNA( 'F_Inputs - Reps override'!I877 ), "", IF( ISBLANK( 'F_Inputs - Reps override'!I877 ), 'F_Inputs - Reps'!I877, 'F_Inputs - Reps override'!I877 ) )</f>
        <v>1.004</v>
      </c>
      <c r="K877" s="15">
        <f xml:space="preserve"> IF( ISNA( 'F_Inputs - Reps override'!J877 ), "", IF( ISBLANK( 'F_Inputs - Reps override'!J877 ), 'F_Inputs - Reps'!J877, 'F_Inputs - Reps override'!J877 ) )</f>
        <v>1.044</v>
      </c>
      <c r="L877" s="7">
        <f t="shared" si="13"/>
        <v>5.2629999999999999</v>
      </c>
      <c r="M877" t="str">
        <f xml:space="preserve"> INDEX(Lookup!$D$3:$D$134, MATCH('Inputs - Reps'!D877, Lookup!$C$3:$C$134, 0),)</f>
        <v>B Capex BIO</v>
      </c>
    </row>
    <row r="878" spans="3:13">
      <c r="C878" s="15" t="s">
        <v>303</v>
      </c>
      <c r="D878" s="15" t="s">
        <v>200</v>
      </c>
      <c r="E878" s="15" t="s">
        <v>201</v>
      </c>
      <c r="F878" s="15" t="s">
        <v>36</v>
      </c>
      <c r="G878" s="15">
        <f xml:space="preserve"> IF( ISNA( 'F_Inputs - Reps override'!F878 ), "", IF( ISBLANK( 'F_Inputs - Reps override'!F878 ), 'F_Inputs - Reps'!F878, 'F_Inputs - Reps override'!F878 ) )</f>
        <v>29.599</v>
      </c>
      <c r="H878" s="15">
        <f xml:space="preserve"> IF( ISNA( 'F_Inputs - Reps override'!G878 ), "", IF( ISBLANK( 'F_Inputs - Reps override'!G878 ), 'F_Inputs - Reps'!G878, 'F_Inputs - Reps override'!G878 ) )</f>
        <v>29.611999999999998</v>
      </c>
      <c r="I878" s="15">
        <f xml:space="preserve"> IF( ISNA( 'F_Inputs - Reps override'!H878 ), "", IF( ISBLANK( 'F_Inputs - Reps override'!H878 ), 'F_Inputs - Reps'!H878, 'F_Inputs - Reps override'!H878 ) )</f>
        <v>17.905000000000001</v>
      </c>
      <c r="J878" s="15">
        <f xml:space="preserve"> IF( ISNA( 'F_Inputs - Reps override'!I878 ), "", IF( ISBLANK( 'F_Inputs - Reps override'!I878 ), 'F_Inputs - Reps'!I878, 'F_Inputs - Reps override'!I878 ) )</f>
        <v>12.052</v>
      </c>
      <c r="K878" s="15">
        <f xml:space="preserve"> IF( ISNA( 'F_Inputs - Reps override'!J878 ), "", IF( ISBLANK( 'F_Inputs - Reps override'!J878 ), 'F_Inputs - Reps'!J878, 'F_Inputs - Reps override'!J878 ) )</f>
        <v>11.128</v>
      </c>
      <c r="L878" s="7">
        <f t="shared" si="13"/>
        <v>100.29600000000001</v>
      </c>
      <c r="M878" t="str">
        <f xml:space="preserve"> INDEX(Lookup!$D$3:$D$134, MATCH('Inputs - Reps'!D878, Lookup!$C$3:$C$134, 0),)</f>
        <v>B Capex BIO</v>
      </c>
    </row>
    <row r="879" spans="3:13">
      <c r="C879" s="15" t="s">
        <v>303</v>
      </c>
      <c r="D879" s="15" t="s">
        <v>202</v>
      </c>
      <c r="E879" s="15" t="s">
        <v>203</v>
      </c>
      <c r="F879" s="15" t="s">
        <v>36</v>
      </c>
      <c r="G879" s="15">
        <f xml:space="preserve"> IF( ISNA( 'F_Inputs - Reps override'!F879 ), "", IF( ISBLANK( 'F_Inputs - Reps override'!F879 ), 'F_Inputs - Reps'!F879, 'F_Inputs - Reps override'!F879 ) )</f>
        <v>0.14000000000000001</v>
      </c>
      <c r="H879" s="15">
        <f xml:space="preserve"> IF( ISNA( 'F_Inputs - Reps override'!G879 ), "", IF( ISBLANK( 'F_Inputs - Reps override'!G879 ), 'F_Inputs - Reps'!G879, 'F_Inputs - Reps override'!G879 ) )</f>
        <v>0.154</v>
      </c>
      <c r="I879" s="15">
        <f xml:space="preserve"> IF( ISNA( 'F_Inputs - Reps override'!H879 ), "", IF( ISBLANK( 'F_Inputs - Reps override'!H879 ), 'F_Inputs - Reps'!H879, 'F_Inputs - Reps override'!H879 ) )</f>
        <v>0.18</v>
      </c>
      <c r="J879" s="15">
        <f xml:space="preserve"> IF( ISNA( 'F_Inputs - Reps override'!I879 ), "", IF( ISBLANK( 'F_Inputs - Reps override'!I879 ), 'F_Inputs - Reps'!I879, 'F_Inputs - Reps override'!I879 ) )</f>
        <v>0.16200000000000001</v>
      </c>
      <c r="K879" s="15">
        <f xml:space="preserve"> IF( ISNA( 'F_Inputs - Reps override'!J879 ), "", IF( ISBLANK( 'F_Inputs - Reps override'!J879 ), 'F_Inputs - Reps'!J879, 'F_Inputs - Reps override'!J879 ) )</f>
        <v>0.16900000000000001</v>
      </c>
      <c r="L879" s="7">
        <f t="shared" si="13"/>
        <v>0.80500000000000005</v>
      </c>
      <c r="M879" t="str">
        <f xml:space="preserve"> INDEX(Lookup!$D$3:$D$134, MATCH('Inputs - Reps'!D879, Lookup!$C$3:$C$134, 0),)</f>
        <v>B Capex BIO</v>
      </c>
    </row>
    <row r="880" spans="3:13">
      <c r="C880" s="15" t="s">
        <v>303</v>
      </c>
      <c r="D880" s="15" t="s">
        <v>204</v>
      </c>
      <c r="E880" s="15" t="s">
        <v>205</v>
      </c>
      <c r="F880" s="15" t="s">
        <v>36</v>
      </c>
      <c r="G880" s="15">
        <f xml:space="preserve"> IF( ISNA( 'F_Inputs - Reps override'!F880 ), "", IF( ISBLANK( 'F_Inputs - Reps override'!F880 ), 'F_Inputs - Reps'!F880, 'F_Inputs - Reps override'!F880 ) )</f>
        <v>8.1579999999999995</v>
      </c>
      <c r="H880" s="15">
        <f xml:space="preserve"> IF( ISNA( 'F_Inputs - Reps override'!G880 ), "", IF( ISBLANK( 'F_Inputs - Reps override'!G880 ), 'F_Inputs - Reps'!G880, 'F_Inputs - Reps override'!G880 ) )</f>
        <v>11.196</v>
      </c>
      <c r="I880" s="15">
        <f xml:space="preserve"> IF( ISNA( 'F_Inputs - Reps override'!H880 ), "", IF( ISBLANK( 'F_Inputs - Reps override'!H880 ), 'F_Inputs - Reps'!H880, 'F_Inputs - Reps override'!H880 ) )</f>
        <v>9.0050000000000008</v>
      </c>
      <c r="J880" s="15">
        <f xml:space="preserve"> IF( ISNA( 'F_Inputs - Reps override'!I880 ), "", IF( ISBLANK( 'F_Inputs - Reps override'!I880 ), 'F_Inputs - Reps'!I880, 'F_Inputs - Reps override'!I880 ) )</f>
        <v>6.4509999999999996</v>
      </c>
      <c r="K880" s="15">
        <f xml:space="preserve"> IF( ISNA( 'F_Inputs - Reps override'!J880 ), "", IF( ISBLANK( 'F_Inputs - Reps override'!J880 ), 'F_Inputs - Reps'!J880, 'F_Inputs - Reps override'!J880 ) )</f>
        <v>4.4489999999999998</v>
      </c>
      <c r="L880" s="7">
        <f t="shared" si="13"/>
        <v>39.259</v>
      </c>
      <c r="M880" t="str">
        <f xml:space="preserve"> INDEX(Lookup!$D$3:$D$134, MATCH('Inputs - Reps'!D880, Lookup!$C$3:$C$134, 0),)</f>
        <v>Plus Capex WWN</v>
      </c>
    </row>
    <row r="881" spans="3:13">
      <c r="C881" s="15" t="s">
        <v>303</v>
      </c>
      <c r="D881" s="15" t="s">
        <v>206</v>
      </c>
      <c r="E881" s="15" t="s">
        <v>207</v>
      </c>
      <c r="F881" s="15" t="s">
        <v>36</v>
      </c>
      <c r="G881" s="15">
        <f xml:space="preserve"> IF( ISNA( 'F_Inputs - Reps override'!F881 ), "", IF( ISBLANK( 'F_Inputs - Reps override'!F881 ), 'F_Inputs - Reps'!F881, 'F_Inputs - Reps override'!F881 ) )</f>
        <v>0</v>
      </c>
      <c r="H881" s="15">
        <f xml:space="preserve"> IF( ISNA( 'F_Inputs - Reps override'!G881 ), "", IF( ISBLANK( 'F_Inputs - Reps override'!G881 ), 'F_Inputs - Reps'!G881, 'F_Inputs - Reps override'!G881 ) )</f>
        <v>0</v>
      </c>
      <c r="I881" s="15">
        <f xml:space="preserve"> IF( ISNA( 'F_Inputs - Reps override'!H881 ), "", IF( ISBLANK( 'F_Inputs - Reps override'!H881 ), 'F_Inputs - Reps'!H881, 'F_Inputs - Reps override'!H881 ) )</f>
        <v>0</v>
      </c>
      <c r="J881" s="15">
        <f xml:space="preserve"> IF( ISNA( 'F_Inputs - Reps override'!I881 ), "", IF( ISBLANK( 'F_Inputs - Reps override'!I881 ), 'F_Inputs - Reps'!I881, 'F_Inputs - Reps override'!I881 ) )</f>
        <v>0</v>
      </c>
      <c r="K881" s="15">
        <f xml:space="preserve"> IF( ISNA( 'F_Inputs - Reps override'!J881 ), "", IF( ISBLANK( 'F_Inputs - Reps override'!J881 ), 'F_Inputs - Reps'!J881, 'F_Inputs - Reps override'!J881 ) )</f>
        <v>0</v>
      </c>
      <c r="L881" s="7">
        <f t="shared" si="13"/>
        <v>0</v>
      </c>
      <c r="M881" t="str">
        <f xml:space="preserve"> INDEX(Lookup!$D$3:$D$134, MATCH('Inputs - Reps'!D881, Lookup!$C$3:$C$134, 0),)</f>
        <v>Plus Capex WWN</v>
      </c>
    </row>
    <row r="882" spans="3:13">
      <c r="C882" s="15" t="s">
        <v>303</v>
      </c>
      <c r="D882" s="15" t="s">
        <v>208</v>
      </c>
      <c r="E882" s="15" t="s">
        <v>209</v>
      </c>
      <c r="F882" s="15" t="s">
        <v>36</v>
      </c>
      <c r="G882" s="15">
        <f xml:space="preserve"> IF( ISNA( 'F_Inputs - Reps override'!F882 ), "", IF( ISBLANK( 'F_Inputs - Reps override'!F882 ), 'F_Inputs - Reps'!F882, 'F_Inputs - Reps override'!F882 ) )</f>
        <v>0</v>
      </c>
      <c r="H882" s="15">
        <f xml:space="preserve"> IF( ISNA( 'F_Inputs - Reps override'!G882 ), "", IF( ISBLANK( 'F_Inputs - Reps override'!G882 ), 'F_Inputs - Reps'!G882, 'F_Inputs - Reps override'!G882 ) )</f>
        <v>0</v>
      </c>
      <c r="I882" s="15">
        <f xml:space="preserve"> IF( ISNA( 'F_Inputs - Reps override'!H882 ), "", IF( ISBLANK( 'F_Inputs - Reps override'!H882 ), 'F_Inputs - Reps'!H882, 'F_Inputs - Reps override'!H882 ) )</f>
        <v>0</v>
      </c>
      <c r="J882" s="15">
        <f xml:space="preserve"> IF( ISNA( 'F_Inputs - Reps override'!I882 ), "", IF( ISBLANK( 'F_Inputs - Reps override'!I882 ), 'F_Inputs - Reps'!I882, 'F_Inputs - Reps override'!I882 ) )</f>
        <v>0</v>
      </c>
      <c r="K882" s="15">
        <f xml:space="preserve"> IF( ISNA( 'F_Inputs - Reps override'!J882 ), "", IF( ISBLANK( 'F_Inputs - Reps override'!J882 ), 'F_Inputs - Reps'!J882, 'F_Inputs - Reps override'!J882 ) )</f>
        <v>0</v>
      </c>
      <c r="L882" s="7">
        <f t="shared" si="13"/>
        <v>0</v>
      </c>
      <c r="M882" t="str">
        <f xml:space="preserve"> INDEX(Lookup!$D$3:$D$134, MATCH('Inputs - Reps'!D882, Lookup!$C$3:$C$134, 0),)</f>
        <v>Plus Capex BIO</v>
      </c>
    </row>
    <row r="883" spans="3:13">
      <c r="C883" s="15" t="s">
        <v>303</v>
      </c>
      <c r="D883" s="15" t="s">
        <v>210</v>
      </c>
      <c r="E883" s="15" t="s">
        <v>211</v>
      </c>
      <c r="F883" s="15" t="s">
        <v>36</v>
      </c>
      <c r="G883" s="15">
        <f xml:space="preserve"> IF( ISNA( 'F_Inputs - Reps override'!F883 ), "", IF( ISBLANK( 'F_Inputs - Reps override'!F883 ), 'F_Inputs - Reps'!F883, 'F_Inputs - Reps override'!F883 ) )</f>
        <v>0</v>
      </c>
      <c r="H883" s="15">
        <f xml:space="preserve"> IF( ISNA( 'F_Inputs - Reps override'!G883 ), "", IF( ISBLANK( 'F_Inputs - Reps override'!G883 ), 'F_Inputs - Reps'!G883, 'F_Inputs - Reps override'!G883 ) )</f>
        <v>0</v>
      </c>
      <c r="I883" s="15">
        <f xml:space="preserve"> IF( ISNA( 'F_Inputs - Reps override'!H883 ), "", IF( ISBLANK( 'F_Inputs - Reps override'!H883 ), 'F_Inputs - Reps'!H883, 'F_Inputs - Reps override'!H883 ) )</f>
        <v>0</v>
      </c>
      <c r="J883" s="15">
        <f xml:space="preserve"> IF( ISNA( 'F_Inputs - Reps override'!I883 ), "", IF( ISBLANK( 'F_Inputs - Reps override'!I883 ), 'F_Inputs - Reps'!I883, 'F_Inputs - Reps override'!I883 ) )</f>
        <v>0</v>
      </c>
      <c r="K883" s="15">
        <f xml:space="preserve"> IF( ISNA( 'F_Inputs - Reps override'!J883 ), "", IF( ISBLANK( 'F_Inputs - Reps override'!J883 ), 'F_Inputs - Reps'!J883, 'F_Inputs - Reps override'!J883 ) )</f>
        <v>0</v>
      </c>
      <c r="L883" s="7">
        <f t="shared" si="13"/>
        <v>0</v>
      </c>
      <c r="M883" t="str">
        <f xml:space="preserve"> INDEX(Lookup!$D$3:$D$134, MATCH('Inputs - Reps'!D883, Lookup!$C$3:$C$134, 0),)</f>
        <v>Plus Capex BIO</v>
      </c>
    </row>
    <row r="884" spans="3:13">
      <c r="C884" s="15" t="s">
        <v>303</v>
      </c>
      <c r="D884" s="15" t="s">
        <v>212</v>
      </c>
      <c r="E884" s="15" t="s">
        <v>213</v>
      </c>
      <c r="F884" s="15" t="s">
        <v>36</v>
      </c>
      <c r="G884" s="15">
        <f xml:space="preserve"> IF( ISNA( 'F_Inputs - Reps override'!F884 ), "", IF( ISBLANK( 'F_Inputs - Reps override'!F884 ), 'F_Inputs - Reps'!F884, 'F_Inputs - Reps override'!F884 ) )</f>
        <v>0</v>
      </c>
      <c r="H884" s="15">
        <f xml:space="preserve"> IF( ISNA( 'F_Inputs - Reps override'!G884 ), "", IF( ISBLANK( 'F_Inputs - Reps override'!G884 ), 'F_Inputs - Reps'!G884, 'F_Inputs - Reps override'!G884 ) )</f>
        <v>0</v>
      </c>
      <c r="I884" s="15">
        <f xml:space="preserve"> IF( ISNA( 'F_Inputs - Reps override'!H884 ), "", IF( ISBLANK( 'F_Inputs - Reps override'!H884 ), 'F_Inputs - Reps'!H884, 'F_Inputs - Reps override'!H884 ) )</f>
        <v>0</v>
      </c>
      <c r="J884" s="15">
        <f xml:space="preserve"> IF( ISNA( 'F_Inputs - Reps override'!I884 ), "", IF( ISBLANK( 'F_Inputs - Reps override'!I884 ), 'F_Inputs - Reps'!I884, 'F_Inputs - Reps override'!I884 ) )</f>
        <v>0</v>
      </c>
      <c r="K884" s="15">
        <f xml:space="preserve"> IF( ISNA( 'F_Inputs - Reps override'!J884 ), "", IF( ISBLANK( 'F_Inputs - Reps override'!J884 ), 'F_Inputs - Reps'!J884, 'F_Inputs - Reps override'!J884 ) )</f>
        <v>0</v>
      </c>
      <c r="L884" s="7">
        <f t="shared" si="13"/>
        <v>0</v>
      </c>
      <c r="M884" t="str">
        <f xml:space="preserve"> INDEX(Lookup!$D$3:$D$134, MATCH('Inputs - Reps'!D884, Lookup!$C$3:$C$134, 0),)</f>
        <v>Plus Capex BIO</v>
      </c>
    </row>
    <row r="885" spans="3:13">
      <c r="C885" s="15" t="s">
        <v>303</v>
      </c>
      <c r="D885" s="15" t="s">
        <v>214</v>
      </c>
      <c r="E885" s="15" t="s">
        <v>215</v>
      </c>
      <c r="F885" s="15" t="s">
        <v>36</v>
      </c>
      <c r="G885" s="15">
        <f xml:space="preserve"> IF( ISNA( 'F_Inputs - Reps override'!F885 ), "", IF( ISBLANK( 'F_Inputs - Reps override'!F885 ), 'F_Inputs - Reps'!F885, 'F_Inputs - Reps override'!F885 ) )</f>
        <v>0</v>
      </c>
      <c r="H885" s="15">
        <f xml:space="preserve"> IF( ISNA( 'F_Inputs - Reps override'!G885 ), "", IF( ISBLANK( 'F_Inputs - Reps override'!G885 ), 'F_Inputs - Reps'!G885, 'F_Inputs - Reps override'!G885 ) )</f>
        <v>0</v>
      </c>
      <c r="I885" s="15">
        <f xml:space="preserve"> IF( ISNA( 'F_Inputs - Reps override'!H885 ), "", IF( ISBLANK( 'F_Inputs - Reps override'!H885 ), 'F_Inputs - Reps'!H885, 'F_Inputs - Reps override'!H885 ) )</f>
        <v>0</v>
      </c>
      <c r="J885" s="15">
        <f xml:space="preserve"> IF( ISNA( 'F_Inputs - Reps override'!I885 ), "", IF( ISBLANK( 'F_Inputs - Reps override'!I885 ), 'F_Inputs - Reps'!I885, 'F_Inputs - Reps override'!I885 ) )</f>
        <v>0</v>
      </c>
      <c r="K885" s="15">
        <f xml:space="preserve"> IF( ISNA( 'F_Inputs - Reps override'!J885 ), "", IF( ISBLANK( 'F_Inputs - Reps override'!J885 ), 'F_Inputs - Reps'!J885, 'F_Inputs - Reps override'!J885 ) )</f>
        <v>0</v>
      </c>
      <c r="L885" s="7">
        <f t="shared" si="13"/>
        <v>0</v>
      </c>
      <c r="M885" t="str">
        <f xml:space="preserve"> INDEX(Lookup!$D$3:$D$134, MATCH('Inputs - Reps'!D885, Lookup!$C$3:$C$134, 0),)</f>
        <v>Plus Capex WWN</v>
      </c>
    </row>
    <row r="886" spans="3:13">
      <c r="C886" s="15" t="s">
        <v>303</v>
      </c>
      <c r="D886" s="15" t="s">
        <v>216</v>
      </c>
      <c r="E886" s="15" t="s">
        <v>217</v>
      </c>
      <c r="F886" s="15" t="s">
        <v>36</v>
      </c>
      <c r="G886" s="15">
        <f xml:space="preserve"> IF( ISNA( 'F_Inputs - Reps override'!F886 ), "", IF( ISBLANK( 'F_Inputs - Reps override'!F886 ), 'F_Inputs - Reps'!F886, 'F_Inputs - Reps override'!F886 ) )</f>
        <v>3.0329999999999999</v>
      </c>
      <c r="H886" s="15">
        <f xml:space="preserve"> IF( ISNA( 'F_Inputs - Reps override'!G886 ), "", IF( ISBLANK( 'F_Inputs - Reps override'!G886 ), 'F_Inputs - Reps'!G886, 'F_Inputs - Reps override'!G886 ) )</f>
        <v>10.398999999999999</v>
      </c>
      <c r="I886" s="15">
        <f xml:space="preserve"> IF( ISNA( 'F_Inputs - Reps override'!H886 ), "", IF( ISBLANK( 'F_Inputs - Reps override'!H886 ), 'F_Inputs - Reps'!H886, 'F_Inputs - Reps override'!H886 ) )</f>
        <v>15.997999999999999</v>
      </c>
      <c r="J886" s="15">
        <f xml:space="preserve"> IF( ISNA( 'F_Inputs - Reps override'!I886 ), "", IF( ISBLANK( 'F_Inputs - Reps override'!I886 ), 'F_Inputs - Reps'!I886, 'F_Inputs - Reps override'!I886 ) )</f>
        <v>12.462999999999999</v>
      </c>
      <c r="K886" s="15">
        <f xml:space="preserve"> IF( ISNA( 'F_Inputs - Reps override'!J886 ), "", IF( ISBLANK( 'F_Inputs - Reps override'!J886 ), 'F_Inputs - Reps'!J886, 'F_Inputs - Reps override'!J886 ) )</f>
        <v>4.444</v>
      </c>
      <c r="L886" s="7">
        <f t="shared" si="13"/>
        <v>46.337000000000003</v>
      </c>
      <c r="M886" t="str">
        <f xml:space="preserve"> INDEX(Lookup!$D$3:$D$134, MATCH('Inputs - Reps'!D886, Lookup!$C$3:$C$134, 0),)</f>
        <v>Plus Capex WWN</v>
      </c>
    </row>
    <row r="887" spans="3:13">
      <c r="C887" s="15" t="s">
        <v>303</v>
      </c>
      <c r="D887" s="15" t="s">
        <v>218</v>
      </c>
      <c r="E887" s="15" t="s">
        <v>219</v>
      </c>
      <c r="F887" s="15" t="s">
        <v>36</v>
      </c>
      <c r="G887" s="15">
        <f xml:space="preserve"> IF( ISNA( 'F_Inputs - Reps override'!F887 ), "", IF( ISBLANK( 'F_Inputs - Reps override'!F887 ), 'F_Inputs - Reps'!F887, 'F_Inputs - Reps override'!F887 ) )</f>
        <v>0</v>
      </c>
      <c r="H887" s="15">
        <f xml:space="preserve"> IF( ISNA( 'F_Inputs - Reps override'!G887 ), "", IF( ISBLANK( 'F_Inputs - Reps override'!G887 ), 'F_Inputs - Reps'!G887, 'F_Inputs - Reps override'!G887 ) )</f>
        <v>0</v>
      </c>
      <c r="I887" s="15">
        <f xml:space="preserve"> IF( ISNA( 'F_Inputs - Reps override'!H887 ), "", IF( ISBLANK( 'F_Inputs - Reps override'!H887 ), 'F_Inputs - Reps'!H887, 'F_Inputs - Reps override'!H887 ) )</f>
        <v>0</v>
      </c>
      <c r="J887" s="15">
        <f xml:space="preserve"> IF( ISNA( 'F_Inputs - Reps override'!I887 ), "", IF( ISBLANK( 'F_Inputs - Reps override'!I887 ), 'F_Inputs - Reps'!I887, 'F_Inputs - Reps override'!I887 ) )</f>
        <v>0</v>
      </c>
      <c r="K887" s="15">
        <f xml:space="preserve"> IF( ISNA( 'F_Inputs - Reps override'!J887 ), "", IF( ISBLANK( 'F_Inputs - Reps override'!J887 ), 'F_Inputs - Reps'!J887, 'F_Inputs - Reps override'!J887 ) )</f>
        <v>0</v>
      </c>
      <c r="L887" s="7">
        <f t="shared" si="13"/>
        <v>0</v>
      </c>
      <c r="M887" t="str">
        <f xml:space="preserve"> INDEX(Lookup!$D$3:$D$134, MATCH('Inputs - Reps'!D887, Lookup!$C$3:$C$134, 0),)</f>
        <v>Plus Capex BIO</v>
      </c>
    </row>
    <row r="888" spans="3:13">
      <c r="C888" s="15" t="s">
        <v>303</v>
      </c>
      <c r="D888" s="15" t="s">
        <v>220</v>
      </c>
      <c r="E888" s="15" t="s">
        <v>221</v>
      </c>
      <c r="F888" s="15" t="s">
        <v>36</v>
      </c>
      <c r="G888" s="15">
        <f xml:space="preserve"> IF( ISNA( 'F_Inputs - Reps override'!F888 ), "", IF( ISBLANK( 'F_Inputs - Reps override'!F888 ), 'F_Inputs - Reps'!F888, 'F_Inputs - Reps override'!F888 ) )</f>
        <v>0</v>
      </c>
      <c r="H888" s="15">
        <f xml:space="preserve"> IF( ISNA( 'F_Inputs - Reps override'!G888 ), "", IF( ISBLANK( 'F_Inputs - Reps override'!G888 ), 'F_Inputs - Reps'!G888, 'F_Inputs - Reps override'!G888 ) )</f>
        <v>0</v>
      </c>
      <c r="I888" s="15">
        <f xml:space="preserve"> IF( ISNA( 'F_Inputs - Reps override'!H888 ), "", IF( ISBLANK( 'F_Inputs - Reps override'!H888 ), 'F_Inputs - Reps'!H888, 'F_Inputs - Reps override'!H888 ) )</f>
        <v>0</v>
      </c>
      <c r="J888" s="15">
        <f xml:space="preserve"> IF( ISNA( 'F_Inputs - Reps override'!I888 ), "", IF( ISBLANK( 'F_Inputs - Reps override'!I888 ), 'F_Inputs - Reps'!I888, 'F_Inputs - Reps override'!I888 ) )</f>
        <v>0</v>
      </c>
      <c r="K888" s="15">
        <f xml:space="preserve"> IF( ISNA( 'F_Inputs - Reps override'!J888 ), "", IF( ISBLANK( 'F_Inputs - Reps override'!J888 ), 'F_Inputs - Reps'!J888, 'F_Inputs - Reps override'!J888 ) )</f>
        <v>0</v>
      </c>
      <c r="L888" s="7">
        <f t="shared" si="13"/>
        <v>0</v>
      </c>
      <c r="M888" t="str">
        <f xml:space="preserve"> INDEX(Lookup!$D$3:$D$134, MATCH('Inputs - Reps'!D888, Lookup!$C$3:$C$134, 0),)</f>
        <v>Plus Capex BIO</v>
      </c>
    </row>
    <row r="889" spans="3:13">
      <c r="C889" s="15" t="s">
        <v>303</v>
      </c>
      <c r="D889" s="15" t="s">
        <v>222</v>
      </c>
      <c r="E889" s="15" t="s">
        <v>223</v>
      </c>
      <c r="F889" s="15" t="s">
        <v>36</v>
      </c>
      <c r="G889" s="15">
        <f xml:space="preserve"> IF( ISNA( 'F_Inputs - Reps override'!F889 ), "", IF( ISBLANK( 'F_Inputs - Reps override'!F889 ), 'F_Inputs - Reps'!F889, 'F_Inputs - Reps override'!F889 ) )</f>
        <v>0</v>
      </c>
      <c r="H889" s="15">
        <f xml:space="preserve"> IF( ISNA( 'F_Inputs - Reps override'!G889 ), "", IF( ISBLANK( 'F_Inputs - Reps override'!G889 ), 'F_Inputs - Reps'!G889, 'F_Inputs - Reps override'!G889 ) )</f>
        <v>0</v>
      </c>
      <c r="I889" s="15">
        <f xml:space="preserve"> IF( ISNA( 'F_Inputs - Reps override'!H889 ), "", IF( ISBLANK( 'F_Inputs - Reps override'!H889 ), 'F_Inputs - Reps'!H889, 'F_Inputs - Reps override'!H889 ) )</f>
        <v>0</v>
      </c>
      <c r="J889" s="15">
        <f xml:space="preserve"> IF( ISNA( 'F_Inputs - Reps override'!I889 ), "", IF( ISBLANK( 'F_Inputs - Reps override'!I889 ), 'F_Inputs - Reps'!I889, 'F_Inputs - Reps override'!I889 ) )</f>
        <v>0</v>
      </c>
      <c r="K889" s="15">
        <f xml:space="preserve"> IF( ISNA( 'F_Inputs - Reps override'!J889 ), "", IF( ISBLANK( 'F_Inputs - Reps override'!J889 ), 'F_Inputs - Reps'!J889, 'F_Inputs - Reps override'!J889 ) )</f>
        <v>0</v>
      </c>
      <c r="L889" s="7">
        <f t="shared" si="13"/>
        <v>0</v>
      </c>
      <c r="M889" t="str">
        <f xml:space="preserve"> INDEX(Lookup!$D$3:$D$134, MATCH('Inputs - Reps'!D889, Lookup!$C$3:$C$134, 0),)</f>
        <v>Plus Capex BIO</v>
      </c>
    </row>
    <row r="890" spans="3:13">
      <c r="C890" s="15" t="s">
        <v>303</v>
      </c>
      <c r="D890" s="15" t="s">
        <v>224</v>
      </c>
      <c r="E890" s="15" t="s">
        <v>225</v>
      </c>
      <c r="F890" s="15" t="s">
        <v>36</v>
      </c>
      <c r="G890" s="15">
        <f xml:space="preserve"> IF( ISNA( 'F_Inputs - Reps override'!F890 ), "", IF( ISBLANK( 'F_Inputs - Reps override'!F890 ), 'F_Inputs - Reps'!F890, 'F_Inputs - Reps override'!F890 ) )</f>
        <v>7.78</v>
      </c>
      <c r="H890" s="15">
        <f xml:space="preserve"> IF( ISNA( 'F_Inputs - Reps override'!G890 ), "", IF( ISBLANK( 'F_Inputs - Reps override'!G890 ), 'F_Inputs - Reps'!G890, 'F_Inputs - Reps override'!G890 ) )</f>
        <v>14.250999999999999</v>
      </c>
      <c r="I890" s="15">
        <f xml:space="preserve"> IF( ISNA( 'F_Inputs - Reps override'!H890 ), "", IF( ISBLANK( 'F_Inputs - Reps override'!H890 ), 'F_Inputs - Reps'!H890, 'F_Inputs - Reps override'!H890 ) )</f>
        <v>11.505000000000001</v>
      </c>
      <c r="J890" s="15">
        <f xml:space="preserve"> IF( ISNA( 'F_Inputs - Reps override'!I890 ), "", IF( ISBLANK( 'F_Inputs - Reps override'!I890 ), 'F_Inputs - Reps'!I890, 'F_Inputs - Reps override'!I890 ) )</f>
        <v>4.343</v>
      </c>
      <c r="K890" s="15">
        <f xml:space="preserve"> IF( ISNA( 'F_Inputs - Reps override'!J890 ), "", IF( ISBLANK( 'F_Inputs - Reps override'!J890 ), 'F_Inputs - Reps'!J890, 'F_Inputs - Reps override'!J890 ) )</f>
        <v>4.4119999999999999</v>
      </c>
      <c r="L890" s="7">
        <f t="shared" si="13"/>
        <v>42.291000000000004</v>
      </c>
      <c r="M890" t="str">
        <f xml:space="preserve"> INDEX(Lookup!$D$3:$D$134, MATCH('Inputs - Reps'!D890, Lookup!$C$3:$C$134, 0),)</f>
        <v>Plus Capex WWN</v>
      </c>
    </row>
    <row r="891" spans="3:13">
      <c r="C891" s="15" t="s">
        <v>303</v>
      </c>
      <c r="D891" s="15" t="s">
        <v>226</v>
      </c>
      <c r="E891" s="15" t="s">
        <v>227</v>
      </c>
      <c r="F891" s="15" t="s">
        <v>36</v>
      </c>
      <c r="G891" s="15">
        <f xml:space="preserve"> IF( ISNA( 'F_Inputs - Reps override'!F891 ), "", IF( ISBLANK( 'F_Inputs - Reps override'!F891 ), 'F_Inputs - Reps'!F891, 'F_Inputs - Reps override'!F891 ) )</f>
        <v>0</v>
      </c>
      <c r="H891" s="15">
        <f xml:space="preserve"> IF( ISNA( 'F_Inputs - Reps override'!G891 ), "", IF( ISBLANK( 'F_Inputs - Reps override'!G891 ), 'F_Inputs - Reps'!G891, 'F_Inputs - Reps override'!G891 ) )</f>
        <v>0</v>
      </c>
      <c r="I891" s="15">
        <f xml:space="preserve"> IF( ISNA( 'F_Inputs - Reps override'!H891 ), "", IF( ISBLANK( 'F_Inputs - Reps override'!H891 ), 'F_Inputs - Reps'!H891, 'F_Inputs - Reps override'!H891 ) )</f>
        <v>0</v>
      </c>
      <c r="J891" s="15">
        <f xml:space="preserve"> IF( ISNA( 'F_Inputs - Reps override'!I891 ), "", IF( ISBLANK( 'F_Inputs - Reps override'!I891 ), 'F_Inputs - Reps'!I891, 'F_Inputs - Reps override'!I891 ) )</f>
        <v>0</v>
      </c>
      <c r="K891" s="15">
        <f xml:space="preserve"> IF( ISNA( 'F_Inputs - Reps override'!J891 ), "", IF( ISBLANK( 'F_Inputs - Reps override'!J891 ), 'F_Inputs - Reps'!J891, 'F_Inputs - Reps override'!J891 ) )</f>
        <v>0</v>
      </c>
      <c r="L891" s="7">
        <f t="shared" si="13"/>
        <v>0</v>
      </c>
      <c r="M891" t="str">
        <f xml:space="preserve"> INDEX(Lookup!$D$3:$D$134, MATCH('Inputs - Reps'!D891, Lookup!$C$3:$C$134, 0),)</f>
        <v>Plus Capex WWN</v>
      </c>
    </row>
    <row r="892" spans="3:13">
      <c r="C892" s="15" t="s">
        <v>303</v>
      </c>
      <c r="D892" s="15" t="s">
        <v>228</v>
      </c>
      <c r="E892" s="15" t="s">
        <v>229</v>
      </c>
      <c r="F892" s="15" t="s">
        <v>36</v>
      </c>
      <c r="G892" s="15">
        <f xml:space="preserve"> IF( ISNA( 'F_Inputs - Reps override'!F892 ), "", IF( ISBLANK( 'F_Inputs - Reps override'!F892 ), 'F_Inputs - Reps'!F892, 'F_Inputs - Reps override'!F892 ) )</f>
        <v>0</v>
      </c>
      <c r="H892" s="15">
        <f xml:space="preserve"> IF( ISNA( 'F_Inputs - Reps override'!G892 ), "", IF( ISBLANK( 'F_Inputs - Reps override'!G892 ), 'F_Inputs - Reps'!G892, 'F_Inputs - Reps override'!G892 ) )</f>
        <v>0</v>
      </c>
      <c r="I892" s="15">
        <f xml:space="preserve"> IF( ISNA( 'F_Inputs - Reps override'!H892 ), "", IF( ISBLANK( 'F_Inputs - Reps override'!H892 ), 'F_Inputs - Reps'!H892, 'F_Inputs - Reps override'!H892 ) )</f>
        <v>0</v>
      </c>
      <c r="J892" s="15">
        <f xml:space="preserve"> IF( ISNA( 'F_Inputs - Reps override'!I892 ), "", IF( ISBLANK( 'F_Inputs - Reps override'!I892 ), 'F_Inputs - Reps'!I892, 'F_Inputs - Reps override'!I892 ) )</f>
        <v>0</v>
      </c>
      <c r="K892" s="15">
        <f xml:space="preserve"> IF( ISNA( 'F_Inputs - Reps override'!J892 ), "", IF( ISBLANK( 'F_Inputs - Reps override'!J892 ), 'F_Inputs - Reps'!J892, 'F_Inputs - Reps override'!J892 ) )</f>
        <v>0</v>
      </c>
      <c r="L892" s="7">
        <f t="shared" si="13"/>
        <v>0</v>
      </c>
      <c r="M892" t="str">
        <f xml:space="preserve"> INDEX(Lookup!$D$3:$D$134, MATCH('Inputs - Reps'!D892, Lookup!$C$3:$C$134, 0),)</f>
        <v>Plus Capex BIO</v>
      </c>
    </row>
    <row r="893" spans="3:13">
      <c r="C893" s="15" t="s">
        <v>303</v>
      </c>
      <c r="D893" s="15" t="s">
        <v>230</v>
      </c>
      <c r="E893" s="15" t="s">
        <v>231</v>
      </c>
      <c r="F893" s="15" t="s">
        <v>36</v>
      </c>
      <c r="G893" s="15">
        <f xml:space="preserve"> IF( ISNA( 'F_Inputs - Reps override'!F893 ), "", IF( ISBLANK( 'F_Inputs - Reps override'!F893 ), 'F_Inputs - Reps'!F893, 'F_Inputs - Reps override'!F893 ) )</f>
        <v>0</v>
      </c>
      <c r="H893" s="15">
        <f xml:space="preserve"> IF( ISNA( 'F_Inputs - Reps override'!G893 ), "", IF( ISBLANK( 'F_Inputs - Reps override'!G893 ), 'F_Inputs - Reps'!G893, 'F_Inputs - Reps override'!G893 ) )</f>
        <v>0</v>
      </c>
      <c r="I893" s="15">
        <f xml:space="preserve"> IF( ISNA( 'F_Inputs - Reps override'!H893 ), "", IF( ISBLANK( 'F_Inputs - Reps override'!H893 ), 'F_Inputs - Reps'!H893, 'F_Inputs - Reps override'!H893 ) )</f>
        <v>0</v>
      </c>
      <c r="J893" s="15">
        <f xml:space="preserve"> IF( ISNA( 'F_Inputs - Reps override'!I893 ), "", IF( ISBLANK( 'F_Inputs - Reps override'!I893 ), 'F_Inputs - Reps'!I893, 'F_Inputs - Reps override'!I893 ) )</f>
        <v>0</v>
      </c>
      <c r="K893" s="15">
        <f xml:space="preserve"> IF( ISNA( 'F_Inputs - Reps override'!J893 ), "", IF( ISBLANK( 'F_Inputs - Reps override'!J893 ), 'F_Inputs - Reps'!J893, 'F_Inputs - Reps override'!J893 ) )</f>
        <v>0</v>
      </c>
      <c r="L893" s="7">
        <f t="shared" si="13"/>
        <v>0</v>
      </c>
      <c r="M893" t="str">
        <f xml:space="preserve"> INDEX(Lookup!$D$3:$D$134, MATCH('Inputs - Reps'!D893, Lookup!$C$3:$C$134, 0),)</f>
        <v>Plus Capex BIO</v>
      </c>
    </row>
    <row r="894" spans="3:13">
      <c r="C894" s="15" t="s">
        <v>303</v>
      </c>
      <c r="D894" s="15" t="s">
        <v>232</v>
      </c>
      <c r="E894" s="15" t="s">
        <v>233</v>
      </c>
      <c r="F894" s="15" t="s">
        <v>36</v>
      </c>
      <c r="G894" s="15">
        <f xml:space="preserve"> IF( ISNA( 'F_Inputs - Reps override'!F894 ), "", IF( ISBLANK( 'F_Inputs - Reps override'!F894 ), 'F_Inputs - Reps'!F894, 'F_Inputs - Reps override'!F894 ) )</f>
        <v>0</v>
      </c>
      <c r="H894" s="15">
        <f xml:space="preserve"> IF( ISNA( 'F_Inputs - Reps override'!G894 ), "", IF( ISBLANK( 'F_Inputs - Reps override'!G894 ), 'F_Inputs - Reps'!G894, 'F_Inputs - Reps override'!G894 ) )</f>
        <v>0</v>
      </c>
      <c r="I894" s="15">
        <f xml:space="preserve"> IF( ISNA( 'F_Inputs - Reps override'!H894 ), "", IF( ISBLANK( 'F_Inputs - Reps override'!H894 ), 'F_Inputs - Reps'!H894, 'F_Inputs - Reps override'!H894 ) )</f>
        <v>0</v>
      </c>
      <c r="J894" s="15">
        <f xml:space="preserve"> IF( ISNA( 'F_Inputs - Reps override'!I894 ), "", IF( ISBLANK( 'F_Inputs - Reps override'!I894 ), 'F_Inputs - Reps'!I894, 'F_Inputs - Reps override'!I894 ) )</f>
        <v>0</v>
      </c>
      <c r="K894" s="15">
        <f xml:space="preserve"> IF( ISNA( 'F_Inputs - Reps override'!J894 ), "", IF( ISBLANK( 'F_Inputs - Reps override'!J894 ), 'F_Inputs - Reps'!J894, 'F_Inputs - Reps override'!J894 ) )</f>
        <v>0</v>
      </c>
      <c r="L894" s="7">
        <f t="shared" si="13"/>
        <v>0</v>
      </c>
      <c r="M894" t="str">
        <f xml:space="preserve"> INDEX(Lookup!$D$3:$D$134, MATCH('Inputs - Reps'!D894, Lookup!$C$3:$C$134, 0),)</f>
        <v>Plus Capex BIO</v>
      </c>
    </row>
    <row r="895" spans="3:13">
      <c r="C895" s="15" t="s">
        <v>303</v>
      </c>
      <c r="D895" s="15" t="s">
        <v>234</v>
      </c>
      <c r="E895" s="15" t="s">
        <v>235</v>
      </c>
      <c r="F895" s="15" t="s">
        <v>36</v>
      </c>
      <c r="G895" s="15">
        <f xml:space="preserve"> IF( ISNA( 'F_Inputs - Reps override'!F895 ), "", IF( ISBLANK( 'F_Inputs - Reps override'!F895 ), 'F_Inputs - Reps'!F895, 'F_Inputs - Reps override'!F895 ) )</f>
        <v>0</v>
      </c>
      <c r="H895" s="15">
        <f xml:space="preserve"> IF( ISNA( 'F_Inputs - Reps override'!G895 ), "", IF( ISBLANK( 'F_Inputs - Reps override'!G895 ), 'F_Inputs - Reps'!G895, 'F_Inputs - Reps override'!G895 ) )</f>
        <v>0</v>
      </c>
      <c r="I895" s="15">
        <f xml:space="preserve"> IF( ISNA( 'F_Inputs - Reps override'!H895 ), "", IF( ISBLANK( 'F_Inputs - Reps override'!H895 ), 'F_Inputs - Reps'!H895, 'F_Inputs - Reps override'!H895 ) )</f>
        <v>0</v>
      </c>
      <c r="J895" s="15">
        <f xml:space="preserve"> IF( ISNA( 'F_Inputs - Reps override'!I895 ), "", IF( ISBLANK( 'F_Inputs - Reps override'!I895 ), 'F_Inputs - Reps'!I895, 'F_Inputs - Reps override'!I895 ) )</f>
        <v>0</v>
      </c>
      <c r="K895" s="15">
        <f xml:space="preserve"> IF( ISNA( 'F_Inputs - Reps override'!J895 ), "", IF( ISBLANK( 'F_Inputs - Reps override'!J895 ), 'F_Inputs - Reps'!J895, 'F_Inputs - Reps override'!J895 ) )</f>
        <v>0</v>
      </c>
      <c r="L895" s="7">
        <f t="shared" si="13"/>
        <v>0</v>
      </c>
      <c r="M895" t="str">
        <f xml:space="preserve"> INDEX(Lookup!$D$3:$D$134, MATCH('Inputs - Reps'!D895, Lookup!$C$3:$C$134, 0),)</f>
        <v>Plus Capex WWN</v>
      </c>
    </row>
    <row r="896" spans="3:13">
      <c r="C896" s="15" t="s">
        <v>303</v>
      </c>
      <c r="D896" s="15" t="s">
        <v>236</v>
      </c>
      <c r="E896" s="15" t="s">
        <v>237</v>
      </c>
      <c r="F896" s="15" t="s">
        <v>36</v>
      </c>
      <c r="G896" s="15">
        <f xml:space="preserve"> IF( ISNA( 'F_Inputs - Reps override'!F896 ), "", IF( ISBLANK( 'F_Inputs - Reps override'!F896 ), 'F_Inputs - Reps'!F896, 'F_Inputs - Reps override'!F896 ) )</f>
        <v>0</v>
      </c>
      <c r="H896" s="15">
        <f xml:space="preserve"> IF( ISNA( 'F_Inputs - Reps override'!G896 ), "", IF( ISBLANK( 'F_Inputs - Reps override'!G896 ), 'F_Inputs - Reps'!G896, 'F_Inputs - Reps override'!G896 ) )</f>
        <v>0</v>
      </c>
      <c r="I896" s="15">
        <f xml:space="preserve"> IF( ISNA( 'F_Inputs - Reps override'!H896 ), "", IF( ISBLANK( 'F_Inputs - Reps override'!H896 ), 'F_Inputs - Reps'!H896, 'F_Inputs - Reps override'!H896 ) )</f>
        <v>0</v>
      </c>
      <c r="J896" s="15">
        <f xml:space="preserve"> IF( ISNA( 'F_Inputs - Reps override'!I896 ), "", IF( ISBLANK( 'F_Inputs - Reps override'!I896 ), 'F_Inputs - Reps'!I896, 'F_Inputs - Reps override'!I896 ) )</f>
        <v>0</v>
      </c>
      <c r="K896" s="15">
        <f xml:space="preserve"> IF( ISNA( 'F_Inputs - Reps override'!J896 ), "", IF( ISBLANK( 'F_Inputs - Reps override'!J896 ), 'F_Inputs - Reps'!J896, 'F_Inputs - Reps override'!J896 ) )</f>
        <v>0</v>
      </c>
      <c r="L896" s="7">
        <f t="shared" si="13"/>
        <v>0</v>
      </c>
      <c r="M896" t="str">
        <f xml:space="preserve"> INDEX(Lookup!$D$3:$D$134, MATCH('Inputs - Reps'!D896, Lookup!$C$3:$C$134, 0),)</f>
        <v>Plus Capex WWN</v>
      </c>
    </row>
    <row r="897" spans="3:13">
      <c r="C897" s="15" t="s">
        <v>303</v>
      </c>
      <c r="D897" s="15" t="s">
        <v>238</v>
      </c>
      <c r="E897" s="15" t="s">
        <v>239</v>
      </c>
      <c r="F897" s="15" t="s">
        <v>36</v>
      </c>
      <c r="G897" s="15">
        <f xml:space="preserve"> IF( ISNA( 'F_Inputs - Reps override'!F897 ), "", IF( ISBLANK( 'F_Inputs - Reps override'!F897 ), 'F_Inputs - Reps'!F897, 'F_Inputs - Reps override'!F897 ) )</f>
        <v>0</v>
      </c>
      <c r="H897" s="15">
        <f xml:space="preserve"> IF( ISNA( 'F_Inputs - Reps override'!G897 ), "", IF( ISBLANK( 'F_Inputs - Reps override'!G897 ), 'F_Inputs - Reps'!G897, 'F_Inputs - Reps override'!G897 ) )</f>
        <v>0</v>
      </c>
      <c r="I897" s="15">
        <f xml:space="preserve"> IF( ISNA( 'F_Inputs - Reps override'!H897 ), "", IF( ISBLANK( 'F_Inputs - Reps override'!H897 ), 'F_Inputs - Reps'!H897, 'F_Inputs - Reps override'!H897 ) )</f>
        <v>0</v>
      </c>
      <c r="J897" s="15">
        <f xml:space="preserve"> IF( ISNA( 'F_Inputs - Reps override'!I897 ), "", IF( ISBLANK( 'F_Inputs - Reps override'!I897 ), 'F_Inputs - Reps'!I897, 'F_Inputs - Reps override'!I897 ) )</f>
        <v>0</v>
      </c>
      <c r="K897" s="15">
        <f xml:space="preserve"> IF( ISNA( 'F_Inputs - Reps override'!J897 ), "", IF( ISBLANK( 'F_Inputs - Reps override'!J897 ), 'F_Inputs - Reps'!J897, 'F_Inputs - Reps override'!J897 ) )</f>
        <v>0</v>
      </c>
      <c r="L897" s="7">
        <f t="shared" si="13"/>
        <v>0</v>
      </c>
      <c r="M897" t="str">
        <f xml:space="preserve"> INDEX(Lookup!$D$3:$D$134, MATCH('Inputs - Reps'!D897, Lookup!$C$3:$C$134, 0),)</f>
        <v>Plus Capex BIO</v>
      </c>
    </row>
    <row r="898" spans="3:13">
      <c r="C898" s="15" t="s">
        <v>303</v>
      </c>
      <c r="D898" s="15" t="s">
        <v>240</v>
      </c>
      <c r="E898" s="15" t="s">
        <v>241</v>
      </c>
      <c r="F898" s="15" t="s">
        <v>36</v>
      </c>
      <c r="G898" s="15">
        <f xml:space="preserve"> IF( ISNA( 'F_Inputs - Reps override'!F898 ), "", IF( ISBLANK( 'F_Inputs - Reps override'!F898 ), 'F_Inputs - Reps'!F898, 'F_Inputs - Reps override'!F898 ) )</f>
        <v>0</v>
      </c>
      <c r="H898" s="15">
        <f xml:space="preserve"> IF( ISNA( 'F_Inputs - Reps override'!G898 ), "", IF( ISBLANK( 'F_Inputs - Reps override'!G898 ), 'F_Inputs - Reps'!G898, 'F_Inputs - Reps override'!G898 ) )</f>
        <v>0</v>
      </c>
      <c r="I898" s="15">
        <f xml:space="preserve"> IF( ISNA( 'F_Inputs - Reps override'!H898 ), "", IF( ISBLANK( 'F_Inputs - Reps override'!H898 ), 'F_Inputs - Reps'!H898, 'F_Inputs - Reps override'!H898 ) )</f>
        <v>0</v>
      </c>
      <c r="J898" s="15">
        <f xml:space="preserve"> IF( ISNA( 'F_Inputs - Reps override'!I898 ), "", IF( ISBLANK( 'F_Inputs - Reps override'!I898 ), 'F_Inputs - Reps'!I898, 'F_Inputs - Reps override'!I898 ) )</f>
        <v>0</v>
      </c>
      <c r="K898" s="15">
        <f xml:space="preserve"> IF( ISNA( 'F_Inputs - Reps override'!J898 ), "", IF( ISBLANK( 'F_Inputs - Reps override'!J898 ), 'F_Inputs - Reps'!J898, 'F_Inputs - Reps override'!J898 ) )</f>
        <v>0</v>
      </c>
      <c r="L898" s="7">
        <f t="shared" si="13"/>
        <v>0</v>
      </c>
      <c r="M898" t="str">
        <f xml:space="preserve"> INDEX(Lookup!$D$3:$D$134, MATCH('Inputs - Reps'!D898, Lookup!$C$3:$C$134, 0),)</f>
        <v>Plus Capex BIO</v>
      </c>
    </row>
    <row r="899" spans="3:13">
      <c r="C899" s="15" t="s">
        <v>303</v>
      </c>
      <c r="D899" s="15" t="s">
        <v>242</v>
      </c>
      <c r="E899" s="15" t="s">
        <v>243</v>
      </c>
      <c r="F899" s="15" t="s">
        <v>36</v>
      </c>
      <c r="G899" s="15">
        <f xml:space="preserve"> IF( ISNA( 'F_Inputs - Reps override'!F899 ), "", IF( ISBLANK( 'F_Inputs - Reps override'!F899 ), 'F_Inputs - Reps'!F899, 'F_Inputs - Reps override'!F899 ) )</f>
        <v>0</v>
      </c>
      <c r="H899" s="15">
        <f xml:space="preserve"> IF( ISNA( 'F_Inputs - Reps override'!G899 ), "", IF( ISBLANK( 'F_Inputs - Reps override'!G899 ), 'F_Inputs - Reps'!G899, 'F_Inputs - Reps override'!G899 ) )</f>
        <v>0</v>
      </c>
      <c r="I899" s="15">
        <f xml:space="preserve"> IF( ISNA( 'F_Inputs - Reps override'!H899 ), "", IF( ISBLANK( 'F_Inputs - Reps override'!H899 ), 'F_Inputs - Reps'!H899, 'F_Inputs - Reps override'!H899 ) )</f>
        <v>0</v>
      </c>
      <c r="J899" s="15">
        <f xml:space="preserve"> IF( ISNA( 'F_Inputs - Reps override'!I899 ), "", IF( ISBLANK( 'F_Inputs - Reps override'!I899 ), 'F_Inputs - Reps'!I899, 'F_Inputs - Reps override'!I899 ) )</f>
        <v>0</v>
      </c>
      <c r="K899" s="15">
        <f xml:space="preserve"> IF( ISNA( 'F_Inputs - Reps override'!J899 ), "", IF( ISBLANK( 'F_Inputs - Reps override'!J899 ), 'F_Inputs - Reps'!J899, 'F_Inputs - Reps override'!J899 ) )</f>
        <v>0</v>
      </c>
      <c r="L899" s="7">
        <f t="shared" si="13"/>
        <v>0</v>
      </c>
      <c r="M899" t="str">
        <f xml:space="preserve"> INDEX(Lookup!$D$3:$D$134, MATCH('Inputs - Reps'!D899, Lookup!$C$3:$C$134, 0),)</f>
        <v>Plus Capex BIO</v>
      </c>
    </row>
    <row r="900" spans="3:13">
      <c r="C900" s="15" t="s">
        <v>303</v>
      </c>
      <c r="D900" s="15" t="s">
        <v>244</v>
      </c>
      <c r="E900" s="15" t="s">
        <v>245</v>
      </c>
      <c r="F900" s="15" t="s">
        <v>36</v>
      </c>
      <c r="G900" s="15">
        <f xml:space="preserve"> IF( ISNA( 'F_Inputs - Reps override'!F900 ), "", IF( ISBLANK( 'F_Inputs - Reps override'!F900 ), 'F_Inputs - Reps'!F900, 'F_Inputs - Reps override'!F900 ) )</f>
        <v>48.093000000000004</v>
      </c>
      <c r="H900" s="15">
        <f xml:space="preserve"> IF( ISNA( 'F_Inputs - Reps override'!G900 ), "", IF( ISBLANK( 'F_Inputs - Reps override'!G900 ), 'F_Inputs - Reps'!G900, 'F_Inputs - Reps override'!G900 ) )</f>
        <v>47.619</v>
      </c>
      <c r="I900" s="15">
        <f xml:space="preserve"> IF( ISNA( 'F_Inputs - Reps override'!H900 ), "", IF( ISBLANK( 'F_Inputs - Reps override'!H900 ), 'F_Inputs - Reps'!H900, 'F_Inputs - Reps override'!H900 ) )</f>
        <v>37.091999999999999</v>
      </c>
      <c r="J900" s="15">
        <f xml:space="preserve"> IF( ISNA( 'F_Inputs - Reps override'!I900 ), "", IF( ISBLANK( 'F_Inputs - Reps override'!I900 ), 'F_Inputs - Reps'!I900, 'F_Inputs - Reps override'!I900 ) )</f>
        <v>26.268000000000001</v>
      </c>
      <c r="K900" s="15">
        <f xml:space="preserve"> IF( ISNA( 'F_Inputs - Reps override'!J900 ), "", IF( ISBLANK( 'F_Inputs - Reps override'!J900 ), 'F_Inputs - Reps'!J900, 'F_Inputs - Reps override'!J900 ) )</f>
        <v>20.591000000000001</v>
      </c>
      <c r="L900" s="7">
        <f t="shared" ref="L900:L963" si="14" xml:space="preserve"> SUM(G900:K900)</f>
        <v>179.66300000000001</v>
      </c>
      <c r="M900" t="str">
        <f xml:space="preserve"> INDEX(Lookup!$D$3:$D$134, MATCH('Inputs - Reps'!D900, Lookup!$C$3:$C$134, 0),)</f>
        <v>E Capex WWN</v>
      </c>
    </row>
    <row r="901" spans="3:13">
      <c r="C901" s="15" t="s">
        <v>303</v>
      </c>
      <c r="D901" s="15" t="s">
        <v>246</v>
      </c>
      <c r="E901" s="15" t="s">
        <v>247</v>
      </c>
      <c r="F901" s="15" t="s">
        <v>36</v>
      </c>
      <c r="G901" s="15">
        <f xml:space="preserve"> IF( ISNA( 'F_Inputs - Reps override'!F901 ), "", IF( ISBLANK( 'F_Inputs - Reps override'!F901 ), 'F_Inputs - Reps'!F901, 'F_Inputs - Reps override'!F901 ) )</f>
        <v>231.21100000000001</v>
      </c>
      <c r="H901" s="15">
        <f xml:space="preserve"> IF( ISNA( 'F_Inputs - Reps override'!G901 ), "", IF( ISBLANK( 'F_Inputs - Reps override'!G901 ), 'F_Inputs - Reps'!G901, 'F_Inputs - Reps override'!G901 ) )</f>
        <v>262.13400000000001</v>
      </c>
      <c r="I901" s="15">
        <f xml:space="preserve"> IF( ISNA( 'F_Inputs - Reps override'!H901 ), "", IF( ISBLANK( 'F_Inputs - Reps override'!H901 ), 'F_Inputs - Reps'!H901, 'F_Inputs - Reps override'!H901 ) )</f>
        <v>192.81700000000001</v>
      </c>
      <c r="J901" s="15">
        <f xml:space="preserve"> IF( ISNA( 'F_Inputs - Reps override'!I901 ), "", IF( ISBLANK( 'F_Inputs - Reps override'!I901 ), 'F_Inputs - Reps'!I901, 'F_Inputs - Reps override'!I901 ) )</f>
        <v>110.745</v>
      </c>
      <c r="K901" s="15">
        <f xml:space="preserve"> IF( ISNA( 'F_Inputs - Reps override'!J901 ), "", IF( ISBLANK( 'F_Inputs - Reps override'!J901 ), 'F_Inputs - Reps'!J901, 'F_Inputs - Reps override'!J901 ) )</f>
        <v>36.479999999999997</v>
      </c>
      <c r="L901" s="7">
        <f t="shared" si="14"/>
        <v>833.38700000000006</v>
      </c>
      <c r="M901" t="str">
        <f xml:space="preserve"> INDEX(Lookup!$D$3:$D$134, MATCH('Inputs - Reps'!D901, Lookup!$C$3:$C$134, 0),)</f>
        <v>E Capex WWN</v>
      </c>
    </row>
    <row r="902" spans="3:13">
      <c r="C902" s="15" t="s">
        <v>303</v>
      </c>
      <c r="D902" s="15" t="s">
        <v>248</v>
      </c>
      <c r="E902" s="15" t="s">
        <v>249</v>
      </c>
      <c r="F902" s="15" t="s">
        <v>36</v>
      </c>
      <c r="G902" s="15">
        <f xml:space="preserve"> IF( ISNA( 'F_Inputs - Reps override'!F902 ), "", IF( ISBLANK( 'F_Inputs - Reps override'!F902 ), 'F_Inputs - Reps'!F902, 'F_Inputs - Reps override'!F902 ) )</f>
        <v>1.6E-2</v>
      </c>
      <c r="H902" s="15">
        <f xml:space="preserve"> IF( ISNA( 'F_Inputs - Reps override'!G902 ), "", IF( ISBLANK( 'F_Inputs - Reps override'!G902 ), 'F_Inputs - Reps'!G902, 'F_Inputs - Reps override'!G902 ) )</f>
        <v>3.6999999999999998E-2</v>
      </c>
      <c r="I902" s="15">
        <f xml:space="preserve"> IF( ISNA( 'F_Inputs - Reps override'!H902 ), "", IF( ISBLANK( 'F_Inputs - Reps override'!H902 ), 'F_Inputs - Reps'!H902, 'F_Inputs - Reps override'!H902 ) )</f>
        <v>3.6999999999999998E-2</v>
      </c>
      <c r="J902" s="15">
        <f xml:space="preserve"> IF( ISNA( 'F_Inputs - Reps override'!I902 ), "", IF( ISBLANK( 'F_Inputs - Reps override'!I902 ), 'F_Inputs - Reps'!I902, 'F_Inputs - Reps override'!I902 ) )</f>
        <v>3.7999999999999999E-2</v>
      </c>
      <c r="K902" s="15">
        <f xml:space="preserve"> IF( ISNA( 'F_Inputs - Reps override'!J902 ), "", IF( ISBLANK( 'F_Inputs - Reps override'!J902 ), 'F_Inputs - Reps'!J902, 'F_Inputs - Reps override'!J902 ) )</f>
        <v>3.7999999999999999E-2</v>
      </c>
      <c r="L902" s="7">
        <f t="shared" si="14"/>
        <v>0.16600000000000001</v>
      </c>
      <c r="M902" t="str">
        <f xml:space="preserve"> INDEX(Lookup!$D$3:$D$134, MATCH('Inputs - Reps'!D902, Lookup!$C$3:$C$134, 0),)</f>
        <v>E Capex BIO</v>
      </c>
    </row>
    <row r="903" spans="3:13">
      <c r="C903" s="15" t="s">
        <v>303</v>
      </c>
      <c r="D903" s="15" t="s">
        <v>250</v>
      </c>
      <c r="E903" s="15" t="s">
        <v>251</v>
      </c>
      <c r="F903" s="15" t="s">
        <v>36</v>
      </c>
      <c r="G903" s="15">
        <f xml:space="preserve"> IF( ISNA( 'F_Inputs - Reps override'!F903 ), "", IF( ISBLANK( 'F_Inputs - Reps override'!F903 ), 'F_Inputs - Reps'!F903, 'F_Inputs - Reps override'!F903 ) )</f>
        <v>0</v>
      </c>
      <c r="H903" s="15">
        <f xml:space="preserve"> IF( ISNA( 'F_Inputs - Reps override'!G903 ), "", IF( ISBLANK( 'F_Inputs - Reps override'!G903 ), 'F_Inputs - Reps'!G903, 'F_Inputs - Reps override'!G903 ) )</f>
        <v>0</v>
      </c>
      <c r="I903" s="15">
        <f xml:space="preserve"> IF( ISNA( 'F_Inputs - Reps override'!H903 ), "", IF( ISBLANK( 'F_Inputs - Reps override'!H903 ), 'F_Inputs - Reps'!H903, 'F_Inputs - Reps override'!H903 ) )</f>
        <v>4.7409999999999997</v>
      </c>
      <c r="J903" s="15">
        <f xml:space="preserve"> IF( ISNA( 'F_Inputs - Reps override'!I903 ), "", IF( ISBLANK( 'F_Inputs - Reps override'!I903 ), 'F_Inputs - Reps'!I903, 'F_Inputs - Reps override'!I903 ) )</f>
        <v>23.701000000000001</v>
      </c>
      <c r="K903" s="15">
        <f xml:space="preserve"> IF( ISNA( 'F_Inputs - Reps override'!J903 ), "", IF( ISBLANK( 'F_Inputs - Reps override'!J903 ), 'F_Inputs - Reps'!J903, 'F_Inputs - Reps override'!J903 ) )</f>
        <v>7.1079999999999997</v>
      </c>
      <c r="L903" s="7">
        <f t="shared" si="14"/>
        <v>35.549999999999997</v>
      </c>
      <c r="M903" t="str">
        <f xml:space="preserve"> INDEX(Lookup!$D$3:$D$134, MATCH('Inputs - Reps'!D903, Lookup!$C$3:$C$134, 0),)</f>
        <v>E Capex BIO</v>
      </c>
    </row>
    <row r="904" spans="3:13">
      <c r="C904" s="15" t="s">
        <v>303</v>
      </c>
      <c r="D904" s="15" t="s">
        <v>252</v>
      </c>
      <c r="E904" s="15" t="s">
        <v>253</v>
      </c>
      <c r="F904" s="15" t="s">
        <v>36</v>
      </c>
      <c r="G904" s="15">
        <f xml:space="preserve"> IF( ISNA( 'F_Inputs - Reps override'!F904 ), "", IF( ISBLANK( 'F_Inputs - Reps override'!F904 ), 'F_Inputs - Reps'!F904, 'F_Inputs - Reps override'!F904 ) )</f>
        <v>0</v>
      </c>
      <c r="H904" s="15">
        <f xml:space="preserve"> IF( ISNA( 'F_Inputs - Reps override'!G904 ), "", IF( ISBLANK( 'F_Inputs - Reps override'!G904 ), 'F_Inputs - Reps'!G904, 'F_Inputs - Reps override'!G904 ) )</f>
        <v>0</v>
      </c>
      <c r="I904" s="15">
        <f xml:space="preserve"> IF( ISNA( 'F_Inputs - Reps override'!H904 ), "", IF( ISBLANK( 'F_Inputs - Reps override'!H904 ), 'F_Inputs - Reps'!H904, 'F_Inputs - Reps override'!H904 ) )</f>
        <v>0</v>
      </c>
      <c r="J904" s="15">
        <f xml:space="preserve"> IF( ISNA( 'F_Inputs - Reps override'!I904 ), "", IF( ISBLANK( 'F_Inputs - Reps override'!I904 ), 'F_Inputs - Reps'!I904, 'F_Inputs - Reps override'!I904 ) )</f>
        <v>0</v>
      </c>
      <c r="K904" s="15">
        <f xml:space="preserve"> IF( ISNA( 'F_Inputs - Reps override'!J904 ), "", IF( ISBLANK( 'F_Inputs - Reps override'!J904 ), 'F_Inputs - Reps'!J904, 'F_Inputs - Reps override'!J904 ) )</f>
        <v>0</v>
      </c>
      <c r="L904" s="7">
        <f t="shared" si="14"/>
        <v>0</v>
      </c>
      <c r="M904" t="str">
        <f xml:space="preserve"> INDEX(Lookup!$D$3:$D$134, MATCH('Inputs - Reps'!D904, Lookup!$C$3:$C$134, 0),)</f>
        <v>E Capex BIO</v>
      </c>
    </row>
    <row r="905" spans="3:13">
      <c r="C905" s="15" t="s">
        <v>303</v>
      </c>
      <c r="D905" s="15" t="s">
        <v>254</v>
      </c>
      <c r="E905" s="15" t="s">
        <v>255</v>
      </c>
      <c r="F905" s="15" t="s">
        <v>36</v>
      </c>
      <c r="G905" s="15">
        <f xml:space="preserve"> IF( ISNA( 'F_Inputs - Reps override'!F905 ), "", IF( ISBLANK( 'F_Inputs - Reps override'!F905 ), 'F_Inputs - Reps'!F905, 'F_Inputs - Reps override'!F905 ) )</f>
        <v>0</v>
      </c>
      <c r="H905" s="15">
        <f xml:space="preserve"> IF( ISNA( 'F_Inputs - Reps override'!G905 ), "", IF( ISBLANK( 'F_Inputs - Reps override'!G905 ), 'F_Inputs - Reps'!G905, 'F_Inputs - Reps override'!G905 ) )</f>
        <v>0</v>
      </c>
      <c r="I905" s="15">
        <f xml:space="preserve"> IF( ISNA( 'F_Inputs - Reps override'!H905 ), "", IF( ISBLANK( 'F_Inputs - Reps override'!H905 ), 'F_Inputs - Reps'!H905, 'F_Inputs - Reps override'!H905 ) )</f>
        <v>0</v>
      </c>
      <c r="J905" s="15">
        <f xml:space="preserve"> IF( ISNA( 'F_Inputs - Reps override'!I905 ), "", IF( ISBLANK( 'F_Inputs - Reps override'!I905 ), 'F_Inputs - Reps'!I905, 'F_Inputs - Reps override'!I905 ) )</f>
        <v>0</v>
      </c>
      <c r="K905" s="15">
        <f xml:space="preserve"> IF( ISNA( 'F_Inputs - Reps override'!J905 ), "", IF( ISBLANK( 'F_Inputs - Reps override'!J905 ), 'F_Inputs - Reps'!J905, 'F_Inputs - Reps override'!J905 ) )</f>
        <v>0</v>
      </c>
      <c r="L905" s="7">
        <f t="shared" si="14"/>
        <v>0</v>
      </c>
      <c r="M905" t="str">
        <f xml:space="preserve"> INDEX(Lookup!$D$3:$D$134, MATCH('Inputs - Reps'!D905, Lookup!$C$3:$C$134, 0),)</f>
        <v>E Opex DMMY</v>
      </c>
    </row>
    <row r="906" spans="3:13">
      <c r="C906" s="15" t="s">
        <v>303</v>
      </c>
      <c r="D906" s="15" t="s">
        <v>256</v>
      </c>
      <c r="E906" s="15" t="s">
        <v>257</v>
      </c>
      <c r="F906" s="15" t="s">
        <v>36</v>
      </c>
      <c r="G906" s="15">
        <f xml:space="preserve"> IF( ISNA( 'F_Inputs - Reps override'!F906 ), "", IF( ISBLANK( 'F_Inputs - Reps override'!F906 ), 'F_Inputs - Reps'!F906, 'F_Inputs - Reps override'!F906 ) )</f>
        <v>0</v>
      </c>
      <c r="H906" s="15">
        <f xml:space="preserve"> IF( ISNA( 'F_Inputs - Reps override'!G906 ), "", IF( ISBLANK( 'F_Inputs - Reps override'!G906 ), 'F_Inputs - Reps'!G906, 'F_Inputs - Reps override'!G906 ) )</f>
        <v>0</v>
      </c>
      <c r="I906" s="15">
        <f xml:space="preserve"> IF( ISNA( 'F_Inputs - Reps override'!H906 ), "", IF( ISBLANK( 'F_Inputs - Reps override'!H906 ), 'F_Inputs - Reps'!H906, 'F_Inputs - Reps override'!H906 ) )</f>
        <v>0</v>
      </c>
      <c r="J906" s="15">
        <f xml:space="preserve"> IF( ISNA( 'F_Inputs - Reps override'!I906 ), "", IF( ISBLANK( 'F_Inputs - Reps override'!I906 ), 'F_Inputs - Reps'!I906, 'F_Inputs - Reps override'!I906 ) )</f>
        <v>0</v>
      </c>
      <c r="K906" s="15">
        <f xml:space="preserve"> IF( ISNA( 'F_Inputs - Reps override'!J906 ), "", IF( ISBLANK( 'F_Inputs - Reps override'!J906 ), 'F_Inputs - Reps'!J906, 'F_Inputs - Reps override'!J906 ) )</f>
        <v>0</v>
      </c>
      <c r="L906" s="7">
        <f t="shared" si="14"/>
        <v>0</v>
      </c>
      <c r="M906" t="str">
        <f xml:space="preserve"> INDEX(Lookup!$D$3:$D$134, MATCH('Inputs - Reps'!D906, Lookup!$C$3:$C$134, 0),)</f>
        <v>E Capex DMMY</v>
      </c>
    </row>
    <row r="907" spans="3:13">
      <c r="C907" s="15" t="s">
        <v>303</v>
      </c>
      <c r="D907" s="15" t="s">
        <v>258</v>
      </c>
      <c r="E907" s="15" t="s">
        <v>259</v>
      </c>
      <c r="F907" s="15" t="s">
        <v>36</v>
      </c>
      <c r="G907" s="15">
        <f xml:space="preserve"> IF( ISNA( 'F_Inputs - Reps override'!F907 ), "", IF( ISBLANK( 'F_Inputs - Reps override'!F907 ), 'F_Inputs - Reps'!F907, 'F_Inputs - Reps override'!F907 ) )</f>
        <v>0</v>
      </c>
      <c r="H907" s="15">
        <f xml:space="preserve"> IF( ISNA( 'F_Inputs - Reps override'!G907 ), "", IF( ISBLANK( 'F_Inputs - Reps override'!G907 ), 'F_Inputs - Reps'!G907, 'F_Inputs - Reps override'!G907 ) )</f>
        <v>0</v>
      </c>
      <c r="I907" s="15">
        <f xml:space="preserve"> IF( ISNA( 'F_Inputs - Reps override'!H907 ), "", IF( ISBLANK( 'F_Inputs - Reps override'!H907 ), 'F_Inputs - Reps'!H907, 'F_Inputs - Reps override'!H907 ) )</f>
        <v>0</v>
      </c>
      <c r="J907" s="15">
        <f xml:space="preserve"> IF( ISNA( 'F_Inputs - Reps override'!I907 ), "", IF( ISBLANK( 'F_Inputs - Reps override'!I907 ), 'F_Inputs - Reps'!I907, 'F_Inputs - Reps override'!I907 ) )</f>
        <v>0</v>
      </c>
      <c r="K907" s="15">
        <f xml:space="preserve"> IF( ISNA( 'F_Inputs - Reps override'!J907 ), "", IF( ISBLANK( 'F_Inputs - Reps override'!J907 ), 'F_Inputs - Reps'!J907, 'F_Inputs - Reps override'!J907 ) )</f>
        <v>0</v>
      </c>
      <c r="L907" s="7">
        <f t="shared" si="14"/>
        <v>0</v>
      </c>
      <c r="M907" t="str">
        <f xml:space="preserve"> INDEX(Lookup!$D$3:$D$134, MATCH('Inputs - Reps'!D907, Lookup!$C$3:$C$134, 0),)</f>
        <v>E Capex DMMY</v>
      </c>
    </row>
    <row r="908" spans="3:13">
      <c r="C908" s="15" t="s">
        <v>303</v>
      </c>
      <c r="D908" s="15" t="s">
        <v>260</v>
      </c>
      <c r="E908" s="15" t="s">
        <v>261</v>
      </c>
      <c r="F908" s="15" t="s">
        <v>36</v>
      </c>
      <c r="G908" s="15">
        <f xml:space="preserve"> IF( ISNA( 'F_Inputs - Reps override'!F908 ), "", IF( ISBLANK( 'F_Inputs - Reps override'!F908 ), 'F_Inputs - Reps'!F908, 'F_Inputs - Reps override'!F908 ) )</f>
        <v>0</v>
      </c>
      <c r="H908" s="15">
        <f xml:space="preserve"> IF( ISNA( 'F_Inputs - Reps override'!G908 ), "", IF( ISBLANK( 'F_Inputs - Reps override'!G908 ), 'F_Inputs - Reps'!G908, 'F_Inputs - Reps override'!G908 ) )</f>
        <v>0</v>
      </c>
      <c r="I908" s="15">
        <f xml:space="preserve"> IF( ISNA( 'F_Inputs - Reps override'!H908 ), "", IF( ISBLANK( 'F_Inputs - Reps override'!H908 ), 'F_Inputs - Reps'!H908, 'F_Inputs - Reps override'!H908 ) )</f>
        <v>0</v>
      </c>
      <c r="J908" s="15">
        <f xml:space="preserve"> IF( ISNA( 'F_Inputs - Reps override'!I908 ), "", IF( ISBLANK( 'F_Inputs - Reps override'!I908 ), 'F_Inputs - Reps'!I908, 'F_Inputs - Reps override'!I908 ) )</f>
        <v>0</v>
      </c>
      <c r="K908" s="15">
        <f xml:space="preserve"> IF( ISNA( 'F_Inputs - Reps override'!J908 ), "", IF( ISBLANK( 'F_Inputs - Reps override'!J908 ), 'F_Inputs - Reps'!J908, 'F_Inputs - Reps override'!J908 ) )</f>
        <v>0</v>
      </c>
      <c r="L908" s="7">
        <f t="shared" si="14"/>
        <v>0</v>
      </c>
      <c r="M908" t="str">
        <f xml:space="preserve"> INDEX(Lookup!$D$3:$D$134, MATCH('Inputs - Reps'!D908, Lookup!$C$3:$C$134, 0),)</f>
        <v>E Capex DMMY</v>
      </c>
    </row>
    <row r="909" spans="3:13">
      <c r="C909" s="15" t="s">
        <v>303</v>
      </c>
      <c r="D909" s="15" t="s">
        <v>262</v>
      </c>
      <c r="E909" s="15" t="s">
        <v>263</v>
      </c>
      <c r="F909" s="15" t="s">
        <v>36</v>
      </c>
      <c r="G909" s="15">
        <f xml:space="preserve"> IF( ISNA( 'F_Inputs - Reps override'!F909 ), "", IF( ISBLANK( 'F_Inputs - Reps override'!F909 ), 'F_Inputs - Reps'!F909, 'F_Inputs - Reps override'!F909 ) )</f>
        <v>0</v>
      </c>
      <c r="H909" s="15">
        <f xml:space="preserve"> IF( ISNA( 'F_Inputs - Reps override'!G909 ), "", IF( ISBLANK( 'F_Inputs - Reps override'!G909 ), 'F_Inputs - Reps'!G909, 'F_Inputs - Reps override'!G909 ) )</f>
        <v>0</v>
      </c>
      <c r="I909" s="15">
        <f xml:space="preserve"> IF( ISNA( 'F_Inputs - Reps override'!H909 ), "", IF( ISBLANK( 'F_Inputs - Reps override'!H909 ), 'F_Inputs - Reps'!H909, 'F_Inputs - Reps override'!H909 ) )</f>
        <v>0</v>
      </c>
      <c r="J909" s="15">
        <f xml:space="preserve"> IF( ISNA( 'F_Inputs - Reps override'!I909 ), "", IF( ISBLANK( 'F_Inputs - Reps override'!I909 ), 'F_Inputs - Reps'!I909, 'F_Inputs - Reps override'!I909 ) )</f>
        <v>0</v>
      </c>
      <c r="K909" s="15">
        <f xml:space="preserve"> IF( ISNA( 'F_Inputs - Reps override'!J909 ), "", IF( ISBLANK( 'F_Inputs - Reps override'!J909 ), 'F_Inputs - Reps'!J909, 'F_Inputs - Reps override'!J909 ) )</f>
        <v>0</v>
      </c>
      <c r="L909" s="7">
        <f t="shared" si="14"/>
        <v>0</v>
      </c>
      <c r="M909" t="str">
        <f xml:space="preserve"> INDEX(Lookup!$D$3:$D$134, MATCH('Inputs - Reps'!D909, Lookup!$C$3:$C$134, 0),)</f>
        <v>DMMY G&amp;C</v>
      </c>
    </row>
    <row r="910" spans="3:13">
      <c r="C910" s="15" t="s">
        <v>303</v>
      </c>
      <c r="D910" s="15" t="s">
        <v>264</v>
      </c>
      <c r="E910" s="15" t="s">
        <v>265</v>
      </c>
      <c r="F910" s="15" t="s">
        <v>36</v>
      </c>
      <c r="G910" s="15">
        <f xml:space="preserve"> IF( ISNA( 'F_Inputs - Reps override'!F910 ), "", IF( ISBLANK( 'F_Inputs - Reps override'!F910 ), 'F_Inputs - Reps'!F910, 'F_Inputs - Reps override'!F910 ) )</f>
        <v>0</v>
      </c>
      <c r="H910" s="15">
        <f xml:space="preserve"> IF( ISNA( 'F_Inputs - Reps override'!G910 ), "", IF( ISBLANK( 'F_Inputs - Reps override'!G910 ), 'F_Inputs - Reps'!G910, 'F_Inputs - Reps override'!G910 ) )</f>
        <v>0</v>
      </c>
      <c r="I910" s="15">
        <f xml:space="preserve"> IF( ISNA( 'F_Inputs - Reps override'!H910 ), "", IF( ISBLANK( 'F_Inputs - Reps override'!H910 ), 'F_Inputs - Reps'!H910, 'F_Inputs - Reps override'!H910 ) )</f>
        <v>0</v>
      </c>
      <c r="J910" s="15">
        <f xml:space="preserve"> IF( ISNA( 'F_Inputs - Reps override'!I910 ), "", IF( ISBLANK( 'F_Inputs - Reps override'!I910 ), 'F_Inputs - Reps'!I910, 'F_Inputs - Reps override'!I910 ) )</f>
        <v>0</v>
      </c>
      <c r="K910" s="15">
        <f xml:space="preserve"> IF( ISNA( 'F_Inputs - Reps override'!J910 ), "", IF( ISBLANK( 'F_Inputs - Reps override'!J910 ), 'F_Inputs - Reps'!J910, 'F_Inputs - Reps override'!J910 ) )</f>
        <v>0</v>
      </c>
      <c r="L910" s="7">
        <f t="shared" si="14"/>
        <v>0</v>
      </c>
      <c r="M910" t="str">
        <f xml:space="preserve"> INDEX(Lookup!$D$3:$D$134, MATCH('Inputs - Reps'!D910, Lookup!$C$3:$C$134, 0),)</f>
        <v>3rd Opex WR</v>
      </c>
    </row>
    <row r="911" spans="3:13">
      <c r="C911" s="15" t="s">
        <v>303</v>
      </c>
      <c r="D911" s="15" t="s">
        <v>266</v>
      </c>
      <c r="E911" s="15" t="s">
        <v>267</v>
      </c>
      <c r="F911" s="15" t="s">
        <v>36</v>
      </c>
      <c r="G911" s="15">
        <f xml:space="preserve"> IF( ISNA( 'F_Inputs - Reps override'!F911 ), "", IF( ISBLANK( 'F_Inputs - Reps override'!F911 ), 'F_Inputs - Reps'!F911, 'F_Inputs - Reps override'!F911 ) )</f>
        <v>0</v>
      </c>
      <c r="H911" s="15">
        <f xml:space="preserve"> IF( ISNA( 'F_Inputs - Reps override'!G911 ), "", IF( ISBLANK( 'F_Inputs - Reps override'!G911 ), 'F_Inputs - Reps'!G911, 'F_Inputs - Reps override'!G911 ) )</f>
        <v>0</v>
      </c>
      <c r="I911" s="15">
        <f xml:space="preserve"> IF( ISNA( 'F_Inputs - Reps override'!H911 ), "", IF( ISBLANK( 'F_Inputs - Reps override'!H911 ), 'F_Inputs - Reps'!H911, 'F_Inputs - Reps override'!H911 ) )</f>
        <v>0</v>
      </c>
      <c r="J911" s="15">
        <f xml:space="preserve"> IF( ISNA( 'F_Inputs - Reps override'!I911 ), "", IF( ISBLANK( 'F_Inputs - Reps override'!I911 ), 'F_Inputs - Reps'!I911, 'F_Inputs - Reps override'!I911 ) )</f>
        <v>0</v>
      </c>
      <c r="K911" s="15">
        <f xml:space="preserve"> IF( ISNA( 'F_Inputs - Reps override'!J911 ), "", IF( ISBLANK( 'F_Inputs - Reps override'!J911 ), 'F_Inputs - Reps'!J911, 'F_Inputs - Reps override'!J911 ) )</f>
        <v>0</v>
      </c>
      <c r="L911" s="7">
        <f t="shared" si="14"/>
        <v>0</v>
      </c>
      <c r="M911" t="str">
        <f xml:space="preserve"> INDEX(Lookup!$D$3:$D$134, MATCH('Inputs - Reps'!D911, Lookup!$C$3:$C$134, 0),)</f>
        <v>3rd Opex WN</v>
      </c>
    </row>
    <row r="912" spans="3:13">
      <c r="C912" s="15" t="s">
        <v>303</v>
      </c>
      <c r="D912" s="15" t="s">
        <v>268</v>
      </c>
      <c r="E912" s="15" t="s">
        <v>269</v>
      </c>
      <c r="F912" s="15" t="s">
        <v>36</v>
      </c>
      <c r="G912" s="15">
        <f xml:space="preserve"> IF( ISNA( 'F_Inputs - Reps override'!F912 ), "", IF( ISBLANK( 'F_Inputs - Reps override'!F912 ), 'F_Inputs - Reps'!F912, 'F_Inputs - Reps override'!F912 ) )</f>
        <v>0</v>
      </c>
      <c r="H912" s="15">
        <f xml:space="preserve"> IF( ISNA( 'F_Inputs - Reps override'!G912 ), "", IF( ISBLANK( 'F_Inputs - Reps override'!G912 ), 'F_Inputs - Reps'!G912, 'F_Inputs - Reps override'!G912 ) )</f>
        <v>0</v>
      </c>
      <c r="I912" s="15">
        <f xml:space="preserve"> IF( ISNA( 'F_Inputs - Reps override'!H912 ), "", IF( ISBLANK( 'F_Inputs - Reps override'!H912 ), 'F_Inputs - Reps'!H912, 'F_Inputs - Reps override'!H912 ) )</f>
        <v>0</v>
      </c>
      <c r="J912" s="15">
        <f xml:space="preserve"> IF( ISNA( 'F_Inputs - Reps override'!I912 ), "", IF( ISBLANK( 'F_Inputs - Reps override'!I912 ), 'F_Inputs - Reps'!I912, 'F_Inputs - Reps override'!I912 ) )</f>
        <v>0</v>
      </c>
      <c r="K912" s="15">
        <f xml:space="preserve"> IF( ISNA( 'F_Inputs - Reps override'!J912 ), "", IF( ISBLANK( 'F_Inputs - Reps override'!J912 ), 'F_Inputs - Reps'!J912, 'F_Inputs - Reps override'!J912 ) )</f>
        <v>0</v>
      </c>
      <c r="L912" s="7">
        <f t="shared" si="14"/>
        <v>0</v>
      </c>
      <c r="M912" t="str">
        <f xml:space="preserve"> INDEX(Lookup!$D$3:$D$134, MATCH('Inputs - Reps'!D912, Lookup!$C$3:$C$134, 0),)</f>
        <v>3rd Opex WN</v>
      </c>
    </row>
    <row r="913" spans="3:13">
      <c r="C913" s="15" t="s">
        <v>303</v>
      </c>
      <c r="D913" s="15" t="s">
        <v>270</v>
      </c>
      <c r="E913" s="15" t="s">
        <v>271</v>
      </c>
      <c r="F913" s="15" t="s">
        <v>36</v>
      </c>
      <c r="G913" s="15">
        <f xml:space="preserve"> IF( ISNA( 'F_Inputs - Reps override'!F913 ), "", IF( ISBLANK( 'F_Inputs - Reps override'!F913 ), 'F_Inputs - Reps'!F913, 'F_Inputs - Reps override'!F913 ) )</f>
        <v>2.54</v>
      </c>
      <c r="H913" s="15">
        <f xml:space="preserve"> IF( ISNA( 'F_Inputs - Reps override'!G913 ), "", IF( ISBLANK( 'F_Inputs - Reps override'!G913 ), 'F_Inputs - Reps'!G913, 'F_Inputs - Reps override'!G913 ) )</f>
        <v>2.54</v>
      </c>
      <c r="I913" s="15">
        <f xml:space="preserve"> IF( ISNA( 'F_Inputs - Reps override'!H913 ), "", IF( ISBLANK( 'F_Inputs - Reps override'!H913 ), 'F_Inputs - Reps'!H913, 'F_Inputs - Reps override'!H913 ) )</f>
        <v>2.54</v>
      </c>
      <c r="J913" s="15">
        <f xml:space="preserve"> IF( ISNA( 'F_Inputs - Reps override'!I913 ), "", IF( ISBLANK( 'F_Inputs - Reps override'!I913 ), 'F_Inputs - Reps'!I913, 'F_Inputs - Reps override'!I913 ) )</f>
        <v>2.54</v>
      </c>
      <c r="K913" s="15">
        <f xml:space="preserve"> IF( ISNA( 'F_Inputs - Reps override'!J913 ), "", IF( ISBLANK( 'F_Inputs - Reps override'!J913 ), 'F_Inputs - Reps'!J913, 'F_Inputs - Reps override'!J913 ) )</f>
        <v>2.54</v>
      </c>
      <c r="L913" s="7">
        <f t="shared" si="14"/>
        <v>12.7</v>
      </c>
      <c r="M913" t="str">
        <f xml:space="preserve"> INDEX(Lookup!$D$3:$D$134, MATCH('Inputs - Reps'!D913, Lookup!$C$3:$C$134, 0),)</f>
        <v>3rd Opex WN</v>
      </c>
    </row>
    <row r="914" spans="3:13">
      <c r="C914" s="15" t="s">
        <v>303</v>
      </c>
      <c r="D914" s="15" t="s">
        <v>272</v>
      </c>
      <c r="E914" s="15" t="s">
        <v>273</v>
      </c>
      <c r="F914" s="15" t="s">
        <v>36</v>
      </c>
      <c r="G914" s="15">
        <f xml:space="preserve"> IF( ISNA( 'F_Inputs - Reps override'!F914 ), "", IF( ISBLANK( 'F_Inputs - Reps override'!F914 ), 'F_Inputs - Reps'!F914, 'F_Inputs - Reps override'!F914 ) )</f>
        <v>0</v>
      </c>
      <c r="H914" s="15">
        <f xml:space="preserve"> IF( ISNA( 'F_Inputs - Reps override'!G914 ), "", IF( ISBLANK( 'F_Inputs - Reps override'!G914 ), 'F_Inputs - Reps'!G914, 'F_Inputs - Reps override'!G914 ) )</f>
        <v>0</v>
      </c>
      <c r="I914" s="15">
        <f xml:space="preserve"> IF( ISNA( 'F_Inputs - Reps override'!H914 ), "", IF( ISBLANK( 'F_Inputs - Reps override'!H914 ), 'F_Inputs - Reps'!H914, 'F_Inputs - Reps override'!H914 ) )</f>
        <v>0</v>
      </c>
      <c r="J914" s="15">
        <f xml:space="preserve"> IF( ISNA( 'F_Inputs - Reps override'!I914 ), "", IF( ISBLANK( 'F_Inputs - Reps override'!I914 ), 'F_Inputs - Reps'!I914, 'F_Inputs - Reps override'!I914 ) )</f>
        <v>0</v>
      </c>
      <c r="K914" s="15">
        <f xml:space="preserve"> IF( ISNA( 'F_Inputs - Reps override'!J914 ), "", IF( ISBLANK( 'F_Inputs - Reps override'!J914 ), 'F_Inputs - Reps'!J914, 'F_Inputs - Reps override'!J914 ) )</f>
        <v>0</v>
      </c>
      <c r="L914" s="7">
        <f t="shared" si="14"/>
        <v>0</v>
      </c>
      <c r="M914" t="str">
        <f xml:space="preserve"> INDEX(Lookup!$D$3:$D$134, MATCH('Inputs - Reps'!D914, Lookup!$C$3:$C$134, 0),)</f>
        <v>3rd Opex WWN</v>
      </c>
    </row>
    <row r="915" spans="3:13">
      <c r="C915" s="15" t="s">
        <v>303</v>
      </c>
      <c r="D915" s="15" t="s">
        <v>274</v>
      </c>
      <c r="E915" s="15" t="s">
        <v>275</v>
      </c>
      <c r="F915" s="15" t="s">
        <v>36</v>
      </c>
      <c r="G915" s="15">
        <f xml:space="preserve"> IF( ISNA( 'F_Inputs - Reps override'!F915 ), "", IF( ISBLANK( 'F_Inputs - Reps override'!F915 ), 'F_Inputs - Reps'!F915, 'F_Inputs - Reps override'!F915 ) )</f>
        <v>0</v>
      </c>
      <c r="H915" s="15">
        <f xml:space="preserve"> IF( ISNA( 'F_Inputs - Reps override'!G915 ), "", IF( ISBLANK( 'F_Inputs - Reps override'!G915 ), 'F_Inputs - Reps'!G915, 'F_Inputs - Reps override'!G915 ) )</f>
        <v>0</v>
      </c>
      <c r="I915" s="15">
        <f xml:space="preserve"> IF( ISNA( 'F_Inputs - Reps override'!H915 ), "", IF( ISBLANK( 'F_Inputs - Reps override'!H915 ), 'F_Inputs - Reps'!H915, 'F_Inputs - Reps override'!H915 ) )</f>
        <v>0</v>
      </c>
      <c r="J915" s="15">
        <f xml:space="preserve"> IF( ISNA( 'F_Inputs - Reps override'!I915 ), "", IF( ISBLANK( 'F_Inputs - Reps override'!I915 ), 'F_Inputs - Reps'!I915, 'F_Inputs - Reps override'!I915 ) )</f>
        <v>0</v>
      </c>
      <c r="K915" s="15">
        <f xml:space="preserve"> IF( ISNA( 'F_Inputs - Reps override'!J915 ), "", IF( ISBLANK( 'F_Inputs - Reps override'!J915 ), 'F_Inputs - Reps'!J915, 'F_Inputs - Reps override'!J915 ) )</f>
        <v>0</v>
      </c>
      <c r="L915" s="7">
        <f t="shared" si="14"/>
        <v>0</v>
      </c>
      <c r="M915" t="str">
        <f xml:space="preserve"> INDEX(Lookup!$D$3:$D$134, MATCH('Inputs - Reps'!D915, Lookup!$C$3:$C$134, 0),)</f>
        <v>3rd Opex WWN</v>
      </c>
    </row>
    <row r="916" spans="3:13">
      <c r="C916" s="15" t="s">
        <v>303</v>
      </c>
      <c r="D916" s="15" t="s">
        <v>276</v>
      </c>
      <c r="E916" s="15" t="s">
        <v>277</v>
      </c>
      <c r="F916" s="15" t="s">
        <v>36</v>
      </c>
      <c r="G916" s="15">
        <f xml:space="preserve"> IF( ISNA( 'F_Inputs - Reps override'!F916 ), "", IF( ISBLANK( 'F_Inputs - Reps override'!F916 ), 'F_Inputs - Reps'!F916, 'F_Inputs - Reps override'!F916 ) )</f>
        <v>0</v>
      </c>
      <c r="H916" s="15">
        <f xml:space="preserve"> IF( ISNA( 'F_Inputs - Reps override'!G916 ), "", IF( ISBLANK( 'F_Inputs - Reps override'!G916 ), 'F_Inputs - Reps'!G916, 'F_Inputs - Reps override'!G916 ) )</f>
        <v>0</v>
      </c>
      <c r="I916" s="15">
        <f xml:space="preserve"> IF( ISNA( 'F_Inputs - Reps override'!H916 ), "", IF( ISBLANK( 'F_Inputs - Reps override'!H916 ), 'F_Inputs - Reps'!H916, 'F_Inputs - Reps override'!H916 ) )</f>
        <v>0</v>
      </c>
      <c r="J916" s="15">
        <f xml:space="preserve"> IF( ISNA( 'F_Inputs - Reps override'!I916 ), "", IF( ISBLANK( 'F_Inputs - Reps override'!I916 ), 'F_Inputs - Reps'!I916, 'F_Inputs - Reps override'!I916 ) )</f>
        <v>0</v>
      </c>
      <c r="K916" s="15">
        <f xml:space="preserve"> IF( ISNA( 'F_Inputs - Reps override'!J916 ), "", IF( ISBLANK( 'F_Inputs - Reps override'!J916 ), 'F_Inputs - Reps'!J916, 'F_Inputs - Reps override'!J916 ) )</f>
        <v>0</v>
      </c>
      <c r="L916" s="7">
        <f t="shared" si="14"/>
        <v>0</v>
      </c>
      <c r="M916" t="str">
        <f xml:space="preserve"> INDEX(Lookup!$D$3:$D$134, MATCH('Inputs - Reps'!D916, Lookup!$C$3:$C$134, 0),)</f>
        <v>3rd Opex BIO</v>
      </c>
    </row>
    <row r="917" spans="3:13">
      <c r="C917" s="15" t="s">
        <v>303</v>
      </c>
      <c r="D917" s="15" t="s">
        <v>278</v>
      </c>
      <c r="E917" s="15" t="s">
        <v>279</v>
      </c>
      <c r="F917" s="15" t="s">
        <v>36</v>
      </c>
      <c r="G917" s="15">
        <f xml:space="preserve"> IF( ISNA( 'F_Inputs - Reps override'!F917 ), "", IF( ISBLANK( 'F_Inputs - Reps override'!F917 ), 'F_Inputs - Reps'!F917, 'F_Inputs - Reps override'!F917 ) )</f>
        <v>0</v>
      </c>
      <c r="H917" s="15">
        <f xml:space="preserve"> IF( ISNA( 'F_Inputs - Reps override'!G917 ), "", IF( ISBLANK( 'F_Inputs - Reps override'!G917 ), 'F_Inputs - Reps'!G917, 'F_Inputs - Reps override'!G917 ) )</f>
        <v>0</v>
      </c>
      <c r="I917" s="15">
        <f xml:space="preserve"> IF( ISNA( 'F_Inputs - Reps override'!H917 ), "", IF( ISBLANK( 'F_Inputs - Reps override'!H917 ), 'F_Inputs - Reps'!H917, 'F_Inputs - Reps override'!H917 ) )</f>
        <v>0</v>
      </c>
      <c r="J917" s="15">
        <f xml:space="preserve"> IF( ISNA( 'F_Inputs - Reps override'!I917 ), "", IF( ISBLANK( 'F_Inputs - Reps override'!I917 ), 'F_Inputs - Reps'!I917, 'F_Inputs - Reps override'!I917 ) )</f>
        <v>0</v>
      </c>
      <c r="K917" s="15">
        <f xml:space="preserve"> IF( ISNA( 'F_Inputs - Reps override'!J917 ), "", IF( ISBLANK( 'F_Inputs - Reps override'!J917 ), 'F_Inputs - Reps'!J917, 'F_Inputs - Reps override'!J917 ) )</f>
        <v>0</v>
      </c>
      <c r="L917" s="7">
        <f t="shared" si="14"/>
        <v>0</v>
      </c>
      <c r="M917" t="str">
        <f xml:space="preserve"> INDEX(Lookup!$D$3:$D$134, MATCH('Inputs - Reps'!D917, Lookup!$C$3:$C$134, 0),)</f>
        <v>3rd Opex BIO</v>
      </c>
    </row>
    <row r="918" spans="3:13">
      <c r="C918" s="15" t="s">
        <v>303</v>
      </c>
      <c r="D918" s="15" t="s">
        <v>280</v>
      </c>
      <c r="E918" s="15" t="s">
        <v>281</v>
      </c>
      <c r="F918" s="15" t="s">
        <v>36</v>
      </c>
      <c r="G918" s="15">
        <f xml:space="preserve"> IF( ISNA( 'F_Inputs - Reps override'!F918 ), "", IF( ISBLANK( 'F_Inputs - Reps override'!F918 ), 'F_Inputs - Reps'!F918, 'F_Inputs - Reps override'!F918 ) )</f>
        <v>0</v>
      </c>
      <c r="H918" s="15">
        <f xml:space="preserve"> IF( ISNA( 'F_Inputs - Reps override'!G918 ), "", IF( ISBLANK( 'F_Inputs - Reps override'!G918 ), 'F_Inputs - Reps'!G918, 'F_Inputs - Reps override'!G918 ) )</f>
        <v>0</v>
      </c>
      <c r="I918" s="15">
        <f xml:space="preserve"> IF( ISNA( 'F_Inputs - Reps override'!H918 ), "", IF( ISBLANK( 'F_Inputs - Reps override'!H918 ), 'F_Inputs - Reps'!H918, 'F_Inputs - Reps override'!H918 ) )</f>
        <v>0</v>
      </c>
      <c r="J918" s="15">
        <f xml:space="preserve"> IF( ISNA( 'F_Inputs - Reps override'!I918 ), "", IF( ISBLANK( 'F_Inputs - Reps override'!I918 ), 'F_Inputs - Reps'!I918, 'F_Inputs - Reps override'!I918 ) )</f>
        <v>0</v>
      </c>
      <c r="K918" s="15">
        <f xml:space="preserve"> IF( ISNA( 'F_Inputs - Reps override'!J918 ), "", IF( ISBLANK( 'F_Inputs - Reps override'!J918 ), 'F_Inputs - Reps'!J918, 'F_Inputs - Reps override'!J918 ) )</f>
        <v>0</v>
      </c>
      <c r="L918" s="7">
        <f t="shared" si="14"/>
        <v>0</v>
      </c>
      <c r="M918" t="str">
        <f xml:space="preserve"> INDEX(Lookup!$D$3:$D$134, MATCH('Inputs - Reps'!D918, Lookup!$C$3:$C$134, 0),)</f>
        <v>3rd Opex BIO</v>
      </c>
    </row>
    <row r="919" spans="3:13">
      <c r="C919" s="15" t="s">
        <v>303</v>
      </c>
      <c r="D919" s="15" t="s">
        <v>282</v>
      </c>
      <c r="E919" s="15" t="s">
        <v>283</v>
      </c>
      <c r="F919" s="15" t="s">
        <v>36</v>
      </c>
      <c r="G919" s="15">
        <f xml:space="preserve"> IF( ISNA( 'F_Inputs - Reps override'!F919 ), "", IF( ISBLANK( 'F_Inputs - Reps override'!F919 ), 'F_Inputs - Reps'!F919, 'F_Inputs - Reps override'!F919 ) )</f>
        <v>0</v>
      </c>
      <c r="H919" s="15">
        <f xml:space="preserve"> IF( ISNA( 'F_Inputs - Reps override'!G919 ), "", IF( ISBLANK( 'F_Inputs - Reps override'!G919 ), 'F_Inputs - Reps'!G919, 'F_Inputs - Reps override'!G919 ) )</f>
        <v>0</v>
      </c>
      <c r="I919" s="15">
        <f xml:space="preserve"> IF( ISNA( 'F_Inputs - Reps override'!H919 ), "", IF( ISBLANK( 'F_Inputs - Reps override'!H919 ), 'F_Inputs - Reps'!H919, 'F_Inputs - Reps override'!H919 ) )</f>
        <v>0</v>
      </c>
      <c r="J919" s="15">
        <f xml:space="preserve"> IF( ISNA( 'F_Inputs - Reps override'!I919 ), "", IF( ISBLANK( 'F_Inputs - Reps override'!I919 ), 'F_Inputs - Reps'!I919, 'F_Inputs - Reps override'!I919 ) )</f>
        <v>0</v>
      </c>
      <c r="K919" s="15">
        <f xml:space="preserve"> IF( ISNA( 'F_Inputs - Reps override'!J919 ), "", IF( ISBLANK( 'F_Inputs - Reps override'!J919 ), 'F_Inputs - Reps'!J919, 'F_Inputs - Reps override'!J919 ) )</f>
        <v>0</v>
      </c>
      <c r="L919" s="7">
        <f t="shared" si="14"/>
        <v>0</v>
      </c>
      <c r="M919" t="str">
        <f xml:space="preserve"> INDEX(Lookup!$D$3:$D$134, MATCH('Inputs - Reps'!D919, Lookup!$C$3:$C$134, 0),)</f>
        <v>3rd Capex WR</v>
      </c>
    </row>
    <row r="920" spans="3:13">
      <c r="C920" s="15" t="s">
        <v>303</v>
      </c>
      <c r="D920" s="15" t="s">
        <v>284</v>
      </c>
      <c r="E920" s="15" t="s">
        <v>285</v>
      </c>
      <c r="F920" s="15" t="s">
        <v>36</v>
      </c>
      <c r="G920" s="15">
        <f xml:space="preserve"> IF( ISNA( 'F_Inputs - Reps override'!F920 ), "", IF( ISBLANK( 'F_Inputs - Reps override'!F920 ), 'F_Inputs - Reps'!F920, 'F_Inputs - Reps override'!F920 ) )</f>
        <v>0</v>
      </c>
      <c r="H920" s="15">
        <f xml:space="preserve"> IF( ISNA( 'F_Inputs - Reps override'!G920 ), "", IF( ISBLANK( 'F_Inputs - Reps override'!G920 ), 'F_Inputs - Reps'!G920, 'F_Inputs - Reps override'!G920 ) )</f>
        <v>0</v>
      </c>
      <c r="I920" s="15">
        <f xml:space="preserve"> IF( ISNA( 'F_Inputs - Reps override'!H920 ), "", IF( ISBLANK( 'F_Inputs - Reps override'!H920 ), 'F_Inputs - Reps'!H920, 'F_Inputs - Reps override'!H920 ) )</f>
        <v>0</v>
      </c>
      <c r="J920" s="15">
        <f xml:space="preserve"> IF( ISNA( 'F_Inputs - Reps override'!I920 ), "", IF( ISBLANK( 'F_Inputs - Reps override'!I920 ), 'F_Inputs - Reps'!I920, 'F_Inputs - Reps override'!I920 ) )</f>
        <v>0</v>
      </c>
      <c r="K920" s="15">
        <f xml:space="preserve"> IF( ISNA( 'F_Inputs - Reps override'!J920 ), "", IF( ISBLANK( 'F_Inputs - Reps override'!J920 ), 'F_Inputs - Reps'!J920, 'F_Inputs - Reps override'!J920 ) )</f>
        <v>0</v>
      </c>
      <c r="L920" s="7">
        <f t="shared" si="14"/>
        <v>0</v>
      </c>
      <c r="M920" t="str">
        <f xml:space="preserve"> INDEX(Lookup!$D$3:$D$134, MATCH('Inputs - Reps'!D920, Lookup!$C$3:$C$134, 0),)</f>
        <v>3rd Capex WN</v>
      </c>
    </row>
    <row r="921" spans="3:13">
      <c r="C921" s="15" t="s">
        <v>303</v>
      </c>
      <c r="D921" s="15" t="s">
        <v>286</v>
      </c>
      <c r="E921" s="15" t="s">
        <v>269</v>
      </c>
      <c r="F921" s="15" t="s">
        <v>36</v>
      </c>
      <c r="G921" s="15">
        <f xml:space="preserve"> IF( ISNA( 'F_Inputs - Reps override'!F921 ), "", IF( ISBLANK( 'F_Inputs - Reps override'!F921 ), 'F_Inputs - Reps'!F921, 'F_Inputs - Reps override'!F921 ) )</f>
        <v>0</v>
      </c>
      <c r="H921" s="15">
        <f xml:space="preserve"> IF( ISNA( 'F_Inputs - Reps override'!G921 ), "", IF( ISBLANK( 'F_Inputs - Reps override'!G921 ), 'F_Inputs - Reps'!G921, 'F_Inputs - Reps override'!G921 ) )</f>
        <v>0</v>
      </c>
      <c r="I921" s="15">
        <f xml:space="preserve"> IF( ISNA( 'F_Inputs - Reps override'!H921 ), "", IF( ISBLANK( 'F_Inputs - Reps override'!H921 ), 'F_Inputs - Reps'!H921, 'F_Inputs - Reps override'!H921 ) )</f>
        <v>0</v>
      </c>
      <c r="J921" s="15">
        <f xml:space="preserve"> IF( ISNA( 'F_Inputs - Reps override'!I921 ), "", IF( ISBLANK( 'F_Inputs - Reps override'!I921 ), 'F_Inputs - Reps'!I921, 'F_Inputs - Reps override'!I921 ) )</f>
        <v>0</v>
      </c>
      <c r="K921" s="15">
        <f xml:space="preserve"> IF( ISNA( 'F_Inputs - Reps override'!J921 ), "", IF( ISBLANK( 'F_Inputs - Reps override'!J921 ), 'F_Inputs - Reps'!J921, 'F_Inputs - Reps override'!J921 ) )</f>
        <v>0</v>
      </c>
      <c r="L921" s="7">
        <f t="shared" si="14"/>
        <v>0</v>
      </c>
      <c r="M921" t="str">
        <f xml:space="preserve"> INDEX(Lookup!$D$3:$D$134, MATCH('Inputs - Reps'!D921, Lookup!$C$3:$C$134, 0),)</f>
        <v>3rd Capex WN</v>
      </c>
    </row>
    <row r="922" spans="3:13">
      <c r="C922" s="15" t="s">
        <v>303</v>
      </c>
      <c r="D922" s="15" t="s">
        <v>287</v>
      </c>
      <c r="E922" s="15" t="s">
        <v>271</v>
      </c>
      <c r="F922" s="15" t="s">
        <v>36</v>
      </c>
      <c r="G922" s="15">
        <f xml:space="preserve"> IF( ISNA( 'F_Inputs - Reps override'!F922 ), "", IF( ISBLANK( 'F_Inputs - Reps override'!F922 ), 'F_Inputs - Reps'!F922, 'F_Inputs - Reps override'!F922 ) )</f>
        <v>0</v>
      </c>
      <c r="H922" s="15">
        <f xml:space="preserve"> IF( ISNA( 'F_Inputs - Reps override'!G922 ), "", IF( ISBLANK( 'F_Inputs - Reps override'!G922 ), 'F_Inputs - Reps'!G922, 'F_Inputs - Reps override'!G922 ) )</f>
        <v>0</v>
      </c>
      <c r="I922" s="15">
        <f xml:space="preserve"> IF( ISNA( 'F_Inputs - Reps override'!H922 ), "", IF( ISBLANK( 'F_Inputs - Reps override'!H922 ), 'F_Inputs - Reps'!H922, 'F_Inputs - Reps override'!H922 ) )</f>
        <v>0</v>
      </c>
      <c r="J922" s="15">
        <f xml:space="preserve"> IF( ISNA( 'F_Inputs - Reps override'!I922 ), "", IF( ISBLANK( 'F_Inputs - Reps override'!I922 ), 'F_Inputs - Reps'!I922, 'F_Inputs - Reps override'!I922 ) )</f>
        <v>0</v>
      </c>
      <c r="K922" s="15">
        <f xml:space="preserve"> IF( ISNA( 'F_Inputs - Reps override'!J922 ), "", IF( ISBLANK( 'F_Inputs - Reps override'!J922 ), 'F_Inputs - Reps'!J922, 'F_Inputs - Reps override'!J922 ) )</f>
        <v>0</v>
      </c>
      <c r="L922" s="7">
        <f t="shared" si="14"/>
        <v>0</v>
      </c>
      <c r="M922" t="str">
        <f xml:space="preserve"> INDEX(Lookup!$D$3:$D$134, MATCH('Inputs - Reps'!D922, Lookup!$C$3:$C$134, 0),)</f>
        <v>3rd Capex WN</v>
      </c>
    </row>
    <row r="923" spans="3:13">
      <c r="C923" s="15" t="s">
        <v>303</v>
      </c>
      <c r="D923" s="15" t="s">
        <v>288</v>
      </c>
      <c r="E923" s="15" t="s">
        <v>289</v>
      </c>
      <c r="F923" s="15" t="s">
        <v>36</v>
      </c>
      <c r="G923" s="15">
        <f xml:space="preserve"> IF( ISNA( 'F_Inputs - Reps override'!F923 ), "", IF( ISBLANK( 'F_Inputs - Reps override'!F923 ), 'F_Inputs - Reps'!F923, 'F_Inputs - Reps override'!F923 ) )</f>
        <v>0</v>
      </c>
      <c r="H923" s="15">
        <f xml:space="preserve"> IF( ISNA( 'F_Inputs - Reps override'!G923 ), "", IF( ISBLANK( 'F_Inputs - Reps override'!G923 ), 'F_Inputs - Reps'!G923, 'F_Inputs - Reps override'!G923 ) )</f>
        <v>0</v>
      </c>
      <c r="I923" s="15">
        <f xml:space="preserve"> IF( ISNA( 'F_Inputs - Reps override'!H923 ), "", IF( ISBLANK( 'F_Inputs - Reps override'!H923 ), 'F_Inputs - Reps'!H923, 'F_Inputs - Reps override'!H923 ) )</f>
        <v>0</v>
      </c>
      <c r="J923" s="15">
        <f xml:space="preserve"> IF( ISNA( 'F_Inputs - Reps override'!I923 ), "", IF( ISBLANK( 'F_Inputs - Reps override'!I923 ), 'F_Inputs - Reps'!I923, 'F_Inputs - Reps override'!I923 ) )</f>
        <v>0</v>
      </c>
      <c r="K923" s="15">
        <f xml:space="preserve"> IF( ISNA( 'F_Inputs - Reps override'!J923 ), "", IF( ISBLANK( 'F_Inputs - Reps override'!J923 ), 'F_Inputs - Reps'!J923, 'F_Inputs - Reps override'!J923 ) )</f>
        <v>0</v>
      </c>
      <c r="L923" s="7">
        <f t="shared" si="14"/>
        <v>0</v>
      </c>
      <c r="M923" t="str">
        <f xml:space="preserve"> INDEX(Lookup!$D$3:$D$134, MATCH('Inputs - Reps'!D923, Lookup!$C$3:$C$134, 0),)</f>
        <v>3rd Capex WWN</v>
      </c>
    </row>
    <row r="924" spans="3:13">
      <c r="C924" s="15" t="s">
        <v>303</v>
      </c>
      <c r="D924" s="15" t="s">
        <v>290</v>
      </c>
      <c r="E924" s="15" t="s">
        <v>291</v>
      </c>
      <c r="F924" s="15" t="s">
        <v>36</v>
      </c>
      <c r="G924" s="15">
        <f xml:space="preserve"> IF( ISNA( 'F_Inputs - Reps override'!F924 ), "", IF( ISBLANK( 'F_Inputs - Reps override'!F924 ), 'F_Inputs - Reps'!F924, 'F_Inputs - Reps override'!F924 ) )</f>
        <v>0</v>
      </c>
      <c r="H924" s="15">
        <f xml:space="preserve"> IF( ISNA( 'F_Inputs - Reps override'!G924 ), "", IF( ISBLANK( 'F_Inputs - Reps override'!G924 ), 'F_Inputs - Reps'!G924, 'F_Inputs - Reps override'!G924 ) )</f>
        <v>0</v>
      </c>
      <c r="I924" s="15">
        <f xml:space="preserve"> IF( ISNA( 'F_Inputs - Reps override'!H924 ), "", IF( ISBLANK( 'F_Inputs - Reps override'!H924 ), 'F_Inputs - Reps'!H924, 'F_Inputs - Reps override'!H924 ) )</f>
        <v>0</v>
      </c>
      <c r="J924" s="15">
        <f xml:space="preserve"> IF( ISNA( 'F_Inputs - Reps override'!I924 ), "", IF( ISBLANK( 'F_Inputs - Reps override'!I924 ), 'F_Inputs - Reps'!I924, 'F_Inputs - Reps override'!I924 ) )</f>
        <v>0</v>
      </c>
      <c r="K924" s="15">
        <f xml:space="preserve"> IF( ISNA( 'F_Inputs - Reps override'!J924 ), "", IF( ISBLANK( 'F_Inputs - Reps override'!J924 ), 'F_Inputs - Reps'!J924, 'F_Inputs - Reps override'!J924 ) )</f>
        <v>0</v>
      </c>
      <c r="L924" s="7">
        <f t="shared" si="14"/>
        <v>0</v>
      </c>
      <c r="M924" t="str">
        <f xml:space="preserve"> INDEX(Lookup!$D$3:$D$134, MATCH('Inputs - Reps'!D924, Lookup!$C$3:$C$134, 0),)</f>
        <v>3rd Capex WWN</v>
      </c>
    </row>
    <row r="925" spans="3:13">
      <c r="C925" s="15" t="s">
        <v>303</v>
      </c>
      <c r="D925" s="15" t="s">
        <v>292</v>
      </c>
      <c r="E925" s="15" t="s">
        <v>293</v>
      </c>
      <c r="F925" s="15" t="s">
        <v>36</v>
      </c>
      <c r="G925" s="15">
        <f xml:space="preserve"> IF( ISNA( 'F_Inputs - Reps override'!F925 ), "", IF( ISBLANK( 'F_Inputs - Reps override'!F925 ), 'F_Inputs - Reps'!F925, 'F_Inputs - Reps override'!F925 ) )</f>
        <v>0</v>
      </c>
      <c r="H925" s="15">
        <f xml:space="preserve"> IF( ISNA( 'F_Inputs - Reps override'!G925 ), "", IF( ISBLANK( 'F_Inputs - Reps override'!G925 ), 'F_Inputs - Reps'!G925, 'F_Inputs - Reps override'!G925 ) )</f>
        <v>0</v>
      </c>
      <c r="I925" s="15">
        <f xml:space="preserve"> IF( ISNA( 'F_Inputs - Reps override'!H925 ), "", IF( ISBLANK( 'F_Inputs - Reps override'!H925 ), 'F_Inputs - Reps'!H925, 'F_Inputs - Reps override'!H925 ) )</f>
        <v>0</v>
      </c>
      <c r="J925" s="15">
        <f xml:space="preserve"> IF( ISNA( 'F_Inputs - Reps override'!I925 ), "", IF( ISBLANK( 'F_Inputs - Reps override'!I925 ), 'F_Inputs - Reps'!I925, 'F_Inputs - Reps override'!I925 ) )</f>
        <v>0</v>
      </c>
      <c r="K925" s="15">
        <f xml:space="preserve"> IF( ISNA( 'F_Inputs - Reps override'!J925 ), "", IF( ISBLANK( 'F_Inputs - Reps override'!J925 ), 'F_Inputs - Reps'!J925, 'F_Inputs - Reps override'!J925 ) )</f>
        <v>0</v>
      </c>
      <c r="L925" s="7">
        <f t="shared" si="14"/>
        <v>0</v>
      </c>
      <c r="M925" t="str">
        <f xml:space="preserve"> INDEX(Lookup!$D$3:$D$134, MATCH('Inputs - Reps'!D925, Lookup!$C$3:$C$134, 0),)</f>
        <v>3rd Capex BIO</v>
      </c>
    </row>
    <row r="926" spans="3:13">
      <c r="C926" s="15" t="s">
        <v>303</v>
      </c>
      <c r="D926" s="15" t="s">
        <v>294</v>
      </c>
      <c r="E926" s="15" t="s">
        <v>295</v>
      </c>
      <c r="F926" s="15" t="s">
        <v>36</v>
      </c>
      <c r="G926" s="15">
        <f xml:space="preserve"> IF( ISNA( 'F_Inputs - Reps override'!F926 ), "", IF( ISBLANK( 'F_Inputs - Reps override'!F926 ), 'F_Inputs - Reps'!F926, 'F_Inputs - Reps override'!F926 ) )</f>
        <v>0</v>
      </c>
      <c r="H926" s="15">
        <f xml:space="preserve"> IF( ISNA( 'F_Inputs - Reps override'!G926 ), "", IF( ISBLANK( 'F_Inputs - Reps override'!G926 ), 'F_Inputs - Reps'!G926, 'F_Inputs - Reps override'!G926 ) )</f>
        <v>0</v>
      </c>
      <c r="I926" s="15">
        <f xml:space="preserve"> IF( ISNA( 'F_Inputs - Reps override'!H926 ), "", IF( ISBLANK( 'F_Inputs - Reps override'!H926 ), 'F_Inputs - Reps'!H926, 'F_Inputs - Reps override'!H926 ) )</f>
        <v>0</v>
      </c>
      <c r="J926" s="15">
        <f xml:space="preserve"> IF( ISNA( 'F_Inputs - Reps override'!I926 ), "", IF( ISBLANK( 'F_Inputs - Reps override'!I926 ), 'F_Inputs - Reps'!I926, 'F_Inputs - Reps override'!I926 ) )</f>
        <v>0</v>
      </c>
      <c r="K926" s="15">
        <f xml:space="preserve"> IF( ISNA( 'F_Inputs - Reps override'!J926 ), "", IF( ISBLANK( 'F_Inputs - Reps override'!J926 ), 'F_Inputs - Reps'!J926, 'F_Inputs - Reps override'!J926 ) )</f>
        <v>0</v>
      </c>
      <c r="L926" s="7">
        <f t="shared" si="14"/>
        <v>0</v>
      </c>
      <c r="M926" t="str">
        <f xml:space="preserve"> INDEX(Lookup!$D$3:$D$134, MATCH('Inputs - Reps'!D926, Lookup!$C$3:$C$134, 0),)</f>
        <v>3rd Capex BIO</v>
      </c>
    </row>
    <row r="927" spans="3:13">
      <c r="C927" s="15" t="s">
        <v>303</v>
      </c>
      <c r="D927" s="15" t="s">
        <v>296</v>
      </c>
      <c r="E927" s="15" t="s">
        <v>297</v>
      </c>
      <c r="F927" s="15" t="s">
        <v>36</v>
      </c>
      <c r="G927" s="15">
        <f xml:space="preserve"> IF( ISNA( 'F_Inputs - Reps override'!F927 ), "", IF( ISBLANK( 'F_Inputs - Reps override'!F927 ), 'F_Inputs - Reps'!F927, 'F_Inputs - Reps override'!F927 ) )</f>
        <v>0</v>
      </c>
      <c r="H927" s="15">
        <f xml:space="preserve"> IF( ISNA( 'F_Inputs - Reps override'!G927 ), "", IF( ISBLANK( 'F_Inputs - Reps override'!G927 ), 'F_Inputs - Reps'!G927, 'F_Inputs - Reps override'!G927 ) )</f>
        <v>0</v>
      </c>
      <c r="I927" s="15">
        <f xml:space="preserve"> IF( ISNA( 'F_Inputs - Reps override'!H927 ), "", IF( ISBLANK( 'F_Inputs - Reps override'!H927 ), 'F_Inputs - Reps'!H927, 'F_Inputs - Reps override'!H927 ) )</f>
        <v>0</v>
      </c>
      <c r="J927" s="15">
        <f xml:space="preserve"> IF( ISNA( 'F_Inputs - Reps override'!I927 ), "", IF( ISBLANK( 'F_Inputs - Reps override'!I927 ), 'F_Inputs - Reps'!I927, 'F_Inputs - Reps override'!I927 ) )</f>
        <v>0</v>
      </c>
      <c r="K927" s="15">
        <f xml:space="preserve"> IF( ISNA( 'F_Inputs - Reps override'!J927 ), "", IF( ISBLANK( 'F_Inputs - Reps override'!J927 ), 'F_Inputs - Reps'!J927, 'F_Inputs - Reps override'!J927 ) )</f>
        <v>0</v>
      </c>
      <c r="L927" s="7">
        <f t="shared" si="14"/>
        <v>0</v>
      </c>
      <c r="M927" t="str">
        <f xml:space="preserve"> INDEX(Lookup!$D$3:$D$134, MATCH('Inputs - Reps'!D927, Lookup!$C$3:$C$134, 0),)</f>
        <v>3rd Capex BIO</v>
      </c>
    </row>
    <row r="928" spans="3:13">
      <c r="C928" s="15" t="s">
        <v>304</v>
      </c>
      <c r="D928" s="15" t="s">
        <v>34</v>
      </c>
      <c r="E928" s="15" t="s">
        <v>35</v>
      </c>
      <c r="F928" s="15" t="s">
        <v>36</v>
      </c>
      <c r="G928" s="15">
        <f xml:space="preserve"> IF( ISNA( 'F_Inputs - Reps override'!F928 ), "", IF( ISBLANK( 'F_Inputs - Reps override'!F928 ), 'F_Inputs - Reps'!F928, 'F_Inputs - Reps override'!F928 ) )</f>
        <v>17.1127251655242</v>
      </c>
      <c r="H928" s="15">
        <f xml:space="preserve"> IF( ISNA( 'F_Inputs - Reps override'!G928 ), "", IF( ISBLANK( 'F_Inputs - Reps override'!G928 ), 'F_Inputs - Reps'!G928, 'F_Inputs - Reps override'!G928 ) )</f>
        <v>17.639647061038701</v>
      </c>
      <c r="I928" s="15">
        <f xml:space="preserve"> IF( ISNA( 'F_Inputs - Reps override'!H928 ), "", IF( ISBLANK( 'F_Inputs - Reps override'!H928 ), 'F_Inputs - Reps'!H928, 'F_Inputs - Reps override'!H928 ) )</f>
        <v>17.931522686845899</v>
      </c>
      <c r="J928" s="15">
        <f xml:space="preserve"> IF( ISNA( 'F_Inputs - Reps override'!I928 ), "", IF( ISBLANK( 'F_Inputs - Reps override'!I928 ), 'F_Inputs - Reps'!I928, 'F_Inputs - Reps override'!I928 ) )</f>
        <v>21.353609732983401</v>
      </c>
      <c r="K928" s="15">
        <f xml:space="preserve"> IF( ISNA( 'F_Inputs - Reps override'!J928 ), "", IF( ISBLANK( 'F_Inputs - Reps override'!J928 ), 'F_Inputs - Reps'!J928, 'F_Inputs - Reps override'!J928 ) )</f>
        <v>20.314237602416</v>
      </c>
      <c r="L928" s="7">
        <f t="shared" si="14"/>
        <v>94.351742248808193</v>
      </c>
      <c r="M928" t="str">
        <f xml:space="preserve"> INDEX(Lookup!$D$3:$D$134, MATCH('Inputs - Reps'!D928, Lookup!$C$3:$C$134, 0),)</f>
        <v>B Opex WR</v>
      </c>
    </row>
    <row r="929" spans="3:13">
      <c r="C929" s="15" t="s">
        <v>304</v>
      </c>
      <c r="D929" s="15" t="s">
        <v>38</v>
      </c>
      <c r="E929" s="15" t="s">
        <v>39</v>
      </c>
      <c r="F929" s="15" t="s">
        <v>36</v>
      </c>
      <c r="G929" s="15">
        <f xml:space="preserve"> IF( ISNA( 'F_Inputs - Reps override'!F929 ), "", IF( ISBLANK( 'F_Inputs - Reps override'!F929 ), 'F_Inputs - Reps'!F929, 'F_Inputs - Reps override'!F929 ) )</f>
        <v>28.971269579763199</v>
      </c>
      <c r="H929" s="15">
        <f xml:space="preserve"> IF( ISNA( 'F_Inputs - Reps override'!G929 ), "", IF( ISBLANK( 'F_Inputs - Reps override'!G929 ), 'F_Inputs - Reps'!G929, 'F_Inputs - Reps override'!G929 ) )</f>
        <v>27.759258132724401</v>
      </c>
      <c r="I929" s="15">
        <f xml:space="preserve"> IF( ISNA( 'F_Inputs - Reps override'!H929 ), "", IF( ISBLANK( 'F_Inputs - Reps override'!H929 ), 'F_Inputs - Reps'!H929, 'F_Inputs - Reps override'!H929 ) )</f>
        <v>27.201042267140199</v>
      </c>
      <c r="J929" s="15">
        <f xml:space="preserve"> IF( ISNA( 'F_Inputs - Reps override'!I929 ), "", IF( ISBLANK( 'F_Inputs - Reps override'!I929 ), 'F_Inputs - Reps'!I929, 'F_Inputs - Reps override'!I929 ) )</f>
        <v>32.167243714064902</v>
      </c>
      <c r="K929" s="15">
        <f xml:space="preserve"> IF( ISNA( 'F_Inputs - Reps override'!J929 ), "", IF( ISBLANK( 'F_Inputs - Reps override'!J929 ), 'F_Inputs - Reps'!J929, 'F_Inputs - Reps override'!J929 ) )</f>
        <v>31.303130502203</v>
      </c>
      <c r="L929" s="7">
        <f t="shared" si="14"/>
        <v>147.40194419589571</v>
      </c>
      <c r="M929" t="str">
        <f xml:space="preserve"> INDEX(Lookup!$D$3:$D$134, MATCH('Inputs - Reps'!D929, Lookup!$C$3:$C$134, 0),)</f>
        <v>B Opex WN</v>
      </c>
    </row>
    <row r="930" spans="3:13">
      <c r="C930" s="15" t="s">
        <v>304</v>
      </c>
      <c r="D930" s="15" t="s">
        <v>40</v>
      </c>
      <c r="E930" s="15" t="s">
        <v>41</v>
      </c>
      <c r="F930" s="15" t="s">
        <v>36</v>
      </c>
      <c r="G930" s="15">
        <f xml:space="preserve"> IF( ISNA( 'F_Inputs - Reps override'!F930 ), "", IF( ISBLANK( 'F_Inputs - Reps override'!F930 ), 'F_Inputs - Reps'!F930, 'F_Inputs - Reps override'!F930 ) )</f>
        <v>92.903208330204095</v>
      </c>
      <c r="H930" s="15">
        <f xml:space="preserve"> IF( ISNA( 'F_Inputs - Reps override'!G930 ), "", IF( ISBLANK( 'F_Inputs - Reps override'!G930 ), 'F_Inputs - Reps'!G930, 'F_Inputs - Reps override'!G930 ) )</f>
        <v>93.184672453371604</v>
      </c>
      <c r="I930" s="15">
        <f xml:space="preserve"> IF( ISNA( 'F_Inputs - Reps override'!H930 ), "", IF( ISBLANK( 'F_Inputs - Reps override'!H930 ), 'F_Inputs - Reps'!H930, 'F_Inputs - Reps override'!H930 ) )</f>
        <v>91.911546187372295</v>
      </c>
      <c r="J930" s="15">
        <f xml:space="preserve"> IF( ISNA( 'F_Inputs - Reps override'!I930 ), "", IF( ISBLANK( 'F_Inputs - Reps override'!I930 ), 'F_Inputs - Reps'!I930, 'F_Inputs - Reps override'!I930 ) )</f>
        <v>94.063386457970395</v>
      </c>
      <c r="K930" s="15">
        <f xml:space="preserve"> IF( ISNA( 'F_Inputs - Reps override'!J930 ), "", IF( ISBLANK( 'F_Inputs - Reps override'!J930 ), 'F_Inputs - Reps'!J930, 'F_Inputs - Reps override'!J930 ) )</f>
        <v>92.070670485624007</v>
      </c>
      <c r="L930" s="7">
        <f t="shared" si="14"/>
        <v>464.13348391454241</v>
      </c>
      <c r="M930" t="str">
        <f xml:space="preserve"> INDEX(Lookup!$D$3:$D$134, MATCH('Inputs - Reps'!D930, Lookup!$C$3:$C$134, 0),)</f>
        <v>B Opex WN</v>
      </c>
    </row>
    <row r="931" spans="3:13">
      <c r="C931" s="15" t="s">
        <v>304</v>
      </c>
      <c r="D931" s="15" t="s">
        <v>42</v>
      </c>
      <c r="E931" s="15" t="s">
        <v>43</v>
      </c>
      <c r="F931" s="15" t="s">
        <v>36</v>
      </c>
      <c r="G931" s="15">
        <f xml:space="preserve"> IF( ISNA( 'F_Inputs - Reps override'!F931 ), "", IF( ISBLANK( 'F_Inputs - Reps override'!F931 ), 'F_Inputs - Reps'!F931, 'F_Inputs - Reps override'!F931 ) )</f>
        <v>8.2167880060297307</v>
      </c>
      <c r="H931" s="15">
        <f xml:space="preserve"> IF( ISNA( 'F_Inputs - Reps override'!G931 ), "", IF( ISBLANK( 'F_Inputs - Reps override'!G931 ), 'F_Inputs - Reps'!G931, 'F_Inputs - Reps override'!G931 ) )</f>
        <v>8.2764795832864309</v>
      </c>
      <c r="I931" s="15">
        <f xml:space="preserve"> IF( ISNA( 'F_Inputs - Reps override'!H931 ), "", IF( ISBLANK( 'F_Inputs - Reps override'!H931 ), 'F_Inputs - Reps'!H931, 'F_Inputs - Reps override'!H931 ) )</f>
        <v>8.2983677720872304</v>
      </c>
      <c r="J931" s="15">
        <f xml:space="preserve"> IF( ISNA( 'F_Inputs - Reps override'!I931 ), "", IF( ISBLANK( 'F_Inputs - Reps override'!I931 ), 'F_Inputs - Reps'!I931, 'F_Inputs - Reps override'!I931 ) )</f>
        <v>9.0290686812177707</v>
      </c>
      <c r="K931" s="15">
        <f xml:space="preserve"> IF( ISNA( 'F_Inputs - Reps override'!J931 ), "", IF( ISBLANK( 'F_Inputs - Reps override'!J931 ), 'F_Inputs - Reps'!J931, 'F_Inputs - Reps override'!J931 ) )</f>
        <v>8.60336286684044</v>
      </c>
      <c r="L931" s="7">
        <f t="shared" si="14"/>
        <v>42.424066909461608</v>
      </c>
      <c r="M931" t="str">
        <f xml:space="preserve"> INDEX(Lookup!$D$3:$D$134, MATCH('Inputs - Reps'!D931, Lookup!$C$3:$C$134, 0),)</f>
        <v>B Opex WN</v>
      </c>
    </row>
    <row r="932" spans="3:13">
      <c r="C932" s="15" t="s">
        <v>304</v>
      </c>
      <c r="D932" s="15" t="s">
        <v>44</v>
      </c>
      <c r="E932" s="15" t="s">
        <v>45</v>
      </c>
      <c r="F932" s="15" t="s">
        <v>36</v>
      </c>
      <c r="G932" s="15">
        <f xml:space="preserve"> IF( ISNA( 'F_Inputs - Reps override'!F932 ), "", IF( ISBLANK( 'F_Inputs - Reps override'!F932 ), 'F_Inputs - Reps'!F932, 'F_Inputs - Reps override'!F932 ) )</f>
        <v>4.9962999999999997</v>
      </c>
      <c r="H932" s="15">
        <f xml:space="preserve"> IF( ISNA( 'F_Inputs - Reps override'!G932 ), "", IF( ISBLANK( 'F_Inputs - Reps override'!G932 ), 'F_Inputs - Reps'!G932, 'F_Inputs - Reps override'!G932 ) )</f>
        <v>5.0460000000000003</v>
      </c>
      <c r="I932" s="15">
        <f xml:space="preserve"> IF( ISNA( 'F_Inputs - Reps override'!H932 ), "", IF( ISBLANK( 'F_Inputs - Reps override'!H932 ), 'F_Inputs - Reps'!H932, 'F_Inputs - Reps override'!H932 ) )</f>
        <v>5.3085500000000003</v>
      </c>
      <c r="J932" s="15">
        <f xml:space="preserve"> IF( ISNA( 'F_Inputs - Reps override'!I932 ), "", IF( ISBLANK( 'F_Inputs - Reps override'!I932 ), 'F_Inputs - Reps'!I932, 'F_Inputs - Reps override'!I932 ) )</f>
        <v>12.88045</v>
      </c>
      <c r="K932" s="15">
        <f xml:space="preserve"> IF( ISNA( 'F_Inputs - Reps override'!J932 ), "", IF( ISBLANK( 'F_Inputs - Reps override'!J932 ), 'F_Inputs - Reps'!J932, 'F_Inputs - Reps override'!J932 ) )</f>
        <v>13.982100000000001</v>
      </c>
      <c r="L932" s="7">
        <f t="shared" si="14"/>
        <v>42.2134</v>
      </c>
      <c r="M932" t="str">
        <f xml:space="preserve"> INDEX(Lookup!$D$3:$D$134, MATCH('Inputs - Reps'!D932, Lookup!$C$3:$C$134, 0),)</f>
        <v>E Opex WR</v>
      </c>
    </row>
    <row r="933" spans="3:13">
      <c r="C933" s="15" t="s">
        <v>304</v>
      </c>
      <c r="D933" s="15" t="s">
        <v>46</v>
      </c>
      <c r="E933" s="15" t="s">
        <v>47</v>
      </c>
      <c r="F933" s="15" t="s">
        <v>36</v>
      </c>
      <c r="G933" s="15">
        <f xml:space="preserve"> IF( ISNA( 'F_Inputs - Reps override'!F933 ), "", IF( ISBLANK( 'F_Inputs - Reps override'!F933 ), 'F_Inputs - Reps'!F933, 'F_Inputs - Reps override'!F933 ) )</f>
        <v>0.156125202464789</v>
      </c>
      <c r="H933" s="15">
        <f xml:space="preserve"> IF( ISNA( 'F_Inputs - Reps override'!G933 ), "", IF( ISBLANK( 'F_Inputs - Reps override'!G933 ), 'F_Inputs - Reps'!G933, 'F_Inputs - Reps override'!G933 ) )</f>
        <v>0.53918800616197204</v>
      </c>
      <c r="I933" s="15">
        <f xml:space="preserve"> IF( ISNA( 'F_Inputs - Reps override'!H933 ), "", IF( ISBLANK( 'F_Inputs - Reps override'!H933 ), 'F_Inputs - Reps'!H933, 'F_Inputs - Reps override'!H933 ) )</f>
        <v>0.730819408010563</v>
      </c>
      <c r="J933" s="15">
        <f xml:space="preserve"> IF( ISNA( 'F_Inputs - Reps override'!I933 ), "", IF( ISBLANK( 'F_Inputs - Reps override'!I933 ), 'F_Inputs - Reps'!I933, 'F_Inputs - Reps override'!I933 ) )</f>
        <v>1.7511702178697199</v>
      </c>
      <c r="K933" s="15">
        <f xml:space="preserve"> IF( ISNA( 'F_Inputs - Reps override'!J933 ), "", IF( ISBLANK( 'F_Inputs - Reps override'!J933 ), 'F_Inputs - Reps'!J933, 'F_Inputs - Reps override'!J933 ) )</f>
        <v>1.43285121478873</v>
      </c>
      <c r="L933" s="7">
        <f t="shared" si="14"/>
        <v>4.6101540492957742</v>
      </c>
      <c r="M933" t="str">
        <f xml:space="preserve"> INDEX(Lookup!$D$3:$D$134, MATCH('Inputs - Reps'!D933, Lookup!$C$3:$C$134, 0),)</f>
        <v>E Opex WN</v>
      </c>
    </row>
    <row r="934" spans="3:13">
      <c r="C934" s="15" t="s">
        <v>304</v>
      </c>
      <c r="D934" s="15" t="s">
        <v>48</v>
      </c>
      <c r="E934" s="15" t="s">
        <v>49</v>
      </c>
      <c r="F934" s="15" t="s">
        <v>36</v>
      </c>
      <c r="G934" s="15">
        <f xml:space="preserve"> IF( ISNA( 'F_Inputs - Reps override'!F934 ), "", IF( ISBLANK( 'F_Inputs - Reps override'!F934 ), 'F_Inputs - Reps'!F934, 'F_Inputs - Reps override'!F934 ) )</f>
        <v>5.1934850352112601E-2</v>
      </c>
      <c r="H934" s="15">
        <f xml:space="preserve"> IF( ISNA( 'F_Inputs - Reps override'!G934 ), "", IF( ISBLANK( 'F_Inputs - Reps override'!G934 ), 'F_Inputs - Reps'!G934, 'F_Inputs - Reps override'!G934 ) )</f>
        <v>0.636012125880282</v>
      </c>
      <c r="I934" s="15">
        <f xml:space="preserve"> IF( ISNA( 'F_Inputs - Reps override'!H934 ), "", IF( ISBLANK( 'F_Inputs - Reps override'!H934 ), 'F_Inputs - Reps'!H934, 'F_Inputs - Reps override'!H934 ) )</f>
        <v>0.92839076364436601</v>
      </c>
      <c r="J934" s="15">
        <f xml:space="preserve"> IF( ISNA( 'F_Inputs - Reps override'!I934 ), "", IF( ISBLANK( 'F_Inputs - Reps override'!I934 ), 'F_Inputs - Reps'!I934, 'F_Inputs - Reps override'!I934 ) )</f>
        <v>2.4820201650528202</v>
      </c>
      <c r="K934" s="15">
        <f xml:space="preserve"> IF( ISNA( 'F_Inputs - Reps override'!J934 ), "", IF( ISBLANK( 'F_Inputs - Reps override'!J934 ), 'F_Inputs - Reps'!J934, 'F_Inputs - Reps override'!J934 ) )</f>
        <v>1.99834910211268</v>
      </c>
      <c r="L934" s="7">
        <f t="shared" si="14"/>
        <v>6.0967070070422613</v>
      </c>
      <c r="M934" t="str">
        <f xml:space="preserve"> INDEX(Lookup!$D$3:$D$134, MATCH('Inputs - Reps'!D934, Lookup!$C$3:$C$134, 0),)</f>
        <v>E Opex WN</v>
      </c>
    </row>
    <row r="935" spans="3:13">
      <c r="C935" s="15" t="s">
        <v>304</v>
      </c>
      <c r="D935" s="15" t="s">
        <v>50</v>
      </c>
      <c r="E935" s="15" t="s">
        <v>51</v>
      </c>
      <c r="F935" s="15" t="s">
        <v>36</v>
      </c>
      <c r="G935" s="15">
        <f xml:space="preserve"> IF( ISNA( 'F_Inputs - Reps override'!F935 ), "", IF( ISBLANK( 'F_Inputs - Reps override'!F935 ), 'F_Inputs - Reps'!F935, 'F_Inputs - Reps override'!F935 ) )</f>
        <v>1.7271399999999999</v>
      </c>
      <c r="H935" s="15">
        <f xml:space="preserve"> IF( ISNA( 'F_Inputs - Reps override'!G935 ), "", IF( ISBLANK( 'F_Inputs - Reps override'!G935 ), 'F_Inputs - Reps'!G935, 'F_Inputs - Reps override'!G935 ) )</f>
        <v>2.47255</v>
      </c>
      <c r="I935" s="15">
        <f xml:space="preserve"> IF( ISNA( 'F_Inputs - Reps override'!H935 ), "", IF( ISBLANK( 'F_Inputs - Reps override'!H935 ), 'F_Inputs - Reps'!H935, 'F_Inputs - Reps override'!H935 ) )</f>
        <v>2.8466149999999999</v>
      </c>
      <c r="J935" s="15">
        <f xml:space="preserve"> IF( ISNA( 'F_Inputs - Reps override'!I935 ), "", IF( ISBLANK( 'F_Inputs - Reps override'!I935 ), 'F_Inputs - Reps'!I935, 'F_Inputs - Reps override'!I935 ) )</f>
        <v>4.8187350000000002</v>
      </c>
      <c r="K935" s="15">
        <f xml:space="preserve"> IF( ISNA( 'F_Inputs - Reps override'!J935 ), "", IF( ISBLANK( 'F_Inputs - Reps override'!J935 ), 'F_Inputs - Reps'!J935, 'F_Inputs - Reps override'!J935 ) )</f>
        <v>4.2098000000000004</v>
      </c>
      <c r="L935" s="7">
        <f t="shared" si="14"/>
        <v>16.074840000000002</v>
      </c>
      <c r="M935" t="str">
        <f xml:space="preserve"> INDEX(Lookup!$D$3:$D$134, MATCH('Inputs - Reps'!D935, Lookup!$C$3:$C$134, 0),)</f>
        <v>E Opex WN</v>
      </c>
    </row>
    <row r="936" spans="3:13">
      <c r="C936" s="15" t="s">
        <v>304</v>
      </c>
      <c r="D936" s="15" t="s">
        <v>52</v>
      </c>
      <c r="E936" s="15" t="s">
        <v>53</v>
      </c>
      <c r="F936" s="15" t="s">
        <v>36</v>
      </c>
      <c r="G936" s="15">
        <f xml:space="preserve"> IF( ISNA( 'F_Inputs - Reps override'!F936 ), "", IF( ISBLANK( 'F_Inputs - Reps override'!F936 ), 'F_Inputs - Reps'!F936, 'F_Inputs - Reps override'!F936 ) )</f>
        <v>0</v>
      </c>
      <c r="H936" s="15">
        <f xml:space="preserve"> IF( ISNA( 'F_Inputs - Reps override'!G936 ), "", IF( ISBLANK( 'F_Inputs - Reps override'!G936 ), 'F_Inputs - Reps'!G936, 'F_Inputs - Reps override'!G936 ) )</f>
        <v>0</v>
      </c>
      <c r="I936" s="15">
        <f xml:space="preserve"> IF( ISNA( 'F_Inputs - Reps override'!H936 ), "", IF( ISBLANK( 'F_Inputs - Reps override'!H936 ), 'F_Inputs - Reps'!H936, 'F_Inputs - Reps override'!H936 ) )</f>
        <v>0</v>
      </c>
      <c r="J936" s="15">
        <f xml:space="preserve"> IF( ISNA( 'F_Inputs - Reps override'!I936 ), "", IF( ISBLANK( 'F_Inputs - Reps override'!I936 ), 'F_Inputs - Reps'!I936, 'F_Inputs - Reps override'!I936 ) )</f>
        <v>0</v>
      </c>
      <c r="K936" s="15">
        <f xml:space="preserve"> IF( ISNA( 'F_Inputs - Reps override'!J936 ), "", IF( ISBLANK( 'F_Inputs - Reps override'!J936 ), 'F_Inputs - Reps'!J936, 'F_Inputs - Reps override'!J936 ) )</f>
        <v>0</v>
      </c>
      <c r="L936" s="7">
        <f t="shared" si="14"/>
        <v>0</v>
      </c>
      <c r="M936" t="str">
        <f xml:space="preserve"> INDEX(Lookup!$D$3:$D$134, MATCH('Inputs - Reps'!D936, Lookup!$C$3:$C$134, 0),)</f>
        <v>Plus Opex WR</v>
      </c>
    </row>
    <row r="937" spans="3:13">
      <c r="C937" s="15" t="s">
        <v>304</v>
      </c>
      <c r="D937" s="15" t="s">
        <v>54</v>
      </c>
      <c r="E937" s="15" t="s">
        <v>55</v>
      </c>
      <c r="F937" s="15" t="s">
        <v>36</v>
      </c>
      <c r="G937" s="15">
        <f xml:space="preserve"> IF( ISNA( 'F_Inputs - Reps override'!F937 ), "", IF( ISBLANK( 'F_Inputs - Reps override'!F937 ), 'F_Inputs - Reps'!F937, 'F_Inputs - Reps override'!F937 ) )</f>
        <v>0</v>
      </c>
      <c r="H937" s="15">
        <f xml:space="preserve"> IF( ISNA( 'F_Inputs - Reps override'!G937 ), "", IF( ISBLANK( 'F_Inputs - Reps override'!G937 ), 'F_Inputs - Reps'!G937, 'F_Inputs - Reps override'!G937 ) )</f>
        <v>0</v>
      </c>
      <c r="I937" s="15">
        <f xml:space="preserve"> IF( ISNA( 'F_Inputs - Reps override'!H937 ), "", IF( ISBLANK( 'F_Inputs - Reps override'!H937 ), 'F_Inputs - Reps'!H937, 'F_Inputs - Reps override'!H937 ) )</f>
        <v>0</v>
      </c>
      <c r="J937" s="15">
        <f xml:space="preserve"> IF( ISNA( 'F_Inputs - Reps override'!I937 ), "", IF( ISBLANK( 'F_Inputs - Reps override'!I937 ), 'F_Inputs - Reps'!I937, 'F_Inputs - Reps override'!I937 ) )</f>
        <v>0</v>
      </c>
      <c r="K937" s="15">
        <f xml:space="preserve"> IF( ISNA( 'F_Inputs - Reps override'!J937 ), "", IF( ISBLANK( 'F_Inputs - Reps override'!J937 ), 'F_Inputs - Reps'!J937, 'F_Inputs - Reps override'!J937 ) )</f>
        <v>0</v>
      </c>
      <c r="L937" s="7">
        <f t="shared" si="14"/>
        <v>0</v>
      </c>
      <c r="M937" t="str">
        <f xml:space="preserve"> INDEX(Lookup!$D$3:$D$134, MATCH('Inputs - Reps'!D937, Lookup!$C$3:$C$134, 0),)</f>
        <v>Plus Opex WN</v>
      </c>
    </row>
    <row r="938" spans="3:13">
      <c r="C938" s="15" t="s">
        <v>304</v>
      </c>
      <c r="D938" s="15" t="s">
        <v>56</v>
      </c>
      <c r="E938" s="15" t="s">
        <v>57</v>
      </c>
      <c r="F938" s="15" t="s">
        <v>36</v>
      </c>
      <c r="G938" s="15">
        <f xml:space="preserve"> IF( ISNA( 'F_Inputs - Reps override'!F938 ), "", IF( ISBLANK( 'F_Inputs - Reps override'!F938 ), 'F_Inputs - Reps'!F938, 'F_Inputs - Reps override'!F938 ) )</f>
        <v>0</v>
      </c>
      <c r="H938" s="15">
        <f xml:space="preserve"> IF( ISNA( 'F_Inputs - Reps override'!G938 ), "", IF( ISBLANK( 'F_Inputs - Reps override'!G938 ), 'F_Inputs - Reps'!G938, 'F_Inputs - Reps override'!G938 ) )</f>
        <v>0</v>
      </c>
      <c r="I938" s="15">
        <f xml:space="preserve"> IF( ISNA( 'F_Inputs - Reps override'!H938 ), "", IF( ISBLANK( 'F_Inputs - Reps override'!H938 ), 'F_Inputs - Reps'!H938, 'F_Inputs - Reps override'!H938 ) )</f>
        <v>0</v>
      </c>
      <c r="J938" s="15">
        <f xml:space="preserve"> IF( ISNA( 'F_Inputs - Reps override'!I938 ), "", IF( ISBLANK( 'F_Inputs - Reps override'!I938 ), 'F_Inputs - Reps'!I938, 'F_Inputs - Reps override'!I938 ) )</f>
        <v>0</v>
      </c>
      <c r="K938" s="15">
        <f xml:space="preserve"> IF( ISNA( 'F_Inputs - Reps override'!J938 ), "", IF( ISBLANK( 'F_Inputs - Reps override'!J938 ), 'F_Inputs - Reps'!J938, 'F_Inputs - Reps override'!J938 ) )</f>
        <v>0</v>
      </c>
      <c r="L938" s="7">
        <f t="shared" si="14"/>
        <v>0</v>
      </c>
      <c r="M938" t="str">
        <f xml:space="preserve"> INDEX(Lookup!$D$3:$D$134, MATCH('Inputs - Reps'!D938, Lookup!$C$3:$C$134, 0),)</f>
        <v>Plus Opex WN</v>
      </c>
    </row>
    <row r="939" spans="3:13">
      <c r="C939" s="15" t="s">
        <v>304</v>
      </c>
      <c r="D939" s="15" t="s">
        <v>58</v>
      </c>
      <c r="E939" s="15" t="s">
        <v>59</v>
      </c>
      <c r="F939" s="15" t="s">
        <v>36</v>
      </c>
      <c r="G939" s="15">
        <f xml:space="preserve"> IF( ISNA( 'F_Inputs - Reps override'!F939 ), "", IF( ISBLANK( 'F_Inputs - Reps override'!F939 ), 'F_Inputs - Reps'!F939, 'F_Inputs - Reps override'!F939 ) )</f>
        <v>0</v>
      </c>
      <c r="H939" s="15">
        <f xml:space="preserve"> IF( ISNA( 'F_Inputs - Reps override'!G939 ), "", IF( ISBLANK( 'F_Inputs - Reps override'!G939 ), 'F_Inputs - Reps'!G939, 'F_Inputs - Reps override'!G939 ) )</f>
        <v>0</v>
      </c>
      <c r="I939" s="15">
        <f xml:space="preserve"> IF( ISNA( 'F_Inputs - Reps override'!H939 ), "", IF( ISBLANK( 'F_Inputs - Reps override'!H939 ), 'F_Inputs - Reps'!H939, 'F_Inputs - Reps override'!H939 ) )</f>
        <v>0</v>
      </c>
      <c r="J939" s="15">
        <f xml:space="preserve"> IF( ISNA( 'F_Inputs - Reps override'!I939 ), "", IF( ISBLANK( 'F_Inputs - Reps override'!I939 ), 'F_Inputs - Reps'!I939, 'F_Inputs - Reps override'!I939 ) )</f>
        <v>0</v>
      </c>
      <c r="K939" s="15">
        <f xml:space="preserve"> IF( ISNA( 'F_Inputs - Reps override'!J939 ), "", IF( ISBLANK( 'F_Inputs - Reps override'!J939 ), 'F_Inputs - Reps'!J939, 'F_Inputs - Reps override'!J939 ) )</f>
        <v>0</v>
      </c>
      <c r="L939" s="7">
        <f t="shared" si="14"/>
        <v>0</v>
      </c>
      <c r="M939" t="str">
        <f xml:space="preserve"> INDEX(Lookup!$D$3:$D$134, MATCH('Inputs - Reps'!D939, Lookup!$C$3:$C$134, 0),)</f>
        <v>Plus Opex WN</v>
      </c>
    </row>
    <row r="940" spans="3:13">
      <c r="C940" s="15" t="s">
        <v>304</v>
      </c>
      <c r="D940" s="15" t="s">
        <v>60</v>
      </c>
      <c r="E940" s="15" t="s">
        <v>61</v>
      </c>
      <c r="F940" s="15" t="s">
        <v>36</v>
      </c>
      <c r="G940" s="15">
        <f xml:space="preserve"> IF( ISNA( 'F_Inputs - Reps override'!F940 ), "", IF( ISBLANK( 'F_Inputs - Reps override'!F940 ), 'F_Inputs - Reps'!F940, 'F_Inputs - Reps override'!F940 ) )</f>
        <v>0</v>
      </c>
      <c r="H940" s="15">
        <f xml:space="preserve"> IF( ISNA( 'F_Inputs - Reps override'!G940 ), "", IF( ISBLANK( 'F_Inputs - Reps override'!G940 ), 'F_Inputs - Reps'!G940, 'F_Inputs - Reps override'!G940 ) )</f>
        <v>0</v>
      </c>
      <c r="I940" s="15">
        <f xml:space="preserve"> IF( ISNA( 'F_Inputs - Reps override'!H940 ), "", IF( ISBLANK( 'F_Inputs - Reps override'!H940 ), 'F_Inputs - Reps'!H940, 'F_Inputs - Reps override'!H940 ) )</f>
        <v>0</v>
      </c>
      <c r="J940" s="15">
        <f xml:space="preserve"> IF( ISNA( 'F_Inputs - Reps override'!I940 ), "", IF( ISBLANK( 'F_Inputs - Reps override'!I940 ), 'F_Inputs - Reps'!I940, 'F_Inputs - Reps override'!I940 ) )</f>
        <v>0</v>
      </c>
      <c r="K940" s="15">
        <f xml:space="preserve"> IF( ISNA( 'F_Inputs - Reps override'!J940 ), "", IF( ISBLANK( 'F_Inputs - Reps override'!J940 ), 'F_Inputs - Reps'!J940, 'F_Inputs - Reps override'!J940 ) )</f>
        <v>0</v>
      </c>
      <c r="L940" s="7">
        <f t="shared" si="14"/>
        <v>0</v>
      </c>
      <c r="M940" t="str">
        <f xml:space="preserve"> INDEX(Lookup!$D$3:$D$134, MATCH('Inputs - Reps'!D940, Lookup!$C$3:$C$134, 0),)</f>
        <v>Plus Opex WR</v>
      </c>
    </row>
    <row r="941" spans="3:13">
      <c r="C941" s="15" t="s">
        <v>304</v>
      </c>
      <c r="D941" s="15" t="s">
        <v>62</v>
      </c>
      <c r="E941" s="15" t="s">
        <v>63</v>
      </c>
      <c r="F941" s="15" t="s">
        <v>36</v>
      </c>
      <c r="G941" s="15">
        <f xml:space="preserve"> IF( ISNA( 'F_Inputs - Reps override'!F941 ), "", IF( ISBLANK( 'F_Inputs - Reps override'!F941 ), 'F_Inputs - Reps'!F941, 'F_Inputs - Reps override'!F941 ) )</f>
        <v>0</v>
      </c>
      <c r="H941" s="15">
        <f xml:space="preserve"> IF( ISNA( 'F_Inputs - Reps override'!G941 ), "", IF( ISBLANK( 'F_Inputs - Reps override'!G941 ), 'F_Inputs - Reps'!G941, 'F_Inputs - Reps override'!G941 ) )</f>
        <v>0</v>
      </c>
      <c r="I941" s="15">
        <f xml:space="preserve"> IF( ISNA( 'F_Inputs - Reps override'!H941 ), "", IF( ISBLANK( 'F_Inputs - Reps override'!H941 ), 'F_Inputs - Reps'!H941, 'F_Inputs - Reps override'!H941 ) )</f>
        <v>0</v>
      </c>
      <c r="J941" s="15">
        <f xml:space="preserve"> IF( ISNA( 'F_Inputs - Reps override'!I941 ), "", IF( ISBLANK( 'F_Inputs - Reps override'!I941 ), 'F_Inputs - Reps'!I941, 'F_Inputs - Reps override'!I941 ) )</f>
        <v>0</v>
      </c>
      <c r="K941" s="15">
        <f xml:space="preserve"> IF( ISNA( 'F_Inputs - Reps override'!J941 ), "", IF( ISBLANK( 'F_Inputs - Reps override'!J941 ), 'F_Inputs - Reps'!J941, 'F_Inputs - Reps override'!J941 ) )</f>
        <v>0</v>
      </c>
      <c r="L941" s="7">
        <f t="shared" si="14"/>
        <v>0</v>
      </c>
      <c r="M941" t="str">
        <f xml:space="preserve"> INDEX(Lookup!$D$3:$D$134, MATCH('Inputs - Reps'!D941, Lookup!$C$3:$C$134, 0),)</f>
        <v>Plus Opex WN</v>
      </c>
    </row>
    <row r="942" spans="3:13">
      <c r="C942" s="15" t="s">
        <v>304</v>
      </c>
      <c r="D942" s="15" t="s">
        <v>64</v>
      </c>
      <c r="E942" s="15" t="s">
        <v>65</v>
      </c>
      <c r="F942" s="15" t="s">
        <v>36</v>
      </c>
      <c r="G942" s="15">
        <f xml:space="preserve"> IF( ISNA( 'F_Inputs - Reps override'!F942 ), "", IF( ISBLANK( 'F_Inputs - Reps override'!F942 ), 'F_Inputs - Reps'!F942, 'F_Inputs - Reps override'!F942 ) )</f>
        <v>0</v>
      </c>
      <c r="H942" s="15">
        <f xml:space="preserve"> IF( ISNA( 'F_Inputs - Reps override'!G942 ), "", IF( ISBLANK( 'F_Inputs - Reps override'!G942 ), 'F_Inputs - Reps'!G942, 'F_Inputs - Reps override'!G942 ) )</f>
        <v>0</v>
      </c>
      <c r="I942" s="15">
        <f xml:space="preserve"> IF( ISNA( 'F_Inputs - Reps override'!H942 ), "", IF( ISBLANK( 'F_Inputs - Reps override'!H942 ), 'F_Inputs - Reps'!H942, 'F_Inputs - Reps override'!H942 ) )</f>
        <v>0</v>
      </c>
      <c r="J942" s="15">
        <f xml:space="preserve"> IF( ISNA( 'F_Inputs - Reps override'!I942 ), "", IF( ISBLANK( 'F_Inputs - Reps override'!I942 ), 'F_Inputs - Reps'!I942, 'F_Inputs - Reps override'!I942 ) )</f>
        <v>0</v>
      </c>
      <c r="K942" s="15">
        <f xml:space="preserve"> IF( ISNA( 'F_Inputs - Reps override'!J942 ), "", IF( ISBLANK( 'F_Inputs - Reps override'!J942 ), 'F_Inputs - Reps'!J942, 'F_Inputs - Reps override'!J942 ) )</f>
        <v>0</v>
      </c>
      <c r="L942" s="7">
        <f t="shared" si="14"/>
        <v>0</v>
      </c>
      <c r="M942" t="str">
        <f xml:space="preserve"> INDEX(Lookup!$D$3:$D$134, MATCH('Inputs - Reps'!D942, Lookup!$C$3:$C$134, 0),)</f>
        <v>Plus Opex WN</v>
      </c>
    </row>
    <row r="943" spans="3:13">
      <c r="C943" s="15" t="s">
        <v>304</v>
      </c>
      <c r="D943" s="15" t="s">
        <v>66</v>
      </c>
      <c r="E943" s="15" t="s">
        <v>67</v>
      </c>
      <c r="F943" s="15" t="s">
        <v>36</v>
      </c>
      <c r="G943" s="15">
        <f xml:space="preserve"> IF( ISNA( 'F_Inputs - Reps override'!F943 ), "", IF( ISBLANK( 'F_Inputs - Reps override'!F943 ), 'F_Inputs - Reps'!F943, 'F_Inputs - Reps override'!F943 ) )</f>
        <v>0</v>
      </c>
      <c r="H943" s="15">
        <f xml:space="preserve"> IF( ISNA( 'F_Inputs - Reps override'!G943 ), "", IF( ISBLANK( 'F_Inputs - Reps override'!G943 ), 'F_Inputs - Reps'!G943, 'F_Inputs - Reps override'!G943 ) )</f>
        <v>0</v>
      </c>
      <c r="I943" s="15">
        <f xml:space="preserve"> IF( ISNA( 'F_Inputs - Reps override'!H943 ), "", IF( ISBLANK( 'F_Inputs - Reps override'!H943 ), 'F_Inputs - Reps'!H943, 'F_Inputs - Reps override'!H943 ) )</f>
        <v>0</v>
      </c>
      <c r="J943" s="15">
        <f xml:space="preserve"> IF( ISNA( 'F_Inputs - Reps override'!I943 ), "", IF( ISBLANK( 'F_Inputs - Reps override'!I943 ), 'F_Inputs - Reps'!I943, 'F_Inputs - Reps override'!I943 ) )</f>
        <v>0</v>
      </c>
      <c r="K943" s="15">
        <f xml:space="preserve"> IF( ISNA( 'F_Inputs - Reps override'!J943 ), "", IF( ISBLANK( 'F_Inputs - Reps override'!J943 ), 'F_Inputs - Reps'!J943, 'F_Inputs - Reps override'!J943 ) )</f>
        <v>0</v>
      </c>
      <c r="L943" s="7">
        <f t="shared" si="14"/>
        <v>0</v>
      </c>
      <c r="M943" t="str">
        <f xml:space="preserve"> INDEX(Lookup!$D$3:$D$134, MATCH('Inputs - Reps'!D943, Lookup!$C$3:$C$134, 0),)</f>
        <v>Plus Opex WN</v>
      </c>
    </row>
    <row r="944" spans="3:13">
      <c r="C944" s="15" t="s">
        <v>304</v>
      </c>
      <c r="D944" s="15" t="s">
        <v>68</v>
      </c>
      <c r="E944" s="15" t="s">
        <v>69</v>
      </c>
      <c r="F944" s="15" t="s">
        <v>36</v>
      </c>
      <c r="G944" s="15">
        <f xml:space="preserve"> IF( ISNA( 'F_Inputs - Reps override'!F944 ), "", IF( ISBLANK( 'F_Inputs - Reps override'!F944 ), 'F_Inputs - Reps'!F944, 'F_Inputs - Reps override'!F944 ) )</f>
        <v>0</v>
      </c>
      <c r="H944" s="15">
        <f xml:space="preserve"> IF( ISNA( 'F_Inputs - Reps override'!G944 ), "", IF( ISBLANK( 'F_Inputs - Reps override'!G944 ), 'F_Inputs - Reps'!G944, 'F_Inputs - Reps override'!G944 ) )</f>
        <v>0</v>
      </c>
      <c r="I944" s="15">
        <f xml:space="preserve"> IF( ISNA( 'F_Inputs - Reps override'!H944 ), "", IF( ISBLANK( 'F_Inputs - Reps override'!H944 ), 'F_Inputs - Reps'!H944, 'F_Inputs - Reps override'!H944 ) )</f>
        <v>0</v>
      </c>
      <c r="J944" s="15">
        <f xml:space="preserve"> IF( ISNA( 'F_Inputs - Reps override'!I944 ), "", IF( ISBLANK( 'F_Inputs - Reps override'!I944 ), 'F_Inputs - Reps'!I944, 'F_Inputs - Reps override'!I944 ) )</f>
        <v>0</v>
      </c>
      <c r="K944" s="15">
        <f xml:space="preserve"> IF( ISNA( 'F_Inputs - Reps override'!J944 ), "", IF( ISBLANK( 'F_Inputs - Reps override'!J944 ), 'F_Inputs - Reps'!J944, 'F_Inputs - Reps override'!J944 ) )</f>
        <v>0</v>
      </c>
      <c r="L944" s="7">
        <f t="shared" si="14"/>
        <v>0</v>
      </c>
      <c r="M944" t="str">
        <f xml:space="preserve"> INDEX(Lookup!$D$3:$D$134, MATCH('Inputs - Reps'!D944, Lookup!$C$3:$C$134, 0),)</f>
        <v>Plus Opex WR</v>
      </c>
    </row>
    <row r="945" spans="3:13">
      <c r="C945" s="15" t="s">
        <v>304</v>
      </c>
      <c r="D945" s="15" t="s">
        <v>70</v>
      </c>
      <c r="E945" s="15" t="s">
        <v>71</v>
      </c>
      <c r="F945" s="15" t="s">
        <v>36</v>
      </c>
      <c r="G945" s="15">
        <f xml:space="preserve"> IF( ISNA( 'F_Inputs - Reps override'!F945 ), "", IF( ISBLANK( 'F_Inputs - Reps override'!F945 ), 'F_Inputs - Reps'!F945, 'F_Inputs - Reps override'!F945 ) )</f>
        <v>0</v>
      </c>
      <c r="H945" s="15">
        <f xml:space="preserve"> IF( ISNA( 'F_Inputs - Reps override'!G945 ), "", IF( ISBLANK( 'F_Inputs - Reps override'!G945 ), 'F_Inputs - Reps'!G945, 'F_Inputs - Reps override'!G945 ) )</f>
        <v>0</v>
      </c>
      <c r="I945" s="15">
        <f xml:space="preserve"> IF( ISNA( 'F_Inputs - Reps override'!H945 ), "", IF( ISBLANK( 'F_Inputs - Reps override'!H945 ), 'F_Inputs - Reps'!H945, 'F_Inputs - Reps override'!H945 ) )</f>
        <v>0</v>
      </c>
      <c r="J945" s="15">
        <f xml:space="preserve"> IF( ISNA( 'F_Inputs - Reps override'!I945 ), "", IF( ISBLANK( 'F_Inputs - Reps override'!I945 ), 'F_Inputs - Reps'!I945, 'F_Inputs - Reps override'!I945 ) )</f>
        <v>0</v>
      </c>
      <c r="K945" s="15">
        <f xml:space="preserve"> IF( ISNA( 'F_Inputs - Reps override'!J945 ), "", IF( ISBLANK( 'F_Inputs - Reps override'!J945 ), 'F_Inputs - Reps'!J945, 'F_Inputs - Reps override'!J945 ) )</f>
        <v>0</v>
      </c>
      <c r="L945" s="7">
        <f t="shared" si="14"/>
        <v>0</v>
      </c>
      <c r="M945" t="str">
        <f xml:space="preserve"> INDEX(Lookup!$D$3:$D$134, MATCH('Inputs - Reps'!D945, Lookup!$C$3:$C$134, 0),)</f>
        <v>Plus Opex WN</v>
      </c>
    </row>
    <row r="946" spans="3:13">
      <c r="C946" s="15" t="s">
        <v>304</v>
      </c>
      <c r="D946" s="15" t="s">
        <v>72</v>
      </c>
      <c r="E946" s="15" t="s">
        <v>73</v>
      </c>
      <c r="F946" s="15" t="s">
        <v>36</v>
      </c>
      <c r="G946" s="15">
        <f xml:space="preserve"> IF( ISNA( 'F_Inputs - Reps override'!F946 ), "", IF( ISBLANK( 'F_Inputs - Reps override'!F946 ), 'F_Inputs - Reps'!F946, 'F_Inputs - Reps override'!F946 ) )</f>
        <v>0</v>
      </c>
      <c r="H946" s="15">
        <f xml:space="preserve"> IF( ISNA( 'F_Inputs - Reps override'!G946 ), "", IF( ISBLANK( 'F_Inputs - Reps override'!G946 ), 'F_Inputs - Reps'!G946, 'F_Inputs - Reps override'!G946 ) )</f>
        <v>0</v>
      </c>
      <c r="I946" s="15">
        <f xml:space="preserve"> IF( ISNA( 'F_Inputs - Reps override'!H946 ), "", IF( ISBLANK( 'F_Inputs - Reps override'!H946 ), 'F_Inputs - Reps'!H946, 'F_Inputs - Reps override'!H946 ) )</f>
        <v>0</v>
      </c>
      <c r="J946" s="15">
        <f xml:space="preserve"> IF( ISNA( 'F_Inputs - Reps override'!I946 ), "", IF( ISBLANK( 'F_Inputs - Reps override'!I946 ), 'F_Inputs - Reps'!I946, 'F_Inputs - Reps override'!I946 ) )</f>
        <v>0</v>
      </c>
      <c r="K946" s="15">
        <f xml:space="preserve"> IF( ISNA( 'F_Inputs - Reps override'!J946 ), "", IF( ISBLANK( 'F_Inputs - Reps override'!J946 ), 'F_Inputs - Reps'!J946, 'F_Inputs - Reps override'!J946 ) )</f>
        <v>0</v>
      </c>
      <c r="L946" s="7">
        <f t="shared" si="14"/>
        <v>0</v>
      </c>
      <c r="M946" t="str">
        <f xml:space="preserve"> INDEX(Lookup!$D$3:$D$134, MATCH('Inputs - Reps'!D946, Lookup!$C$3:$C$134, 0),)</f>
        <v>Plus Opex WN</v>
      </c>
    </row>
    <row r="947" spans="3:13">
      <c r="C947" s="15" t="s">
        <v>304</v>
      </c>
      <c r="D947" s="15" t="s">
        <v>74</v>
      </c>
      <c r="E947" s="15" t="s">
        <v>75</v>
      </c>
      <c r="F947" s="15" t="s">
        <v>36</v>
      </c>
      <c r="G947" s="15">
        <f xml:space="preserve"> IF( ISNA( 'F_Inputs - Reps override'!F947 ), "", IF( ISBLANK( 'F_Inputs - Reps override'!F947 ), 'F_Inputs - Reps'!F947, 'F_Inputs - Reps override'!F947 ) )</f>
        <v>0</v>
      </c>
      <c r="H947" s="15">
        <f xml:space="preserve"> IF( ISNA( 'F_Inputs - Reps override'!G947 ), "", IF( ISBLANK( 'F_Inputs - Reps override'!G947 ), 'F_Inputs - Reps'!G947, 'F_Inputs - Reps override'!G947 ) )</f>
        <v>0</v>
      </c>
      <c r="I947" s="15">
        <f xml:space="preserve"> IF( ISNA( 'F_Inputs - Reps override'!H947 ), "", IF( ISBLANK( 'F_Inputs - Reps override'!H947 ), 'F_Inputs - Reps'!H947, 'F_Inputs - Reps override'!H947 ) )</f>
        <v>0</v>
      </c>
      <c r="J947" s="15">
        <f xml:space="preserve"> IF( ISNA( 'F_Inputs - Reps override'!I947 ), "", IF( ISBLANK( 'F_Inputs - Reps override'!I947 ), 'F_Inputs - Reps'!I947, 'F_Inputs - Reps override'!I947 ) )</f>
        <v>0</v>
      </c>
      <c r="K947" s="15">
        <f xml:space="preserve"> IF( ISNA( 'F_Inputs - Reps override'!J947 ), "", IF( ISBLANK( 'F_Inputs - Reps override'!J947 ), 'F_Inputs - Reps'!J947, 'F_Inputs - Reps override'!J947 ) )</f>
        <v>0</v>
      </c>
      <c r="L947" s="7">
        <f t="shared" si="14"/>
        <v>0</v>
      </c>
      <c r="M947" t="str">
        <f xml:space="preserve"> INDEX(Lookup!$D$3:$D$134, MATCH('Inputs - Reps'!D947, Lookup!$C$3:$C$134, 0),)</f>
        <v>Plus Opex WN</v>
      </c>
    </row>
    <row r="948" spans="3:13">
      <c r="C948" s="15" t="s">
        <v>304</v>
      </c>
      <c r="D948" s="15" t="s">
        <v>76</v>
      </c>
      <c r="E948" s="15" t="s">
        <v>77</v>
      </c>
      <c r="F948" s="15" t="s">
        <v>36</v>
      </c>
      <c r="G948" s="15">
        <f xml:space="preserve"> IF( ISNA( 'F_Inputs - Reps override'!F948 ), "", IF( ISBLANK( 'F_Inputs - Reps override'!F948 ), 'F_Inputs - Reps'!F948, 'F_Inputs - Reps override'!F948 ) )</f>
        <v>0</v>
      </c>
      <c r="H948" s="15">
        <f xml:space="preserve"> IF( ISNA( 'F_Inputs - Reps override'!G948 ), "", IF( ISBLANK( 'F_Inputs - Reps override'!G948 ), 'F_Inputs - Reps'!G948, 'F_Inputs - Reps override'!G948 ) )</f>
        <v>0</v>
      </c>
      <c r="I948" s="15">
        <f xml:space="preserve"> IF( ISNA( 'F_Inputs - Reps override'!H948 ), "", IF( ISBLANK( 'F_Inputs - Reps override'!H948 ), 'F_Inputs - Reps'!H948, 'F_Inputs - Reps override'!H948 ) )</f>
        <v>0</v>
      </c>
      <c r="J948" s="15">
        <f xml:space="preserve"> IF( ISNA( 'F_Inputs - Reps override'!I948 ), "", IF( ISBLANK( 'F_Inputs - Reps override'!I948 ), 'F_Inputs - Reps'!I948, 'F_Inputs - Reps override'!I948 ) )</f>
        <v>0</v>
      </c>
      <c r="K948" s="15">
        <f xml:space="preserve"> IF( ISNA( 'F_Inputs - Reps override'!J948 ), "", IF( ISBLANK( 'F_Inputs - Reps override'!J948 ), 'F_Inputs - Reps'!J948, 'F_Inputs - Reps override'!J948 ) )</f>
        <v>0</v>
      </c>
      <c r="L948" s="7">
        <f t="shared" si="14"/>
        <v>0</v>
      </c>
      <c r="M948" t="str">
        <f xml:space="preserve"> INDEX(Lookup!$D$3:$D$134, MATCH('Inputs - Reps'!D948, Lookup!$C$3:$C$134, 0),)</f>
        <v>B capex WR</v>
      </c>
    </row>
    <row r="949" spans="3:13">
      <c r="C949" s="15" t="s">
        <v>304</v>
      </c>
      <c r="D949" s="15" t="s">
        <v>78</v>
      </c>
      <c r="E949" s="15" t="s">
        <v>79</v>
      </c>
      <c r="F949" s="15" t="s">
        <v>36</v>
      </c>
      <c r="G949" s="15">
        <f xml:space="preserve"> IF( ISNA( 'F_Inputs - Reps override'!F949 ), "", IF( ISBLANK( 'F_Inputs - Reps override'!F949 ), 'F_Inputs - Reps'!F949, 'F_Inputs - Reps override'!F949 ) )</f>
        <v>0.29313299999999998</v>
      </c>
      <c r="H949" s="15">
        <f xml:space="preserve"> IF( ISNA( 'F_Inputs - Reps override'!G949 ), "", IF( ISBLANK( 'F_Inputs - Reps override'!G949 ), 'F_Inputs - Reps'!G949, 'F_Inputs - Reps override'!G949 ) )</f>
        <v>0.1875</v>
      </c>
      <c r="I949" s="15">
        <f xml:space="preserve"> IF( ISNA( 'F_Inputs - Reps override'!H949 ), "", IF( ISBLANK( 'F_Inputs - Reps override'!H949 ), 'F_Inputs - Reps'!H949, 'F_Inputs - Reps override'!H949 ) )</f>
        <v>0.1875</v>
      </c>
      <c r="J949" s="15">
        <f xml:space="preserve"> IF( ISNA( 'F_Inputs - Reps override'!I949 ), "", IF( ISBLANK( 'F_Inputs - Reps override'!I949 ), 'F_Inputs - Reps'!I949, 'F_Inputs - Reps override'!I949 ) )</f>
        <v>0.1875</v>
      </c>
      <c r="K949" s="15">
        <f xml:space="preserve"> IF( ISNA( 'F_Inputs - Reps override'!J949 ), "", IF( ISBLANK( 'F_Inputs - Reps override'!J949 ), 'F_Inputs - Reps'!J949, 'F_Inputs - Reps override'!J949 ) )</f>
        <v>0.1875</v>
      </c>
      <c r="L949" s="7">
        <f t="shared" si="14"/>
        <v>1.0431330000000001</v>
      </c>
      <c r="M949" t="str">
        <f xml:space="preserve"> INDEX(Lookup!$D$3:$D$134, MATCH('Inputs - Reps'!D949, Lookup!$C$3:$C$134, 0),)</f>
        <v>B capex WN</v>
      </c>
    </row>
    <row r="950" spans="3:13">
      <c r="C950" s="15" t="s">
        <v>304</v>
      </c>
      <c r="D950" s="15" t="s">
        <v>80</v>
      </c>
      <c r="E950" s="15" t="s">
        <v>81</v>
      </c>
      <c r="F950" s="15" t="s">
        <v>36</v>
      </c>
      <c r="G950" s="15">
        <f xml:space="preserve"> IF( ISNA( 'F_Inputs - Reps override'!F950 ), "", IF( ISBLANK( 'F_Inputs - Reps override'!F950 ), 'F_Inputs - Reps'!F950, 'F_Inputs - Reps override'!F950 ) )</f>
        <v>23.017797999999999</v>
      </c>
      <c r="H950" s="15">
        <f xml:space="preserve"> IF( ISNA( 'F_Inputs - Reps override'!G950 ), "", IF( ISBLANK( 'F_Inputs - Reps override'!G950 ), 'F_Inputs - Reps'!G950, 'F_Inputs - Reps override'!G950 ) )</f>
        <v>25.219057599999999</v>
      </c>
      <c r="I950" s="15">
        <f xml:space="preserve"> IF( ISNA( 'F_Inputs - Reps override'!H950 ), "", IF( ISBLANK( 'F_Inputs - Reps override'!H950 ), 'F_Inputs - Reps'!H950, 'F_Inputs - Reps override'!H950 ) )</f>
        <v>25.740057667999999</v>
      </c>
      <c r="J950" s="15">
        <f xml:space="preserve"> IF( ISNA( 'F_Inputs - Reps override'!I950 ), "", IF( ISBLANK( 'F_Inputs - Reps override'!I950 ), 'F_Inputs - Reps'!I950, 'F_Inputs - Reps override'!I950 ) )</f>
        <v>27.742057668000001</v>
      </c>
      <c r="K950" s="15">
        <f xml:space="preserve"> IF( ISNA( 'F_Inputs - Reps override'!J950 ), "", IF( ISBLANK( 'F_Inputs - Reps override'!J950 ), 'F_Inputs - Reps'!J950, 'F_Inputs - Reps override'!J950 ) )</f>
        <v>27.845390999999999</v>
      </c>
      <c r="L950" s="7">
        <f t="shared" si="14"/>
        <v>129.56436193600001</v>
      </c>
      <c r="M950" t="str">
        <f xml:space="preserve"> INDEX(Lookup!$D$3:$D$134, MATCH('Inputs - Reps'!D950, Lookup!$C$3:$C$134, 0),)</f>
        <v>B capex WN</v>
      </c>
    </row>
    <row r="951" spans="3:13">
      <c r="C951" s="15" t="s">
        <v>304</v>
      </c>
      <c r="D951" s="15" t="s">
        <v>82</v>
      </c>
      <c r="E951" s="15" t="s">
        <v>83</v>
      </c>
      <c r="F951" s="15" t="s">
        <v>36</v>
      </c>
      <c r="G951" s="15">
        <f xml:space="preserve"> IF( ISNA( 'F_Inputs - Reps override'!F951 ), "", IF( ISBLANK( 'F_Inputs - Reps override'!F951 ), 'F_Inputs - Reps'!F951, 'F_Inputs - Reps override'!F951 ) )</f>
        <v>0</v>
      </c>
      <c r="H951" s="15">
        <f xml:space="preserve"> IF( ISNA( 'F_Inputs - Reps override'!G951 ), "", IF( ISBLANK( 'F_Inputs - Reps override'!G951 ), 'F_Inputs - Reps'!G951, 'F_Inputs - Reps override'!G951 ) )</f>
        <v>0</v>
      </c>
      <c r="I951" s="15">
        <f xml:space="preserve"> IF( ISNA( 'F_Inputs - Reps override'!H951 ), "", IF( ISBLANK( 'F_Inputs - Reps override'!H951 ), 'F_Inputs - Reps'!H951, 'F_Inputs - Reps override'!H951 ) )</f>
        <v>0</v>
      </c>
      <c r="J951" s="15">
        <f xml:space="preserve"> IF( ISNA( 'F_Inputs - Reps override'!I951 ), "", IF( ISBLANK( 'F_Inputs - Reps override'!I951 ), 'F_Inputs - Reps'!I951, 'F_Inputs - Reps override'!I951 ) )</f>
        <v>0</v>
      </c>
      <c r="K951" s="15">
        <f xml:space="preserve"> IF( ISNA( 'F_Inputs - Reps override'!J951 ), "", IF( ISBLANK( 'F_Inputs - Reps override'!J951 ), 'F_Inputs - Reps'!J951, 'F_Inputs - Reps override'!J951 ) )</f>
        <v>0</v>
      </c>
      <c r="L951" s="7">
        <f t="shared" si="14"/>
        <v>0</v>
      </c>
      <c r="M951" t="str">
        <f xml:space="preserve"> INDEX(Lookup!$D$3:$D$134, MATCH('Inputs - Reps'!D951, Lookup!$C$3:$C$134, 0),)</f>
        <v>B capex WN</v>
      </c>
    </row>
    <row r="952" spans="3:13">
      <c r="C952" s="15" t="s">
        <v>304</v>
      </c>
      <c r="D952" s="15" t="s">
        <v>84</v>
      </c>
      <c r="E952" s="15" t="s">
        <v>85</v>
      </c>
      <c r="F952" s="15" t="s">
        <v>36</v>
      </c>
      <c r="G952" s="15">
        <f xml:space="preserve"> IF( ISNA( 'F_Inputs - Reps override'!F952 ), "", IF( ISBLANK( 'F_Inputs - Reps override'!F952 ), 'F_Inputs - Reps'!F952, 'F_Inputs - Reps override'!F952 ) )</f>
        <v>6.8176822325204904</v>
      </c>
      <c r="H952" s="15">
        <f xml:space="preserve"> IF( ISNA( 'F_Inputs - Reps override'!G952 ), "", IF( ISBLANK( 'F_Inputs - Reps override'!G952 ), 'F_Inputs - Reps'!G952, 'F_Inputs - Reps override'!G952 ) )</f>
        <v>6.3865037952730601</v>
      </c>
      <c r="I952" s="15">
        <f xml:space="preserve"> IF( ISNA( 'F_Inputs - Reps override'!H952 ), "", IF( ISBLANK( 'F_Inputs - Reps override'!H952 ), 'F_Inputs - Reps'!H952, 'F_Inputs - Reps override'!H952 ) )</f>
        <v>5.9122221117393696</v>
      </c>
      <c r="J952" s="15">
        <f xml:space="preserve"> IF( ISNA( 'F_Inputs - Reps override'!I952 ), "", IF( ISBLANK( 'F_Inputs - Reps override'!I952 ), 'F_Inputs - Reps'!I952, 'F_Inputs - Reps override'!I952 ) )</f>
        <v>5.3781310606980002</v>
      </c>
      <c r="K952" s="15">
        <f xml:space="preserve"> IF( ISNA( 'F_Inputs - Reps override'!J952 ), "", IF( ISBLANK( 'F_Inputs - Reps override'!J952 ), 'F_Inputs - Reps'!J952, 'F_Inputs - Reps override'!J952 ) )</f>
        <v>5.2592069966104402</v>
      </c>
      <c r="L952" s="7">
        <f t="shared" si="14"/>
        <v>29.753746196841362</v>
      </c>
      <c r="M952" t="str">
        <f xml:space="preserve"> INDEX(Lookup!$D$3:$D$134, MATCH('Inputs - Reps'!D952, Lookup!$C$3:$C$134, 0),)</f>
        <v>B capex WR</v>
      </c>
    </row>
    <row r="953" spans="3:13">
      <c r="C953" s="15" t="s">
        <v>304</v>
      </c>
      <c r="D953" s="15" t="s">
        <v>86</v>
      </c>
      <c r="E953" s="15" t="s">
        <v>87</v>
      </c>
      <c r="F953" s="15" t="s">
        <v>36</v>
      </c>
      <c r="G953" s="15">
        <f xml:space="preserve"> IF( ISNA( 'F_Inputs - Reps override'!F953 ), "", IF( ISBLANK( 'F_Inputs - Reps override'!F953 ), 'F_Inputs - Reps'!F953, 'F_Inputs - Reps override'!F953 ) )</f>
        <v>35.187249041681604</v>
      </c>
      <c r="H953" s="15">
        <f xml:space="preserve"> IF( ISNA( 'F_Inputs - Reps override'!G953 ), "", IF( ISBLANK( 'F_Inputs - Reps override'!G953 ), 'F_Inputs - Reps'!G953, 'F_Inputs - Reps override'!G953 ) )</f>
        <v>31.4041286042359</v>
      </c>
      <c r="I953" s="15">
        <f xml:space="preserve"> IF( ISNA( 'F_Inputs - Reps override'!H953 ), "", IF( ISBLANK( 'F_Inputs - Reps override'!H953 ), 'F_Inputs - Reps'!H953, 'F_Inputs - Reps override'!H953 ) )</f>
        <v>22.586054697688802</v>
      </c>
      <c r="J953" s="15">
        <f xml:space="preserve"> IF( ISNA( 'F_Inputs - Reps override'!I953 ), "", IF( ISBLANK( 'F_Inputs - Reps override'!I953 ), 'F_Inputs - Reps'!I953, 'F_Inputs - Reps override'!I953 ) )</f>
        <v>16.791363627342299</v>
      </c>
      <c r="K953" s="15">
        <f xml:space="preserve"> IF( ISNA( 'F_Inputs - Reps override'!J953 ), "", IF( ISBLANK( 'F_Inputs - Reps override'!J953 ), 'F_Inputs - Reps'!J953, 'F_Inputs - Reps override'!J953 ) )</f>
        <v>17.586460477410601</v>
      </c>
      <c r="L953" s="7">
        <f t="shared" si="14"/>
        <v>123.5552564483592</v>
      </c>
      <c r="M953" t="str">
        <f xml:space="preserve"> INDEX(Lookup!$D$3:$D$134, MATCH('Inputs - Reps'!D953, Lookup!$C$3:$C$134, 0),)</f>
        <v>B capex WN</v>
      </c>
    </row>
    <row r="954" spans="3:13">
      <c r="C954" s="15" t="s">
        <v>304</v>
      </c>
      <c r="D954" s="15" t="s">
        <v>88</v>
      </c>
      <c r="E954" s="15" t="s">
        <v>89</v>
      </c>
      <c r="F954" s="15" t="s">
        <v>36</v>
      </c>
      <c r="G954" s="15">
        <f xml:space="preserve"> IF( ISNA( 'F_Inputs - Reps override'!F954 ), "", IF( ISBLANK( 'F_Inputs - Reps override'!F954 ), 'F_Inputs - Reps'!F954, 'F_Inputs - Reps override'!F954 ) )</f>
        <v>30.084799800639299</v>
      </c>
      <c r="H954" s="15">
        <f xml:space="preserve"> IF( ISNA( 'F_Inputs - Reps override'!G954 ), "", IF( ISBLANK( 'F_Inputs - Reps override'!G954 ), 'F_Inputs - Reps'!G954, 'F_Inputs - Reps override'!G954 ) )</f>
        <v>21.431333349849901</v>
      </c>
      <c r="I954" s="15">
        <f xml:space="preserve"> IF( ISNA( 'F_Inputs - Reps override'!H954 ), "", IF( ISBLANK( 'F_Inputs - Reps override'!H954 ), 'F_Inputs - Reps'!H954, 'F_Inputs - Reps override'!H954 ) )</f>
        <v>31.3916489843857</v>
      </c>
      <c r="J954" s="15">
        <f xml:space="preserve"> IF( ISNA( 'F_Inputs - Reps override'!I954 ), "", IF( ISBLANK( 'F_Inputs - Reps override'!I954 ), 'F_Inputs - Reps'!I954, 'F_Inputs - Reps override'!I954 ) )</f>
        <v>20.025682985271899</v>
      </c>
      <c r="K954" s="15">
        <f xml:space="preserve"> IF( ISNA( 'F_Inputs - Reps override'!J954 ), "", IF( ISBLANK( 'F_Inputs - Reps override'!J954 ), 'F_Inputs - Reps'!J954, 'F_Inputs - Reps override'!J954 ) )</f>
        <v>17.4604028156471</v>
      </c>
      <c r="L954" s="7">
        <f t="shared" si="14"/>
        <v>120.39386793579389</v>
      </c>
      <c r="M954" t="str">
        <f xml:space="preserve"> INDEX(Lookup!$D$3:$D$134, MATCH('Inputs - Reps'!D954, Lookup!$C$3:$C$134, 0),)</f>
        <v>B capex WN</v>
      </c>
    </row>
    <row r="955" spans="3:13">
      <c r="C955" s="15" t="s">
        <v>304</v>
      </c>
      <c r="D955" s="15" t="s">
        <v>90</v>
      </c>
      <c r="E955" s="15" t="s">
        <v>91</v>
      </c>
      <c r="F955" s="15" t="s">
        <v>36</v>
      </c>
      <c r="G955" s="15">
        <f xml:space="preserve"> IF( ISNA( 'F_Inputs - Reps override'!F955 ), "", IF( ISBLANK( 'F_Inputs - Reps override'!F955 ), 'F_Inputs - Reps'!F955, 'F_Inputs - Reps override'!F955 ) )</f>
        <v>3.7111181138790199</v>
      </c>
      <c r="H955" s="15">
        <f xml:space="preserve"> IF( ISNA( 'F_Inputs - Reps override'!G955 ), "", IF( ISBLANK( 'F_Inputs - Reps override'!G955 ), 'F_Inputs - Reps'!G955, 'F_Inputs - Reps override'!G955 ) )</f>
        <v>3.4779472286002799</v>
      </c>
      <c r="I955" s="15">
        <f xml:space="preserve"> IF( ISNA( 'F_Inputs - Reps override'!H955 ), "", IF( ISBLANK( 'F_Inputs - Reps override'!H955 ), 'F_Inputs - Reps'!H955, 'F_Inputs - Reps override'!H955 ) )</f>
        <v>3.4515346682285499</v>
      </c>
      <c r="J955" s="15">
        <f xml:space="preserve"> IF( ISNA( 'F_Inputs - Reps override'!I955 ), "", IF( ISBLANK( 'F_Inputs - Reps override'!I955 ), 'F_Inputs - Reps'!I955, 'F_Inputs - Reps override'!I955 ) )</f>
        <v>2.8942043575224998</v>
      </c>
      <c r="K955" s="15">
        <f xml:space="preserve"> IF( ISNA( 'F_Inputs - Reps override'!J955 ), "", IF( ISBLANK( 'F_Inputs - Reps override'!J955 ), 'F_Inputs - Reps'!J955, 'F_Inputs - Reps override'!J955 ) )</f>
        <v>2.79911010830891</v>
      </c>
      <c r="L955" s="7">
        <f t="shared" si="14"/>
        <v>16.33391447653926</v>
      </c>
      <c r="M955" t="str">
        <f xml:space="preserve"> INDEX(Lookup!$D$3:$D$134, MATCH('Inputs - Reps'!D955, Lookup!$C$3:$C$134, 0),)</f>
        <v>B capex WN</v>
      </c>
    </row>
    <row r="956" spans="3:13">
      <c r="C956" s="15" t="s">
        <v>304</v>
      </c>
      <c r="D956" s="15" t="s">
        <v>92</v>
      </c>
      <c r="E956" s="15" t="s">
        <v>93</v>
      </c>
      <c r="F956" s="15" t="s">
        <v>36</v>
      </c>
      <c r="G956" s="15">
        <f xml:space="preserve"> IF( ISNA( 'F_Inputs - Reps override'!F956 ), "", IF( ISBLANK( 'F_Inputs - Reps override'!F956 ), 'F_Inputs - Reps'!F956, 'F_Inputs - Reps override'!F956 ) )</f>
        <v>0</v>
      </c>
      <c r="H956" s="15">
        <f xml:space="preserve"> IF( ISNA( 'F_Inputs - Reps override'!G956 ), "", IF( ISBLANK( 'F_Inputs - Reps override'!G956 ), 'F_Inputs - Reps'!G956, 'F_Inputs - Reps override'!G956 ) )</f>
        <v>0</v>
      </c>
      <c r="I956" s="15">
        <f xml:space="preserve"> IF( ISNA( 'F_Inputs - Reps override'!H956 ), "", IF( ISBLANK( 'F_Inputs - Reps override'!H956 ), 'F_Inputs - Reps'!H956, 'F_Inputs - Reps override'!H956 ) )</f>
        <v>0</v>
      </c>
      <c r="J956" s="15">
        <f xml:space="preserve"> IF( ISNA( 'F_Inputs - Reps override'!I956 ), "", IF( ISBLANK( 'F_Inputs - Reps override'!I956 ), 'F_Inputs - Reps'!I956, 'F_Inputs - Reps override'!I956 ) )</f>
        <v>0</v>
      </c>
      <c r="K956" s="15">
        <f xml:space="preserve"> IF( ISNA( 'F_Inputs - Reps override'!J956 ), "", IF( ISBLANK( 'F_Inputs - Reps override'!J956 ), 'F_Inputs - Reps'!J956, 'F_Inputs - Reps override'!J956 ) )</f>
        <v>0</v>
      </c>
      <c r="L956" s="7">
        <f t="shared" si="14"/>
        <v>0</v>
      </c>
      <c r="M956" t="str">
        <f xml:space="preserve"> INDEX(Lookup!$D$3:$D$134, MATCH('Inputs - Reps'!D956, Lookup!$C$3:$C$134, 0),)</f>
        <v>Plus Capex WR</v>
      </c>
    </row>
    <row r="957" spans="3:13">
      <c r="C957" s="15" t="s">
        <v>304</v>
      </c>
      <c r="D957" s="15" t="s">
        <v>94</v>
      </c>
      <c r="E957" s="15" t="s">
        <v>95</v>
      </c>
      <c r="F957" s="15" t="s">
        <v>36</v>
      </c>
      <c r="G957" s="15">
        <f xml:space="preserve"> IF( ISNA( 'F_Inputs - Reps override'!F957 ), "", IF( ISBLANK( 'F_Inputs - Reps override'!F957 ), 'F_Inputs - Reps'!F957, 'F_Inputs - Reps override'!F957 ) )</f>
        <v>0</v>
      </c>
      <c r="H957" s="15">
        <f xml:space="preserve"> IF( ISNA( 'F_Inputs - Reps override'!G957 ), "", IF( ISBLANK( 'F_Inputs - Reps override'!G957 ), 'F_Inputs - Reps'!G957, 'F_Inputs - Reps override'!G957 ) )</f>
        <v>0</v>
      </c>
      <c r="I957" s="15">
        <f xml:space="preserve"> IF( ISNA( 'F_Inputs - Reps override'!H957 ), "", IF( ISBLANK( 'F_Inputs - Reps override'!H957 ), 'F_Inputs - Reps'!H957, 'F_Inputs - Reps override'!H957 ) )</f>
        <v>0</v>
      </c>
      <c r="J957" s="15">
        <f xml:space="preserve"> IF( ISNA( 'F_Inputs - Reps override'!I957 ), "", IF( ISBLANK( 'F_Inputs - Reps override'!I957 ), 'F_Inputs - Reps'!I957, 'F_Inputs - Reps override'!I957 ) )</f>
        <v>0</v>
      </c>
      <c r="K957" s="15">
        <f xml:space="preserve"> IF( ISNA( 'F_Inputs - Reps override'!J957 ), "", IF( ISBLANK( 'F_Inputs - Reps override'!J957 ), 'F_Inputs - Reps'!J957, 'F_Inputs - Reps override'!J957 ) )</f>
        <v>0</v>
      </c>
      <c r="L957" s="7">
        <f t="shared" si="14"/>
        <v>0</v>
      </c>
      <c r="M957" t="str">
        <f xml:space="preserve"> INDEX(Lookup!$D$3:$D$134, MATCH('Inputs - Reps'!D957, Lookup!$C$3:$C$134, 0),)</f>
        <v>Plus Capex WN</v>
      </c>
    </row>
    <row r="958" spans="3:13">
      <c r="C958" s="15" t="s">
        <v>304</v>
      </c>
      <c r="D958" s="15" t="s">
        <v>96</v>
      </c>
      <c r="E958" s="15" t="s">
        <v>97</v>
      </c>
      <c r="F958" s="15" t="s">
        <v>36</v>
      </c>
      <c r="G958" s="15">
        <f xml:space="preserve"> IF( ISNA( 'F_Inputs - Reps override'!F958 ), "", IF( ISBLANK( 'F_Inputs - Reps override'!F958 ), 'F_Inputs - Reps'!F958, 'F_Inputs - Reps override'!F958 ) )</f>
        <v>0</v>
      </c>
      <c r="H958" s="15">
        <f xml:space="preserve"> IF( ISNA( 'F_Inputs - Reps override'!G958 ), "", IF( ISBLANK( 'F_Inputs - Reps override'!G958 ), 'F_Inputs - Reps'!G958, 'F_Inputs - Reps override'!G958 ) )</f>
        <v>0</v>
      </c>
      <c r="I958" s="15">
        <f xml:space="preserve"> IF( ISNA( 'F_Inputs - Reps override'!H958 ), "", IF( ISBLANK( 'F_Inputs - Reps override'!H958 ), 'F_Inputs - Reps'!H958, 'F_Inputs - Reps override'!H958 ) )</f>
        <v>0</v>
      </c>
      <c r="J958" s="15">
        <f xml:space="preserve"> IF( ISNA( 'F_Inputs - Reps override'!I958 ), "", IF( ISBLANK( 'F_Inputs - Reps override'!I958 ), 'F_Inputs - Reps'!I958, 'F_Inputs - Reps override'!I958 ) )</f>
        <v>0</v>
      </c>
      <c r="K958" s="15">
        <f xml:space="preserve"> IF( ISNA( 'F_Inputs - Reps override'!J958 ), "", IF( ISBLANK( 'F_Inputs - Reps override'!J958 ), 'F_Inputs - Reps'!J958, 'F_Inputs - Reps override'!J958 ) )</f>
        <v>0</v>
      </c>
      <c r="L958" s="7">
        <f t="shared" si="14"/>
        <v>0</v>
      </c>
      <c r="M958" t="str">
        <f xml:space="preserve"> INDEX(Lookup!$D$3:$D$134, MATCH('Inputs - Reps'!D958, Lookup!$C$3:$C$134, 0),)</f>
        <v>Plus Capex WN</v>
      </c>
    </row>
    <row r="959" spans="3:13">
      <c r="C959" s="15" t="s">
        <v>304</v>
      </c>
      <c r="D959" s="15" t="s">
        <v>98</v>
      </c>
      <c r="E959" s="15" t="s">
        <v>99</v>
      </c>
      <c r="F959" s="15" t="s">
        <v>36</v>
      </c>
      <c r="G959" s="15">
        <f xml:space="preserve"> IF( ISNA( 'F_Inputs - Reps override'!F959 ), "", IF( ISBLANK( 'F_Inputs - Reps override'!F959 ), 'F_Inputs - Reps'!F959, 'F_Inputs - Reps override'!F959 ) )</f>
        <v>0</v>
      </c>
      <c r="H959" s="15">
        <f xml:space="preserve"> IF( ISNA( 'F_Inputs - Reps override'!G959 ), "", IF( ISBLANK( 'F_Inputs - Reps override'!G959 ), 'F_Inputs - Reps'!G959, 'F_Inputs - Reps override'!G959 ) )</f>
        <v>0</v>
      </c>
      <c r="I959" s="15">
        <f xml:space="preserve"> IF( ISNA( 'F_Inputs - Reps override'!H959 ), "", IF( ISBLANK( 'F_Inputs - Reps override'!H959 ), 'F_Inputs - Reps'!H959, 'F_Inputs - Reps override'!H959 ) )</f>
        <v>0</v>
      </c>
      <c r="J959" s="15">
        <f xml:space="preserve"> IF( ISNA( 'F_Inputs - Reps override'!I959 ), "", IF( ISBLANK( 'F_Inputs - Reps override'!I959 ), 'F_Inputs - Reps'!I959, 'F_Inputs - Reps override'!I959 ) )</f>
        <v>0</v>
      </c>
      <c r="K959" s="15">
        <f xml:space="preserve"> IF( ISNA( 'F_Inputs - Reps override'!J959 ), "", IF( ISBLANK( 'F_Inputs - Reps override'!J959 ), 'F_Inputs - Reps'!J959, 'F_Inputs - Reps override'!J959 ) )</f>
        <v>0</v>
      </c>
      <c r="L959" s="7">
        <f t="shared" si="14"/>
        <v>0</v>
      </c>
      <c r="M959" t="str">
        <f xml:space="preserve"> INDEX(Lookup!$D$3:$D$134, MATCH('Inputs - Reps'!D959, Lookup!$C$3:$C$134, 0),)</f>
        <v>Plus Capex WN</v>
      </c>
    </row>
    <row r="960" spans="3:13">
      <c r="C960" s="15" t="s">
        <v>304</v>
      </c>
      <c r="D960" s="15" t="s">
        <v>100</v>
      </c>
      <c r="E960" s="15" t="s">
        <v>101</v>
      </c>
      <c r="F960" s="15" t="s">
        <v>36</v>
      </c>
      <c r="G960" s="15">
        <f xml:space="preserve"> IF( ISNA( 'F_Inputs - Reps override'!F960 ), "", IF( ISBLANK( 'F_Inputs - Reps override'!F960 ), 'F_Inputs - Reps'!F960, 'F_Inputs - Reps override'!F960 ) )</f>
        <v>0</v>
      </c>
      <c r="H960" s="15">
        <f xml:space="preserve"> IF( ISNA( 'F_Inputs - Reps override'!G960 ), "", IF( ISBLANK( 'F_Inputs - Reps override'!G960 ), 'F_Inputs - Reps'!G960, 'F_Inputs - Reps override'!G960 ) )</f>
        <v>0</v>
      </c>
      <c r="I960" s="15">
        <f xml:space="preserve"> IF( ISNA( 'F_Inputs - Reps override'!H960 ), "", IF( ISBLANK( 'F_Inputs - Reps override'!H960 ), 'F_Inputs - Reps'!H960, 'F_Inputs - Reps override'!H960 ) )</f>
        <v>0</v>
      </c>
      <c r="J960" s="15">
        <f xml:space="preserve"> IF( ISNA( 'F_Inputs - Reps override'!I960 ), "", IF( ISBLANK( 'F_Inputs - Reps override'!I960 ), 'F_Inputs - Reps'!I960, 'F_Inputs - Reps override'!I960 ) )</f>
        <v>0</v>
      </c>
      <c r="K960" s="15">
        <f xml:space="preserve"> IF( ISNA( 'F_Inputs - Reps override'!J960 ), "", IF( ISBLANK( 'F_Inputs - Reps override'!J960 ), 'F_Inputs - Reps'!J960, 'F_Inputs - Reps override'!J960 ) )</f>
        <v>0</v>
      </c>
      <c r="L960" s="7">
        <f t="shared" si="14"/>
        <v>0</v>
      </c>
      <c r="M960" t="str">
        <f xml:space="preserve"> INDEX(Lookup!$D$3:$D$134, MATCH('Inputs - Reps'!D960, Lookup!$C$3:$C$134, 0),)</f>
        <v>Plus Capex WR</v>
      </c>
    </row>
    <row r="961" spans="3:13">
      <c r="C961" s="15" t="s">
        <v>304</v>
      </c>
      <c r="D961" s="15" t="s">
        <v>102</v>
      </c>
      <c r="E961" s="15" t="s">
        <v>103</v>
      </c>
      <c r="F961" s="15" t="s">
        <v>36</v>
      </c>
      <c r="G961" s="15">
        <f xml:space="preserve"> IF( ISNA( 'F_Inputs - Reps override'!F961 ), "", IF( ISBLANK( 'F_Inputs - Reps override'!F961 ), 'F_Inputs - Reps'!F961, 'F_Inputs - Reps override'!F961 ) )</f>
        <v>0</v>
      </c>
      <c r="H961" s="15">
        <f xml:space="preserve"> IF( ISNA( 'F_Inputs - Reps override'!G961 ), "", IF( ISBLANK( 'F_Inputs - Reps override'!G961 ), 'F_Inputs - Reps'!G961, 'F_Inputs - Reps override'!G961 ) )</f>
        <v>0</v>
      </c>
      <c r="I961" s="15">
        <f xml:space="preserve"> IF( ISNA( 'F_Inputs - Reps override'!H961 ), "", IF( ISBLANK( 'F_Inputs - Reps override'!H961 ), 'F_Inputs - Reps'!H961, 'F_Inputs - Reps override'!H961 ) )</f>
        <v>0</v>
      </c>
      <c r="J961" s="15">
        <f xml:space="preserve"> IF( ISNA( 'F_Inputs - Reps override'!I961 ), "", IF( ISBLANK( 'F_Inputs - Reps override'!I961 ), 'F_Inputs - Reps'!I961, 'F_Inputs - Reps override'!I961 ) )</f>
        <v>0</v>
      </c>
      <c r="K961" s="15">
        <f xml:space="preserve"> IF( ISNA( 'F_Inputs - Reps override'!J961 ), "", IF( ISBLANK( 'F_Inputs - Reps override'!J961 ), 'F_Inputs - Reps'!J961, 'F_Inputs - Reps override'!J961 ) )</f>
        <v>0</v>
      </c>
      <c r="L961" s="7">
        <f t="shared" si="14"/>
        <v>0</v>
      </c>
      <c r="M961" t="str">
        <f xml:space="preserve"> INDEX(Lookup!$D$3:$D$134, MATCH('Inputs - Reps'!D961, Lookup!$C$3:$C$134, 0),)</f>
        <v>Plus Capex WN</v>
      </c>
    </row>
    <row r="962" spans="3:13">
      <c r="C962" s="15" t="s">
        <v>304</v>
      </c>
      <c r="D962" s="15" t="s">
        <v>104</v>
      </c>
      <c r="E962" s="15" t="s">
        <v>105</v>
      </c>
      <c r="F962" s="15" t="s">
        <v>36</v>
      </c>
      <c r="G962" s="15">
        <f xml:space="preserve"> IF( ISNA( 'F_Inputs - Reps override'!F962 ), "", IF( ISBLANK( 'F_Inputs - Reps override'!F962 ), 'F_Inputs - Reps'!F962, 'F_Inputs - Reps override'!F962 ) )</f>
        <v>0</v>
      </c>
      <c r="H962" s="15">
        <f xml:space="preserve"> IF( ISNA( 'F_Inputs - Reps override'!G962 ), "", IF( ISBLANK( 'F_Inputs - Reps override'!G962 ), 'F_Inputs - Reps'!G962, 'F_Inputs - Reps override'!G962 ) )</f>
        <v>0</v>
      </c>
      <c r="I962" s="15">
        <f xml:space="preserve"> IF( ISNA( 'F_Inputs - Reps override'!H962 ), "", IF( ISBLANK( 'F_Inputs - Reps override'!H962 ), 'F_Inputs - Reps'!H962, 'F_Inputs - Reps override'!H962 ) )</f>
        <v>0</v>
      </c>
      <c r="J962" s="15">
        <f xml:space="preserve"> IF( ISNA( 'F_Inputs - Reps override'!I962 ), "", IF( ISBLANK( 'F_Inputs - Reps override'!I962 ), 'F_Inputs - Reps'!I962, 'F_Inputs - Reps override'!I962 ) )</f>
        <v>0</v>
      </c>
      <c r="K962" s="15">
        <f xml:space="preserve"> IF( ISNA( 'F_Inputs - Reps override'!J962 ), "", IF( ISBLANK( 'F_Inputs - Reps override'!J962 ), 'F_Inputs - Reps'!J962, 'F_Inputs - Reps override'!J962 ) )</f>
        <v>0</v>
      </c>
      <c r="L962" s="7">
        <f t="shared" si="14"/>
        <v>0</v>
      </c>
      <c r="M962" t="str">
        <f xml:space="preserve"> INDEX(Lookup!$D$3:$D$134, MATCH('Inputs - Reps'!D962, Lookup!$C$3:$C$134, 0),)</f>
        <v>Plus Capex WN</v>
      </c>
    </row>
    <row r="963" spans="3:13">
      <c r="C963" s="15" t="s">
        <v>304</v>
      </c>
      <c r="D963" s="15" t="s">
        <v>106</v>
      </c>
      <c r="E963" s="15" t="s">
        <v>107</v>
      </c>
      <c r="F963" s="15" t="s">
        <v>36</v>
      </c>
      <c r="G963" s="15">
        <f xml:space="preserve"> IF( ISNA( 'F_Inputs - Reps override'!F963 ), "", IF( ISBLANK( 'F_Inputs - Reps override'!F963 ), 'F_Inputs - Reps'!F963, 'F_Inputs - Reps override'!F963 ) )</f>
        <v>0</v>
      </c>
      <c r="H963" s="15">
        <f xml:space="preserve"> IF( ISNA( 'F_Inputs - Reps override'!G963 ), "", IF( ISBLANK( 'F_Inputs - Reps override'!G963 ), 'F_Inputs - Reps'!G963, 'F_Inputs - Reps override'!G963 ) )</f>
        <v>0</v>
      </c>
      <c r="I963" s="15">
        <f xml:space="preserve"> IF( ISNA( 'F_Inputs - Reps override'!H963 ), "", IF( ISBLANK( 'F_Inputs - Reps override'!H963 ), 'F_Inputs - Reps'!H963, 'F_Inputs - Reps override'!H963 ) )</f>
        <v>0</v>
      </c>
      <c r="J963" s="15">
        <f xml:space="preserve"> IF( ISNA( 'F_Inputs - Reps override'!I963 ), "", IF( ISBLANK( 'F_Inputs - Reps override'!I963 ), 'F_Inputs - Reps'!I963, 'F_Inputs - Reps override'!I963 ) )</f>
        <v>0</v>
      </c>
      <c r="K963" s="15">
        <f xml:space="preserve"> IF( ISNA( 'F_Inputs - Reps override'!J963 ), "", IF( ISBLANK( 'F_Inputs - Reps override'!J963 ), 'F_Inputs - Reps'!J963, 'F_Inputs - Reps override'!J963 ) )</f>
        <v>0</v>
      </c>
      <c r="L963" s="7">
        <f t="shared" si="14"/>
        <v>0</v>
      </c>
      <c r="M963" t="str">
        <f xml:space="preserve"> INDEX(Lookup!$D$3:$D$134, MATCH('Inputs - Reps'!D963, Lookup!$C$3:$C$134, 0),)</f>
        <v>Plus Capex WN</v>
      </c>
    </row>
    <row r="964" spans="3:13">
      <c r="C964" s="15" t="s">
        <v>304</v>
      </c>
      <c r="D964" s="15" t="s">
        <v>108</v>
      </c>
      <c r="E964" s="15" t="s">
        <v>109</v>
      </c>
      <c r="F964" s="15" t="s">
        <v>36</v>
      </c>
      <c r="G964" s="15">
        <f xml:space="preserve"> IF( ISNA( 'F_Inputs - Reps override'!F964 ), "", IF( ISBLANK( 'F_Inputs - Reps override'!F964 ), 'F_Inputs - Reps'!F964, 'F_Inputs - Reps override'!F964 ) )</f>
        <v>0</v>
      </c>
      <c r="H964" s="15">
        <f xml:space="preserve"> IF( ISNA( 'F_Inputs - Reps override'!G964 ), "", IF( ISBLANK( 'F_Inputs - Reps override'!G964 ), 'F_Inputs - Reps'!G964, 'F_Inputs - Reps override'!G964 ) )</f>
        <v>0</v>
      </c>
      <c r="I964" s="15">
        <f xml:space="preserve"> IF( ISNA( 'F_Inputs - Reps override'!H964 ), "", IF( ISBLANK( 'F_Inputs - Reps override'!H964 ), 'F_Inputs - Reps'!H964, 'F_Inputs - Reps override'!H964 ) )</f>
        <v>0</v>
      </c>
      <c r="J964" s="15">
        <f xml:space="preserve"> IF( ISNA( 'F_Inputs - Reps override'!I964 ), "", IF( ISBLANK( 'F_Inputs - Reps override'!I964 ), 'F_Inputs - Reps'!I964, 'F_Inputs - Reps override'!I964 ) )</f>
        <v>0</v>
      </c>
      <c r="K964" s="15">
        <f xml:space="preserve"> IF( ISNA( 'F_Inputs - Reps override'!J964 ), "", IF( ISBLANK( 'F_Inputs - Reps override'!J964 ), 'F_Inputs - Reps'!J964, 'F_Inputs - Reps override'!J964 ) )</f>
        <v>0</v>
      </c>
      <c r="L964" s="7">
        <f t="shared" ref="L964:L1027" si="15" xml:space="preserve"> SUM(G964:K964)</f>
        <v>0</v>
      </c>
      <c r="M964" t="str">
        <f xml:space="preserve"> INDEX(Lookup!$D$3:$D$134, MATCH('Inputs - Reps'!D964, Lookup!$C$3:$C$134, 0),)</f>
        <v>Plus Capex WR</v>
      </c>
    </row>
    <row r="965" spans="3:13">
      <c r="C965" s="15" t="s">
        <v>304</v>
      </c>
      <c r="D965" s="15" t="s">
        <v>110</v>
      </c>
      <c r="E965" s="15" t="s">
        <v>111</v>
      </c>
      <c r="F965" s="15" t="s">
        <v>36</v>
      </c>
      <c r="G965" s="15">
        <f xml:space="preserve"> IF( ISNA( 'F_Inputs - Reps override'!F965 ), "", IF( ISBLANK( 'F_Inputs - Reps override'!F965 ), 'F_Inputs - Reps'!F965, 'F_Inputs - Reps override'!F965 ) )</f>
        <v>0</v>
      </c>
      <c r="H965" s="15">
        <f xml:space="preserve"> IF( ISNA( 'F_Inputs - Reps override'!G965 ), "", IF( ISBLANK( 'F_Inputs - Reps override'!G965 ), 'F_Inputs - Reps'!G965, 'F_Inputs - Reps override'!G965 ) )</f>
        <v>0</v>
      </c>
      <c r="I965" s="15">
        <f xml:space="preserve"> IF( ISNA( 'F_Inputs - Reps override'!H965 ), "", IF( ISBLANK( 'F_Inputs - Reps override'!H965 ), 'F_Inputs - Reps'!H965, 'F_Inputs - Reps override'!H965 ) )</f>
        <v>0</v>
      </c>
      <c r="J965" s="15">
        <f xml:space="preserve"> IF( ISNA( 'F_Inputs - Reps override'!I965 ), "", IF( ISBLANK( 'F_Inputs - Reps override'!I965 ), 'F_Inputs - Reps'!I965, 'F_Inputs - Reps override'!I965 ) )</f>
        <v>0</v>
      </c>
      <c r="K965" s="15">
        <f xml:space="preserve"> IF( ISNA( 'F_Inputs - Reps override'!J965 ), "", IF( ISBLANK( 'F_Inputs - Reps override'!J965 ), 'F_Inputs - Reps'!J965, 'F_Inputs - Reps override'!J965 ) )</f>
        <v>0</v>
      </c>
      <c r="L965" s="7">
        <f t="shared" si="15"/>
        <v>0</v>
      </c>
      <c r="M965" t="str">
        <f xml:space="preserve"> INDEX(Lookup!$D$3:$D$134, MATCH('Inputs - Reps'!D965, Lookup!$C$3:$C$134, 0),)</f>
        <v>Plus Capex WN</v>
      </c>
    </row>
    <row r="966" spans="3:13">
      <c r="C966" s="15" t="s">
        <v>304</v>
      </c>
      <c r="D966" s="15" t="s">
        <v>112</v>
      </c>
      <c r="E966" s="15" t="s">
        <v>113</v>
      </c>
      <c r="F966" s="15" t="s">
        <v>36</v>
      </c>
      <c r="G966" s="15">
        <f xml:space="preserve"> IF( ISNA( 'F_Inputs - Reps override'!F966 ), "", IF( ISBLANK( 'F_Inputs - Reps override'!F966 ), 'F_Inputs - Reps'!F966, 'F_Inputs - Reps override'!F966 ) )</f>
        <v>0</v>
      </c>
      <c r="H966" s="15">
        <f xml:space="preserve"> IF( ISNA( 'F_Inputs - Reps override'!G966 ), "", IF( ISBLANK( 'F_Inputs - Reps override'!G966 ), 'F_Inputs - Reps'!G966, 'F_Inputs - Reps override'!G966 ) )</f>
        <v>0</v>
      </c>
      <c r="I966" s="15">
        <f xml:space="preserve"> IF( ISNA( 'F_Inputs - Reps override'!H966 ), "", IF( ISBLANK( 'F_Inputs - Reps override'!H966 ), 'F_Inputs - Reps'!H966, 'F_Inputs - Reps override'!H966 ) )</f>
        <v>0</v>
      </c>
      <c r="J966" s="15">
        <f xml:space="preserve"> IF( ISNA( 'F_Inputs - Reps override'!I966 ), "", IF( ISBLANK( 'F_Inputs - Reps override'!I966 ), 'F_Inputs - Reps'!I966, 'F_Inputs - Reps override'!I966 ) )</f>
        <v>0</v>
      </c>
      <c r="K966" s="15">
        <f xml:space="preserve"> IF( ISNA( 'F_Inputs - Reps override'!J966 ), "", IF( ISBLANK( 'F_Inputs - Reps override'!J966 ), 'F_Inputs - Reps'!J966, 'F_Inputs - Reps override'!J966 ) )</f>
        <v>0</v>
      </c>
      <c r="L966" s="7">
        <f t="shared" si="15"/>
        <v>0</v>
      </c>
      <c r="M966" t="str">
        <f xml:space="preserve"> INDEX(Lookup!$D$3:$D$134, MATCH('Inputs - Reps'!D966, Lookup!$C$3:$C$134, 0),)</f>
        <v>Plus Capex WN</v>
      </c>
    </row>
    <row r="967" spans="3:13">
      <c r="C967" s="15" t="s">
        <v>304</v>
      </c>
      <c r="D967" s="15" t="s">
        <v>114</v>
      </c>
      <c r="E967" s="15" t="s">
        <v>115</v>
      </c>
      <c r="F967" s="15" t="s">
        <v>36</v>
      </c>
      <c r="G967" s="15">
        <f xml:space="preserve"> IF( ISNA( 'F_Inputs - Reps override'!F967 ), "", IF( ISBLANK( 'F_Inputs - Reps override'!F967 ), 'F_Inputs - Reps'!F967, 'F_Inputs - Reps override'!F967 ) )</f>
        <v>0</v>
      </c>
      <c r="H967" s="15">
        <f xml:space="preserve"> IF( ISNA( 'F_Inputs - Reps override'!G967 ), "", IF( ISBLANK( 'F_Inputs - Reps override'!G967 ), 'F_Inputs - Reps'!G967, 'F_Inputs - Reps override'!G967 ) )</f>
        <v>0</v>
      </c>
      <c r="I967" s="15">
        <f xml:space="preserve"> IF( ISNA( 'F_Inputs - Reps override'!H967 ), "", IF( ISBLANK( 'F_Inputs - Reps override'!H967 ), 'F_Inputs - Reps'!H967, 'F_Inputs - Reps override'!H967 ) )</f>
        <v>0</v>
      </c>
      <c r="J967" s="15">
        <f xml:space="preserve"> IF( ISNA( 'F_Inputs - Reps override'!I967 ), "", IF( ISBLANK( 'F_Inputs - Reps override'!I967 ), 'F_Inputs - Reps'!I967, 'F_Inputs - Reps override'!I967 ) )</f>
        <v>0</v>
      </c>
      <c r="K967" s="15">
        <f xml:space="preserve"> IF( ISNA( 'F_Inputs - Reps override'!J967 ), "", IF( ISBLANK( 'F_Inputs - Reps override'!J967 ), 'F_Inputs - Reps'!J967, 'F_Inputs - Reps override'!J967 ) )</f>
        <v>0</v>
      </c>
      <c r="L967" s="7">
        <f t="shared" si="15"/>
        <v>0</v>
      </c>
      <c r="M967" t="str">
        <f xml:space="preserve"> INDEX(Lookup!$D$3:$D$134, MATCH('Inputs - Reps'!D967, Lookup!$C$3:$C$134, 0),)</f>
        <v>Plus Capex WN</v>
      </c>
    </row>
    <row r="968" spans="3:13">
      <c r="C968" s="15" t="s">
        <v>304</v>
      </c>
      <c r="D968" s="15" t="s">
        <v>116</v>
      </c>
      <c r="E968" s="15" t="s">
        <v>117</v>
      </c>
      <c r="F968" s="15" t="s">
        <v>36</v>
      </c>
      <c r="G968" s="15">
        <f xml:space="preserve"> IF( ISNA( 'F_Inputs - Reps override'!F968 ), "", IF( ISBLANK( 'F_Inputs - Reps override'!F968 ), 'F_Inputs - Reps'!F968, 'F_Inputs - Reps override'!F968 ) )</f>
        <v>23.287925360061902</v>
      </c>
      <c r="H968" s="15">
        <f xml:space="preserve"> IF( ISNA( 'F_Inputs - Reps override'!G968 ), "", IF( ISBLANK( 'F_Inputs - Reps override'!G968 ), 'F_Inputs - Reps'!G968, 'F_Inputs - Reps override'!G968 ) )</f>
        <v>34.573551854233898</v>
      </c>
      <c r="I968" s="15">
        <f xml:space="preserve"> IF( ISNA( 'F_Inputs - Reps override'!H968 ), "", IF( ISBLANK( 'F_Inputs - Reps override'!H968 ), 'F_Inputs - Reps'!H968, 'F_Inputs - Reps override'!H968 ) )</f>
        <v>31.783888660319501</v>
      </c>
      <c r="J968" s="15">
        <f xml:space="preserve"> IF( ISNA( 'F_Inputs - Reps override'!I968 ), "", IF( ISBLANK( 'F_Inputs - Reps override'!I968 ), 'F_Inputs - Reps'!I968, 'F_Inputs - Reps override'!I968 ) )</f>
        <v>39.950898336510797</v>
      </c>
      <c r="K968" s="15">
        <f xml:space="preserve"> IF( ISNA( 'F_Inputs - Reps override'!J968 ), "", IF( ISBLANK( 'F_Inputs - Reps override'!J968 ), 'F_Inputs - Reps'!J968, 'F_Inputs - Reps override'!J968 ) )</f>
        <v>19.792099617966802</v>
      </c>
      <c r="L968" s="7">
        <f t="shared" si="15"/>
        <v>149.38836382909292</v>
      </c>
      <c r="M968" t="str">
        <f xml:space="preserve"> INDEX(Lookup!$D$3:$D$134, MATCH('Inputs - Reps'!D968, Lookup!$C$3:$C$134, 0),)</f>
        <v>E Capex WR</v>
      </c>
    </row>
    <row r="969" spans="3:13">
      <c r="C969" s="15" t="s">
        <v>304</v>
      </c>
      <c r="D969" s="15" t="s">
        <v>118</v>
      </c>
      <c r="E969" s="15" t="s">
        <v>119</v>
      </c>
      <c r="F969" s="15" t="s">
        <v>36</v>
      </c>
      <c r="G969" s="15">
        <f xml:space="preserve"> IF( ISNA( 'F_Inputs - Reps override'!F969 ), "", IF( ISBLANK( 'F_Inputs - Reps override'!F969 ), 'F_Inputs - Reps'!F969, 'F_Inputs - Reps override'!F969 ) )</f>
        <v>8.9420001104707297E-2</v>
      </c>
      <c r="H969" s="15">
        <f xml:space="preserve"> IF( ISNA( 'F_Inputs - Reps override'!G969 ), "", IF( ISBLANK( 'F_Inputs - Reps override'!G969 ), 'F_Inputs - Reps'!G969, 'F_Inputs - Reps override'!G969 ) )</f>
        <v>0.22355000276176801</v>
      </c>
      <c r="I969" s="15">
        <f xml:space="preserve"> IF( ISNA( 'F_Inputs - Reps override'!H969 ), "", IF( ISBLANK( 'F_Inputs - Reps override'!H969 ), 'F_Inputs - Reps'!H969, 'F_Inputs - Reps override'!H969 ) )</f>
        <v>0.29061500359029901</v>
      </c>
      <c r="J969" s="15">
        <f xml:space="preserve"> IF( ISNA( 'F_Inputs - Reps override'!I969 ), "", IF( ISBLANK( 'F_Inputs - Reps override'!I969 ), 'F_Inputs - Reps'!I969, 'F_Inputs - Reps override'!I969 ) )</f>
        <v>0.64829500800912798</v>
      </c>
      <c r="K969" s="15">
        <f xml:space="preserve"> IF( ISNA( 'F_Inputs - Reps override'!J969 ), "", IF( ISBLANK( 'F_Inputs - Reps override'!J969 ), 'F_Inputs - Reps'!J969, 'F_Inputs - Reps override'!J969 ) )</f>
        <v>0.53652000662824395</v>
      </c>
      <c r="L969" s="7">
        <f t="shared" si="15"/>
        <v>1.7884000220941463</v>
      </c>
      <c r="M969" t="str">
        <f xml:space="preserve"> INDEX(Lookup!$D$3:$D$134, MATCH('Inputs - Reps'!D969, Lookup!$C$3:$C$134, 0),)</f>
        <v>E Capex WN</v>
      </c>
    </row>
    <row r="970" spans="3:13">
      <c r="C970" s="15" t="s">
        <v>304</v>
      </c>
      <c r="D970" s="15" t="s">
        <v>120</v>
      </c>
      <c r="E970" s="15" t="s">
        <v>121</v>
      </c>
      <c r="F970" s="15" t="s">
        <v>36</v>
      </c>
      <c r="G970" s="15">
        <f xml:space="preserve"> IF( ISNA( 'F_Inputs - Reps override'!F970 ), "", IF( ISBLANK( 'F_Inputs - Reps override'!F970 ), 'F_Inputs - Reps'!F970, 'F_Inputs - Reps override'!F970 ) )</f>
        <v>3.0145200414872901</v>
      </c>
      <c r="H970" s="15">
        <f xml:space="preserve"> IF( ISNA( 'F_Inputs - Reps override'!G970 ), "", IF( ISBLANK( 'F_Inputs - Reps override'!G970 ), 'F_Inputs - Reps'!G970, 'F_Inputs - Reps override'!G970 ) )</f>
        <v>9.8602566699782308</v>
      </c>
      <c r="I970" s="15">
        <f xml:space="preserve"> IF( ISNA( 'F_Inputs - Reps override'!H970 ), "", IF( ISBLANK( 'F_Inputs - Reps override'!H970 ), 'F_Inputs - Reps'!H970, 'F_Inputs - Reps override'!H970 ) )</f>
        <v>3.8055425139530299</v>
      </c>
      <c r="J970" s="15">
        <f xml:space="preserve"> IF( ISNA( 'F_Inputs - Reps override'!I970 ), "", IF( ISBLANK( 'F_Inputs - Reps override'!I970 ), 'F_Inputs - Reps'!I970, 'F_Inputs - Reps override'!I970 ) )</f>
        <v>1.40237694199087</v>
      </c>
      <c r="K970" s="15">
        <f xml:space="preserve"> IF( ISNA( 'F_Inputs - Reps override'!J970 ), "", IF( ISBLANK( 'F_Inputs - Reps override'!J970 ), 'F_Inputs - Reps'!J970, 'F_Inputs - Reps override'!J970 ) )</f>
        <v>1.1014799933717601</v>
      </c>
      <c r="L970" s="7">
        <f t="shared" si="15"/>
        <v>19.184176160781181</v>
      </c>
      <c r="M970" t="str">
        <f xml:space="preserve"> INDEX(Lookup!$D$3:$D$134, MATCH('Inputs - Reps'!D970, Lookup!$C$3:$C$134, 0),)</f>
        <v>E Capex WN</v>
      </c>
    </row>
    <row r="971" spans="3:13">
      <c r="C971" s="15" t="s">
        <v>304</v>
      </c>
      <c r="D971" s="15" t="s">
        <v>122</v>
      </c>
      <c r="E971" s="15" t="s">
        <v>123</v>
      </c>
      <c r="F971" s="15" t="s">
        <v>36</v>
      </c>
      <c r="G971" s="15">
        <f xml:space="preserve"> IF( ISNA( 'F_Inputs - Reps override'!F971 ), "", IF( ISBLANK( 'F_Inputs - Reps override'!F971 ), 'F_Inputs - Reps'!F971, 'F_Inputs - Reps override'!F971 ) )</f>
        <v>22.1343743007548</v>
      </c>
      <c r="H971" s="15">
        <f xml:space="preserve"> IF( ISNA( 'F_Inputs - Reps override'!G971 ), "", IF( ISBLANK( 'F_Inputs - Reps override'!G971 ), 'F_Inputs - Reps'!G971, 'F_Inputs - Reps override'!G971 ) )</f>
        <v>24.918938407820399</v>
      </c>
      <c r="I971" s="15">
        <f xml:space="preserve"> IF( ISNA( 'F_Inputs - Reps override'!H971 ), "", IF( ISBLANK( 'F_Inputs - Reps override'!H971 ), 'F_Inputs - Reps'!H971, 'F_Inputs - Reps override'!H971 ) )</f>
        <v>24.462156348219299</v>
      </c>
      <c r="J971" s="15">
        <f xml:space="preserve"> IF( ISNA( 'F_Inputs - Reps override'!I971 ), "", IF( ISBLANK( 'F_Inputs - Reps override'!I971 ), 'F_Inputs - Reps'!I971, 'F_Inputs - Reps override'!I971 ) )</f>
        <v>20.0179209219516</v>
      </c>
      <c r="K971" s="15">
        <f xml:space="preserve"> IF( ISNA( 'F_Inputs - Reps override'!J971 ), "", IF( ISBLANK( 'F_Inputs - Reps override'!J971 ), 'F_Inputs - Reps'!J971, 'F_Inputs - Reps override'!J971 ) )</f>
        <v>19.488133579017202</v>
      </c>
      <c r="L971" s="7">
        <f t="shared" si="15"/>
        <v>111.0215235577633</v>
      </c>
      <c r="M971" t="str">
        <f xml:space="preserve"> INDEX(Lookup!$D$3:$D$134, MATCH('Inputs - Reps'!D971, Lookup!$C$3:$C$134, 0),)</f>
        <v>E Capex WN</v>
      </c>
    </row>
    <row r="972" spans="3:13">
      <c r="C972" s="15" t="s">
        <v>304</v>
      </c>
      <c r="D972" s="15" t="s">
        <v>124</v>
      </c>
      <c r="E972" s="15" t="s">
        <v>125</v>
      </c>
      <c r="F972" s="15" t="s">
        <v>36</v>
      </c>
      <c r="G972" s="15">
        <f xml:space="preserve"> IF( ISNA( 'F_Inputs - Reps override'!F972 ), "", IF( ISBLANK( 'F_Inputs - Reps override'!F972 ), 'F_Inputs - Reps'!F972, 'F_Inputs - Reps override'!F972 ) )</f>
        <v>0</v>
      </c>
      <c r="H972" s="15">
        <f xml:space="preserve"> IF( ISNA( 'F_Inputs - Reps override'!G972 ), "", IF( ISBLANK( 'F_Inputs - Reps override'!G972 ), 'F_Inputs - Reps'!G972, 'F_Inputs - Reps override'!G972 ) )</f>
        <v>0</v>
      </c>
      <c r="I972" s="15">
        <f xml:space="preserve"> IF( ISNA( 'F_Inputs - Reps override'!H972 ), "", IF( ISBLANK( 'F_Inputs - Reps override'!H972 ), 'F_Inputs - Reps'!H972, 'F_Inputs - Reps override'!H972 ) )</f>
        <v>0</v>
      </c>
      <c r="J972" s="15">
        <f xml:space="preserve"> IF( ISNA( 'F_Inputs - Reps override'!I972 ), "", IF( ISBLANK( 'F_Inputs - Reps override'!I972 ), 'F_Inputs - Reps'!I972, 'F_Inputs - Reps override'!I972 ) )</f>
        <v>0</v>
      </c>
      <c r="K972" s="15">
        <f xml:space="preserve"> IF( ISNA( 'F_Inputs - Reps override'!J972 ), "", IF( ISBLANK( 'F_Inputs - Reps override'!J972 ), 'F_Inputs - Reps'!J972, 'F_Inputs - Reps override'!J972 ) )</f>
        <v>0</v>
      </c>
      <c r="L972" s="7">
        <f t="shared" si="15"/>
        <v>0</v>
      </c>
      <c r="M972" t="str">
        <f xml:space="preserve"> INDEX(Lookup!$D$3:$D$134, MATCH('Inputs - Reps'!D972, Lookup!$C$3:$C$134, 0),)</f>
        <v>B Opex WWN</v>
      </c>
    </row>
    <row r="973" spans="3:13">
      <c r="C973" s="15" t="s">
        <v>304</v>
      </c>
      <c r="D973" s="15" t="s">
        <v>126</v>
      </c>
      <c r="E973" s="15" t="s">
        <v>127</v>
      </c>
      <c r="F973" s="15" t="s">
        <v>36</v>
      </c>
      <c r="G973" s="15">
        <f xml:space="preserve"> IF( ISNA( 'F_Inputs - Reps override'!F973 ), "", IF( ISBLANK( 'F_Inputs - Reps override'!F973 ), 'F_Inputs - Reps'!F973, 'F_Inputs - Reps override'!F973 ) )</f>
        <v>0</v>
      </c>
      <c r="H973" s="15">
        <f xml:space="preserve"> IF( ISNA( 'F_Inputs - Reps override'!G973 ), "", IF( ISBLANK( 'F_Inputs - Reps override'!G973 ), 'F_Inputs - Reps'!G973, 'F_Inputs - Reps override'!G973 ) )</f>
        <v>0</v>
      </c>
      <c r="I973" s="15">
        <f xml:space="preserve"> IF( ISNA( 'F_Inputs - Reps override'!H973 ), "", IF( ISBLANK( 'F_Inputs - Reps override'!H973 ), 'F_Inputs - Reps'!H973, 'F_Inputs - Reps override'!H973 ) )</f>
        <v>0</v>
      </c>
      <c r="J973" s="15">
        <f xml:space="preserve"> IF( ISNA( 'F_Inputs - Reps override'!I973 ), "", IF( ISBLANK( 'F_Inputs - Reps override'!I973 ), 'F_Inputs - Reps'!I973, 'F_Inputs - Reps override'!I973 ) )</f>
        <v>0</v>
      </c>
      <c r="K973" s="15">
        <f xml:space="preserve"> IF( ISNA( 'F_Inputs - Reps override'!J973 ), "", IF( ISBLANK( 'F_Inputs - Reps override'!J973 ), 'F_Inputs - Reps'!J973, 'F_Inputs - Reps override'!J973 ) )</f>
        <v>0</v>
      </c>
      <c r="L973" s="7">
        <f t="shared" si="15"/>
        <v>0</v>
      </c>
      <c r="M973" t="str">
        <f xml:space="preserve"> INDEX(Lookup!$D$3:$D$134, MATCH('Inputs - Reps'!D973, Lookup!$C$3:$C$134, 0),)</f>
        <v>B Opex WWN</v>
      </c>
    </row>
    <row r="974" spans="3:13">
      <c r="C974" s="15" t="s">
        <v>304</v>
      </c>
      <c r="D974" s="15" t="s">
        <v>128</v>
      </c>
      <c r="E974" s="15" t="s">
        <v>129</v>
      </c>
      <c r="F974" s="15" t="s">
        <v>36</v>
      </c>
      <c r="G974" s="15">
        <f xml:space="preserve"> IF( ISNA( 'F_Inputs - Reps override'!F974 ), "", IF( ISBLANK( 'F_Inputs - Reps override'!F974 ), 'F_Inputs - Reps'!F974, 'F_Inputs - Reps override'!F974 ) )</f>
        <v>0</v>
      </c>
      <c r="H974" s="15">
        <f xml:space="preserve"> IF( ISNA( 'F_Inputs - Reps override'!G974 ), "", IF( ISBLANK( 'F_Inputs - Reps override'!G974 ), 'F_Inputs - Reps'!G974, 'F_Inputs - Reps override'!G974 ) )</f>
        <v>0</v>
      </c>
      <c r="I974" s="15">
        <f xml:space="preserve"> IF( ISNA( 'F_Inputs - Reps override'!H974 ), "", IF( ISBLANK( 'F_Inputs - Reps override'!H974 ), 'F_Inputs - Reps'!H974, 'F_Inputs - Reps override'!H974 ) )</f>
        <v>0</v>
      </c>
      <c r="J974" s="15">
        <f xml:space="preserve"> IF( ISNA( 'F_Inputs - Reps override'!I974 ), "", IF( ISBLANK( 'F_Inputs - Reps override'!I974 ), 'F_Inputs - Reps'!I974, 'F_Inputs - Reps override'!I974 ) )</f>
        <v>0</v>
      </c>
      <c r="K974" s="15">
        <f xml:space="preserve"> IF( ISNA( 'F_Inputs - Reps override'!J974 ), "", IF( ISBLANK( 'F_Inputs - Reps override'!J974 ), 'F_Inputs - Reps'!J974, 'F_Inputs - Reps override'!J974 ) )</f>
        <v>0</v>
      </c>
      <c r="L974" s="7">
        <f t="shared" si="15"/>
        <v>0</v>
      </c>
      <c r="M974" t="str">
        <f xml:space="preserve"> INDEX(Lookup!$D$3:$D$134, MATCH('Inputs - Reps'!D974, Lookup!$C$3:$C$134, 0),)</f>
        <v>B Opex BIO</v>
      </c>
    </row>
    <row r="975" spans="3:13">
      <c r="C975" s="15" t="s">
        <v>304</v>
      </c>
      <c r="D975" s="15" t="s">
        <v>130</v>
      </c>
      <c r="E975" s="15" t="s">
        <v>131</v>
      </c>
      <c r="F975" s="15" t="s">
        <v>36</v>
      </c>
      <c r="G975" s="15">
        <f xml:space="preserve"> IF( ISNA( 'F_Inputs - Reps override'!F975 ), "", IF( ISBLANK( 'F_Inputs - Reps override'!F975 ), 'F_Inputs - Reps'!F975, 'F_Inputs - Reps override'!F975 ) )</f>
        <v>0</v>
      </c>
      <c r="H975" s="15">
        <f xml:space="preserve"> IF( ISNA( 'F_Inputs - Reps override'!G975 ), "", IF( ISBLANK( 'F_Inputs - Reps override'!G975 ), 'F_Inputs - Reps'!G975, 'F_Inputs - Reps override'!G975 ) )</f>
        <v>0</v>
      </c>
      <c r="I975" s="15">
        <f xml:space="preserve"> IF( ISNA( 'F_Inputs - Reps override'!H975 ), "", IF( ISBLANK( 'F_Inputs - Reps override'!H975 ), 'F_Inputs - Reps'!H975, 'F_Inputs - Reps override'!H975 ) )</f>
        <v>0</v>
      </c>
      <c r="J975" s="15">
        <f xml:space="preserve"> IF( ISNA( 'F_Inputs - Reps override'!I975 ), "", IF( ISBLANK( 'F_Inputs - Reps override'!I975 ), 'F_Inputs - Reps'!I975, 'F_Inputs - Reps override'!I975 ) )</f>
        <v>0</v>
      </c>
      <c r="K975" s="15">
        <f xml:space="preserve"> IF( ISNA( 'F_Inputs - Reps override'!J975 ), "", IF( ISBLANK( 'F_Inputs - Reps override'!J975 ), 'F_Inputs - Reps'!J975, 'F_Inputs - Reps override'!J975 ) )</f>
        <v>0</v>
      </c>
      <c r="L975" s="7">
        <f t="shared" si="15"/>
        <v>0</v>
      </c>
      <c r="M975" t="str">
        <f xml:space="preserve"> INDEX(Lookup!$D$3:$D$134, MATCH('Inputs - Reps'!D975, Lookup!$C$3:$C$134, 0),)</f>
        <v>B Opex BIO</v>
      </c>
    </row>
    <row r="976" spans="3:13">
      <c r="C976" s="15" t="s">
        <v>304</v>
      </c>
      <c r="D976" s="15" t="s">
        <v>132</v>
      </c>
      <c r="E976" s="15" t="s">
        <v>133</v>
      </c>
      <c r="F976" s="15" t="s">
        <v>36</v>
      </c>
      <c r="G976" s="15">
        <f xml:space="preserve"> IF( ISNA( 'F_Inputs - Reps override'!F976 ), "", IF( ISBLANK( 'F_Inputs - Reps override'!F976 ), 'F_Inputs - Reps'!F976, 'F_Inputs - Reps override'!F976 ) )</f>
        <v>0</v>
      </c>
      <c r="H976" s="15">
        <f xml:space="preserve"> IF( ISNA( 'F_Inputs - Reps override'!G976 ), "", IF( ISBLANK( 'F_Inputs - Reps override'!G976 ), 'F_Inputs - Reps'!G976, 'F_Inputs - Reps override'!G976 ) )</f>
        <v>0</v>
      </c>
      <c r="I976" s="15">
        <f xml:space="preserve"> IF( ISNA( 'F_Inputs - Reps override'!H976 ), "", IF( ISBLANK( 'F_Inputs - Reps override'!H976 ), 'F_Inputs - Reps'!H976, 'F_Inputs - Reps override'!H976 ) )</f>
        <v>0</v>
      </c>
      <c r="J976" s="15">
        <f xml:space="preserve"> IF( ISNA( 'F_Inputs - Reps override'!I976 ), "", IF( ISBLANK( 'F_Inputs - Reps override'!I976 ), 'F_Inputs - Reps'!I976, 'F_Inputs - Reps override'!I976 ) )</f>
        <v>0</v>
      </c>
      <c r="K976" s="15">
        <f xml:space="preserve"> IF( ISNA( 'F_Inputs - Reps override'!J976 ), "", IF( ISBLANK( 'F_Inputs - Reps override'!J976 ), 'F_Inputs - Reps'!J976, 'F_Inputs - Reps override'!J976 ) )</f>
        <v>0</v>
      </c>
      <c r="L976" s="7">
        <f t="shared" si="15"/>
        <v>0</v>
      </c>
      <c r="M976" t="str">
        <f xml:space="preserve"> INDEX(Lookup!$D$3:$D$134, MATCH('Inputs - Reps'!D976, Lookup!$C$3:$C$134, 0),)</f>
        <v>B Opex BIO</v>
      </c>
    </row>
    <row r="977" spans="3:13">
      <c r="C977" s="15" t="s">
        <v>304</v>
      </c>
      <c r="D977" s="15" t="s">
        <v>134</v>
      </c>
      <c r="E977" s="15" t="s">
        <v>135</v>
      </c>
      <c r="F977" s="15" t="s">
        <v>36</v>
      </c>
      <c r="G977" s="15">
        <f xml:space="preserve"> IF( ISNA( 'F_Inputs - Reps override'!F977 ), "", IF( ISBLANK( 'F_Inputs - Reps override'!F977 ), 'F_Inputs - Reps'!F977, 'F_Inputs - Reps override'!F977 ) )</f>
        <v>0</v>
      </c>
      <c r="H977" s="15">
        <f xml:space="preserve"> IF( ISNA( 'F_Inputs - Reps override'!G977 ), "", IF( ISBLANK( 'F_Inputs - Reps override'!G977 ), 'F_Inputs - Reps'!G977, 'F_Inputs - Reps override'!G977 ) )</f>
        <v>0</v>
      </c>
      <c r="I977" s="15">
        <f xml:space="preserve"> IF( ISNA( 'F_Inputs - Reps override'!H977 ), "", IF( ISBLANK( 'F_Inputs - Reps override'!H977 ), 'F_Inputs - Reps'!H977, 'F_Inputs - Reps override'!H977 ) )</f>
        <v>0</v>
      </c>
      <c r="J977" s="15">
        <f xml:space="preserve"> IF( ISNA( 'F_Inputs - Reps override'!I977 ), "", IF( ISBLANK( 'F_Inputs - Reps override'!I977 ), 'F_Inputs - Reps'!I977, 'F_Inputs - Reps override'!I977 ) )</f>
        <v>0</v>
      </c>
      <c r="K977" s="15">
        <f xml:space="preserve"> IF( ISNA( 'F_Inputs - Reps override'!J977 ), "", IF( ISBLANK( 'F_Inputs - Reps override'!J977 ), 'F_Inputs - Reps'!J977, 'F_Inputs - Reps override'!J977 ) )</f>
        <v>0</v>
      </c>
      <c r="L977" s="7">
        <f t="shared" si="15"/>
        <v>0</v>
      </c>
      <c r="M977" t="str">
        <f xml:space="preserve"> INDEX(Lookup!$D$3:$D$134, MATCH('Inputs - Reps'!D977, Lookup!$C$3:$C$134, 0),)</f>
        <v>E Opex WWN</v>
      </c>
    </row>
    <row r="978" spans="3:13">
      <c r="C978" s="15" t="s">
        <v>304</v>
      </c>
      <c r="D978" s="15" t="s">
        <v>136</v>
      </c>
      <c r="E978" s="15" t="s">
        <v>137</v>
      </c>
      <c r="F978" s="15" t="s">
        <v>36</v>
      </c>
      <c r="G978" s="15">
        <f xml:space="preserve"> IF( ISNA( 'F_Inputs - Reps override'!F978 ), "", IF( ISBLANK( 'F_Inputs - Reps override'!F978 ), 'F_Inputs - Reps'!F978, 'F_Inputs - Reps override'!F978 ) )</f>
        <v>0</v>
      </c>
      <c r="H978" s="15">
        <f xml:space="preserve"> IF( ISNA( 'F_Inputs - Reps override'!G978 ), "", IF( ISBLANK( 'F_Inputs - Reps override'!G978 ), 'F_Inputs - Reps'!G978, 'F_Inputs - Reps override'!G978 ) )</f>
        <v>0</v>
      </c>
      <c r="I978" s="15">
        <f xml:space="preserve"> IF( ISNA( 'F_Inputs - Reps override'!H978 ), "", IF( ISBLANK( 'F_Inputs - Reps override'!H978 ), 'F_Inputs - Reps'!H978, 'F_Inputs - Reps override'!H978 ) )</f>
        <v>0</v>
      </c>
      <c r="J978" s="15">
        <f xml:space="preserve"> IF( ISNA( 'F_Inputs - Reps override'!I978 ), "", IF( ISBLANK( 'F_Inputs - Reps override'!I978 ), 'F_Inputs - Reps'!I978, 'F_Inputs - Reps override'!I978 ) )</f>
        <v>0</v>
      </c>
      <c r="K978" s="15">
        <f xml:space="preserve"> IF( ISNA( 'F_Inputs - Reps override'!J978 ), "", IF( ISBLANK( 'F_Inputs - Reps override'!J978 ), 'F_Inputs - Reps'!J978, 'F_Inputs - Reps override'!J978 ) )</f>
        <v>0</v>
      </c>
      <c r="L978" s="7">
        <f t="shared" si="15"/>
        <v>0</v>
      </c>
      <c r="M978" t="str">
        <f xml:space="preserve"> INDEX(Lookup!$D$3:$D$134, MATCH('Inputs - Reps'!D978, Lookup!$C$3:$C$134, 0),)</f>
        <v>E Opex WWN</v>
      </c>
    </row>
    <row r="979" spans="3:13">
      <c r="C979" s="15" t="s">
        <v>304</v>
      </c>
      <c r="D979" s="15" t="s">
        <v>138</v>
      </c>
      <c r="E979" s="15" t="s">
        <v>139</v>
      </c>
      <c r="F979" s="15" t="s">
        <v>36</v>
      </c>
      <c r="G979" s="15">
        <f xml:space="preserve"> IF( ISNA( 'F_Inputs - Reps override'!F979 ), "", IF( ISBLANK( 'F_Inputs - Reps override'!F979 ), 'F_Inputs - Reps'!F979, 'F_Inputs - Reps override'!F979 ) )</f>
        <v>0</v>
      </c>
      <c r="H979" s="15">
        <f xml:space="preserve"> IF( ISNA( 'F_Inputs - Reps override'!G979 ), "", IF( ISBLANK( 'F_Inputs - Reps override'!G979 ), 'F_Inputs - Reps'!G979, 'F_Inputs - Reps override'!G979 ) )</f>
        <v>0</v>
      </c>
      <c r="I979" s="15">
        <f xml:space="preserve"> IF( ISNA( 'F_Inputs - Reps override'!H979 ), "", IF( ISBLANK( 'F_Inputs - Reps override'!H979 ), 'F_Inputs - Reps'!H979, 'F_Inputs - Reps override'!H979 ) )</f>
        <v>0</v>
      </c>
      <c r="J979" s="15">
        <f xml:space="preserve"> IF( ISNA( 'F_Inputs - Reps override'!I979 ), "", IF( ISBLANK( 'F_Inputs - Reps override'!I979 ), 'F_Inputs - Reps'!I979, 'F_Inputs - Reps override'!I979 ) )</f>
        <v>0</v>
      </c>
      <c r="K979" s="15">
        <f xml:space="preserve"> IF( ISNA( 'F_Inputs - Reps override'!J979 ), "", IF( ISBLANK( 'F_Inputs - Reps override'!J979 ), 'F_Inputs - Reps'!J979, 'F_Inputs - Reps override'!J979 ) )</f>
        <v>0</v>
      </c>
      <c r="L979" s="7">
        <f t="shared" si="15"/>
        <v>0</v>
      </c>
      <c r="M979" t="str">
        <f xml:space="preserve"> INDEX(Lookup!$D$3:$D$134, MATCH('Inputs - Reps'!D979, Lookup!$C$3:$C$134, 0),)</f>
        <v>E Opex BIO</v>
      </c>
    </row>
    <row r="980" spans="3:13">
      <c r="C980" s="15" t="s">
        <v>304</v>
      </c>
      <c r="D980" s="15" t="s">
        <v>140</v>
      </c>
      <c r="E980" s="15" t="s">
        <v>141</v>
      </c>
      <c r="F980" s="15" t="s">
        <v>36</v>
      </c>
      <c r="G980" s="15">
        <f xml:space="preserve"> IF( ISNA( 'F_Inputs - Reps override'!F980 ), "", IF( ISBLANK( 'F_Inputs - Reps override'!F980 ), 'F_Inputs - Reps'!F980, 'F_Inputs - Reps override'!F980 ) )</f>
        <v>0</v>
      </c>
      <c r="H980" s="15">
        <f xml:space="preserve"> IF( ISNA( 'F_Inputs - Reps override'!G980 ), "", IF( ISBLANK( 'F_Inputs - Reps override'!G980 ), 'F_Inputs - Reps'!G980, 'F_Inputs - Reps override'!G980 ) )</f>
        <v>0</v>
      </c>
      <c r="I980" s="15">
        <f xml:space="preserve"> IF( ISNA( 'F_Inputs - Reps override'!H980 ), "", IF( ISBLANK( 'F_Inputs - Reps override'!H980 ), 'F_Inputs - Reps'!H980, 'F_Inputs - Reps override'!H980 ) )</f>
        <v>0</v>
      </c>
      <c r="J980" s="15">
        <f xml:space="preserve"> IF( ISNA( 'F_Inputs - Reps override'!I980 ), "", IF( ISBLANK( 'F_Inputs - Reps override'!I980 ), 'F_Inputs - Reps'!I980, 'F_Inputs - Reps override'!I980 ) )</f>
        <v>0</v>
      </c>
      <c r="K980" s="15">
        <f xml:space="preserve"> IF( ISNA( 'F_Inputs - Reps override'!J980 ), "", IF( ISBLANK( 'F_Inputs - Reps override'!J980 ), 'F_Inputs - Reps'!J980, 'F_Inputs - Reps override'!J980 ) )</f>
        <v>0</v>
      </c>
      <c r="L980" s="7">
        <f t="shared" si="15"/>
        <v>0</v>
      </c>
      <c r="M980" t="str">
        <f xml:space="preserve"> INDEX(Lookup!$D$3:$D$134, MATCH('Inputs - Reps'!D980, Lookup!$C$3:$C$134, 0),)</f>
        <v>E Opex BIO</v>
      </c>
    </row>
    <row r="981" spans="3:13">
      <c r="C981" s="15" t="s">
        <v>304</v>
      </c>
      <c r="D981" s="15" t="s">
        <v>142</v>
      </c>
      <c r="E981" s="15" t="s">
        <v>143</v>
      </c>
      <c r="F981" s="15" t="s">
        <v>36</v>
      </c>
      <c r="G981" s="15">
        <f xml:space="preserve"> IF( ISNA( 'F_Inputs - Reps override'!F981 ), "", IF( ISBLANK( 'F_Inputs - Reps override'!F981 ), 'F_Inputs - Reps'!F981, 'F_Inputs - Reps override'!F981 ) )</f>
        <v>0</v>
      </c>
      <c r="H981" s="15">
        <f xml:space="preserve"> IF( ISNA( 'F_Inputs - Reps override'!G981 ), "", IF( ISBLANK( 'F_Inputs - Reps override'!G981 ), 'F_Inputs - Reps'!G981, 'F_Inputs - Reps override'!G981 ) )</f>
        <v>0</v>
      </c>
      <c r="I981" s="15">
        <f xml:space="preserve"> IF( ISNA( 'F_Inputs - Reps override'!H981 ), "", IF( ISBLANK( 'F_Inputs - Reps override'!H981 ), 'F_Inputs - Reps'!H981, 'F_Inputs - Reps override'!H981 ) )</f>
        <v>0</v>
      </c>
      <c r="J981" s="15">
        <f xml:space="preserve"> IF( ISNA( 'F_Inputs - Reps override'!I981 ), "", IF( ISBLANK( 'F_Inputs - Reps override'!I981 ), 'F_Inputs - Reps'!I981, 'F_Inputs - Reps override'!I981 ) )</f>
        <v>0</v>
      </c>
      <c r="K981" s="15">
        <f xml:space="preserve"> IF( ISNA( 'F_Inputs - Reps override'!J981 ), "", IF( ISBLANK( 'F_Inputs - Reps override'!J981 ), 'F_Inputs - Reps'!J981, 'F_Inputs - Reps override'!J981 ) )</f>
        <v>0</v>
      </c>
      <c r="L981" s="7">
        <f t="shared" si="15"/>
        <v>0</v>
      </c>
      <c r="M981" t="str">
        <f xml:space="preserve"> INDEX(Lookup!$D$3:$D$134, MATCH('Inputs - Reps'!D981, Lookup!$C$3:$C$134, 0),)</f>
        <v>E Opex BIO</v>
      </c>
    </row>
    <row r="982" spans="3:13">
      <c r="C982" s="15" t="s">
        <v>304</v>
      </c>
      <c r="D982" s="15" t="s">
        <v>144</v>
      </c>
      <c r="E982" s="15" t="s">
        <v>145</v>
      </c>
      <c r="F982" s="15" t="s">
        <v>36</v>
      </c>
      <c r="G982" s="15">
        <f xml:space="preserve"> IF( ISNA( 'F_Inputs - Reps override'!F982 ), "", IF( ISBLANK( 'F_Inputs - Reps override'!F982 ), 'F_Inputs - Reps'!F982, 'F_Inputs - Reps override'!F982 ) )</f>
        <v>0</v>
      </c>
      <c r="H982" s="15">
        <f xml:space="preserve"> IF( ISNA( 'F_Inputs - Reps override'!G982 ), "", IF( ISBLANK( 'F_Inputs - Reps override'!G982 ), 'F_Inputs - Reps'!G982, 'F_Inputs - Reps override'!G982 ) )</f>
        <v>0</v>
      </c>
      <c r="I982" s="15">
        <f xml:space="preserve"> IF( ISNA( 'F_Inputs - Reps override'!H982 ), "", IF( ISBLANK( 'F_Inputs - Reps override'!H982 ), 'F_Inputs - Reps'!H982, 'F_Inputs - Reps override'!H982 ) )</f>
        <v>0</v>
      </c>
      <c r="J982" s="15">
        <f xml:space="preserve"> IF( ISNA( 'F_Inputs - Reps override'!I982 ), "", IF( ISBLANK( 'F_Inputs - Reps override'!I982 ), 'F_Inputs - Reps'!I982, 'F_Inputs - Reps override'!I982 ) )</f>
        <v>0</v>
      </c>
      <c r="K982" s="15">
        <f xml:space="preserve"> IF( ISNA( 'F_Inputs - Reps override'!J982 ), "", IF( ISBLANK( 'F_Inputs - Reps override'!J982 ), 'F_Inputs - Reps'!J982, 'F_Inputs - Reps override'!J982 ) )</f>
        <v>0</v>
      </c>
      <c r="L982" s="7">
        <f t="shared" si="15"/>
        <v>0</v>
      </c>
      <c r="M982" t="str">
        <f xml:space="preserve"> INDEX(Lookup!$D$3:$D$134, MATCH('Inputs - Reps'!D982, Lookup!$C$3:$C$134, 0),)</f>
        <v>Plus Opex WWN</v>
      </c>
    </row>
    <row r="983" spans="3:13">
      <c r="C983" s="15" t="s">
        <v>304</v>
      </c>
      <c r="D983" s="15" t="s">
        <v>146</v>
      </c>
      <c r="E983" s="15" t="s">
        <v>147</v>
      </c>
      <c r="F983" s="15" t="s">
        <v>36</v>
      </c>
      <c r="G983" s="15">
        <f xml:space="preserve"> IF( ISNA( 'F_Inputs - Reps override'!F983 ), "", IF( ISBLANK( 'F_Inputs - Reps override'!F983 ), 'F_Inputs - Reps'!F983, 'F_Inputs - Reps override'!F983 ) )</f>
        <v>0</v>
      </c>
      <c r="H983" s="15">
        <f xml:space="preserve"> IF( ISNA( 'F_Inputs - Reps override'!G983 ), "", IF( ISBLANK( 'F_Inputs - Reps override'!G983 ), 'F_Inputs - Reps'!G983, 'F_Inputs - Reps override'!G983 ) )</f>
        <v>0</v>
      </c>
      <c r="I983" s="15">
        <f xml:space="preserve"> IF( ISNA( 'F_Inputs - Reps override'!H983 ), "", IF( ISBLANK( 'F_Inputs - Reps override'!H983 ), 'F_Inputs - Reps'!H983, 'F_Inputs - Reps override'!H983 ) )</f>
        <v>0</v>
      </c>
      <c r="J983" s="15">
        <f xml:space="preserve"> IF( ISNA( 'F_Inputs - Reps override'!I983 ), "", IF( ISBLANK( 'F_Inputs - Reps override'!I983 ), 'F_Inputs - Reps'!I983, 'F_Inputs - Reps override'!I983 ) )</f>
        <v>0</v>
      </c>
      <c r="K983" s="15">
        <f xml:space="preserve"> IF( ISNA( 'F_Inputs - Reps override'!J983 ), "", IF( ISBLANK( 'F_Inputs - Reps override'!J983 ), 'F_Inputs - Reps'!J983, 'F_Inputs - Reps override'!J983 ) )</f>
        <v>0</v>
      </c>
      <c r="L983" s="7">
        <f t="shared" si="15"/>
        <v>0</v>
      </c>
      <c r="M983" t="str">
        <f xml:space="preserve"> INDEX(Lookup!$D$3:$D$134, MATCH('Inputs - Reps'!D983, Lookup!$C$3:$C$134, 0),)</f>
        <v>Plus Opex WWN</v>
      </c>
    </row>
    <row r="984" spans="3:13">
      <c r="C984" s="15" t="s">
        <v>304</v>
      </c>
      <c r="D984" s="15" t="s">
        <v>148</v>
      </c>
      <c r="E984" s="15" t="s">
        <v>149</v>
      </c>
      <c r="F984" s="15" t="s">
        <v>36</v>
      </c>
      <c r="G984" s="15">
        <f xml:space="preserve"> IF( ISNA( 'F_Inputs - Reps override'!F984 ), "", IF( ISBLANK( 'F_Inputs - Reps override'!F984 ), 'F_Inputs - Reps'!F984, 'F_Inputs - Reps override'!F984 ) )</f>
        <v>0</v>
      </c>
      <c r="H984" s="15">
        <f xml:space="preserve"> IF( ISNA( 'F_Inputs - Reps override'!G984 ), "", IF( ISBLANK( 'F_Inputs - Reps override'!G984 ), 'F_Inputs - Reps'!G984, 'F_Inputs - Reps override'!G984 ) )</f>
        <v>0</v>
      </c>
      <c r="I984" s="15">
        <f xml:space="preserve"> IF( ISNA( 'F_Inputs - Reps override'!H984 ), "", IF( ISBLANK( 'F_Inputs - Reps override'!H984 ), 'F_Inputs - Reps'!H984, 'F_Inputs - Reps override'!H984 ) )</f>
        <v>0</v>
      </c>
      <c r="J984" s="15">
        <f xml:space="preserve"> IF( ISNA( 'F_Inputs - Reps override'!I984 ), "", IF( ISBLANK( 'F_Inputs - Reps override'!I984 ), 'F_Inputs - Reps'!I984, 'F_Inputs - Reps override'!I984 ) )</f>
        <v>0</v>
      </c>
      <c r="K984" s="15">
        <f xml:space="preserve"> IF( ISNA( 'F_Inputs - Reps override'!J984 ), "", IF( ISBLANK( 'F_Inputs - Reps override'!J984 ), 'F_Inputs - Reps'!J984, 'F_Inputs - Reps override'!J984 ) )</f>
        <v>0</v>
      </c>
      <c r="L984" s="7">
        <f t="shared" si="15"/>
        <v>0</v>
      </c>
      <c r="M984" t="str">
        <f xml:space="preserve"> INDEX(Lookup!$D$3:$D$134, MATCH('Inputs - Reps'!D984, Lookup!$C$3:$C$134, 0),)</f>
        <v>Plus Opex BIO</v>
      </c>
    </row>
    <row r="985" spans="3:13">
      <c r="C985" s="15" t="s">
        <v>304</v>
      </c>
      <c r="D985" s="15" t="s">
        <v>150</v>
      </c>
      <c r="E985" s="15" t="s">
        <v>151</v>
      </c>
      <c r="F985" s="15" t="s">
        <v>36</v>
      </c>
      <c r="G985" s="15">
        <f xml:space="preserve"> IF( ISNA( 'F_Inputs - Reps override'!F985 ), "", IF( ISBLANK( 'F_Inputs - Reps override'!F985 ), 'F_Inputs - Reps'!F985, 'F_Inputs - Reps override'!F985 ) )</f>
        <v>0</v>
      </c>
      <c r="H985" s="15">
        <f xml:space="preserve"> IF( ISNA( 'F_Inputs - Reps override'!G985 ), "", IF( ISBLANK( 'F_Inputs - Reps override'!G985 ), 'F_Inputs - Reps'!G985, 'F_Inputs - Reps override'!G985 ) )</f>
        <v>0</v>
      </c>
      <c r="I985" s="15">
        <f xml:space="preserve"> IF( ISNA( 'F_Inputs - Reps override'!H985 ), "", IF( ISBLANK( 'F_Inputs - Reps override'!H985 ), 'F_Inputs - Reps'!H985, 'F_Inputs - Reps override'!H985 ) )</f>
        <v>0</v>
      </c>
      <c r="J985" s="15">
        <f xml:space="preserve"> IF( ISNA( 'F_Inputs - Reps override'!I985 ), "", IF( ISBLANK( 'F_Inputs - Reps override'!I985 ), 'F_Inputs - Reps'!I985, 'F_Inputs - Reps override'!I985 ) )</f>
        <v>0</v>
      </c>
      <c r="K985" s="15">
        <f xml:space="preserve"> IF( ISNA( 'F_Inputs - Reps override'!J985 ), "", IF( ISBLANK( 'F_Inputs - Reps override'!J985 ), 'F_Inputs - Reps'!J985, 'F_Inputs - Reps override'!J985 ) )</f>
        <v>0</v>
      </c>
      <c r="L985" s="7">
        <f t="shared" si="15"/>
        <v>0</v>
      </c>
      <c r="M985" t="str">
        <f xml:space="preserve"> INDEX(Lookup!$D$3:$D$134, MATCH('Inputs - Reps'!D985, Lookup!$C$3:$C$134, 0),)</f>
        <v>Plus Opex BIO</v>
      </c>
    </row>
    <row r="986" spans="3:13">
      <c r="C986" s="15" t="s">
        <v>304</v>
      </c>
      <c r="D986" s="15" t="s">
        <v>152</v>
      </c>
      <c r="E986" s="15" t="s">
        <v>153</v>
      </c>
      <c r="F986" s="15" t="s">
        <v>36</v>
      </c>
      <c r="G986" s="15">
        <f xml:space="preserve"> IF( ISNA( 'F_Inputs - Reps override'!F986 ), "", IF( ISBLANK( 'F_Inputs - Reps override'!F986 ), 'F_Inputs - Reps'!F986, 'F_Inputs - Reps override'!F986 ) )</f>
        <v>0</v>
      </c>
      <c r="H986" s="15">
        <f xml:space="preserve"> IF( ISNA( 'F_Inputs - Reps override'!G986 ), "", IF( ISBLANK( 'F_Inputs - Reps override'!G986 ), 'F_Inputs - Reps'!G986, 'F_Inputs - Reps override'!G986 ) )</f>
        <v>0</v>
      </c>
      <c r="I986" s="15">
        <f xml:space="preserve"> IF( ISNA( 'F_Inputs - Reps override'!H986 ), "", IF( ISBLANK( 'F_Inputs - Reps override'!H986 ), 'F_Inputs - Reps'!H986, 'F_Inputs - Reps override'!H986 ) )</f>
        <v>0</v>
      </c>
      <c r="J986" s="15">
        <f xml:space="preserve"> IF( ISNA( 'F_Inputs - Reps override'!I986 ), "", IF( ISBLANK( 'F_Inputs - Reps override'!I986 ), 'F_Inputs - Reps'!I986, 'F_Inputs - Reps override'!I986 ) )</f>
        <v>0</v>
      </c>
      <c r="K986" s="15">
        <f xml:space="preserve"> IF( ISNA( 'F_Inputs - Reps override'!J986 ), "", IF( ISBLANK( 'F_Inputs - Reps override'!J986 ), 'F_Inputs - Reps'!J986, 'F_Inputs - Reps override'!J986 ) )</f>
        <v>0</v>
      </c>
      <c r="L986" s="7">
        <f t="shared" si="15"/>
        <v>0</v>
      </c>
      <c r="M986" t="str">
        <f xml:space="preserve"> INDEX(Lookup!$D$3:$D$134, MATCH('Inputs - Reps'!D986, Lookup!$C$3:$C$134, 0),)</f>
        <v>Plus Opex BIO</v>
      </c>
    </row>
    <row r="987" spans="3:13">
      <c r="C987" s="15" t="s">
        <v>304</v>
      </c>
      <c r="D987" s="15" t="s">
        <v>154</v>
      </c>
      <c r="E987" s="15" t="s">
        <v>155</v>
      </c>
      <c r="F987" s="15" t="s">
        <v>36</v>
      </c>
      <c r="G987" s="15">
        <f xml:space="preserve"> IF( ISNA( 'F_Inputs - Reps override'!F987 ), "", IF( ISBLANK( 'F_Inputs - Reps override'!F987 ), 'F_Inputs - Reps'!F987, 'F_Inputs - Reps override'!F987 ) )</f>
        <v>0</v>
      </c>
      <c r="H987" s="15">
        <f xml:space="preserve"> IF( ISNA( 'F_Inputs - Reps override'!G987 ), "", IF( ISBLANK( 'F_Inputs - Reps override'!G987 ), 'F_Inputs - Reps'!G987, 'F_Inputs - Reps override'!G987 ) )</f>
        <v>0</v>
      </c>
      <c r="I987" s="15">
        <f xml:space="preserve"> IF( ISNA( 'F_Inputs - Reps override'!H987 ), "", IF( ISBLANK( 'F_Inputs - Reps override'!H987 ), 'F_Inputs - Reps'!H987, 'F_Inputs - Reps override'!H987 ) )</f>
        <v>0</v>
      </c>
      <c r="J987" s="15">
        <f xml:space="preserve"> IF( ISNA( 'F_Inputs - Reps override'!I987 ), "", IF( ISBLANK( 'F_Inputs - Reps override'!I987 ), 'F_Inputs - Reps'!I987, 'F_Inputs - Reps override'!I987 ) )</f>
        <v>0</v>
      </c>
      <c r="K987" s="15">
        <f xml:space="preserve"> IF( ISNA( 'F_Inputs - Reps override'!J987 ), "", IF( ISBLANK( 'F_Inputs - Reps override'!J987 ), 'F_Inputs - Reps'!J987, 'F_Inputs - Reps override'!J987 ) )</f>
        <v>0</v>
      </c>
      <c r="L987" s="7">
        <f t="shared" si="15"/>
        <v>0</v>
      </c>
      <c r="M987" t="str">
        <f xml:space="preserve"> INDEX(Lookup!$D$3:$D$134, MATCH('Inputs - Reps'!D987, Lookup!$C$3:$C$134, 0),)</f>
        <v>Plus Opex WWN</v>
      </c>
    </row>
    <row r="988" spans="3:13">
      <c r="C988" s="15" t="s">
        <v>304</v>
      </c>
      <c r="D988" s="15" t="s">
        <v>156</v>
      </c>
      <c r="E988" s="15" t="s">
        <v>157</v>
      </c>
      <c r="F988" s="15" t="s">
        <v>36</v>
      </c>
      <c r="G988" s="15">
        <f xml:space="preserve"> IF( ISNA( 'F_Inputs - Reps override'!F988 ), "", IF( ISBLANK( 'F_Inputs - Reps override'!F988 ), 'F_Inputs - Reps'!F988, 'F_Inputs - Reps override'!F988 ) )</f>
        <v>0</v>
      </c>
      <c r="H988" s="15">
        <f xml:space="preserve"> IF( ISNA( 'F_Inputs - Reps override'!G988 ), "", IF( ISBLANK( 'F_Inputs - Reps override'!G988 ), 'F_Inputs - Reps'!G988, 'F_Inputs - Reps override'!G988 ) )</f>
        <v>0</v>
      </c>
      <c r="I988" s="15">
        <f xml:space="preserve"> IF( ISNA( 'F_Inputs - Reps override'!H988 ), "", IF( ISBLANK( 'F_Inputs - Reps override'!H988 ), 'F_Inputs - Reps'!H988, 'F_Inputs - Reps override'!H988 ) )</f>
        <v>0</v>
      </c>
      <c r="J988" s="15">
        <f xml:space="preserve"> IF( ISNA( 'F_Inputs - Reps override'!I988 ), "", IF( ISBLANK( 'F_Inputs - Reps override'!I988 ), 'F_Inputs - Reps'!I988, 'F_Inputs - Reps override'!I988 ) )</f>
        <v>0</v>
      </c>
      <c r="K988" s="15">
        <f xml:space="preserve"> IF( ISNA( 'F_Inputs - Reps override'!J988 ), "", IF( ISBLANK( 'F_Inputs - Reps override'!J988 ), 'F_Inputs - Reps'!J988, 'F_Inputs - Reps override'!J988 ) )</f>
        <v>0</v>
      </c>
      <c r="L988" s="7">
        <f t="shared" si="15"/>
        <v>0</v>
      </c>
      <c r="M988" t="str">
        <f xml:space="preserve"> INDEX(Lookup!$D$3:$D$134, MATCH('Inputs - Reps'!D988, Lookup!$C$3:$C$134, 0),)</f>
        <v>Plus Opex WWN</v>
      </c>
    </row>
    <row r="989" spans="3:13">
      <c r="C989" s="15" t="s">
        <v>304</v>
      </c>
      <c r="D989" s="15" t="s">
        <v>158</v>
      </c>
      <c r="E989" s="15" t="s">
        <v>159</v>
      </c>
      <c r="F989" s="15" t="s">
        <v>36</v>
      </c>
      <c r="G989" s="15">
        <f xml:space="preserve"> IF( ISNA( 'F_Inputs - Reps override'!F989 ), "", IF( ISBLANK( 'F_Inputs - Reps override'!F989 ), 'F_Inputs - Reps'!F989, 'F_Inputs - Reps override'!F989 ) )</f>
        <v>0</v>
      </c>
      <c r="H989" s="15">
        <f xml:space="preserve"> IF( ISNA( 'F_Inputs - Reps override'!G989 ), "", IF( ISBLANK( 'F_Inputs - Reps override'!G989 ), 'F_Inputs - Reps'!G989, 'F_Inputs - Reps override'!G989 ) )</f>
        <v>0</v>
      </c>
      <c r="I989" s="15">
        <f xml:space="preserve"> IF( ISNA( 'F_Inputs - Reps override'!H989 ), "", IF( ISBLANK( 'F_Inputs - Reps override'!H989 ), 'F_Inputs - Reps'!H989, 'F_Inputs - Reps override'!H989 ) )</f>
        <v>0</v>
      </c>
      <c r="J989" s="15">
        <f xml:space="preserve"> IF( ISNA( 'F_Inputs - Reps override'!I989 ), "", IF( ISBLANK( 'F_Inputs - Reps override'!I989 ), 'F_Inputs - Reps'!I989, 'F_Inputs - Reps override'!I989 ) )</f>
        <v>0</v>
      </c>
      <c r="K989" s="15">
        <f xml:space="preserve"> IF( ISNA( 'F_Inputs - Reps override'!J989 ), "", IF( ISBLANK( 'F_Inputs - Reps override'!J989 ), 'F_Inputs - Reps'!J989, 'F_Inputs - Reps override'!J989 ) )</f>
        <v>0</v>
      </c>
      <c r="L989" s="7">
        <f t="shared" si="15"/>
        <v>0</v>
      </c>
      <c r="M989" t="str">
        <f xml:space="preserve"> INDEX(Lookup!$D$3:$D$134, MATCH('Inputs - Reps'!D989, Lookup!$C$3:$C$134, 0),)</f>
        <v>Plus Opex BIO</v>
      </c>
    </row>
    <row r="990" spans="3:13">
      <c r="C990" s="15" t="s">
        <v>304</v>
      </c>
      <c r="D990" s="15" t="s">
        <v>160</v>
      </c>
      <c r="E990" s="15" t="s">
        <v>161</v>
      </c>
      <c r="F990" s="15" t="s">
        <v>36</v>
      </c>
      <c r="G990" s="15">
        <f xml:space="preserve"> IF( ISNA( 'F_Inputs - Reps override'!F990 ), "", IF( ISBLANK( 'F_Inputs - Reps override'!F990 ), 'F_Inputs - Reps'!F990, 'F_Inputs - Reps override'!F990 ) )</f>
        <v>0</v>
      </c>
      <c r="H990" s="15">
        <f xml:space="preserve"> IF( ISNA( 'F_Inputs - Reps override'!G990 ), "", IF( ISBLANK( 'F_Inputs - Reps override'!G990 ), 'F_Inputs - Reps'!G990, 'F_Inputs - Reps override'!G990 ) )</f>
        <v>0</v>
      </c>
      <c r="I990" s="15">
        <f xml:space="preserve"> IF( ISNA( 'F_Inputs - Reps override'!H990 ), "", IF( ISBLANK( 'F_Inputs - Reps override'!H990 ), 'F_Inputs - Reps'!H990, 'F_Inputs - Reps override'!H990 ) )</f>
        <v>0</v>
      </c>
      <c r="J990" s="15">
        <f xml:space="preserve"> IF( ISNA( 'F_Inputs - Reps override'!I990 ), "", IF( ISBLANK( 'F_Inputs - Reps override'!I990 ), 'F_Inputs - Reps'!I990, 'F_Inputs - Reps override'!I990 ) )</f>
        <v>0</v>
      </c>
      <c r="K990" s="15">
        <f xml:space="preserve"> IF( ISNA( 'F_Inputs - Reps override'!J990 ), "", IF( ISBLANK( 'F_Inputs - Reps override'!J990 ), 'F_Inputs - Reps'!J990, 'F_Inputs - Reps override'!J990 ) )</f>
        <v>0</v>
      </c>
      <c r="L990" s="7">
        <f t="shared" si="15"/>
        <v>0</v>
      </c>
      <c r="M990" t="str">
        <f xml:space="preserve"> INDEX(Lookup!$D$3:$D$134, MATCH('Inputs - Reps'!D990, Lookup!$C$3:$C$134, 0),)</f>
        <v>Plus Opex BIO</v>
      </c>
    </row>
    <row r="991" spans="3:13">
      <c r="C991" s="15" t="s">
        <v>304</v>
      </c>
      <c r="D991" s="15" t="s">
        <v>162</v>
      </c>
      <c r="E991" s="15" t="s">
        <v>163</v>
      </c>
      <c r="F991" s="15" t="s">
        <v>36</v>
      </c>
      <c r="G991" s="15">
        <f xml:space="preserve"> IF( ISNA( 'F_Inputs - Reps override'!F991 ), "", IF( ISBLANK( 'F_Inputs - Reps override'!F991 ), 'F_Inputs - Reps'!F991, 'F_Inputs - Reps override'!F991 ) )</f>
        <v>0</v>
      </c>
      <c r="H991" s="15">
        <f xml:space="preserve"> IF( ISNA( 'F_Inputs - Reps override'!G991 ), "", IF( ISBLANK( 'F_Inputs - Reps override'!G991 ), 'F_Inputs - Reps'!G991, 'F_Inputs - Reps override'!G991 ) )</f>
        <v>0</v>
      </c>
      <c r="I991" s="15">
        <f xml:space="preserve"> IF( ISNA( 'F_Inputs - Reps override'!H991 ), "", IF( ISBLANK( 'F_Inputs - Reps override'!H991 ), 'F_Inputs - Reps'!H991, 'F_Inputs - Reps override'!H991 ) )</f>
        <v>0</v>
      </c>
      <c r="J991" s="15">
        <f xml:space="preserve"> IF( ISNA( 'F_Inputs - Reps override'!I991 ), "", IF( ISBLANK( 'F_Inputs - Reps override'!I991 ), 'F_Inputs - Reps'!I991, 'F_Inputs - Reps override'!I991 ) )</f>
        <v>0</v>
      </c>
      <c r="K991" s="15">
        <f xml:space="preserve"> IF( ISNA( 'F_Inputs - Reps override'!J991 ), "", IF( ISBLANK( 'F_Inputs - Reps override'!J991 ), 'F_Inputs - Reps'!J991, 'F_Inputs - Reps override'!J991 ) )</f>
        <v>0</v>
      </c>
      <c r="L991" s="7">
        <f t="shared" si="15"/>
        <v>0</v>
      </c>
      <c r="M991" t="str">
        <f xml:space="preserve"> INDEX(Lookup!$D$3:$D$134, MATCH('Inputs - Reps'!D991, Lookup!$C$3:$C$134, 0),)</f>
        <v>Plus Opex BIO</v>
      </c>
    </row>
    <row r="992" spans="3:13">
      <c r="C992" s="15" t="s">
        <v>304</v>
      </c>
      <c r="D992" s="15" t="s">
        <v>164</v>
      </c>
      <c r="E992" s="15" t="s">
        <v>165</v>
      </c>
      <c r="F992" s="15" t="s">
        <v>36</v>
      </c>
      <c r="G992" s="15">
        <f xml:space="preserve"> IF( ISNA( 'F_Inputs - Reps override'!F992 ), "", IF( ISBLANK( 'F_Inputs - Reps override'!F992 ), 'F_Inputs - Reps'!F992, 'F_Inputs - Reps override'!F992 ) )</f>
        <v>0</v>
      </c>
      <c r="H992" s="15">
        <f xml:space="preserve"> IF( ISNA( 'F_Inputs - Reps override'!G992 ), "", IF( ISBLANK( 'F_Inputs - Reps override'!G992 ), 'F_Inputs - Reps'!G992, 'F_Inputs - Reps override'!G992 ) )</f>
        <v>0</v>
      </c>
      <c r="I992" s="15">
        <f xml:space="preserve"> IF( ISNA( 'F_Inputs - Reps override'!H992 ), "", IF( ISBLANK( 'F_Inputs - Reps override'!H992 ), 'F_Inputs - Reps'!H992, 'F_Inputs - Reps override'!H992 ) )</f>
        <v>0</v>
      </c>
      <c r="J992" s="15">
        <f xml:space="preserve"> IF( ISNA( 'F_Inputs - Reps override'!I992 ), "", IF( ISBLANK( 'F_Inputs - Reps override'!I992 ), 'F_Inputs - Reps'!I992, 'F_Inputs - Reps override'!I992 ) )</f>
        <v>0</v>
      </c>
      <c r="K992" s="15">
        <f xml:space="preserve"> IF( ISNA( 'F_Inputs - Reps override'!J992 ), "", IF( ISBLANK( 'F_Inputs - Reps override'!J992 ), 'F_Inputs - Reps'!J992, 'F_Inputs - Reps override'!J992 ) )</f>
        <v>0</v>
      </c>
      <c r="L992" s="7">
        <f t="shared" si="15"/>
        <v>0</v>
      </c>
      <c r="M992" t="str">
        <f xml:space="preserve"> INDEX(Lookup!$D$3:$D$134, MATCH('Inputs - Reps'!D992, Lookup!$C$3:$C$134, 0),)</f>
        <v>Plus Opex WWN</v>
      </c>
    </row>
    <row r="993" spans="3:13">
      <c r="C993" s="15" t="s">
        <v>304</v>
      </c>
      <c r="D993" s="15" t="s">
        <v>166</v>
      </c>
      <c r="E993" s="15" t="s">
        <v>167</v>
      </c>
      <c r="F993" s="15" t="s">
        <v>36</v>
      </c>
      <c r="G993" s="15">
        <f xml:space="preserve"> IF( ISNA( 'F_Inputs - Reps override'!F993 ), "", IF( ISBLANK( 'F_Inputs - Reps override'!F993 ), 'F_Inputs - Reps'!F993, 'F_Inputs - Reps override'!F993 ) )</f>
        <v>0</v>
      </c>
      <c r="H993" s="15">
        <f xml:space="preserve"> IF( ISNA( 'F_Inputs - Reps override'!G993 ), "", IF( ISBLANK( 'F_Inputs - Reps override'!G993 ), 'F_Inputs - Reps'!G993, 'F_Inputs - Reps override'!G993 ) )</f>
        <v>0</v>
      </c>
      <c r="I993" s="15">
        <f xml:space="preserve"> IF( ISNA( 'F_Inputs - Reps override'!H993 ), "", IF( ISBLANK( 'F_Inputs - Reps override'!H993 ), 'F_Inputs - Reps'!H993, 'F_Inputs - Reps override'!H993 ) )</f>
        <v>0</v>
      </c>
      <c r="J993" s="15">
        <f xml:space="preserve"> IF( ISNA( 'F_Inputs - Reps override'!I993 ), "", IF( ISBLANK( 'F_Inputs - Reps override'!I993 ), 'F_Inputs - Reps'!I993, 'F_Inputs - Reps override'!I993 ) )</f>
        <v>0</v>
      </c>
      <c r="K993" s="15">
        <f xml:space="preserve"> IF( ISNA( 'F_Inputs - Reps override'!J993 ), "", IF( ISBLANK( 'F_Inputs - Reps override'!J993 ), 'F_Inputs - Reps'!J993, 'F_Inputs - Reps override'!J993 ) )</f>
        <v>0</v>
      </c>
      <c r="L993" s="7">
        <f t="shared" si="15"/>
        <v>0</v>
      </c>
      <c r="M993" t="str">
        <f xml:space="preserve"> INDEX(Lookup!$D$3:$D$134, MATCH('Inputs - Reps'!D993, Lookup!$C$3:$C$134, 0),)</f>
        <v>Plus Opex WWN</v>
      </c>
    </row>
    <row r="994" spans="3:13">
      <c r="C994" s="15" t="s">
        <v>304</v>
      </c>
      <c r="D994" s="15" t="s">
        <v>168</v>
      </c>
      <c r="E994" s="15" t="s">
        <v>169</v>
      </c>
      <c r="F994" s="15" t="s">
        <v>36</v>
      </c>
      <c r="G994" s="15">
        <f xml:space="preserve"> IF( ISNA( 'F_Inputs - Reps override'!F994 ), "", IF( ISBLANK( 'F_Inputs - Reps override'!F994 ), 'F_Inputs - Reps'!F994, 'F_Inputs - Reps override'!F994 ) )</f>
        <v>0</v>
      </c>
      <c r="H994" s="15">
        <f xml:space="preserve"> IF( ISNA( 'F_Inputs - Reps override'!G994 ), "", IF( ISBLANK( 'F_Inputs - Reps override'!G994 ), 'F_Inputs - Reps'!G994, 'F_Inputs - Reps override'!G994 ) )</f>
        <v>0</v>
      </c>
      <c r="I994" s="15">
        <f xml:space="preserve"> IF( ISNA( 'F_Inputs - Reps override'!H994 ), "", IF( ISBLANK( 'F_Inputs - Reps override'!H994 ), 'F_Inputs - Reps'!H994, 'F_Inputs - Reps override'!H994 ) )</f>
        <v>0</v>
      </c>
      <c r="J994" s="15">
        <f xml:space="preserve"> IF( ISNA( 'F_Inputs - Reps override'!I994 ), "", IF( ISBLANK( 'F_Inputs - Reps override'!I994 ), 'F_Inputs - Reps'!I994, 'F_Inputs - Reps override'!I994 ) )</f>
        <v>0</v>
      </c>
      <c r="K994" s="15">
        <f xml:space="preserve"> IF( ISNA( 'F_Inputs - Reps override'!J994 ), "", IF( ISBLANK( 'F_Inputs - Reps override'!J994 ), 'F_Inputs - Reps'!J994, 'F_Inputs - Reps override'!J994 ) )</f>
        <v>0</v>
      </c>
      <c r="L994" s="7">
        <f t="shared" si="15"/>
        <v>0</v>
      </c>
      <c r="M994" t="str">
        <f xml:space="preserve"> INDEX(Lookup!$D$3:$D$134, MATCH('Inputs - Reps'!D994, Lookup!$C$3:$C$134, 0),)</f>
        <v>Plus Opex BIO</v>
      </c>
    </row>
    <row r="995" spans="3:13">
      <c r="C995" s="15" t="s">
        <v>304</v>
      </c>
      <c r="D995" s="15" t="s">
        <v>170</v>
      </c>
      <c r="E995" s="15" t="s">
        <v>171</v>
      </c>
      <c r="F995" s="15" t="s">
        <v>36</v>
      </c>
      <c r="G995" s="15">
        <f xml:space="preserve"> IF( ISNA( 'F_Inputs - Reps override'!F995 ), "", IF( ISBLANK( 'F_Inputs - Reps override'!F995 ), 'F_Inputs - Reps'!F995, 'F_Inputs - Reps override'!F995 ) )</f>
        <v>0</v>
      </c>
      <c r="H995" s="15">
        <f xml:space="preserve"> IF( ISNA( 'F_Inputs - Reps override'!G995 ), "", IF( ISBLANK( 'F_Inputs - Reps override'!G995 ), 'F_Inputs - Reps'!G995, 'F_Inputs - Reps override'!G995 ) )</f>
        <v>0</v>
      </c>
      <c r="I995" s="15">
        <f xml:space="preserve"> IF( ISNA( 'F_Inputs - Reps override'!H995 ), "", IF( ISBLANK( 'F_Inputs - Reps override'!H995 ), 'F_Inputs - Reps'!H995, 'F_Inputs - Reps override'!H995 ) )</f>
        <v>0</v>
      </c>
      <c r="J995" s="15">
        <f xml:space="preserve"> IF( ISNA( 'F_Inputs - Reps override'!I995 ), "", IF( ISBLANK( 'F_Inputs - Reps override'!I995 ), 'F_Inputs - Reps'!I995, 'F_Inputs - Reps override'!I995 ) )</f>
        <v>0</v>
      </c>
      <c r="K995" s="15">
        <f xml:space="preserve"> IF( ISNA( 'F_Inputs - Reps override'!J995 ), "", IF( ISBLANK( 'F_Inputs - Reps override'!J995 ), 'F_Inputs - Reps'!J995, 'F_Inputs - Reps override'!J995 ) )</f>
        <v>0</v>
      </c>
      <c r="L995" s="7">
        <f t="shared" si="15"/>
        <v>0</v>
      </c>
      <c r="M995" t="str">
        <f xml:space="preserve"> INDEX(Lookup!$D$3:$D$134, MATCH('Inputs - Reps'!D995, Lookup!$C$3:$C$134, 0),)</f>
        <v>Plus Opex BIO</v>
      </c>
    </row>
    <row r="996" spans="3:13">
      <c r="C996" s="15" t="s">
        <v>304</v>
      </c>
      <c r="D996" s="15" t="s">
        <v>172</v>
      </c>
      <c r="E996" s="15" t="s">
        <v>173</v>
      </c>
      <c r="F996" s="15" t="s">
        <v>36</v>
      </c>
      <c r="G996" s="15">
        <f xml:space="preserve"> IF( ISNA( 'F_Inputs - Reps override'!F996 ), "", IF( ISBLANK( 'F_Inputs - Reps override'!F996 ), 'F_Inputs - Reps'!F996, 'F_Inputs - Reps override'!F996 ) )</f>
        <v>0</v>
      </c>
      <c r="H996" s="15">
        <f xml:space="preserve"> IF( ISNA( 'F_Inputs - Reps override'!G996 ), "", IF( ISBLANK( 'F_Inputs - Reps override'!G996 ), 'F_Inputs - Reps'!G996, 'F_Inputs - Reps override'!G996 ) )</f>
        <v>0</v>
      </c>
      <c r="I996" s="15">
        <f xml:space="preserve"> IF( ISNA( 'F_Inputs - Reps override'!H996 ), "", IF( ISBLANK( 'F_Inputs - Reps override'!H996 ), 'F_Inputs - Reps'!H996, 'F_Inputs - Reps override'!H996 ) )</f>
        <v>0</v>
      </c>
      <c r="J996" s="15">
        <f xml:space="preserve"> IF( ISNA( 'F_Inputs - Reps override'!I996 ), "", IF( ISBLANK( 'F_Inputs - Reps override'!I996 ), 'F_Inputs - Reps'!I996, 'F_Inputs - Reps override'!I996 ) )</f>
        <v>0</v>
      </c>
      <c r="K996" s="15">
        <f xml:space="preserve"> IF( ISNA( 'F_Inputs - Reps override'!J996 ), "", IF( ISBLANK( 'F_Inputs - Reps override'!J996 ), 'F_Inputs - Reps'!J996, 'F_Inputs - Reps override'!J996 ) )</f>
        <v>0</v>
      </c>
      <c r="L996" s="7">
        <f t="shared" si="15"/>
        <v>0</v>
      </c>
      <c r="M996" t="str">
        <f xml:space="preserve"> INDEX(Lookup!$D$3:$D$134, MATCH('Inputs - Reps'!D996, Lookup!$C$3:$C$134, 0),)</f>
        <v>Plus Opex BIO</v>
      </c>
    </row>
    <row r="997" spans="3:13">
      <c r="C997" s="15" t="s">
        <v>304</v>
      </c>
      <c r="D997" s="15" t="s">
        <v>174</v>
      </c>
      <c r="E997" s="15" t="s">
        <v>175</v>
      </c>
      <c r="F997" s="15" t="s">
        <v>36</v>
      </c>
      <c r="G997" s="15">
        <f xml:space="preserve"> IF( ISNA( 'F_Inputs - Reps override'!F997 ), "", IF( ISBLANK( 'F_Inputs - Reps override'!F997 ), 'F_Inputs - Reps'!F997, 'F_Inputs - Reps override'!F997 ) )</f>
        <v>0</v>
      </c>
      <c r="H997" s="15">
        <f xml:space="preserve"> IF( ISNA( 'F_Inputs - Reps override'!G997 ), "", IF( ISBLANK( 'F_Inputs - Reps override'!G997 ), 'F_Inputs - Reps'!G997, 'F_Inputs - Reps override'!G997 ) )</f>
        <v>0</v>
      </c>
      <c r="I997" s="15">
        <f xml:space="preserve"> IF( ISNA( 'F_Inputs - Reps override'!H997 ), "", IF( ISBLANK( 'F_Inputs - Reps override'!H997 ), 'F_Inputs - Reps'!H997, 'F_Inputs - Reps override'!H997 ) )</f>
        <v>0</v>
      </c>
      <c r="J997" s="15">
        <f xml:space="preserve"> IF( ISNA( 'F_Inputs - Reps override'!I997 ), "", IF( ISBLANK( 'F_Inputs - Reps override'!I997 ), 'F_Inputs - Reps'!I997, 'F_Inputs - Reps override'!I997 ) )</f>
        <v>0</v>
      </c>
      <c r="K997" s="15">
        <f xml:space="preserve"> IF( ISNA( 'F_Inputs - Reps override'!J997 ), "", IF( ISBLANK( 'F_Inputs - Reps override'!J997 ), 'F_Inputs - Reps'!J997, 'F_Inputs - Reps override'!J997 ) )</f>
        <v>0</v>
      </c>
      <c r="L997" s="7">
        <f t="shared" si="15"/>
        <v>0</v>
      </c>
      <c r="M997" t="str">
        <f xml:space="preserve"> INDEX(Lookup!$D$3:$D$134, MATCH('Inputs - Reps'!D997, Lookup!$C$3:$C$134, 0),)</f>
        <v>Plus Opex WWN</v>
      </c>
    </row>
    <row r="998" spans="3:13">
      <c r="C998" s="15" t="s">
        <v>304</v>
      </c>
      <c r="D998" s="15" t="s">
        <v>176</v>
      </c>
      <c r="E998" s="15" t="s">
        <v>177</v>
      </c>
      <c r="F998" s="15" t="s">
        <v>36</v>
      </c>
      <c r="G998" s="15">
        <f xml:space="preserve"> IF( ISNA( 'F_Inputs - Reps override'!F998 ), "", IF( ISBLANK( 'F_Inputs - Reps override'!F998 ), 'F_Inputs - Reps'!F998, 'F_Inputs - Reps override'!F998 ) )</f>
        <v>0</v>
      </c>
      <c r="H998" s="15">
        <f xml:space="preserve"> IF( ISNA( 'F_Inputs - Reps override'!G998 ), "", IF( ISBLANK( 'F_Inputs - Reps override'!G998 ), 'F_Inputs - Reps'!G998, 'F_Inputs - Reps override'!G998 ) )</f>
        <v>0</v>
      </c>
      <c r="I998" s="15">
        <f xml:space="preserve"> IF( ISNA( 'F_Inputs - Reps override'!H998 ), "", IF( ISBLANK( 'F_Inputs - Reps override'!H998 ), 'F_Inputs - Reps'!H998, 'F_Inputs - Reps override'!H998 ) )</f>
        <v>0</v>
      </c>
      <c r="J998" s="15">
        <f xml:space="preserve"> IF( ISNA( 'F_Inputs - Reps override'!I998 ), "", IF( ISBLANK( 'F_Inputs - Reps override'!I998 ), 'F_Inputs - Reps'!I998, 'F_Inputs - Reps override'!I998 ) )</f>
        <v>0</v>
      </c>
      <c r="K998" s="15">
        <f xml:space="preserve"> IF( ISNA( 'F_Inputs - Reps override'!J998 ), "", IF( ISBLANK( 'F_Inputs - Reps override'!J998 ), 'F_Inputs - Reps'!J998, 'F_Inputs - Reps override'!J998 ) )</f>
        <v>0</v>
      </c>
      <c r="L998" s="7">
        <f t="shared" si="15"/>
        <v>0</v>
      </c>
      <c r="M998" t="str">
        <f xml:space="preserve"> INDEX(Lookup!$D$3:$D$134, MATCH('Inputs - Reps'!D998, Lookup!$C$3:$C$134, 0),)</f>
        <v>Plus Opex WWN</v>
      </c>
    </row>
    <row r="999" spans="3:13">
      <c r="C999" s="15" t="s">
        <v>304</v>
      </c>
      <c r="D999" s="15" t="s">
        <v>178</v>
      </c>
      <c r="E999" s="15" t="s">
        <v>179</v>
      </c>
      <c r="F999" s="15" t="s">
        <v>36</v>
      </c>
      <c r="G999" s="15">
        <f xml:space="preserve"> IF( ISNA( 'F_Inputs - Reps override'!F999 ), "", IF( ISBLANK( 'F_Inputs - Reps override'!F999 ), 'F_Inputs - Reps'!F999, 'F_Inputs - Reps override'!F999 ) )</f>
        <v>0</v>
      </c>
      <c r="H999" s="15">
        <f xml:space="preserve"> IF( ISNA( 'F_Inputs - Reps override'!G999 ), "", IF( ISBLANK( 'F_Inputs - Reps override'!G999 ), 'F_Inputs - Reps'!G999, 'F_Inputs - Reps override'!G999 ) )</f>
        <v>0</v>
      </c>
      <c r="I999" s="15">
        <f xml:space="preserve"> IF( ISNA( 'F_Inputs - Reps override'!H999 ), "", IF( ISBLANK( 'F_Inputs - Reps override'!H999 ), 'F_Inputs - Reps'!H999, 'F_Inputs - Reps override'!H999 ) )</f>
        <v>0</v>
      </c>
      <c r="J999" s="15">
        <f xml:space="preserve"> IF( ISNA( 'F_Inputs - Reps override'!I999 ), "", IF( ISBLANK( 'F_Inputs - Reps override'!I999 ), 'F_Inputs - Reps'!I999, 'F_Inputs - Reps override'!I999 ) )</f>
        <v>0</v>
      </c>
      <c r="K999" s="15">
        <f xml:space="preserve"> IF( ISNA( 'F_Inputs - Reps override'!J999 ), "", IF( ISBLANK( 'F_Inputs - Reps override'!J999 ), 'F_Inputs - Reps'!J999, 'F_Inputs - Reps override'!J999 ) )</f>
        <v>0</v>
      </c>
      <c r="L999" s="7">
        <f t="shared" si="15"/>
        <v>0</v>
      </c>
      <c r="M999" t="str">
        <f xml:space="preserve"> INDEX(Lookup!$D$3:$D$134, MATCH('Inputs - Reps'!D999, Lookup!$C$3:$C$134, 0),)</f>
        <v>Plus Opex BIO</v>
      </c>
    </row>
    <row r="1000" spans="3:13">
      <c r="C1000" s="15" t="s">
        <v>304</v>
      </c>
      <c r="D1000" s="15" t="s">
        <v>180</v>
      </c>
      <c r="E1000" s="15" t="s">
        <v>181</v>
      </c>
      <c r="F1000" s="15" t="s">
        <v>36</v>
      </c>
      <c r="G1000" s="15">
        <f xml:space="preserve"> IF( ISNA( 'F_Inputs - Reps override'!F1000 ), "", IF( ISBLANK( 'F_Inputs - Reps override'!F1000 ), 'F_Inputs - Reps'!F1000, 'F_Inputs - Reps override'!F1000 ) )</f>
        <v>0</v>
      </c>
      <c r="H1000" s="15">
        <f xml:space="preserve"> IF( ISNA( 'F_Inputs - Reps override'!G1000 ), "", IF( ISBLANK( 'F_Inputs - Reps override'!G1000 ), 'F_Inputs - Reps'!G1000, 'F_Inputs - Reps override'!G1000 ) )</f>
        <v>0</v>
      </c>
      <c r="I1000" s="15">
        <f xml:space="preserve"> IF( ISNA( 'F_Inputs - Reps override'!H1000 ), "", IF( ISBLANK( 'F_Inputs - Reps override'!H1000 ), 'F_Inputs - Reps'!H1000, 'F_Inputs - Reps override'!H1000 ) )</f>
        <v>0</v>
      </c>
      <c r="J1000" s="15">
        <f xml:space="preserve"> IF( ISNA( 'F_Inputs - Reps override'!I1000 ), "", IF( ISBLANK( 'F_Inputs - Reps override'!I1000 ), 'F_Inputs - Reps'!I1000, 'F_Inputs - Reps override'!I1000 ) )</f>
        <v>0</v>
      </c>
      <c r="K1000" s="15">
        <f xml:space="preserve"> IF( ISNA( 'F_Inputs - Reps override'!J1000 ), "", IF( ISBLANK( 'F_Inputs - Reps override'!J1000 ), 'F_Inputs - Reps'!J1000, 'F_Inputs - Reps override'!J1000 ) )</f>
        <v>0</v>
      </c>
      <c r="L1000" s="7">
        <f t="shared" si="15"/>
        <v>0</v>
      </c>
      <c r="M1000" t="str">
        <f xml:space="preserve"> INDEX(Lookup!$D$3:$D$134, MATCH('Inputs - Reps'!D1000, Lookup!$C$3:$C$134, 0),)</f>
        <v>Plus Opex BIO</v>
      </c>
    </row>
    <row r="1001" spans="3:13">
      <c r="C1001" s="15" t="s">
        <v>304</v>
      </c>
      <c r="D1001" s="15" t="s">
        <v>182</v>
      </c>
      <c r="E1001" s="15" t="s">
        <v>183</v>
      </c>
      <c r="F1001" s="15" t="s">
        <v>36</v>
      </c>
      <c r="G1001" s="15">
        <f xml:space="preserve"> IF( ISNA( 'F_Inputs - Reps override'!F1001 ), "", IF( ISBLANK( 'F_Inputs - Reps override'!F1001 ), 'F_Inputs - Reps'!F1001, 'F_Inputs - Reps override'!F1001 ) )</f>
        <v>0</v>
      </c>
      <c r="H1001" s="15">
        <f xml:space="preserve"> IF( ISNA( 'F_Inputs - Reps override'!G1001 ), "", IF( ISBLANK( 'F_Inputs - Reps override'!G1001 ), 'F_Inputs - Reps'!G1001, 'F_Inputs - Reps override'!G1001 ) )</f>
        <v>0</v>
      </c>
      <c r="I1001" s="15">
        <f xml:space="preserve"> IF( ISNA( 'F_Inputs - Reps override'!H1001 ), "", IF( ISBLANK( 'F_Inputs - Reps override'!H1001 ), 'F_Inputs - Reps'!H1001, 'F_Inputs - Reps override'!H1001 ) )</f>
        <v>0</v>
      </c>
      <c r="J1001" s="15">
        <f xml:space="preserve"> IF( ISNA( 'F_Inputs - Reps override'!I1001 ), "", IF( ISBLANK( 'F_Inputs - Reps override'!I1001 ), 'F_Inputs - Reps'!I1001, 'F_Inputs - Reps override'!I1001 ) )</f>
        <v>0</v>
      </c>
      <c r="K1001" s="15">
        <f xml:space="preserve"> IF( ISNA( 'F_Inputs - Reps override'!J1001 ), "", IF( ISBLANK( 'F_Inputs - Reps override'!J1001 ), 'F_Inputs - Reps'!J1001, 'F_Inputs - Reps override'!J1001 ) )</f>
        <v>0</v>
      </c>
      <c r="L1001" s="7">
        <f t="shared" si="15"/>
        <v>0</v>
      </c>
      <c r="M1001" t="str">
        <f xml:space="preserve"> INDEX(Lookup!$D$3:$D$134, MATCH('Inputs - Reps'!D1001, Lookup!$C$3:$C$134, 0),)</f>
        <v>Plus Opex BIO</v>
      </c>
    </row>
    <row r="1002" spans="3:13">
      <c r="C1002" s="15" t="s">
        <v>304</v>
      </c>
      <c r="D1002" s="15" t="s">
        <v>184</v>
      </c>
      <c r="E1002" s="15" t="s">
        <v>185</v>
      </c>
      <c r="F1002" s="15" t="s">
        <v>36</v>
      </c>
      <c r="G1002" s="15">
        <f xml:space="preserve"> IF( ISNA( 'F_Inputs - Reps override'!F1002 ), "", IF( ISBLANK( 'F_Inputs - Reps override'!F1002 ), 'F_Inputs - Reps'!F1002, 'F_Inputs - Reps override'!F1002 ) )</f>
        <v>0</v>
      </c>
      <c r="H1002" s="15">
        <f xml:space="preserve"> IF( ISNA( 'F_Inputs - Reps override'!G1002 ), "", IF( ISBLANK( 'F_Inputs - Reps override'!G1002 ), 'F_Inputs - Reps'!G1002, 'F_Inputs - Reps override'!G1002 ) )</f>
        <v>0</v>
      </c>
      <c r="I1002" s="15">
        <f xml:space="preserve"> IF( ISNA( 'F_Inputs - Reps override'!H1002 ), "", IF( ISBLANK( 'F_Inputs - Reps override'!H1002 ), 'F_Inputs - Reps'!H1002, 'F_Inputs - Reps override'!H1002 ) )</f>
        <v>0</v>
      </c>
      <c r="J1002" s="15">
        <f xml:space="preserve"> IF( ISNA( 'F_Inputs - Reps override'!I1002 ), "", IF( ISBLANK( 'F_Inputs - Reps override'!I1002 ), 'F_Inputs - Reps'!I1002, 'F_Inputs - Reps override'!I1002 ) )</f>
        <v>0</v>
      </c>
      <c r="K1002" s="15">
        <f xml:space="preserve"> IF( ISNA( 'F_Inputs - Reps override'!J1002 ), "", IF( ISBLANK( 'F_Inputs - Reps override'!J1002 ), 'F_Inputs - Reps'!J1002, 'F_Inputs - Reps override'!J1002 ) )</f>
        <v>0</v>
      </c>
      <c r="L1002" s="7">
        <f t="shared" si="15"/>
        <v>0</v>
      </c>
      <c r="M1002" t="str">
        <f xml:space="preserve"> INDEX(Lookup!$D$3:$D$134, MATCH('Inputs - Reps'!D1002, Lookup!$C$3:$C$134, 0),)</f>
        <v>B Capex WWN</v>
      </c>
    </row>
    <row r="1003" spans="3:13">
      <c r="C1003" s="15" t="s">
        <v>304</v>
      </c>
      <c r="D1003" s="15" t="s">
        <v>186</v>
      </c>
      <c r="E1003" s="15" t="s">
        <v>187</v>
      </c>
      <c r="F1003" s="15" t="s">
        <v>36</v>
      </c>
      <c r="G1003" s="15">
        <f xml:space="preserve"> IF( ISNA( 'F_Inputs - Reps override'!F1003 ), "", IF( ISBLANK( 'F_Inputs - Reps override'!F1003 ), 'F_Inputs - Reps'!F1003, 'F_Inputs - Reps override'!F1003 ) )</f>
        <v>0</v>
      </c>
      <c r="H1003" s="15">
        <f xml:space="preserve"> IF( ISNA( 'F_Inputs - Reps override'!G1003 ), "", IF( ISBLANK( 'F_Inputs - Reps override'!G1003 ), 'F_Inputs - Reps'!G1003, 'F_Inputs - Reps override'!G1003 ) )</f>
        <v>0</v>
      </c>
      <c r="I1003" s="15">
        <f xml:space="preserve"> IF( ISNA( 'F_Inputs - Reps override'!H1003 ), "", IF( ISBLANK( 'F_Inputs - Reps override'!H1003 ), 'F_Inputs - Reps'!H1003, 'F_Inputs - Reps override'!H1003 ) )</f>
        <v>0</v>
      </c>
      <c r="J1003" s="15">
        <f xml:space="preserve"> IF( ISNA( 'F_Inputs - Reps override'!I1003 ), "", IF( ISBLANK( 'F_Inputs - Reps override'!I1003 ), 'F_Inputs - Reps'!I1003, 'F_Inputs - Reps override'!I1003 ) )</f>
        <v>0</v>
      </c>
      <c r="K1003" s="15">
        <f xml:space="preserve"> IF( ISNA( 'F_Inputs - Reps override'!J1003 ), "", IF( ISBLANK( 'F_Inputs - Reps override'!J1003 ), 'F_Inputs - Reps'!J1003, 'F_Inputs - Reps override'!J1003 ) )</f>
        <v>0</v>
      </c>
      <c r="L1003" s="7">
        <f t="shared" si="15"/>
        <v>0</v>
      </c>
      <c r="M1003" t="str">
        <f xml:space="preserve"> INDEX(Lookup!$D$3:$D$134, MATCH('Inputs - Reps'!D1003, Lookup!$C$3:$C$134, 0),)</f>
        <v>B Capex WWN</v>
      </c>
    </row>
    <row r="1004" spans="3:13">
      <c r="C1004" s="15" t="s">
        <v>304</v>
      </c>
      <c r="D1004" s="15" t="s">
        <v>188</v>
      </c>
      <c r="E1004" s="15" t="s">
        <v>189</v>
      </c>
      <c r="F1004" s="15" t="s">
        <v>36</v>
      </c>
      <c r="G1004" s="15">
        <f xml:space="preserve"> IF( ISNA( 'F_Inputs - Reps override'!F1004 ), "", IF( ISBLANK( 'F_Inputs - Reps override'!F1004 ), 'F_Inputs - Reps'!F1004, 'F_Inputs - Reps override'!F1004 ) )</f>
        <v>0</v>
      </c>
      <c r="H1004" s="15">
        <f xml:space="preserve"> IF( ISNA( 'F_Inputs - Reps override'!G1004 ), "", IF( ISBLANK( 'F_Inputs - Reps override'!G1004 ), 'F_Inputs - Reps'!G1004, 'F_Inputs - Reps override'!G1004 ) )</f>
        <v>0</v>
      </c>
      <c r="I1004" s="15">
        <f xml:space="preserve"> IF( ISNA( 'F_Inputs - Reps override'!H1004 ), "", IF( ISBLANK( 'F_Inputs - Reps override'!H1004 ), 'F_Inputs - Reps'!H1004, 'F_Inputs - Reps override'!H1004 ) )</f>
        <v>0</v>
      </c>
      <c r="J1004" s="15">
        <f xml:space="preserve"> IF( ISNA( 'F_Inputs - Reps override'!I1004 ), "", IF( ISBLANK( 'F_Inputs - Reps override'!I1004 ), 'F_Inputs - Reps'!I1004, 'F_Inputs - Reps override'!I1004 ) )</f>
        <v>0</v>
      </c>
      <c r="K1004" s="15">
        <f xml:space="preserve"> IF( ISNA( 'F_Inputs - Reps override'!J1004 ), "", IF( ISBLANK( 'F_Inputs - Reps override'!J1004 ), 'F_Inputs - Reps'!J1004, 'F_Inputs - Reps override'!J1004 ) )</f>
        <v>0</v>
      </c>
      <c r="L1004" s="7">
        <f t="shared" si="15"/>
        <v>0</v>
      </c>
      <c r="M1004" t="str">
        <f xml:space="preserve"> INDEX(Lookup!$D$3:$D$134, MATCH('Inputs - Reps'!D1004, Lookup!$C$3:$C$134, 0),)</f>
        <v>B Capex BIO</v>
      </c>
    </row>
    <row r="1005" spans="3:13">
      <c r="C1005" s="15" t="s">
        <v>304</v>
      </c>
      <c r="D1005" s="15" t="s">
        <v>190</v>
      </c>
      <c r="E1005" s="15" t="s">
        <v>191</v>
      </c>
      <c r="F1005" s="15" t="s">
        <v>36</v>
      </c>
      <c r="G1005" s="15">
        <f xml:space="preserve"> IF( ISNA( 'F_Inputs - Reps override'!F1005 ), "", IF( ISBLANK( 'F_Inputs - Reps override'!F1005 ), 'F_Inputs - Reps'!F1005, 'F_Inputs - Reps override'!F1005 ) )</f>
        <v>0</v>
      </c>
      <c r="H1005" s="15">
        <f xml:space="preserve"> IF( ISNA( 'F_Inputs - Reps override'!G1005 ), "", IF( ISBLANK( 'F_Inputs - Reps override'!G1005 ), 'F_Inputs - Reps'!G1005, 'F_Inputs - Reps override'!G1005 ) )</f>
        <v>0</v>
      </c>
      <c r="I1005" s="15">
        <f xml:space="preserve"> IF( ISNA( 'F_Inputs - Reps override'!H1005 ), "", IF( ISBLANK( 'F_Inputs - Reps override'!H1005 ), 'F_Inputs - Reps'!H1005, 'F_Inputs - Reps override'!H1005 ) )</f>
        <v>0</v>
      </c>
      <c r="J1005" s="15">
        <f xml:space="preserve"> IF( ISNA( 'F_Inputs - Reps override'!I1005 ), "", IF( ISBLANK( 'F_Inputs - Reps override'!I1005 ), 'F_Inputs - Reps'!I1005, 'F_Inputs - Reps override'!I1005 ) )</f>
        <v>0</v>
      </c>
      <c r="K1005" s="15">
        <f xml:space="preserve"> IF( ISNA( 'F_Inputs - Reps override'!J1005 ), "", IF( ISBLANK( 'F_Inputs - Reps override'!J1005 ), 'F_Inputs - Reps'!J1005, 'F_Inputs - Reps override'!J1005 ) )</f>
        <v>0</v>
      </c>
      <c r="L1005" s="7">
        <f t="shared" si="15"/>
        <v>0</v>
      </c>
      <c r="M1005" t="str">
        <f xml:space="preserve"> INDEX(Lookup!$D$3:$D$134, MATCH('Inputs - Reps'!D1005, Lookup!$C$3:$C$134, 0),)</f>
        <v>B Capex BIO</v>
      </c>
    </row>
    <row r="1006" spans="3:13">
      <c r="C1006" s="15" t="s">
        <v>304</v>
      </c>
      <c r="D1006" s="15" t="s">
        <v>192</v>
      </c>
      <c r="E1006" s="15" t="s">
        <v>193</v>
      </c>
      <c r="F1006" s="15" t="s">
        <v>36</v>
      </c>
      <c r="G1006" s="15">
        <f xml:space="preserve"> IF( ISNA( 'F_Inputs - Reps override'!F1006 ), "", IF( ISBLANK( 'F_Inputs - Reps override'!F1006 ), 'F_Inputs - Reps'!F1006, 'F_Inputs - Reps override'!F1006 ) )</f>
        <v>0</v>
      </c>
      <c r="H1006" s="15">
        <f xml:space="preserve"> IF( ISNA( 'F_Inputs - Reps override'!G1006 ), "", IF( ISBLANK( 'F_Inputs - Reps override'!G1006 ), 'F_Inputs - Reps'!G1006, 'F_Inputs - Reps override'!G1006 ) )</f>
        <v>0</v>
      </c>
      <c r="I1006" s="15">
        <f xml:space="preserve"> IF( ISNA( 'F_Inputs - Reps override'!H1006 ), "", IF( ISBLANK( 'F_Inputs - Reps override'!H1006 ), 'F_Inputs - Reps'!H1006, 'F_Inputs - Reps override'!H1006 ) )</f>
        <v>0</v>
      </c>
      <c r="J1006" s="15">
        <f xml:space="preserve"> IF( ISNA( 'F_Inputs - Reps override'!I1006 ), "", IF( ISBLANK( 'F_Inputs - Reps override'!I1006 ), 'F_Inputs - Reps'!I1006, 'F_Inputs - Reps override'!I1006 ) )</f>
        <v>0</v>
      </c>
      <c r="K1006" s="15">
        <f xml:space="preserve"> IF( ISNA( 'F_Inputs - Reps override'!J1006 ), "", IF( ISBLANK( 'F_Inputs - Reps override'!J1006 ), 'F_Inputs - Reps'!J1006, 'F_Inputs - Reps override'!J1006 ) )</f>
        <v>0</v>
      </c>
      <c r="L1006" s="7">
        <f t="shared" si="15"/>
        <v>0</v>
      </c>
      <c r="M1006" t="str">
        <f xml:space="preserve"> INDEX(Lookup!$D$3:$D$134, MATCH('Inputs - Reps'!D1006, Lookup!$C$3:$C$134, 0),)</f>
        <v>B Capex BIO</v>
      </c>
    </row>
    <row r="1007" spans="3:13">
      <c r="C1007" s="15" t="s">
        <v>304</v>
      </c>
      <c r="D1007" s="15" t="s">
        <v>194</v>
      </c>
      <c r="E1007" s="15" t="s">
        <v>195</v>
      </c>
      <c r="F1007" s="15" t="s">
        <v>36</v>
      </c>
      <c r="G1007" s="15">
        <f xml:space="preserve"> IF( ISNA( 'F_Inputs - Reps override'!F1007 ), "", IF( ISBLANK( 'F_Inputs - Reps override'!F1007 ), 'F_Inputs - Reps'!F1007, 'F_Inputs - Reps override'!F1007 ) )</f>
        <v>0</v>
      </c>
      <c r="H1007" s="15">
        <f xml:space="preserve"> IF( ISNA( 'F_Inputs - Reps override'!G1007 ), "", IF( ISBLANK( 'F_Inputs - Reps override'!G1007 ), 'F_Inputs - Reps'!G1007, 'F_Inputs - Reps override'!G1007 ) )</f>
        <v>0</v>
      </c>
      <c r="I1007" s="15">
        <f xml:space="preserve"> IF( ISNA( 'F_Inputs - Reps override'!H1007 ), "", IF( ISBLANK( 'F_Inputs - Reps override'!H1007 ), 'F_Inputs - Reps'!H1007, 'F_Inputs - Reps override'!H1007 ) )</f>
        <v>0</v>
      </c>
      <c r="J1007" s="15">
        <f xml:space="preserve"> IF( ISNA( 'F_Inputs - Reps override'!I1007 ), "", IF( ISBLANK( 'F_Inputs - Reps override'!I1007 ), 'F_Inputs - Reps'!I1007, 'F_Inputs - Reps override'!I1007 ) )</f>
        <v>0</v>
      </c>
      <c r="K1007" s="15">
        <f xml:space="preserve"> IF( ISNA( 'F_Inputs - Reps override'!J1007 ), "", IF( ISBLANK( 'F_Inputs - Reps override'!J1007 ), 'F_Inputs - Reps'!J1007, 'F_Inputs - Reps override'!J1007 ) )</f>
        <v>0</v>
      </c>
      <c r="L1007" s="7">
        <f t="shared" si="15"/>
        <v>0</v>
      </c>
      <c r="M1007" t="str">
        <f xml:space="preserve"> INDEX(Lookup!$D$3:$D$134, MATCH('Inputs - Reps'!D1007, Lookup!$C$3:$C$134, 0),)</f>
        <v>B Capex WWN</v>
      </c>
    </row>
    <row r="1008" spans="3:13">
      <c r="C1008" s="15" t="s">
        <v>304</v>
      </c>
      <c r="D1008" s="15" t="s">
        <v>196</v>
      </c>
      <c r="E1008" s="15" t="s">
        <v>197</v>
      </c>
      <c r="F1008" s="15" t="s">
        <v>36</v>
      </c>
      <c r="G1008" s="15">
        <f xml:space="preserve"> IF( ISNA( 'F_Inputs - Reps override'!F1008 ), "", IF( ISBLANK( 'F_Inputs - Reps override'!F1008 ), 'F_Inputs - Reps'!F1008, 'F_Inputs - Reps override'!F1008 ) )</f>
        <v>0</v>
      </c>
      <c r="H1008" s="15">
        <f xml:space="preserve"> IF( ISNA( 'F_Inputs - Reps override'!G1008 ), "", IF( ISBLANK( 'F_Inputs - Reps override'!G1008 ), 'F_Inputs - Reps'!G1008, 'F_Inputs - Reps override'!G1008 ) )</f>
        <v>0</v>
      </c>
      <c r="I1008" s="15">
        <f xml:space="preserve"> IF( ISNA( 'F_Inputs - Reps override'!H1008 ), "", IF( ISBLANK( 'F_Inputs - Reps override'!H1008 ), 'F_Inputs - Reps'!H1008, 'F_Inputs - Reps override'!H1008 ) )</f>
        <v>0</v>
      </c>
      <c r="J1008" s="15">
        <f xml:space="preserve"> IF( ISNA( 'F_Inputs - Reps override'!I1008 ), "", IF( ISBLANK( 'F_Inputs - Reps override'!I1008 ), 'F_Inputs - Reps'!I1008, 'F_Inputs - Reps override'!I1008 ) )</f>
        <v>0</v>
      </c>
      <c r="K1008" s="15">
        <f xml:space="preserve"> IF( ISNA( 'F_Inputs - Reps override'!J1008 ), "", IF( ISBLANK( 'F_Inputs - Reps override'!J1008 ), 'F_Inputs - Reps'!J1008, 'F_Inputs - Reps override'!J1008 ) )</f>
        <v>0</v>
      </c>
      <c r="L1008" s="7">
        <f t="shared" si="15"/>
        <v>0</v>
      </c>
      <c r="M1008" t="str">
        <f xml:space="preserve"> INDEX(Lookup!$D$3:$D$134, MATCH('Inputs - Reps'!D1008, Lookup!$C$3:$C$134, 0),)</f>
        <v>B Capex WWN</v>
      </c>
    </row>
    <row r="1009" spans="3:13">
      <c r="C1009" s="15" t="s">
        <v>304</v>
      </c>
      <c r="D1009" s="15" t="s">
        <v>198</v>
      </c>
      <c r="E1009" s="15" t="s">
        <v>199</v>
      </c>
      <c r="F1009" s="15" t="s">
        <v>36</v>
      </c>
      <c r="G1009" s="15">
        <f xml:space="preserve"> IF( ISNA( 'F_Inputs - Reps override'!F1009 ), "", IF( ISBLANK( 'F_Inputs - Reps override'!F1009 ), 'F_Inputs - Reps'!F1009, 'F_Inputs - Reps override'!F1009 ) )</f>
        <v>0</v>
      </c>
      <c r="H1009" s="15">
        <f xml:space="preserve"> IF( ISNA( 'F_Inputs - Reps override'!G1009 ), "", IF( ISBLANK( 'F_Inputs - Reps override'!G1009 ), 'F_Inputs - Reps'!G1009, 'F_Inputs - Reps override'!G1009 ) )</f>
        <v>0</v>
      </c>
      <c r="I1009" s="15">
        <f xml:space="preserve"> IF( ISNA( 'F_Inputs - Reps override'!H1009 ), "", IF( ISBLANK( 'F_Inputs - Reps override'!H1009 ), 'F_Inputs - Reps'!H1009, 'F_Inputs - Reps override'!H1009 ) )</f>
        <v>0</v>
      </c>
      <c r="J1009" s="15">
        <f xml:space="preserve"> IF( ISNA( 'F_Inputs - Reps override'!I1009 ), "", IF( ISBLANK( 'F_Inputs - Reps override'!I1009 ), 'F_Inputs - Reps'!I1009, 'F_Inputs - Reps override'!I1009 ) )</f>
        <v>0</v>
      </c>
      <c r="K1009" s="15">
        <f xml:space="preserve"> IF( ISNA( 'F_Inputs - Reps override'!J1009 ), "", IF( ISBLANK( 'F_Inputs - Reps override'!J1009 ), 'F_Inputs - Reps'!J1009, 'F_Inputs - Reps override'!J1009 ) )</f>
        <v>0</v>
      </c>
      <c r="L1009" s="7">
        <f t="shared" si="15"/>
        <v>0</v>
      </c>
      <c r="M1009" t="str">
        <f xml:space="preserve"> INDEX(Lookup!$D$3:$D$134, MATCH('Inputs - Reps'!D1009, Lookup!$C$3:$C$134, 0),)</f>
        <v>B Capex BIO</v>
      </c>
    </row>
    <row r="1010" spans="3:13">
      <c r="C1010" s="15" t="s">
        <v>304</v>
      </c>
      <c r="D1010" s="15" t="s">
        <v>200</v>
      </c>
      <c r="E1010" s="15" t="s">
        <v>201</v>
      </c>
      <c r="F1010" s="15" t="s">
        <v>36</v>
      </c>
      <c r="G1010" s="15">
        <f xml:space="preserve"> IF( ISNA( 'F_Inputs - Reps override'!F1010 ), "", IF( ISBLANK( 'F_Inputs - Reps override'!F1010 ), 'F_Inputs - Reps'!F1010, 'F_Inputs - Reps override'!F1010 ) )</f>
        <v>0</v>
      </c>
      <c r="H1010" s="15">
        <f xml:space="preserve"> IF( ISNA( 'F_Inputs - Reps override'!G1010 ), "", IF( ISBLANK( 'F_Inputs - Reps override'!G1010 ), 'F_Inputs - Reps'!G1010, 'F_Inputs - Reps override'!G1010 ) )</f>
        <v>0</v>
      </c>
      <c r="I1010" s="15">
        <f xml:space="preserve"> IF( ISNA( 'F_Inputs - Reps override'!H1010 ), "", IF( ISBLANK( 'F_Inputs - Reps override'!H1010 ), 'F_Inputs - Reps'!H1010, 'F_Inputs - Reps override'!H1010 ) )</f>
        <v>0</v>
      </c>
      <c r="J1010" s="15">
        <f xml:space="preserve"> IF( ISNA( 'F_Inputs - Reps override'!I1010 ), "", IF( ISBLANK( 'F_Inputs - Reps override'!I1010 ), 'F_Inputs - Reps'!I1010, 'F_Inputs - Reps override'!I1010 ) )</f>
        <v>0</v>
      </c>
      <c r="K1010" s="15">
        <f xml:space="preserve"> IF( ISNA( 'F_Inputs - Reps override'!J1010 ), "", IF( ISBLANK( 'F_Inputs - Reps override'!J1010 ), 'F_Inputs - Reps'!J1010, 'F_Inputs - Reps override'!J1010 ) )</f>
        <v>0</v>
      </c>
      <c r="L1010" s="7">
        <f t="shared" si="15"/>
        <v>0</v>
      </c>
      <c r="M1010" t="str">
        <f xml:space="preserve"> INDEX(Lookup!$D$3:$D$134, MATCH('Inputs - Reps'!D1010, Lookup!$C$3:$C$134, 0),)</f>
        <v>B Capex BIO</v>
      </c>
    </row>
    <row r="1011" spans="3:13">
      <c r="C1011" s="15" t="s">
        <v>304</v>
      </c>
      <c r="D1011" s="15" t="s">
        <v>202</v>
      </c>
      <c r="E1011" s="15" t="s">
        <v>203</v>
      </c>
      <c r="F1011" s="15" t="s">
        <v>36</v>
      </c>
      <c r="G1011" s="15">
        <f xml:space="preserve"> IF( ISNA( 'F_Inputs - Reps override'!F1011 ), "", IF( ISBLANK( 'F_Inputs - Reps override'!F1011 ), 'F_Inputs - Reps'!F1011, 'F_Inputs - Reps override'!F1011 ) )</f>
        <v>0</v>
      </c>
      <c r="H1011" s="15">
        <f xml:space="preserve"> IF( ISNA( 'F_Inputs - Reps override'!G1011 ), "", IF( ISBLANK( 'F_Inputs - Reps override'!G1011 ), 'F_Inputs - Reps'!G1011, 'F_Inputs - Reps override'!G1011 ) )</f>
        <v>0</v>
      </c>
      <c r="I1011" s="15">
        <f xml:space="preserve"> IF( ISNA( 'F_Inputs - Reps override'!H1011 ), "", IF( ISBLANK( 'F_Inputs - Reps override'!H1011 ), 'F_Inputs - Reps'!H1011, 'F_Inputs - Reps override'!H1011 ) )</f>
        <v>0</v>
      </c>
      <c r="J1011" s="15">
        <f xml:space="preserve"> IF( ISNA( 'F_Inputs - Reps override'!I1011 ), "", IF( ISBLANK( 'F_Inputs - Reps override'!I1011 ), 'F_Inputs - Reps'!I1011, 'F_Inputs - Reps override'!I1011 ) )</f>
        <v>0</v>
      </c>
      <c r="K1011" s="15">
        <f xml:space="preserve"> IF( ISNA( 'F_Inputs - Reps override'!J1011 ), "", IF( ISBLANK( 'F_Inputs - Reps override'!J1011 ), 'F_Inputs - Reps'!J1011, 'F_Inputs - Reps override'!J1011 ) )</f>
        <v>0</v>
      </c>
      <c r="L1011" s="7">
        <f t="shared" si="15"/>
        <v>0</v>
      </c>
      <c r="M1011" t="str">
        <f xml:space="preserve"> INDEX(Lookup!$D$3:$D$134, MATCH('Inputs - Reps'!D1011, Lookup!$C$3:$C$134, 0),)</f>
        <v>B Capex BIO</v>
      </c>
    </row>
    <row r="1012" spans="3:13">
      <c r="C1012" s="15" t="s">
        <v>304</v>
      </c>
      <c r="D1012" s="15" t="s">
        <v>204</v>
      </c>
      <c r="E1012" s="15" t="s">
        <v>205</v>
      </c>
      <c r="F1012" s="15" t="s">
        <v>36</v>
      </c>
      <c r="G1012" s="15">
        <f xml:space="preserve"> IF( ISNA( 'F_Inputs - Reps override'!F1012 ), "", IF( ISBLANK( 'F_Inputs - Reps override'!F1012 ), 'F_Inputs - Reps'!F1012, 'F_Inputs - Reps override'!F1012 ) )</f>
        <v>0</v>
      </c>
      <c r="H1012" s="15">
        <f xml:space="preserve"> IF( ISNA( 'F_Inputs - Reps override'!G1012 ), "", IF( ISBLANK( 'F_Inputs - Reps override'!G1012 ), 'F_Inputs - Reps'!G1012, 'F_Inputs - Reps override'!G1012 ) )</f>
        <v>0</v>
      </c>
      <c r="I1012" s="15">
        <f xml:space="preserve"> IF( ISNA( 'F_Inputs - Reps override'!H1012 ), "", IF( ISBLANK( 'F_Inputs - Reps override'!H1012 ), 'F_Inputs - Reps'!H1012, 'F_Inputs - Reps override'!H1012 ) )</f>
        <v>0</v>
      </c>
      <c r="J1012" s="15">
        <f xml:space="preserve"> IF( ISNA( 'F_Inputs - Reps override'!I1012 ), "", IF( ISBLANK( 'F_Inputs - Reps override'!I1012 ), 'F_Inputs - Reps'!I1012, 'F_Inputs - Reps override'!I1012 ) )</f>
        <v>0</v>
      </c>
      <c r="K1012" s="15">
        <f xml:space="preserve"> IF( ISNA( 'F_Inputs - Reps override'!J1012 ), "", IF( ISBLANK( 'F_Inputs - Reps override'!J1012 ), 'F_Inputs - Reps'!J1012, 'F_Inputs - Reps override'!J1012 ) )</f>
        <v>0</v>
      </c>
      <c r="L1012" s="7">
        <f t="shared" si="15"/>
        <v>0</v>
      </c>
      <c r="M1012" t="str">
        <f xml:space="preserve"> INDEX(Lookup!$D$3:$D$134, MATCH('Inputs - Reps'!D1012, Lookup!$C$3:$C$134, 0),)</f>
        <v>Plus Capex WWN</v>
      </c>
    </row>
    <row r="1013" spans="3:13">
      <c r="C1013" s="15" t="s">
        <v>304</v>
      </c>
      <c r="D1013" s="15" t="s">
        <v>206</v>
      </c>
      <c r="E1013" s="15" t="s">
        <v>207</v>
      </c>
      <c r="F1013" s="15" t="s">
        <v>36</v>
      </c>
      <c r="G1013" s="15">
        <f xml:space="preserve"> IF( ISNA( 'F_Inputs - Reps override'!F1013 ), "", IF( ISBLANK( 'F_Inputs - Reps override'!F1013 ), 'F_Inputs - Reps'!F1013, 'F_Inputs - Reps override'!F1013 ) )</f>
        <v>0</v>
      </c>
      <c r="H1013" s="15">
        <f xml:space="preserve"> IF( ISNA( 'F_Inputs - Reps override'!G1013 ), "", IF( ISBLANK( 'F_Inputs - Reps override'!G1013 ), 'F_Inputs - Reps'!G1013, 'F_Inputs - Reps override'!G1013 ) )</f>
        <v>0</v>
      </c>
      <c r="I1013" s="15">
        <f xml:space="preserve"> IF( ISNA( 'F_Inputs - Reps override'!H1013 ), "", IF( ISBLANK( 'F_Inputs - Reps override'!H1013 ), 'F_Inputs - Reps'!H1013, 'F_Inputs - Reps override'!H1013 ) )</f>
        <v>0</v>
      </c>
      <c r="J1013" s="15">
        <f xml:space="preserve"> IF( ISNA( 'F_Inputs - Reps override'!I1013 ), "", IF( ISBLANK( 'F_Inputs - Reps override'!I1013 ), 'F_Inputs - Reps'!I1013, 'F_Inputs - Reps override'!I1013 ) )</f>
        <v>0</v>
      </c>
      <c r="K1013" s="15">
        <f xml:space="preserve"> IF( ISNA( 'F_Inputs - Reps override'!J1013 ), "", IF( ISBLANK( 'F_Inputs - Reps override'!J1013 ), 'F_Inputs - Reps'!J1013, 'F_Inputs - Reps override'!J1013 ) )</f>
        <v>0</v>
      </c>
      <c r="L1013" s="7">
        <f t="shared" si="15"/>
        <v>0</v>
      </c>
      <c r="M1013" t="str">
        <f xml:space="preserve"> INDEX(Lookup!$D$3:$D$134, MATCH('Inputs - Reps'!D1013, Lookup!$C$3:$C$134, 0),)</f>
        <v>Plus Capex WWN</v>
      </c>
    </row>
    <row r="1014" spans="3:13">
      <c r="C1014" s="15" t="s">
        <v>304</v>
      </c>
      <c r="D1014" s="15" t="s">
        <v>208</v>
      </c>
      <c r="E1014" s="15" t="s">
        <v>209</v>
      </c>
      <c r="F1014" s="15" t="s">
        <v>36</v>
      </c>
      <c r="G1014" s="15">
        <f xml:space="preserve"> IF( ISNA( 'F_Inputs - Reps override'!F1014 ), "", IF( ISBLANK( 'F_Inputs - Reps override'!F1014 ), 'F_Inputs - Reps'!F1014, 'F_Inputs - Reps override'!F1014 ) )</f>
        <v>0</v>
      </c>
      <c r="H1014" s="15">
        <f xml:space="preserve"> IF( ISNA( 'F_Inputs - Reps override'!G1014 ), "", IF( ISBLANK( 'F_Inputs - Reps override'!G1014 ), 'F_Inputs - Reps'!G1014, 'F_Inputs - Reps override'!G1014 ) )</f>
        <v>0</v>
      </c>
      <c r="I1014" s="15">
        <f xml:space="preserve"> IF( ISNA( 'F_Inputs - Reps override'!H1014 ), "", IF( ISBLANK( 'F_Inputs - Reps override'!H1014 ), 'F_Inputs - Reps'!H1014, 'F_Inputs - Reps override'!H1014 ) )</f>
        <v>0</v>
      </c>
      <c r="J1014" s="15">
        <f xml:space="preserve"> IF( ISNA( 'F_Inputs - Reps override'!I1014 ), "", IF( ISBLANK( 'F_Inputs - Reps override'!I1014 ), 'F_Inputs - Reps'!I1014, 'F_Inputs - Reps override'!I1014 ) )</f>
        <v>0</v>
      </c>
      <c r="K1014" s="15">
        <f xml:space="preserve"> IF( ISNA( 'F_Inputs - Reps override'!J1014 ), "", IF( ISBLANK( 'F_Inputs - Reps override'!J1014 ), 'F_Inputs - Reps'!J1014, 'F_Inputs - Reps override'!J1014 ) )</f>
        <v>0</v>
      </c>
      <c r="L1014" s="7">
        <f t="shared" si="15"/>
        <v>0</v>
      </c>
      <c r="M1014" t="str">
        <f xml:space="preserve"> INDEX(Lookup!$D$3:$D$134, MATCH('Inputs - Reps'!D1014, Lookup!$C$3:$C$134, 0),)</f>
        <v>Plus Capex BIO</v>
      </c>
    </row>
    <row r="1015" spans="3:13">
      <c r="C1015" s="15" t="s">
        <v>304</v>
      </c>
      <c r="D1015" s="15" t="s">
        <v>210</v>
      </c>
      <c r="E1015" s="15" t="s">
        <v>211</v>
      </c>
      <c r="F1015" s="15" t="s">
        <v>36</v>
      </c>
      <c r="G1015" s="15">
        <f xml:space="preserve"> IF( ISNA( 'F_Inputs - Reps override'!F1015 ), "", IF( ISBLANK( 'F_Inputs - Reps override'!F1015 ), 'F_Inputs - Reps'!F1015, 'F_Inputs - Reps override'!F1015 ) )</f>
        <v>0</v>
      </c>
      <c r="H1015" s="15">
        <f xml:space="preserve"> IF( ISNA( 'F_Inputs - Reps override'!G1015 ), "", IF( ISBLANK( 'F_Inputs - Reps override'!G1015 ), 'F_Inputs - Reps'!G1015, 'F_Inputs - Reps override'!G1015 ) )</f>
        <v>0</v>
      </c>
      <c r="I1015" s="15">
        <f xml:space="preserve"> IF( ISNA( 'F_Inputs - Reps override'!H1015 ), "", IF( ISBLANK( 'F_Inputs - Reps override'!H1015 ), 'F_Inputs - Reps'!H1015, 'F_Inputs - Reps override'!H1015 ) )</f>
        <v>0</v>
      </c>
      <c r="J1015" s="15">
        <f xml:space="preserve"> IF( ISNA( 'F_Inputs - Reps override'!I1015 ), "", IF( ISBLANK( 'F_Inputs - Reps override'!I1015 ), 'F_Inputs - Reps'!I1015, 'F_Inputs - Reps override'!I1015 ) )</f>
        <v>0</v>
      </c>
      <c r="K1015" s="15">
        <f xml:space="preserve"> IF( ISNA( 'F_Inputs - Reps override'!J1015 ), "", IF( ISBLANK( 'F_Inputs - Reps override'!J1015 ), 'F_Inputs - Reps'!J1015, 'F_Inputs - Reps override'!J1015 ) )</f>
        <v>0</v>
      </c>
      <c r="L1015" s="7">
        <f t="shared" si="15"/>
        <v>0</v>
      </c>
      <c r="M1015" t="str">
        <f xml:space="preserve"> INDEX(Lookup!$D$3:$D$134, MATCH('Inputs - Reps'!D1015, Lookup!$C$3:$C$134, 0),)</f>
        <v>Plus Capex BIO</v>
      </c>
    </row>
    <row r="1016" spans="3:13">
      <c r="C1016" s="15" t="s">
        <v>304</v>
      </c>
      <c r="D1016" s="15" t="s">
        <v>212</v>
      </c>
      <c r="E1016" s="15" t="s">
        <v>213</v>
      </c>
      <c r="F1016" s="15" t="s">
        <v>36</v>
      </c>
      <c r="G1016" s="15">
        <f xml:space="preserve"> IF( ISNA( 'F_Inputs - Reps override'!F1016 ), "", IF( ISBLANK( 'F_Inputs - Reps override'!F1016 ), 'F_Inputs - Reps'!F1016, 'F_Inputs - Reps override'!F1016 ) )</f>
        <v>0</v>
      </c>
      <c r="H1016" s="15">
        <f xml:space="preserve"> IF( ISNA( 'F_Inputs - Reps override'!G1016 ), "", IF( ISBLANK( 'F_Inputs - Reps override'!G1016 ), 'F_Inputs - Reps'!G1016, 'F_Inputs - Reps override'!G1016 ) )</f>
        <v>0</v>
      </c>
      <c r="I1016" s="15">
        <f xml:space="preserve"> IF( ISNA( 'F_Inputs - Reps override'!H1016 ), "", IF( ISBLANK( 'F_Inputs - Reps override'!H1016 ), 'F_Inputs - Reps'!H1016, 'F_Inputs - Reps override'!H1016 ) )</f>
        <v>0</v>
      </c>
      <c r="J1016" s="15">
        <f xml:space="preserve"> IF( ISNA( 'F_Inputs - Reps override'!I1016 ), "", IF( ISBLANK( 'F_Inputs - Reps override'!I1016 ), 'F_Inputs - Reps'!I1016, 'F_Inputs - Reps override'!I1016 ) )</f>
        <v>0</v>
      </c>
      <c r="K1016" s="15">
        <f xml:space="preserve"> IF( ISNA( 'F_Inputs - Reps override'!J1016 ), "", IF( ISBLANK( 'F_Inputs - Reps override'!J1016 ), 'F_Inputs - Reps'!J1016, 'F_Inputs - Reps override'!J1016 ) )</f>
        <v>0</v>
      </c>
      <c r="L1016" s="7">
        <f t="shared" si="15"/>
        <v>0</v>
      </c>
      <c r="M1016" t="str">
        <f xml:space="preserve"> INDEX(Lookup!$D$3:$D$134, MATCH('Inputs - Reps'!D1016, Lookup!$C$3:$C$134, 0),)</f>
        <v>Plus Capex BIO</v>
      </c>
    </row>
    <row r="1017" spans="3:13">
      <c r="C1017" s="15" t="s">
        <v>304</v>
      </c>
      <c r="D1017" s="15" t="s">
        <v>214</v>
      </c>
      <c r="E1017" s="15" t="s">
        <v>215</v>
      </c>
      <c r="F1017" s="15" t="s">
        <v>36</v>
      </c>
      <c r="G1017" s="15">
        <f xml:space="preserve"> IF( ISNA( 'F_Inputs - Reps override'!F1017 ), "", IF( ISBLANK( 'F_Inputs - Reps override'!F1017 ), 'F_Inputs - Reps'!F1017, 'F_Inputs - Reps override'!F1017 ) )</f>
        <v>0</v>
      </c>
      <c r="H1017" s="15">
        <f xml:space="preserve"> IF( ISNA( 'F_Inputs - Reps override'!G1017 ), "", IF( ISBLANK( 'F_Inputs - Reps override'!G1017 ), 'F_Inputs - Reps'!G1017, 'F_Inputs - Reps override'!G1017 ) )</f>
        <v>0</v>
      </c>
      <c r="I1017" s="15">
        <f xml:space="preserve"> IF( ISNA( 'F_Inputs - Reps override'!H1017 ), "", IF( ISBLANK( 'F_Inputs - Reps override'!H1017 ), 'F_Inputs - Reps'!H1017, 'F_Inputs - Reps override'!H1017 ) )</f>
        <v>0</v>
      </c>
      <c r="J1017" s="15">
        <f xml:space="preserve"> IF( ISNA( 'F_Inputs - Reps override'!I1017 ), "", IF( ISBLANK( 'F_Inputs - Reps override'!I1017 ), 'F_Inputs - Reps'!I1017, 'F_Inputs - Reps override'!I1017 ) )</f>
        <v>0</v>
      </c>
      <c r="K1017" s="15">
        <f xml:space="preserve"> IF( ISNA( 'F_Inputs - Reps override'!J1017 ), "", IF( ISBLANK( 'F_Inputs - Reps override'!J1017 ), 'F_Inputs - Reps'!J1017, 'F_Inputs - Reps override'!J1017 ) )</f>
        <v>0</v>
      </c>
      <c r="L1017" s="7">
        <f t="shared" si="15"/>
        <v>0</v>
      </c>
      <c r="M1017" t="str">
        <f xml:space="preserve"> INDEX(Lookup!$D$3:$D$134, MATCH('Inputs - Reps'!D1017, Lookup!$C$3:$C$134, 0),)</f>
        <v>Plus Capex WWN</v>
      </c>
    </row>
    <row r="1018" spans="3:13">
      <c r="C1018" s="15" t="s">
        <v>304</v>
      </c>
      <c r="D1018" s="15" t="s">
        <v>216</v>
      </c>
      <c r="E1018" s="15" t="s">
        <v>217</v>
      </c>
      <c r="F1018" s="15" t="s">
        <v>36</v>
      </c>
      <c r="G1018" s="15">
        <f xml:space="preserve"> IF( ISNA( 'F_Inputs - Reps override'!F1018 ), "", IF( ISBLANK( 'F_Inputs - Reps override'!F1018 ), 'F_Inputs - Reps'!F1018, 'F_Inputs - Reps override'!F1018 ) )</f>
        <v>0</v>
      </c>
      <c r="H1018" s="15">
        <f xml:space="preserve"> IF( ISNA( 'F_Inputs - Reps override'!G1018 ), "", IF( ISBLANK( 'F_Inputs - Reps override'!G1018 ), 'F_Inputs - Reps'!G1018, 'F_Inputs - Reps override'!G1018 ) )</f>
        <v>0</v>
      </c>
      <c r="I1018" s="15">
        <f xml:space="preserve"> IF( ISNA( 'F_Inputs - Reps override'!H1018 ), "", IF( ISBLANK( 'F_Inputs - Reps override'!H1018 ), 'F_Inputs - Reps'!H1018, 'F_Inputs - Reps override'!H1018 ) )</f>
        <v>0</v>
      </c>
      <c r="J1018" s="15">
        <f xml:space="preserve"> IF( ISNA( 'F_Inputs - Reps override'!I1018 ), "", IF( ISBLANK( 'F_Inputs - Reps override'!I1018 ), 'F_Inputs - Reps'!I1018, 'F_Inputs - Reps override'!I1018 ) )</f>
        <v>0</v>
      </c>
      <c r="K1018" s="15">
        <f xml:space="preserve"> IF( ISNA( 'F_Inputs - Reps override'!J1018 ), "", IF( ISBLANK( 'F_Inputs - Reps override'!J1018 ), 'F_Inputs - Reps'!J1018, 'F_Inputs - Reps override'!J1018 ) )</f>
        <v>0</v>
      </c>
      <c r="L1018" s="7">
        <f t="shared" si="15"/>
        <v>0</v>
      </c>
      <c r="M1018" t="str">
        <f xml:space="preserve"> INDEX(Lookup!$D$3:$D$134, MATCH('Inputs - Reps'!D1018, Lookup!$C$3:$C$134, 0),)</f>
        <v>Plus Capex WWN</v>
      </c>
    </row>
    <row r="1019" spans="3:13">
      <c r="C1019" s="15" t="s">
        <v>304</v>
      </c>
      <c r="D1019" s="15" t="s">
        <v>218</v>
      </c>
      <c r="E1019" s="15" t="s">
        <v>219</v>
      </c>
      <c r="F1019" s="15" t="s">
        <v>36</v>
      </c>
      <c r="G1019" s="15">
        <f xml:space="preserve"> IF( ISNA( 'F_Inputs - Reps override'!F1019 ), "", IF( ISBLANK( 'F_Inputs - Reps override'!F1019 ), 'F_Inputs - Reps'!F1019, 'F_Inputs - Reps override'!F1019 ) )</f>
        <v>0</v>
      </c>
      <c r="H1019" s="15">
        <f xml:space="preserve"> IF( ISNA( 'F_Inputs - Reps override'!G1019 ), "", IF( ISBLANK( 'F_Inputs - Reps override'!G1019 ), 'F_Inputs - Reps'!G1019, 'F_Inputs - Reps override'!G1019 ) )</f>
        <v>0</v>
      </c>
      <c r="I1019" s="15">
        <f xml:space="preserve"> IF( ISNA( 'F_Inputs - Reps override'!H1019 ), "", IF( ISBLANK( 'F_Inputs - Reps override'!H1019 ), 'F_Inputs - Reps'!H1019, 'F_Inputs - Reps override'!H1019 ) )</f>
        <v>0</v>
      </c>
      <c r="J1019" s="15">
        <f xml:space="preserve"> IF( ISNA( 'F_Inputs - Reps override'!I1019 ), "", IF( ISBLANK( 'F_Inputs - Reps override'!I1019 ), 'F_Inputs - Reps'!I1019, 'F_Inputs - Reps override'!I1019 ) )</f>
        <v>0</v>
      </c>
      <c r="K1019" s="15">
        <f xml:space="preserve"> IF( ISNA( 'F_Inputs - Reps override'!J1019 ), "", IF( ISBLANK( 'F_Inputs - Reps override'!J1019 ), 'F_Inputs - Reps'!J1019, 'F_Inputs - Reps override'!J1019 ) )</f>
        <v>0</v>
      </c>
      <c r="L1019" s="7">
        <f t="shared" si="15"/>
        <v>0</v>
      </c>
      <c r="M1019" t="str">
        <f xml:space="preserve"> INDEX(Lookup!$D$3:$D$134, MATCH('Inputs - Reps'!D1019, Lookup!$C$3:$C$134, 0),)</f>
        <v>Plus Capex BIO</v>
      </c>
    </row>
    <row r="1020" spans="3:13">
      <c r="C1020" s="15" t="s">
        <v>304</v>
      </c>
      <c r="D1020" s="15" t="s">
        <v>220</v>
      </c>
      <c r="E1020" s="15" t="s">
        <v>221</v>
      </c>
      <c r="F1020" s="15" t="s">
        <v>36</v>
      </c>
      <c r="G1020" s="15">
        <f xml:space="preserve"> IF( ISNA( 'F_Inputs - Reps override'!F1020 ), "", IF( ISBLANK( 'F_Inputs - Reps override'!F1020 ), 'F_Inputs - Reps'!F1020, 'F_Inputs - Reps override'!F1020 ) )</f>
        <v>0</v>
      </c>
      <c r="H1020" s="15">
        <f xml:space="preserve"> IF( ISNA( 'F_Inputs - Reps override'!G1020 ), "", IF( ISBLANK( 'F_Inputs - Reps override'!G1020 ), 'F_Inputs - Reps'!G1020, 'F_Inputs - Reps override'!G1020 ) )</f>
        <v>0</v>
      </c>
      <c r="I1020" s="15">
        <f xml:space="preserve"> IF( ISNA( 'F_Inputs - Reps override'!H1020 ), "", IF( ISBLANK( 'F_Inputs - Reps override'!H1020 ), 'F_Inputs - Reps'!H1020, 'F_Inputs - Reps override'!H1020 ) )</f>
        <v>0</v>
      </c>
      <c r="J1020" s="15">
        <f xml:space="preserve"> IF( ISNA( 'F_Inputs - Reps override'!I1020 ), "", IF( ISBLANK( 'F_Inputs - Reps override'!I1020 ), 'F_Inputs - Reps'!I1020, 'F_Inputs - Reps override'!I1020 ) )</f>
        <v>0</v>
      </c>
      <c r="K1020" s="15">
        <f xml:space="preserve"> IF( ISNA( 'F_Inputs - Reps override'!J1020 ), "", IF( ISBLANK( 'F_Inputs - Reps override'!J1020 ), 'F_Inputs - Reps'!J1020, 'F_Inputs - Reps override'!J1020 ) )</f>
        <v>0</v>
      </c>
      <c r="L1020" s="7">
        <f t="shared" si="15"/>
        <v>0</v>
      </c>
      <c r="M1020" t="str">
        <f xml:space="preserve"> INDEX(Lookup!$D$3:$D$134, MATCH('Inputs - Reps'!D1020, Lookup!$C$3:$C$134, 0),)</f>
        <v>Plus Capex BIO</v>
      </c>
    </row>
    <row r="1021" spans="3:13">
      <c r="C1021" s="15" t="s">
        <v>304</v>
      </c>
      <c r="D1021" s="15" t="s">
        <v>222</v>
      </c>
      <c r="E1021" s="15" t="s">
        <v>223</v>
      </c>
      <c r="F1021" s="15" t="s">
        <v>36</v>
      </c>
      <c r="G1021" s="15">
        <f xml:space="preserve"> IF( ISNA( 'F_Inputs - Reps override'!F1021 ), "", IF( ISBLANK( 'F_Inputs - Reps override'!F1021 ), 'F_Inputs - Reps'!F1021, 'F_Inputs - Reps override'!F1021 ) )</f>
        <v>0</v>
      </c>
      <c r="H1021" s="15">
        <f xml:space="preserve"> IF( ISNA( 'F_Inputs - Reps override'!G1021 ), "", IF( ISBLANK( 'F_Inputs - Reps override'!G1021 ), 'F_Inputs - Reps'!G1021, 'F_Inputs - Reps override'!G1021 ) )</f>
        <v>0</v>
      </c>
      <c r="I1021" s="15">
        <f xml:space="preserve"> IF( ISNA( 'F_Inputs - Reps override'!H1021 ), "", IF( ISBLANK( 'F_Inputs - Reps override'!H1021 ), 'F_Inputs - Reps'!H1021, 'F_Inputs - Reps override'!H1021 ) )</f>
        <v>0</v>
      </c>
      <c r="J1021" s="15">
        <f xml:space="preserve"> IF( ISNA( 'F_Inputs - Reps override'!I1021 ), "", IF( ISBLANK( 'F_Inputs - Reps override'!I1021 ), 'F_Inputs - Reps'!I1021, 'F_Inputs - Reps override'!I1021 ) )</f>
        <v>0</v>
      </c>
      <c r="K1021" s="15">
        <f xml:space="preserve"> IF( ISNA( 'F_Inputs - Reps override'!J1021 ), "", IF( ISBLANK( 'F_Inputs - Reps override'!J1021 ), 'F_Inputs - Reps'!J1021, 'F_Inputs - Reps override'!J1021 ) )</f>
        <v>0</v>
      </c>
      <c r="L1021" s="7">
        <f t="shared" si="15"/>
        <v>0</v>
      </c>
      <c r="M1021" t="str">
        <f xml:space="preserve"> INDEX(Lookup!$D$3:$D$134, MATCH('Inputs - Reps'!D1021, Lookup!$C$3:$C$134, 0),)</f>
        <v>Plus Capex BIO</v>
      </c>
    </row>
    <row r="1022" spans="3:13">
      <c r="C1022" s="15" t="s">
        <v>304</v>
      </c>
      <c r="D1022" s="15" t="s">
        <v>224</v>
      </c>
      <c r="E1022" s="15" t="s">
        <v>225</v>
      </c>
      <c r="F1022" s="15" t="s">
        <v>36</v>
      </c>
      <c r="G1022" s="15">
        <f xml:space="preserve"> IF( ISNA( 'F_Inputs - Reps override'!F1022 ), "", IF( ISBLANK( 'F_Inputs - Reps override'!F1022 ), 'F_Inputs - Reps'!F1022, 'F_Inputs - Reps override'!F1022 ) )</f>
        <v>0</v>
      </c>
      <c r="H1022" s="15">
        <f xml:space="preserve"> IF( ISNA( 'F_Inputs - Reps override'!G1022 ), "", IF( ISBLANK( 'F_Inputs - Reps override'!G1022 ), 'F_Inputs - Reps'!G1022, 'F_Inputs - Reps override'!G1022 ) )</f>
        <v>0</v>
      </c>
      <c r="I1022" s="15">
        <f xml:space="preserve"> IF( ISNA( 'F_Inputs - Reps override'!H1022 ), "", IF( ISBLANK( 'F_Inputs - Reps override'!H1022 ), 'F_Inputs - Reps'!H1022, 'F_Inputs - Reps override'!H1022 ) )</f>
        <v>0</v>
      </c>
      <c r="J1022" s="15">
        <f xml:space="preserve"> IF( ISNA( 'F_Inputs - Reps override'!I1022 ), "", IF( ISBLANK( 'F_Inputs - Reps override'!I1022 ), 'F_Inputs - Reps'!I1022, 'F_Inputs - Reps override'!I1022 ) )</f>
        <v>0</v>
      </c>
      <c r="K1022" s="15">
        <f xml:space="preserve"> IF( ISNA( 'F_Inputs - Reps override'!J1022 ), "", IF( ISBLANK( 'F_Inputs - Reps override'!J1022 ), 'F_Inputs - Reps'!J1022, 'F_Inputs - Reps override'!J1022 ) )</f>
        <v>0</v>
      </c>
      <c r="L1022" s="7">
        <f t="shared" si="15"/>
        <v>0</v>
      </c>
      <c r="M1022" t="str">
        <f xml:space="preserve"> INDEX(Lookup!$D$3:$D$134, MATCH('Inputs - Reps'!D1022, Lookup!$C$3:$C$134, 0),)</f>
        <v>Plus Capex WWN</v>
      </c>
    </row>
    <row r="1023" spans="3:13">
      <c r="C1023" s="15" t="s">
        <v>304</v>
      </c>
      <c r="D1023" s="15" t="s">
        <v>226</v>
      </c>
      <c r="E1023" s="15" t="s">
        <v>227</v>
      </c>
      <c r="F1023" s="15" t="s">
        <v>36</v>
      </c>
      <c r="G1023" s="15">
        <f xml:space="preserve"> IF( ISNA( 'F_Inputs - Reps override'!F1023 ), "", IF( ISBLANK( 'F_Inputs - Reps override'!F1023 ), 'F_Inputs - Reps'!F1023, 'F_Inputs - Reps override'!F1023 ) )</f>
        <v>0</v>
      </c>
      <c r="H1023" s="15">
        <f xml:space="preserve"> IF( ISNA( 'F_Inputs - Reps override'!G1023 ), "", IF( ISBLANK( 'F_Inputs - Reps override'!G1023 ), 'F_Inputs - Reps'!G1023, 'F_Inputs - Reps override'!G1023 ) )</f>
        <v>0</v>
      </c>
      <c r="I1023" s="15">
        <f xml:space="preserve"> IF( ISNA( 'F_Inputs - Reps override'!H1023 ), "", IF( ISBLANK( 'F_Inputs - Reps override'!H1023 ), 'F_Inputs - Reps'!H1023, 'F_Inputs - Reps override'!H1023 ) )</f>
        <v>0</v>
      </c>
      <c r="J1023" s="15">
        <f xml:space="preserve"> IF( ISNA( 'F_Inputs - Reps override'!I1023 ), "", IF( ISBLANK( 'F_Inputs - Reps override'!I1023 ), 'F_Inputs - Reps'!I1023, 'F_Inputs - Reps override'!I1023 ) )</f>
        <v>0</v>
      </c>
      <c r="K1023" s="15">
        <f xml:space="preserve"> IF( ISNA( 'F_Inputs - Reps override'!J1023 ), "", IF( ISBLANK( 'F_Inputs - Reps override'!J1023 ), 'F_Inputs - Reps'!J1023, 'F_Inputs - Reps override'!J1023 ) )</f>
        <v>0</v>
      </c>
      <c r="L1023" s="7">
        <f t="shared" si="15"/>
        <v>0</v>
      </c>
      <c r="M1023" t="str">
        <f xml:space="preserve"> INDEX(Lookup!$D$3:$D$134, MATCH('Inputs - Reps'!D1023, Lookup!$C$3:$C$134, 0),)</f>
        <v>Plus Capex WWN</v>
      </c>
    </row>
    <row r="1024" spans="3:13">
      <c r="C1024" s="15" t="s">
        <v>304</v>
      </c>
      <c r="D1024" s="15" t="s">
        <v>228</v>
      </c>
      <c r="E1024" s="15" t="s">
        <v>229</v>
      </c>
      <c r="F1024" s="15" t="s">
        <v>36</v>
      </c>
      <c r="G1024" s="15">
        <f xml:space="preserve"> IF( ISNA( 'F_Inputs - Reps override'!F1024 ), "", IF( ISBLANK( 'F_Inputs - Reps override'!F1024 ), 'F_Inputs - Reps'!F1024, 'F_Inputs - Reps override'!F1024 ) )</f>
        <v>0</v>
      </c>
      <c r="H1024" s="15">
        <f xml:space="preserve"> IF( ISNA( 'F_Inputs - Reps override'!G1024 ), "", IF( ISBLANK( 'F_Inputs - Reps override'!G1024 ), 'F_Inputs - Reps'!G1024, 'F_Inputs - Reps override'!G1024 ) )</f>
        <v>0</v>
      </c>
      <c r="I1024" s="15">
        <f xml:space="preserve"> IF( ISNA( 'F_Inputs - Reps override'!H1024 ), "", IF( ISBLANK( 'F_Inputs - Reps override'!H1024 ), 'F_Inputs - Reps'!H1024, 'F_Inputs - Reps override'!H1024 ) )</f>
        <v>0</v>
      </c>
      <c r="J1024" s="15">
        <f xml:space="preserve"> IF( ISNA( 'F_Inputs - Reps override'!I1024 ), "", IF( ISBLANK( 'F_Inputs - Reps override'!I1024 ), 'F_Inputs - Reps'!I1024, 'F_Inputs - Reps override'!I1024 ) )</f>
        <v>0</v>
      </c>
      <c r="K1024" s="15">
        <f xml:space="preserve"> IF( ISNA( 'F_Inputs - Reps override'!J1024 ), "", IF( ISBLANK( 'F_Inputs - Reps override'!J1024 ), 'F_Inputs - Reps'!J1024, 'F_Inputs - Reps override'!J1024 ) )</f>
        <v>0</v>
      </c>
      <c r="L1024" s="7">
        <f t="shared" si="15"/>
        <v>0</v>
      </c>
      <c r="M1024" t="str">
        <f xml:space="preserve"> INDEX(Lookup!$D$3:$D$134, MATCH('Inputs - Reps'!D1024, Lookup!$C$3:$C$134, 0),)</f>
        <v>Plus Capex BIO</v>
      </c>
    </row>
    <row r="1025" spans="3:13">
      <c r="C1025" s="15" t="s">
        <v>304</v>
      </c>
      <c r="D1025" s="15" t="s">
        <v>230</v>
      </c>
      <c r="E1025" s="15" t="s">
        <v>231</v>
      </c>
      <c r="F1025" s="15" t="s">
        <v>36</v>
      </c>
      <c r="G1025" s="15">
        <f xml:space="preserve"> IF( ISNA( 'F_Inputs - Reps override'!F1025 ), "", IF( ISBLANK( 'F_Inputs - Reps override'!F1025 ), 'F_Inputs - Reps'!F1025, 'F_Inputs - Reps override'!F1025 ) )</f>
        <v>0</v>
      </c>
      <c r="H1025" s="15">
        <f xml:space="preserve"> IF( ISNA( 'F_Inputs - Reps override'!G1025 ), "", IF( ISBLANK( 'F_Inputs - Reps override'!G1025 ), 'F_Inputs - Reps'!G1025, 'F_Inputs - Reps override'!G1025 ) )</f>
        <v>0</v>
      </c>
      <c r="I1025" s="15">
        <f xml:space="preserve"> IF( ISNA( 'F_Inputs - Reps override'!H1025 ), "", IF( ISBLANK( 'F_Inputs - Reps override'!H1025 ), 'F_Inputs - Reps'!H1025, 'F_Inputs - Reps override'!H1025 ) )</f>
        <v>0</v>
      </c>
      <c r="J1025" s="15">
        <f xml:space="preserve"> IF( ISNA( 'F_Inputs - Reps override'!I1025 ), "", IF( ISBLANK( 'F_Inputs - Reps override'!I1025 ), 'F_Inputs - Reps'!I1025, 'F_Inputs - Reps override'!I1025 ) )</f>
        <v>0</v>
      </c>
      <c r="K1025" s="15">
        <f xml:space="preserve"> IF( ISNA( 'F_Inputs - Reps override'!J1025 ), "", IF( ISBLANK( 'F_Inputs - Reps override'!J1025 ), 'F_Inputs - Reps'!J1025, 'F_Inputs - Reps override'!J1025 ) )</f>
        <v>0</v>
      </c>
      <c r="L1025" s="7">
        <f t="shared" si="15"/>
        <v>0</v>
      </c>
      <c r="M1025" t="str">
        <f xml:space="preserve"> INDEX(Lookup!$D$3:$D$134, MATCH('Inputs - Reps'!D1025, Lookup!$C$3:$C$134, 0),)</f>
        <v>Plus Capex BIO</v>
      </c>
    </row>
    <row r="1026" spans="3:13">
      <c r="C1026" s="15" t="s">
        <v>304</v>
      </c>
      <c r="D1026" s="15" t="s">
        <v>232</v>
      </c>
      <c r="E1026" s="15" t="s">
        <v>233</v>
      </c>
      <c r="F1026" s="15" t="s">
        <v>36</v>
      </c>
      <c r="G1026" s="15">
        <f xml:space="preserve"> IF( ISNA( 'F_Inputs - Reps override'!F1026 ), "", IF( ISBLANK( 'F_Inputs - Reps override'!F1026 ), 'F_Inputs - Reps'!F1026, 'F_Inputs - Reps override'!F1026 ) )</f>
        <v>0</v>
      </c>
      <c r="H1026" s="15">
        <f xml:space="preserve"> IF( ISNA( 'F_Inputs - Reps override'!G1026 ), "", IF( ISBLANK( 'F_Inputs - Reps override'!G1026 ), 'F_Inputs - Reps'!G1026, 'F_Inputs - Reps override'!G1026 ) )</f>
        <v>0</v>
      </c>
      <c r="I1026" s="15">
        <f xml:space="preserve"> IF( ISNA( 'F_Inputs - Reps override'!H1026 ), "", IF( ISBLANK( 'F_Inputs - Reps override'!H1026 ), 'F_Inputs - Reps'!H1026, 'F_Inputs - Reps override'!H1026 ) )</f>
        <v>0</v>
      </c>
      <c r="J1026" s="15">
        <f xml:space="preserve"> IF( ISNA( 'F_Inputs - Reps override'!I1026 ), "", IF( ISBLANK( 'F_Inputs - Reps override'!I1026 ), 'F_Inputs - Reps'!I1026, 'F_Inputs - Reps override'!I1026 ) )</f>
        <v>0</v>
      </c>
      <c r="K1026" s="15">
        <f xml:space="preserve"> IF( ISNA( 'F_Inputs - Reps override'!J1026 ), "", IF( ISBLANK( 'F_Inputs - Reps override'!J1026 ), 'F_Inputs - Reps'!J1026, 'F_Inputs - Reps override'!J1026 ) )</f>
        <v>0</v>
      </c>
      <c r="L1026" s="7">
        <f t="shared" si="15"/>
        <v>0</v>
      </c>
      <c r="M1026" t="str">
        <f xml:space="preserve"> INDEX(Lookup!$D$3:$D$134, MATCH('Inputs - Reps'!D1026, Lookup!$C$3:$C$134, 0),)</f>
        <v>Plus Capex BIO</v>
      </c>
    </row>
    <row r="1027" spans="3:13">
      <c r="C1027" s="15" t="s">
        <v>304</v>
      </c>
      <c r="D1027" s="15" t="s">
        <v>234</v>
      </c>
      <c r="E1027" s="15" t="s">
        <v>235</v>
      </c>
      <c r="F1027" s="15" t="s">
        <v>36</v>
      </c>
      <c r="G1027" s="15">
        <f xml:space="preserve"> IF( ISNA( 'F_Inputs - Reps override'!F1027 ), "", IF( ISBLANK( 'F_Inputs - Reps override'!F1027 ), 'F_Inputs - Reps'!F1027, 'F_Inputs - Reps override'!F1027 ) )</f>
        <v>0</v>
      </c>
      <c r="H1027" s="15">
        <f xml:space="preserve"> IF( ISNA( 'F_Inputs - Reps override'!G1027 ), "", IF( ISBLANK( 'F_Inputs - Reps override'!G1027 ), 'F_Inputs - Reps'!G1027, 'F_Inputs - Reps override'!G1027 ) )</f>
        <v>0</v>
      </c>
      <c r="I1027" s="15">
        <f xml:space="preserve"> IF( ISNA( 'F_Inputs - Reps override'!H1027 ), "", IF( ISBLANK( 'F_Inputs - Reps override'!H1027 ), 'F_Inputs - Reps'!H1027, 'F_Inputs - Reps override'!H1027 ) )</f>
        <v>0</v>
      </c>
      <c r="J1027" s="15">
        <f xml:space="preserve"> IF( ISNA( 'F_Inputs - Reps override'!I1027 ), "", IF( ISBLANK( 'F_Inputs - Reps override'!I1027 ), 'F_Inputs - Reps'!I1027, 'F_Inputs - Reps override'!I1027 ) )</f>
        <v>0</v>
      </c>
      <c r="K1027" s="15">
        <f xml:space="preserve"> IF( ISNA( 'F_Inputs - Reps override'!J1027 ), "", IF( ISBLANK( 'F_Inputs - Reps override'!J1027 ), 'F_Inputs - Reps'!J1027, 'F_Inputs - Reps override'!J1027 ) )</f>
        <v>0</v>
      </c>
      <c r="L1027" s="7">
        <f t="shared" si="15"/>
        <v>0</v>
      </c>
      <c r="M1027" t="str">
        <f xml:space="preserve"> INDEX(Lookup!$D$3:$D$134, MATCH('Inputs - Reps'!D1027, Lookup!$C$3:$C$134, 0),)</f>
        <v>Plus Capex WWN</v>
      </c>
    </row>
    <row r="1028" spans="3:13">
      <c r="C1028" s="15" t="s">
        <v>304</v>
      </c>
      <c r="D1028" s="15" t="s">
        <v>236</v>
      </c>
      <c r="E1028" s="15" t="s">
        <v>237</v>
      </c>
      <c r="F1028" s="15" t="s">
        <v>36</v>
      </c>
      <c r="G1028" s="15">
        <f xml:space="preserve"> IF( ISNA( 'F_Inputs - Reps override'!F1028 ), "", IF( ISBLANK( 'F_Inputs - Reps override'!F1028 ), 'F_Inputs - Reps'!F1028, 'F_Inputs - Reps override'!F1028 ) )</f>
        <v>0</v>
      </c>
      <c r="H1028" s="15">
        <f xml:space="preserve"> IF( ISNA( 'F_Inputs - Reps override'!G1028 ), "", IF( ISBLANK( 'F_Inputs - Reps override'!G1028 ), 'F_Inputs - Reps'!G1028, 'F_Inputs - Reps override'!G1028 ) )</f>
        <v>0</v>
      </c>
      <c r="I1028" s="15">
        <f xml:space="preserve"> IF( ISNA( 'F_Inputs - Reps override'!H1028 ), "", IF( ISBLANK( 'F_Inputs - Reps override'!H1028 ), 'F_Inputs - Reps'!H1028, 'F_Inputs - Reps override'!H1028 ) )</f>
        <v>0</v>
      </c>
      <c r="J1028" s="15">
        <f xml:space="preserve"> IF( ISNA( 'F_Inputs - Reps override'!I1028 ), "", IF( ISBLANK( 'F_Inputs - Reps override'!I1028 ), 'F_Inputs - Reps'!I1028, 'F_Inputs - Reps override'!I1028 ) )</f>
        <v>0</v>
      </c>
      <c r="K1028" s="15">
        <f xml:space="preserve"> IF( ISNA( 'F_Inputs - Reps override'!J1028 ), "", IF( ISBLANK( 'F_Inputs - Reps override'!J1028 ), 'F_Inputs - Reps'!J1028, 'F_Inputs - Reps override'!J1028 ) )</f>
        <v>0</v>
      </c>
      <c r="L1028" s="7">
        <f t="shared" ref="L1028:L1091" si="16" xml:space="preserve"> SUM(G1028:K1028)</f>
        <v>0</v>
      </c>
      <c r="M1028" t="str">
        <f xml:space="preserve"> INDEX(Lookup!$D$3:$D$134, MATCH('Inputs - Reps'!D1028, Lookup!$C$3:$C$134, 0),)</f>
        <v>Plus Capex WWN</v>
      </c>
    </row>
    <row r="1029" spans="3:13">
      <c r="C1029" s="15" t="s">
        <v>304</v>
      </c>
      <c r="D1029" s="15" t="s">
        <v>238</v>
      </c>
      <c r="E1029" s="15" t="s">
        <v>239</v>
      </c>
      <c r="F1029" s="15" t="s">
        <v>36</v>
      </c>
      <c r="G1029" s="15">
        <f xml:space="preserve"> IF( ISNA( 'F_Inputs - Reps override'!F1029 ), "", IF( ISBLANK( 'F_Inputs - Reps override'!F1029 ), 'F_Inputs - Reps'!F1029, 'F_Inputs - Reps override'!F1029 ) )</f>
        <v>0</v>
      </c>
      <c r="H1029" s="15">
        <f xml:space="preserve"> IF( ISNA( 'F_Inputs - Reps override'!G1029 ), "", IF( ISBLANK( 'F_Inputs - Reps override'!G1029 ), 'F_Inputs - Reps'!G1029, 'F_Inputs - Reps override'!G1029 ) )</f>
        <v>0</v>
      </c>
      <c r="I1029" s="15">
        <f xml:space="preserve"> IF( ISNA( 'F_Inputs - Reps override'!H1029 ), "", IF( ISBLANK( 'F_Inputs - Reps override'!H1029 ), 'F_Inputs - Reps'!H1029, 'F_Inputs - Reps override'!H1029 ) )</f>
        <v>0</v>
      </c>
      <c r="J1029" s="15">
        <f xml:space="preserve"> IF( ISNA( 'F_Inputs - Reps override'!I1029 ), "", IF( ISBLANK( 'F_Inputs - Reps override'!I1029 ), 'F_Inputs - Reps'!I1029, 'F_Inputs - Reps override'!I1029 ) )</f>
        <v>0</v>
      </c>
      <c r="K1029" s="15">
        <f xml:space="preserve"> IF( ISNA( 'F_Inputs - Reps override'!J1029 ), "", IF( ISBLANK( 'F_Inputs - Reps override'!J1029 ), 'F_Inputs - Reps'!J1029, 'F_Inputs - Reps override'!J1029 ) )</f>
        <v>0</v>
      </c>
      <c r="L1029" s="7">
        <f t="shared" si="16"/>
        <v>0</v>
      </c>
      <c r="M1029" t="str">
        <f xml:space="preserve"> INDEX(Lookup!$D$3:$D$134, MATCH('Inputs - Reps'!D1029, Lookup!$C$3:$C$134, 0),)</f>
        <v>Plus Capex BIO</v>
      </c>
    </row>
    <row r="1030" spans="3:13">
      <c r="C1030" s="15" t="s">
        <v>304</v>
      </c>
      <c r="D1030" s="15" t="s">
        <v>240</v>
      </c>
      <c r="E1030" s="15" t="s">
        <v>241</v>
      </c>
      <c r="F1030" s="15" t="s">
        <v>36</v>
      </c>
      <c r="G1030" s="15">
        <f xml:space="preserve"> IF( ISNA( 'F_Inputs - Reps override'!F1030 ), "", IF( ISBLANK( 'F_Inputs - Reps override'!F1030 ), 'F_Inputs - Reps'!F1030, 'F_Inputs - Reps override'!F1030 ) )</f>
        <v>0</v>
      </c>
      <c r="H1030" s="15">
        <f xml:space="preserve"> IF( ISNA( 'F_Inputs - Reps override'!G1030 ), "", IF( ISBLANK( 'F_Inputs - Reps override'!G1030 ), 'F_Inputs - Reps'!G1030, 'F_Inputs - Reps override'!G1030 ) )</f>
        <v>0</v>
      </c>
      <c r="I1030" s="15">
        <f xml:space="preserve"> IF( ISNA( 'F_Inputs - Reps override'!H1030 ), "", IF( ISBLANK( 'F_Inputs - Reps override'!H1030 ), 'F_Inputs - Reps'!H1030, 'F_Inputs - Reps override'!H1030 ) )</f>
        <v>0</v>
      </c>
      <c r="J1030" s="15">
        <f xml:space="preserve"> IF( ISNA( 'F_Inputs - Reps override'!I1030 ), "", IF( ISBLANK( 'F_Inputs - Reps override'!I1030 ), 'F_Inputs - Reps'!I1030, 'F_Inputs - Reps override'!I1030 ) )</f>
        <v>0</v>
      </c>
      <c r="K1030" s="15">
        <f xml:space="preserve"> IF( ISNA( 'F_Inputs - Reps override'!J1030 ), "", IF( ISBLANK( 'F_Inputs - Reps override'!J1030 ), 'F_Inputs - Reps'!J1030, 'F_Inputs - Reps override'!J1030 ) )</f>
        <v>0</v>
      </c>
      <c r="L1030" s="7">
        <f t="shared" si="16"/>
        <v>0</v>
      </c>
      <c r="M1030" t="str">
        <f xml:space="preserve"> INDEX(Lookup!$D$3:$D$134, MATCH('Inputs - Reps'!D1030, Lookup!$C$3:$C$134, 0),)</f>
        <v>Plus Capex BIO</v>
      </c>
    </row>
    <row r="1031" spans="3:13">
      <c r="C1031" s="15" t="s">
        <v>304</v>
      </c>
      <c r="D1031" s="15" t="s">
        <v>242</v>
      </c>
      <c r="E1031" s="15" t="s">
        <v>243</v>
      </c>
      <c r="F1031" s="15" t="s">
        <v>36</v>
      </c>
      <c r="G1031" s="15">
        <f xml:space="preserve"> IF( ISNA( 'F_Inputs - Reps override'!F1031 ), "", IF( ISBLANK( 'F_Inputs - Reps override'!F1031 ), 'F_Inputs - Reps'!F1031, 'F_Inputs - Reps override'!F1031 ) )</f>
        <v>0</v>
      </c>
      <c r="H1031" s="15">
        <f xml:space="preserve"> IF( ISNA( 'F_Inputs - Reps override'!G1031 ), "", IF( ISBLANK( 'F_Inputs - Reps override'!G1031 ), 'F_Inputs - Reps'!G1031, 'F_Inputs - Reps override'!G1031 ) )</f>
        <v>0</v>
      </c>
      <c r="I1031" s="15">
        <f xml:space="preserve"> IF( ISNA( 'F_Inputs - Reps override'!H1031 ), "", IF( ISBLANK( 'F_Inputs - Reps override'!H1031 ), 'F_Inputs - Reps'!H1031, 'F_Inputs - Reps override'!H1031 ) )</f>
        <v>0</v>
      </c>
      <c r="J1031" s="15">
        <f xml:space="preserve"> IF( ISNA( 'F_Inputs - Reps override'!I1031 ), "", IF( ISBLANK( 'F_Inputs - Reps override'!I1031 ), 'F_Inputs - Reps'!I1031, 'F_Inputs - Reps override'!I1031 ) )</f>
        <v>0</v>
      </c>
      <c r="K1031" s="15">
        <f xml:space="preserve"> IF( ISNA( 'F_Inputs - Reps override'!J1031 ), "", IF( ISBLANK( 'F_Inputs - Reps override'!J1031 ), 'F_Inputs - Reps'!J1031, 'F_Inputs - Reps override'!J1031 ) )</f>
        <v>0</v>
      </c>
      <c r="L1031" s="7">
        <f t="shared" si="16"/>
        <v>0</v>
      </c>
      <c r="M1031" t="str">
        <f xml:space="preserve"> INDEX(Lookup!$D$3:$D$134, MATCH('Inputs - Reps'!D1031, Lookup!$C$3:$C$134, 0),)</f>
        <v>Plus Capex BIO</v>
      </c>
    </row>
    <row r="1032" spans="3:13">
      <c r="C1032" s="15" t="s">
        <v>304</v>
      </c>
      <c r="D1032" s="15" t="s">
        <v>244</v>
      </c>
      <c r="E1032" s="15" t="s">
        <v>245</v>
      </c>
      <c r="F1032" s="15" t="s">
        <v>36</v>
      </c>
      <c r="G1032" s="15">
        <f xml:space="preserve"> IF( ISNA( 'F_Inputs - Reps override'!F1032 ), "", IF( ISBLANK( 'F_Inputs - Reps override'!F1032 ), 'F_Inputs - Reps'!F1032, 'F_Inputs - Reps override'!F1032 ) )</f>
        <v>0</v>
      </c>
      <c r="H1032" s="15">
        <f xml:space="preserve"> IF( ISNA( 'F_Inputs - Reps override'!G1032 ), "", IF( ISBLANK( 'F_Inputs - Reps override'!G1032 ), 'F_Inputs - Reps'!G1032, 'F_Inputs - Reps override'!G1032 ) )</f>
        <v>0</v>
      </c>
      <c r="I1032" s="15">
        <f xml:space="preserve"> IF( ISNA( 'F_Inputs - Reps override'!H1032 ), "", IF( ISBLANK( 'F_Inputs - Reps override'!H1032 ), 'F_Inputs - Reps'!H1032, 'F_Inputs - Reps override'!H1032 ) )</f>
        <v>0</v>
      </c>
      <c r="J1032" s="15">
        <f xml:space="preserve"> IF( ISNA( 'F_Inputs - Reps override'!I1032 ), "", IF( ISBLANK( 'F_Inputs - Reps override'!I1032 ), 'F_Inputs - Reps'!I1032, 'F_Inputs - Reps override'!I1032 ) )</f>
        <v>0</v>
      </c>
      <c r="K1032" s="15">
        <f xml:space="preserve"> IF( ISNA( 'F_Inputs - Reps override'!J1032 ), "", IF( ISBLANK( 'F_Inputs - Reps override'!J1032 ), 'F_Inputs - Reps'!J1032, 'F_Inputs - Reps override'!J1032 ) )</f>
        <v>0</v>
      </c>
      <c r="L1032" s="7">
        <f t="shared" si="16"/>
        <v>0</v>
      </c>
      <c r="M1032" t="str">
        <f xml:space="preserve"> INDEX(Lookup!$D$3:$D$134, MATCH('Inputs - Reps'!D1032, Lookup!$C$3:$C$134, 0),)</f>
        <v>E Capex WWN</v>
      </c>
    </row>
    <row r="1033" spans="3:13">
      <c r="C1033" s="15" t="s">
        <v>304</v>
      </c>
      <c r="D1033" s="15" t="s">
        <v>246</v>
      </c>
      <c r="E1033" s="15" t="s">
        <v>247</v>
      </c>
      <c r="F1033" s="15" t="s">
        <v>36</v>
      </c>
      <c r="G1033" s="15">
        <f xml:space="preserve"> IF( ISNA( 'F_Inputs - Reps override'!F1033 ), "", IF( ISBLANK( 'F_Inputs - Reps override'!F1033 ), 'F_Inputs - Reps'!F1033, 'F_Inputs - Reps override'!F1033 ) )</f>
        <v>0</v>
      </c>
      <c r="H1033" s="15">
        <f xml:space="preserve"> IF( ISNA( 'F_Inputs - Reps override'!G1033 ), "", IF( ISBLANK( 'F_Inputs - Reps override'!G1033 ), 'F_Inputs - Reps'!G1033, 'F_Inputs - Reps override'!G1033 ) )</f>
        <v>0</v>
      </c>
      <c r="I1033" s="15">
        <f xml:space="preserve"> IF( ISNA( 'F_Inputs - Reps override'!H1033 ), "", IF( ISBLANK( 'F_Inputs - Reps override'!H1033 ), 'F_Inputs - Reps'!H1033, 'F_Inputs - Reps override'!H1033 ) )</f>
        <v>0</v>
      </c>
      <c r="J1033" s="15">
        <f xml:space="preserve"> IF( ISNA( 'F_Inputs - Reps override'!I1033 ), "", IF( ISBLANK( 'F_Inputs - Reps override'!I1033 ), 'F_Inputs - Reps'!I1033, 'F_Inputs - Reps override'!I1033 ) )</f>
        <v>0</v>
      </c>
      <c r="K1033" s="15">
        <f xml:space="preserve"> IF( ISNA( 'F_Inputs - Reps override'!J1033 ), "", IF( ISBLANK( 'F_Inputs - Reps override'!J1033 ), 'F_Inputs - Reps'!J1033, 'F_Inputs - Reps override'!J1033 ) )</f>
        <v>0</v>
      </c>
      <c r="L1033" s="7">
        <f t="shared" si="16"/>
        <v>0</v>
      </c>
      <c r="M1033" t="str">
        <f xml:space="preserve"> INDEX(Lookup!$D$3:$D$134, MATCH('Inputs - Reps'!D1033, Lookup!$C$3:$C$134, 0),)</f>
        <v>E Capex WWN</v>
      </c>
    </row>
    <row r="1034" spans="3:13">
      <c r="C1034" s="15" t="s">
        <v>304</v>
      </c>
      <c r="D1034" s="15" t="s">
        <v>248</v>
      </c>
      <c r="E1034" s="15" t="s">
        <v>249</v>
      </c>
      <c r="F1034" s="15" t="s">
        <v>36</v>
      </c>
      <c r="G1034" s="15">
        <f xml:space="preserve"> IF( ISNA( 'F_Inputs - Reps override'!F1034 ), "", IF( ISBLANK( 'F_Inputs - Reps override'!F1034 ), 'F_Inputs - Reps'!F1034, 'F_Inputs - Reps override'!F1034 ) )</f>
        <v>0</v>
      </c>
      <c r="H1034" s="15">
        <f xml:space="preserve"> IF( ISNA( 'F_Inputs - Reps override'!G1034 ), "", IF( ISBLANK( 'F_Inputs - Reps override'!G1034 ), 'F_Inputs - Reps'!G1034, 'F_Inputs - Reps override'!G1034 ) )</f>
        <v>0</v>
      </c>
      <c r="I1034" s="15">
        <f xml:space="preserve"> IF( ISNA( 'F_Inputs - Reps override'!H1034 ), "", IF( ISBLANK( 'F_Inputs - Reps override'!H1034 ), 'F_Inputs - Reps'!H1034, 'F_Inputs - Reps override'!H1034 ) )</f>
        <v>0</v>
      </c>
      <c r="J1034" s="15">
        <f xml:space="preserve"> IF( ISNA( 'F_Inputs - Reps override'!I1034 ), "", IF( ISBLANK( 'F_Inputs - Reps override'!I1034 ), 'F_Inputs - Reps'!I1034, 'F_Inputs - Reps override'!I1034 ) )</f>
        <v>0</v>
      </c>
      <c r="K1034" s="15">
        <f xml:space="preserve"> IF( ISNA( 'F_Inputs - Reps override'!J1034 ), "", IF( ISBLANK( 'F_Inputs - Reps override'!J1034 ), 'F_Inputs - Reps'!J1034, 'F_Inputs - Reps override'!J1034 ) )</f>
        <v>0</v>
      </c>
      <c r="L1034" s="7">
        <f t="shared" si="16"/>
        <v>0</v>
      </c>
      <c r="M1034" t="str">
        <f xml:space="preserve"> INDEX(Lookup!$D$3:$D$134, MATCH('Inputs - Reps'!D1034, Lookup!$C$3:$C$134, 0),)</f>
        <v>E Capex BIO</v>
      </c>
    </row>
    <row r="1035" spans="3:13">
      <c r="C1035" s="15" t="s">
        <v>304</v>
      </c>
      <c r="D1035" s="15" t="s">
        <v>250</v>
      </c>
      <c r="E1035" s="15" t="s">
        <v>251</v>
      </c>
      <c r="F1035" s="15" t="s">
        <v>36</v>
      </c>
      <c r="G1035" s="15">
        <f xml:space="preserve"> IF( ISNA( 'F_Inputs - Reps override'!F1035 ), "", IF( ISBLANK( 'F_Inputs - Reps override'!F1035 ), 'F_Inputs - Reps'!F1035, 'F_Inputs - Reps override'!F1035 ) )</f>
        <v>0</v>
      </c>
      <c r="H1035" s="15">
        <f xml:space="preserve"> IF( ISNA( 'F_Inputs - Reps override'!G1035 ), "", IF( ISBLANK( 'F_Inputs - Reps override'!G1035 ), 'F_Inputs - Reps'!G1035, 'F_Inputs - Reps override'!G1035 ) )</f>
        <v>0</v>
      </c>
      <c r="I1035" s="15">
        <f xml:space="preserve"> IF( ISNA( 'F_Inputs - Reps override'!H1035 ), "", IF( ISBLANK( 'F_Inputs - Reps override'!H1035 ), 'F_Inputs - Reps'!H1035, 'F_Inputs - Reps override'!H1035 ) )</f>
        <v>0</v>
      </c>
      <c r="J1035" s="15">
        <f xml:space="preserve"> IF( ISNA( 'F_Inputs - Reps override'!I1035 ), "", IF( ISBLANK( 'F_Inputs - Reps override'!I1035 ), 'F_Inputs - Reps'!I1035, 'F_Inputs - Reps override'!I1035 ) )</f>
        <v>0</v>
      </c>
      <c r="K1035" s="15">
        <f xml:space="preserve"> IF( ISNA( 'F_Inputs - Reps override'!J1035 ), "", IF( ISBLANK( 'F_Inputs - Reps override'!J1035 ), 'F_Inputs - Reps'!J1035, 'F_Inputs - Reps override'!J1035 ) )</f>
        <v>0</v>
      </c>
      <c r="L1035" s="7">
        <f t="shared" si="16"/>
        <v>0</v>
      </c>
      <c r="M1035" t="str">
        <f xml:space="preserve"> INDEX(Lookup!$D$3:$D$134, MATCH('Inputs - Reps'!D1035, Lookup!$C$3:$C$134, 0),)</f>
        <v>E Capex BIO</v>
      </c>
    </row>
    <row r="1036" spans="3:13">
      <c r="C1036" s="15" t="s">
        <v>304</v>
      </c>
      <c r="D1036" s="15" t="s">
        <v>252</v>
      </c>
      <c r="E1036" s="15" t="s">
        <v>253</v>
      </c>
      <c r="F1036" s="15" t="s">
        <v>36</v>
      </c>
      <c r="G1036" s="15">
        <f xml:space="preserve"> IF( ISNA( 'F_Inputs - Reps override'!F1036 ), "", IF( ISBLANK( 'F_Inputs - Reps override'!F1036 ), 'F_Inputs - Reps'!F1036, 'F_Inputs - Reps override'!F1036 ) )</f>
        <v>0</v>
      </c>
      <c r="H1036" s="15">
        <f xml:space="preserve"> IF( ISNA( 'F_Inputs - Reps override'!G1036 ), "", IF( ISBLANK( 'F_Inputs - Reps override'!G1036 ), 'F_Inputs - Reps'!G1036, 'F_Inputs - Reps override'!G1036 ) )</f>
        <v>0</v>
      </c>
      <c r="I1036" s="15">
        <f xml:space="preserve"> IF( ISNA( 'F_Inputs - Reps override'!H1036 ), "", IF( ISBLANK( 'F_Inputs - Reps override'!H1036 ), 'F_Inputs - Reps'!H1036, 'F_Inputs - Reps override'!H1036 ) )</f>
        <v>0</v>
      </c>
      <c r="J1036" s="15">
        <f xml:space="preserve"> IF( ISNA( 'F_Inputs - Reps override'!I1036 ), "", IF( ISBLANK( 'F_Inputs - Reps override'!I1036 ), 'F_Inputs - Reps'!I1036, 'F_Inputs - Reps override'!I1036 ) )</f>
        <v>0</v>
      </c>
      <c r="K1036" s="15">
        <f xml:space="preserve"> IF( ISNA( 'F_Inputs - Reps override'!J1036 ), "", IF( ISBLANK( 'F_Inputs - Reps override'!J1036 ), 'F_Inputs - Reps'!J1036, 'F_Inputs - Reps override'!J1036 ) )</f>
        <v>0</v>
      </c>
      <c r="L1036" s="7">
        <f t="shared" si="16"/>
        <v>0</v>
      </c>
      <c r="M1036" t="str">
        <f xml:space="preserve"> INDEX(Lookup!$D$3:$D$134, MATCH('Inputs - Reps'!D1036, Lookup!$C$3:$C$134, 0),)</f>
        <v>E Capex BIO</v>
      </c>
    </row>
    <row r="1037" spans="3:13">
      <c r="C1037" s="15" t="s">
        <v>304</v>
      </c>
      <c r="D1037" s="15" t="s">
        <v>254</v>
      </c>
      <c r="E1037" s="15" t="s">
        <v>255</v>
      </c>
      <c r="F1037" s="15" t="s">
        <v>36</v>
      </c>
      <c r="G1037" s="15">
        <f xml:space="preserve"> IF( ISNA( 'F_Inputs - Reps override'!F1037 ), "", IF( ISBLANK( 'F_Inputs - Reps override'!F1037 ), 'F_Inputs - Reps'!F1037, 'F_Inputs - Reps override'!F1037 ) )</f>
        <v>0</v>
      </c>
      <c r="H1037" s="15">
        <f xml:space="preserve"> IF( ISNA( 'F_Inputs - Reps override'!G1037 ), "", IF( ISBLANK( 'F_Inputs - Reps override'!G1037 ), 'F_Inputs - Reps'!G1037, 'F_Inputs - Reps override'!G1037 ) )</f>
        <v>0</v>
      </c>
      <c r="I1037" s="15">
        <f xml:space="preserve"> IF( ISNA( 'F_Inputs - Reps override'!H1037 ), "", IF( ISBLANK( 'F_Inputs - Reps override'!H1037 ), 'F_Inputs - Reps'!H1037, 'F_Inputs - Reps override'!H1037 ) )</f>
        <v>0</v>
      </c>
      <c r="J1037" s="15">
        <f xml:space="preserve"> IF( ISNA( 'F_Inputs - Reps override'!I1037 ), "", IF( ISBLANK( 'F_Inputs - Reps override'!I1037 ), 'F_Inputs - Reps'!I1037, 'F_Inputs - Reps override'!I1037 ) )</f>
        <v>0</v>
      </c>
      <c r="K1037" s="15">
        <f xml:space="preserve"> IF( ISNA( 'F_Inputs - Reps override'!J1037 ), "", IF( ISBLANK( 'F_Inputs - Reps override'!J1037 ), 'F_Inputs - Reps'!J1037, 'F_Inputs - Reps override'!J1037 ) )</f>
        <v>0</v>
      </c>
      <c r="L1037" s="7">
        <f t="shared" si="16"/>
        <v>0</v>
      </c>
      <c r="M1037" t="str">
        <f xml:space="preserve"> INDEX(Lookup!$D$3:$D$134, MATCH('Inputs - Reps'!D1037, Lookup!$C$3:$C$134, 0),)</f>
        <v>E Opex DMMY</v>
      </c>
    </row>
    <row r="1038" spans="3:13">
      <c r="C1038" s="15" t="s">
        <v>304</v>
      </c>
      <c r="D1038" s="15" t="s">
        <v>256</v>
      </c>
      <c r="E1038" s="15" t="s">
        <v>257</v>
      </c>
      <c r="F1038" s="15" t="s">
        <v>36</v>
      </c>
      <c r="G1038" s="15">
        <f xml:space="preserve"> IF( ISNA( 'F_Inputs - Reps override'!F1038 ), "", IF( ISBLANK( 'F_Inputs - Reps override'!F1038 ), 'F_Inputs - Reps'!F1038, 'F_Inputs - Reps override'!F1038 ) )</f>
        <v>0</v>
      </c>
      <c r="H1038" s="15">
        <f xml:space="preserve"> IF( ISNA( 'F_Inputs - Reps override'!G1038 ), "", IF( ISBLANK( 'F_Inputs - Reps override'!G1038 ), 'F_Inputs - Reps'!G1038, 'F_Inputs - Reps override'!G1038 ) )</f>
        <v>0</v>
      </c>
      <c r="I1038" s="15">
        <f xml:space="preserve"> IF( ISNA( 'F_Inputs - Reps override'!H1038 ), "", IF( ISBLANK( 'F_Inputs - Reps override'!H1038 ), 'F_Inputs - Reps'!H1038, 'F_Inputs - Reps override'!H1038 ) )</f>
        <v>0</v>
      </c>
      <c r="J1038" s="15">
        <f xml:space="preserve"> IF( ISNA( 'F_Inputs - Reps override'!I1038 ), "", IF( ISBLANK( 'F_Inputs - Reps override'!I1038 ), 'F_Inputs - Reps'!I1038, 'F_Inputs - Reps override'!I1038 ) )</f>
        <v>0</v>
      </c>
      <c r="K1038" s="15">
        <f xml:space="preserve"> IF( ISNA( 'F_Inputs - Reps override'!J1038 ), "", IF( ISBLANK( 'F_Inputs - Reps override'!J1038 ), 'F_Inputs - Reps'!J1038, 'F_Inputs - Reps override'!J1038 ) )</f>
        <v>0</v>
      </c>
      <c r="L1038" s="7">
        <f t="shared" si="16"/>
        <v>0</v>
      </c>
      <c r="M1038" t="str">
        <f xml:space="preserve"> INDEX(Lookup!$D$3:$D$134, MATCH('Inputs - Reps'!D1038, Lookup!$C$3:$C$134, 0),)</f>
        <v>E Capex DMMY</v>
      </c>
    </row>
    <row r="1039" spans="3:13">
      <c r="C1039" s="15" t="s">
        <v>304</v>
      </c>
      <c r="D1039" s="15" t="s">
        <v>258</v>
      </c>
      <c r="E1039" s="15" t="s">
        <v>259</v>
      </c>
      <c r="F1039" s="15" t="s">
        <v>36</v>
      </c>
      <c r="G1039" s="15">
        <f xml:space="preserve"> IF( ISNA( 'F_Inputs - Reps override'!F1039 ), "", IF( ISBLANK( 'F_Inputs - Reps override'!F1039 ), 'F_Inputs - Reps'!F1039, 'F_Inputs - Reps override'!F1039 ) )</f>
        <v>0</v>
      </c>
      <c r="H1039" s="15">
        <f xml:space="preserve"> IF( ISNA( 'F_Inputs - Reps override'!G1039 ), "", IF( ISBLANK( 'F_Inputs - Reps override'!G1039 ), 'F_Inputs - Reps'!G1039, 'F_Inputs - Reps override'!G1039 ) )</f>
        <v>0</v>
      </c>
      <c r="I1039" s="15">
        <f xml:space="preserve"> IF( ISNA( 'F_Inputs - Reps override'!H1039 ), "", IF( ISBLANK( 'F_Inputs - Reps override'!H1039 ), 'F_Inputs - Reps'!H1039, 'F_Inputs - Reps override'!H1039 ) )</f>
        <v>0</v>
      </c>
      <c r="J1039" s="15">
        <f xml:space="preserve"> IF( ISNA( 'F_Inputs - Reps override'!I1039 ), "", IF( ISBLANK( 'F_Inputs - Reps override'!I1039 ), 'F_Inputs - Reps'!I1039, 'F_Inputs - Reps override'!I1039 ) )</f>
        <v>0</v>
      </c>
      <c r="K1039" s="15">
        <f xml:space="preserve"> IF( ISNA( 'F_Inputs - Reps override'!J1039 ), "", IF( ISBLANK( 'F_Inputs - Reps override'!J1039 ), 'F_Inputs - Reps'!J1039, 'F_Inputs - Reps override'!J1039 ) )</f>
        <v>0</v>
      </c>
      <c r="L1039" s="7">
        <f t="shared" si="16"/>
        <v>0</v>
      </c>
      <c r="M1039" t="str">
        <f xml:space="preserve"> INDEX(Lookup!$D$3:$D$134, MATCH('Inputs - Reps'!D1039, Lookup!$C$3:$C$134, 0),)</f>
        <v>E Capex DMMY</v>
      </c>
    </row>
    <row r="1040" spans="3:13">
      <c r="C1040" s="15" t="s">
        <v>304</v>
      </c>
      <c r="D1040" s="15" t="s">
        <v>260</v>
      </c>
      <c r="E1040" s="15" t="s">
        <v>261</v>
      </c>
      <c r="F1040" s="15" t="s">
        <v>36</v>
      </c>
      <c r="G1040" s="15">
        <f xml:space="preserve"> IF( ISNA( 'F_Inputs - Reps override'!F1040 ), "", IF( ISBLANK( 'F_Inputs - Reps override'!F1040 ), 'F_Inputs - Reps'!F1040, 'F_Inputs - Reps override'!F1040 ) )</f>
        <v>0</v>
      </c>
      <c r="H1040" s="15">
        <f xml:space="preserve"> IF( ISNA( 'F_Inputs - Reps override'!G1040 ), "", IF( ISBLANK( 'F_Inputs - Reps override'!G1040 ), 'F_Inputs - Reps'!G1040, 'F_Inputs - Reps override'!G1040 ) )</f>
        <v>0</v>
      </c>
      <c r="I1040" s="15">
        <f xml:space="preserve"> IF( ISNA( 'F_Inputs - Reps override'!H1040 ), "", IF( ISBLANK( 'F_Inputs - Reps override'!H1040 ), 'F_Inputs - Reps'!H1040, 'F_Inputs - Reps override'!H1040 ) )</f>
        <v>0</v>
      </c>
      <c r="J1040" s="15">
        <f xml:space="preserve"> IF( ISNA( 'F_Inputs - Reps override'!I1040 ), "", IF( ISBLANK( 'F_Inputs - Reps override'!I1040 ), 'F_Inputs - Reps'!I1040, 'F_Inputs - Reps override'!I1040 ) )</f>
        <v>0</v>
      </c>
      <c r="K1040" s="15">
        <f xml:space="preserve"> IF( ISNA( 'F_Inputs - Reps override'!J1040 ), "", IF( ISBLANK( 'F_Inputs - Reps override'!J1040 ), 'F_Inputs - Reps'!J1040, 'F_Inputs - Reps override'!J1040 ) )</f>
        <v>0</v>
      </c>
      <c r="L1040" s="7">
        <f t="shared" si="16"/>
        <v>0</v>
      </c>
      <c r="M1040" t="str">
        <f xml:space="preserve"> INDEX(Lookup!$D$3:$D$134, MATCH('Inputs - Reps'!D1040, Lookup!$C$3:$C$134, 0),)</f>
        <v>E Capex DMMY</v>
      </c>
    </row>
    <row r="1041" spans="3:13">
      <c r="C1041" s="15" t="s">
        <v>304</v>
      </c>
      <c r="D1041" s="15" t="s">
        <v>262</v>
      </c>
      <c r="E1041" s="15" t="s">
        <v>263</v>
      </c>
      <c r="F1041" s="15" t="s">
        <v>36</v>
      </c>
      <c r="G1041" s="15">
        <f xml:space="preserve"> IF( ISNA( 'F_Inputs - Reps override'!F1041 ), "", IF( ISBLANK( 'F_Inputs - Reps override'!F1041 ), 'F_Inputs - Reps'!F1041, 'F_Inputs - Reps override'!F1041 ) )</f>
        <v>0</v>
      </c>
      <c r="H1041" s="15">
        <f xml:space="preserve"> IF( ISNA( 'F_Inputs - Reps override'!G1041 ), "", IF( ISBLANK( 'F_Inputs - Reps override'!G1041 ), 'F_Inputs - Reps'!G1041, 'F_Inputs - Reps override'!G1041 ) )</f>
        <v>0</v>
      </c>
      <c r="I1041" s="15">
        <f xml:space="preserve"> IF( ISNA( 'F_Inputs - Reps override'!H1041 ), "", IF( ISBLANK( 'F_Inputs - Reps override'!H1041 ), 'F_Inputs - Reps'!H1041, 'F_Inputs - Reps override'!H1041 ) )</f>
        <v>0</v>
      </c>
      <c r="J1041" s="15">
        <f xml:space="preserve"> IF( ISNA( 'F_Inputs - Reps override'!I1041 ), "", IF( ISBLANK( 'F_Inputs - Reps override'!I1041 ), 'F_Inputs - Reps'!I1041, 'F_Inputs - Reps override'!I1041 ) )</f>
        <v>0</v>
      </c>
      <c r="K1041" s="15">
        <f xml:space="preserve"> IF( ISNA( 'F_Inputs - Reps override'!J1041 ), "", IF( ISBLANK( 'F_Inputs - Reps override'!J1041 ), 'F_Inputs - Reps'!J1041, 'F_Inputs - Reps override'!J1041 ) )</f>
        <v>0</v>
      </c>
      <c r="L1041" s="7">
        <f t="shared" si="16"/>
        <v>0</v>
      </c>
      <c r="M1041" t="str">
        <f xml:space="preserve"> INDEX(Lookup!$D$3:$D$134, MATCH('Inputs - Reps'!D1041, Lookup!$C$3:$C$134, 0),)</f>
        <v>DMMY G&amp;C</v>
      </c>
    </row>
    <row r="1042" spans="3:13">
      <c r="C1042" s="15" t="s">
        <v>304</v>
      </c>
      <c r="D1042" s="15" t="s">
        <v>264</v>
      </c>
      <c r="E1042" s="15" t="s">
        <v>265</v>
      </c>
      <c r="F1042" s="15" t="s">
        <v>36</v>
      </c>
      <c r="G1042" s="15">
        <f xml:space="preserve"> IF( ISNA( 'F_Inputs - Reps override'!F1042 ), "", IF( ISBLANK( 'F_Inputs - Reps override'!F1042 ), 'F_Inputs - Reps'!F1042, 'F_Inputs - Reps override'!F1042 ) )</f>
        <v>0</v>
      </c>
      <c r="H1042" s="15">
        <f xml:space="preserve"> IF( ISNA( 'F_Inputs - Reps override'!G1042 ), "", IF( ISBLANK( 'F_Inputs - Reps override'!G1042 ), 'F_Inputs - Reps'!G1042, 'F_Inputs - Reps override'!G1042 ) )</f>
        <v>0</v>
      </c>
      <c r="I1042" s="15">
        <f xml:space="preserve"> IF( ISNA( 'F_Inputs - Reps override'!H1042 ), "", IF( ISBLANK( 'F_Inputs - Reps override'!H1042 ), 'F_Inputs - Reps'!H1042, 'F_Inputs - Reps override'!H1042 ) )</f>
        <v>0</v>
      </c>
      <c r="J1042" s="15">
        <f xml:space="preserve"> IF( ISNA( 'F_Inputs - Reps override'!I1042 ), "", IF( ISBLANK( 'F_Inputs - Reps override'!I1042 ), 'F_Inputs - Reps'!I1042, 'F_Inputs - Reps override'!I1042 ) )</f>
        <v>0</v>
      </c>
      <c r="K1042" s="15">
        <f xml:space="preserve"> IF( ISNA( 'F_Inputs - Reps override'!J1042 ), "", IF( ISBLANK( 'F_Inputs - Reps override'!J1042 ), 'F_Inputs - Reps'!J1042, 'F_Inputs - Reps override'!J1042 ) )</f>
        <v>0</v>
      </c>
      <c r="L1042" s="7">
        <f t="shared" si="16"/>
        <v>0</v>
      </c>
      <c r="M1042" t="str">
        <f xml:space="preserve"> INDEX(Lookup!$D$3:$D$134, MATCH('Inputs - Reps'!D1042, Lookup!$C$3:$C$134, 0),)</f>
        <v>3rd Opex WR</v>
      </c>
    </row>
    <row r="1043" spans="3:13">
      <c r="C1043" s="15" t="s">
        <v>304</v>
      </c>
      <c r="D1043" s="15" t="s">
        <v>266</v>
      </c>
      <c r="E1043" s="15" t="s">
        <v>267</v>
      </c>
      <c r="F1043" s="15" t="s">
        <v>36</v>
      </c>
      <c r="G1043" s="15">
        <f xml:space="preserve"> IF( ISNA( 'F_Inputs - Reps override'!F1043 ), "", IF( ISBLANK( 'F_Inputs - Reps override'!F1043 ), 'F_Inputs - Reps'!F1043, 'F_Inputs - Reps override'!F1043 ) )</f>
        <v>0</v>
      </c>
      <c r="H1043" s="15">
        <f xml:space="preserve"> IF( ISNA( 'F_Inputs - Reps override'!G1043 ), "", IF( ISBLANK( 'F_Inputs - Reps override'!G1043 ), 'F_Inputs - Reps'!G1043, 'F_Inputs - Reps override'!G1043 ) )</f>
        <v>0</v>
      </c>
      <c r="I1043" s="15">
        <f xml:space="preserve"> IF( ISNA( 'F_Inputs - Reps override'!H1043 ), "", IF( ISBLANK( 'F_Inputs - Reps override'!H1043 ), 'F_Inputs - Reps'!H1043, 'F_Inputs - Reps override'!H1043 ) )</f>
        <v>0</v>
      </c>
      <c r="J1043" s="15">
        <f xml:space="preserve"> IF( ISNA( 'F_Inputs - Reps override'!I1043 ), "", IF( ISBLANK( 'F_Inputs - Reps override'!I1043 ), 'F_Inputs - Reps'!I1043, 'F_Inputs - Reps override'!I1043 ) )</f>
        <v>0</v>
      </c>
      <c r="K1043" s="15">
        <f xml:space="preserve"> IF( ISNA( 'F_Inputs - Reps override'!J1043 ), "", IF( ISBLANK( 'F_Inputs - Reps override'!J1043 ), 'F_Inputs - Reps'!J1043, 'F_Inputs - Reps override'!J1043 ) )</f>
        <v>0</v>
      </c>
      <c r="L1043" s="7">
        <f t="shared" si="16"/>
        <v>0</v>
      </c>
      <c r="M1043" t="str">
        <f xml:space="preserve"> INDEX(Lookup!$D$3:$D$134, MATCH('Inputs - Reps'!D1043, Lookup!$C$3:$C$134, 0),)</f>
        <v>3rd Opex WN</v>
      </c>
    </row>
    <row r="1044" spans="3:13">
      <c r="C1044" s="15" t="s">
        <v>304</v>
      </c>
      <c r="D1044" s="15" t="s">
        <v>268</v>
      </c>
      <c r="E1044" s="15" t="s">
        <v>269</v>
      </c>
      <c r="F1044" s="15" t="s">
        <v>36</v>
      </c>
      <c r="G1044" s="15">
        <f xml:space="preserve"> IF( ISNA( 'F_Inputs - Reps override'!F1044 ), "", IF( ISBLANK( 'F_Inputs - Reps override'!F1044 ), 'F_Inputs - Reps'!F1044, 'F_Inputs - Reps override'!F1044 ) )</f>
        <v>0</v>
      </c>
      <c r="H1044" s="15">
        <f xml:space="preserve"> IF( ISNA( 'F_Inputs - Reps override'!G1044 ), "", IF( ISBLANK( 'F_Inputs - Reps override'!G1044 ), 'F_Inputs - Reps'!G1044, 'F_Inputs - Reps override'!G1044 ) )</f>
        <v>0</v>
      </c>
      <c r="I1044" s="15">
        <f xml:space="preserve"> IF( ISNA( 'F_Inputs - Reps override'!H1044 ), "", IF( ISBLANK( 'F_Inputs - Reps override'!H1044 ), 'F_Inputs - Reps'!H1044, 'F_Inputs - Reps override'!H1044 ) )</f>
        <v>0</v>
      </c>
      <c r="J1044" s="15">
        <f xml:space="preserve"> IF( ISNA( 'F_Inputs - Reps override'!I1044 ), "", IF( ISBLANK( 'F_Inputs - Reps override'!I1044 ), 'F_Inputs - Reps'!I1044, 'F_Inputs - Reps override'!I1044 ) )</f>
        <v>0</v>
      </c>
      <c r="K1044" s="15">
        <f xml:space="preserve"> IF( ISNA( 'F_Inputs - Reps override'!J1044 ), "", IF( ISBLANK( 'F_Inputs - Reps override'!J1044 ), 'F_Inputs - Reps'!J1044, 'F_Inputs - Reps override'!J1044 ) )</f>
        <v>0</v>
      </c>
      <c r="L1044" s="7">
        <f t="shared" si="16"/>
        <v>0</v>
      </c>
      <c r="M1044" t="str">
        <f xml:space="preserve"> INDEX(Lookup!$D$3:$D$134, MATCH('Inputs - Reps'!D1044, Lookup!$C$3:$C$134, 0),)</f>
        <v>3rd Opex WN</v>
      </c>
    </row>
    <row r="1045" spans="3:13">
      <c r="C1045" s="15" t="s">
        <v>304</v>
      </c>
      <c r="D1045" s="15" t="s">
        <v>270</v>
      </c>
      <c r="E1045" s="15" t="s">
        <v>271</v>
      </c>
      <c r="F1045" s="15" t="s">
        <v>36</v>
      </c>
      <c r="G1045" s="15">
        <f xml:space="preserve"> IF( ISNA( 'F_Inputs - Reps override'!F1045 ), "", IF( ISBLANK( 'F_Inputs - Reps override'!F1045 ), 'F_Inputs - Reps'!F1045, 'F_Inputs - Reps override'!F1045 ) )</f>
        <v>2.1222431000648498</v>
      </c>
      <c r="H1045" s="15">
        <f xml:space="preserve"> IF( ISNA( 'F_Inputs - Reps override'!G1045 ), "", IF( ISBLANK( 'F_Inputs - Reps override'!G1045 ), 'F_Inputs - Reps'!G1045, 'F_Inputs - Reps override'!G1045 ) )</f>
        <v>2.1222431000648498</v>
      </c>
      <c r="I1045" s="15">
        <f xml:space="preserve"> IF( ISNA( 'F_Inputs - Reps override'!H1045 ), "", IF( ISBLANK( 'F_Inputs - Reps override'!H1045 ), 'F_Inputs - Reps'!H1045, 'F_Inputs - Reps override'!H1045 ) )</f>
        <v>2.1222431000648498</v>
      </c>
      <c r="J1045" s="15">
        <f xml:space="preserve"> IF( ISNA( 'F_Inputs - Reps override'!I1045 ), "", IF( ISBLANK( 'F_Inputs - Reps override'!I1045 ), 'F_Inputs - Reps'!I1045, 'F_Inputs - Reps override'!I1045 ) )</f>
        <v>2.1222431000648498</v>
      </c>
      <c r="K1045" s="15">
        <f xml:space="preserve"> IF( ISNA( 'F_Inputs - Reps override'!J1045 ), "", IF( ISBLANK( 'F_Inputs - Reps override'!J1045 ), 'F_Inputs - Reps'!J1045, 'F_Inputs - Reps override'!J1045 ) )</f>
        <v>2.1222431000648498</v>
      </c>
      <c r="L1045" s="7">
        <f t="shared" si="16"/>
        <v>10.611215500324249</v>
      </c>
      <c r="M1045" t="str">
        <f xml:space="preserve"> INDEX(Lookup!$D$3:$D$134, MATCH('Inputs - Reps'!D1045, Lookup!$C$3:$C$134, 0),)</f>
        <v>3rd Opex WN</v>
      </c>
    </row>
    <row r="1046" spans="3:13">
      <c r="C1046" s="15" t="s">
        <v>304</v>
      </c>
      <c r="D1046" s="15" t="s">
        <v>272</v>
      </c>
      <c r="E1046" s="15" t="s">
        <v>273</v>
      </c>
      <c r="F1046" s="15" t="s">
        <v>36</v>
      </c>
      <c r="G1046" s="15">
        <f xml:space="preserve"> IF( ISNA( 'F_Inputs - Reps override'!F1046 ), "", IF( ISBLANK( 'F_Inputs - Reps override'!F1046 ), 'F_Inputs - Reps'!F1046, 'F_Inputs - Reps override'!F1046 ) )</f>
        <v>0</v>
      </c>
      <c r="H1046" s="15">
        <f xml:space="preserve"> IF( ISNA( 'F_Inputs - Reps override'!G1046 ), "", IF( ISBLANK( 'F_Inputs - Reps override'!G1046 ), 'F_Inputs - Reps'!G1046, 'F_Inputs - Reps override'!G1046 ) )</f>
        <v>0</v>
      </c>
      <c r="I1046" s="15">
        <f xml:space="preserve"> IF( ISNA( 'F_Inputs - Reps override'!H1046 ), "", IF( ISBLANK( 'F_Inputs - Reps override'!H1046 ), 'F_Inputs - Reps'!H1046, 'F_Inputs - Reps override'!H1046 ) )</f>
        <v>0</v>
      </c>
      <c r="J1046" s="15">
        <f xml:space="preserve"> IF( ISNA( 'F_Inputs - Reps override'!I1046 ), "", IF( ISBLANK( 'F_Inputs - Reps override'!I1046 ), 'F_Inputs - Reps'!I1046, 'F_Inputs - Reps override'!I1046 ) )</f>
        <v>0</v>
      </c>
      <c r="K1046" s="15">
        <f xml:space="preserve"> IF( ISNA( 'F_Inputs - Reps override'!J1046 ), "", IF( ISBLANK( 'F_Inputs - Reps override'!J1046 ), 'F_Inputs - Reps'!J1046, 'F_Inputs - Reps override'!J1046 ) )</f>
        <v>0</v>
      </c>
      <c r="L1046" s="7">
        <f t="shared" si="16"/>
        <v>0</v>
      </c>
      <c r="M1046" t="str">
        <f xml:space="preserve"> INDEX(Lookup!$D$3:$D$134, MATCH('Inputs - Reps'!D1046, Lookup!$C$3:$C$134, 0),)</f>
        <v>3rd Opex WWN</v>
      </c>
    </row>
    <row r="1047" spans="3:13">
      <c r="C1047" s="15" t="s">
        <v>304</v>
      </c>
      <c r="D1047" s="15" t="s">
        <v>274</v>
      </c>
      <c r="E1047" s="15" t="s">
        <v>275</v>
      </c>
      <c r="F1047" s="15" t="s">
        <v>36</v>
      </c>
      <c r="G1047" s="15">
        <f xml:space="preserve"> IF( ISNA( 'F_Inputs - Reps override'!F1047 ), "", IF( ISBLANK( 'F_Inputs - Reps override'!F1047 ), 'F_Inputs - Reps'!F1047, 'F_Inputs - Reps override'!F1047 ) )</f>
        <v>0</v>
      </c>
      <c r="H1047" s="15">
        <f xml:space="preserve"> IF( ISNA( 'F_Inputs - Reps override'!G1047 ), "", IF( ISBLANK( 'F_Inputs - Reps override'!G1047 ), 'F_Inputs - Reps'!G1047, 'F_Inputs - Reps override'!G1047 ) )</f>
        <v>0</v>
      </c>
      <c r="I1047" s="15">
        <f xml:space="preserve"> IF( ISNA( 'F_Inputs - Reps override'!H1047 ), "", IF( ISBLANK( 'F_Inputs - Reps override'!H1047 ), 'F_Inputs - Reps'!H1047, 'F_Inputs - Reps override'!H1047 ) )</f>
        <v>0</v>
      </c>
      <c r="J1047" s="15">
        <f xml:space="preserve"> IF( ISNA( 'F_Inputs - Reps override'!I1047 ), "", IF( ISBLANK( 'F_Inputs - Reps override'!I1047 ), 'F_Inputs - Reps'!I1047, 'F_Inputs - Reps override'!I1047 ) )</f>
        <v>0</v>
      </c>
      <c r="K1047" s="15">
        <f xml:space="preserve"> IF( ISNA( 'F_Inputs - Reps override'!J1047 ), "", IF( ISBLANK( 'F_Inputs - Reps override'!J1047 ), 'F_Inputs - Reps'!J1047, 'F_Inputs - Reps override'!J1047 ) )</f>
        <v>0</v>
      </c>
      <c r="L1047" s="7">
        <f t="shared" si="16"/>
        <v>0</v>
      </c>
      <c r="M1047" t="str">
        <f xml:space="preserve"> INDEX(Lookup!$D$3:$D$134, MATCH('Inputs - Reps'!D1047, Lookup!$C$3:$C$134, 0),)</f>
        <v>3rd Opex WWN</v>
      </c>
    </row>
    <row r="1048" spans="3:13">
      <c r="C1048" s="15" t="s">
        <v>304</v>
      </c>
      <c r="D1048" s="15" t="s">
        <v>276</v>
      </c>
      <c r="E1048" s="15" t="s">
        <v>277</v>
      </c>
      <c r="F1048" s="15" t="s">
        <v>36</v>
      </c>
      <c r="G1048" s="15">
        <f xml:space="preserve"> IF( ISNA( 'F_Inputs - Reps override'!F1048 ), "", IF( ISBLANK( 'F_Inputs - Reps override'!F1048 ), 'F_Inputs - Reps'!F1048, 'F_Inputs - Reps override'!F1048 ) )</f>
        <v>0</v>
      </c>
      <c r="H1048" s="15">
        <f xml:space="preserve"> IF( ISNA( 'F_Inputs - Reps override'!G1048 ), "", IF( ISBLANK( 'F_Inputs - Reps override'!G1048 ), 'F_Inputs - Reps'!G1048, 'F_Inputs - Reps override'!G1048 ) )</f>
        <v>0</v>
      </c>
      <c r="I1048" s="15">
        <f xml:space="preserve"> IF( ISNA( 'F_Inputs - Reps override'!H1048 ), "", IF( ISBLANK( 'F_Inputs - Reps override'!H1048 ), 'F_Inputs - Reps'!H1048, 'F_Inputs - Reps override'!H1048 ) )</f>
        <v>0</v>
      </c>
      <c r="J1048" s="15">
        <f xml:space="preserve"> IF( ISNA( 'F_Inputs - Reps override'!I1048 ), "", IF( ISBLANK( 'F_Inputs - Reps override'!I1048 ), 'F_Inputs - Reps'!I1048, 'F_Inputs - Reps override'!I1048 ) )</f>
        <v>0</v>
      </c>
      <c r="K1048" s="15">
        <f xml:space="preserve"> IF( ISNA( 'F_Inputs - Reps override'!J1048 ), "", IF( ISBLANK( 'F_Inputs - Reps override'!J1048 ), 'F_Inputs - Reps'!J1048, 'F_Inputs - Reps override'!J1048 ) )</f>
        <v>0</v>
      </c>
      <c r="L1048" s="7">
        <f t="shared" si="16"/>
        <v>0</v>
      </c>
      <c r="M1048" t="str">
        <f xml:space="preserve"> INDEX(Lookup!$D$3:$D$134, MATCH('Inputs - Reps'!D1048, Lookup!$C$3:$C$134, 0),)</f>
        <v>3rd Opex BIO</v>
      </c>
    </row>
    <row r="1049" spans="3:13">
      <c r="C1049" s="15" t="s">
        <v>304</v>
      </c>
      <c r="D1049" s="15" t="s">
        <v>278</v>
      </c>
      <c r="E1049" s="15" t="s">
        <v>279</v>
      </c>
      <c r="F1049" s="15" t="s">
        <v>36</v>
      </c>
      <c r="G1049" s="15">
        <f xml:space="preserve"> IF( ISNA( 'F_Inputs - Reps override'!F1049 ), "", IF( ISBLANK( 'F_Inputs - Reps override'!F1049 ), 'F_Inputs - Reps'!F1049, 'F_Inputs - Reps override'!F1049 ) )</f>
        <v>0</v>
      </c>
      <c r="H1049" s="15">
        <f xml:space="preserve"> IF( ISNA( 'F_Inputs - Reps override'!G1049 ), "", IF( ISBLANK( 'F_Inputs - Reps override'!G1049 ), 'F_Inputs - Reps'!G1049, 'F_Inputs - Reps override'!G1049 ) )</f>
        <v>0</v>
      </c>
      <c r="I1049" s="15">
        <f xml:space="preserve"> IF( ISNA( 'F_Inputs - Reps override'!H1049 ), "", IF( ISBLANK( 'F_Inputs - Reps override'!H1049 ), 'F_Inputs - Reps'!H1049, 'F_Inputs - Reps override'!H1049 ) )</f>
        <v>0</v>
      </c>
      <c r="J1049" s="15">
        <f xml:space="preserve"> IF( ISNA( 'F_Inputs - Reps override'!I1049 ), "", IF( ISBLANK( 'F_Inputs - Reps override'!I1049 ), 'F_Inputs - Reps'!I1049, 'F_Inputs - Reps override'!I1049 ) )</f>
        <v>0</v>
      </c>
      <c r="K1049" s="15">
        <f xml:space="preserve"> IF( ISNA( 'F_Inputs - Reps override'!J1049 ), "", IF( ISBLANK( 'F_Inputs - Reps override'!J1049 ), 'F_Inputs - Reps'!J1049, 'F_Inputs - Reps override'!J1049 ) )</f>
        <v>0</v>
      </c>
      <c r="L1049" s="7">
        <f t="shared" si="16"/>
        <v>0</v>
      </c>
      <c r="M1049" t="str">
        <f xml:space="preserve"> INDEX(Lookup!$D$3:$D$134, MATCH('Inputs - Reps'!D1049, Lookup!$C$3:$C$134, 0),)</f>
        <v>3rd Opex BIO</v>
      </c>
    </row>
    <row r="1050" spans="3:13">
      <c r="C1050" s="15" t="s">
        <v>304</v>
      </c>
      <c r="D1050" s="15" t="s">
        <v>280</v>
      </c>
      <c r="E1050" s="15" t="s">
        <v>281</v>
      </c>
      <c r="F1050" s="15" t="s">
        <v>36</v>
      </c>
      <c r="G1050" s="15">
        <f xml:space="preserve"> IF( ISNA( 'F_Inputs - Reps override'!F1050 ), "", IF( ISBLANK( 'F_Inputs - Reps override'!F1050 ), 'F_Inputs - Reps'!F1050, 'F_Inputs - Reps override'!F1050 ) )</f>
        <v>0</v>
      </c>
      <c r="H1050" s="15">
        <f xml:space="preserve"> IF( ISNA( 'F_Inputs - Reps override'!G1050 ), "", IF( ISBLANK( 'F_Inputs - Reps override'!G1050 ), 'F_Inputs - Reps'!G1050, 'F_Inputs - Reps override'!G1050 ) )</f>
        <v>0</v>
      </c>
      <c r="I1050" s="15">
        <f xml:space="preserve"> IF( ISNA( 'F_Inputs - Reps override'!H1050 ), "", IF( ISBLANK( 'F_Inputs - Reps override'!H1050 ), 'F_Inputs - Reps'!H1050, 'F_Inputs - Reps override'!H1050 ) )</f>
        <v>0</v>
      </c>
      <c r="J1050" s="15">
        <f xml:space="preserve"> IF( ISNA( 'F_Inputs - Reps override'!I1050 ), "", IF( ISBLANK( 'F_Inputs - Reps override'!I1050 ), 'F_Inputs - Reps'!I1050, 'F_Inputs - Reps override'!I1050 ) )</f>
        <v>0</v>
      </c>
      <c r="K1050" s="15">
        <f xml:space="preserve"> IF( ISNA( 'F_Inputs - Reps override'!J1050 ), "", IF( ISBLANK( 'F_Inputs - Reps override'!J1050 ), 'F_Inputs - Reps'!J1050, 'F_Inputs - Reps override'!J1050 ) )</f>
        <v>0</v>
      </c>
      <c r="L1050" s="7">
        <f t="shared" si="16"/>
        <v>0</v>
      </c>
      <c r="M1050" t="str">
        <f xml:space="preserve"> INDEX(Lookup!$D$3:$D$134, MATCH('Inputs - Reps'!D1050, Lookup!$C$3:$C$134, 0),)</f>
        <v>3rd Opex BIO</v>
      </c>
    </row>
    <row r="1051" spans="3:13">
      <c r="C1051" s="15" t="s">
        <v>304</v>
      </c>
      <c r="D1051" s="15" t="s">
        <v>282</v>
      </c>
      <c r="E1051" s="15" t="s">
        <v>283</v>
      </c>
      <c r="F1051" s="15" t="s">
        <v>36</v>
      </c>
      <c r="G1051" s="15">
        <f xml:space="preserve"> IF( ISNA( 'F_Inputs - Reps override'!F1051 ), "", IF( ISBLANK( 'F_Inputs - Reps override'!F1051 ), 'F_Inputs - Reps'!F1051, 'F_Inputs - Reps override'!F1051 ) )</f>
        <v>0</v>
      </c>
      <c r="H1051" s="15">
        <f xml:space="preserve"> IF( ISNA( 'F_Inputs - Reps override'!G1051 ), "", IF( ISBLANK( 'F_Inputs - Reps override'!G1051 ), 'F_Inputs - Reps'!G1051, 'F_Inputs - Reps override'!G1051 ) )</f>
        <v>0</v>
      </c>
      <c r="I1051" s="15">
        <f xml:space="preserve"> IF( ISNA( 'F_Inputs - Reps override'!H1051 ), "", IF( ISBLANK( 'F_Inputs - Reps override'!H1051 ), 'F_Inputs - Reps'!H1051, 'F_Inputs - Reps override'!H1051 ) )</f>
        <v>0</v>
      </c>
      <c r="J1051" s="15">
        <f xml:space="preserve"> IF( ISNA( 'F_Inputs - Reps override'!I1051 ), "", IF( ISBLANK( 'F_Inputs - Reps override'!I1051 ), 'F_Inputs - Reps'!I1051, 'F_Inputs - Reps override'!I1051 ) )</f>
        <v>0</v>
      </c>
      <c r="K1051" s="15">
        <f xml:space="preserve"> IF( ISNA( 'F_Inputs - Reps override'!J1051 ), "", IF( ISBLANK( 'F_Inputs - Reps override'!J1051 ), 'F_Inputs - Reps'!J1051, 'F_Inputs - Reps override'!J1051 ) )</f>
        <v>0</v>
      </c>
      <c r="L1051" s="7">
        <f t="shared" si="16"/>
        <v>0</v>
      </c>
      <c r="M1051" t="str">
        <f xml:space="preserve"> INDEX(Lookup!$D$3:$D$134, MATCH('Inputs - Reps'!D1051, Lookup!$C$3:$C$134, 0),)</f>
        <v>3rd Capex WR</v>
      </c>
    </row>
    <row r="1052" spans="3:13">
      <c r="C1052" s="15" t="s">
        <v>304</v>
      </c>
      <c r="D1052" s="15" t="s">
        <v>284</v>
      </c>
      <c r="E1052" s="15" t="s">
        <v>285</v>
      </c>
      <c r="F1052" s="15" t="s">
        <v>36</v>
      </c>
      <c r="G1052" s="15">
        <f xml:space="preserve"> IF( ISNA( 'F_Inputs - Reps override'!F1052 ), "", IF( ISBLANK( 'F_Inputs - Reps override'!F1052 ), 'F_Inputs - Reps'!F1052, 'F_Inputs - Reps override'!F1052 ) )</f>
        <v>0</v>
      </c>
      <c r="H1052" s="15">
        <f xml:space="preserve"> IF( ISNA( 'F_Inputs - Reps override'!G1052 ), "", IF( ISBLANK( 'F_Inputs - Reps override'!G1052 ), 'F_Inputs - Reps'!G1052, 'F_Inputs - Reps override'!G1052 ) )</f>
        <v>0</v>
      </c>
      <c r="I1052" s="15">
        <f xml:space="preserve"> IF( ISNA( 'F_Inputs - Reps override'!H1052 ), "", IF( ISBLANK( 'F_Inputs - Reps override'!H1052 ), 'F_Inputs - Reps'!H1052, 'F_Inputs - Reps override'!H1052 ) )</f>
        <v>0</v>
      </c>
      <c r="J1052" s="15">
        <f xml:space="preserve"> IF( ISNA( 'F_Inputs - Reps override'!I1052 ), "", IF( ISBLANK( 'F_Inputs - Reps override'!I1052 ), 'F_Inputs - Reps'!I1052, 'F_Inputs - Reps override'!I1052 ) )</f>
        <v>0</v>
      </c>
      <c r="K1052" s="15">
        <f xml:space="preserve"> IF( ISNA( 'F_Inputs - Reps override'!J1052 ), "", IF( ISBLANK( 'F_Inputs - Reps override'!J1052 ), 'F_Inputs - Reps'!J1052, 'F_Inputs - Reps override'!J1052 ) )</f>
        <v>0</v>
      </c>
      <c r="L1052" s="7">
        <f t="shared" si="16"/>
        <v>0</v>
      </c>
      <c r="M1052" t="str">
        <f xml:space="preserve"> INDEX(Lookup!$D$3:$D$134, MATCH('Inputs - Reps'!D1052, Lookup!$C$3:$C$134, 0),)</f>
        <v>3rd Capex WN</v>
      </c>
    </row>
    <row r="1053" spans="3:13">
      <c r="C1053" s="15" t="s">
        <v>304</v>
      </c>
      <c r="D1053" s="15" t="s">
        <v>286</v>
      </c>
      <c r="E1053" s="15" t="s">
        <v>269</v>
      </c>
      <c r="F1053" s="15" t="s">
        <v>36</v>
      </c>
      <c r="G1053" s="15">
        <f xml:space="preserve"> IF( ISNA( 'F_Inputs - Reps override'!F1053 ), "", IF( ISBLANK( 'F_Inputs - Reps override'!F1053 ), 'F_Inputs - Reps'!F1053, 'F_Inputs - Reps override'!F1053 ) )</f>
        <v>0</v>
      </c>
      <c r="H1053" s="15">
        <f xml:space="preserve"> IF( ISNA( 'F_Inputs - Reps override'!G1053 ), "", IF( ISBLANK( 'F_Inputs - Reps override'!G1053 ), 'F_Inputs - Reps'!G1053, 'F_Inputs - Reps override'!G1053 ) )</f>
        <v>0</v>
      </c>
      <c r="I1053" s="15">
        <f xml:space="preserve"> IF( ISNA( 'F_Inputs - Reps override'!H1053 ), "", IF( ISBLANK( 'F_Inputs - Reps override'!H1053 ), 'F_Inputs - Reps'!H1053, 'F_Inputs - Reps override'!H1053 ) )</f>
        <v>0</v>
      </c>
      <c r="J1053" s="15">
        <f xml:space="preserve"> IF( ISNA( 'F_Inputs - Reps override'!I1053 ), "", IF( ISBLANK( 'F_Inputs - Reps override'!I1053 ), 'F_Inputs - Reps'!I1053, 'F_Inputs - Reps override'!I1053 ) )</f>
        <v>0</v>
      </c>
      <c r="K1053" s="15">
        <f xml:space="preserve"> IF( ISNA( 'F_Inputs - Reps override'!J1053 ), "", IF( ISBLANK( 'F_Inputs - Reps override'!J1053 ), 'F_Inputs - Reps'!J1053, 'F_Inputs - Reps override'!J1053 ) )</f>
        <v>0</v>
      </c>
      <c r="L1053" s="7">
        <f t="shared" si="16"/>
        <v>0</v>
      </c>
      <c r="M1053" t="str">
        <f xml:space="preserve"> INDEX(Lookup!$D$3:$D$134, MATCH('Inputs - Reps'!D1053, Lookup!$C$3:$C$134, 0),)</f>
        <v>3rd Capex WN</v>
      </c>
    </row>
    <row r="1054" spans="3:13">
      <c r="C1054" s="15" t="s">
        <v>304</v>
      </c>
      <c r="D1054" s="15" t="s">
        <v>287</v>
      </c>
      <c r="E1054" s="15" t="s">
        <v>271</v>
      </c>
      <c r="F1054" s="15" t="s">
        <v>36</v>
      </c>
      <c r="G1054" s="15">
        <f xml:space="preserve"> IF( ISNA( 'F_Inputs - Reps override'!F1054 ), "", IF( ISBLANK( 'F_Inputs - Reps override'!F1054 ), 'F_Inputs - Reps'!F1054, 'F_Inputs - Reps override'!F1054 ) )</f>
        <v>0</v>
      </c>
      <c r="H1054" s="15">
        <f xml:space="preserve"> IF( ISNA( 'F_Inputs - Reps override'!G1054 ), "", IF( ISBLANK( 'F_Inputs - Reps override'!G1054 ), 'F_Inputs - Reps'!G1054, 'F_Inputs - Reps override'!G1054 ) )</f>
        <v>0</v>
      </c>
      <c r="I1054" s="15">
        <f xml:space="preserve"> IF( ISNA( 'F_Inputs - Reps override'!H1054 ), "", IF( ISBLANK( 'F_Inputs - Reps override'!H1054 ), 'F_Inputs - Reps'!H1054, 'F_Inputs - Reps override'!H1054 ) )</f>
        <v>0</v>
      </c>
      <c r="J1054" s="15">
        <f xml:space="preserve"> IF( ISNA( 'F_Inputs - Reps override'!I1054 ), "", IF( ISBLANK( 'F_Inputs - Reps override'!I1054 ), 'F_Inputs - Reps'!I1054, 'F_Inputs - Reps override'!I1054 ) )</f>
        <v>0</v>
      </c>
      <c r="K1054" s="15">
        <f xml:space="preserve"> IF( ISNA( 'F_Inputs - Reps override'!J1054 ), "", IF( ISBLANK( 'F_Inputs - Reps override'!J1054 ), 'F_Inputs - Reps'!J1054, 'F_Inputs - Reps override'!J1054 ) )</f>
        <v>0</v>
      </c>
      <c r="L1054" s="7">
        <f t="shared" si="16"/>
        <v>0</v>
      </c>
      <c r="M1054" t="str">
        <f xml:space="preserve"> INDEX(Lookup!$D$3:$D$134, MATCH('Inputs - Reps'!D1054, Lookup!$C$3:$C$134, 0),)</f>
        <v>3rd Capex WN</v>
      </c>
    </row>
    <row r="1055" spans="3:13">
      <c r="C1055" s="15" t="s">
        <v>304</v>
      </c>
      <c r="D1055" s="15" t="s">
        <v>288</v>
      </c>
      <c r="E1055" s="15" t="s">
        <v>289</v>
      </c>
      <c r="F1055" s="15" t="s">
        <v>36</v>
      </c>
      <c r="G1055" s="15">
        <f xml:space="preserve"> IF( ISNA( 'F_Inputs - Reps override'!F1055 ), "", IF( ISBLANK( 'F_Inputs - Reps override'!F1055 ), 'F_Inputs - Reps'!F1055, 'F_Inputs - Reps override'!F1055 ) )</f>
        <v>0</v>
      </c>
      <c r="H1055" s="15">
        <f xml:space="preserve"> IF( ISNA( 'F_Inputs - Reps override'!G1055 ), "", IF( ISBLANK( 'F_Inputs - Reps override'!G1055 ), 'F_Inputs - Reps'!G1055, 'F_Inputs - Reps override'!G1055 ) )</f>
        <v>0</v>
      </c>
      <c r="I1055" s="15">
        <f xml:space="preserve"> IF( ISNA( 'F_Inputs - Reps override'!H1055 ), "", IF( ISBLANK( 'F_Inputs - Reps override'!H1055 ), 'F_Inputs - Reps'!H1055, 'F_Inputs - Reps override'!H1055 ) )</f>
        <v>0</v>
      </c>
      <c r="J1055" s="15">
        <f xml:space="preserve"> IF( ISNA( 'F_Inputs - Reps override'!I1055 ), "", IF( ISBLANK( 'F_Inputs - Reps override'!I1055 ), 'F_Inputs - Reps'!I1055, 'F_Inputs - Reps override'!I1055 ) )</f>
        <v>0</v>
      </c>
      <c r="K1055" s="15">
        <f xml:space="preserve"> IF( ISNA( 'F_Inputs - Reps override'!J1055 ), "", IF( ISBLANK( 'F_Inputs - Reps override'!J1055 ), 'F_Inputs - Reps'!J1055, 'F_Inputs - Reps override'!J1055 ) )</f>
        <v>0</v>
      </c>
      <c r="L1055" s="7">
        <f t="shared" si="16"/>
        <v>0</v>
      </c>
      <c r="M1055" t="str">
        <f xml:space="preserve"> INDEX(Lookup!$D$3:$D$134, MATCH('Inputs - Reps'!D1055, Lookup!$C$3:$C$134, 0),)</f>
        <v>3rd Capex WWN</v>
      </c>
    </row>
    <row r="1056" spans="3:13">
      <c r="C1056" s="15" t="s">
        <v>304</v>
      </c>
      <c r="D1056" s="15" t="s">
        <v>290</v>
      </c>
      <c r="E1056" s="15" t="s">
        <v>291</v>
      </c>
      <c r="F1056" s="15" t="s">
        <v>36</v>
      </c>
      <c r="G1056" s="15">
        <f xml:space="preserve"> IF( ISNA( 'F_Inputs - Reps override'!F1056 ), "", IF( ISBLANK( 'F_Inputs - Reps override'!F1056 ), 'F_Inputs - Reps'!F1056, 'F_Inputs - Reps override'!F1056 ) )</f>
        <v>0</v>
      </c>
      <c r="H1056" s="15">
        <f xml:space="preserve"> IF( ISNA( 'F_Inputs - Reps override'!G1056 ), "", IF( ISBLANK( 'F_Inputs - Reps override'!G1056 ), 'F_Inputs - Reps'!G1056, 'F_Inputs - Reps override'!G1056 ) )</f>
        <v>0</v>
      </c>
      <c r="I1056" s="15">
        <f xml:space="preserve"> IF( ISNA( 'F_Inputs - Reps override'!H1056 ), "", IF( ISBLANK( 'F_Inputs - Reps override'!H1056 ), 'F_Inputs - Reps'!H1056, 'F_Inputs - Reps override'!H1056 ) )</f>
        <v>0</v>
      </c>
      <c r="J1056" s="15">
        <f xml:space="preserve"> IF( ISNA( 'F_Inputs - Reps override'!I1056 ), "", IF( ISBLANK( 'F_Inputs - Reps override'!I1056 ), 'F_Inputs - Reps'!I1056, 'F_Inputs - Reps override'!I1056 ) )</f>
        <v>0</v>
      </c>
      <c r="K1056" s="15">
        <f xml:space="preserve"> IF( ISNA( 'F_Inputs - Reps override'!J1056 ), "", IF( ISBLANK( 'F_Inputs - Reps override'!J1056 ), 'F_Inputs - Reps'!J1056, 'F_Inputs - Reps override'!J1056 ) )</f>
        <v>0</v>
      </c>
      <c r="L1056" s="7">
        <f t="shared" si="16"/>
        <v>0</v>
      </c>
      <c r="M1056" t="str">
        <f xml:space="preserve"> INDEX(Lookup!$D$3:$D$134, MATCH('Inputs - Reps'!D1056, Lookup!$C$3:$C$134, 0),)</f>
        <v>3rd Capex WWN</v>
      </c>
    </row>
    <row r="1057" spans="3:13">
      <c r="C1057" s="15" t="s">
        <v>304</v>
      </c>
      <c r="D1057" s="15" t="s">
        <v>292</v>
      </c>
      <c r="E1057" s="15" t="s">
        <v>293</v>
      </c>
      <c r="F1057" s="15" t="s">
        <v>36</v>
      </c>
      <c r="G1057" s="15">
        <f xml:space="preserve"> IF( ISNA( 'F_Inputs - Reps override'!F1057 ), "", IF( ISBLANK( 'F_Inputs - Reps override'!F1057 ), 'F_Inputs - Reps'!F1057, 'F_Inputs - Reps override'!F1057 ) )</f>
        <v>0</v>
      </c>
      <c r="H1057" s="15">
        <f xml:space="preserve"> IF( ISNA( 'F_Inputs - Reps override'!G1057 ), "", IF( ISBLANK( 'F_Inputs - Reps override'!G1057 ), 'F_Inputs - Reps'!G1057, 'F_Inputs - Reps override'!G1057 ) )</f>
        <v>0</v>
      </c>
      <c r="I1057" s="15">
        <f xml:space="preserve"> IF( ISNA( 'F_Inputs - Reps override'!H1057 ), "", IF( ISBLANK( 'F_Inputs - Reps override'!H1057 ), 'F_Inputs - Reps'!H1057, 'F_Inputs - Reps override'!H1057 ) )</f>
        <v>0</v>
      </c>
      <c r="J1057" s="15">
        <f xml:space="preserve"> IF( ISNA( 'F_Inputs - Reps override'!I1057 ), "", IF( ISBLANK( 'F_Inputs - Reps override'!I1057 ), 'F_Inputs - Reps'!I1057, 'F_Inputs - Reps override'!I1057 ) )</f>
        <v>0</v>
      </c>
      <c r="K1057" s="15">
        <f xml:space="preserve"> IF( ISNA( 'F_Inputs - Reps override'!J1057 ), "", IF( ISBLANK( 'F_Inputs - Reps override'!J1057 ), 'F_Inputs - Reps'!J1057, 'F_Inputs - Reps override'!J1057 ) )</f>
        <v>0</v>
      </c>
      <c r="L1057" s="7">
        <f t="shared" si="16"/>
        <v>0</v>
      </c>
      <c r="M1057" t="str">
        <f xml:space="preserve"> INDEX(Lookup!$D$3:$D$134, MATCH('Inputs - Reps'!D1057, Lookup!$C$3:$C$134, 0),)</f>
        <v>3rd Capex BIO</v>
      </c>
    </row>
    <row r="1058" spans="3:13">
      <c r="C1058" s="15" t="s">
        <v>304</v>
      </c>
      <c r="D1058" s="15" t="s">
        <v>294</v>
      </c>
      <c r="E1058" s="15" t="s">
        <v>295</v>
      </c>
      <c r="F1058" s="15" t="s">
        <v>36</v>
      </c>
      <c r="G1058" s="15">
        <f xml:space="preserve"> IF( ISNA( 'F_Inputs - Reps override'!F1058 ), "", IF( ISBLANK( 'F_Inputs - Reps override'!F1058 ), 'F_Inputs - Reps'!F1058, 'F_Inputs - Reps override'!F1058 ) )</f>
        <v>0</v>
      </c>
      <c r="H1058" s="15">
        <f xml:space="preserve"> IF( ISNA( 'F_Inputs - Reps override'!G1058 ), "", IF( ISBLANK( 'F_Inputs - Reps override'!G1058 ), 'F_Inputs - Reps'!G1058, 'F_Inputs - Reps override'!G1058 ) )</f>
        <v>0</v>
      </c>
      <c r="I1058" s="15">
        <f xml:space="preserve"> IF( ISNA( 'F_Inputs - Reps override'!H1058 ), "", IF( ISBLANK( 'F_Inputs - Reps override'!H1058 ), 'F_Inputs - Reps'!H1058, 'F_Inputs - Reps override'!H1058 ) )</f>
        <v>0</v>
      </c>
      <c r="J1058" s="15">
        <f xml:space="preserve"> IF( ISNA( 'F_Inputs - Reps override'!I1058 ), "", IF( ISBLANK( 'F_Inputs - Reps override'!I1058 ), 'F_Inputs - Reps'!I1058, 'F_Inputs - Reps override'!I1058 ) )</f>
        <v>0</v>
      </c>
      <c r="K1058" s="15">
        <f xml:space="preserve"> IF( ISNA( 'F_Inputs - Reps override'!J1058 ), "", IF( ISBLANK( 'F_Inputs - Reps override'!J1058 ), 'F_Inputs - Reps'!J1058, 'F_Inputs - Reps override'!J1058 ) )</f>
        <v>0</v>
      </c>
      <c r="L1058" s="7">
        <f t="shared" si="16"/>
        <v>0</v>
      </c>
      <c r="M1058" t="str">
        <f xml:space="preserve"> INDEX(Lookup!$D$3:$D$134, MATCH('Inputs - Reps'!D1058, Lookup!$C$3:$C$134, 0),)</f>
        <v>3rd Capex BIO</v>
      </c>
    </row>
    <row r="1059" spans="3:13">
      <c r="C1059" s="15" t="s">
        <v>304</v>
      </c>
      <c r="D1059" s="15" t="s">
        <v>296</v>
      </c>
      <c r="E1059" s="15" t="s">
        <v>297</v>
      </c>
      <c r="F1059" s="15" t="s">
        <v>36</v>
      </c>
      <c r="G1059" s="15">
        <f xml:space="preserve"> IF( ISNA( 'F_Inputs - Reps override'!F1059 ), "", IF( ISBLANK( 'F_Inputs - Reps override'!F1059 ), 'F_Inputs - Reps'!F1059, 'F_Inputs - Reps override'!F1059 ) )</f>
        <v>0</v>
      </c>
      <c r="H1059" s="15">
        <f xml:space="preserve"> IF( ISNA( 'F_Inputs - Reps override'!G1059 ), "", IF( ISBLANK( 'F_Inputs - Reps override'!G1059 ), 'F_Inputs - Reps'!G1059, 'F_Inputs - Reps override'!G1059 ) )</f>
        <v>0</v>
      </c>
      <c r="I1059" s="15">
        <f xml:space="preserve"> IF( ISNA( 'F_Inputs - Reps override'!H1059 ), "", IF( ISBLANK( 'F_Inputs - Reps override'!H1059 ), 'F_Inputs - Reps'!H1059, 'F_Inputs - Reps override'!H1059 ) )</f>
        <v>0</v>
      </c>
      <c r="J1059" s="15">
        <f xml:space="preserve"> IF( ISNA( 'F_Inputs - Reps override'!I1059 ), "", IF( ISBLANK( 'F_Inputs - Reps override'!I1059 ), 'F_Inputs - Reps'!I1059, 'F_Inputs - Reps override'!I1059 ) )</f>
        <v>0</v>
      </c>
      <c r="K1059" s="15">
        <f xml:space="preserve"> IF( ISNA( 'F_Inputs - Reps override'!J1059 ), "", IF( ISBLANK( 'F_Inputs - Reps override'!J1059 ), 'F_Inputs - Reps'!J1059, 'F_Inputs - Reps override'!J1059 ) )</f>
        <v>0</v>
      </c>
      <c r="L1059" s="7">
        <f t="shared" si="16"/>
        <v>0</v>
      </c>
      <c r="M1059" t="str">
        <f xml:space="preserve"> INDEX(Lookup!$D$3:$D$134, MATCH('Inputs - Reps'!D1059, Lookup!$C$3:$C$134, 0),)</f>
        <v>3rd Capex BIO</v>
      </c>
    </row>
    <row r="1060" spans="3:13">
      <c r="C1060" s="15" t="s">
        <v>305</v>
      </c>
      <c r="D1060" s="15" t="s">
        <v>34</v>
      </c>
      <c r="E1060" s="15" t="s">
        <v>35</v>
      </c>
      <c r="F1060" s="15" t="s">
        <v>36</v>
      </c>
      <c r="G1060" s="15">
        <f xml:space="preserve"> IF( ISNA( 'F_Inputs - Reps override'!F1060 ), "", IF( ISBLANK( 'F_Inputs - Reps override'!F1060 ), 'F_Inputs - Reps'!F1060, 'F_Inputs - Reps override'!F1060 ) )</f>
        <v>11.238023</v>
      </c>
      <c r="H1060" s="15">
        <f xml:space="preserve"> IF( ISNA( 'F_Inputs - Reps override'!G1060 ), "", IF( ISBLANK( 'F_Inputs - Reps override'!G1060 ), 'F_Inputs - Reps'!G1060, 'F_Inputs - Reps override'!G1060 ) )</f>
        <v>11.193964061999999</v>
      </c>
      <c r="I1060" s="15">
        <f xml:space="preserve"> IF( ISNA( 'F_Inputs - Reps override'!H1060 ), "", IF( ISBLANK( 'F_Inputs - Reps override'!H1060 ), 'F_Inputs - Reps'!H1060, 'F_Inputs - Reps override'!H1060 ) )</f>
        <v>11.1775757575596</v>
      </c>
      <c r="J1060" s="15">
        <f xml:space="preserve"> IF( ISNA( 'F_Inputs - Reps override'!I1060 ), "", IF( ISBLANK( 'F_Inputs - Reps override'!I1060 ), 'F_Inputs - Reps'!I1060, 'F_Inputs - Reps override'!I1060 ) )</f>
        <v>11.1657090399952</v>
      </c>
      <c r="K1060" s="15">
        <f xml:space="preserve"> IF( ISNA( 'F_Inputs - Reps override'!J1060 ), "", IF( ISBLANK( 'F_Inputs - Reps override'!J1060 ), 'F_Inputs - Reps'!J1060, 'F_Inputs - Reps override'!J1060 ) )</f>
        <v>11.181428297662899</v>
      </c>
      <c r="L1060" s="7">
        <f t="shared" si="16"/>
        <v>55.956700157217696</v>
      </c>
      <c r="M1060" t="str">
        <f xml:space="preserve"> INDEX(Lookup!$D$3:$D$134, MATCH('Inputs - Reps'!D1060, Lookup!$C$3:$C$134, 0),)</f>
        <v>B Opex WR</v>
      </c>
    </row>
    <row r="1061" spans="3:13">
      <c r="C1061" s="15" t="s">
        <v>305</v>
      </c>
      <c r="D1061" s="15" t="s">
        <v>38</v>
      </c>
      <c r="E1061" s="15" t="s">
        <v>39</v>
      </c>
      <c r="F1061" s="15" t="s">
        <v>36</v>
      </c>
      <c r="G1061" s="15">
        <f xml:space="preserve"> IF( ISNA( 'F_Inputs - Reps override'!F1061 ), "", IF( ISBLANK( 'F_Inputs - Reps override'!F1061 ), 'F_Inputs - Reps'!F1061, 'F_Inputs - Reps override'!F1061 ) )</f>
        <v>13.37237</v>
      </c>
      <c r="H1061" s="15">
        <f xml:space="preserve"> IF( ISNA( 'F_Inputs - Reps override'!G1061 ), "", IF( ISBLANK( 'F_Inputs - Reps override'!G1061 ), 'F_Inputs - Reps'!G1061, 'F_Inputs - Reps override'!G1061 ) )</f>
        <v>13.152167180499999</v>
      </c>
      <c r="I1061" s="15">
        <f xml:space="preserve"> IF( ISNA( 'F_Inputs - Reps override'!H1061 ), "", IF( ISBLANK( 'F_Inputs - Reps override'!H1061 ), 'F_Inputs - Reps'!H1061, 'F_Inputs - Reps override'!H1061 ) )</f>
        <v>13.099040147583899</v>
      </c>
      <c r="J1061" s="15">
        <f xml:space="preserve"> IF( ISNA( 'F_Inputs - Reps override'!I1061 ), "", IF( ISBLANK( 'F_Inputs - Reps override'!I1061 ), 'F_Inputs - Reps'!I1061, 'F_Inputs - Reps override'!I1061 ) )</f>
        <v>12.988850266709701</v>
      </c>
      <c r="K1061" s="15">
        <f xml:space="preserve"> IF( ISNA( 'F_Inputs - Reps override'!J1061 ), "", IF( ISBLANK( 'F_Inputs - Reps override'!J1061 ), 'F_Inputs - Reps'!J1061, 'F_Inputs - Reps override'!J1061 ) )</f>
        <v>13.002815160737001</v>
      </c>
      <c r="L1061" s="7">
        <f t="shared" si="16"/>
        <v>65.615242755530602</v>
      </c>
      <c r="M1061" t="str">
        <f xml:space="preserve"> INDEX(Lookup!$D$3:$D$134, MATCH('Inputs - Reps'!D1061, Lookup!$C$3:$C$134, 0),)</f>
        <v>B Opex WN</v>
      </c>
    </row>
    <row r="1062" spans="3:13">
      <c r="C1062" s="15" t="s">
        <v>305</v>
      </c>
      <c r="D1062" s="15" t="s">
        <v>40</v>
      </c>
      <c r="E1062" s="15" t="s">
        <v>41</v>
      </c>
      <c r="F1062" s="15" t="s">
        <v>36</v>
      </c>
      <c r="G1062" s="15">
        <f xml:space="preserve"> IF( ISNA( 'F_Inputs - Reps override'!F1062 ), "", IF( ISBLANK( 'F_Inputs - Reps override'!F1062 ), 'F_Inputs - Reps'!F1062, 'F_Inputs - Reps override'!F1062 ) )</f>
        <v>25.809809699999999</v>
      </c>
      <c r="H1062" s="15">
        <f xml:space="preserve"> IF( ISNA( 'F_Inputs - Reps override'!G1062 ), "", IF( ISBLANK( 'F_Inputs - Reps override'!G1062 ), 'F_Inputs - Reps'!G1062, 'F_Inputs - Reps override'!G1062 ) )</f>
        <v>25.545473033650001</v>
      </c>
      <c r="I1062" s="15">
        <f xml:space="preserve"> IF( ISNA( 'F_Inputs - Reps override'!H1062 ), "", IF( ISBLANK( 'F_Inputs - Reps override'!H1062 ), 'F_Inputs - Reps'!H1062, 'F_Inputs - Reps override'!H1062 ) )</f>
        <v>25.4328215504387</v>
      </c>
      <c r="J1062" s="15">
        <f xml:space="preserve"> IF( ISNA( 'F_Inputs - Reps override'!I1062 ), "", IF( ISBLANK( 'F_Inputs - Reps override'!I1062 ), 'F_Inputs - Reps'!I1062, 'F_Inputs - Reps override'!I1062 ) )</f>
        <v>25.384539525392501</v>
      </c>
      <c r="K1062" s="15">
        <f xml:space="preserve"> IF( ISNA( 'F_Inputs - Reps override'!J1062 ), "", IF( ISBLANK( 'F_Inputs - Reps override'!J1062 ), 'F_Inputs - Reps'!J1062, 'F_Inputs - Reps override'!J1062 ) )</f>
        <v>25.389280710247998</v>
      </c>
      <c r="L1062" s="7">
        <f t="shared" si="16"/>
        <v>127.5619245197292</v>
      </c>
      <c r="M1062" t="str">
        <f xml:space="preserve"> INDEX(Lookup!$D$3:$D$134, MATCH('Inputs - Reps'!D1062, Lookup!$C$3:$C$134, 0),)</f>
        <v>B Opex WN</v>
      </c>
    </row>
    <row r="1063" spans="3:13">
      <c r="C1063" s="15" t="s">
        <v>305</v>
      </c>
      <c r="D1063" s="15" t="s">
        <v>42</v>
      </c>
      <c r="E1063" s="15" t="s">
        <v>43</v>
      </c>
      <c r="F1063" s="15" t="s">
        <v>36</v>
      </c>
      <c r="G1063" s="15">
        <f xml:space="preserve"> IF( ISNA( 'F_Inputs - Reps override'!F1063 ), "", IF( ISBLANK( 'F_Inputs - Reps override'!F1063 ), 'F_Inputs - Reps'!F1063, 'F_Inputs - Reps override'!F1063 ) )</f>
        <v>0.99290750000000005</v>
      </c>
      <c r="H1063" s="15">
        <f xml:space="preserve"> IF( ISNA( 'F_Inputs - Reps override'!G1063 ), "", IF( ISBLANK( 'F_Inputs - Reps override'!G1063 ), 'F_Inputs - Reps'!G1063, 'F_Inputs - Reps override'!G1063 ) )</f>
        <v>0.97554274974999999</v>
      </c>
      <c r="I1063" s="15">
        <f xml:space="preserve"> IF( ISNA( 'F_Inputs - Reps override'!H1063 ), "", IF( ISBLANK( 'F_Inputs - Reps override'!H1063 ), 'F_Inputs - Reps'!H1063, 'F_Inputs - Reps override'!H1063 ) )</f>
        <v>0.96309572379012498</v>
      </c>
      <c r="J1063" s="15">
        <f xml:space="preserve"> IF( ISNA( 'F_Inputs - Reps override'!I1063 ), "", IF( ISBLANK( 'F_Inputs - Reps override'!I1063 ), 'F_Inputs - Reps'!I1063, 'F_Inputs - Reps override'!I1063 ) )</f>
        <v>0.95736385063844898</v>
      </c>
      <c r="K1063" s="15">
        <f xml:space="preserve"> IF( ISNA( 'F_Inputs - Reps override'!J1063 ), "", IF( ISBLANK( 'F_Inputs - Reps override'!J1063 ), 'F_Inputs - Reps'!J1063, 'F_Inputs - Reps override'!J1063 ) )</f>
        <v>0.95467459277829703</v>
      </c>
      <c r="L1063" s="7">
        <f t="shared" si="16"/>
        <v>4.8435844169568707</v>
      </c>
      <c r="M1063" t="str">
        <f xml:space="preserve"> INDEX(Lookup!$D$3:$D$134, MATCH('Inputs - Reps'!D1063, Lookup!$C$3:$C$134, 0),)</f>
        <v>B Opex WN</v>
      </c>
    </row>
    <row r="1064" spans="3:13">
      <c r="C1064" s="15" t="s">
        <v>305</v>
      </c>
      <c r="D1064" s="15" t="s">
        <v>44</v>
      </c>
      <c r="E1064" s="15" t="s">
        <v>45</v>
      </c>
      <c r="F1064" s="15" t="s">
        <v>36</v>
      </c>
      <c r="G1064" s="15">
        <f xml:space="preserve"> IF( ISNA( 'F_Inputs - Reps override'!F1064 ), "", IF( ISBLANK( 'F_Inputs - Reps override'!F1064 ), 'F_Inputs - Reps'!F1064, 'F_Inputs - Reps override'!F1064 ) )</f>
        <v>-1.4999999999999999E-2</v>
      </c>
      <c r="H1064" s="15">
        <f xml:space="preserve"> IF( ISNA( 'F_Inputs - Reps override'!G1064 ), "", IF( ISBLANK( 'F_Inputs - Reps override'!G1064 ), 'F_Inputs - Reps'!G1064, 'F_Inputs - Reps override'!G1064 ) )</f>
        <v>-5.0999999999999997E-2</v>
      </c>
      <c r="I1064" s="15">
        <f xml:space="preserve"> IF( ISNA( 'F_Inputs - Reps override'!H1064 ), "", IF( ISBLANK( 'F_Inputs - Reps override'!H1064 ), 'F_Inputs - Reps'!H1064, 'F_Inputs - Reps override'!H1064 ) )</f>
        <v>-8.6999999999999994E-2</v>
      </c>
      <c r="J1064" s="15">
        <f xml:space="preserve"> IF( ISNA( 'F_Inputs - Reps override'!I1064 ), "", IF( ISBLANK( 'F_Inputs - Reps override'!I1064 ), 'F_Inputs - Reps'!I1064, 'F_Inputs - Reps override'!I1064 ) )</f>
        <v>-0.125</v>
      </c>
      <c r="K1064" s="15">
        <f xml:space="preserve"> IF( ISNA( 'F_Inputs - Reps override'!J1064 ), "", IF( ISBLANK( 'F_Inputs - Reps override'!J1064 ), 'F_Inputs - Reps'!J1064, 'F_Inputs - Reps override'!J1064 ) )</f>
        <v>-8.7999999999999995E-2</v>
      </c>
      <c r="L1064" s="7">
        <f t="shared" si="16"/>
        <v>-0.36599999999999999</v>
      </c>
      <c r="M1064" t="str">
        <f xml:space="preserve"> INDEX(Lookup!$D$3:$D$134, MATCH('Inputs - Reps'!D1064, Lookup!$C$3:$C$134, 0),)</f>
        <v>E Opex WR</v>
      </c>
    </row>
    <row r="1065" spans="3:13">
      <c r="C1065" s="15" t="s">
        <v>305</v>
      </c>
      <c r="D1065" s="15" t="s">
        <v>46</v>
      </c>
      <c r="E1065" s="15" t="s">
        <v>47</v>
      </c>
      <c r="F1065" s="15" t="s">
        <v>36</v>
      </c>
      <c r="G1065" s="15">
        <f xml:space="preserve"> IF( ISNA( 'F_Inputs - Reps override'!F1065 ), "", IF( ISBLANK( 'F_Inputs - Reps override'!F1065 ), 'F_Inputs - Reps'!F1065, 'F_Inputs - Reps override'!F1065 ) )</f>
        <v>0</v>
      </c>
      <c r="H1065" s="15">
        <f xml:space="preserve"> IF( ISNA( 'F_Inputs - Reps override'!G1065 ), "", IF( ISBLANK( 'F_Inputs - Reps override'!G1065 ), 'F_Inputs - Reps'!G1065, 'F_Inputs - Reps override'!G1065 ) )</f>
        <v>0</v>
      </c>
      <c r="I1065" s="15">
        <f xml:space="preserve"> IF( ISNA( 'F_Inputs - Reps override'!H1065 ), "", IF( ISBLANK( 'F_Inputs - Reps override'!H1065 ), 'F_Inputs - Reps'!H1065, 'F_Inputs - Reps override'!H1065 ) )</f>
        <v>0</v>
      </c>
      <c r="J1065" s="15">
        <f xml:space="preserve"> IF( ISNA( 'F_Inputs - Reps override'!I1065 ), "", IF( ISBLANK( 'F_Inputs - Reps override'!I1065 ), 'F_Inputs - Reps'!I1065, 'F_Inputs - Reps override'!I1065 ) )</f>
        <v>0</v>
      </c>
      <c r="K1065" s="15">
        <f xml:space="preserve"> IF( ISNA( 'F_Inputs - Reps override'!J1065 ), "", IF( ISBLANK( 'F_Inputs - Reps override'!J1065 ), 'F_Inputs - Reps'!J1065, 'F_Inputs - Reps override'!J1065 ) )</f>
        <v>0</v>
      </c>
      <c r="L1065" s="7">
        <f t="shared" si="16"/>
        <v>0</v>
      </c>
      <c r="M1065" t="str">
        <f xml:space="preserve"> INDEX(Lookup!$D$3:$D$134, MATCH('Inputs - Reps'!D1065, Lookup!$C$3:$C$134, 0),)</f>
        <v>E Opex WN</v>
      </c>
    </row>
    <row r="1066" spans="3:13">
      <c r="C1066" s="15" t="s">
        <v>305</v>
      </c>
      <c r="D1066" s="15" t="s">
        <v>48</v>
      </c>
      <c r="E1066" s="15" t="s">
        <v>49</v>
      </c>
      <c r="F1066" s="15" t="s">
        <v>36</v>
      </c>
      <c r="G1066" s="15">
        <f xml:space="preserve"> IF( ISNA( 'F_Inputs - Reps override'!F1066 ), "", IF( ISBLANK( 'F_Inputs - Reps override'!F1066 ), 'F_Inputs - Reps'!F1066, 'F_Inputs - Reps override'!F1066 ) )</f>
        <v>0.13800000000000001</v>
      </c>
      <c r="H1066" s="15">
        <f xml:space="preserve"> IF( ISNA( 'F_Inputs - Reps override'!G1066 ), "", IF( ISBLANK( 'F_Inputs - Reps override'!G1066 ), 'F_Inputs - Reps'!G1066, 'F_Inputs - Reps override'!G1066 ) )</f>
        <v>0.14000000000000001</v>
      </c>
      <c r="I1066" s="15">
        <f xml:space="preserve"> IF( ISNA( 'F_Inputs - Reps override'!H1066 ), "", IF( ISBLANK( 'F_Inputs - Reps override'!H1066 ), 'F_Inputs - Reps'!H1066, 'F_Inputs - Reps override'!H1066 ) )</f>
        <v>0.14299999999999999</v>
      </c>
      <c r="J1066" s="15">
        <f xml:space="preserve"> IF( ISNA( 'F_Inputs - Reps override'!I1066 ), "", IF( ISBLANK( 'F_Inputs - Reps override'!I1066 ), 'F_Inputs - Reps'!I1066, 'F_Inputs - Reps override'!I1066 ) )</f>
        <v>0.14499999999999999</v>
      </c>
      <c r="K1066" s="15">
        <f xml:space="preserve"> IF( ISNA( 'F_Inputs - Reps override'!J1066 ), "", IF( ISBLANK( 'F_Inputs - Reps override'!J1066 ), 'F_Inputs - Reps'!J1066, 'F_Inputs - Reps override'!J1066 ) )</f>
        <v>0.14799999999999999</v>
      </c>
      <c r="L1066" s="7">
        <f t="shared" si="16"/>
        <v>0.71400000000000008</v>
      </c>
      <c r="M1066" t="str">
        <f xml:space="preserve"> INDEX(Lookup!$D$3:$D$134, MATCH('Inputs - Reps'!D1066, Lookup!$C$3:$C$134, 0),)</f>
        <v>E Opex WN</v>
      </c>
    </row>
    <row r="1067" spans="3:13">
      <c r="C1067" s="15" t="s">
        <v>305</v>
      </c>
      <c r="D1067" s="15" t="s">
        <v>50</v>
      </c>
      <c r="E1067" s="15" t="s">
        <v>51</v>
      </c>
      <c r="F1067" s="15" t="s">
        <v>36</v>
      </c>
      <c r="G1067" s="15">
        <f xml:space="preserve"> IF( ISNA( 'F_Inputs - Reps override'!F1067 ), "", IF( ISBLANK( 'F_Inputs - Reps override'!F1067 ), 'F_Inputs - Reps'!F1067, 'F_Inputs - Reps override'!F1067 ) )</f>
        <v>0.14799999999999999</v>
      </c>
      <c r="H1067" s="15">
        <f xml:space="preserve"> IF( ISNA( 'F_Inputs - Reps override'!G1067 ), "", IF( ISBLANK( 'F_Inputs - Reps override'!G1067 ), 'F_Inputs - Reps'!G1067, 'F_Inputs - Reps override'!G1067 ) )</f>
        <v>0.14899999999999999</v>
      </c>
      <c r="I1067" s="15">
        <f xml:space="preserve"> IF( ISNA( 'F_Inputs - Reps override'!H1067 ), "", IF( ISBLANK( 'F_Inputs - Reps override'!H1067 ), 'F_Inputs - Reps'!H1067, 'F_Inputs - Reps override'!H1067 ) )</f>
        <v>0.151</v>
      </c>
      <c r="J1067" s="15">
        <f xml:space="preserve"> IF( ISNA( 'F_Inputs - Reps override'!I1067 ), "", IF( ISBLANK( 'F_Inputs - Reps override'!I1067 ), 'F_Inputs - Reps'!I1067, 'F_Inputs - Reps override'!I1067 ) )</f>
        <v>0.153</v>
      </c>
      <c r="K1067" s="15">
        <f xml:space="preserve"> IF( ISNA( 'F_Inputs - Reps override'!J1067 ), "", IF( ISBLANK( 'F_Inputs - Reps override'!J1067 ), 'F_Inputs - Reps'!J1067, 'F_Inputs - Reps override'!J1067 ) )</f>
        <v>0.154</v>
      </c>
      <c r="L1067" s="7">
        <f t="shared" si="16"/>
        <v>0.755</v>
      </c>
      <c r="M1067" t="str">
        <f xml:space="preserve"> INDEX(Lookup!$D$3:$D$134, MATCH('Inputs - Reps'!D1067, Lookup!$C$3:$C$134, 0),)</f>
        <v>E Opex WN</v>
      </c>
    </row>
    <row r="1068" spans="3:13">
      <c r="C1068" s="15" t="s">
        <v>305</v>
      </c>
      <c r="D1068" s="15" t="s">
        <v>52</v>
      </c>
      <c r="E1068" s="15" t="s">
        <v>53</v>
      </c>
      <c r="F1068" s="15" t="s">
        <v>36</v>
      </c>
      <c r="G1068" s="15">
        <f xml:space="preserve"> IF( ISNA( 'F_Inputs - Reps override'!F1068 ), "", IF( ISBLANK( 'F_Inputs - Reps override'!F1068 ), 'F_Inputs - Reps'!F1068, 'F_Inputs - Reps override'!F1068 ) )</f>
        <v>0</v>
      </c>
      <c r="H1068" s="15">
        <f xml:space="preserve"> IF( ISNA( 'F_Inputs - Reps override'!G1068 ), "", IF( ISBLANK( 'F_Inputs - Reps override'!G1068 ), 'F_Inputs - Reps'!G1068, 'F_Inputs - Reps override'!G1068 ) )</f>
        <v>0</v>
      </c>
      <c r="I1068" s="15">
        <f xml:space="preserve"> IF( ISNA( 'F_Inputs - Reps override'!H1068 ), "", IF( ISBLANK( 'F_Inputs - Reps override'!H1068 ), 'F_Inputs - Reps'!H1068, 'F_Inputs - Reps override'!H1068 ) )</f>
        <v>0</v>
      </c>
      <c r="J1068" s="15">
        <f xml:space="preserve"> IF( ISNA( 'F_Inputs - Reps override'!I1068 ), "", IF( ISBLANK( 'F_Inputs - Reps override'!I1068 ), 'F_Inputs - Reps'!I1068, 'F_Inputs - Reps override'!I1068 ) )</f>
        <v>0</v>
      </c>
      <c r="K1068" s="15">
        <f xml:space="preserve"> IF( ISNA( 'F_Inputs - Reps override'!J1068 ), "", IF( ISBLANK( 'F_Inputs - Reps override'!J1068 ), 'F_Inputs - Reps'!J1068, 'F_Inputs - Reps override'!J1068 ) )</f>
        <v>0</v>
      </c>
      <c r="L1068" s="7">
        <f t="shared" si="16"/>
        <v>0</v>
      </c>
      <c r="M1068" t="str">
        <f xml:space="preserve"> INDEX(Lookup!$D$3:$D$134, MATCH('Inputs - Reps'!D1068, Lookup!$C$3:$C$134, 0),)</f>
        <v>Plus Opex WR</v>
      </c>
    </row>
    <row r="1069" spans="3:13">
      <c r="C1069" s="15" t="s">
        <v>305</v>
      </c>
      <c r="D1069" s="15" t="s">
        <v>54</v>
      </c>
      <c r="E1069" s="15" t="s">
        <v>55</v>
      </c>
      <c r="F1069" s="15" t="s">
        <v>36</v>
      </c>
      <c r="G1069" s="15">
        <f xml:space="preserve"> IF( ISNA( 'F_Inputs - Reps override'!F1069 ), "", IF( ISBLANK( 'F_Inputs - Reps override'!F1069 ), 'F_Inputs - Reps'!F1069, 'F_Inputs - Reps override'!F1069 ) )</f>
        <v>0</v>
      </c>
      <c r="H1069" s="15">
        <f xml:space="preserve"> IF( ISNA( 'F_Inputs - Reps override'!G1069 ), "", IF( ISBLANK( 'F_Inputs - Reps override'!G1069 ), 'F_Inputs - Reps'!G1069, 'F_Inputs - Reps override'!G1069 ) )</f>
        <v>0</v>
      </c>
      <c r="I1069" s="15">
        <f xml:space="preserve"> IF( ISNA( 'F_Inputs - Reps override'!H1069 ), "", IF( ISBLANK( 'F_Inputs - Reps override'!H1069 ), 'F_Inputs - Reps'!H1069, 'F_Inputs - Reps override'!H1069 ) )</f>
        <v>0</v>
      </c>
      <c r="J1069" s="15">
        <f xml:space="preserve"> IF( ISNA( 'F_Inputs - Reps override'!I1069 ), "", IF( ISBLANK( 'F_Inputs - Reps override'!I1069 ), 'F_Inputs - Reps'!I1069, 'F_Inputs - Reps override'!I1069 ) )</f>
        <v>0</v>
      </c>
      <c r="K1069" s="15">
        <f xml:space="preserve"> IF( ISNA( 'F_Inputs - Reps override'!J1069 ), "", IF( ISBLANK( 'F_Inputs - Reps override'!J1069 ), 'F_Inputs - Reps'!J1069, 'F_Inputs - Reps override'!J1069 ) )</f>
        <v>0</v>
      </c>
      <c r="L1069" s="7">
        <f t="shared" si="16"/>
        <v>0</v>
      </c>
      <c r="M1069" t="str">
        <f xml:space="preserve"> INDEX(Lookup!$D$3:$D$134, MATCH('Inputs - Reps'!D1069, Lookup!$C$3:$C$134, 0),)</f>
        <v>Plus Opex WN</v>
      </c>
    </row>
    <row r="1070" spans="3:13">
      <c r="C1070" s="15" t="s">
        <v>305</v>
      </c>
      <c r="D1070" s="15" t="s">
        <v>56</v>
      </c>
      <c r="E1070" s="15" t="s">
        <v>57</v>
      </c>
      <c r="F1070" s="15" t="s">
        <v>36</v>
      </c>
      <c r="G1070" s="15">
        <f xml:space="preserve"> IF( ISNA( 'F_Inputs - Reps override'!F1070 ), "", IF( ISBLANK( 'F_Inputs - Reps override'!F1070 ), 'F_Inputs - Reps'!F1070, 'F_Inputs - Reps override'!F1070 ) )</f>
        <v>0</v>
      </c>
      <c r="H1070" s="15">
        <f xml:space="preserve"> IF( ISNA( 'F_Inputs - Reps override'!G1070 ), "", IF( ISBLANK( 'F_Inputs - Reps override'!G1070 ), 'F_Inputs - Reps'!G1070, 'F_Inputs - Reps override'!G1070 ) )</f>
        <v>0</v>
      </c>
      <c r="I1070" s="15">
        <f xml:space="preserve"> IF( ISNA( 'F_Inputs - Reps override'!H1070 ), "", IF( ISBLANK( 'F_Inputs - Reps override'!H1070 ), 'F_Inputs - Reps'!H1070, 'F_Inputs - Reps override'!H1070 ) )</f>
        <v>0</v>
      </c>
      <c r="J1070" s="15">
        <f xml:space="preserve"> IF( ISNA( 'F_Inputs - Reps override'!I1070 ), "", IF( ISBLANK( 'F_Inputs - Reps override'!I1070 ), 'F_Inputs - Reps'!I1070, 'F_Inputs - Reps override'!I1070 ) )</f>
        <v>0</v>
      </c>
      <c r="K1070" s="15">
        <f xml:space="preserve"> IF( ISNA( 'F_Inputs - Reps override'!J1070 ), "", IF( ISBLANK( 'F_Inputs - Reps override'!J1070 ), 'F_Inputs - Reps'!J1070, 'F_Inputs - Reps override'!J1070 ) )</f>
        <v>0</v>
      </c>
      <c r="L1070" s="7">
        <f t="shared" si="16"/>
        <v>0</v>
      </c>
      <c r="M1070" t="str">
        <f xml:space="preserve"> INDEX(Lookup!$D$3:$D$134, MATCH('Inputs - Reps'!D1070, Lookup!$C$3:$C$134, 0),)</f>
        <v>Plus Opex WN</v>
      </c>
    </row>
    <row r="1071" spans="3:13">
      <c r="C1071" s="15" t="s">
        <v>305</v>
      </c>
      <c r="D1071" s="15" t="s">
        <v>58</v>
      </c>
      <c r="E1071" s="15" t="s">
        <v>59</v>
      </c>
      <c r="F1071" s="15" t="s">
        <v>36</v>
      </c>
      <c r="G1071" s="15">
        <f xml:space="preserve"> IF( ISNA( 'F_Inputs - Reps override'!F1071 ), "", IF( ISBLANK( 'F_Inputs - Reps override'!F1071 ), 'F_Inputs - Reps'!F1071, 'F_Inputs - Reps override'!F1071 ) )</f>
        <v>0</v>
      </c>
      <c r="H1071" s="15">
        <f xml:space="preserve"> IF( ISNA( 'F_Inputs - Reps override'!G1071 ), "", IF( ISBLANK( 'F_Inputs - Reps override'!G1071 ), 'F_Inputs - Reps'!G1071, 'F_Inputs - Reps override'!G1071 ) )</f>
        <v>0</v>
      </c>
      <c r="I1071" s="15">
        <f xml:space="preserve"> IF( ISNA( 'F_Inputs - Reps override'!H1071 ), "", IF( ISBLANK( 'F_Inputs - Reps override'!H1071 ), 'F_Inputs - Reps'!H1071, 'F_Inputs - Reps override'!H1071 ) )</f>
        <v>0</v>
      </c>
      <c r="J1071" s="15">
        <f xml:space="preserve"> IF( ISNA( 'F_Inputs - Reps override'!I1071 ), "", IF( ISBLANK( 'F_Inputs - Reps override'!I1071 ), 'F_Inputs - Reps'!I1071, 'F_Inputs - Reps override'!I1071 ) )</f>
        <v>0</v>
      </c>
      <c r="K1071" s="15">
        <f xml:space="preserve"> IF( ISNA( 'F_Inputs - Reps override'!J1071 ), "", IF( ISBLANK( 'F_Inputs - Reps override'!J1071 ), 'F_Inputs - Reps'!J1071, 'F_Inputs - Reps override'!J1071 ) )</f>
        <v>0</v>
      </c>
      <c r="L1071" s="7">
        <f t="shared" si="16"/>
        <v>0</v>
      </c>
      <c r="M1071" t="str">
        <f xml:space="preserve"> INDEX(Lookup!$D$3:$D$134, MATCH('Inputs - Reps'!D1071, Lookup!$C$3:$C$134, 0),)</f>
        <v>Plus Opex WN</v>
      </c>
    </row>
    <row r="1072" spans="3:13">
      <c r="C1072" s="15" t="s">
        <v>305</v>
      </c>
      <c r="D1072" s="15" t="s">
        <v>60</v>
      </c>
      <c r="E1072" s="15" t="s">
        <v>61</v>
      </c>
      <c r="F1072" s="15" t="s">
        <v>36</v>
      </c>
      <c r="G1072" s="15">
        <f xml:space="preserve"> IF( ISNA( 'F_Inputs - Reps override'!F1072 ), "", IF( ISBLANK( 'F_Inputs - Reps override'!F1072 ), 'F_Inputs - Reps'!F1072, 'F_Inputs - Reps override'!F1072 ) )</f>
        <v>0</v>
      </c>
      <c r="H1072" s="15">
        <f xml:space="preserve"> IF( ISNA( 'F_Inputs - Reps override'!G1072 ), "", IF( ISBLANK( 'F_Inputs - Reps override'!G1072 ), 'F_Inputs - Reps'!G1072, 'F_Inputs - Reps override'!G1072 ) )</f>
        <v>0</v>
      </c>
      <c r="I1072" s="15">
        <f xml:space="preserve"> IF( ISNA( 'F_Inputs - Reps override'!H1072 ), "", IF( ISBLANK( 'F_Inputs - Reps override'!H1072 ), 'F_Inputs - Reps'!H1072, 'F_Inputs - Reps override'!H1072 ) )</f>
        <v>0</v>
      </c>
      <c r="J1072" s="15">
        <f xml:space="preserve"> IF( ISNA( 'F_Inputs - Reps override'!I1072 ), "", IF( ISBLANK( 'F_Inputs - Reps override'!I1072 ), 'F_Inputs - Reps'!I1072, 'F_Inputs - Reps override'!I1072 ) )</f>
        <v>0</v>
      </c>
      <c r="K1072" s="15">
        <f xml:space="preserve"> IF( ISNA( 'F_Inputs - Reps override'!J1072 ), "", IF( ISBLANK( 'F_Inputs - Reps override'!J1072 ), 'F_Inputs - Reps'!J1072, 'F_Inputs - Reps override'!J1072 ) )</f>
        <v>0</v>
      </c>
      <c r="L1072" s="7">
        <f t="shared" si="16"/>
        <v>0</v>
      </c>
      <c r="M1072" t="str">
        <f xml:space="preserve"> INDEX(Lookup!$D$3:$D$134, MATCH('Inputs - Reps'!D1072, Lookup!$C$3:$C$134, 0),)</f>
        <v>Plus Opex WR</v>
      </c>
    </row>
    <row r="1073" spans="3:13">
      <c r="C1073" s="15" t="s">
        <v>305</v>
      </c>
      <c r="D1073" s="15" t="s">
        <v>62</v>
      </c>
      <c r="E1073" s="15" t="s">
        <v>63</v>
      </c>
      <c r="F1073" s="15" t="s">
        <v>36</v>
      </c>
      <c r="G1073" s="15">
        <f xml:space="preserve"> IF( ISNA( 'F_Inputs - Reps override'!F1073 ), "", IF( ISBLANK( 'F_Inputs - Reps override'!F1073 ), 'F_Inputs - Reps'!F1073, 'F_Inputs - Reps override'!F1073 ) )</f>
        <v>0</v>
      </c>
      <c r="H1073" s="15">
        <f xml:space="preserve"> IF( ISNA( 'F_Inputs - Reps override'!G1073 ), "", IF( ISBLANK( 'F_Inputs - Reps override'!G1073 ), 'F_Inputs - Reps'!G1073, 'F_Inputs - Reps override'!G1073 ) )</f>
        <v>0</v>
      </c>
      <c r="I1073" s="15">
        <f xml:space="preserve"> IF( ISNA( 'F_Inputs - Reps override'!H1073 ), "", IF( ISBLANK( 'F_Inputs - Reps override'!H1073 ), 'F_Inputs - Reps'!H1073, 'F_Inputs - Reps override'!H1073 ) )</f>
        <v>0</v>
      </c>
      <c r="J1073" s="15">
        <f xml:space="preserve"> IF( ISNA( 'F_Inputs - Reps override'!I1073 ), "", IF( ISBLANK( 'F_Inputs - Reps override'!I1073 ), 'F_Inputs - Reps'!I1073, 'F_Inputs - Reps override'!I1073 ) )</f>
        <v>0</v>
      </c>
      <c r="K1073" s="15">
        <f xml:space="preserve"> IF( ISNA( 'F_Inputs - Reps override'!J1073 ), "", IF( ISBLANK( 'F_Inputs - Reps override'!J1073 ), 'F_Inputs - Reps'!J1073, 'F_Inputs - Reps override'!J1073 ) )</f>
        <v>0</v>
      </c>
      <c r="L1073" s="7">
        <f t="shared" si="16"/>
        <v>0</v>
      </c>
      <c r="M1073" t="str">
        <f xml:space="preserve"> INDEX(Lookup!$D$3:$D$134, MATCH('Inputs - Reps'!D1073, Lookup!$C$3:$C$134, 0),)</f>
        <v>Plus Opex WN</v>
      </c>
    </row>
    <row r="1074" spans="3:13">
      <c r="C1074" s="15" t="s">
        <v>305</v>
      </c>
      <c r="D1074" s="15" t="s">
        <v>64</v>
      </c>
      <c r="E1074" s="15" t="s">
        <v>65</v>
      </c>
      <c r="F1074" s="15" t="s">
        <v>36</v>
      </c>
      <c r="G1074" s="15">
        <f xml:space="preserve"> IF( ISNA( 'F_Inputs - Reps override'!F1074 ), "", IF( ISBLANK( 'F_Inputs - Reps override'!F1074 ), 'F_Inputs - Reps'!F1074, 'F_Inputs - Reps override'!F1074 ) )</f>
        <v>0</v>
      </c>
      <c r="H1074" s="15">
        <f xml:space="preserve"> IF( ISNA( 'F_Inputs - Reps override'!G1074 ), "", IF( ISBLANK( 'F_Inputs - Reps override'!G1074 ), 'F_Inputs - Reps'!G1074, 'F_Inputs - Reps override'!G1074 ) )</f>
        <v>0</v>
      </c>
      <c r="I1074" s="15">
        <f xml:space="preserve"> IF( ISNA( 'F_Inputs - Reps override'!H1074 ), "", IF( ISBLANK( 'F_Inputs - Reps override'!H1074 ), 'F_Inputs - Reps'!H1074, 'F_Inputs - Reps override'!H1074 ) )</f>
        <v>0</v>
      </c>
      <c r="J1074" s="15">
        <f xml:space="preserve"> IF( ISNA( 'F_Inputs - Reps override'!I1074 ), "", IF( ISBLANK( 'F_Inputs - Reps override'!I1074 ), 'F_Inputs - Reps'!I1074, 'F_Inputs - Reps override'!I1074 ) )</f>
        <v>0</v>
      </c>
      <c r="K1074" s="15">
        <f xml:space="preserve"> IF( ISNA( 'F_Inputs - Reps override'!J1074 ), "", IF( ISBLANK( 'F_Inputs - Reps override'!J1074 ), 'F_Inputs - Reps'!J1074, 'F_Inputs - Reps override'!J1074 ) )</f>
        <v>0</v>
      </c>
      <c r="L1074" s="7">
        <f t="shared" si="16"/>
        <v>0</v>
      </c>
      <c r="M1074" t="str">
        <f xml:space="preserve"> INDEX(Lookup!$D$3:$D$134, MATCH('Inputs - Reps'!D1074, Lookup!$C$3:$C$134, 0),)</f>
        <v>Plus Opex WN</v>
      </c>
    </row>
    <row r="1075" spans="3:13">
      <c r="C1075" s="15" t="s">
        <v>305</v>
      </c>
      <c r="D1075" s="15" t="s">
        <v>66</v>
      </c>
      <c r="E1075" s="15" t="s">
        <v>67</v>
      </c>
      <c r="F1075" s="15" t="s">
        <v>36</v>
      </c>
      <c r="G1075" s="15">
        <f xml:space="preserve"> IF( ISNA( 'F_Inputs - Reps override'!F1075 ), "", IF( ISBLANK( 'F_Inputs - Reps override'!F1075 ), 'F_Inputs - Reps'!F1075, 'F_Inputs - Reps override'!F1075 ) )</f>
        <v>0</v>
      </c>
      <c r="H1075" s="15">
        <f xml:space="preserve"> IF( ISNA( 'F_Inputs - Reps override'!G1075 ), "", IF( ISBLANK( 'F_Inputs - Reps override'!G1075 ), 'F_Inputs - Reps'!G1075, 'F_Inputs - Reps override'!G1075 ) )</f>
        <v>0</v>
      </c>
      <c r="I1075" s="15">
        <f xml:space="preserve"> IF( ISNA( 'F_Inputs - Reps override'!H1075 ), "", IF( ISBLANK( 'F_Inputs - Reps override'!H1075 ), 'F_Inputs - Reps'!H1075, 'F_Inputs - Reps override'!H1075 ) )</f>
        <v>0</v>
      </c>
      <c r="J1075" s="15">
        <f xml:space="preserve"> IF( ISNA( 'F_Inputs - Reps override'!I1075 ), "", IF( ISBLANK( 'F_Inputs - Reps override'!I1075 ), 'F_Inputs - Reps'!I1075, 'F_Inputs - Reps override'!I1075 ) )</f>
        <v>0</v>
      </c>
      <c r="K1075" s="15">
        <f xml:space="preserve"> IF( ISNA( 'F_Inputs - Reps override'!J1075 ), "", IF( ISBLANK( 'F_Inputs - Reps override'!J1075 ), 'F_Inputs - Reps'!J1075, 'F_Inputs - Reps override'!J1075 ) )</f>
        <v>0</v>
      </c>
      <c r="L1075" s="7">
        <f t="shared" si="16"/>
        <v>0</v>
      </c>
      <c r="M1075" t="str">
        <f xml:space="preserve"> INDEX(Lookup!$D$3:$D$134, MATCH('Inputs - Reps'!D1075, Lookup!$C$3:$C$134, 0),)</f>
        <v>Plus Opex WN</v>
      </c>
    </row>
    <row r="1076" spans="3:13">
      <c r="C1076" s="15" t="s">
        <v>305</v>
      </c>
      <c r="D1076" s="15" t="s">
        <v>68</v>
      </c>
      <c r="E1076" s="15" t="s">
        <v>69</v>
      </c>
      <c r="F1076" s="15" t="s">
        <v>36</v>
      </c>
      <c r="G1076" s="15">
        <f xml:space="preserve"> IF( ISNA( 'F_Inputs - Reps override'!F1076 ), "", IF( ISBLANK( 'F_Inputs - Reps override'!F1076 ), 'F_Inputs - Reps'!F1076, 'F_Inputs - Reps override'!F1076 ) )</f>
        <v>0</v>
      </c>
      <c r="H1076" s="15">
        <f xml:space="preserve"> IF( ISNA( 'F_Inputs - Reps override'!G1076 ), "", IF( ISBLANK( 'F_Inputs - Reps override'!G1076 ), 'F_Inputs - Reps'!G1076, 'F_Inputs - Reps override'!G1076 ) )</f>
        <v>0</v>
      </c>
      <c r="I1076" s="15">
        <f xml:space="preserve"> IF( ISNA( 'F_Inputs - Reps override'!H1076 ), "", IF( ISBLANK( 'F_Inputs - Reps override'!H1076 ), 'F_Inputs - Reps'!H1076, 'F_Inputs - Reps override'!H1076 ) )</f>
        <v>0</v>
      </c>
      <c r="J1076" s="15">
        <f xml:space="preserve"> IF( ISNA( 'F_Inputs - Reps override'!I1076 ), "", IF( ISBLANK( 'F_Inputs - Reps override'!I1076 ), 'F_Inputs - Reps'!I1076, 'F_Inputs - Reps override'!I1076 ) )</f>
        <v>0</v>
      </c>
      <c r="K1076" s="15">
        <f xml:space="preserve"> IF( ISNA( 'F_Inputs - Reps override'!J1076 ), "", IF( ISBLANK( 'F_Inputs - Reps override'!J1076 ), 'F_Inputs - Reps'!J1076, 'F_Inputs - Reps override'!J1076 ) )</f>
        <v>0</v>
      </c>
      <c r="L1076" s="7">
        <f t="shared" si="16"/>
        <v>0</v>
      </c>
      <c r="M1076" t="str">
        <f xml:space="preserve"> INDEX(Lookup!$D$3:$D$134, MATCH('Inputs - Reps'!D1076, Lookup!$C$3:$C$134, 0),)</f>
        <v>Plus Opex WR</v>
      </c>
    </row>
    <row r="1077" spans="3:13">
      <c r="C1077" s="15" t="s">
        <v>305</v>
      </c>
      <c r="D1077" s="15" t="s">
        <v>70</v>
      </c>
      <c r="E1077" s="15" t="s">
        <v>71</v>
      </c>
      <c r="F1077" s="15" t="s">
        <v>36</v>
      </c>
      <c r="G1077" s="15">
        <f xml:space="preserve"> IF( ISNA( 'F_Inputs - Reps override'!F1077 ), "", IF( ISBLANK( 'F_Inputs - Reps override'!F1077 ), 'F_Inputs - Reps'!F1077, 'F_Inputs - Reps override'!F1077 ) )</f>
        <v>0</v>
      </c>
      <c r="H1077" s="15">
        <f xml:space="preserve"> IF( ISNA( 'F_Inputs - Reps override'!G1077 ), "", IF( ISBLANK( 'F_Inputs - Reps override'!G1077 ), 'F_Inputs - Reps'!G1077, 'F_Inputs - Reps override'!G1077 ) )</f>
        <v>0</v>
      </c>
      <c r="I1077" s="15">
        <f xml:space="preserve"> IF( ISNA( 'F_Inputs - Reps override'!H1077 ), "", IF( ISBLANK( 'F_Inputs - Reps override'!H1077 ), 'F_Inputs - Reps'!H1077, 'F_Inputs - Reps override'!H1077 ) )</f>
        <v>0</v>
      </c>
      <c r="J1077" s="15">
        <f xml:space="preserve"> IF( ISNA( 'F_Inputs - Reps override'!I1077 ), "", IF( ISBLANK( 'F_Inputs - Reps override'!I1077 ), 'F_Inputs - Reps'!I1077, 'F_Inputs - Reps override'!I1077 ) )</f>
        <v>0</v>
      </c>
      <c r="K1077" s="15">
        <f xml:space="preserve"> IF( ISNA( 'F_Inputs - Reps override'!J1077 ), "", IF( ISBLANK( 'F_Inputs - Reps override'!J1077 ), 'F_Inputs - Reps'!J1077, 'F_Inputs - Reps override'!J1077 ) )</f>
        <v>0</v>
      </c>
      <c r="L1077" s="7">
        <f t="shared" si="16"/>
        <v>0</v>
      </c>
      <c r="M1077" t="str">
        <f xml:space="preserve"> INDEX(Lookup!$D$3:$D$134, MATCH('Inputs - Reps'!D1077, Lookup!$C$3:$C$134, 0),)</f>
        <v>Plus Opex WN</v>
      </c>
    </row>
    <row r="1078" spans="3:13">
      <c r="C1078" s="15" t="s">
        <v>305</v>
      </c>
      <c r="D1078" s="15" t="s">
        <v>72</v>
      </c>
      <c r="E1078" s="15" t="s">
        <v>73</v>
      </c>
      <c r="F1078" s="15" t="s">
        <v>36</v>
      </c>
      <c r="G1078" s="15">
        <f xml:space="preserve"> IF( ISNA( 'F_Inputs - Reps override'!F1078 ), "", IF( ISBLANK( 'F_Inputs - Reps override'!F1078 ), 'F_Inputs - Reps'!F1078, 'F_Inputs - Reps override'!F1078 ) )</f>
        <v>0</v>
      </c>
      <c r="H1078" s="15">
        <f xml:space="preserve"> IF( ISNA( 'F_Inputs - Reps override'!G1078 ), "", IF( ISBLANK( 'F_Inputs - Reps override'!G1078 ), 'F_Inputs - Reps'!G1078, 'F_Inputs - Reps override'!G1078 ) )</f>
        <v>0</v>
      </c>
      <c r="I1078" s="15">
        <f xml:space="preserve"> IF( ISNA( 'F_Inputs - Reps override'!H1078 ), "", IF( ISBLANK( 'F_Inputs - Reps override'!H1078 ), 'F_Inputs - Reps'!H1078, 'F_Inputs - Reps override'!H1078 ) )</f>
        <v>0</v>
      </c>
      <c r="J1078" s="15">
        <f xml:space="preserve"> IF( ISNA( 'F_Inputs - Reps override'!I1078 ), "", IF( ISBLANK( 'F_Inputs - Reps override'!I1078 ), 'F_Inputs - Reps'!I1078, 'F_Inputs - Reps override'!I1078 ) )</f>
        <v>0</v>
      </c>
      <c r="K1078" s="15">
        <f xml:space="preserve"> IF( ISNA( 'F_Inputs - Reps override'!J1078 ), "", IF( ISBLANK( 'F_Inputs - Reps override'!J1078 ), 'F_Inputs - Reps'!J1078, 'F_Inputs - Reps override'!J1078 ) )</f>
        <v>0</v>
      </c>
      <c r="L1078" s="7">
        <f t="shared" si="16"/>
        <v>0</v>
      </c>
      <c r="M1078" t="str">
        <f xml:space="preserve"> INDEX(Lookup!$D$3:$D$134, MATCH('Inputs - Reps'!D1078, Lookup!$C$3:$C$134, 0),)</f>
        <v>Plus Opex WN</v>
      </c>
    </row>
    <row r="1079" spans="3:13">
      <c r="C1079" s="15" t="s">
        <v>305</v>
      </c>
      <c r="D1079" s="15" t="s">
        <v>74</v>
      </c>
      <c r="E1079" s="15" t="s">
        <v>75</v>
      </c>
      <c r="F1079" s="15" t="s">
        <v>36</v>
      </c>
      <c r="G1079" s="15">
        <f xml:space="preserve"> IF( ISNA( 'F_Inputs - Reps override'!F1079 ), "", IF( ISBLANK( 'F_Inputs - Reps override'!F1079 ), 'F_Inputs - Reps'!F1079, 'F_Inputs - Reps override'!F1079 ) )</f>
        <v>0</v>
      </c>
      <c r="H1079" s="15">
        <f xml:space="preserve"> IF( ISNA( 'F_Inputs - Reps override'!G1079 ), "", IF( ISBLANK( 'F_Inputs - Reps override'!G1079 ), 'F_Inputs - Reps'!G1079, 'F_Inputs - Reps override'!G1079 ) )</f>
        <v>0</v>
      </c>
      <c r="I1079" s="15">
        <f xml:space="preserve"> IF( ISNA( 'F_Inputs - Reps override'!H1079 ), "", IF( ISBLANK( 'F_Inputs - Reps override'!H1079 ), 'F_Inputs - Reps'!H1079, 'F_Inputs - Reps override'!H1079 ) )</f>
        <v>0</v>
      </c>
      <c r="J1079" s="15">
        <f xml:space="preserve"> IF( ISNA( 'F_Inputs - Reps override'!I1079 ), "", IF( ISBLANK( 'F_Inputs - Reps override'!I1079 ), 'F_Inputs - Reps'!I1079, 'F_Inputs - Reps override'!I1079 ) )</f>
        <v>0</v>
      </c>
      <c r="K1079" s="15">
        <f xml:space="preserve"> IF( ISNA( 'F_Inputs - Reps override'!J1079 ), "", IF( ISBLANK( 'F_Inputs - Reps override'!J1079 ), 'F_Inputs - Reps'!J1079, 'F_Inputs - Reps override'!J1079 ) )</f>
        <v>0</v>
      </c>
      <c r="L1079" s="7">
        <f t="shared" si="16"/>
        <v>0</v>
      </c>
      <c r="M1079" t="str">
        <f xml:space="preserve"> INDEX(Lookup!$D$3:$D$134, MATCH('Inputs - Reps'!D1079, Lookup!$C$3:$C$134, 0),)</f>
        <v>Plus Opex WN</v>
      </c>
    </row>
    <row r="1080" spans="3:13">
      <c r="C1080" s="15" t="s">
        <v>305</v>
      </c>
      <c r="D1080" s="15" t="s">
        <v>76</v>
      </c>
      <c r="E1080" s="15" t="s">
        <v>77</v>
      </c>
      <c r="F1080" s="15" t="s">
        <v>36</v>
      </c>
      <c r="G1080" s="15">
        <f xml:space="preserve"> IF( ISNA( 'F_Inputs - Reps override'!F1080 ), "", IF( ISBLANK( 'F_Inputs - Reps override'!F1080 ), 'F_Inputs - Reps'!F1080, 'F_Inputs - Reps override'!F1080 ) )</f>
        <v>0.63560550000000005</v>
      </c>
      <c r="H1080" s="15">
        <f xml:space="preserve"> IF( ISNA( 'F_Inputs - Reps override'!G1080 ), "", IF( ISBLANK( 'F_Inputs - Reps override'!G1080 ), 'F_Inputs - Reps'!G1080, 'F_Inputs - Reps override'!G1080 ) )</f>
        <v>0.6272057835</v>
      </c>
      <c r="I1080" s="15">
        <f xml:space="preserve"> IF( ISNA( 'F_Inputs - Reps override'!H1080 ), "", IF( ISBLANK( 'F_Inputs - Reps override'!H1080 ), 'F_Inputs - Reps'!H1080, 'F_Inputs - Reps override'!H1080 ) )</f>
        <v>0.61888028877262502</v>
      </c>
      <c r="J1080" s="15">
        <f xml:space="preserve"> IF( ISNA( 'F_Inputs - Reps override'!I1080 ), "", IF( ISBLANK( 'F_Inputs - Reps override'!I1080 ), 'F_Inputs - Reps'!I1080, 'F_Inputs - Reps override'!I1080 ) )</f>
        <v>0.61062845800730003</v>
      </c>
      <c r="K1080" s="15">
        <f xml:space="preserve"> IF( ISNA( 'F_Inputs - Reps override'!J1080 ), "", IF( ISBLANK( 'F_Inputs - Reps override'!J1080 ), 'F_Inputs - Reps'!J1080, 'F_Inputs - Reps override'!J1080 ) )</f>
        <v>0.60150693644333897</v>
      </c>
      <c r="L1080" s="7">
        <f t="shared" si="16"/>
        <v>3.0938269667232641</v>
      </c>
      <c r="M1080" t="str">
        <f xml:space="preserve"> INDEX(Lookup!$D$3:$D$134, MATCH('Inputs - Reps'!D1080, Lookup!$C$3:$C$134, 0),)</f>
        <v>B capex WR</v>
      </c>
    </row>
    <row r="1081" spans="3:13">
      <c r="C1081" s="15" t="s">
        <v>305</v>
      </c>
      <c r="D1081" s="15" t="s">
        <v>78</v>
      </c>
      <c r="E1081" s="15" t="s">
        <v>79</v>
      </c>
      <c r="F1081" s="15" t="s">
        <v>36</v>
      </c>
      <c r="G1081" s="15">
        <f xml:space="preserve"> IF( ISNA( 'F_Inputs - Reps override'!F1081 ), "", IF( ISBLANK( 'F_Inputs - Reps override'!F1081 ), 'F_Inputs - Reps'!F1081, 'F_Inputs - Reps override'!F1081 ) )</f>
        <v>0</v>
      </c>
      <c r="H1081" s="15">
        <f xml:space="preserve"> IF( ISNA( 'F_Inputs - Reps override'!G1081 ), "", IF( ISBLANK( 'F_Inputs - Reps override'!G1081 ), 'F_Inputs - Reps'!G1081, 'F_Inputs - Reps override'!G1081 ) )</f>
        <v>0</v>
      </c>
      <c r="I1081" s="15">
        <f xml:space="preserve"> IF( ISNA( 'F_Inputs - Reps override'!H1081 ), "", IF( ISBLANK( 'F_Inputs - Reps override'!H1081 ), 'F_Inputs - Reps'!H1081, 'F_Inputs - Reps override'!H1081 ) )</f>
        <v>0</v>
      </c>
      <c r="J1081" s="15">
        <f xml:space="preserve"> IF( ISNA( 'F_Inputs - Reps override'!I1081 ), "", IF( ISBLANK( 'F_Inputs - Reps override'!I1081 ), 'F_Inputs - Reps'!I1081, 'F_Inputs - Reps override'!I1081 ) )</f>
        <v>0</v>
      </c>
      <c r="K1081" s="15">
        <f xml:space="preserve"> IF( ISNA( 'F_Inputs - Reps override'!J1081 ), "", IF( ISBLANK( 'F_Inputs - Reps override'!J1081 ), 'F_Inputs - Reps'!J1081, 'F_Inputs - Reps override'!J1081 ) )</f>
        <v>0</v>
      </c>
      <c r="L1081" s="7">
        <f t="shared" si="16"/>
        <v>0</v>
      </c>
      <c r="M1081" t="str">
        <f xml:space="preserve"> INDEX(Lookup!$D$3:$D$134, MATCH('Inputs - Reps'!D1081, Lookup!$C$3:$C$134, 0),)</f>
        <v>B capex WN</v>
      </c>
    </row>
    <row r="1082" spans="3:13">
      <c r="C1082" s="15" t="s">
        <v>305</v>
      </c>
      <c r="D1082" s="15" t="s">
        <v>80</v>
      </c>
      <c r="E1082" s="15" t="s">
        <v>81</v>
      </c>
      <c r="F1082" s="15" t="s">
        <v>36</v>
      </c>
      <c r="G1082" s="15">
        <f xml:space="preserve"> IF( ISNA( 'F_Inputs - Reps override'!F1082 ), "", IF( ISBLANK( 'F_Inputs - Reps override'!F1082 ), 'F_Inputs - Reps'!F1082, 'F_Inputs - Reps override'!F1082 ) )</f>
        <v>11.487195</v>
      </c>
      <c r="H1082" s="15">
        <f xml:space="preserve"> IF( ISNA( 'F_Inputs - Reps override'!G1082 ), "", IF( ISBLANK( 'F_Inputs - Reps override'!G1082 ), 'F_Inputs - Reps'!G1082, 'F_Inputs - Reps override'!G1082 ) )</f>
        <v>11.46904275975</v>
      </c>
      <c r="I1082" s="15">
        <f xml:space="preserve"> IF( ISNA( 'F_Inputs - Reps override'!H1082 ), "", IF( ISBLANK( 'F_Inputs - Reps override'!H1082 ), 'F_Inputs - Reps'!H1082, 'F_Inputs - Reps override'!H1082 ) )</f>
        <v>11.349635126304801</v>
      </c>
      <c r="J1082" s="15">
        <f xml:space="preserve"> IF( ISNA( 'F_Inputs - Reps override'!I1082 ), "", IF( ISBLANK( 'F_Inputs - Reps override'!I1082 ), 'F_Inputs - Reps'!I1082, 'F_Inputs - Reps override'!I1082 ) )</f>
        <v>11.1013012210396</v>
      </c>
      <c r="K1082" s="15">
        <f xml:space="preserve"> IF( ISNA( 'F_Inputs - Reps override'!J1082 ), "", IF( ISBLANK( 'F_Inputs - Reps override'!J1082 ), 'F_Inputs - Reps'!J1082, 'F_Inputs - Reps override'!J1082 ) )</f>
        <v>10.530142591121701</v>
      </c>
      <c r="L1082" s="7">
        <f t="shared" si="16"/>
        <v>55.937316698216101</v>
      </c>
      <c r="M1082" t="str">
        <f xml:space="preserve"> INDEX(Lookup!$D$3:$D$134, MATCH('Inputs - Reps'!D1082, Lookup!$C$3:$C$134, 0),)</f>
        <v>B capex WN</v>
      </c>
    </row>
    <row r="1083" spans="3:13">
      <c r="C1083" s="15" t="s">
        <v>305</v>
      </c>
      <c r="D1083" s="15" t="s">
        <v>82</v>
      </c>
      <c r="E1083" s="15" t="s">
        <v>83</v>
      </c>
      <c r="F1083" s="15" t="s">
        <v>36</v>
      </c>
      <c r="G1083" s="15">
        <f xml:space="preserve"> IF( ISNA( 'F_Inputs - Reps override'!F1083 ), "", IF( ISBLANK( 'F_Inputs - Reps override'!F1083 ), 'F_Inputs - Reps'!F1083, 'F_Inputs - Reps override'!F1083 ) )</f>
        <v>2.4112499999999999E-2</v>
      </c>
      <c r="H1083" s="15">
        <f xml:space="preserve"> IF( ISNA( 'F_Inputs - Reps override'!G1083 ), "", IF( ISBLANK( 'F_Inputs - Reps override'!G1083 ), 'F_Inputs - Reps'!G1083, 'F_Inputs - Reps override'!G1083 ) )</f>
        <v>2.3975756250000001E-2</v>
      </c>
      <c r="I1083" s="15">
        <f xml:space="preserve"> IF( ISNA( 'F_Inputs - Reps override'!H1083 ), "", IF( ISBLANK( 'F_Inputs - Reps override'!H1083 ), 'F_Inputs - Reps'!H1083, 'F_Inputs - Reps override'!H1083 ) )</f>
        <v>2.2886174007E-2</v>
      </c>
      <c r="J1083" s="15">
        <f xml:space="preserve"> IF( ISNA( 'F_Inputs - Reps override'!I1083 ), "", IF( ISBLANK( 'F_Inputs - Reps override'!I1083 ), 'F_Inputs - Reps'!I1083, 'F_Inputs - Reps override'!I1083 ) )</f>
        <v>2.27563400499615E-2</v>
      </c>
      <c r="K1083" s="15">
        <f xml:space="preserve"> IF( ISNA( 'F_Inputs - Reps override'!J1083 ), "", IF( ISBLANK( 'F_Inputs - Reps override'!J1083 ), 'F_Inputs - Reps'!J1083, 'F_Inputs - Reps override'!J1083 ) )</f>
        <v>2.26272201796867E-2</v>
      </c>
      <c r="L1083" s="7">
        <f t="shared" si="16"/>
        <v>0.1163579904866482</v>
      </c>
      <c r="M1083" t="str">
        <f xml:space="preserve"> INDEX(Lookup!$D$3:$D$134, MATCH('Inputs - Reps'!D1083, Lookup!$C$3:$C$134, 0),)</f>
        <v>B capex WN</v>
      </c>
    </row>
    <row r="1084" spans="3:13">
      <c r="C1084" s="15" t="s">
        <v>305</v>
      </c>
      <c r="D1084" s="15" t="s">
        <v>84</v>
      </c>
      <c r="E1084" s="15" t="s">
        <v>85</v>
      </c>
      <c r="F1084" s="15" t="s">
        <v>36</v>
      </c>
      <c r="G1084" s="15">
        <f xml:space="preserve"> IF( ISNA( 'F_Inputs - Reps override'!F1084 ), "", IF( ISBLANK( 'F_Inputs - Reps override'!F1084 ), 'F_Inputs - Reps'!F1084, 'F_Inputs - Reps override'!F1084 ) )</f>
        <v>1.60107</v>
      </c>
      <c r="H1084" s="15">
        <f xml:space="preserve"> IF( ISNA( 'F_Inputs - Reps override'!G1084 ), "", IF( ISBLANK( 'F_Inputs - Reps override'!G1084 ), 'F_Inputs - Reps'!G1084, 'F_Inputs - Reps override'!G1084 ) )</f>
        <v>1.3541507129999999</v>
      </c>
      <c r="I1084" s="15">
        <f xml:space="preserve"> IF( ISNA( 'F_Inputs - Reps override'!H1084 ), "", IF( ISBLANK( 'F_Inputs - Reps override'!H1084 ), 'F_Inputs - Reps'!H1084, 'F_Inputs - Reps override'!H1084 ) )</f>
        <v>4.4485000726106296</v>
      </c>
      <c r="J1084" s="15">
        <f xml:space="preserve"> IF( ISNA( 'F_Inputs - Reps override'!I1084 ), "", IF( ISBLANK( 'F_Inputs - Reps override'!I1084 ), 'F_Inputs - Reps'!I1084, 'F_Inputs - Reps override'!I1084 ) )</f>
        <v>1.2572877877603701</v>
      </c>
      <c r="K1084" s="15">
        <f xml:space="preserve"> IF( ISNA( 'F_Inputs - Reps override'!J1084 ), "", IF( ISBLANK( 'F_Inputs - Reps override'!J1084 ), 'F_Inputs - Reps'!J1084, 'F_Inputs - Reps override'!J1084 ) )</f>
        <v>1.2190414871806201</v>
      </c>
      <c r="L1084" s="7">
        <f t="shared" si="16"/>
        <v>9.8800500605516195</v>
      </c>
      <c r="M1084" t="str">
        <f xml:space="preserve"> INDEX(Lookup!$D$3:$D$134, MATCH('Inputs - Reps'!D1084, Lookup!$C$3:$C$134, 0),)</f>
        <v>B capex WR</v>
      </c>
    </row>
    <row r="1085" spans="3:13">
      <c r="C1085" s="15" t="s">
        <v>305</v>
      </c>
      <c r="D1085" s="15" t="s">
        <v>86</v>
      </c>
      <c r="E1085" s="15" t="s">
        <v>87</v>
      </c>
      <c r="F1085" s="15" t="s">
        <v>36</v>
      </c>
      <c r="G1085" s="15">
        <f xml:space="preserve"> IF( ISNA( 'F_Inputs - Reps override'!F1085 ), "", IF( ISBLANK( 'F_Inputs - Reps override'!F1085 ), 'F_Inputs - Reps'!F1085, 'F_Inputs - Reps override'!F1085 ) )</f>
        <v>4.5273630000000002</v>
      </c>
      <c r="H1085" s="15">
        <f xml:space="preserve"> IF( ISNA( 'F_Inputs - Reps override'!G1085 ), "", IF( ISBLANK( 'F_Inputs - Reps override'!G1085 ), 'F_Inputs - Reps'!G1085, 'F_Inputs - Reps override'!G1085 ) )</f>
        <v>4.5860826555000003</v>
      </c>
      <c r="I1085" s="15">
        <f xml:space="preserve"> IF( ISNA( 'F_Inputs - Reps override'!H1085 ), "", IF( ISBLANK( 'F_Inputs - Reps override'!H1085 ), 'F_Inputs - Reps'!H1085, 'F_Inputs - Reps override'!H1085 ) )</f>
        <v>3.4977702607365</v>
      </c>
      <c r="J1085" s="15">
        <f xml:space="preserve"> IF( ISNA( 'F_Inputs - Reps override'!I1085 ), "", IF( ISBLANK( 'F_Inputs - Reps override'!I1085 ), 'F_Inputs - Reps'!I1085, 'F_Inputs - Reps override'!I1085 ) )</f>
        <v>5.3780816984742401</v>
      </c>
      <c r="K1085" s="15">
        <f xml:space="preserve"> IF( ISNA( 'F_Inputs - Reps override'!J1085 ), "", IF( ISBLANK( 'F_Inputs - Reps override'!J1085 ), 'F_Inputs - Reps'!J1085, 'F_Inputs - Reps override'!J1085 ) )</f>
        <v>4.5471284552762103</v>
      </c>
      <c r="L1085" s="7">
        <f t="shared" si="16"/>
        <v>22.536426069986952</v>
      </c>
      <c r="M1085" t="str">
        <f xml:space="preserve"> INDEX(Lookup!$D$3:$D$134, MATCH('Inputs - Reps'!D1085, Lookup!$C$3:$C$134, 0),)</f>
        <v>B capex WN</v>
      </c>
    </row>
    <row r="1086" spans="3:13">
      <c r="C1086" s="15" t="s">
        <v>305</v>
      </c>
      <c r="D1086" s="15" t="s">
        <v>88</v>
      </c>
      <c r="E1086" s="15" t="s">
        <v>89</v>
      </c>
      <c r="F1086" s="15" t="s">
        <v>36</v>
      </c>
      <c r="G1086" s="15">
        <f xml:space="preserve"> IF( ISNA( 'F_Inputs - Reps override'!F1086 ), "", IF( ISBLANK( 'F_Inputs - Reps override'!F1086 ), 'F_Inputs - Reps'!F1086, 'F_Inputs - Reps override'!F1086 ) )</f>
        <v>7.1228325000000003</v>
      </c>
      <c r="H1086" s="15">
        <f xml:space="preserve"> IF( ISNA( 'F_Inputs - Reps override'!G1086 ), "", IF( ISBLANK( 'F_Inputs - Reps override'!G1086 ), 'F_Inputs - Reps'!G1086, 'F_Inputs - Reps override'!G1086 ) )</f>
        <v>7.3106875957500002</v>
      </c>
      <c r="I1086" s="15">
        <f xml:space="preserve"> IF( ISNA( 'F_Inputs - Reps override'!H1086 ), "", IF( ISBLANK( 'F_Inputs - Reps override'!H1086 ), 'F_Inputs - Reps'!H1086, 'F_Inputs - Reps override'!H1086 ) )</f>
        <v>5.1789504596673801</v>
      </c>
      <c r="J1086" s="15">
        <f xml:space="preserve"> IF( ISNA( 'F_Inputs - Reps override'!I1086 ), "", IF( ISBLANK( 'F_Inputs - Reps override'!I1086 ), 'F_Inputs - Reps'!I1086, 'F_Inputs - Reps override'!I1086 ) )</f>
        <v>6.7937156857489196</v>
      </c>
      <c r="K1086" s="15">
        <f xml:space="preserve"> IF( ISNA( 'F_Inputs - Reps override'!J1086 ), "", IF( ISBLANK( 'F_Inputs - Reps override'!J1086 ), 'F_Inputs - Reps'!J1086, 'F_Inputs - Reps override'!J1086 ) )</f>
        <v>8.4361819236598592</v>
      </c>
      <c r="L1086" s="7">
        <f t="shared" si="16"/>
        <v>34.842368164826162</v>
      </c>
      <c r="M1086" t="str">
        <f xml:space="preserve"> INDEX(Lookup!$D$3:$D$134, MATCH('Inputs - Reps'!D1086, Lookup!$C$3:$C$134, 0),)</f>
        <v>B capex WN</v>
      </c>
    </row>
    <row r="1087" spans="3:13">
      <c r="C1087" s="15" t="s">
        <v>305</v>
      </c>
      <c r="D1087" s="15" t="s">
        <v>90</v>
      </c>
      <c r="E1087" s="15" t="s">
        <v>91</v>
      </c>
      <c r="F1087" s="15" t="s">
        <v>36</v>
      </c>
      <c r="G1087" s="15">
        <f xml:space="preserve"> IF( ISNA( 'F_Inputs - Reps override'!F1087 ), "", IF( ISBLANK( 'F_Inputs - Reps override'!F1087 ), 'F_Inputs - Reps'!F1087, 'F_Inputs - Reps override'!F1087 ) )</f>
        <v>0.21508350000000001</v>
      </c>
      <c r="H1087" s="15">
        <f xml:space="preserve"> IF( ISNA( 'F_Inputs - Reps override'!G1087 ), "", IF( ISBLANK( 'F_Inputs - Reps override'!G1087 ), 'F_Inputs - Reps'!G1087, 'F_Inputs - Reps override'!G1087 ) )</f>
        <v>0.13522326525</v>
      </c>
      <c r="I1087" s="15">
        <f xml:space="preserve"> IF( ISNA( 'F_Inputs - Reps override'!H1087 ), "", IF( ISBLANK( 'F_Inputs - Reps override'!H1087 ), 'F_Inputs - Reps'!H1087, 'F_Inputs - Reps override'!H1087 ) )</f>
        <v>0.10108060186425</v>
      </c>
      <c r="J1087" s="15">
        <f xml:space="preserve"> IF( ISNA( 'F_Inputs - Reps override'!I1087 ), "", IF( ISBLANK( 'F_Inputs - Reps override'!I1087 ), 'F_Inputs - Reps'!I1087, 'F_Inputs - Reps override'!I1087 ) )</f>
        <v>0.112833519414392</v>
      </c>
      <c r="K1087" s="15">
        <f xml:space="preserve"> IF( ISNA( 'F_Inputs - Reps override'!J1087 ), "", IF( ISBLANK( 'F_Inputs - Reps override'!J1087 ), 'F_Inputs - Reps'!J1087, 'F_Inputs - Reps override'!J1087 ) )</f>
        <v>0.103708092490231</v>
      </c>
      <c r="L1087" s="7">
        <f t="shared" si="16"/>
        <v>0.66792897901887294</v>
      </c>
      <c r="M1087" t="str">
        <f xml:space="preserve"> INDEX(Lookup!$D$3:$D$134, MATCH('Inputs - Reps'!D1087, Lookup!$C$3:$C$134, 0),)</f>
        <v>B capex WN</v>
      </c>
    </row>
    <row r="1088" spans="3:13">
      <c r="C1088" s="15" t="s">
        <v>305</v>
      </c>
      <c r="D1088" s="15" t="s">
        <v>92</v>
      </c>
      <c r="E1088" s="15" t="s">
        <v>93</v>
      </c>
      <c r="F1088" s="15" t="s">
        <v>36</v>
      </c>
      <c r="G1088" s="15">
        <f xml:space="preserve"> IF( ISNA( 'F_Inputs - Reps override'!F1088 ), "", IF( ISBLANK( 'F_Inputs - Reps override'!F1088 ), 'F_Inputs - Reps'!F1088, 'F_Inputs - Reps override'!F1088 ) )</f>
        <v>0</v>
      </c>
      <c r="H1088" s="15">
        <f xml:space="preserve"> IF( ISNA( 'F_Inputs - Reps override'!G1088 ), "", IF( ISBLANK( 'F_Inputs - Reps override'!G1088 ), 'F_Inputs - Reps'!G1088, 'F_Inputs - Reps override'!G1088 ) )</f>
        <v>0</v>
      </c>
      <c r="I1088" s="15">
        <f xml:space="preserve"> IF( ISNA( 'F_Inputs - Reps override'!H1088 ), "", IF( ISBLANK( 'F_Inputs - Reps override'!H1088 ), 'F_Inputs - Reps'!H1088, 'F_Inputs - Reps override'!H1088 ) )</f>
        <v>0</v>
      </c>
      <c r="J1088" s="15">
        <f xml:space="preserve"> IF( ISNA( 'F_Inputs - Reps override'!I1088 ), "", IF( ISBLANK( 'F_Inputs - Reps override'!I1088 ), 'F_Inputs - Reps'!I1088, 'F_Inputs - Reps override'!I1088 ) )</f>
        <v>0</v>
      </c>
      <c r="K1088" s="15">
        <f xml:space="preserve"> IF( ISNA( 'F_Inputs - Reps override'!J1088 ), "", IF( ISBLANK( 'F_Inputs - Reps override'!J1088 ), 'F_Inputs - Reps'!J1088, 'F_Inputs - Reps override'!J1088 ) )</f>
        <v>0</v>
      </c>
      <c r="L1088" s="7">
        <f t="shared" si="16"/>
        <v>0</v>
      </c>
      <c r="M1088" t="str">
        <f xml:space="preserve"> INDEX(Lookup!$D$3:$D$134, MATCH('Inputs - Reps'!D1088, Lookup!$C$3:$C$134, 0),)</f>
        <v>Plus Capex WR</v>
      </c>
    </row>
    <row r="1089" spans="3:13">
      <c r="C1089" s="15" t="s">
        <v>305</v>
      </c>
      <c r="D1089" s="15" t="s">
        <v>94</v>
      </c>
      <c r="E1089" s="15" t="s">
        <v>95</v>
      </c>
      <c r="F1089" s="15" t="s">
        <v>36</v>
      </c>
      <c r="G1089" s="15">
        <f xml:space="preserve"> IF( ISNA( 'F_Inputs - Reps override'!F1089 ), "", IF( ISBLANK( 'F_Inputs - Reps override'!F1089 ), 'F_Inputs - Reps'!F1089, 'F_Inputs - Reps override'!F1089 ) )</f>
        <v>0</v>
      </c>
      <c r="H1089" s="15">
        <f xml:space="preserve"> IF( ISNA( 'F_Inputs - Reps override'!G1089 ), "", IF( ISBLANK( 'F_Inputs - Reps override'!G1089 ), 'F_Inputs - Reps'!G1089, 'F_Inputs - Reps override'!G1089 ) )</f>
        <v>0</v>
      </c>
      <c r="I1089" s="15">
        <f xml:space="preserve"> IF( ISNA( 'F_Inputs - Reps override'!H1089 ), "", IF( ISBLANK( 'F_Inputs - Reps override'!H1089 ), 'F_Inputs - Reps'!H1089, 'F_Inputs - Reps override'!H1089 ) )</f>
        <v>0</v>
      </c>
      <c r="J1089" s="15">
        <f xml:space="preserve"> IF( ISNA( 'F_Inputs - Reps override'!I1089 ), "", IF( ISBLANK( 'F_Inputs - Reps override'!I1089 ), 'F_Inputs - Reps'!I1089, 'F_Inputs - Reps override'!I1089 ) )</f>
        <v>0</v>
      </c>
      <c r="K1089" s="15">
        <f xml:space="preserve"> IF( ISNA( 'F_Inputs - Reps override'!J1089 ), "", IF( ISBLANK( 'F_Inputs - Reps override'!J1089 ), 'F_Inputs - Reps'!J1089, 'F_Inputs - Reps override'!J1089 ) )</f>
        <v>0</v>
      </c>
      <c r="L1089" s="7">
        <f t="shared" si="16"/>
        <v>0</v>
      </c>
      <c r="M1089" t="str">
        <f xml:space="preserve"> INDEX(Lookup!$D$3:$D$134, MATCH('Inputs - Reps'!D1089, Lookup!$C$3:$C$134, 0),)</f>
        <v>Plus Capex WN</v>
      </c>
    </row>
    <row r="1090" spans="3:13">
      <c r="C1090" s="15" t="s">
        <v>305</v>
      </c>
      <c r="D1090" s="15" t="s">
        <v>96</v>
      </c>
      <c r="E1090" s="15" t="s">
        <v>97</v>
      </c>
      <c r="F1090" s="15" t="s">
        <v>36</v>
      </c>
      <c r="G1090" s="15">
        <f xml:space="preserve"> IF( ISNA( 'F_Inputs - Reps override'!F1090 ), "", IF( ISBLANK( 'F_Inputs - Reps override'!F1090 ), 'F_Inputs - Reps'!F1090, 'F_Inputs - Reps override'!F1090 ) )</f>
        <v>0</v>
      </c>
      <c r="H1090" s="15">
        <f xml:space="preserve"> IF( ISNA( 'F_Inputs - Reps override'!G1090 ), "", IF( ISBLANK( 'F_Inputs - Reps override'!G1090 ), 'F_Inputs - Reps'!G1090, 'F_Inputs - Reps override'!G1090 ) )</f>
        <v>0</v>
      </c>
      <c r="I1090" s="15">
        <f xml:space="preserve"> IF( ISNA( 'F_Inputs - Reps override'!H1090 ), "", IF( ISBLANK( 'F_Inputs - Reps override'!H1090 ), 'F_Inputs - Reps'!H1090, 'F_Inputs - Reps override'!H1090 ) )</f>
        <v>0</v>
      </c>
      <c r="J1090" s="15">
        <f xml:space="preserve"> IF( ISNA( 'F_Inputs - Reps override'!I1090 ), "", IF( ISBLANK( 'F_Inputs - Reps override'!I1090 ), 'F_Inputs - Reps'!I1090, 'F_Inputs - Reps override'!I1090 ) )</f>
        <v>0</v>
      </c>
      <c r="K1090" s="15">
        <f xml:space="preserve"> IF( ISNA( 'F_Inputs - Reps override'!J1090 ), "", IF( ISBLANK( 'F_Inputs - Reps override'!J1090 ), 'F_Inputs - Reps'!J1090, 'F_Inputs - Reps override'!J1090 ) )</f>
        <v>0</v>
      </c>
      <c r="L1090" s="7">
        <f t="shared" si="16"/>
        <v>0</v>
      </c>
      <c r="M1090" t="str">
        <f xml:space="preserve"> INDEX(Lookup!$D$3:$D$134, MATCH('Inputs - Reps'!D1090, Lookup!$C$3:$C$134, 0),)</f>
        <v>Plus Capex WN</v>
      </c>
    </row>
    <row r="1091" spans="3:13">
      <c r="C1091" s="15" t="s">
        <v>305</v>
      </c>
      <c r="D1091" s="15" t="s">
        <v>98</v>
      </c>
      <c r="E1091" s="15" t="s">
        <v>99</v>
      </c>
      <c r="F1091" s="15" t="s">
        <v>36</v>
      </c>
      <c r="G1091" s="15">
        <f xml:space="preserve"> IF( ISNA( 'F_Inputs - Reps override'!F1091 ), "", IF( ISBLANK( 'F_Inputs - Reps override'!F1091 ), 'F_Inputs - Reps'!F1091, 'F_Inputs - Reps override'!F1091 ) )</f>
        <v>0</v>
      </c>
      <c r="H1091" s="15">
        <f xml:space="preserve"> IF( ISNA( 'F_Inputs - Reps override'!G1091 ), "", IF( ISBLANK( 'F_Inputs - Reps override'!G1091 ), 'F_Inputs - Reps'!G1091, 'F_Inputs - Reps override'!G1091 ) )</f>
        <v>0</v>
      </c>
      <c r="I1091" s="15">
        <f xml:space="preserve"> IF( ISNA( 'F_Inputs - Reps override'!H1091 ), "", IF( ISBLANK( 'F_Inputs - Reps override'!H1091 ), 'F_Inputs - Reps'!H1091, 'F_Inputs - Reps override'!H1091 ) )</f>
        <v>0</v>
      </c>
      <c r="J1091" s="15">
        <f xml:space="preserve"> IF( ISNA( 'F_Inputs - Reps override'!I1091 ), "", IF( ISBLANK( 'F_Inputs - Reps override'!I1091 ), 'F_Inputs - Reps'!I1091, 'F_Inputs - Reps override'!I1091 ) )</f>
        <v>0</v>
      </c>
      <c r="K1091" s="15">
        <f xml:space="preserve"> IF( ISNA( 'F_Inputs - Reps override'!J1091 ), "", IF( ISBLANK( 'F_Inputs - Reps override'!J1091 ), 'F_Inputs - Reps'!J1091, 'F_Inputs - Reps override'!J1091 ) )</f>
        <v>0</v>
      </c>
      <c r="L1091" s="7">
        <f t="shared" si="16"/>
        <v>0</v>
      </c>
      <c r="M1091" t="str">
        <f xml:space="preserve"> INDEX(Lookup!$D$3:$D$134, MATCH('Inputs - Reps'!D1091, Lookup!$C$3:$C$134, 0),)</f>
        <v>Plus Capex WN</v>
      </c>
    </row>
    <row r="1092" spans="3:13">
      <c r="C1092" s="15" t="s">
        <v>305</v>
      </c>
      <c r="D1092" s="15" t="s">
        <v>100</v>
      </c>
      <c r="E1092" s="15" t="s">
        <v>101</v>
      </c>
      <c r="F1092" s="15" t="s">
        <v>36</v>
      </c>
      <c r="G1092" s="15">
        <f xml:space="preserve"> IF( ISNA( 'F_Inputs - Reps override'!F1092 ), "", IF( ISBLANK( 'F_Inputs - Reps override'!F1092 ), 'F_Inputs - Reps'!F1092, 'F_Inputs - Reps override'!F1092 ) )</f>
        <v>0</v>
      </c>
      <c r="H1092" s="15">
        <f xml:space="preserve"> IF( ISNA( 'F_Inputs - Reps override'!G1092 ), "", IF( ISBLANK( 'F_Inputs - Reps override'!G1092 ), 'F_Inputs - Reps'!G1092, 'F_Inputs - Reps override'!G1092 ) )</f>
        <v>0</v>
      </c>
      <c r="I1092" s="15">
        <f xml:space="preserve"> IF( ISNA( 'F_Inputs - Reps override'!H1092 ), "", IF( ISBLANK( 'F_Inputs - Reps override'!H1092 ), 'F_Inputs - Reps'!H1092, 'F_Inputs - Reps override'!H1092 ) )</f>
        <v>0</v>
      </c>
      <c r="J1092" s="15">
        <f xml:space="preserve"> IF( ISNA( 'F_Inputs - Reps override'!I1092 ), "", IF( ISBLANK( 'F_Inputs - Reps override'!I1092 ), 'F_Inputs - Reps'!I1092, 'F_Inputs - Reps override'!I1092 ) )</f>
        <v>0</v>
      </c>
      <c r="K1092" s="15">
        <f xml:space="preserve"> IF( ISNA( 'F_Inputs - Reps override'!J1092 ), "", IF( ISBLANK( 'F_Inputs - Reps override'!J1092 ), 'F_Inputs - Reps'!J1092, 'F_Inputs - Reps override'!J1092 ) )</f>
        <v>0</v>
      </c>
      <c r="L1092" s="7">
        <f t="shared" ref="L1092:L1155" si="17" xml:space="preserve"> SUM(G1092:K1092)</f>
        <v>0</v>
      </c>
      <c r="M1092" t="str">
        <f xml:space="preserve"> INDEX(Lookup!$D$3:$D$134, MATCH('Inputs - Reps'!D1092, Lookup!$C$3:$C$134, 0),)</f>
        <v>Plus Capex WR</v>
      </c>
    </row>
    <row r="1093" spans="3:13">
      <c r="C1093" s="15" t="s">
        <v>305</v>
      </c>
      <c r="D1093" s="15" t="s">
        <v>102</v>
      </c>
      <c r="E1093" s="15" t="s">
        <v>103</v>
      </c>
      <c r="F1093" s="15" t="s">
        <v>36</v>
      </c>
      <c r="G1093" s="15">
        <f xml:space="preserve"> IF( ISNA( 'F_Inputs - Reps override'!F1093 ), "", IF( ISBLANK( 'F_Inputs - Reps override'!F1093 ), 'F_Inputs - Reps'!F1093, 'F_Inputs - Reps override'!F1093 ) )</f>
        <v>0</v>
      </c>
      <c r="H1093" s="15">
        <f xml:space="preserve"> IF( ISNA( 'F_Inputs - Reps override'!G1093 ), "", IF( ISBLANK( 'F_Inputs - Reps override'!G1093 ), 'F_Inputs - Reps'!G1093, 'F_Inputs - Reps override'!G1093 ) )</f>
        <v>0</v>
      </c>
      <c r="I1093" s="15">
        <f xml:space="preserve"> IF( ISNA( 'F_Inputs - Reps override'!H1093 ), "", IF( ISBLANK( 'F_Inputs - Reps override'!H1093 ), 'F_Inputs - Reps'!H1093, 'F_Inputs - Reps override'!H1093 ) )</f>
        <v>0</v>
      </c>
      <c r="J1093" s="15">
        <f xml:space="preserve"> IF( ISNA( 'F_Inputs - Reps override'!I1093 ), "", IF( ISBLANK( 'F_Inputs - Reps override'!I1093 ), 'F_Inputs - Reps'!I1093, 'F_Inputs - Reps override'!I1093 ) )</f>
        <v>0</v>
      </c>
      <c r="K1093" s="15">
        <f xml:space="preserve"> IF( ISNA( 'F_Inputs - Reps override'!J1093 ), "", IF( ISBLANK( 'F_Inputs - Reps override'!J1093 ), 'F_Inputs - Reps'!J1093, 'F_Inputs - Reps override'!J1093 ) )</f>
        <v>0</v>
      </c>
      <c r="L1093" s="7">
        <f t="shared" si="17"/>
        <v>0</v>
      </c>
      <c r="M1093" t="str">
        <f xml:space="preserve"> INDEX(Lookup!$D$3:$D$134, MATCH('Inputs - Reps'!D1093, Lookup!$C$3:$C$134, 0),)</f>
        <v>Plus Capex WN</v>
      </c>
    </row>
    <row r="1094" spans="3:13">
      <c r="C1094" s="15" t="s">
        <v>305</v>
      </c>
      <c r="D1094" s="15" t="s">
        <v>104</v>
      </c>
      <c r="E1094" s="15" t="s">
        <v>105</v>
      </c>
      <c r="F1094" s="15" t="s">
        <v>36</v>
      </c>
      <c r="G1094" s="15">
        <f xml:space="preserve"> IF( ISNA( 'F_Inputs - Reps override'!F1094 ), "", IF( ISBLANK( 'F_Inputs - Reps override'!F1094 ), 'F_Inputs - Reps'!F1094, 'F_Inputs - Reps override'!F1094 ) )</f>
        <v>0</v>
      </c>
      <c r="H1094" s="15">
        <f xml:space="preserve"> IF( ISNA( 'F_Inputs - Reps override'!G1094 ), "", IF( ISBLANK( 'F_Inputs - Reps override'!G1094 ), 'F_Inputs - Reps'!G1094, 'F_Inputs - Reps override'!G1094 ) )</f>
        <v>0</v>
      </c>
      <c r="I1094" s="15">
        <f xml:space="preserve"> IF( ISNA( 'F_Inputs - Reps override'!H1094 ), "", IF( ISBLANK( 'F_Inputs - Reps override'!H1094 ), 'F_Inputs - Reps'!H1094, 'F_Inputs - Reps override'!H1094 ) )</f>
        <v>0</v>
      </c>
      <c r="J1094" s="15">
        <f xml:space="preserve"> IF( ISNA( 'F_Inputs - Reps override'!I1094 ), "", IF( ISBLANK( 'F_Inputs - Reps override'!I1094 ), 'F_Inputs - Reps'!I1094, 'F_Inputs - Reps override'!I1094 ) )</f>
        <v>0</v>
      </c>
      <c r="K1094" s="15">
        <f xml:space="preserve"> IF( ISNA( 'F_Inputs - Reps override'!J1094 ), "", IF( ISBLANK( 'F_Inputs - Reps override'!J1094 ), 'F_Inputs - Reps'!J1094, 'F_Inputs - Reps override'!J1094 ) )</f>
        <v>0</v>
      </c>
      <c r="L1094" s="7">
        <f t="shared" si="17"/>
        <v>0</v>
      </c>
      <c r="M1094" t="str">
        <f xml:space="preserve"> INDEX(Lookup!$D$3:$D$134, MATCH('Inputs - Reps'!D1094, Lookup!$C$3:$C$134, 0),)</f>
        <v>Plus Capex WN</v>
      </c>
    </row>
    <row r="1095" spans="3:13">
      <c r="C1095" s="15" t="s">
        <v>305</v>
      </c>
      <c r="D1095" s="15" t="s">
        <v>106</v>
      </c>
      <c r="E1095" s="15" t="s">
        <v>107</v>
      </c>
      <c r="F1095" s="15" t="s">
        <v>36</v>
      </c>
      <c r="G1095" s="15">
        <f xml:space="preserve"> IF( ISNA( 'F_Inputs - Reps override'!F1095 ), "", IF( ISBLANK( 'F_Inputs - Reps override'!F1095 ), 'F_Inputs - Reps'!F1095, 'F_Inputs - Reps override'!F1095 ) )</f>
        <v>4.335</v>
      </c>
      <c r="H1095" s="15">
        <f xml:space="preserve"> IF( ISNA( 'F_Inputs - Reps override'!G1095 ), "", IF( ISBLANK( 'F_Inputs - Reps override'!G1095 ), 'F_Inputs - Reps'!G1095, 'F_Inputs - Reps override'!G1095 ) )</f>
        <v>3.9860000000000002</v>
      </c>
      <c r="I1095" s="15">
        <f xml:space="preserve"> IF( ISNA( 'F_Inputs - Reps override'!H1095 ), "", IF( ISBLANK( 'F_Inputs - Reps override'!H1095 ), 'F_Inputs - Reps'!H1095, 'F_Inputs - Reps override'!H1095 ) )</f>
        <v>4.1230000000000002</v>
      </c>
      <c r="J1095" s="15">
        <f xml:space="preserve"> IF( ISNA( 'F_Inputs - Reps override'!I1095 ), "", IF( ISBLANK( 'F_Inputs - Reps override'!I1095 ), 'F_Inputs - Reps'!I1095, 'F_Inputs - Reps override'!I1095 ) )</f>
        <v>3.63</v>
      </c>
      <c r="K1095" s="15">
        <f xml:space="preserve"> IF( ISNA( 'F_Inputs - Reps override'!J1095 ), "", IF( ISBLANK( 'F_Inputs - Reps override'!J1095 ), 'F_Inputs - Reps'!J1095, 'F_Inputs - Reps override'!J1095 ) )</f>
        <v>3.5830000000000002</v>
      </c>
      <c r="L1095" s="7">
        <f t="shared" si="17"/>
        <v>19.656999999999996</v>
      </c>
      <c r="M1095" t="str">
        <f xml:space="preserve"> INDEX(Lookup!$D$3:$D$134, MATCH('Inputs - Reps'!D1095, Lookup!$C$3:$C$134, 0),)</f>
        <v>Plus Capex WN</v>
      </c>
    </row>
    <row r="1096" spans="3:13">
      <c r="C1096" s="15" t="s">
        <v>305</v>
      </c>
      <c r="D1096" s="15" t="s">
        <v>108</v>
      </c>
      <c r="E1096" s="15" t="s">
        <v>109</v>
      </c>
      <c r="F1096" s="15" t="s">
        <v>36</v>
      </c>
      <c r="G1096" s="15">
        <f xml:space="preserve"> IF( ISNA( 'F_Inputs - Reps override'!F1096 ), "", IF( ISBLANK( 'F_Inputs - Reps override'!F1096 ), 'F_Inputs - Reps'!F1096, 'F_Inputs - Reps override'!F1096 ) )</f>
        <v>0</v>
      </c>
      <c r="H1096" s="15">
        <f xml:space="preserve"> IF( ISNA( 'F_Inputs - Reps override'!G1096 ), "", IF( ISBLANK( 'F_Inputs - Reps override'!G1096 ), 'F_Inputs - Reps'!G1096, 'F_Inputs - Reps override'!G1096 ) )</f>
        <v>0</v>
      </c>
      <c r="I1096" s="15">
        <f xml:space="preserve"> IF( ISNA( 'F_Inputs - Reps override'!H1096 ), "", IF( ISBLANK( 'F_Inputs - Reps override'!H1096 ), 'F_Inputs - Reps'!H1096, 'F_Inputs - Reps override'!H1096 ) )</f>
        <v>0</v>
      </c>
      <c r="J1096" s="15">
        <f xml:space="preserve"> IF( ISNA( 'F_Inputs - Reps override'!I1096 ), "", IF( ISBLANK( 'F_Inputs - Reps override'!I1096 ), 'F_Inputs - Reps'!I1096, 'F_Inputs - Reps override'!I1096 ) )</f>
        <v>0</v>
      </c>
      <c r="K1096" s="15">
        <f xml:space="preserve"> IF( ISNA( 'F_Inputs - Reps override'!J1096 ), "", IF( ISBLANK( 'F_Inputs - Reps override'!J1096 ), 'F_Inputs - Reps'!J1096, 'F_Inputs - Reps override'!J1096 ) )</f>
        <v>0</v>
      </c>
      <c r="L1096" s="7">
        <f t="shared" si="17"/>
        <v>0</v>
      </c>
      <c r="M1096" t="str">
        <f xml:space="preserve"> INDEX(Lookup!$D$3:$D$134, MATCH('Inputs - Reps'!D1096, Lookup!$C$3:$C$134, 0),)</f>
        <v>Plus Capex WR</v>
      </c>
    </row>
    <row r="1097" spans="3:13">
      <c r="C1097" s="15" t="s">
        <v>305</v>
      </c>
      <c r="D1097" s="15" t="s">
        <v>110</v>
      </c>
      <c r="E1097" s="15" t="s">
        <v>111</v>
      </c>
      <c r="F1097" s="15" t="s">
        <v>36</v>
      </c>
      <c r="G1097" s="15">
        <f xml:space="preserve"> IF( ISNA( 'F_Inputs - Reps override'!F1097 ), "", IF( ISBLANK( 'F_Inputs - Reps override'!F1097 ), 'F_Inputs - Reps'!F1097, 'F_Inputs - Reps override'!F1097 ) )</f>
        <v>0</v>
      </c>
      <c r="H1097" s="15">
        <f xml:space="preserve"> IF( ISNA( 'F_Inputs - Reps override'!G1097 ), "", IF( ISBLANK( 'F_Inputs - Reps override'!G1097 ), 'F_Inputs - Reps'!G1097, 'F_Inputs - Reps override'!G1097 ) )</f>
        <v>0</v>
      </c>
      <c r="I1097" s="15">
        <f xml:space="preserve"> IF( ISNA( 'F_Inputs - Reps override'!H1097 ), "", IF( ISBLANK( 'F_Inputs - Reps override'!H1097 ), 'F_Inputs - Reps'!H1097, 'F_Inputs - Reps override'!H1097 ) )</f>
        <v>0</v>
      </c>
      <c r="J1097" s="15">
        <f xml:space="preserve"> IF( ISNA( 'F_Inputs - Reps override'!I1097 ), "", IF( ISBLANK( 'F_Inputs - Reps override'!I1097 ), 'F_Inputs - Reps'!I1097, 'F_Inputs - Reps override'!I1097 ) )</f>
        <v>0</v>
      </c>
      <c r="K1097" s="15">
        <f xml:space="preserve"> IF( ISNA( 'F_Inputs - Reps override'!J1097 ), "", IF( ISBLANK( 'F_Inputs - Reps override'!J1097 ), 'F_Inputs - Reps'!J1097, 'F_Inputs - Reps override'!J1097 ) )</f>
        <v>0</v>
      </c>
      <c r="L1097" s="7">
        <f t="shared" si="17"/>
        <v>0</v>
      </c>
      <c r="M1097" t="str">
        <f xml:space="preserve"> INDEX(Lookup!$D$3:$D$134, MATCH('Inputs - Reps'!D1097, Lookup!$C$3:$C$134, 0),)</f>
        <v>Plus Capex WN</v>
      </c>
    </row>
    <row r="1098" spans="3:13">
      <c r="C1098" s="15" t="s">
        <v>305</v>
      </c>
      <c r="D1098" s="15" t="s">
        <v>112</v>
      </c>
      <c r="E1098" s="15" t="s">
        <v>113</v>
      </c>
      <c r="F1098" s="15" t="s">
        <v>36</v>
      </c>
      <c r="G1098" s="15">
        <f xml:space="preserve"> IF( ISNA( 'F_Inputs - Reps override'!F1098 ), "", IF( ISBLANK( 'F_Inputs - Reps override'!F1098 ), 'F_Inputs - Reps'!F1098, 'F_Inputs - Reps override'!F1098 ) )</f>
        <v>2.3029999999999999</v>
      </c>
      <c r="H1098" s="15">
        <f xml:space="preserve"> IF( ISNA( 'F_Inputs - Reps override'!G1098 ), "", IF( ISBLANK( 'F_Inputs - Reps override'!G1098 ), 'F_Inputs - Reps'!G1098, 'F_Inputs - Reps override'!G1098 ) )</f>
        <v>1.8839999999999999</v>
      </c>
      <c r="I1098" s="15">
        <f xml:space="preserve"> IF( ISNA( 'F_Inputs - Reps override'!H1098 ), "", IF( ISBLANK( 'F_Inputs - Reps override'!H1098 ), 'F_Inputs - Reps'!H1098, 'F_Inputs - Reps override'!H1098 ) )</f>
        <v>1.6870000000000001</v>
      </c>
      <c r="J1098" s="15">
        <f xml:space="preserve"> IF( ISNA( 'F_Inputs - Reps override'!I1098 ), "", IF( ISBLANK( 'F_Inputs - Reps override'!I1098 ), 'F_Inputs - Reps'!I1098, 'F_Inputs - Reps override'!I1098 ) )</f>
        <v>2.085</v>
      </c>
      <c r="K1098" s="15">
        <f xml:space="preserve"> IF( ISNA( 'F_Inputs - Reps override'!J1098 ), "", IF( ISBLANK( 'F_Inputs - Reps override'!J1098 ), 'F_Inputs - Reps'!J1098, 'F_Inputs - Reps override'!J1098 ) )</f>
        <v>2.028</v>
      </c>
      <c r="L1098" s="7">
        <f t="shared" si="17"/>
        <v>9.9870000000000001</v>
      </c>
      <c r="M1098" t="str">
        <f xml:space="preserve"> INDEX(Lookup!$D$3:$D$134, MATCH('Inputs - Reps'!D1098, Lookup!$C$3:$C$134, 0),)</f>
        <v>Plus Capex WN</v>
      </c>
    </row>
    <row r="1099" spans="3:13">
      <c r="C1099" s="15" t="s">
        <v>305</v>
      </c>
      <c r="D1099" s="15" t="s">
        <v>114</v>
      </c>
      <c r="E1099" s="15" t="s">
        <v>115</v>
      </c>
      <c r="F1099" s="15" t="s">
        <v>36</v>
      </c>
      <c r="G1099" s="15">
        <f xml:space="preserve"> IF( ISNA( 'F_Inputs - Reps override'!F1099 ), "", IF( ISBLANK( 'F_Inputs - Reps override'!F1099 ), 'F_Inputs - Reps'!F1099, 'F_Inputs - Reps override'!F1099 ) )</f>
        <v>0</v>
      </c>
      <c r="H1099" s="15">
        <f xml:space="preserve"> IF( ISNA( 'F_Inputs - Reps override'!G1099 ), "", IF( ISBLANK( 'F_Inputs - Reps override'!G1099 ), 'F_Inputs - Reps'!G1099, 'F_Inputs - Reps override'!G1099 ) )</f>
        <v>0</v>
      </c>
      <c r="I1099" s="15">
        <f xml:space="preserve"> IF( ISNA( 'F_Inputs - Reps override'!H1099 ), "", IF( ISBLANK( 'F_Inputs - Reps override'!H1099 ), 'F_Inputs - Reps'!H1099, 'F_Inputs - Reps override'!H1099 ) )</f>
        <v>0</v>
      </c>
      <c r="J1099" s="15">
        <f xml:space="preserve"> IF( ISNA( 'F_Inputs - Reps override'!I1099 ), "", IF( ISBLANK( 'F_Inputs - Reps override'!I1099 ), 'F_Inputs - Reps'!I1099, 'F_Inputs - Reps override'!I1099 ) )</f>
        <v>0</v>
      </c>
      <c r="K1099" s="15">
        <f xml:space="preserve"> IF( ISNA( 'F_Inputs - Reps override'!J1099 ), "", IF( ISBLANK( 'F_Inputs - Reps override'!J1099 ), 'F_Inputs - Reps'!J1099, 'F_Inputs - Reps override'!J1099 ) )</f>
        <v>0</v>
      </c>
      <c r="L1099" s="7">
        <f t="shared" si="17"/>
        <v>0</v>
      </c>
      <c r="M1099" t="str">
        <f xml:space="preserve"> INDEX(Lookup!$D$3:$D$134, MATCH('Inputs - Reps'!D1099, Lookup!$C$3:$C$134, 0),)</f>
        <v>Plus Capex WN</v>
      </c>
    </row>
    <row r="1100" spans="3:13">
      <c r="C1100" s="15" t="s">
        <v>305</v>
      </c>
      <c r="D1100" s="15" t="s">
        <v>116</v>
      </c>
      <c r="E1100" s="15" t="s">
        <v>117</v>
      </c>
      <c r="F1100" s="15" t="s">
        <v>36</v>
      </c>
      <c r="G1100" s="15">
        <f xml:space="preserve"> IF( ISNA( 'F_Inputs - Reps override'!F1100 ), "", IF( ISBLANK( 'F_Inputs - Reps override'!F1100 ), 'F_Inputs - Reps'!F1100, 'F_Inputs - Reps override'!F1100 ) )</f>
        <v>1.5289999999999999</v>
      </c>
      <c r="H1100" s="15">
        <f xml:space="preserve"> IF( ISNA( 'F_Inputs - Reps override'!G1100 ), "", IF( ISBLANK( 'F_Inputs - Reps override'!G1100 ), 'F_Inputs - Reps'!G1100, 'F_Inputs - Reps override'!G1100 ) )</f>
        <v>1.5289999999999999</v>
      </c>
      <c r="I1100" s="15">
        <f xml:space="preserve"> IF( ISNA( 'F_Inputs - Reps override'!H1100 ), "", IF( ISBLANK( 'F_Inputs - Reps override'!H1100 ), 'F_Inputs - Reps'!H1100, 'F_Inputs - Reps override'!H1100 ) )</f>
        <v>1.5289999999999999</v>
      </c>
      <c r="J1100" s="15">
        <f xml:space="preserve"> IF( ISNA( 'F_Inputs - Reps override'!I1100 ), "", IF( ISBLANK( 'F_Inputs - Reps override'!I1100 ), 'F_Inputs - Reps'!I1100, 'F_Inputs - Reps override'!I1100 ) )</f>
        <v>1.421</v>
      </c>
      <c r="K1100" s="15">
        <f xml:space="preserve"> IF( ISNA( 'F_Inputs - Reps override'!J1100 ), "", IF( ISBLANK( 'F_Inputs - Reps override'!J1100 ), 'F_Inputs - Reps'!J1100, 'F_Inputs - Reps override'!J1100 ) )</f>
        <v>1.421</v>
      </c>
      <c r="L1100" s="7">
        <f t="shared" si="17"/>
        <v>7.4290000000000003</v>
      </c>
      <c r="M1100" t="str">
        <f xml:space="preserve"> INDEX(Lookup!$D$3:$D$134, MATCH('Inputs - Reps'!D1100, Lookup!$C$3:$C$134, 0),)</f>
        <v>E Capex WR</v>
      </c>
    </row>
    <row r="1101" spans="3:13">
      <c r="C1101" s="15" t="s">
        <v>305</v>
      </c>
      <c r="D1101" s="15" t="s">
        <v>118</v>
      </c>
      <c r="E1101" s="15" t="s">
        <v>119</v>
      </c>
      <c r="F1101" s="15" t="s">
        <v>36</v>
      </c>
      <c r="G1101" s="15">
        <f xml:space="preserve"> IF( ISNA( 'F_Inputs - Reps override'!F1101 ), "", IF( ISBLANK( 'F_Inputs - Reps override'!F1101 ), 'F_Inputs - Reps'!F1101, 'F_Inputs - Reps override'!F1101 ) )</f>
        <v>0</v>
      </c>
      <c r="H1101" s="15">
        <f xml:space="preserve"> IF( ISNA( 'F_Inputs - Reps override'!G1101 ), "", IF( ISBLANK( 'F_Inputs - Reps override'!G1101 ), 'F_Inputs - Reps'!G1101, 'F_Inputs - Reps override'!G1101 ) )</f>
        <v>0</v>
      </c>
      <c r="I1101" s="15">
        <f xml:space="preserve"> IF( ISNA( 'F_Inputs - Reps override'!H1101 ), "", IF( ISBLANK( 'F_Inputs - Reps override'!H1101 ), 'F_Inputs - Reps'!H1101, 'F_Inputs - Reps override'!H1101 ) )</f>
        <v>0</v>
      </c>
      <c r="J1101" s="15">
        <f xml:space="preserve"> IF( ISNA( 'F_Inputs - Reps override'!I1101 ), "", IF( ISBLANK( 'F_Inputs - Reps override'!I1101 ), 'F_Inputs - Reps'!I1101, 'F_Inputs - Reps override'!I1101 ) )</f>
        <v>0</v>
      </c>
      <c r="K1101" s="15">
        <f xml:space="preserve"> IF( ISNA( 'F_Inputs - Reps override'!J1101 ), "", IF( ISBLANK( 'F_Inputs - Reps override'!J1101 ), 'F_Inputs - Reps'!J1101, 'F_Inputs - Reps override'!J1101 ) )</f>
        <v>0</v>
      </c>
      <c r="L1101" s="7">
        <f t="shared" si="17"/>
        <v>0</v>
      </c>
      <c r="M1101" t="str">
        <f xml:space="preserve"> INDEX(Lookup!$D$3:$D$134, MATCH('Inputs - Reps'!D1101, Lookup!$C$3:$C$134, 0),)</f>
        <v>E Capex WN</v>
      </c>
    </row>
    <row r="1102" spans="3:13">
      <c r="C1102" s="15" t="s">
        <v>305</v>
      </c>
      <c r="D1102" s="15" t="s">
        <v>120</v>
      </c>
      <c r="E1102" s="15" t="s">
        <v>121</v>
      </c>
      <c r="F1102" s="15" t="s">
        <v>36</v>
      </c>
      <c r="G1102" s="15">
        <f xml:space="preserve"> IF( ISNA( 'F_Inputs - Reps override'!F1102 ), "", IF( ISBLANK( 'F_Inputs - Reps override'!F1102 ), 'F_Inputs - Reps'!F1102, 'F_Inputs - Reps override'!F1102 ) )</f>
        <v>0</v>
      </c>
      <c r="H1102" s="15">
        <f xml:space="preserve"> IF( ISNA( 'F_Inputs - Reps override'!G1102 ), "", IF( ISBLANK( 'F_Inputs - Reps override'!G1102 ), 'F_Inputs - Reps'!G1102, 'F_Inputs - Reps override'!G1102 ) )</f>
        <v>0</v>
      </c>
      <c r="I1102" s="15">
        <f xml:space="preserve"> IF( ISNA( 'F_Inputs - Reps override'!H1102 ), "", IF( ISBLANK( 'F_Inputs - Reps override'!H1102 ), 'F_Inputs - Reps'!H1102, 'F_Inputs - Reps override'!H1102 ) )</f>
        <v>0.46</v>
      </c>
      <c r="J1102" s="15">
        <f xml:space="preserve"> IF( ISNA( 'F_Inputs - Reps override'!I1102 ), "", IF( ISBLANK( 'F_Inputs - Reps override'!I1102 ), 'F_Inputs - Reps'!I1102, 'F_Inputs - Reps override'!I1102 ) )</f>
        <v>0</v>
      </c>
      <c r="K1102" s="15">
        <f xml:space="preserve"> IF( ISNA( 'F_Inputs - Reps override'!J1102 ), "", IF( ISBLANK( 'F_Inputs - Reps override'!J1102 ), 'F_Inputs - Reps'!J1102, 'F_Inputs - Reps override'!J1102 ) )</f>
        <v>0</v>
      </c>
      <c r="L1102" s="7">
        <f t="shared" si="17"/>
        <v>0.46</v>
      </c>
      <c r="M1102" t="str">
        <f xml:space="preserve"> INDEX(Lookup!$D$3:$D$134, MATCH('Inputs - Reps'!D1102, Lookup!$C$3:$C$134, 0),)</f>
        <v>E Capex WN</v>
      </c>
    </row>
    <row r="1103" spans="3:13">
      <c r="C1103" s="15" t="s">
        <v>305</v>
      </c>
      <c r="D1103" s="15" t="s">
        <v>122</v>
      </c>
      <c r="E1103" s="15" t="s">
        <v>123</v>
      </c>
      <c r="F1103" s="15" t="s">
        <v>36</v>
      </c>
      <c r="G1103" s="15">
        <f xml:space="preserve"> IF( ISNA( 'F_Inputs - Reps override'!F1103 ), "", IF( ISBLANK( 'F_Inputs - Reps override'!F1103 ), 'F_Inputs - Reps'!F1103, 'F_Inputs - Reps override'!F1103 ) )</f>
        <v>12.903</v>
      </c>
      <c r="H1103" s="15">
        <f xml:space="preserve"> IF( ISNA( 'F_Inputs - Reps override'!G1103 ), "", IF( ISBLANK( 'F_Inputs - Reps override'!G1103 ), 'F_Inputs - Reps'!G1103, 'F_Inputs - Reps override'!G1103 ) )</f>
        <v>10.994999999999999</v>
      </c>
      <c r="I1103" s="15">
        <f xml:space="preserve"> IF( ISNA( 'F_Inputs - Reps override'!H1103 ), "", IF( ISBLANK( 'F_Inputs - Reps override'!H1103 ), 'F_Inputs - Reps'!H1103, 'F_Inputs - Reps override'!H1103 ) )</f>
        <v>10.933</v>
      </c>
      <c r="J1103" s="15">
        <f xml:space="preserve"> IF( ISNA( 'F_Inputs - Reps override'!I1103 ), "", IF( ISBLANK( 'F_Inputs - Reps override'!I1103 ), 'F_Inputs - Reps'!I1103, 'F_Inputs - Reps override'!I1103 ) )</f>
        <v>10.635400000000001</v>
      </c>
      <c r="K1103" s="15">
        <f xml:space="preserve"> IF( ISNA( 'F_Inputs - Reps override'!J1103 ), "", IF( ISBLANK( 'F_Inputs - Reps override'!J1103 ), 'F_Inputs - Reps'!J1103, 'F_Inputs - Reps override'!J1103 ) )</f>
        <v>10.65</v>
      </c>
      <c r="L1103" s="7">
        <f t="shared" si="17"/>
        <v>56.116400000000006</v>
      </c>
      <c r="M1103" t="str">
        <f xml:space="preserve"> INDEX(Lookup!$D$3:$D$134, MATCH('Inputs - Reps'!D1103, Lookup!$C$3:$C$134, 0),)</f>
        <v>E Capex WN</v>
      </c>
    </row>
    <row r="1104" spans="3:13">
      <c r="C1104" s="15" t="s">
        <v>305</v>
      </c>
      <c r="D1104" s="15" t="s">
        <v>124</v>
      </c>
      <c r="E1104" s="15" t="s">
        <v>125</v>
      </c>
      <c r="F1104" s="15" t="s">
        <v>36</v>
      </c>
      <c r="G1104" s="15">
        <f xml:space="preserve"> IF( ISNA( 'F_Inputs - Reps override'!F1104 ), "", IF( ISBLANK( 'F_Inputs - Reps override'!F1104 ), 'F_Inputs - Reps'!F1104, 'F_Inputs - Reps override'!F1104 ) )</f>
        <v>0</v>
      </c>
      <c r="H1104" s="15">
        <f xml:space="preserve"> IF( ISNA( 'F_Inputs - Reps override'!G1104 ), "", IF( ISBLANK( 'F_Inputs - Reps override'!G1104 ), 'F_Inputs - Reps'!G1104, 'F_Inputs - Reps override'!G1104 ) )</f>
        <v>0</v>
      </c>
      <c r="I1104" s="15">
        <f xml:space="preserve"> IF( ISNA( 'F_Inputs - Reps override'!H1104 ), "", IF( ISBLANK( 'F_Inputs - Reps override'!H1104 ), 'F_Inputs - Reps'!H1104, 'F_Inputs - Reps override'!H1104 ) )</f>
        <v>0</v>
      </c>
      <c r="J1104" s="15">
        <f xml:space="preserve"> IF( ISNA( 'F_Inputs - Reps override'!I1104 ), "", IF( ISBLANK( 'F_Inputs - Reps override'!I1104 ), 'F_Inputs - Reps'!I1104, 'F_Inputs - Reps override'!I1104 ) )</f>
        <v>0</v>
      </c>
      <c r="K1104" s="15">
        <f xml:space="preserve"> IF( ISNA( 'F_Inputs - Reps override'!J1104 ), "", IF( ISBLANK( 'F_Inputs - Reps override'!J1104 ), 'F_Inputs - Reps'!J1104, 'F_Inputs - Reps override'!J1104 ) )</f>
        <v>0</v>
      </c>
      <c r="L1104" s="7">
        <f t="shared" si="17"/>
        <v>0</v>
      </c>
      <c r="M1104" t="str">
        <f xml:space="preserve"> INDEX(Lookup!$D$3:$D$134, MATCH('Inputs - Reps'!D1104, Lookup!$C$3:$C$134, 0),)</f>
        <v>B Opex WWN</v>
      </c>
    </row>
    <row r="1105" spans="3:13">
      <c r="C1105" s="15" t="s">
        <v>305</v>
      </c>
      <c r="D1105" s="15" t="s">
        <v>126</v>
      </c>
      <c r="E1105" s="15" t="s">
        <v>127</v>
      </c>
      <c r="F1105" s="15" t="s">
        <v>36</v>
      </c>
      <c r="G1105" s="15">
        <f xml:space="preserve"> IF( ISNA( 'F_Inputs - Reps override'!F1105 ), "", IF( ISBLANK( 'F_Inputs - Reps override'!F1105 ), 'F_Inputs - Reps'!F1105, 'F_Inputs - Reps override'!F1105 ) )</f>
        <v>0</v>
      </c>
      <c r="H1105" s="15">
        <f xml:space="preserve"> IF( ISNA( 'F_Inputs - Reps override'!G1105 ), "", IF( ISBLANK( 'F_Inputs - Reps override'!G1105 ), 'F_Inputs - Reps'!G1105, 'F_Inputs - Reps override'!G1105 ) )</f>
        <v>0</v>
      </c>
      <c r="I1105" s="15">
        <f xml:space="preserve"> IF( ISNA( 'F_Inputs - Reps override'!H1105 ), "", IF( ISBLANK( 'F_Inputs - Reps override'!H1105 ), 'F_Inputs - Reps'!H1105, 'F_Inputs - Reps override'!H1105 ) )</f>
        <v>0</v>
      </c>
      <c r="J1105" s="15">
        <f xml:space="preserve"> IF( ISNA( 'F_Inputs - Reps override'!I1105 ), "", IF( ISBLANK( 'F_Inputs - Reps override'!I1105 ), 'F_Inputs - Reps'!I1105, 'F_Inputs - Reps override'!I1105 ) )</f>
        <v>0</v>
      </c>
      <c r="K1105" s="15">
        <f xml:space="preserve"> IF( ISNA( 'F_Inputs - Reps override'!J1105 ), "", IF( ISBLANK( 'F_Inputs - Reps override'!J1105 ), 'F_Inputs - Reps'!J1105, 'F_Inputs - Reps override'!J1105 ) )</f>
        <v>0</v>
      </c>
      <c r="L1105" s="7">
        <f t="shared" si="17"/>
        <v>0</v>
      </c>
      <c r="M1105" t="str">
        <f xml:space="preserve"> INDEX(Lookup!$D$3:$D$134, MATCH('Inputs - Reps'!D1105, Lookup!$C$3:$C$134, 0),)</f>
        <v>B Opex WWN</v>
      </c>
    </row>
    <row r="1106" spans="3:13">
      <c r="C1106" s="15" t="s">
        <v>305</v>
      </c>
      <c r="D1106" s="15" t="s">
        <v>128</v>
      </c>
      <c r="E1106" s="15" t="s">
        <v>129</v>
      </c>
      <c r="F1106" s="15" t="s">
        <v>36</v>
      </c>
      <c r="G1106" s="15">
        <f xml:space="preserve"> IF( ISNA( 'F_Inputs - Reps override'!F1106 ), "", IF( ISBLANK( 'F_Inputs - Reps override'!F1106 ), 'F_Inputs - Reps'!F1106, 'F_Inputs - Reps override'!F1106 ) )</f>
        <v>0</v>
      </c>
      <c r="H1106" s="15">
        <f xml:space="preserve"> IF( ISNA( 'F_Inputs - Reps override'!G1106 ), "", IF( ISBLANK( 'F_Inputs - Reps override'!G1106 ), 'F_Inputs - Reps'!G1106, 'F_Inputs - Reps override'!G1106 ) )</f>
        <v>0</v>
      </c>
      <c r="I1106" s="15">
        <f xml:space="preserve"> IF( ISNA( 'F_Inputs - Reps override'!H1106 ), "", IF( ISBLANK( 'F_Inputs - Reps override'!H1106 ), 'F_Inputs - Reps'!H1106, 'F_Inputs - Reps override'!H1106 ) )</f>
        <v>0</v>
      </c>
      <c r="J1106" s="15">
        <f xml:space="preserve"> IF( ISNA( 'F_Inputs - Reps override'!I1106 ), "", IF( ISBLANK( 'F_Inputs - Reps override'!I1106 ), 'F_Inputs - Reps'!I1106, 'F_Inputs - Reps override'!I1106 ) )</f>
        <v>0</v>
      </c>
      <c r="K1106" s="15">
        <f xml:space="preserve"> IF( ISNA( 'F_Inputs - Reps override'!J1106 ), "", IF( ISBLANK( 'F_Inputs - Reps override'!J1106 ), 'F_Inputs - Reps'!J1106, 'F_Inputs - Reps override'!J1106 ) )</f>
        <v>0</v>
      </c>
      <c r="L1106" s="7">
        <f t="shared" si="17"/>
        <v>0</v>
      </c>
      <c r="M1106" t="str">
        <f xml:space="preserve"> INDEX(Lookup!$D$3:$D$134, MATCH('Inputs - Reps'!D1106, Lookup!$C$3:$C$134, 0),)</f>
        <v>B Opex BIO</v>
      </c>
    </row>
    <row r="1107" spans="3:13">
      <c r="C1107" s="15" t="s">
        <v>305</v>
      </c>
      <c r="D1107" s="15" t="s">
        <v>130</v>
      </c>
      <c r="E1107" s="15" t="s">
        <v>131</v>
      </c>
      <c r="F1107" s="15" t="s">
        <v>36</v>
      </c>
      <c r="G1107" s="15">
        <f xml:space="preserve"> IF( ISNA( 'F_Inputs - Reps override'!F1107 ), "", IF( ISBLANK( 'F_Inputs - Reps override'!F1107 ), 'F_Inputs - Reps'!F1107, 'F_Inputs - Reps override'!F1107 ) )</f>
        <v>0</v>
      </c>
      <c r="H1107" s="15">
        <f xml:space="preserve"> IF( ISNA( 'F_Inputs - Reps override'!G1107 ), "", IF( ISBLANK( 'F_Inputs - Reps override'!G1107 ), 'F_Inputs - Reps'!G1107, 'F_Inputs - Reps override'!G1107 ) )</f>
        <v>0</v>
      </c>
      <c r="I1107" s="15">
        <f xml:space="preserve"> IF( ISNA( 'F_Inputs - Reps override'!H1107 ), "", IF( ISBLANK( 'F_Inputs - Reps override'!H1107 ), 'F_Inputs - Reps'!H1107, 'F_Inputs - Reps override'!H1107 ) )</f>
        <v>0</v>
      </c>
      <c r="J1107" s="15">
        <f xml:space="preserve"> IF( ISNA( 'F_Inputs - Reps override'!I1107 ), "", IF( ISBLANK( 'F_Inputs - Reps override'!I1107 ), 'F_Inputs - Reps'!I1107, 'F_Inputs - Reps override'!I1107 ) )</f>
        <v>0</v>
      </c>
      <c r="K1107" s="15">
        <f xml:space="preserve"> IF( ISNA( 'F_Inputs - Reps override'!J1107 ), "", IF( ISBLANK( 'F_Inputs - Reps override'!J1107 ), 'F_Inputs - Reps'!J1107, 'F_Inputs - Reps override'!J1107 ) )</f>
        <v>0</v>
      </c>
      <c r="L1107" s="7">
        <f t="shared" si="17"/>
        <v>0</v>
      </c>
      <c r="M1107" t="str">
        <f xml:space="preserve"> INDEX(Lookup!$D$3:$D$134, MATCH('Inputs - Reps'!D1107, Lookup!$C$3:$C$134, 0),)</f>
        <v>B Opex BIO</v>
      </c>
    </row>
    <row r="1108" spans="3:13">
      <c r="C1108" s="15" t="s">
        <v>305</v>
      </c>
      <c r="D1108" s="15" t="s">
        <v>132</v>
      </c>
      <c r="E1108" s="15" t="s">
        <v>133</v>
      </c>
      <c r="F1108" s="15" t="s">
        <v>36</v>
      </c>
      <c r="G1108" s="15">
        <f xml:space="preserve"> IF( ISNA( 'F_Inputs - Reps override'!F1108 ), "", IF( ISBLANK( 'F_Inputs - Reps override'!F1108 ), 'F_Inputs - Reps'!F1108, 'F_Inputs - Reps override'!F1108 ) )</f>
        <v>0</v>
      </c>
      <c r="H1108" s="15">
        <f xml:space="preserve"> IF( ISNA( 'F_Inputs - Reps override'!G1108 ), "", IF( ISBLANK( 'F_Inputs - Reps override'!G1108 ), 'F_Inputs - Reps'!G1108, 'F_Inputs - Reps override'!G1108 ) )</f>
        <v>0</v>
      </c>
      <c r="I1108" s="15">
        <f xml:space="preserve"> IF( ISNA( 'F_Inputs - Reps override'!H1108 ), "", IF( ISBLANK( 'F_Inputs - Reps override'!H1108 ), 'F_Inputs - Reps'!H1108, 'F_Inputs - Reps override'!H1108 ) )</f>
        <v>0</v>
      </c>
      <c r="J1108" s="15">
        <f xml:space="preserve"> IF( ISNA( 'F_Inputs - Reps override'!I1108 ), "", IF( ISBLANK( 'F_Inputs - Reps override'!I1108 ), 'F_Inputs - Reps'!I1108, 'F_Inputs - Reps override'!I1108 ) )</f>
        <v>0</v>
      </c>
      <c r="K1108" s="15">
        <f xml:space="preserve"> IF( ISNA( 'F_Inputs - Reps override'!J1108 ), "", IF( ISBLANK( 'F_Inputs - Reps override'!J1108 ), 'F_Inputs - Reps'!J1108, 'F_Inputs - Reps override'!J1108 ) )</f>
        <v>0</v>
      </c>
      <c r="L1108" s="7">
        <f t="shared" si="17"/>
        <v>0</v>
      </c>
      <c r="M1108" t="str">
        <f xml:space="preserve"> INDEX(Lookup!$D$3:$D$134, MATCH('Inputs - Reps'!D1108, Lookup!$C$3:$C$134, 0),)</f>
        <v>B Opex BIO</v>
      </c>
    </row>
    <row r="1109" spans="3:13">
      <c r="C1109" s="15" t="s">
        <v>305</v>
      </c>
      <c r="D1109" s="15" t="s">
        <v>134</v>
      </c>
      <c r="E1109" s="15" t="s">
        <v>135</v>
      </c>
      <c r="F1109" s="15" t="s">
        <v>36</v>
      </c>
      <c r="G1109" s="15">
        <f xml:space="preserve"> IF( ISNA( 'F_Inputs - Reps override'!F1109 ), "", IF( ISBLANK( 'F_Inputs - Reps override'!F1109 ), 'F_Inputs - Reps'!F1109, 'F_Inputs - Reps override'!F1109 ) )</f>
        <v>0</v>
      </c>
      <c r="H1109" s="15">
        <f xml:space="preserve"> IF( ISNA( 'F_Inputs - Reps override'!G1109 ), "", IF( ISBLANK( 'F_Inputs - Reps override'!G1109 ), 'F_Inputs - Reps'!G1109, 'F_Inputs - Reps override'!G1109 ) )</f>
        <v>0</v>
      </c>
      <c r="I1109" s="15">
        <f xml:space="preserve"> IF( ISNA( 'F_Inputs - Reps override'!H1109 ), "", IF( ISBLANK( 'F_Inputs - Reps override'!H1109 ), 'F_Inputs - Reps'!H1109, 'F_Inputs - Reps override'!H1109 ) )</f>
        <v>0</v>
      </c>
      <c r="J1109" s="15">
        <f xml:space="preserve"> IF( ISNA( 'F_Inputs - Reps override'!I1109 ), "", IF( ISBLANK( 'F_Inputs - Reps override'!I1109 ), 'F_Inputs - Reps'!I1109, 'F_Inputs - Reps override'!I1109 ) )</f>
        <v>0</v>
      </c>
      <c r="K1109" s="15">
        <f xml:space="preserve"> IF( ISNA( 'F_Inputs - Reps override'!J1109 ), "", IF( ISBLANK( 'F_Inputs - Reps override'!J1109 ), 'F_Inputs - Reps'!J1109, 'F_Inputs - Reps override'!J1109 ) )</f>
        <v>0</v>
      </c>
      <c r="L1109" s="7">
        <f t="shared" si="17"/>
        <v>0</v>
      </c>
      <c r="M1109" t="str">
        <f xml:space="preserve"> INDEX(Lookup!$D$3:$D$134, MATCH('Inputs - Reps'!D1109, Lookup!$C$3:$C$134, 0),)</f>
        <v>E Opex WWN</v>
      </c>
    </row>
    <row r="1110" spans="3:13">
      <c r="C1110" s="15" t="s">
        <v>305</v>
      </c>
      <c r="D1110" s="15" t="s">
        <v>136</v>
      </c>
      <c r="E1110" s="15" t="s">
        <v>137</v>
      </c>
      <c r="F1110" s="15" t="s">
        <v>36</v>
      </c>
      <c r="G1110" s="15">
        <f xml:space="preserve"> IF( ISNA( 'F_Inputs - Reps override'!F1110 ), "", IF( ISBLANK( 'F_Inputs - Reps override'!F1110 ), 'F_Inputs - Reps'!F1110, 'F_Inputs - Reps override'!F1110 ) )</f>
        <v>0</v>
      </c>
      <c r="H1110" s="15">
        <f xml:space="preserve"> IF( ISNA( 'F_Inputs - Reps override'!G1110 ), "", IF( ISBLANK( 'F_Inputs - Reps override'!G1110 ), 'F_Inputs - Reps'!G1110, 'F_Inputs - Reps override'!G1110 ) )</f>
        <v>0</v>
      </c>
      <c r="I1110" s="15">
        <f xml:space="preserve"> IF( ISNA( 'F_Inputs - Reps override'!H1110 ), "", IF( ISBLANK( 'F_Inputs - Reps override'!H1110 ), 'F_Inputs - Reps'!H1110, 'F_Inputs - Reps override'!H1110 ) )</f>
        <v>0</v>
      </c>
      <c r="J1110" s="15">
        <f xml:space="preserve"> IF( ISNA( 'F_Inputs - Reps override'!I1110 ), "", IF( ISBLANK( 'F_Inputs - Reps override'!I1110 ), 'F_Inputs - Reps'!I1110, 'F_Inputs - Reps override'!I1110 ) )</f>
        <v>0</v>
      </c>
      <c r="K1110" s="15">
        <f xml:space="preserve"> IF( ISNA( 'F_Inputs - Reps override'!J1110 ), "", IF( ISBLANK( 'F_Inputs - Reps override'!J1110 ), 'F_Inputs - Reps'!J1110, 'F_Inputs - Reps override'!J1110 ) )</f>
        <v>0</v>
      </c>
      <c r="L1110" s="7">
        <f t="shared" si="17"/>
        <v>0</v>
      </c>
      <c r="M1110" t="str">
        <f xml:space="preserve"> INDEX(Lookup!$D$3:$D$134, MATCH('Inputs - Reps'!D1110, Lookup!$C$3:$C$134, 0),)</f>
        <v>E Opex WWN</v>
      </c>
    </row>
    <row r="1111" spans="3:13">
      <c r="C1111" s="15" t="s">
        <v>305</v>
      </c>
      <c r="D1111" s="15" t="s">
        <v>138</v>
      </c>
      <c r="E1111" s="15" t="s">
        <v>139</v>
      </c>
      <c r="F1111" s="15" t="s">
        <v>36</v>
      </c>
      <c r="G1111" s="15">
        <f xml:space="preserve"> IF( ISNA( 'F_Inputs - Reps override'!F1111 ), "", IF( ISBLANK( 'F_Inputs - Reps override'!F1111 ), 'F_Inputs - Reps'!F1111, 'F_Inputs - Reps override'!F1111 ) )</f>
        <v>0</v>
      </c>
      <c r="H1111" s="15">
        <f xml:space="preserve"> IF( ISNA( 'F_Inputs - Reps override'!G1111 ), "", IF( ISBLANK( 'F_Inputs - Reps override'!G1111 ), 'F_Inputs - Reps'!G1111, 'F_Inputs - Reps override'!G1111 ) )</f>
        <v>0</v>
      </c>
      <c r="I1111" s="15">
        <f xml:space="preserve"> IF( ISNA( 'F_Inputs - Reps override'!H1111 ), "", IF( ISBLANK( 'F_Inputs - Reps override'!H1111 ), 'F_Inputs - Reps'!H1111, 'F_Inputs - Reps override'!H1111 ) )</f>
        <v>0</v>
      </c>
      <c r="J1111" s="15">
        <f xml:space="preserve"> IF( ISNA( 'F_Inputs - Reps override'!I1111 ), "", IF( ISBLANK( 'F_Inputs - Reps override'!I1111 ), 'F_Inputs - Reps'!I1111, 'F_Inputs - Reps override'!I1111 ) )</f>
        <v>0</v>
      </c>
      <c r="K1111" s="15">
        <f xml:space="preserve"> IF( ISNA( 'F_Inputs - Reps override'!J1111 ), "", IF( ISBLANK( 'F_Inputs - Reps override'!J1111 ), 'F_Inputs - Reps'!J1111, 'F_Inputs - Reps override'!J1111 ) )</f>
        <v>0</v>
      </c>
      <c r="L1111" s="7">
        <f t="shared" si="17"/>
        <v>0</v>
      </c>
      <c r="M1111" t="str">
        <f xml:space="preserve"> INDEX(Lookup!$D$3:$D$134, MATCH('Inputs - Reps'!D1111, Lookup!$C$3:$C$134, 0),)</f>
        <v>E Opex BIO</v>
      </c>
    </row>
    <row r="1112" spans="3:13">
      <c r="C1112" s="15" t="s">
        <v>305</v>
      </c>
      <c r="D1112" s="15" t="s">
        <v>140</v>
      </c>
      <c r="E1112" s="15" t="s">
        <v>141</v>
      </c>
      <c r="F1112" s="15" t="s">
        <v>36</v>
      </c>
      <c r="G1112" s="15">
        <f xml:space="preserve"> IF( ISNA( 'F_Inputs - Reps override'!F1112 ), "", IF( ISBLANK( 'F_Inputs - Reps override'!F1112 ), 'F_Inputs - Reps'!F1112, 'F_Inputs - Reps override'!F1112 ) )</f>
        <v>0</v>
      </c>
      <c r="H1112" s="15">
        <f xml:space="preserve"> IF( ISNA( 'F_Inputs - Reps override'!G1112 ), "", IF( ISBLANK( 'F_Inputs - Reps override'!G1112 ), 'F_Inputs - Reps'!G1112, 'F_Inputs - Reps override'!G1112 ) )</f>
        <v>0</v>
      </c>
      <c r="I1112" s="15">
        <f xml:space="preserve"> IF( ISNA( 'F_Inputs - Reps override'!H1112 ), "", IF( ISBLANK( 'F_Inputs - Reps override'!H1112 ), 'F_Inputs - Reps'!H1112, 'F_Inputs - Reps override'!H1112 ) )</f>
        <v>0</v>
      </c>
      <c r="J1112" s="15">
        <f xml:space="preserve"> IF( ISNA( 'F_Inputs - Reps override'!I1112 ), "", IF( ISBLANK( 'F_Inputs - Reps override'!I1112 ), 'F_Inputs - Reps'!I1112, 'F_Inputs - Reps override'!I1112 ) )</f>
        <v>0</v>
      </c>
      <c r="K1112" s="15">
        <f xml:space="preserve"> IF( ISNA( 'F_Inputs - Reps override'!J1112 ), "", IF( ISBLANK( 'F_Inputs - Reps override'!J1112 ), 'F_Inputs - Reps'!J1112, 'F_Inputs - Reps override'!J1112 ) )</f>
        <v>0</v>
      </c>
      <c r="L1112" s="7">
        <f t="shared" si="17"/>
        <v>0</v>
      </c>
      <c r="M1112" t="str">
        <f xml:space="preserve"> INDEX(Lookup!$D$3:$D$134, MATCH('Inputs - Reps'!D1112, Lookup!$C$3:$C$134, 0),)</f>
        <v>E Opex BIO</v>
      </c>
    </row>
    <row r="1113" spans="3:13">
      <c r="C1113" s="15" t="s">
        <v>305</v>
      </c>
      <c r="D1113" s="15" t="s">
        <v>142</v>
      </c>
      <c r="E1113" s="15" t="s">
        <v>143</v>
      </c>
      <c r="F1113" s="15" t="s">
        <v>36</v>
      </c>
      <c r="G1113" s="15">
        <f xml:space="preserve"> IF( ISNA( 'F_Inputs - Reps override'!F1113 ), "", IF( ISBLANK( 'F_Inputs - Reps override'!F1113 ), 'F_Inputs - Reps'!F1113, 'F_Inputs - Reps override'!F1113 ) )</f>
        <v>0</v>
      </c>
      <c r="H1113" s="15">
        <f xml:space="preserve"> IF( ISNA( 'F_Inputs - Reps override'!G1113 ), "", IF( ISBLANK( 'F_Inputs - Reps override'!G1113 ), 'F_Inputs - Reps'!G1113, 'F_Inputs - Reps override'!G1113 ) )</f>
        <v>0</v>
      </c>
      <c r="I1113" s="15">
        <f xml:space="preserve"> IF( ISNA( 'F_Inputs - Reps override'!H1113 ), "", IF( ISBLANK( 'F_Inputs - Reps override'!H1113 ), 'F_Inputs - Reps'!H1113, 'F_Inputs - Reps override'!H1113 ) )</f>
        <v>0</v>
      </c>
      <c r="J1113" s="15">
        <f xml:space="preserve"> IF( ISNA( 'F_Inputs - Reps override'!I1113 ), "", IF( ISBLANK( 'F_Inputs - Reps override'!I1113 ), 'F_Inputs - Reps'!I1113, 'F_Inputs - Reps override'!I1113 ) )</f>
        <v>0</v>
      </c>
      <c r="K1113" s="15">
        <f xml:space="preserve"> IF( ISNA( 'F_Inputs - Reps override'!J1113 ), "", IF( ISBLANK( 'F_Inputs - Reps override'!J1113 ), 'F_Inputs - Reps'!J1113, 'F_Inputs - Reps override'!J1113 ) )</f>
        <v>0</v>
      </c>
      <c r="L1113" s="7">
        <f t="shared" si="17"/>
        <v>0</v>
      </c>
      <c r="M1113" t="str">
        <f xml:space="preserve"> INDEX(Lookup!$D$3:$D$134, MATCH('Inputs - Reps'!D1113, Lookup!$C$3:$C$134, 0),)</f>
        <v>E Opex BIO</v>
      </c>
    </row>
    <row r="1114" spans="3:13">
      <c r="C1114" s="15" t="s">
        <v>305</v>
      </c>
      <c r="D1114" s="15" t="s">
        <v>144</v>
      </c>
      <c r="E1114" s="15" t="s">
        <v>145</v>
      </c>
      <c r="F1114" s="15" t="s">
        <v>36</v>
      </c>
      <c r="G1114" s="15">
        <f xml:space="preserve"> IF( ISNA( 'F_Inputs - Reps override'!F1114 ), "", IF( ISBLANK( 'F_Inputs - Reps override'!F1114 ), 'F_Inputs - Reps'!F1114, 'F_Inputs - Reps override'!F1114 ) )</f>
        <v>0</v>
      </c>
      <c r="H1114" s="15">
        <f xml:space="preserve"> IF( ISNA( 'F_Inputs - Reps override'!G1114 ), "", IF( ISBLANK( 'F_Inputs - Reps override'!G1114 ), 'F_Inputs - Reps'!G1114, 'F_Inputs - Reps override'!G1114 ) )</f>
        <v>0</v>
      </c>
      <c r="I1114" s="15">
        <f xml:space="preserve"> IF( ISNA( 'F_Inputs - Reps override'!H1114 ), "", IF( ISBLANK( 'F_Inputs - Reps override'!H1114 ), 'F_Inputs - Reps'!H1114, 'F_Inputs - Reps override'!H1114 ) )</f>
        <v>0</v>
      </c>
      <c r="J1114" s="15">
        <f xml:space="preserve"> IF( ISNA( 'F_Inputs - Reps override'!I1114 ), "", IF( ISBLANK( 'F_Inputs - Reps override'!I1114 ), 'F_Inputs - Reps'!I1114, 'F_Inputs - Reps override'!I1114 ) )</f>
        <v>0</v>
      </c>
      <c r="K1114" s="15">
        <f xml:space="preserve"> IF( ISNA( 'F_Inputs - Reps override'!J1114 ), "", IF( ISBLANK( 'F_Inputs - Reps override'!J1114 ), 'F_Inputs - Reps'!J1114, 'F_Inputs - Reps override'!J1114 ) )</f>
        <v>0</v>
      </c>
      <c r="L1114" s="7">
        <f t="shared" si="17"/>
        <v>0</v>
      </c>
      <c r="M1114" t="str">
        <f xml:space="preserve"> INDEX(Lookup!$D$3:$D$134, MATCH('Inputs - Reps'!D1114, Lookup!$C$3:$C$134, 0),)</f>
        <v>Plus Opex WWN</v>
      </c>
    </row>
    <row r="1115" spans="3:13">
      <c r="C1115" s="15" t="s">
        <v>305</v>
      </c>
      <c r="D1115" s="15" t="s">
        <v>146</v>
      </c>
      <c r="E1115" s="15" t="s">
        <v>147</v>
      </c>
      <c r="F1115" s="15" t="s">
        <v>36</v>
      </c>
      <c r="G1115" s="15">
        <f xml:space="preserve"> IF( ISNA( 'F_Inputs - Reps override'!F1115 ), "", IF( ISBLANK( 'F_Inputs - Reps override'!F1115 ), 'F_Inputs - Reps'!F1115, 'F_Inputs - Reps override'!F1115 ) )</f>
        <v>0</v>
      </c>
      <c r="H1115" s="15">
        <f xml:space="preserve"> IF( ISNA( 'F_Inputs - Reps override'!G1115 ), "", IF( ISBLANK( 'F_Inputs - Reps override'!G1115 ), 'F_Inputs - Reps'!G1115, 'F_Inputs - Reps override'!G1115 ) )</f>
        <v>0</v>
      </c>
      <c r="I1115" s="15">
        <f xml:space="preserve"> IF( ISNA( 'F_Inputs - Reps override'!H1115 ), "", IF( ISBLANK( 'F_Inputs - Reps override'!H1115 ), 'F_Inputs - Reps'!H1115, 'F_Inputs - Reps override'!H1115 ) )</f>
        <v>0</v>
      </c>
      <c r="J1115" s="15">
        <f xml:space="preserve"> IF( ISNA( 'F_Inputs - Reps override'!I1115 ), "", IF( ISBLANK( 'F_Inputs - Reps override'!I1115 ), 'F_Inputs - Reps'!I1115, 'F_Inputs - Reps override'!I1115 ) )</f>
        <v>0</v>
      </c>
      <c r="K1115" s="15">
        <f xml:space="preserve"> IF( ISNA( 'F_Inputs - Reps override'!J1115 ), "", IF( ISBLANK( 'F_Inputs - Reps override'!J1115 ), 'F_Inputs - Reps'!J1115, 'F_Inputs - Reps override'!J1115 ) )</f>
        <v>0</v>
      </c>
      <c r="L1115" s="7">
        <f t="shared" si="17"/>
        <v>0</v>
      </c>
      <c r="M1115" t="str">
        <f xml:space="preserve"> INDEX(Lookup!$D$3:$D$134, MATCH('Inputs - Reps'!D1115, Lookup!$C$3:$C$134, 0),)</f>
        <v>Plus Opex WWN</v>
      </c>
    </row>
    <row r="1116" spans="3:13">
      <c r="C1116" s="15" t="s">
        <v>305</v>
      </c>
      <c r="D1116" s="15" t="s">
        <v>148</v>
      </c>
      <c r="E1116" s="15" t="s">
        <v>149</v>
      </c>
      <c r="F1116" s="15" t="s">
        <v>36</v>
      </c>
      <c r="G1116" s="15">
        <f xml:space="preserve"> IF( ISNA( 'F_Inputs - Reps override'!F1116 ), "", IF( ISBLANK( 'F_Inputs - Reps override'!F1116 ), 'F_Inputs - Reps'!F1116, 'F_Inputs - Reps override'!F1116 ) )</f>
        <v>0</v>
      </c>
      <c r="H1116" s="15">
        <f xml:space="preserve"> IF( ISNA( 'F_Inputs - Reps override'!G1116 ), "", IF( ISBLANK( 'F_Inputs - Reps override'!G1116 ), 'F_Inputs - Reps'!G1116, 'F_Inputs - Reps override'!G1116 ) )</f>
        <v>0</v>
      </c>
      <c r="I1116" s="15">
        <f xml:space="preserve"> IF( ISNA( 'F_Inputs - Reps override'!H1116 ), "", IF( ISBLANK( 'F_Inputs - Reps override'!H1116 ), 'F_Inputs - Reps'!H1116, 'F_Inputs - Reps override'!H1116 ) )</f>
        <v>0</v>
      </c>
      <c r="J1116" s="15">
        <f xml:space="preserve"> IF( ISNA( 'F_Inputs - Reps override'!I1116 ), "", IF( ISBLANK( 'F_Inputs - Reps override'!I1116 ), 'F_Inputs - Reps'!I1116, 'F_Inputs - Reps override'!I1116 ) )</f>
        <v>0</v>
      </c>
      <c r="K1116" s="15">
        <f xml:space="preserve"> IF( ISNA( 'F_Inputs - Reps override'!J1116 ), "", IF( ISBLANK( 'F_Inputs - Reps override'!J1116 ), 'F_Inputs - Reps'!J1116, 'F_Inputs - Reps override'!J1116 ) )</f>
        <v>0</v>
      </c>
      <c r="L1116" s="7">
        <f t="shared" si="17"/>
        <v>0</v>
      </c>
      <c r="M1116" t="str">
        <f xml:space="preserve"> INDEX(Lookup!$D$3:$D$134, MATCH('Inputs - Reps'!D1116, Lookup!$C$3:$C$134, 0),)</f>
        <v>Plus Opex BIO</v>
      </c>
    </row>
    <row r="1117" spans="3:13">
      <c r="C1117" s="15" t="s">
        <v>305</v>
      </c>
      <c r="D1117" s="15" t="s">
        <v>150</v>
      </c>
      <c r="E1117" s="15" t="s">
        <v>151</v>
      </c>
      <c r="F1117" s="15" t="s">
        <v>36</v>
      </c>
      <c r="G1117" s="15">
        <f xml:space="preserve"> IF( ISNA( 'F_Inputs - Reps override'!F1117 ), "", IF( ISBLANK( 'F_Inputs - Reps override'!F1117 ), 'F_Inputs - Reps'!F1117, 'F_Inputs - Reps override'!F1117 ) )</f>
        <v>0</v>
      </c>
      <c r="H1117" s="15">
        <f xml:space="preserve"> IF( ISNA( 'F_Inputs - Reps override'!G1117 ), "", IF( ISBLANK( 'F_Inputs - Reps override'!G1117 ), 'F_Inputs - Reps'!G1117, 'F_Inputs - Reps override'!G1117 ) )</f>
        <v>0</v>
      </c>
      <c r="I1117" s="15">
        <f xml:space="preserve"> IF( ISNA( 'F_Inputs - Reps override'!H1117 ), "", IF( ISBLANK( 'F_Inputs - Reps override'!H1117 ), 'F_Inputs - Reps'!H1117, 'F_Inputs - Reps override'!H1117 ) )</f>
        <v>0</v>
      </c>
      <c r="J1117" s="15">
        <f xml:space="preserve"> IF( ISNA( 'F_Inputs - Reps override'!I1117 ), "", IF( ISBLANK( 'F_Inputs - Reps override'!I1117 ), 'F_Inputs - Reps'!I1117, 'F_Inputs - Reps override'!I1117 ) )</f>
        <v>0</v>
      </c>
      <c r="K1117" s="15">
        <f xml:space="preserve"> IF( ISNA( 'F_Inputs - Reps override'!J1117 ), "", IF( ISBLANK( 'F_Inputs - Reps override'!J1117 ), 'F_Inputs - Reps'!J1117, 'F_Inputs - Reps override'!J1117 ) )</f>
        <v>0</v>
      </c>
      <c r="L1117" s="7">
        <f t="shared" si="17"/>
        <v>0</v>
      </c>
      <c r="M1117" t="str">
        <f xml:space="preserve"> INDEX(Lookup!$D$3:$D$134, MATCH('Inputs - Reps'!D1117, Lookup!$C$3:$C$134, 0),)</f>
        <v>Plus Opex BIO</v>
      </c>
    </row>
    <row r="1118" spans="3:13">
      <c r="C1118" s="15" t="s">
        <v>305</v>
      </c>
      <c r="D1118" s="15" t="s">
        <v>152</v>
      </c>
      <c r="E1118" s="15" t="s">
        <v>153</v>
      </c>
      <c r="F1118" s="15" t="s">
        <v>36</v>
      </c>
      <c r="G1118" s="15">
        <f xml:space="preserve"> IF( ISNA( 'F_Inputs - Reps override'!F1118 ), "", IF( ISBLANK( 'F_Inputs - Reps override'!F1118 ), 'F_Inputs - Reps'!F1118, 'F_Inputs - Reps override'!F1118 ) )</f>
        <v>0</v>
      </c>
      <c r="H1118" s="15">
        <f xml:space="preserve"> IF( ISNA( 'F_Inputs - Reps override'!G1118 ), "", IF( ISBLANK( 'F_Inputs - Reps override'!G1118 ), 'F_Inputs - Reps'!G1118, 'F_Inputs - Reps override'!G1118 ) )</f>
        <v>0</v>
      </c>
      <c r="I1118" s="15">
        <f xml:space="preserve"> IF( ISNA( 'F_Inputs - Reps override'!H1118 ), "", IF( ISBLANK( 'F_Inputs - Reps override'!H1118 ), 'F_Inputs - Reps'!H1118, 'F_Inputs - Reps override'!H1118 ) )</f>
        <v>0</v>
      </c>
      <c r="J1118" s="15">
        <f xml:space="preserve"> IF( ISNA( 'F_Inputs - Reps override'!I1118 ), "", IF( ISBLANK( 'F_Inputs - Reps override'!I1118 ), 'F_Inputs - Reps'!I1118, 'F_Inputs - Reps override'!I1118 ) )</f>
        <v>0</v>
      </c>
      <c r="K1118" s="15">
        <f xml:space="preserve"> IF( ISNA( 'F_Inputs - Reps override'!J1118 ), "", IF( ISBLANK( 'F_Inputs - Reps override'!J1118 ), 'F_Inputs - Reps'!J1118, 'F_Inputs - Reps override'!J1118 ) )</f>
        <v>0</v>
      </c>
      <c r="L1118" s="7">
        <f t="shared" si="17"/>
        <v>0</v>
      </c>
      <c r="M1118" t="str">
        <f xml:space="preserve"> INDEX(Lookup!$D$3:$D$134, MATCH('Inputs - Reps'!D1118, Lookup!$C$3:$C$134, 0),)</f>
        <v>Plus Opex BIO</v>
      </c>
    </row>
    <row r="1119" spans="3:13">
      <c r="C1119" s="15" t="s">
        <v>305</v>
      </c>
      <c r="D1119" s="15" t="s">
        <v>154</v>
      </c>
      <c r="E1119" s="15" t="s">
        <v>155</v>
      </c>
      <c r="F1119" s="15" t="s">
        <v>36</v>
      </c>
      <c r="G1119" s="15">
        <f xml:space="preserve"> IF( ISNA( 'F_Inputs - Reps override'!F1119 ), "", IF( ISBLANK( 'F_Inputs - Reps override'!F1119 ), 'F_Inputs - Reps'!F1119, 'F_Inputs - Reps override'!F1119 ) )</f>
        <v>0</v>
      </c>
      <c r="H1119" s="15">
        <f xml:space="preserve"> IF( ISNA( 'F_Inputs - Reps override'!G1119 ), "", IF( ISBLANK( 'F_Inputs - Reps override'!G1119 ), 'F_Inputs - Reps'!G1119, 'F_Inputs - Reps override'!G1119 ) )</f>
        <v>0</v>
      </c>
      <c r="I1119" s="15">
        <f xml:space="preserve"> IF( ISNA( 'F_Inputs - Reps override'!H1119 ), "", IF( ISBLANK( 'F_Inputs - Reps override'!H1119 ), 'F_Inputs - Reps'!H1119, 'F_Inputs - Reps override'!H1119 ) )</f>
        <v>0</v>
      </c>
      <c r="J1119" s="15">
        <f xml:space="preserve"> IF( ISNA( 'F_Inputs - Reps override'!I1119 ), "", IF( ISBLANK( 'F_Inputs - Reps override'!I1119 ), 'F_Inputs - Reps'!I1119, 'F_Inputs - Reps override'!I1119 ) )</f>
        <v>0</v>
      </c>
      <c r="K1119" s="15">
        <f xml:space="preserve"> IF( ISNA( 'F_Inputs - Reps override'!J1119 ), "", IF( ISBLANK( 'F_Inputs - Reps override'!J1119 ), 'F_Inputs - Reps'!J1119, 'F_Inputs - Reps override'!J1119 ) )</f>
        <v>0</v>
      </c>
      <c r="L1119" s="7">
        <f t="shared" si="17"/>
        <v>0</v>
      </c>
      <c r="M1119" t="str">
        <f xml:space="preserve"> INDEX(Lookup!$D$3:$D$134, MATCH('Inputs - Reps'!D1119, Lookup!$C$3:$C$134, 0),)</f>
        <v>Plus Opex WWN</v>
      </c>
    </row>
    <row r="1120" spans="3:13">
      <c r="C1120" s="15" t="s">
        <v>305</v>
      </c>
      <c r="D1120" s="15" t="s">
        <v>156</v>
      </c>
      <c r="E1120" s="15" t="s">
        <v>157</v>
      </c>
      <c r="F1120" s="15" t="s">
        <v>36</v>
      </c>
      <c r="G1120" s="15">
        <f xml:space="preserve"> IF( ISNA( 'F_Inputs - Reps override'!F1120 ), "", IF( ISBLANK( 'F_Inputs - Reps override'!F1120 ), 'F_Inputs - Reps'!F1120, 'F_Inputs - Reps override'!F1120 ) )</f>
        <v>0</v>
      </c>
      <c r="H1120" s="15">
        <f xml:space="preserve"> IF( ISNA( 'F_Inputs - Reps override'!G1120 ), "", IF( ISBLANK( 'F_Inputs - Reps override'!G1120 ), 'F_Inputs - Reps'!G1120, 'F_Inputs - Reps override'!G1120 ) )</f>
        <v>0</v>
      </c>
      <c r="I1120" s="15">
        <f xml:space="preserve"> IF( ISNA( 'F_Inputs - Reps override'!H1120 ), "", IF( ISBLANK( 'F_Inputs - Reps override'!H1120 ), 'F_Inputs - Reps'!H1120, 'F_Inputs - Reps override'!H1120 ) )</f>
        <v>0</v>
      </c>
      <c r="J1120" s="15">
        <f xml:space="preserve"> IF( ISNA( 'F_Inputs - Reps override'!I1120 ), "", IF( ISBLANK( 'F_Inputs - Reps override'!I1120 ), 'F_Inputs - Reps'!I1120, 'F_Inputs - Reps override'!I1120 ) )</f>
        <v>0</v>
      </c>
      <c r="K1120" s="15">
        <f xml:space="preserve"> IF( ISNA( 'F_Inputs - Reps override'!J1120 ), "", IF( ISBLANK( 'F_Inputs - Reps override'!J1120 ), 'F_Inputs - Reps'!J1120, 'F_Inputs - Reps override'!J1120 ) )</f>
        <v>0</v>
      </c>
      <c r="L1120" s="7">
        <f t="shared" si="17"/>
        <v>0</v>
      </c>
      <c r="M1120" t="str">
        <f xml:space="preserve"> INDEX(Lookup!$D$3:$D$134, MATCH('Inputs - Reps'!D1120, Lookup!$C$3:$C$134, 0),)</f>
        <v>Plus Opex WWN</v>
      </c>
    </row>
    <row r="1121" spans="3:13">
      <c r="C1121" s="15" t="s">
        <v>305</v>
      </c>
      <c r="D1121" s="15" t="s">
        <v>158</v>
      </c>
      <c r="E1121" s="15" t="s">
        <v>159</v>
      </c>
      <c r="F1121" s="15" t="s">
        <v>36</v>
      </c>
      <c r="G1121" s="15">
        <f xml:space="preserve"> IF( ISNA( 'F_Inputs - Reps override'!F1121 ), "", IF( ISBLANK( 'F_Inputs - Reps override'!F1121 ), 'F_Inputs - Reps'!F1121, 'F_Inputs - Reps override'!F1121 ) )</f>
        <v>0</v>
      </c>
      <c r="H1121" s="15">
        <f xml:space="preserve"> IF( ISNA( 'F_Inputs - Reps override'!G1121 ), "", IF( ISBLANK( 'F_Inputs - Reps override'!G1121 ), 'F_Inputs - Reps'!G1121, 'F_Inputs - Reps override'!G1121 ) )</f>
        <v>0</v>
      </c>
      <c r="I1121" s="15">
        <f xml:space="preserve"> IF( ISNA( 'F_Inputs - Reps override'!H1121 ), "", IF( ISBLANK( 'F_Inputs - Reps override'!H1121 ), 'F_Inputs - Reps'!H1121, 'F_Inputs - Reps override'!H1121 ) )</f>
        <v>0</v>
      </c>
      <c r="J1121" s="15">
        <f xml:space="preserve"> IF( ISNA( 'F_Inputs - Reps override'!I1121 ), "", IF( ISBLANK( 'F_Inputs - Reps override'!I1121 ), 'F_Inputs - Reps'!I1121, 'F_Inputs - Reps override'!I1121 ) )</f>
        <v>0</v>
      </c>
      <c r="K1121" s="15">
        <f xml:space="preserve"> IF( ISNA( 'F_Inputs - Reps override'!J1121 ), "", IF( ISBLANK( 'F_Inputs - Reps override'!J1121 ), 'F_Inputs - Reps'!J1121, 'F_Inputs - Reps override'!J1121 ) )</f>
        <v>0</v>
      </c>
      <c r="L1121" s="7">
        <f t="shared" si="17"/>
        <v>0</v>
      </c>
      <c r="M1121" t="str">
        <f xml:space="preserve"> INDEX(Lookup!$D$3:$D$134, MATCH('Inputs - Reps'!D1121, Lookup!$C$3:$C$134, 0),)</f>
        <v>Plus Opex BIO</v>
      </c>
    </row>
    <row r="1122" spans="3:13">
      <c r="C1122" s="15" t="s">
        <v>305</v>
      </c>
      <c r="D1122" s="15" t="s">
        <v>160</v>
      </c>
      <c r="E1122" s="15" t="s">
        <v>161</v>
      </c>
      <c r="F1122" s="15" t="s">
        <v>36</v>
      </c>
      <c r="G1122" s="15">
        <f xml:space="preserve"> IF( ISNA( 'F_Inputs - Reps override'!F1122 ), "", IF( ISBLANK( 'F_Inputs - Reps override'!F1122 ), 'F_Inputs - Reps'!F1122, 'F_Inputs - Reps override'!F1122 ) )</f>
        <v>0</v>
      </c>
      <c r="H1122" s="15">
        <f xml:space="preserve"> IF( ISNA( 'F_Inputs - Reps override'!G1122 ), "", IF( ISBLANK( 'F_Inputs - Reps override'!G1122 ), 'F_Inputs - Reps'!G1122, 'F_Inputs - Reps override'!G1122 ) )</f>
        <v>0</v>
      </c>
      <c r="I1122" s="15">
        <f xml:space="preserve"> IF( ISNA( 'F_Inputs - Reps override'!H1122 ), "", IF( ISBLANK( 'F_Inputs - Reps override'!H1122 ), 'F_Inputs - Reps'!H1122, 'F_Inputs - Reps override'!H1122 ) )</f>
        <v>0</v>
      </c>
      <c r="J1122" s="15">
        <f xml:space="preserve"> IF( ISNA( 'F_Inputs - Reps override'!I1122 ), "", IF( ISBLANK( 'F_Inputs - Reps override'!I1122 ), 'F_Inputs - Reps'!I1122, 'F_Inputs - Reps override'!I1122 ) )</f>
        <v>0</v>
      </c>
      <c r="K1122" s="15">
        <f xml:space="preserve"> IF( ISNA( 'F_Inputs - Reps override'!J1122 ), "", IF( ISBLANK( 'F_Inputs - Reps override'!J1122 ), 'F_Inputs - Reps'!J1122, 'F_Inputs - Reps override'!J1122 ) )</f>
        <v>0</v>
      </c>
      <c r="L1122" s="7">
        <f t="shared" si="17"/>
        <v>0</v>
      </c>
      <c r="M1122" t="str">
        <f xml:space="preserve"> INDEX(Lookup!$D$3:$D$134, MATCH('Inputs - Reps'!D1122, Lookup!$C$3:$C$134, 0),)</f>
        <v>Plus Opex BIO</v>
      </c>
    </row>
    <row r="1123" spans="3:13">
      <c r="C1123" s="15" t="s">
        <v>305</v>
      </c>
      <c r="D1123" s="15" t="s">
        <v>162</v>
      </c>
      <c r="E1123" s="15" t="s">
        <v>163</v>
      </c>
      <c r="F1123" s="15" t="s">
        <v>36</v>
      </c>
      <c r="G1123" s="15">
        <f xml:space="preserve"> IF( ISNA( 'F_Inputs - Reps override'!F1123 ), "", IF( ISBLANK( 'F_Inputs - Reps override'!F1123 ), 'F_Inputs - Reps'!F1123, 'F_Inputs - Reps override'!F1123 ) )</f>
        <v>0</v>
      </c>
      <c r="H1123" s="15">
        <f xml:space="preserve"> IF( ISNA( 'F_Inputs - Reps override'!G1123 ), "", IF( ISBLANK( 'F_Inputs - Reps override'!G1123 ), 'F_Inputs - Reps'!G1123, 'F_Inputs - Reps override'!G1123 ) )</f>
        <v>0</v>
      </c>
      <c r="I1123" s="15">
        <f xml:space="preserve"> IF( ISNA( 'F_Inputs - Reps override'!H1123 ), "", IF( ISBLANK( 'F_Inputs - Reps override'!H1123 ), 'F_Inputs - Reps'!H1123, 'F_Inputs - Reps override'!H1123 ) )</f>
        <v>0</v>
      </c>
      <c r="J1123" s="15">
        <f xml:space="preserve"> IF( ISNA( 'F_Inputs - Reps override'!I1123 ), "", IF( ISBLANK( 'F_Inputs - Reps override'!I1123 ), 'F_Inputs - Reps'!I1123, 'F_Inputs - Reps override'!I1123 ) )</f>
        <v>0</v>
      </c>
      <c r="K1123" s="15">
        <f xml:space="preserve"> IF( ISNA( 'F_Inputs - Reps override'!J1123 ), "", IF( ISBLANK( 'F_Inputs - Reps override'!J1123 ), 'F_Inputs - Reps'!J1123, 'F_Inputs - Reps override'!J1123 ) )</f>
        <v>0</v>
      </c>
      <c r="L1123" s="7">
        <f t="shared" si="17"/>
        <v>0</v>
      </c>
      <c r="M1123" t="str">
        <f xml:space="preserve"> INDEX(Lookup!$D$3:$D$134, MATCH('Inputs - Reps'!D1123, Lookup!$C$3:$C$134, 0),)</f>
        <v>Plus Opex BIO</v>
      </c>
    </row>
    <row r="1124" spans="3:13">
      <c r="C1124" s="15" t="s">
        <v>305</v>
      </c>
      <c r="D1124" s="15" t="s">
        <v>164</v>
      </c>
      <c r="E1124" s="15" t="s">
        <v>165</v>
      </c>
      <c r="F1124" s="15" t="s">
        <v>36</v>
      </c>
      <c r="G1124" s="15">
        <f xml:space="preserve"> IF( ISNA( 'F_Inputs - Reps override'!F1124 ), "", IF( ISBLANK( 'F_Inputs - Reps override'!F1124 ), 'F_Inputs - Reps'!F1124, 'F_Inputs - Reps override'!F1124 ) )</f>
        <v>0</v>
      </c>
      <c r="H1124" s="15">
        <f xml:space="preserve"> IF( ISNA( 'F_Inputs - Reps override'!G1124 ), "", IF( ISBLANK( 'F_Inputs - Reps override'!G1124 ), 'F_Inputs - Reps'!G1124, 'F_Inputs - Reps override'!G1124 ) )</f>
        <v>0</v>
      </c>
      <c r="I1124" s="15">
        <f xml:space="preserve"> IF( ISNA( 'F_Inputs - Reps override'!H1124 ), "", IF( ISBLANK( 'F_Inputs - Reps override'!H1124 ), 'F_Inputs - Reps'!H1124, 'F_Inputs - Reps override'!H1124 ) )</f>
        <v>0</v>
      </c>
      <c r="J1124" s="15">
        <f xml:space="preserve"> IF( ISNA( 'F_Inputs - Reps override'!I1124 ), "", IF( ISBLANK( 'F_Inputs - Reps override'!I1124 ), 'F_Inputs - Reps'!I1124, 'F_Inputs - Reps override'!I1124 ) )</f>
        <v>0</v>
      </c>
      <c r="K1124" s="15">
        <f xml:space="preserve"> IF( ISNA( 'F_Inputs - Reps override'!J1124 ), "", IF( ISBLANK( 'F_Inputs - Reps override'!J1124 ), 'F_Inputs - Reps'!J1124, 'F_Inputs - Reps override'!J1124 ) )</f>
        <v>0</v>
      </c>
      <c r="L1124" s="7">
        <f t="shared" si="17"/>
        <v>0</v>
      </c>
      <c r="M1124" t="str">
        <f xml:space="preserve"> INDEX(Lookup!$D$3:$D$134, MATCH('Inputs - Reps'!D1124, Lookup!$C$3:$C$134, 0),)</f>
        <v>Plus Opex WWN</v>
      </c>
    </row>
    <row r="1125" spans="3:13">
      <c r="C1125" s="15" t="s">
        <v>305</v>
      </c>
      <c r="D1125" s="15" t="s">
        <v>166</v>
      </c>
      <c r="E1125" s="15" t="s">
        <v>167</v>
      </c>
      <c r="F1125" s="15" t="s">
        <v>36</v>
      </c>
      <c r="G1125" s="15">
        <f xml:space="preserve"> IF( ISNA( 'F_Inputs - Reps override'!F1125 ), "", IF( ISBLANK( 'F_Inputs - Reps override'!F1125 ), 'F_Inputs - Reps'!F1125, 'F_Inputs - Reps override'!F1125 ) )</f>
        <v>0</v>
      </c>
      <c r="H1125" s="15">
        <f xml:space="preserve"> IF( ISNA( 'F_Inputs - Reps override'!G1125 ), "", IF( ISBLANK( 'F_Inputs - Reps override'!G1125 ), 'F_Inputs - Reps'!G1125, 'F_Inputs - Reps override'!G1125 ) )</f>
        <v>0</v>
      </c>
      <c r="I1125" s="15">
        <f xml:space="preserve"> IF( ISNA( 'F_Inputs - Reps override'!H1125 ), "", IF( ISBLANK( 'F_Inputs - Reps override'!H1125 ), 'F_Inputs - Reps'!H1125, 'F_Inputs - Reps override'!H1125 ) )</f>
        <v>0</v>
      </c>
      <c r="J1125" s="15">
        <f xml:space="preserve"> IF( ISNA( 'F_Inputs - Reps override'!I1125 ), "", IF( ISBLANK( 'F_Inputs - Reps override'!I1125 ), 'F_Inputs - Reps'!I1125, 'F_Inputs - Reps override'!I1125 ) )</f>
        <v>0</v>
      </c>
      <c r="K1125" s="15">
        <f xml:space="preserve"> IF( ISNA( 'F_Inputs - Reps override'!J1125 ), "", IF( ISBLANK( 'F_Inputs - Reps override'!J1125 ), 'F_Inputs - Reps'!J1125, 'F_Inputs - Reps override'!J1125 ) )</f>
        <v>0</v>
      </c>
      <c r="L1125" s="7">
        <f t="shared" si="17"/>
        <v>0</v>
      </c>
      <c r="M1125" t="str">
        <f xml:space="preserve"> INDEX(Lookup!$D$3:$D$134, MATCH('Inputs - Reps'!D1125, Lookup!$C$3:$C$134, 0),)</f>
        <v>Plus Opex WWN</v>
      </c>
    </row>
    <row r="1126" spans="3:13">
      <c r="C1126" s="15" t="s">
        <v>305</v>
      </c>
      <c r="D1126" s="15" t="s">
        <v>168</v>
      </c>
      <c r="E1126" s="15" t="s">
        <v>169</v>
      </c>
      <c r="F1126" s="15" t="s">
        <v>36</v>
      </c>
      <c r="G1126" s="15">
        <f xml:space="preserve"> IF( ISNA( 'F_Inputs - Reps override'!F1126 ), "", IF( ISBLANK( 'F_Inputs - Reps override'!F1126 ), 'F_Inputs - Reps'!F1126, 'F_Inputs - Reps override'!F1126 ) )</f>
        <v>0</v>
      </c>
      <c r="H1126" s="15">
        <f xml:space="preserve"> IF( ISNA( 'F_Inputs - Reps override'!G1126 ), "", IF( ISBLANK( 'F_Inputs - Reps override'!G1126 ), 'F_Inputs - Reps'!G1126, 'F_Inputs - Reps override'!G1126 ) )</f>
        <v>0</v>
      </c>
      <c r="I1126" s="15">
        <f xml:space="preserve"> IF( ISNA( 'F_Inputs - Reps override'!H1126 ), "", IF( ISBLANK( 'F_Inputs - Reps override'!H1126 ), 'F_Inputs - Reps'!H1126, 'F_Inputs - Reps override'!H1126 ) )</f>
        <v>0</v>
      </c>
      <c r="J1126" s="15">
        <f xml:space="preserve"> IF( ISNA( 'F_Inputs - Reps override'!I1126 ), "", IF( ISBLANK( 'F_Inputs - Reps override'!I1126 ), 'F_Inputs - Reps'!I1126, 'F_Inputs - Reps override'!I1126 ) )</f>
        <v>0</v>
      </c>
      <c r="K1126" s="15">
        <f xml:space="preserve"> IF( ISNA( 'F_Inputs - Reps override'!J1126 ), "", IF( ISBLANK( 'F_Inputs - Reps override'!J1126 ), 'F_Inputs - Reps'!J1126, 'F_Inputs - Reps override'!J1126 ) )</f>
        <v>0</v>
      </c>
      <c r="L1126" s="7">
        <f t="shared" si="17"/>
        <v>0</v>
      </c>
      <c r="M1126" t="str">
        <f xml:space="preserve"> INDEX(Lookup!$D$3:$D$134, MATCH('Inputs - Reps'!D1126, Lookup!$C$3:$C$134, 0),)</f>
        <v>Plus Opex BIO</v>
      </c>
    </row>
    <row r="1127" spans="3:13">
      <c r="C1127" s="15" t="s">
        <v>305</v>
      </c>
      <c r="D1127" s="15" t="s">
        <v>170</v>
      </c>
      <c r="E1127" s="15" t="s">
        <v>171</v>
      </c>
      <c r="F1127" s="15" t="s">
        <v>36</v>
      </c>
      <c r="G1127" s="15">
        <f xml:space="preserve"> IF( ISNA( 'F_Inputs - Reps override'!F1127 ), "", IF( ISBLANK( 'F_Inputs - Reps override'!F1127 ), 'F_Inputs - Reps'!F1127, 'F_Inputs - Reps override'!F1127 ) )</f>
        <v>0</v>
      </c>
      <c r="H1127" s="15">
        <f xml:space="preserve"> IF( ISNA( 'F_Inputs - Reps override'!G1127 ), "", IF( ISBLANK( 'F_Inputs - Reps override'!G1127 ), 'F_Inputs - Reps'!G1127, 'F_Inputs - Reps override'!G1127 ) )</f>
        <v>0</v>
      </c>
      <c r="I1127" s="15">
        <f xml:space="preserve"> IF( ISNA( 'F_Inputs - Reps override'!H1127 ), "", IF( ISBLANK( 'F_Inputs - Reps override'!H1127 ), 'F_Inputs - Reps'!H1127, 'F_Inputs - Reps override'!H1127 ) )</f>
        <v>0</v>
      </c>
      <c r="J1127" s="15">
        <f xml:space="preserve"> IF( ISNA( 'F_Inputs - Reps override'!I1127 ), "", IF( ISBLANK( 'F_Inputs - Reps override'!I1127 ), 'F_Inputs - Reps'!I1127, 'F_Inputs - Reps override'!I1127 ) )</f>
        <v>0</v>
      </c>
      <c r="K1127" s="15">
        <f xml:space="preserve"> IF( ISNA( 'F_Inputs - Reps override'!J1127 ), "", IF( ISBLANK( 'F_Inputs - Reps override'!J1127 ), 'F_Inputs - Reps'!J1127, 'F_Inputs - Reps override'!J1127 ) )</f>
        <v>0</v>
      </c>
      <c r="L1127" s="7">
        <f t="shared" si="17"/>
        <v>0</v>
      </c>
      <c r="M1127" t="str">
        <f xml:space="preserve"> INDEX(Lookup!$D$3:$D$134, MATCH('Inputs - Reps'!D1127, Lookup!$C$3:$C$134, 0),)</f>
        <v>Plus Opex BIO</v>
      </c>
    </row>
    <row r="1128" spans="3:13">
      <c r="C1128" s="15" t="s">
        <v>305</v>
      </c>
      <c r="D1128" s="15" t="s">
        <v>172</v>
      </c>
      <c r="E1128" s="15" t="s">
        <v>173</v>
      </c>
      <c r="F1128" s="15" t="s">
        <v>36</v>
      </c>
      <c r="G1128" s="15">
        <f xml:space="preserve"> IF( ISNA( 'F_Inputs - Reps override'!F1128 ), "", IF( ISBLANK( 'F_Inputs - Reps override'!F1128 ), 'F_Inputs - Reps'!F1128, 'F_Inputs - Reps override'!F1128 ) )</f>
        <v>0</v>
      </c>
      <c r="H1128" s="15">
        <f xml:space="preserve"> IF( ISNA( 'F_Inputs - Reps override'!G1128 ), "", IF( ISBLANK( 'F_Inputs - Reps override'!G1128 ), 'F_Inputs - Reps'!G1128, 'F_Inputs - Reps override'!G1128 ) )</f>
        <v>0</v>
      </c>
      <c r="I1128" s="15">
        <f xml:space="preserve"> IF( ISNA( 'F_Inputs - Reps override'!H1128 ), "", IF( ISBLANK( 'F_Inputs - Reps override'!H1128 ), 'F_Inputs - Reps'!H1128, 'F_Inputs - Reps override'!H1128 ) )</f>
        <v>0</v>
      </c>
      <c r="J1128" s="15">
        <f xml:space="preserve"> IF( ISNA( 'F_Inputs - Reps override'!I1128 ), "", IF( ISBLANK( 'F_Inputs - Reps override'!I1128 ), 'F_Inputs - Reps'!I1128, 'F_Inputs - Reps override'!I1128 ) )</f>
        <v>0</v>
      </c>
      <c r="K1128" s="15">
        <f xml:space="preserve"> IF( ISNA( 'F_Inputs - Reps override'!J1128 ), "", IF( ISBLANK( 'F_Inputs - Reps override'!J1128 ), 'F_Inputs - Reps'!J1128, 'F_Inputs - Reps override'!J1128 ) )</f>
        <v>0</v>
      </c>
      <c r="L1128" s="7">
        <f t="shared" si="17"/>
        <v>0</v>
      </c>
      <c r="M1128" t="str">
        <f xml:space="preserve"> INDEX(Lookup!$D$3:$D$134, MATCH('Inputs - Reps'!D1128, Lookup!$C$3:$C$134, 0),)</f>
        <v>Plus Opex BIO</v>
      </c>
    </row>
    <row r="1129" spans="3:13">
      <c r="C1129" s="15" t="s">
        <v>305</v>
      </c>
      <c r="D1129" s="15" t="s">
        <v>174</v>
      </c>
      <c r="E1129" s="15" t="s">
        <v>175</v>
      </c>
      <c r="F1129" s="15" t="s">
        <v>36</v>
      </c>
      <c r="G1129" s="15">
        <f xml:space="preserve"> IF( ISNA( 'F_Inputs - Reps override'!F1129 ), "", IF( ISBLANK( 'F_Inputs - Reps override'!F1129 ), 'F_Inputs - Reps'!F1129, 'F_Inputs - Reps override'!F1129 ) )</f>
        <v>0</v>
      </c>
      <c r="H1129" s="15">
        <f xml:space="preserve"> IF( ISNA( 'F_Inputs - Reps override'!G1129 ), "", IF( ISBLANK( 'F_Inputs - Reps override'!G1129 ), 'F_Inputs - Reps'!G1129, 'F_Inputs - Reps override'!G1129 ) )</f>
        <v>0</v>
      </c>
      <c r="I1129" s="15">
        <f xml:space="preserve"> IF( ISNA( 'F_Inputs - Reps override'!H1129 ), "", IF( ISBLANK( 'F_Inputs - Reps override'!H1129 ), 'F_Inputs - Reps'!H1129, 'F_Inputs - Reps override'!H1129 ) )</f>
        <v>0</v>
      </c>
      <c r="J1129" s="15">
        <f xml:space="preserve"> IF( ISNA( 'F_Inputs - Reps override'!I1129 ), "", IF( ISBLANK( 'F_Inputs - Reps override'!I1129 ), 'F_Inputs - Reps'!I1129, 'F_Inputs - Reps override'!I1129 ) )</f>
        <v>0</v>
      </c>
      <c r="K1129" s="15">
        <f xml:space="preserve"> IF( ISNA( 'F_Inputs - Reps override'!J1129 ), "", IF( ISBLANK( 'F_Inputs - Reps override'!J1129 ), 'F_Inputs - Reps'!J1129, 'F_Inputs - Reps override'!J1129 ) )</f>
        <v>0</v>
      </c>
      <c r="L1129" s="7">
        <f t="shared" si="17"/>
        <v>0</v>
      </c>
      <c r="M1129" t="str">
        <f xml:space="preserve"> INDEX(Lookup!$D$3:$D$134, MATCH('Inputs - Reps'!D1129, Lookup!$C$3:$C$134, 0),)</f>
        <v>Plus Opex WWN</v>
      </c>
    </row>
    <row r="1130" spans="3:13">
      <c r="C1130" s="15" t="s">
        <v>305</v>
      </c>
      <c r="D1130" s="15" t="s">
        <v>176</v>
      </c>
      <c r="E1130" s="15" t="s">
        <v>177</v>
      </c>
      <c r="F1130" s="15" t="s">
        <v>36</v>
      </c>
      <c r="G1130" s="15">
        <f xml:space="preserve"> IF( ISNA( 'F_Inputs - Reps override'!F1130 ), "", IF( ISBLANK( 'F_Inputs - Reps override'!F1130 ), 'F_Inputs - Reps'!F1130, 'F_Inputs - Reps override'!F1130 ) )</f>
        <v>0</v>
      </c>
      <c r="H1130" s="15">
        <f xml:space="preserve"> IF( ISNA( 'F_Inputs - Reps override'!G1130 ), "", IF( ISBLANK( 'F_Inputs - Reps override'!G1130 ), 'F_Inputs - Reps'!G1130, 'F_Inputs - Reps override'!G1130 ) )</f>
        <v>0</v>
      </c>
      <c r="I1130" s="15">
        <f xml:space="preserve"> IF( ISNA( 'F_Inputs - Reps override'!H1130 ), "", IF( ISBLANK( 'F_Inputs - Reps override'!H1130 ), 'F_Inputs - Reps'!H1130, 'F_Inputs - Reps override'!H1130 ) )</f>
        <v>0</v>
      </c>
      <c r="J1130" s="15">
        <f xml:space="preserve"> IF( ISNA( 'F_Inputs - Reps override'!I1130 ), "", IF( ISBLANK( 'F_Inputs - Reps override'!I1130 ), 'F_Inputs - Reps'!I1130, 'F_Inputs - Reps override'!I1130 ) )</f>
        <v>0</v>
      </c>
      <c r="K1130" s="15">
        <f xml:space="preserve"> IF( ISNA( 'F_Inputs - Reps override'!J1130 ), "", IF( ISBLANK( 'F_Inputs - Reps override'!J1130 ), 'F_Inputs - Reps'!J1130, 'F_Inputs - Reps override'!J1130 ) )</f>
        <v>0</v>
      </c>
      <c r="L1130" s="7">
        <f t="shared" si="17"/>
        <v>0</v>
      </c>
      <c r="M1130" t="str">
        <f xml:space="preserve"> INDEX(Lookup!$D$3:$D$134, MATCH('Inputs - Reps'!D1130, Lookup!$C$3:$C$134, 0),)</f>
        <v>Plus Opex WWN</v>
      </c>
    </row>
    <row r="1131" spans="3:13">
      <c r="C1131" s="15" t="s">
        <v>305</v>
      </c>
      <c r="D1131" s="15" t="s">
        <v>178</v>
      </c>
      <c r="E1131" s="15" t="s">
        <v>179</v>
      </c>
      <c r="F1131" s="15" t="s">
        <v>36</v>
      </c>
      <c r="G1131" s="15">
        <f xml:space="preserve"> IF( ISNA( 'F_Inputs - Reps override'!F1131 ), "", IF( ISBLANK( 'F_Inputs - Reps override'!F1131 ), 'F_Inputs - Reps'!F1131, 'F_Inputs - Reps override'!F1131 ) )</f>
        <v>0</v>
      </c>
      <c r="H1131" s="15">
        <f xml:space="preserve"> IF( ISNA( 'F_Inputs - Reps override'!G1131 ), "", IF( ISBLANK( 'F_Inputs - Reps override'!G1131 ), 'F_Inputs - Reps'!G1131, 'F_Inputs - Reps override'!G1131 ) )</f>
        <v>0</v>
      </c>
      <c r="I1131" s="15">
        <f xml:space="preserve"> IF( ISNA( 'F_Inputs - Reps override'!H1131 ), "", IF( ISBLANK( 'F_Inputs - Reps override'!H1131 ), 'F_Inputs - Reps'!H1131, 'F_Inputs - Reps override'!H1131 ) )</f>
        <v>0</v>
      </c>
      <c r="J1131" s="15">
        <f xml:space="preserve"> IF( ISNA( 'F_Inputs - Reps override'!I1131 ), "", IF( ISBLANK( 'F_Inputs - Reps override'!I1131 ), 'F_Inputs - Reps'!I1131, 'F_Inputs - Reps override'!I1131 ) )</f>
        <v>0</v>
      </c>
      <c r="K1131" s="15">
        <f xml:space="preserve"> IF( ISNA( 'F_Inputs - Reps override'!J1131 ), "", IF( ISBLANK( 'F_Inputs - Reps override'!J1131 ), 'F_Inputs - Reps'!J1131, 'F_Inputs - Reps override'!J1131 ) )</f>
        <v>0</v>
      </c>
      <c r="L1131" s="7">
        <f t="shared" si="17"/>
        <v>0</v>
      </c>
      <c r="M1131" t="str">
        <f xml:space="preserve"> INDEX(Lookup!$D$3:$D$134, MATCH('Inputs - Reps'!D1131, Lookup!$C$3:$C$134, 0),)</f>
        <v>Plus Opex BIO</v>
      </c>
    </row>
    <row r="1132" spans="3:13">
      <c r="C1132" s="15" t="s">
        <v>305</v>
      </c>
      <c r="D1132" s="15" t="s">
        <v>180</v>
      </c>
      <c r="E1132" s="15" t="s">
        <v>181</v>
      </c>
      <c r="F1132" s="15" t="s">
        <v>36</v>
      </c>
      <c r="G1132" s="15">
        <f xml:space="preserve"> IF( ISNA( 'F_Inputs - Reps override'!F1132 ), "", IF( ISBLANK( 'F_Inputs - Reps override'!F1132 ), 'F_Inputs - Reps'!F1132, 'F_Inputs - Reps override'!F1132 ) )</f>
        <v>0</v>
      </c>
      <c r="H1132" s="15">
        <f xml:space="preserve"> IF( ISNA( 'F_Inputs - Reps override'!G1132 ), "", IF( ISBLANK( 'F_Inputs - Reps override'!G1132 ), 'F_Inputs - Reps'!G1132, 'F_Inputs - Reps override'!G1132 ) )</f>
        <v>0</v>
      </c>
      <c r="I1132" s="15">
        <f xml:space="preserve"> IF( ISNA( 'F_Inputs - Reps override'!H1132 ), "", IF( ISBLANK( 'F_Inputs - Reps override'!H1132 ), 'F_Inputs - Reps'!H1132, 'F_Inputs - Reps override'!H1132 ) )</f>
        <v>0</v>
      </c>
      <c r="J1132" s="15">
        <f xml:space="preserve"> IF( ISNA( 'F_Inputs - Reps override'!I1132 ), "", IF( ISBLANK( 'F_Inputs - Reps override'!I1132 ), 'F_Inputs - Reps'!I1132, 'F_Inputs - Reps override'!I1132 ) )</f>
        <v>0</v>
      </c>
      <c r="K1132" s="15">
        <f xml:space="preserve"> IF( ISNA( 'F_Inputs - Reps override'!J1132 ), "", IF( ISBLANK( 'F_Inputs - Reps override'!J1132 ), 'F_Inputs - Reps'!J1132, 'F_Inputs - Reps override'!J1132 ) )</f>
        <v>0</v>
      </c>
      <c r="L1132" s="7">
        <f t="shared" si="17"/>
        <v>0</v>
      </c>
      <c r="M1132" t="str">
        <f xml:space="preserve"> INDEX(Lookup!$D$3:$D$134, MATCH('Inputs - Reps'!D1132, Lookup!$C$3:$C$134, 0),)</f>
        <v>Plus Opex BIO</v>
      </c>
    </row>
    <row r="1133" spans="3:13">
      <c r="C1133" s="15" t="s">
        <v>305</v>
      </c>
      <c r="D1133" s="15" t="s">
        <v>182</v>
      </c>
      <c r="E1133" s="15" t="s">
        <v>183</v>
      </c>
      <c r="F1133" s="15" t="s">
        <v>36</v>
      </c>
      <c r="G1133" s="15">
        <f xml:space="preserve"> IF( ISNA( 'F_Inputs - Reps override'!F1133 ), "", IF( ISBLANK( 'F_Inputs - Reps override'!F1133 ), 'F_Inputs - Reps'!F1133, 'F_Inputs - Reps override'!F1133 ) )</f>
        <v>0</v>
      </c>
      <c r="H1133" s="15">
        <f xml:space="preserve"> IF( ISNA( 'F_Inputs - Reps override'!G1133 ), "", IF( ISBLANK( 'F_Inputs - Reps override'!G1133 ), 'F_Inputs - Reps'!G1133, 'F_Inputs - Reps override'!G1133 ) )</f>
        <v>0</v>
      </c>
      <c r="I1133" s="15">
        <f xml:space="preserve"> IF( ISNA( 'F_Inputs - Reps override'!H1133 ), "", IF( ISBLANK( 'F_Inputs - Reps override'!H1133 ), 'F_Inputs - Reps'!H1133, 'F_Inputs - Reps override'!H1133 ) )</f>
        <v>0</v>
      </c>
      <c r="J1133" s="15">
        <f xml:space="preserve"> IF( ISNA( 'F_Inputs - Reps override'!I1133 ), "", IF( ISBLANK( 'F_Inputs - Reps override'!I1133 ), 'F_Inputs - Reps'!I1133, 'F_Inputs - Reps override'!I1133 ) )</f>
        <v>0</v>
      </c>
      <c r="K1133" s="15">
        <f xml:space="preserve"> IF( ISNA( 'F_Inputs - Reps override'!J1133 ), "", IF( ISBLANK( 'F_Inputs - Reps override'!J1133 ), 'F_Inputs - Reps'!J1133, 'F_Inputs - Reps override'!J1133 ) )</f>
        <v>0</v>
      </c>
      <c r="L1133" s="7">
        <f t="shared" si="17"/>
        <v>0</v>
      </c>
      <c r="M1133" t="str">
        <f xml:space="preserve"> INDEX(Lookup!$D$3:$D$134, MATCH('Inputs - Reps'!D1133, Lookup!$C$3:$C$134, 0),)</f>
        <v>Plus Opex BIO</v>
      </c>
    </row>
    <row r="1134" spans="3:13">
      <c r="C1134" s="15" t="s">
        <v>305</v>
      </c>
      <c r="D1134" s="15" t="s">
        <v>184</v>
      </c>
      <c r="E1134" s="15" t="s">
        <v>185</v>
      </c>
      <c r="F1134" s="15" t="s">
        <v>36</v>
      </c>
      <c r="G1134" s="15">
        <f xml:space="preserve"> IF( ISNA( 'F_Inputs - Reps override'!F1134 ), "", IF( ISBLANK( 'F_Inputs - Reps override'!F1134 ), 'F_Inputs - Reps'!F1134, 'F_Inputs - Reps override'!F1134 ) )</f>
        <v>0</v>
      </c>
      <c r="H1134" s="15">
        <f xml:space="preserve"> IF( ISNA( 'F_Inputs - Reps override'!G1134 ), "", IF( ISBLANK( 'F_Inputs - Reps override'!G1134 ), 'F_Inputs - Reps'!G1134, 'F_Inputs - Reps override'!G1134 ) )</f>
        <v>0</v>
      </c>
      <c r="I1134" s="15">
        <f xml:space="preserve"> IF( ISNA( 'F_Inputs - Reps override'!H1134 ), "", IF( ISBLANK( 'F_Inputs - Reps override'!H1134 ), 'F_Inputs - Reps'!H1134, 'F_Inputs - Reps override'!H1134 ) )</f>
        <v>0</v>
      </c>
      <c r="J1134" s="15">
        <f xml:space="preserve"> IF( ISNA( 'F_Inputs - Reps override'!I1134 ), "", IF( ISBLANK( 'F_Inputs - Reps override'!I1134 ), 'F_Inputs - Reps'!I1134, 'F_Inputs - Reps override'!I1134 ) )</f>
        <v>0</v>
      </c>
      <c r="K1134" s="15">
        <f xml:space="preserve"> IF( ISNA( 'F_Inputs - Reps override'!J1134 ), "", IF( ISBLANK( 'F_Inputs - Reps override'!J1134 ), 'F_Inputs - Reps'!J1134, 'F_Inputs - Reps override'!J1134 ) )</f>
        <v>0</v>
      </c>
      <c r="L1134" s="7">
        <f t="shared" si="17"/>
        <v>0</v>
      </c>
      <c r="M1134" t="str">
        <f xml:space="preserve"> INDEX(Lookup!$D$3:$D$134, MATCH('Inputs - Reps'!D1134, Lookup!$C$3:$C$134, 0),)</f>
        <v>B Capex WWN</v>
      </c>
    </row>
    <row r="1135" spans="3:13">
      <c r="C1135" s="15" t="s">
        <v>305</v>
      </c>
      <c r="D1135" s="15" t="s">
        <v>186</v>
      </c>
      <c r="E1135" s="15" t="s">
        <v>187</v>
      </c>
      <c r="F1135" s="15" t="s">
        <v>36</v>
      </c>
      <c r="G1135" s="15">
        <f xml:space="preserve"> IF( ISNA( 'F_Inputs - Reps override'!F1135 ), "", IF( ISBLANK( 'F_Inputs - Reps override'!F1135 ), 'F_Inputs - Reps'!F1135, 'F_Inputs - Reps override'!F1135 ) )</f>
        <v>0</v>
      </c>
      <c r="H1135" s="15">
        <f xml:space="preserve"> IF( ISNA( 'F_Inputs - Reps override'!G1135 ), "", IF( ISBLANK( 'F_Inputs - Reps override'!G1135 ), 'F_Inputs - Reps'!G1135, 'F_Inputs - Reps override'!G1135 ) )</f>
        <v>0</v>
      </c>
      <c r="I1135" s="15">
        <f xml:space="preserve"> IF( ISNA( 'F_Inputs - Reps override'!H1135 ), "", IF( ISBLANK( 'F_Inputs - Reps override'!H1135 ), 'F_Inputs - Reps'!H1135, 'F_Inputs - Reps override'!H1135 ) )</f>
        <v>0</v>
      </c>
      <c r="J1135" s="15">
        <f xml:space="preserve"> IF( ISNA( 'F_Inputs - Reps override'!I1135 ), "", IF( ISBLANK( 'F_Inputs - Reps override'!I1135 ), 'F_Inputs - Reps'!I1135, 'F_Inputs - Reps override'!I1135 ) )</f>
        <v>0</v>
      </c>
      <c r="K1135" s="15">
        <f xml:space="preserve"> IF( ISNA( 'F_Inputs - Reps override'!J1135 ), "", IF( ISBLANK( 'F_Inputs - Reps override'!J1135 ), 'F_Inputs - Reps'!J1135, 'F_Inputs - Reps override'!J1135 ) )</f>
        <v>0</v>
      </c>
      <c r="L1135" s="7">
        <f t="shared" si="17"/>
        <v>0</v>
      </c>
      <c r="M1135" t="str">
        <f xml:space="preserve"> INDEX(Lookup!$D$3:$D$134, MATCH('Inputs - Reps'!D1135, Lookup!$C$3:$C$134, 0),)</f>
        <v>B Capex WWN</v>
      </c>
    </row>
    <row r="1136" spans="3:13">
      <c r="C1136" s="15" t="s">
        <v>305</v>
      </c>
      <c r="D1136" s="15" t="s">
        <v>188</v>
      </c>
      <c r="E1136" s="15" t="s">
        <v>189</v>
      </c>
      <c r="F1136" s="15" t="s">
        <v>36</v>
      </c>
      <c r="G1136" s="15">
        <f xml:space="preserve"> IF( ISNA( 'F_Inputs - Reps override'!F1136 ), "", IF( ISBLANK( 'F_Inputs - Reps override'!F1136 ), 'F_Inputs - Reps'!F1136, 'F_Inputs - Reps override'!F1136 ) )</f>
        <v>0</v>
      </c>
      <c r="H1136" s="15">
        <f xml:space="preserve"> IF( ISNA( 'F_Inputs - Reps override'!G1136 ), "", IF( ISBLANK( 'F_Inputs - Reps override'!G1136 ), 'F_Inputs - Reps'!G1136, 'F_Inputs - Reps override'!G1136 ) )</f>
        <v>0</v>
      </c>
      <c r="I1136" s="15">
        <f xml:space="preserve"> IF( ISNA( 'F_Inputs - Reps override'!H1136 ), "", IF( ISBLANK( 'F_Inputs - Reps override'!H1136 ), 'F_Inputs - Reps'!H1136, 'F_Inputs - Reps override'!H1136 ) )</f>
        <v>0</v>
      </c>
      <c r="J1136" s="15">
        <f xml:space="preserve"> IF( ISNA( 'F_Inputs - Reps override'!I1136 ), "", IF( ISBLANK( 'F_Inputs - Reps override'!I1136 ), 'F_Inputs - Reps'!I1136, 'F_Inputs - Reps override'!I1136 ) )</f>
        <v>0</v>
      </c>
      <c r="K1136" s="15">
        <f xml:space="preserve"> IF( ISNA( 'F_Inputs - Reps override'!J1136 ), "", IF( ISBLANK( 'F_Inputs - Reps override'!J1136 ), 'F_Inputs - Reps'!J1136, 'F_Inputs - Reps override'!J1136 ) )</f>
        <v>0</v>
      </c>
      <c r="L1136" s="7">
        <f t="shared" si="17"/>
        <v>0</v>
      </c>
      <c r="M1136" t="str">
        <f xml:space="preserve"> INDEX(Lookup!$D$3:$D$134, MATCH('Inputs - Reps'!D1136, Lookup!$C$3:$C$134, 0),)</f>
        <v>B Capex BIO</v>
      </c>
    </row>
    <row r="1137" spans="3:13">
      <c r="C1137" s="15" t="s">
        <v>305</v>
      </c>
      <c r="D1137" s="15" t="s">
        <v>190</v>
      </c>
      <c r="E1137" s="15" t="s">
        <v>191</v>
      </c>
      <c r="F1137" s="15" t="s">
        <v>36</v>
      </c>
      <c r="G1137" s="15">
        <f xml:space="preserve"> IF( ISNA( 'F_Inputs - Reps override'!F1137 ), "", IF( ISBLANK( 'F_Inputs - Reps override'!F1137 ), 'F_Inputs - Reps'!F1137, 'F_Inputs - Reps override'!F1137 ) )</f>
        <v>0</v>
      </c>
      <c r="H1137" s="15">
        <f xml:space="preserve"> IF( ISNA( 'F_Inputs - Reps override'!G1137 ), "", IF( ISBLANK( 'F_Inputs - Reps override'!G1137 ), 'F_Inputs - Reps'!G1137, 'F_Inputs - Reps override'!G1137 ) )</f>
        <v>0</v>
      </c>
      <c r="I1137" s="15">
        <f xml:space="preserve"> IF( ISNA( 'F_Inputs - Reps override'!H1137 ), "", IF( ISBLANK( 'F_Inputs - Reps override'!H1137 ), 'F_Inputs - Reps'!H1137, 'F_Inputs - Reps override'!H1137 ) )</f>
        <v>0</v>
      </c>
      <c r="J1137" s="15">
        <f xml:space="preserve"> IF( ISNA( 'F_Inputs - Reps override'!I1137 ), "", IF( ISBLANK( 'F_Inputs - Reps override'!I1137 ), 'F_Inputs - Reps'!I1137, 'F_Inputs - Reps override'!I1137 ) )</f>
        <v>0</v>
      </c>
      <c r="K1137" s="15">
        <f xml:space="preserve"> IF( ISNA( 'F_Inputs - Reps override'!J1137 ), "", IF( ISBLANK( 'F_Inputs - Reps override'!J1137 ), 'F_Inputs - Reps'!J1137, 'F_Inputs - Reps override'!J1137 ) )</f>
        <v>0</v>
      </c>
      <c r="L1137" s="7">
        <f t="shared" si="17"/>
        <v>0</v>
      </c>
      <c r="M1137" t="str">
        <f xml:space="preserve"> INDEX(Lookup!$D$3:$D$134, MATCH('Inputs - Reps'!D1137, Lookup!$C$3:$C$134, 0),)</f>
        <v>B Capex BIO</v>
      </c>
    </row>
    <row r="1138" spans="3:13">
      <c r="C1138" s="15" t="s">
        <v>305</v>
      </c>
      <c r="D1138" s="15" t="s">
        <v>192</v>
      </c>
      <c r="E1138" s="15" t="s">
        <v>193</v>
      </c>
      <c r="F1138" s="15" t="s">
        <v>36</v>
      </c>
      <c r="G1138" s="15">
        <f xml:space="preserve"> IF( ISNA( 'F_Inputs - Reps override'!F1138 ), "", IF( ISBLANK( 'F_Inputs - Reps override'!F1138 ), 'F_Inputs - Reps'!F1138, 'F_Inputs - Reps override'!F1138 ) )</f>
        <v>0</v>
      </c>
      <c r="H1138" s="15">
        <f xml:space="preserve"> IF( ISNA( 'F_Inputs - Reps override'!G1138 ), "", IF( ISBLANK( 'F_Inputs - Reps override'!G1138 ), 'F_Inputs - Reps'!G1138, 'F_Inputs - Reps override'!G1138 ) )</f>
        <v>0</v>
      </c>
      <c r="I1138" s="15">
        <f xml:space="preserve"> IF( ISNA( 'F_Inputs - Reps override'!H1138 ), "", IF( ISBLANK( 'F_Inputs - Reps override'!H1138 ), 'F_Inputs - Reps'!H1138, 'F_Inputs - Reps override'!H1138 ) )</f>
        <v>0</v>
      </c>
      <c r="J1138" s="15">
        <f xml:space="preserve"> IF( ISNA( 'F_Inputs - Reps override'!I1138 ), "", IF( ISBLANK( 'F_Inputs - Reps override'!I1138 ), 'F_Inputs - Reps'!I1138, 'F_Inputs - Reps override'!I1138 ) )</f>
        <v>0</v>
      </c>
      <c r="K1138" s="15">
        <f xml:space="preserve"> IF( ISNA( 'F_Inputs - Reps override'!J1138 ), "", IF( ISBLANK( 'F_Inputs - Reps override'!J1138 ), 'F_Inputs - Reps'!J1138, 'F_Inputs - Reps override'!J1138 ) )</f>
        <v>0</v>
      </c>
      <c r="L1138" s="7">
        <f t="shared" si="17"/>
        <v>0</v>
      </c>
      <c r="M1138" t="str">
        <f xml:space="preserve"> INDEX(Lookup!$D$3:$D$134, MATCH('Inputs - Reps'!D1138, Lookup!$C$3:$C$134, 0),)</f>
        <v>B Capex BIO</v>
      </c>
    </row>
    <row r="1139" spans="3:13">
      <c r="C1139" s="15" t="s">
        <v>305</v>
      </c>
      <c r="D1139" s="15" t="s">
        <v>194</v>
      </c>
      <c r="E1139" s="15" t="s">
        <v>195</v>
      </c>
      <c r="F1139" s="15" t="s">
        <v>36</v>
      </c>
      <c r="G1139" s="15">
        <f xml:space="preserve"> IF( ISNA( 'F_Inputs - Reps override'!F1139 ), "", IF( ISBLANK( 'F_Inputs - Reps override'!F1139 ), 'F_Inputs - Reps'!F1139, 'F_Inputs - Reps override'!F1139 ) )</f>
        <v>0</v>
      </c>
      <c r="H1139" s="15">
        <f xml:space="preserve"> IF( ISNA( 'F_Inputs - Reps override'!G1139 ), "", IF( ISBLANK( 'F_Inputs - Reps override'!G1139 ), 'F_Inputs - Reps'!G1139, 'F_Inputs - Reps override'!G1139 ) )</f>
        <v>0</v>
      </c>
      <c r="I1139" s="15">
        <f xml:space="preserve"> IF( ISNA( 'F_Inputs - Reps override'!H1139 ), "", IF( ISBLANK( 'F_Inputs - Reps override'!H1139 ), 'F_Inputs - Reps'!H1139, 'F_Inputs - Reps override'!H1139 ) )</f>
        <v>0</v>
      </c>
      <c r="J1139" s="15">
        <f xml:space="preserve"> IF( ISNA( 'F_Inputs - Reps override'!I1139 ), "", IF( ISBLANK( 'F_Inputs - Reps override'!I1139 ), 'F_Inputs - Reps'!I1139, 'F_Inputs - Reps override'!I1139 ) )</f>
        <v>0</v>
      </c>
      <c r="K1139" s="15">
        <f xml:space="preserve"> IF( ISNA( 'F_Inputs - Reps override'!J1139 ), "", IF( ISBLANK( 'F_Inputs - Reps override'!J1139 ), 'F_Inputs - Reps'!J1139, 'F_Inputs - Reps override'!J1139 ) )</f>
        <v>0</v>
      </c>
      <c r="L1139" s="7">
        <f t="shared" si="17"/>
        <v>0</v>
      </c>
      <c r="M1139" t="str">
        <f xml:space="preserve"> INDEX(Lookup!$D$3:$D$134, MATCH('Inputs - Reps'!D1139, Lookup!$C$3:$C$134, 0),)</f>
        <v>B Capex WWN</v>
      </c>
    </row>
    <row r="1140" spans="3:13">
      <c r="C1140" s="15" t="s">
        <v>305</v>
      </c>
      <c r="D1140" s="15" t="s">
        <v>196</v>
      </c>
      <c r="E1140" s="15" t="s">
        <v>197</v>
      </c>
      <c r="F1140" s="15" t="s">
        <v>36</v>
      </c>
      <c r="G1140" s="15">
        <f xml:space="preserve"> IF( ISNA( 'F_Inputs - Reps override'!F1140 ), "", IF( ISBLANK( 'F_Inputs - Reps override'!F1140 ), 'F_Inputs - Reps'!F1140, 'F_Inputs - Reps override'!F1140 ) )</f>
        <v>0</v>
      </c>
      <c r="H1140" s="15">
        <f xml:space="preserve"> IF( ISNA( 'F_Inputs - Reps override'!G1140 ), "", IF( ISBLANK( 'F_Inputs - Reps override'!G1140 ), 'F_Inputs - Reps'!G1140, 'F_Inputs - Reps override'!G1140 ) )</f>
        <v>0</v>
      </c>
      <c r="I1140" s="15">
        <f xml:space="preserve"> IF( ISNA( 'F_Inputs - Reps override'!H1140 ), "", IF( ISBLANK( 'F_Inputs - Reps override'!H1140 ), 'F_Inputs - Reps'!H1140, 'F_Inputs - Reps override'!H1140 ) )</f>
        <v>0</v>
      </c>
      <c r="J1140" s="15">
        <f xml:space="preserve"> IF( ISNA( 'F_Inputs - Reps override'!I1140 ), "", IF( ISBLANK( 'F_Inputs - Reps override'!I1140 ), 'F_Inputs - Reps'!I1140, 'F_Inputs - Reps override'!I1140 ) )</f>
        <v>0</v>
      </c>
      <c r="K1140" s="15">
        <f xml:space="preserve"> IF( ISNA( 'F_Inputs - Reps override'!J1140 ), "", IF( ISBLANK( 'F_Inputs - Reps override'!J1140 ), 'F_Inputs - Reps'!J1140, 'F_Inputs - Reps override'!J1140 ) )</f>
        <v>0</v>
      </c>
      <c r="L1140" s="7">
        <f t="shared" si="17"/>
        <v>0</v>
      </c>
      <c r="M1140" t="str">
        <f xml:space="preserve"> INDEX(Lookup!$D$3:$D$134, MATCH('Inputs - Reps'!D1140, Lookup!$C$3:$C$134, 0),)</f>
        <v>B Capex WWN</v>
      </c>
    </row>
    <row r="1141" spans="3:13">
      <c r="C1141" s="15" t="s">
        <v>305</v>
      </c>
      <c r="D1141" s="15" t="s">
        <v>198</v>
      </c>
      <c r="E1141" s="15" t="s">
        <v>199</v>
      </c>
      <c r="F1141" s="15" t="s">
        <v>36</v>
      </c>
      <c r="G1141" s="15">
        <f xml:space="preserve"> IF( ISNA( 'F_Inputs - Reps override'!F1141 ), "", IF( ISBLANK( 'F_Inputs - Reps override'!F1141 ), 'F_Inputs - Reps'!F1141, 'F_Inputs - Reps override'!F1141 ) )</f>
        <v>0</v>
      </c>
      <c r="H1141" s="15">
        <f xml:space="preserve"> IF( ISNA( 'F_Inputs - Reps override'!G1141 ), "", IF( ISBLANK( 'F_Inputs - Reps override'!G1141 ), 'F_Inputs - Reps'!G1141, 'F_Inputs - Reps override'!G1141 ) )</f>
        <v>0</v>
      </c>
      <c r="I1141" s="15">
        <f xml:space="preserve"> IF( ISNA( 'F_Inputs - Reps override'!H1141 ), "", IF( ISBLANK( 'F_Inputs - Reps override'!H1141 ), 'F_Inputs - Reps'!H1141, 'F_Inputs - Reps override'!H1141 ) )</f>
        <v>0</v>
      </c>
      <c r="J1141" s="15">
        <f xml:space="preserve"> IF( ISNA( 'F_Inputs - Reps override'!I1141 ), "", IF( ISBLANK( 'F_Inputs - Reps override'!I1141 ), 'F_Inputs - Reps'!I1141, 'F_Inputs - Reps override'!I1141 ) )</f>
        <v>0</v>
      </c>
      <c r="K1141" s="15">
        <f xml:space="preserve"> IF( ISNA( 'F_Inputs - Reps override'!J1141 ), "", IF( ISBLANK( 'F_Inputs - Reps override'!J1141 ), 'F_Inputs - Reps'!J1141, 'F_Inputs - Reps override'!J1141 ) )</f>
        <v>0</v>
      </c>
      <c r="L1141" s="7">
        <f t="shared" si="17"/>
        <v>0</v>
      </c>
      <c r="M1141" t="str">
        <f xml:space="preserve"> INDEX(Lookup!$D$3:$D$134, MATCH('Inputs - Reps'!D1141, Lookup!$C$3:$C$134, 0),)</f>
        <v>B Capex BIO</v>
      </c>
    </row>
    <row r="1142" spans="3:13">
      <c r="C1142" s="15" t="s">
        <v>305</v>
      </c>
      <c r="D1142" s="15" t="s">
        <v>200</v>
      </c>
      <c r="E1142" s="15" t="s">
        <v>201</v>
      </c>
      <c r="F1142" s="15" t="s">
        <v>36</v>
      </c>
      <c r="G1142" s="15">
        <f xml:space="preserve"> IF( ISNA( 'F_Inputs - Reps override'!F1142 ), "", IF( ISBLANK( 'F_Inputs - Reps override'!F1142 ), 'F_Inputs - Reps'!F1142, 'F_Inputs - Reps override'!F1142 ) )</f>
        <v>0</v>
      </c>
      <c r="H1142" s="15">
        <f xml:space="preserve"> IF( ISNA( 'F_Inputs - Reps override'!G1142 ), "", IF( ISBLANK( 'F_Inputs - Reps override'!G1142 ), 'F_Inputs - Reps'!G1142, 'F_Inputs - Reps override'!G1142 ) )</f>
        <v>0</v>
      </c>
      <c r="I1142" s="15">
        <f xml:space="preserve"> IF( ISNA( 'F_Inputs - Reps override'!H1142 ), "", IF( ISBLANK( 'F_Inputs - Reps override'!H1142 ), 'F_Inputs - Reps'!H1142, 'F_Inputs - Reps override'!H1142 ) )</f>
        <v>0</v>
      </c>
      <c r="J1142" s="15">
        <f xml:space="preserve"> IF( ISNA( 'F_Inputs - Reps override'!I1142 ), "", IF( ISBLANK( 'F_Inputs - Reps override'!I1142 ), 'F_Inputs - Reps'!I1142, 'F_Inputs - Reps override'!I1142 ) )</f>
        <v>0</v>
      </c>
      <c r="K1142" s="15">
        <f xml:space="preserve"> IF( ISNA( 'F_Inputs - Reps override'!J1142 ), "", IF( ISBLANK( 'F_Inputs - Reps override'!J1142 ), 'F_Inputs - Reps'!J1142, 'F_Inputs - Reps override'!J1142 ) )</f>
        <v>0</v>
      </c>
      <c r="L1142" s="7">
        <f t="shared" si="17"/>
        <v>0</v>
      </c>
      <c r="M1142" t="str">
        <f xml:space="preserve"> INDEX(Lookup!$D$3:$D$134, MATCH('Inputs - Reps'!D1142, Lookup!$C$3:$C$134, 0),)</f>
        <v>B Capex BIO</v>
      </c>
    </row>
    <row r="1143" spans="3:13">
      <c r="C1143" s="15" t="s">
        <v>305</v>
      </c>
      <c r="D1143" s="15" t="s">
        <v>202</v>
      </c>
      <c r="E1143" s="15" t="s">
        <v>203</v>
      </c>
      <c r="F1143" s="15" t="s">
        <v>36</v>
      </c>
      <c r="G1143" s="15">
        <f xml:space="preserve"> IF( ISNA( 'F_Inputs - Reps override'!F1143 ), "", IF( ISBLANK( 'F_Inputs - Reps override'!F1143 ), 'F_Inputs - Reps'!F1143, 'F_Inputs - Reps override'!F1143 ) )</f>
        <v>0</v>
      </c>
      <c r="H1143" s="15">
        <f xml:space="preserve"> IF( ISNA( 'F_Inputs - Reps override'!G1143 ), "", IF( ISBLANK( 'F_Inputs - Reps override'!G1143 ), 'F_Inputs - Reps'!G1143, 'F_Inputs - Reps override'!G1143 ) )</f>
        <v>0</v>
      </c>
      <c r="I1143" s="15">
        <f xml:space="preserve"> IF( ISNA( 'F_Inputs - Reps override'!H1143 ), "", IF( ISBLANK( 'F_Inputs - Reps override'!H1143 ), 'F_Inputs - Reps'!H1143, 'F_Inputs - Reps override'!H1143 ) )</f>
        <v>0</v>
      </c>
      <c r="J1143" s="15">
        <f xml:space="preserve"> IF( ISNA( 'F_Inputs - Reps override'!I1143 ), "", IF( ISBLANK( 'F_Inputs - Reps override'!I1143 ), 'F_Inputs - Reps'!I1143, 'F_Inputs - Reps override'!I1143 ) )</f>
        <v>0</v>
      </c>
      <c r="K1143" s="15">
        <f xml:space="preserve"> IF( ISNA( 'F_Inputs - Reps override'!J1143 ), "", IF( ISBLANK( 'F_Inputs - Reps override'!J1143 ), 'F_Inputs - Reps'!J1143, 'F_Inputs - Reps override'!J1143 ) )</f>
        <v>0</v>
      </c>
      <c r="L1143" s="7">
        <f t="shared" si="17"/>
        <v>0</v>
      </c>
      <c r="M1143" t="str">
        <f xml:space="preserve"> INDEX(Lookup!$D$3:$D$134, MATCH('Inputs - Reps'!D1143, Lookup!$C$3:$C$134, 0),)</f>
        <v>B Capex BIO</v>
      </c>
    </row>
    <row r="1144" spans="3:13">
      <c r="C1144" s="15" t="s">
        <v>305</v>
      </c>
      <c r="D1144" s="15" t="s">
        <v>204</v>
      </c>
      <c r="E1144" s="15" t="s">
        <v>205</v>
      </c>
      <c r="F1144" s="15" t="s">
        <v>36</v>
      </c>
      <c r="G1144" s="15">
        <f xml:space="preserve"> IF( ISNA( 'F_Inputs - Reps override'!F1144 ), "", IF( ISBLANK( 'F_Inputs - Reps override'!F1144 ), 'F_Inputs - Reps'!F1144, 'F_Inputs - Reps override'!F1144 ) )</f>
        <v>0</v>
      </c>
      <c r="H1144" s="15">
        <f xml:space="preserve"> IF( ISNA( 'F_Inputs - Reps override'!G1144 ), "", IF( ISBLANK( 'F_Inputs - Reps override'!G1144 ), 'F_Inputs - Reps'!G1144, 'F_Inputs - Reps override'!G1144 ) )</f>
        <v>0</v>
      </c>
      <c r="I1144" s="15">
        <f xml:space="preserve"> IF( ISNA( 'F_Inputs - Reps override'!H1144 ), "", IF( ISBLANK( 'F_Inputs - Reps override'!H1144 ), 'F_Inputs - Reps'!H1144, 'F_Inputs - Reps override'!H1144 ) )</f>
        <v>0</v>
      </c>
      <c r="J1144" s="15">
        <f xml:space="preserve"> IF( ISNA( 'F_Inputs - Reps override'!I1144 ), "", IF( ISBLANK( 'F_Inputs - Reps override'!I1144 ), 'F_Inputs - Reps'!I1144, 'F_Inputs - Reps override'!I1144 ) )</f>
        <v>0</v>
      </c>
      <c r="K1144" s="15">
        <f xml:space="preserve"> IF( ISNA( 'F_Inputs - Reps override'!J1144 ), "", IF( ISBLANK( 'F_Inputs - Reps override'!J1144 ), 'F_Inputs - Reps'!J1144, 'F_Inputs - Reps override'!J1144 ) )</f>
        <v>0</v>
      </c>
      <c r="L1144" s="7">
        <f t="shared" si="17"/>
        <v>0</v>
      </c>
      <c r="M1144" t="str">
        <f xml:space="preserve"> INDEX(Lookup!$D$3:$D$134, MATCH('Inputs - Reps'!D1144, Lookup!$C$3:$C$134, 0),)</f>
        <v>Plus Capex WWN</v>
      </c>
    </row>
    <row r="1145" spans="3:13">
      <c r="C1145" s="15" t="s">
        <v>305</v>
      </c>
      <c r="D1145" s="15" t="s">
        <v>206</v>
      </c>
      <c r="E1145" s="15" t="s">
        <v>207</v>
      </c>
      <c r="F1145" s="15" t="s">
        <v>36</v>
      </c>
      <c r="G1145" s="15">
        <f xml:space="preserve"> IF( ISNA( 'F_Inputs - Reps override'!F1145 ), "", IF( ISBLANK( 'F_Inputs - Reps override'!F1145 ), 'F_Inputs - Reps'!F1145, 'F_Inputs - Reps override'!F1145 ) )</f>
        <v>0</v>
      </c>
      <c r="H1145" s="15">
        <f xml:space="preserve"> IF( ISNA( 'F_Inputs - Reps override'!G1145 ), "", IF( ISBLANK( 'F_Inputs - Reps override'!G1145 ), 'F_Inputs - Reps'!G1145, 'F_Inputs - Reps override'!G1145 ) )</f>
        <v>0</v>
      </c>
      <c r="I1145" s="15">
        <f xml:space="preserve"> IF( ISNA( 'F_Inputs - Reps override'!H1145 ), "", IF( ISBLANK( 'F_Inputs - Reps override'!H1145 ), 'F_Inputs - Reps'!H1145, 'F_Inputs - Reps override'!H1145 ) )</f>
        <v>0</v>
      </c>
      <c r="J1145" s="15">
        <f xml:space="preserve"> IF( ISNA( 'F_Inputs - Reps override'!I1145 ), "", IF( ISBLANK( 'F_Inputs - Reps override'!I1145 ), 'F_Inputs - Reps'!I1145, 'F_Inputs - Reps override'!I1145 ) )</f>
        <v>0</v>
      </c>
      <c r="K1145" s="15">
        <f xml:space="preserve"> IF( ISNA( 'F_Inputs - Reps override'!J1145 ), "", IF( ISBLANK( 'F_Inputs - Reps override'!J1145 ), 'F_Inputs - Reps'!J1145, 'F_Inputs - Reps override'!J1145 ) )</f>
        <v>0</v>
      </c>
      <c r="L1145" s="7">
        <f t="shared" si="17"/>
        <v>0</v>
      </c>
      <c r="M1145" t="str">
        <f xml:space="preserve"> INDEX(Lookup!$D$3:$D$134, MATCH('Inputs - Reps'!D1145, Lookup!$C$3:$C$134, 0),)</f>
        <v>Plus Capex WWN</v>
      </c>
    </row>
    <row r="1146" spans="3:13">
      <c r="C1146" s="15" t="s">
        <v>305</v>
      </c>
      <c r="D1146" s="15" t="s">
        <v>208</v>
      </c>
      <c r="E1146" s="15" t="s">
        <v>209</v>
      </c>
      <c r="F1146" s="15" t="s">
        <v>36</v>
      </c>
      <c r="G1146" s="15">
        <f xml:space="preserve"> IF( ISNA( 'F_Inputs - Reps override'!F1146 ), "", IF( ISBLANK( 'F_Inputs - Reps override'!F1146 ), 'F_Inputs - Reps'!F1146, 'F_Inputs - Reps override'!F1146 ) )</f>
        <v>0</v>
      </c>
      <c r="H1146" s="15">
        <f xml:space="preserve"> IF( ISNA( 'F_Inputs - Reps override'!G1146 ), "", IF( ISBLANK( 'F_Inputs - Reps override'!G1146 ), 'F_Inputs - Reps'!G1146, 'F_Inputs - Reps override'!G1146 ) )</f>
        <v>0</v>
      </c>
      <c r="I1146" s="15">
        <f xml:space="preserve"> IF( ISNA( 'F_Inputs - Reps override'!H1146 ), "", IF( ISBLANK( 'F_Inputs - Reps override'!H1146 ), 'F_Inputs - Reps'!H1146, 'F_Inputs - Reps override'!H1146 ) )</f>
        <v>0</v>
      </c>
      <c r="J1146" s="15">
        <f xml:space="preserve"> IF( ISNA( 'F_Inputs - Reps override'!I1146 ), "", IF( ISBLANK( 'F_Inputs - Reps override'!I1146 ), 'F_Inputs - Reps'!I1146, 'F_Inputs - Reps override'!I1146 ) )</f>
        <v>0</v>
      </c>
      <c r="K1146" s="15">
        <f xml:space="preserve"> IF( ISNA( 'F_Inputs - Reps override'!J1146 ), "", IF( ISBLANK( 'F_Inputs - Reps override'!J1146 ), 'F_Inputs - Reps'!J1146, 'F_Inputs - Reps override'!J1146 ) )</f>
        <v>0</v>
      </c>
      <c r="L1146" s="7">
        <f t="shared" si="17"/>
        <v>0</v>
      </c>
      <c r="M1146" t="str">
        <f xml:space="preserve"> INDEX(Lookup!$D$3:$D$134, MATCH('Inputs - Reps'!D1146, Lookup!$C$3:$C$134, 0),)</f>
        <v>Plus Capex BIO</v>
      </c>
    </row>
    <row r="1147" spans="3:13">
      <c r="C1147" s="15" t="s">
        <v>305</v>
      </c>
      <c r="D1147" s="15" t="s">
        <v>210</v>
      </c>
      <c r="E1147" s="15" t="s">
        <v>211</v>
      </c>
      <c r="F1147" s="15" t="s">
        <v>36</v>
      </c>
      <c r="G1147" s="15">
        <f xml:space="preserve"> IF( ISNA( 'F_Inputs - Reps override'!F1147 ), "", IF( ISBLANK( 'F_Inputs - Reps override'!F1147 ), 'F_Inputs - Reps'!F1147, 'F_Inputs - Reps override'!F1147 ) )</f>
        <v>0</v>
      </c>
      <c r="H1147" s="15">
        <f xml:space="preserve"> IF( ISNA( 'F_Inputs - Reps override'!G1147 ), "", IF( ISBLANK( 'F_Inputs - Reps override'!G1147 ), 'F_Inputs - Reps'!G1147, 'F_Inputs - Reps override'!G1147 ) )</f>
        <v>0</v>
      </c>
      <c r="I1147" s="15">
        <f xml:space="preserve"> IF( ISNA( 'F_Inputs - Reps override'!H1147 ), "", IF( ISBLANK( 'F_Inputs - Reps override'!H1147 ), 'F_Inputs - Reps'!H1147, 'F_Inputs - Reps override'!H1147 ) )</f>
        <v>0</v>
      </c>
      <c r="J1147" s="15">
        <f xml:space="preserve"> IF( ISNA( 'F_Inputs - Reps override'!I1147 ), "", IF( ISBLANK( 'F_Inputs - Reps override'!I1147 ), 'F_Inputs - Reps'!I1147, 'F_Inputs - Reps override'!I1147 ) )</f>
        <v>0</v>
      </c>
      <c r="K1147" s="15">
        <f xml:space="preserve"> IF( ISNA( 'F_Inputs - Reps override'!J1147 ), "", IF( ISBLANK( 'F_Inputs - Reps override'!J1147 ), 'F_Inputs - Reps'!J1147, 'F_Inputs - Reps override'!J1147 ) )</f>
        <v>0</v>
      </c>
      <c r="L1147" s="7">
        <f t="shared" si="17"/>
        <v>0</v>
      </c>
      <c r="M1147" t="str">
        <f xml:space="preserve"> INDEX(Lookup!$D$3:$D$134, MATCH('Inputs - Reps'!D1147, Lookup!$C$3:$C$134, 0),)</f>
        <v>Plus Capex BIO</v>
      </c>
    </row>
    <row r="1148" spans="3:13">
      <c r="C1148" s="15" t="s">
        <v>305</v>
      </c>
      <c r="D1148" s="15" t="s">
        <v>212</v>
      </c>
      <c r="E1148" s="15" t="s">
        <v>213</v>
      </c>
      <c r="F1148" s="15" t="s">
        <v>36</v>
      </c>
      <c r="G1148" s="15">
        <f xml:space="preserve"> IF( ISNA( 'F_Inputs - Reps override'!F1148 ), "", IF( ISBLANK( 'F_Inputs - Reps override'!F1148 ), 'F_Inputs - Reps'!F1148, 'F_Inputs - Reps override'!F1148 ) )</f>
        <v>0</v>
      </c>
      <c r="H1148" s="15">
        <f xml:space="preserve"> IF( ISNA( 'F_Inputs - Reps override'!G1148 ), "", IF( ISBLANK( 'F_Inputs - Reps override'!G1148 ), 'F_Inputs - Reps'!G1148, 'F_Inputs - Reps override'!G1148 ) )</f>
        <v>0</v>
      </c>
      <c r="I1148" s="15">
        <f xml:space="preserve"> IF( ISNA( 'F_Inputs - Reps override'!H1148 ), "", IF( ISBLANK( 'F_Inputs - Reps override'!H1148 ), 'F_Inputs - Reps'!H1148, 'F_Inputs - Reps override'!H1148 ) )</f>
        <v>0</v>
      </c>
      <c r="J1148" s="15">
        <f xml:space="preserve"> IF( ISNA( 'F_Inputs - Reps override'!I1148 ), "", IF( ISBLANK( 'F_Inputs - Reps override'!I1148 ), 'F_Inputs - Reps'!I1148, 'F_Inputs - Reps override'!I1148 ) )</f>
        <v>0</v>
      </c>
      <c r="K1148" s="15">
        <f xml:space="preserve"> IF( ISNA( 'F_Inputs - Reps override'!J1148 ), "", IF( ISBLANK( 'F_Inputs - Reps override'!J1148 ), 'F_Inputs - Reps'!J1148, 'F_Inputs - Reps override'!J1148 ) )</f>
        <v>0</v>
      </c>
      <c r="L1148" s="7">
        <f t="shared" si="17"/>
        <v>0</v>
      </c>
      <c r="M1148" t="str">
        <f xml:space="preserve"> INDEX(Lookup!$D$3:$D$134, MATCH('Inputs - Reps'!D1148, Lookup!$C$3:$C$134, 0),)</f>
        <v>Plus Capex BIO</v>
      </c>
    </row>
    <row r="1149" spans="3:13">
      <c r="C1149" s="15" t="s">
        <v>305</v>
      </c>
      <c r="D1149" s="15" t="s">
        <v>214</v>
      </c>
      <c r="E1149" s="15" t="s">
        <v>215</v>
      </c>
      <c r="F1149" s="15" t="s">
        <v>36</v>
      </c>
      <c r="G1149" s="15">
        <f xml:space="preserve"> IF( ISNA( 'F_Inputs - Reps override'!F1149 ), "", IF( ISBLANK( 'F_Inputs - Reps override'!F1149 ), 'F_Inputs - Reps'!F1149, 'F_Inputs - Reps override'!F1149 ) )</f>
        <v>0</v>
      </c>
      <c r="H1149" s="15">
        <f xml:space="preserve"> IF( ISNA( 'F_Inputs - Reps override'!G1149 ), "", IF( ISBLANK( 'F_Inputs - Reps override'!G1149 ), 'F_Inputs - Reps'!G1149, 'F_Inputs - Reps override'!G1149 ) )</f>
        <v>0</v>
      </c>
      <c r="I1149" s="15">
        <f xml:space="preserve"> IF( ISNA( 'F_Inputs - Reps override'!H1149 ), "", IF( ISBLANK( 'F_Inputs - Reps override'!H1149 ), 'F_Inputs - Reps'!H1149, 'F_Inputs - Reps override'!H1149 ) )</f>
        <v>0</v>
      </c>
      <c r="J1149" s="15">
        <f xml:space="preserve"> IF( ISNA( 'F_Inputs - Reps override'!I1149 ), "", IF( ISBLANK( 'F_Inputs - Reps override'!I1149 ), 'F_Inputs - Reps'!I1149, 'F_Inputs - Reps override'!I1149 ) )</f>
        <v>0</v>
      </c>
      <c r="K1149" s="15">
        <f xml:space="preserve"> IF( ISNA( 'F_Inputs - Reps override'!J1149 ), "", IF( ISBLANK( 'F_Inputs - Reps override'!J1149 ), 'F_Inputs - Reps'!J1149, 'F_Inputs - Reps override'!J1149 ) )</f>
        <v>0</v>
      </c>
      <c r="L1149" s="7">
        <f t="shared" si="17"/>
        <v>0</v>
      </c>
      <c r="M1149" t="str">
        <f xml:space="preserve"> INDEX(Lookup!$D$3:$D$134, MATCH('Inputs - Reps'!D1149, Lookup!$C$3:$C$134, 0),)</f>
        <v>Plus Capex WWN</v>
      </c>
    </row>
    <row r="1150" spans="3:13">
      <c r="C1150" s="15" t="s">
        <v>305</v>
      </c>
      <c r="D1150" s="15" t="s">
        <v>216</v>
      </c>
      <c r="E1150" s="15" t="s">
        <v>217</v>
      </c>
      <c r="F1150" s="15" t="s">
        <v>36</v>
      </c>
      <c r="G1150" s="15">
        <f xml:space="preserve"> IF( ISNA( 'F_Inputs - Reps override'!F1150 ), "", IF( ISBLANK( 'F_Inputs - Reps override'!F1150 ), 'F_Inputs - Reps'!F1150, 'F_Inputs - Reps override'!F1150 ) )</f>
        <v>0</v>
      </c>
      <c r="H1150" s="15">
        <f xml:space="preserve"> IF( ISNA( 'F_Inputs - Reps override'!G1150 ), "", IF( ISBLANK( 'F_Inputs - Reps override'!G1150 ), 'F_Inputs - Reps'!G1150, 'F_Inputs - Reps override'!G1150 ) )</f>
        <v>0</v>
      </c>
      <c r="I1150" s="15">
        <f xml:space="preserve"> IF( ISNA( 'F_Inputs - Reps override'!H1150 ), "", IF( ISBLANK( 'F_Inputs - Reps override'!H1150 ), 'F_Inputs - Reps'!H1150, 'F_Inputs - Reps override'!H1150 ) )</f>
        <v>0</v>
      </c>
      <c r="J1150" s="15">
        <f xml:space="preserve"> IF( ISNA( 'F_Inputs - Reps override'!I1150 ), "", IF( ISBLANK( 'F_Inputs - Reps override'!I1150 ), 'F_Inputs - Reps'!I1150, 'F_Inputs - Reps override'!I1150 ) )</f>
        <v>0</v>
      </c>
      <c r="K1150" s="15">
        <f xml:space="preserve"> IF( ISNA( 'F_Inputs - Reps override'!J1150 ), "", IF( ISBLANK( 'F_Inputs - Reps override'!J1150 ), 'F_Inputs - Reps'!J1150, 'F_Inputs - Reps override'!J1150 ) )</f>
        <v>0</v>
      </c>
      <c r="L1150" s="7">
        <f t="shared" si="17"/>
        <v>0</v>
      </c>
      <c r="M1150" t="str">
        <f xml:space="preserve"> INDEX(Lookup!$D$3:$D$134, MATCH('Inputs - Reps'!D1150, Lookup!$C$3:$C$134, 0),)</f>
        <v>Plus Capex WWN</v>
      </c>
    </row>
    <row r="1151" spans="3:13">
      <c r="C1151" s="15" t="s">
        <v>305</v>
      </c>
      <c r="D1151" s="15" t="s">
        <v>218</v>
      </c>
      <c r="E1151" s="15" t="s">
        <v>219</v>
      </c>
      <c r="F1151" s="15" t="s">
        <v>36</v>
      </c>
      <c r="G1151" s="15">
        <f xml:space="preserve"> IF( ISNA( 'F_Inputs - Reps override'!F1151 ), "", IF( ISBLANK( 'F_Inputs - Reps override'!F1151 ), 'F_Inputs - Reps'!F1151, 'F_Inputs - Reps override'!F1151 ) )</f>
        <v>0</v>
      </c>
      <c r="H1151" s="15">
        <f xml:space="preserve"> IF( ISNA( 'F_Inputs - Reps override'!G1151 ), "", IF( ISBLANK( 'F_Inputs - Reps override'!G1151 ), 'F_Inputs - Reps'!G1151, 'F_Inputs - Reps override'!G1151 ) )</f>
        <v>0</v>
      </c>
      <c r="I1151" s="15">
        <f xml:space="preserve"> IF( ISNA( 'F_Inputs - Reps override'!H1151 ), "", IF( ISBLANK( 'F_Inputs - Reps override'!H1151 ), 'F_Inputs - Reps'!H1151, 'F_Inputs - Reps override'!H1151 ) )</f>
        <v>0</v>
      </c>
      <c r="J1151" s="15">
        <f xml:space="preserve"> IF( ISNA( 'F_Inputs - Reps override'!I1151 ), "", IF( ISBLANK( 'F_Inputs - Reps override'!I1151 ), 'F_Inputs - Reps'!I1151, 'F_Inputs - Reps override'!I1151 ) )</f>
        <v>0</v>
      </c>
      <c r="K1151" s="15">
        <f xml:space="preserve"> IF( ISNA( 'F_Inputs - Reps override'!J1151 ), "", IF( ISBLANK( 'F_Inputs - Reps override'!J1151 ), 'F_Inputs - Reps'!J1151, 'F_Inputs - Reps override'!J1151 ) )</f>
        <v>0</v>
      </c>
      <c r="L1151" s="7">
        <f t="shared" si="17"/>
        <v>0</v>
      </c>
      <c r="M1151" t="str">
        <f xml:space="preserve"> INDEX(Lookup!$D$3:$D$134, MATCH('Inputs - Reps'!D1151, Lookup!$C$3:$C$134, 0),)</f>
        <v>Plus Capex BIO</v>
      </c>
    </row>
    <row r="1152" spans="3:13">
      <c r="C1152" s="15" t="s">
        <v>305</v>
      </c>
      <c r="D1152" s="15" t="s">
        <v>220</v>
      </c>
      <c r="E1152" s="15" t="s">
        <v>221</v>
      </c>
      <c r="F1152" s="15" t="s">
        <v>36</v>
      </c>
      <c r="G1152" s="15">
        <f xml:space="preserve"> IF( ISNA( 'F_Inputs - Reps override'!F1152 ), "", IF( ISBLANK( 'F_Inputs - Reps override'!F1152 ), 'F_Inputs - Reps'!F1152, 'F_Inputs - Reps override'!F1152 ) )</f>
        <v>0</v>
      </c>
      <c r="H1152" s="15">
        <f xml:space="preserve"> IF( ISNA( 'F_Inputs - Reps override'!G1152 ), "", IF( ISBLANK( 'F_Inputs - Reps override'!G1152 ), 'F_Inputs - Reps'!G1152, 'F_Inputs - Reps override'!G1152 ) )</f>
        <v>0</v>
      </c>
      <c r="I1152" s="15">
        <f xml:space="preserve"> IF( ISNA( 'F_Inputs - Reps override'!H1152 ), "", IF( ISBLANK( 'F_Inputs - Reps override'!H1152 ), 'F_Inputs - Reps'!H1152, 'F_Inputs - Reps override'!H1152 ) )</f>
        <v>0</v>
      </c>
      <c r="J1152" s="15">
        <f xml:space="preserve"> IF( ISNA( 'F_Inputs - Reps override'!I1152 ), "", IF( ISBLANK( 'F_Inputs - Reps override'!I1152 ), 'F_Inputs - Reps'!I1152, 'F_Inputs - Reps override'!I1152 ) )</f>
        <v>0</v>
      </c>
      <c r="K1152" s="15">
        <f xml:space="preserve"> IF( ISNA( 'F_Inputs - Reps override'!J1152 ), "", IF( ISBLANK( 'F_Inputs - Reps override'!J1152 ), 'F_Inputs - Reps'!J1152, 'F_Inputs - Reps override'!J1152 ) )</f>
        <v>0</v>
      </c>
      <c r="L1152" s="7">
        <f t="shared" si="17"/>
        <v>0</v>
      </c>
      <c r="M1152" t="str">
        <f xml:space="preserve"> INDEX(Lookup!$D$3:$D$134, MATCH('Inputs - Reps'!D1152, Lookup!$C$3:$C$134, 0),)</f>
        <v>Plus Capex BIO</v>
      </c>
    </row>
    <row r="1153" spans="3:13">
      <c r="C1153" s="15" t="s">
        <v>305</v>
      </c>
      <c r="D1153" s="15" t="s">
        <v>222</v>
      </c>
      <c r="E1153" s="15" t="s">
        <v>223</v>
      </c>
      <c r="F1153" s="15" t="s">
        <v>36</v>
      </c>
      <c r="G1153" s="15">
        <f xml:space="preserve"> IF( ISNA( 'F_Inputs - Reps override'!F1153 ), "", IF( ISBLANK( 'F_Inputs - Reps override'!F1153 ), 'F_Inputs - Reps'!F1153, 'F_Inputs - Reps override'!F1153 ) )</f>
        <v>0</v>
      </c>
      <c r="H1153" s="15">
        <f xml:space="preserve"> IF( ISNA( 'F_Inputs - Reps override'!G1153 ), "", IF( ISBLANK( 'F_Inputs - Reps override'!G1153 ), 'F_Inputs - Reps'!G1153, 'F_Inputs - Reps override'!G1153 ) )</f>
        <v>0</v>
      </c>
      <c r="I1153" s="15">
        <f xml:space="preserve"> IF( ISNA( 'F_Inputs - Reps override'!H1153 ), "", IF( ISBLANK( 'F_Inputs - Reps override'!H1153 ), 'F_Inputs - Reps'!H1153, 'F_Inputs - Reps override'!H1153 ) )</f>
        <v>0</v>
      </c>
      <c r="J1153" s="15">
        <f xml:space="preserve"> IF( ISNA( 'F_Inputs - Reps override'!I1153 ), "", IF( ISBLANK( 'F_Inputs - Reps override'!I1153 ), 'F_Inputs - Reps'!I1153, 'F_Inputs - Reps override'!I1153 ) )</f>
        <v>0</v>
      </c>
      <c r="K1153" s="15">
        <f xml:space="preserve"> IF( ISNA( 'F_Inputs - Reps override'!J1153 ), "", IF( ISBLANK( 'F_Inputs - Reps override'!J1153 ), 'F_Inputs - Reps'!J1153, 'F_Inputs - Reps override'!J1153 ) )</f>
        <v>0</v>
      </c>
      <c r="L1153" s="7">
        <f t="shared" si="17"/>
        <v>0</v>
      </c>
      <c r="M1153" t="str">
        <f xml:space="preserve"> INDEX(Lookup!$D$3:$D$134, MATCH('Inputs - Reps'!D1153, Lookup!$C$3:$C$134, 0),)</f>
        <v>Plus Capex BIO</v>
      </c>
    </row>
    <row r="1154" spans="3:13">
      <c r="C1154" s="15" t="s">
        <v>305</v>
      </c>
      <c r="D1154" s="15" t="s">
        <v>224</v>
      </c>
      <c r="E1154" s="15" t="s">
        <v>225</v>
      </c>
      <c r="F1154" s="15" t="s">
        <v>36</v>
      </c>
      <c r="G1154" s="15">
        <f xml:space="preserve"> IF( ISNA( 'F_Inputs - Reps override'!F1154 ), "", IF( ISBLANK( 'F_Inputs - Reps override'!F1154 ), 'F_Inputs - Reps'!F1154, 'F_Inputs - Reps override'!F1154 ) )</f>
        <v>0</v>
      </c>
      <c r="H1154" s="15">
        <f xml:space="preserve"> IF( ISNA( 'F_Inputs - Reps override'!G1154 ), "", IF( ISBLANK( 'F_Inputs - Reps override'!G1154 ), 'F_Inputs - Reps'!G1154, 'F_Inputs - Reps override'!G1154 ) )</f>
        <v>0</v>
      </c>
      <c r="I1154" s="15">
        <f xml:space="preserve"> IF( ISNA( 'F_Inputs - Reps override'!H1154 ), "", IF( ISBLANK( 'F_Inputs - Reps override'!H1154 ), 'F_Inputs - Reps'!H1154, 'F_Inputs - Reps override'!H1154 ) )</f>
        <v>0</v>
      </c>
      <c r="J1154" s="15">
        <f xml:space="preserve"> IF( ISNA( 'F_Inputs - Reps override'!I1154 ), "", IF( ISBLANK( 'F_Inputs - Reps override'!I1154 ), 'F_Inputs - Reps'!I1154, 'F_Inputs - Reps override'!I1154 ) )</f>
        <v>0</v>
      </c>
      <c r="K1154" s="15">
        <f xml:space="preserve"> IF( ISNA( 'F_Inputs - Reps override'!J1154 ), "", IF( ISBLANK( 'F_Inputs - Reps override'!J1154 ), 'F_Inputs - Reps'!J1154, 'F_Inputs - Reps override'!J1154 ) )</f>
        <v>0</v>
      </c>
      <c r="L1154" s="7">
        <f t="shared" si="17"/>
        <v>0</v>
      </c>
      <c r="M1154" t="str">
        <f xml:space="preserve"> INDEX(Lookup!$D$3:$D$134, MATCH('Inputs - Reps'!D1154, Lookup!$C$3:$C$134, 0),)</f>
        <v>Plus Capex WWN</v>
      </c>
    </row>
    <row r="1155" spans="3:13">
      <c r="C1155" s="15" t="s">
        <v>305</v>
      </c>
      <c r="D1155" s="15" t="s">
        <v>226</v>
      </c>
      <c r="E1155" s="15" t="s">
        <v>227</v>
      </c>
      <c r="F1155" s="15" t="s">
        <v>36</v>
      </c>
      <c r="G1155" s="15">
        <f xml:space="preserve"> IF( ISNA( 'F_Inputs - Reps override'!F1155 ), "", IF( ISBLANK( 'F_Inputs - Reps override'!F1155 ), 'F_Inputs - Reps'!F1155, 'F_Inputs - Reps override'!F1155 ) )</f>
        <v>0</v>
      </c>
      <c r="H1155" s="15">
        <f xml:space="preserve"> IF( ISNA( 'F_Inputs - Reps override'!G1155 ), "", IF( ISBLANK( 'F_Inputs - Reps override'!G1155 ), 'F_Inputs - Reps'!G1155, 'F_Inputs - Reps override'!G1155 ) )</f>
        <v>0</v>
      </c>
      <c r="I1155" s="15">
        <f xml:space="preserve"> IF( ISNA( 'F_Inputs - Reps override'!H1155 ), "", IF( ISBLANK( 'F_Inputs - Reps override'!H1155 ), 'F_Inputs - Reps'!H1155, 'F_Inputs - Reps override'!H1155 ) )</f>
        <v>0</v>
      </c>
      <c r="J1155" s="15">
        <f xml:space="preserve"> IF( ISNA( 'F_Inputs - Reps override'!I1155 ), "", IF( ISBLANK( 'F_Inputs - Reps override'!I1155 ), 'F_Inputs - Reps'!I1155, 'F_Inputs - Reps override'!I1155 ) )</f>
        <v>0</v>
      </c>
      <c r="K1155" s="15">
        <f xml:space="preserve"> IF( ISNA( 'F_Inputs - Reps override'!J1155 ), "", IF( ISBLANK( 'F_Inputs - Reps override'!J1155 ), 'F_Inputs - Reps'!J1155, 'F_Inputs - Reps override'!J1155 ) )</f>
        <v>0</v>
      </c>
      <c r="L1155" s="7">
        <f t="shared" si="17"/>
        <v>0</v>
      </c>
      <c r="M1155" t="str">
        <f xml:space="preserve"> INDEX(Lookup!$D$3:$D$134, MATCH('Inputs - Reps'!D1155, Lookup!$C$3:$C$134, 0),)</f>
        <v>Plus Capex WWN</v>
      </c>
    </row>
    <row r="1156" spans="3:13">
      <c r="C1156" s="15" t="s">
        <v>305</v>
      </c>
      <c r="D1156" s="15" t="s">
        <v>228</v>
      </c>
      <c r="E1156" s="15" t="s">
        <v>229</v>
      </c>
      <c r="F1156" s="15" t="s">
        <v>36</v>
      </c>
      <c r="G1156" s="15">
        <f xml:space="preserve"> IF( ISNA( 'F_Inputs - Reps override'!F1156 ), "", IF( ISBLANK( 'F_Inputs - Reps override'!F1156 ), 'F_Inputs - Reps'!F1156, 'F_Inputs - Reps override'!F1156 ) )</f>
        <v>0</v>
      </c>
      <c r="H1156" s="15">
        <f xml:space="preserve"> IF( ISNA( 'F_Inputs - Reps override'!G1156 ), "", IF( ISBLANK( 'F_Inputs - Reps override'!G1156 ), 'F_Inputs - Reps'!G1156, 'F_Inputs - Reps override'!G1156 ) )</f>
        <v>0</v>
      </c>
      <c r="I1156" s="15">
        <f xml:space="preserve"> IF( ISNA( 'F_Inputs - Reps override'!H1156 ), "", IF( ISBLANK( 'F_Inputs - Reps override'!H1156 ), 'F_Inputs - Reps'!H1156, 'F_Inputs - Reps override'!H1156 ) )</f>
        <v>0</v>
      </c>
      <c r="J1156" s="15">
        <f xml:space="preserve"> IF( ISNA( 'F_Inputs - Reps override'!I1156 ), "", IF( ISBLANK( 'F_Inputs - Reps override'!I1156 ), 'F_Inputs - Reps'!I1156, 'F_Inputs - Reps override'!I1156 ) )</f>
        <v>0</v>
      </c>
      <c r="K1156" s="15">
        <f xml:space="preserve"> IF( ISNA( 'F_Inputs - Reps override'!J1156 ), "", IF( ISBLANK( 'F_Inputs - Reps override'!J1156 ), 'F_Inputs - Reps'!J1156, 'F_Inputs - Reps override'!J1156 ) )</f>
        <v>0</v>
      </c>
      <c r="L1156" s="7">
        <f t="shared" ref="L1156:L1219" si="18" xml:space="preserve"> SUM(G1156:K1156)</f>
        <v>0</v>
      </c>
      <c r="M1156" t="str">
        <f xml:space="preserve"> INDEX(Lookup!$D$3:$D$134, MATCH('Inputs - Reps'!D1156, Lookup!$C$3:$C$134, 0),)</f>
        <v>Plus Capex BIO</v>
      </c>
    </row>
    <row r="1157" spans="3:13">
      <c r="C1157" s="15" t="s">
        <v>305</v>
      </c>
      <c r="D1157" s="15" t="s">
        <v>230</v>
      </c>
      <c r="E1157" s="15" t="s">
        <v>231</v>
      </c>
      <c r="F1157" s="15" t="s">
        <v>36</v>
      </c>
      <c r="G1157" s="15">
        <f xml:space="preserve"> IF( ISNA( 'F_Inputs - Reps override'!F1157 ), "", IF( ISBLANK( 'F_Inputs - Reps override'!F1157 ), 'F_Inputs - Reps'!F1157, 'F_Inputs - Reps override'!F1157 ) )</f>
        <v>0</v>
      </c>
      <c r="H1157" s="15">
        <f xml:space="preserve"> IF( ISNA( 'F_Inputs - Reps override'!G1157 ), "", IF( ISBLANK( 'F_Inputs - Reps override'!G1157 ), 'F_Inputs - Reps'!G1157, 'F_Inputs - Reps override'!G1157 ) )</f>
        <v>0</v>
      </c>
      <c r="I1157" s="15">
        <f xml:space="preserve"> IF( ISNA( 'F_Inputs - Reps override'!H1157 ), "", IF( ISBLANK( 'F_Inputs - Reps override'!H1157 ), 'F_Inputs - Reps'!H1157, 'F_Inputs - Reps override'!H1157 ) )</f>
        <v>0</v>
      </c>
      <c r="J1157" s="15">
        <f xml:space="preserve"> IF( ISNA( 'F_Inputs - Reps override'!I1157 ), "", IF( ISBLANK( 'F_Inputs - Reps override'!I1157 ), 'F_Inputs - Reps'!I1157, 'F_Inputs - Reps override'!I1157 ) )</f>
        <v>0</v>
      </c>
      <c r="K1157" s="15">
        <f xml:space="preserve"> IF( ISNA( 'F_Inputs - Reps override'!J1157 ), "", IF( ISBLANK( 'F_Inputs - Reps override'!J1157 ), 'F_Inputs - Reps'!J1157, 'F_Inputs - Reps override'!J1157 ) )</f>
        <v>0</v>
      </c>
      <c r="L1157" s="7">
        <f t="shared" si="18"/>
        <v>0</v>
      </c>
      <c r="M1157" t="str">
        <f xml:space="preserve"> INDEX(Lookup!$D$3:$D$134, MATCH('Inputs - Reps'!D1157, Lookup!$C$3:$C$134, 0),)</f>
        <v>Plus Capex BIO</v>
      </c>
    </row>
    <row r="1158" spans="3:13">
      <c r="C1158" s="15" t="s">
        <v>305</v>
      </c>
      <c r="D1158" s="15" t="s">
        <v>232</v>
      </c>
      <c r="E1158" s="15" t="s">
        <v>233</v>
      </c>
      <c r="F1158" s="15" t="s">
        <v>36</v>
      </c>
      <c r="G1158" s="15">
        <f xml:space="preserve"> IF( ISNA( 'F_Inputs - Reps override'!F1158 ), "", IF( ISBLANK( 'F_Inputs - Reps override'!F1158 ), 'F_Inputs - Reps'!F1158, 'F_Inputs - Reps override'!F1158 ) )</f>
        <v>0</v>
      </c>
      <c r="H1158" s="15">
        <f xml:space="preserve"> IF( ISNA( 'F_Inputs - Reps override'!G1158 ), "", IF( ISBLANK( 'F_Inputs - Reps override'!G1158 ), 'F_Inputs - Reps'!G1158, 'F_Inputs - Reps override'!G1158 ) )</f>
        <v>0</v>
      </c>
      <c r="I1158" s="15">
        <f xml:space="preserve"> IF( ISNA( 'F_Inputs - Reps override'!H1158 ), "", IF( ISBLANK( 'F_Inputs - Reps override'!H1158 ), 'F_Inputs - Reps'!H1158, 'F_Inputs - Reps override'!H1158 ) )</f>
        <v>0</v>
      </c>
      <c r="J1158" s="15">
        <f xml:space="preserve"> IF( ISNA( 'F_Inputs - Reps override'!I1158 ), "", IF( ISBLANK( 'F_Inputs - Reps override'!I1158 ), 'F_Inputs - Reps'!I1158, 'F_Inputs - Reps override'!I1158 ) )</f>
        <v>0</v>
      </c>
      <c r="K1158" s="15">
        <f xml:space="preserve"> IF( ISNA( 'F_Inputs - Reps override'!J1158 ), "", IF( ISBLANK( 'F_Inputs - Reps override'!J1158 ), 'F_Inputs - Reps'!J1158, 'F_Inputs - Reps override'!J1158 ) )</f>
        <v>0</v>
      </c>
      <c r="L1158" s="7">
        <f t="shared" si="18"/>
        <v>0</v>
      </c>
      <c r="M1158" t="str">
        <f xml:space="preserve"> INDEX(Lookup!$D$3:$D$134, MATCH('Inputs - Reps'!D1158, Lookup!$C$3:$C$134, 0),)</f>
        <v>Plus Capex BIO</v>
      </c>
    </row>
    <row r="1159" spans="3:13">
      <c r="C1159" s="15" t="s">
        <v>305</v>
      </c>
      <c r="D1159" s="15" t="s">
        <v>234</v>
      </c>
      <c r="E1159" s="15" t="s">
        <v>235</v>
      </c>
      <c r="F1159" s="15" t="s">
        <v>36</v>
      </c>
      <c r="G1159" s="15">
        <f xml:space="preserve"> IF( ISNA( 'F_Inputs - Reps override'!F1159 ), "", IF( ISBLANK( 'F_Inputs - Reps override'!F1159 ), 'F_Inputs - Reps'!F1159, 'F_Inputs - Reps override'!F1159 ) )</f>
        <v>0</v>
      </c>
      <c r="H1159" s="15">
        <f xml:space="preserve"> IF( ISNA( 'F_Inputs - Reps override'!G1159 ), "", IF( ISBLANK( 'F_Inputs - Reps override'!G1159 ), 'F_Inputs - Reps'!G1159, 'F_Inputs - Reps override'!G1159 ) )</f>
        <v>0</v>
      </c>
      <c r="I1159" s="15">
        <f xml:space="preserve"> IF( ISNA( 'F_Inputs - Reps override'!H1159 ), "", IF( ISBLANK( 'F_Inputs - Reps override'!H1159 ), 'F_Inputs - Reps'!H1159, 'F_Inputs - Reps override'!H1159 ) )</f>
        <v>0</v>
      </c>
      <c r="J1159" s="15">
        <f xml:space="preserve"> IF( ISNA( 'F_Inputs - Reps override'!I1159 ), "", IF( ISBLANK( 'F_Inputs - Reps override'!I1159 ), 'F_Inputs - Reps'!I1159, 'F_Inputs - Reps override'!I1159 ) )</f>
        <v>0</v>
      </c>
      <c r="K1159" s="15">
        <f xml:space="preserve"> IF( ISNA( 'F_Inputs - Reps override'!J1159 ), "", IF( ISBLANK( 'F_Inputs - Reps override'!J1159 ), 'F_Inputs - Reps'!J1159, 'F_Inputs - Reps override'!J1159 ) )</f>
        <v>0</v>
      </c>
      <c r="L1159" s="7">
        <f t="shared" si="18"/>
        <v>0</v>
      </c>
      <c r="M1159" t="str">
        <f xml:space="preserve"> INDEX(Lookup!$D$3:$D$134, MATCH('Inputs - Reps'!D1159, Lookup!$C$3:$C$134, 0),)</f>
        <v>Plus Capex WWN</v>
      </c>
    </row>
    <row r="1160" spans="3:13">
      <c r="C1160" s="15" t="s">
        <v>305</v>
      </c>
      <c r="D1160" s="15" t="s">
        <v>236</v>
      </c>
      <c r="E1160" s="15" t="s">
        <v>237</v>
      </c>
      <c r="F1160" s="15" t="s">
        <v>36</v>
      </c>
      <c r="G1160" s="15">
        <f xml:space="preserve"> IF( ISNA( 'F_Inputs - Reps override'!F1160 ), "", IF( ISBLANK( 'F_Inputs - Reps override'!F1160 ), 'F_Inputs - Reps'!F1160, 'F_Inputs - Reps override'!F1160 ) )</f>
        <v>0</v>
      </c>
      <c r="H1160" s="15">
        <f xml:space="preserve"> IF( ISNA( 'F_Inputs - Reps override'!G1160 ), "", IF( ISBLANK( 'F_Inputs - Reps override'!G1160 ), 'F_Inputs - Reps'!G1160, 'F_Inputs - Reps override'!G1160 ) )</f>
        <v>0</v>
      </c>
      <c r="I1160" s="15">
        <f xml:space="preserve"> IF( ISNA( 'F_Inputs - Reps override'!H1160 ), "", IF( ISBLANK( 'F_Inputs - Reps override'!H1160 ), 'F_Inputs - Reps'!H1160, 'F_Inputs - Reps override'!H1160 ) )</f>
        <v>0</v>
      </c>
      <c r="J1160" s="15">
        <f xml:space="preserve"> IF( ISNA( 'F_Inputs - Reps override'!I1160 ), "", IF( ISBLANK( 'F_Inputs - Reps override'!I1160 ), 'F_Inputs - Reps'!I1160, 'F_Inputs - Reps override'!I1160 ) )</f>
        <v>0</v>
      </c>
      <c r="K1160" s="15">
        <f xml:space="preserve"> IF( ISNA( 'F_Inputs - Reps override'!J1160 ), "", IF( ISBLANK( 'F_Inputs - Reps override'!J1160 ), 'F_Inputs - Reps'!J1160, 'F_Inputs - Reps override'!J1160 ) )</f>
        <v>0</v>
      </c>
      <c r="L1160" s="7">
        <f t="shared" si="18"/>
        <v>0</v>
      </c>
      <c r="M1160" t="str">
        <f xml:space="preserve"> INDEX(Lookup!$D$3:$D$134, MATCH('Inputs - Reps'!D1160, Lookup!$C$3:$C$134, 0),)</f>
        <v>Plus Capex WWN</v>
      </c>
    </row>
    <row r="1161" spans="3:13">
      <c r="C1161" s="15" t="s">
        <v>305</v>
      </c>
      <c r="D1161" s="15" t="s">
        <v>238</v>
      </c>
      <c r="E1161" s="15" t="s">
        <v>239</v>
      </c>
      <c r="F1161" s="15" t="s">
        <v>36</v>
      </c>
      <c r="G1161" s="15">
        <f xml:space="preserve"> IF( ISNA( 'F_Inputs - Reps override'!F1161 ), "", IF( ISBLANK( 'F_Inputs - Reps override'!F1161 ), 'F_Inputs - Reps'!F1161, 'F_Inputs - Reps override'!F1161 ) )</f>
        <v>0</v>
      </c>
      <c r="H1161" s="15">
        <f xml:space="preserve"> IF( ISNA( 'F_Inputs - Reps override'!G1161 ), "", IF( ISBLANK( 'F_Inputs - Reps override'!G1161 ), 'F_Inputs - Reps'!G1161, 'F_Inputs - Reps override'!G1161 ) )</f>
        <v>0</v>
      </c>
      <c r="I1161" s="15">
        <f xml:space="preserve"> IF( ISNA( 'F_Inputs - Reps override'!H1161 ), "", IF( ISBLANK( 'F_Inputs - Reps override'!H1161 ), 'F_Inputs - Reps'!H1161, 'F_Inputs - Reps override'!H1161 ) )</f>
        <v>0</v>
      </c>
      <c r="J1161" s="15">
        <f xml:space="preserve"> IF( ISNA( 'F_Inputs - Reps override'!I1161 ), "", IF( ISBLANK( 'F_Inputs - Reps override'!I1161 ), 'F_Inputs - Reps'!I1161, 'F_Inputs - Reps override'!I1161 ) )</f>
        <v>0</v>
      </c>
      <c r="K1161" s="15">
        <f xml:space="preserve"> IF( ISNA( 'F_Inputs - Reps override'!J1161 ), "", IF( ISBLANK( 'F_Inputs - Reps override'!J1161 ), 'F_Inputs - Reps'!J1161, 'F_Inputs - Reps override'!J1161 ) )</f>
        <v>0</v>
      </c>
      <c r="L1161" s="7">
        <f t="shared" si="18"/>
        <v>0</v>
      </c>
      <c r="M1161" t="str">
        <f xml:space="preserve"> INDEX(Lookup!$D$3:$D$134, MATCH('Inputs - Reps'!D1161, Lookup!$C$3:$C$134, 0),)</f>
        <v>Plus Capex BIO</v>
      </c>
    </row>
    <row r="1162" spans="3:13">
      <c r="C1162" s="15" t="s">
        <v>305</v>
      </c>
      <c r="D1162" s="15" t="s">
        <v>240</v>
      </c>
      <c r="E1162" s="15" t="s">
        <v>241</v>
      </c>
      <c r="F1162" s="15" t="s">
        <v>36</v>
      </c>
      <c r="G1162" s="15">
        <f xml:space="preserve"> IF( ISNA( 'F_Inputs - Reps override'!F1162 ), "", IF( ISBLANK( 'F_Inputs - Reps override'!F1162 ), 'F_Inputs - Reps'!F1162, 'F_Inputs - Reps override'!F1162 ) )</f>
        <v>0</v>
      </c>
      <c r="H1162" s="15">
        <f xml:space="preserve"> IF( ISNA( 'F_Inputs - Reps override'!G1162 ), "", IF( ISBLANK( 'F_Inputs - Reps override'!G1162 ), 'F_Inputs - Reps'!G1162, 'F_Inputs - Reps override'!G1162 ) )</f>
        <v>0</v>
      </c>
      <c r="I1162" s="15">
        <f xml:space="preserve"> IF( ISNA( 'F_Inputs - Reps override'!H1162 ), "", IF( ISBLANK( 'F_Inputs - Reps override'!H1162 ), 'F_Inputs - Reps'!H1162, 'F_Inputs - Reps override'!H1162 ) )</f>
        <v>0</v>
      </c>
      <c r="J1162" s="15">
        <f xml:space="preserve"> IF( ISNA( 'F_Inputs - Reps override'!I1162 ), "", IF( ISBLANK( 'F_Inputs - Reps override'!I1162 ), 'F_Inputs - Reps'!I1162, 'F_Inputs - Reps override'!I1162 ) )</f>
        <v>0</v>
      </c>
      <c r="K1162" s="15">
        <f xml:space="preserve"> IF( ISNA( 'F_Inputs - Reps override'!J1162 ), "", IF( ISBLANK( 'F_Inputs - Reps override'!J1162 ), 'F_Inputs - Reps'!J1162, 'F_Inputs - Reps override'!J1162 ) )</f>
        <v>0</v>
      </c>
      <c r="L1162" s="7">
        <f t="shared" si="18"/>
        <v>0</v>
      </c>
      <c r="M1162" t="str">
        <f xml:space="preserve"> INDEX(Lookup!$D$3:$D$134, MATCH('Inputs - Reps'!D1162, Lookup!$C$3:$C$134, 0),)</f>
        <v>Plus Capex BIO</v>
      </c>
    </row>
    <row r="1163" spans="3:13">
      <c r="C1163" s="15" t="s">
        <v>305</v>
      </c>
      <c r="D1163" s="15" t="s">
        <v>242</v>
      </c>
      <c r="E1163" s="15" t="s">
        <v>243</v>
      </c>
      <c r="F1163" s="15" t="s">
        <v>36</v>
      </c>
      <c r="G1163" s="15">
        <f xml:space="preserve"> IF( ISNA( 'F_Inputs - Reps override'!F1163 ), "", IF( ISBLANK( 'F_Inputs - Reps override'!F1163 ), 'F_Inputs - Reps'!F1163, 'F_Inputs - Reps override'!F1163 ) )</f>
        <v>0</v>
      </c>
      <c r="H1163" s="15">
        <f xml:space="preserve"> IF( ISNA( 'F_Inputs - Reps override'!G1163 ), "", IF( ISBLANK( 'F_Inputs - Reps override'!G1163 ), 'F_Inputs - Reps'!G1163, 'F_Inputs - Reps override'!G1163 ) )</f>
        <v>0</v>
      </c>
      <c r="I1163" s="15">
        <f xml:space="preserve"> IF( ISNA( 'F_Inputs - Reps override'!H1163 ), "", IF( ISBLANK( 'F_Inputs - Reps override'!H1163 ), 'F_Inputs - Reps'!H1163, 'F_Inputs - Reps override'!H1163 ) )</f>
        <v>0</v>
      </c>
      <c r="J1163" s="15">
        <f xml:space="preserve"> IF( ISNA( 'F_Inputs - Reps override'!I1163 ), "", IF( ISBLANK( 'F_Inputs - Reps override'!I1163 ), 'F_Inputs - Reps'!I1163, 'F_Inputs - Reps override'!I1163 ) )</f>
        <v>0</v>
      </c>
      <c r="K1163" s="15">
        <f xml:space="preserve"> IF( ISNA( 'F_Inputs - Reps override'!J1163 ), "", IF( ISBLANK( 'F_Inputs - Reps override'!J1163 ), 'F_Inputs - Reps'!J1163, 'F_Inputs - Reps override'!J1163 ) )</f>
        <v>0</v>
      </c>
      <c r="L1163" s="7">
        <f t="shared" si="18"/>
        <v>0</v>
      </c>
      <c r="M1163" t="str">
        <f xml:space="preserve"> INDEX(Lookup!$D$3:$D$134, MATCH('Inputs - Reps'!D1163, Lookup!$C$3:$C$134, 0),)</f>
        <v>Plus Capex BIO</v>
      </c>
    </row>
    <row r="1164" spans="3:13">
      <c r="C1164" s="15" t="s">
        <v>305</v>
      </c>
      <c r="D1164" s="15" t="s">
        <v>244</v>
      </c>
      <c r="E1164" s="15" t="s">
        <v>245</v>
      </c>
      <c r="F1164" s="15" t="s">
        <v>36</v>
      </c>
      <c r="G1164" s="15">
        <f xml:space="preserve"> IF( ISNA( 'F_Inputs - Reps override'!F1164 ), "", IF( ISBLANK( 'F_Inputs - Reps override'!F1164 ), 'F_Inputs - Reps'!F1164, 'F_Inputs - Reps override'!F1164 ) )</f>
        <v>0</v>
      </c>
      <c r="H1164" s="15">
        <f xml:space="preserve"> IF( ISNA( 'F_Inputs - Reps override'!G1164 ), "", IF( ISBLANK( 'F_Inputs - Reps override'!G1164 ), 'F_Inputs - Reps'!G1164, 'F_Inputs - Reps override'!G1164 ) )</f>
        <v>0</v>
      </c>
      <c r="I1164" s="15">
        <f xml:space="preserve"> IF( ISNA( 'F_Inputs - Reps override'!H1164 ), "", IF( ISBLANK( 'F_Inputs - Reps override'!H1164 ), 'F_Inputs - Reps'!H1164, 'F_Inputs - Reps override'!H1164 ) )</f>
        <v>0</v>
      </c>
      <c r="J1164" s="15">
        <f xml:space="preserve"> IF( ISNA( 'F_Inputs - Reps override'!I1164 ), "", IF( ISBLANK( 'F_Inputs - Reps override'!I1164 ), 'F_Inputs - Reps'!I1164, 'F_Inputs - Reps override'!I1164 ) )</f>
        <v>0</v>
      </c>
      <c r="K1164" s="15">
        <f xml:space="preserve"> IF( ISNA( 'F_Inputs - Reps override'!J1164 ), "", IF( ISBLANK( 'F_Inputs - Reps override'!J1164 ), 'F_Inputs - Reps'!J1164, 'F_Inputs - Reps override'!J1164 ) )</f>
        <v>0</v>
      </c>
      <c r="L1164" s="7">
        <f t="shared" si="18"/>
        <v>0</v>
      </c>
      <c r="M1164" t="str">
        <f xml:space="preserve"> INDEX(Lookup!$D$3:$D$134, MATCH('Inputs - Reps'!D1164, Lookup!$C$3:$C$134, 0),)</f>
        <v>E Capex WWN</v>
      </c>
    </row>
    <row r="1165" spans="3:13">
      <c r="C1165" s="15" t="s">
        <v>305</v>
      </c>
      <c r="D1165" s="15" t="s">
        <v>246</v>
      </c>
      <c r="E1165" s="15" t="s">
        <v>247</v>
      </c>
      <c r="F1165" s="15" t="s">
        <v>36</v>
      </c>
      <c r="G1165" s="15">
        <f xml:space="preserve"> IF( ISNA( 'F_Inputs - Reps override'!F1165 ), "", IF( ISBLANK( 'F_Inputs - Reps override'!F1165 ), 'F_Inputs - Reps'!F1165, 'F_Inputs - Reps override'!F1165 ) )</f>
        <v>0</v>
      </c>
      <c r="H1165" s="15">
        <f xml:space="preserve"> IF( ISNA( 'F_Inputs - Reps override'!G1165 ), "", IF( ISBLANK( 'F_Inputs - Reps override'!G1165 ), 'F_Inputs - Reps'!G1165, 'F_Inputs - Reps override'!G1165 ) )</f>
        <v>0</v>
      </c>
      <c r="I1165" s="15">
        <f xml:space="preserve"> IF( ISNA( 'F_Inputs - Reps override'!H1165 ), "", IF( ISBLANK( 'F_Inputs - Reps override'!H1165 ), 'F_Inputs - Reps'!H1165, 'F_Inputs - Reps override'!H1165 ) )</f>
        <v>0</v>
      </c>
      <c r="J1165" s="15">
        <f xml:space="preserve"> IF( ISNA( 'F_Inputs - Reps override'!I1165 ), "", IF( ISBLANK( 'F_Inputs - Reps override'!I1165 ), 'F_Inputs - Reps'!I1165, 'F_Inputs - Reps override'!I1165 ) )</f>
        <v>0</v>
      </c>
      <c r="K1165" s="15">
        <f xml:space="preserve"> IF( ISNA( 'F_Inputs - Reps override'!J1165 ), "", IF( ISBLANK( 'F_Inputs - Reps override'!J1165 ), 'F_Inputs - Reps'!J1165, 'F_Inputs - Reps override'!J1165 ) )</f>
        <v>0</v>
      </c>
      <c r="L1165" s="7">
        <f t="shared" si="18"/>
        <v>0</v>
      </c>
      <c r="M1165" t="str">
        <f xml:space="preserve"> INDEX(Lookup!$D$3:$D$134, MATCH('Inputs - Reps'!D1165, Lookup!$C$3:$C$134, 0),)</f>
        <v>E Capex WWN</v>
      </c>
    </row>
    <row r="1166" spans="3:13">
      <c r="C1166" s="15" t="s">
        <v>305</v>
      </c>
      <c r="D1166" s="15" t="s">
        <v>248</v>
      </c>
      <c r="E1166" s="15" t="s">
        <v>249</v>
      </c>
      <c r="F1166" s="15" t="s">
        <v>36</v>
      </c>
      <c r="G1166" s="15">
        <f xml:space="preserve"> IF( ISNA( 'F_Inputs - Reps override'!F1166 ), "", IF( ISBLANK( 'F_Inputs - Reps override'!F1166 ), 'F_Inputs - Reps'!F1166, 'F_Inputs - Reps override'!F1166 ) )</f>
        <v>0</v>
      </c>
      <c r="H1166" s="15">
        <f xml:space="preserve"> IF( ISNA( 'F_Inputs - Reps override'!G1166 ), "", IF( ISBLANK( 'F_Inputs - Reps override'!G1166 ), 'F_Inputs - Reps'!G1166, 'F_Inputs - Reps override'!G1166 ) )</f>
        <v>0</v>
      </c>
      <c r="I1166" s="15">
        <f xml:space="preserve"> IF( ISNA( 'F_Inputs - Reps override'!H1166 ), "", IF( ISBLANK( 'F_Inputs - Reps override'!H1166 ), 'F_Inputs - Reps'!H1166, 'F_Inputs - Reps override'!H1166 ) )</f>
        <v>0</v>
      </c>
      <c r="J1166" s="15">
        <f xml:space="preserve"> IF( ISNA( 'F_Inputs - Reps override'!I1166 ), "", IF( ISBLANK( 'F_Inputs - Reps override'!I1166 ), 'F_Inputs - Reps'!I1166, 'F_Inputs - Reps override'!I1166 ) )</f>
        <v>0</v>
      </c>
      <c r="K1166" s="15">
        <f xml:space="preserve"> IF( ISNA( 'F_Inputs - Reps override'!J1166 ), "", IF( ISBLANK( 'F_Inputs - Reps override'!J1166 ), 'F_Inputs - Reps'!J1166, 'F_Inputs - Reps override'!J1166 ) )</f>
        <v>0</v>
      </c>
      <c r="L1166" s="7">
        <f t="shared" si="18"/>
        <v>0</v>
      </c>
      <c r="M1166" t="str">
        <f xml:space="preserve"> INDEX(Lookup!$D$3:$D$134, MATCH('Inputs - Reps'!D1166, Lookup!$C$3:$C$134, 0),)</f>
        <v>E Capex BIO</v>
      </c>
    </row>
    <row r="1167" spans="3:13">
      <c r="C1167" s="15" t="s">
        <v>305</v>
      </c>
      <c r="D1167" s="15" t="s">
        <v>250</v>
      </c>
      <c r="E1167" s="15" t="s">
        <v>251</v>
      </c>
      <c r="F1167" s="15" t="s">
        <v>36</v>
      </c>
      <c r="G1167" s="15">
        <f xml:space="preserve"> IF( ISNA( 'F_Inputs - Reps override'!F1167 ), "", IF( ISBLANK( 'F_Inputs - Reps override'!F1167 ), 'F_Inputs - Reps'!F1167, 'F_Inputs - Reps override'!F1167 ) )</f>
        <v>0</v>
      </c>
      <c r="H1167" s="15">
        <f xml:space="preserve"> IF( ISNA( 'F_Inputs - Reps override'!G1167 ), "", IF( ISBLANK( 'F_Inputs - Reps override'!G1167 ), 'F_Inputs - Reps'!G1167, 'F_Inputs - Reps override'!G1167 ) )</f>
        <v>0</v>
      </c>
      <c r="I1167" s="15">
        <f xml:space="preserve"> IF( ISNA( 'F_Inputs - Reps override'!H1167 ), "", IF( ISBLANK( 'F_Inputs - Reps override'!H1167 ), 'F_Inputs - Reps'!H1167, 'F_Inputs - Reps override'!H1167 ) )</f>
        <v>0</v>
      </c>
      <c r="J1167" s="15">
        <f xml:space="preserve"> IF( ISNA( 'F_Inputs - Reps override'!I1167 ), "", IF( ISBLANK( 'F_Inputs - Reps override'!I1167 ), 'F_Inputs - Reps'!I1167, 'F_Inputs - Reps override'!I1167 ) )</f>
        <v>0</v>
      </c>
      <c r="K1167" s="15">
        <f xml:space="preserve"> IF( ISNA( 'F_Inputs - Reps override'!J1167 ), "", IF( ISBLANK( 'F_Inputs - Reps override'!J1167 ), 'F_Inputs - Reps'!J1167, 'F_Inputs - Reps override'!J1167 ) )</f>
        <v>0</v>
      </c>
      <c r="L1167" s="7">
        <f t="shared" si="18"/>
        <v>0</v>
      </c>
      <c r="M1167" t="str">
        <f xml:space="preserve"> INDEX(Lookup!$D$3:$D$134, MATCH('Inputs - Reps'!D1167, Lookup!$C$3:$C$134, 0),)</f>
        <v>E Capex BIO</v>
      </c>
    </row>
    <row r="1168" spans="3:13">
      <c r="C1168" s="15" t="s">
        <v>305</v>
      </c>
      <c r="D1168" s="15" t="s">
        <v>252</v>
      </c>
      <c r="E1168" s="15" t="s">
        <v>253</v>
      </c>
      <c r="F1168" s="15" t="s">
        <v>36</v>
      </c>
      <c r="G1168" s="15">
        <f xml:space="preserve"> IF( ISNA( 'F_Inputs - Reps override'!F1168 ), "", IF( ISBLANK( 'F_Inputs - Reps override'!F1168 ), 'F_Inputs - Reps'!F1168, 'F_Inputs - Reps override'!F1168 ) )</f>
        <v>0</v>
      </c>
      <c r="H1168" s="15">
        <f xml:space="preserve"> IF( ISNA( 'F_Inputs - Reps override'!G1168 ), "", IF( ISBLANK( 'F_Inputs - Reps override'!G1168 ), 'F_Inputs - Reps'!G1168, 'F_Inputs - Reps override'!G1168 ) )</f>
        <v>0</v>
      </c>
      <c r="I1168" s="15">
        <f xml:space="preserve"> IF( ISNA( 'F_Inputs - Reps override'!H1168 ), "", IF( ISBLANK( 'F_Inputs - Reps override'!H1168 ), 'F_Inputs - Reps'!H1168, 'F_Inputs - Reps override'!H1168 ) )</f>
        <v>0</v>
      </c>
      <c r="J1168" s="15">
        <f xml:space="preserve"> IF( ISNA( 'F_Inputs - Reps override'!I1168 ), "", IF( ISBLANK( 'F_Inputs - Reps override'!I1168 ), 'F_Inputs - Reps'!I1168, 'F_Inputs - Reps override'!I1168 ) )</f>
        <v>0</v>
      </c>
      <c r="K1168" s="15">
        <f xml:space="preserve"> IF( ISNA( 'F_Inputs - Reps override'!J1168 ), "", IF( ISBLANK( 'F_Inputs - Reps override'!J1168 ), 'F_Inputs - Reps'!J1168, 'F_Inputs - Reps override'!J1168 ) )</f>
        <v>0</v>
      </c>
      <c r="L1168" s="7">
        <f t="shared" si="18"/>
        <v>0</v>
      </c>
      <c r="M1168" t="str">
        <f xml:space="preserve"> INDEX(Lookup!$D$3:$D$134, MATCH('Inputs - Reps'!D1168, Lookup!$C$3:$C$134, 0),)</f>
        <v>E Capex BIO</v>
      </c>
    </row>
    <row r="1169" spans="3:13">
      <c r="C1169" s="15" t="s">
        <v>305</v>
      </c>
      <c r="D1169" s="15" t="s">
        <v>254</v>
      </c>
      <c r="E1169" s="15" t="s">
        <v>255</v>
      </c>
      <c r="F1169" s="15" t="s">
        <v>36</v>
      </c>
      <c r="G1169" s="15">
        <f xml:space="preserve"> IF( ISNA( 'F_Inputs - Reps override'!F1169 ), "", IF( ISBLANK( 'F_Inputs - Reps override'!F1169 ), 'F_Inputs - Reps'!F1169, 'F_Inputs - Reps override'!F1169 ) )</f>
        <v>0</v>
      </c>
      <c r="H1169" s="15">
        <f xml:space="preserve"> IF( ISNA( 'F_Inputs - Reps override'!G1169 ), "", IF( ISBLANK( 'F_Inputs - Reps override'!G1169 ), 'F_Inputs - Reps'!G1169, 'F_Inputs - Reps override'!G1169 ) )</f>
        <v>0</v>
      </c>
      <c r="I1169" s="15">
        <f xml:space="preserve"> IF( ISNA( 'F_Inputs - Reps override'!H1169 ), "", IF( ISBLANK( 'F_Inputs - Reps override'!H1169 ), 'F_Inputs - Reps'!H1169, 'F_Inputs - Reps override'!H1169 ) )</f>
        <v>0</v>
      </c>
      <c r="J1169" s="15">
        <f xml:space="preserve"> IF( ISNA( 'F_Inputs - Reps override'!I1169 ), "", IF( ISBLANK( 'F_Inputs - Reps override'!I1169 ), 'F_Inputs - Reps'!I1169, 'F_Inputs - Reps override'!I1169 ) )</f>
        <v>0</v>
      </c>
      <c r="K1169" s="15">
        <f xml:space="preserve"> IF( ISNA( 'F_Inputs - Reps override'!J1169 ), "", IF( ISBLANK( 'F_Inputs - Reps override'!J1169 ), 'F_Inputs - Reps'!J1169, 'F_Inputs - Reps override'!J1169 ) )</f>
        <v>0</v>
      </c>
      <c r="L1169" s="7">
        <f t="shared" si="18"/>
        <v>0</v>
      </c>
      <c r="M1169" t="str">
        <f xml:space="preserve"> INDEX(Lookup!$D$3:$D$134, MATCH('Inputs - Reps'!D1169, Lookup!$C$3:$C$134, 0),)</f>
        <v>E Opex DMMY</v>
      </c>
    </row>
    <row r="1170" spans="3:13">
      <c r="C1170" s="15" t="s">
        <v>305</v>
      </c>
      <c r="D1170" s="15" t="s">
        <v>256</v>
      </c>
      <c r="E1170" s="15" t="s">
        <v>257</v>
      </c>
      <c r="F1170" s="15" t="s">
        <v>36</v>
      </c>
      <c r="G1170" s="15">
        <f xml:space="preserve"> IF( ISNA( 'F_Inputs - Reps override'!F1170 ), "", IF( ISBLANK( 'F_Inputs - Reps override'!F1170 ), 'F_Inputs - Reps'!F1170, 'F_Inputs - Reps override'!F1170 ) )</f>
        <v>0</v>
      </c>
      <c r="H1170" s="15">
        <f xml:space="preserve"> IF( ISNA( 'F_Inputs - Reps override'!G1170 ), "", IF( ISBLANK( 'F_Inputs - Reps override'!G1170 ), 'F_Inputs - Reps'!G1170, 'F_Inputs - Reps override'!G1170 ) )</f>
        <v>0</v>
      </c>
      <c r="I1170" s="15">
        <f xml:space="preserve"> IF( ISNA( 'F_Inputs - Reps override'!H1170 ), "", IF( ISBLANK( 'F_Inputs - Reps override'!H1170 ), 'F_Inputs - Reps'!H1170, 'F_Inputs - Reps override'!H1170 ) )</f>
        <v>0</v>
      </c>
      <c r="J1170" s="15">
        <f xml:space="preserve"> IF( ISNA( 'F_Inputs - Reps override'!I1170 ), "", IF( ISBLANK( 'F_Inputs - Reps override'!I1170 ), 'F_Inputs - Reps'!I1170, 'F_Inputs - Reps override'!I1170 ) )</f>
        <v>0</v>
      </c>
      <c r="K1170" s="15">
        <f xml:space="preserve"> IF( ISNA( 'F_Inputs - Reps override'!J1170 ), "", IF( ISBLANK( 'F_Inputs - Reps override'!J1170 ), 'F_Inputs - Reps'!J1170, 'F_Inputs - Reps override'!J1170 ) )</f>
        <v>0</v>
      </c>
      <c r="L1170" s="7">
        <f t="shared" si="18"/>
        <v>0</v>
      </c>
      <c r="M1170" t="str">
        <f xml:space="preserve"> INDEX(Lookup!$D$3:$D$134, MATCH('Inputs - Reps'!D1170, Lookup!$C$3:$C$134, 0),)</f>
        <v>E Capex DMMY</v>
      </c>
    </row>
    <row r="1171" spans="3:13">
      <c r="C1171" s="15" t="s">
        <v>305</v>
      </c>
      <c r="D1171" s="15" t="s">
        <v>258</v>
      </c>
      <c r="E1171" s="15" t="s">
        <v>259</v>
      </c>
      <c r="F1171" s="15" t="s">
        <v>36</v>
      </c>
      <c r="G1171" s="15">
        <f xml:space="preserve"> IF( ISNA( 'F_Inputs - Reps override'!F1171 ), "", IF( ISBLANK( 'F_Inputs - Reps override'!F1171 ), 'F_Inputs - Reps'!F1171, 'F_Inputs - Reps override'!F1171 ) )</f>
        <v>0</v>
      </c>
      <c r="H1171" s="15">
        <f xml:space="preserve"> IF( ISNA( 'F_Inputs - Reps override'!G1171 ), "", IF( ISBLANK( 'F_Inputs - Reps override'!G1171 ), 'F_Inputs - Reps'!G1171, 'F_Inputs - Reps override'!G1171 ) )</f>
        <v>0</v>
      </c>
      <c r="I1171" s="15">
        <f xml:space="preserve"> IF( ISNA( 'F_Inputs - Reps override'!H1171 ), "", IF( ISBLANK( 'F_Inputs - Reps override'!H1171 ), 'F_Inputs - Reps'!H1171, 'F_Inputs - Reps override'!H1171 ) )</f>
        <v>0</v>
      </c>
      <c r="J1171" s="15">
        <f xml:space="preserve"> IF( ISNA( 'F_Inputs - Reps override'!I1171 ), "", IF( ISBLANK( 'F_Inputs - Reps override'!I1171 ), 'F_Inputs - Reps'!I1171, 'F_Inputs - Reps override'!I1171 ) )</f>
        <v>0</v>
      </c>
      <c r="K1171" s="15">
        <f xml:space="preserve"> IF( ISNA( 'F_Inputs - Reps override'!J1171 ), "", IF( ISBLANK( 'F_Inputs - Reps override'!J1171 ), 'F_Inputs - Reps'!J1171, 'F_Inputs - Reps override'!J1171 ) )</f>
        <v>0</v>
      </c>
      <c r="L1171" s="7">
        <f t="shared" si="18"/>
        <v>0</v>
      </c>
      <c r="M1171" t="str">
        <f xml:space="preserve"> INDEX(Lookup!$D$3:$D$134, MATCH('Inputs - Reps'!D1171, Lookup!$C$3:$C$134, 0),)</f>
        <v>E Capex DMMY</v>
      </c>
    </row>
    <row r="1172" spans="3:13">
      <c r="C1172" s="15" t="s">
        <v>305</v>
      </c>
      <c r="D1172" s="15" t="s">
        <v>260</v>
      </c>
      <c r="E1172" s="15" t="s">
        <v>261</v>
      </c>
      <c r="F1172" s="15" t="s">
        <v>36</v>
      </c>
      <c r="G1172" s="15">
        <f xml:space="preserve"> IF( ISNA( 'F_Inputs - Reps override'!F1172 ), "", IF( ISBLANK( 'F_Inputs - Reps override'!F1172 ), 'F_Inputs - Reps'!F1172, 'F_Inputs - Reps override'!F1172 ) )</f>
        <v>0</v>
      </c>
      <c r="H1172" s="15">
        <f xml:space="preserve"> IF( ISNA( 'F_Inputs - Reps override'!G1172 ), "", IF( ISBLANK( 'F_Inputs - Reps override'!G1172 ), 'F_Inputs - Reps'!G1172, 'F_Inputs - Reps override'!G1172 ) )</f>
        <v>0</v>
      </c>
      <c r="I1172" s="15">
        <f xml:space="preserve"> IF( ISNA( 'F_Inputs - Reps override'!H1172 ), "", IF( ISBLANK( 'F_Inputs - Reps override'!H1172 ), 'F_Inputs - Reps'!H1172, 'F_Inputs - Reps override'!H1172 ) )</f>
        <v>0</v>
      </c>
      <c r="J1172" s="15">
        <f xml:space="preserve"> IF( ISNA( 'F_Inputs - Reps override'!I1172 ), "", IF( ISBLANK( 'F_Inputs - Reps override'!I1172 ), 'F_Inputs - Reps'!I1172, 'F_Inputs - Reps override'!I1172 ) )</f>
        <v>0</v>
      </c>
      <c r="K1172" s="15">
        <f xml:space="preserve"> IF( ISNA( 'F_Inputs - Reps override'!J1172 ), "", IF( ISBLANK( 'F_Inputs - Reps override'!J1172 ), 'F_Inputs - Reps'!J1172, 'F_Inputs - Reps override'!J1172 ) )</f>
        <v>0</v>
      </c>
      <c r="L1172" s="7">
        <f t="shared" si="18"/>
        <v>0</v>
      </c>
      <c r="M1172" t="str">
        <f xml:space="preserve"> INDEX(Lookup!$D$3:$D$134, MATCH('Inputs - Reps'!D1172, Lookup!$C$3:$C$134, 0),)</f>
        <v>E Capex DMMY</v>
      </c>
    </row>
    <row r="1173" spans="3:13">
      <c r="C1173" s="15" t="s">
        <v>305</v>
      </c>
      <c r="D1173" s="15" t="s">
        <v>262</v>
      </c>
      <c r="E1173" s="15" t="s">
        <v>263</v>
      </c>
      <c r="F1173" s="15" t="s">
        <v>36</v>
      </c>
      <c r="G1173" s="15">
        <f xml:space="preserve"> IF( ISNA( 'F_Inputs - Reps override'!F1173 ), "", IF( ISBLANK( 'F_Inputs - Reps override'!F1173 ), 'F_Inputs - Reps'!F1173, 'F_Inputs - Reps override'!F1173 ) )</f>
        <v>0</v>
      </c>
      <c r="H1173" s="15">
        <f xml:space="preserve"> IF( ISNA( 'F_Inputs - Reps override'!G1173 ), "", IF( ISBLANK( 'F_Inputs - Reps override'!G1173 ), 'F_Inputs - Reps'!G1173, 'F_Inputs - Reps override'!G1173 ) )</f>
        <v>0</v>
      </c>
      <c r="I1173" s="15">
        <f xml:space="preserve"> IF( ISNA( 'F_Inputs - Reps override'!H1173 ), "", IF( ISBLANK( 'F_Inputs - Reps override'!H1173 ), 'F_Inputs - Reps'!H1173, 'F_Inputs - Reps override'!H1173 ) )</f>
        <v>0</v>
      </c>
      <c r="J1173" s="15">
        <f xml:space="preserve"> IF( ISNA( 'F_Inputs - Reps override'!I1173 ), "", IF( ISBLANK( 'F_Inputs - Reps override'!I1173 ), 'F_Inputs - Reps'!I1173, 'F_Inputs - Reps override'!I1173 ) )</f>
        <v>0</v>
      </c>
      <c r="K1173" s="15">
        <f xml:space="preserve"> IF( ISNA( 'F_Inputs - Reps override'!J1173 ), "", IF( ISBLANK( 'F_Inputs - Reps override'!J1173 ), 'F_Inputs - Reps'!J1173, 'F_Inputs - Reps override'!J1173 ) )</f>
        <v>0</v>
      </c>
      <c r="L1173" s="7">
        <f t="shared" si="18"/>
        <v>0</v>
      </c>
      <c r="M1173" t="str">
        <f xml:space="preserve"> INDEX(Lookup!$D$3:$D$134, MATCH('Inputs - Reps'!D1173, Lookup!$C$3:$C$134, 0),)</f>
        <v>DMMY G&amp;C</v>
      </c>
    </row>
    <row r="1174" spans="3:13">
      <c r="C1174" s="15" t="s">
        <v>305</v>
      </c>
      <c r="D1174" s="15" t="s">
        <v>264</v>
      </c>
      <c r="E1174" s="15" t="s">
        <v>265</v>
      </c>
      <c r="F1174" s="15" t="s">
        <v>36</v>
      </c>
      <c r="G1174" s="15">
        <f xml:space="preserve"> IF( ISNA( 'F_Inputs - Reps override'!F1174 ), "", IF( ISBLANK( 'F_Inputs - Reps override'!F1174 ), 'F_Inputs - Reps'!F1174, 'F_Inputs - Reps override'!F1174 ) )</f>
        <v>0.252</v>
      </c>
      <c r="H1174" s="15">
        <f xml:space="preserve"> IF( ISNA( 'F_Inputs - Reps override'!G1174 ), "", IF( ISBLANK( 'F_Inputs - Reps override'!G1174 ), 'F_Inputs - Reps'!G1174, 'F_Inputs - Reps override'!G1174 ) )</f>
        <v>0.25600000000000001</v>
      </c>
      <c r="I1174" s="15">
        <f xml:space="preserve"> IF( ISNA( 'F_Inputs - Reps override'!H1174 ), "", IF( ISBLANK( 'F_Inputs - Reps override'!H1174 ), 'F_Inputs - Reps'!H1174, 'F_Inputs - Reps override'!H1174 ) )</f>
        <v>0.26100000000000001</v>
      </c>
      <c r="J1174" s="15">
        <f xml:space="preserve"> IF( ISNA( 'F_Inputs - Reps override'!I1174 ), "", IF( ISBLANK( 'F_Inputs - Reps override'!I1174 ), 'F_Inputs - Reps'!I1174, 'F_Inputs - Reps override'!I1174 ) )</f>
        <v>0.26600000000000001</v>
      </c>
      <c r="K1174" s="15">
        <f xml:space="preserve"> IF( ISNA( 'F_Inputs - Reps override'!J1174 ), "", IF( ISBLANK( 'F_Inputs - Reps override'!J1174 ), 'F_Inputs - Reps'!J1174, 'F_Inputs - Reps override'!J1174 ) )</f>
        <v>0.27100000000000002</v>
      </c>
      <c r="L1174" s="7">
        <f t="shared" si="18"/>
        <v>1.306</v>
      </c>
      <c r="M1174" t="str">
        <f xml:space="preserve"> INDEX(Lookup!$D$3:$D$134, MATCH('Inputs - Reps'!D1174, Lookup!$C$3:$C$134, 0),)</f>
        <v>3rd Opex WR</v>
      </c>
    </row>
    <row r="1175" spans="3:13">
      <c r="C1175" s="15" t="s">
        <v>305</v>
      </c>
      <c r="D1175" s="15" t="s">
        <v>266</v>
      </c>
      <c r="E1175" s="15" t="s">
        <v>267</v>
      </c>
      <c r="F1175" s="15" t="s">
        <v>36</v>
      </c>
      <c r="G1175" s="15">
        <f xml:space="preserve"> IF( ISNA( 'F_Inputs - Reps override'!F1175 ), "", IF( ISBLANK( 'F_Inputs - Reps override'!F1175 ), 'F_Inputs - Reps'!F1175, 'F_Inputs - Reps override'!F1175 ) )</f>
        <v>0</v>
      </c>
      <c r="H1175" s="15">
        <f xml:space="preserve"> IF( ISNA( 'F_Inputs - Reps override'!G1175 ), "", IF( ISBLANK( 'F_Inputs - Reps override'!G1175 ), 'F_Inputs - Reps'!G1175, 'F_Inputs - Reps override'!G1175 ) )</f>
        <v>0</v>
      </c>
      <c r="I1175" s="15">
        <f xml:space="preserve"> IF( ISNA( 'F_Inputs - Reps override'!H1175 ), "", IF( ISBLANK( 'F_Inputs - Reps override'!H1175 ), 'F_Inputs - Reps'!H1175, 'F_Inputs - Reps override'!H1175 ) )</f>
        <v>0</v>
      </c>
      <c r="J1175" s="15">
        <f xml:space="preserve"> IF( ISNA( 'F_Inputs - Reps override'!I1175 ), "", IF( ISBLANK( 'F_Inputs - Reps override'!I1175 ), 'F_Inputs - Reps'!I1175, 'F_Inputs - Reps override'!I1175 ) )</f>
        <v>0</v>
      </c>
      <c r="K1175" s="15">
        <f xml:space="preserve"> IF( ISNA( 'F_Inputs - Reps override'!J1175 ), "", IF( ISBLANK( 'F_Inputs - Reps override'!J1175 ), 'F_Inputs - Reps'!J1175, 'F_Inputs - Reps override'!J1175 ) )</f>
        <v>0</v>
      </c>
      <c r="L1175" s="7">
        <f t="shared" si="18"/>
        <v>0</v>
      </c>
      <c r="M1175" t="str">
        <f xml:space="preserve"> INDEX(Lookup!$D$3:$D$134, MATCH('Inputs - Reps'!D1175, Lookup!$C$3:$C$134, 0),)</f>
        <v>3rd Opex WN</v>
      </c>
    </row>
    <row r="1176" spans="3:13">
      <c r="C1176" s="15" t="s">
        <v>305</v>
      </c>
      <c r="D1176" s="15" t="s">
        <v>268</v>
      </c>
      <c r="E1176" s="15" t="s">
        <v>269</v>
      </c>
      <c r="F1176" s="15" t="s">
        <v>36</v>
      </c>
      <c r="G1176" s="15">
        <f xml:space="preserve"> IF( ISNA( 'F_Inputs - Reps override'!F1176 ), "", IF( ISBLANK( 'F_Inputs - Reps override'!F1176 ), 'F_Inputs - Reps'!F1176, 'F_Inputs - Reps override'!F1176 ) )</f>
        <v>0.315</v>
      </c>
      <c r="H1176" s="15">
        <f xml:space="preserve"> IF( ISNA( 'F_Inputs - Reps override'!G1176 ), "", IF( ISBLANK( 'F_Inputs - Reps override'!G1176 ), 'F_Inputs - Reps'!G1176, 'F_Inputs - Reps override'!G1176 ) )</f>
        <v>0.32100000000000001</v>
      </c>
      <c r="I1176" s="15">
        <f xml:space="preserve"> IF( ISNA( 'F_Inputs - Reps override'!H1176 ), "", IF( ISBLANK( 'F_Inputs - Reps override'!H1176 ), 'F_Inputs - Reps'!H1176, 'F_Inputs - Reps override'!H1176 ) )</f>
        <v>0.32700000000000001</v>
      </c>
      <c r="J1176" s="15">
        <f xml:space="preserve"> IF( ISNA( 'F_Inputs - Reps override'!I1176 ), "", IF( ISBLANK( 'F_Inputs - Reps override'!I1176 ), 'F_Inputs - Reps'!I1176, 'F_Inputs - Reps override'!I1176 ) )</f>
        <v>0.33200000000000002</v>
      </c>
      <c r="K1176" s="15">
        <f xml:space="preserve"> IF( ISNA( 'F_Inputs - Reps override'!J1176 ), "", IF( ISBLANK( 'F_Inputs - Reps override'!J1176 ), 'F_Inputs - Reps'!J1176, 'F_Inputs - Reps override'!J1176 ) )</f>
        <v>0.33900000000000002</v>
      </c>
      <c r="L1176" s="7">
        <f t="shared" si="18"/>
        <v>1.6340000000000001</v>
      </c>
      <c r="M1176" t="str">
        <f xml:space="preserve"> INDEX(Lookup!$D$3:$D$134, MATCH('Inputs - Reps'!D1176, Lookup!$C$3:$C$134, 0),)</f>
        <v>3rd Opex WN</v>
      </c>
    </row>
    <row r="1177" spans="3:13">
      <c r="C1177" s="15" t="s">
        <v>305</v>
      </c>
      <c r="D1177" s="15" t="s">
        <v>270</v>
      </c>
      <c r="E1177" s="15" t="s">
        <v>271</v>
      </c>
      <c r="F1177" s="15" t="s">
        <v>36</v>
      </c>
      <c r="G1177" s="15">
        <f xml:space="preserve"> IF( ISNA( 'F_Inputs - Reps override'!F1177 ), "", IF( ISBLANK( 'F_Inputs - Reps override'!F1177 ), 'F_Inputs - Reps'!F1177, 'F_Inputs - Reps override'!F1177 ) )</f>
        <v>0.78300000000000003</v>
      </c>
      <c r="H1177" s="15">
        <f xml:space="preserve"> IF( ISNA( 'F_Inputs - Reps override'!G1177 ), "", IF( ISBLANK( 'F_Inputs - Reps override'!G1177 ), 'F_Inputs - Reps'!G1177, 'F_Inputs - Reps override'!G1177 ) )</f>
        <v>0.79700000000000004</v>
      </c>
      <c r="I1177" s="15">
        <f xml:space="preserve"> IF( ISNA( 'F_Inputs - Reps override'!H1177 ), "", IF( ISBLANK( 'F_Inputs - Reps override'!H1177 ), 'F_Inputs - Reps'!H1177, 'F_Inputs - Reps override'!H1177 ) )</f>
        <v>0.81100000000000005</v>
      </c>
      <c r="J1177" s="15">
        <f xml:space="preserve"> IF( ISNA( 'F_Inputs - Reps override'!I1177 ), "", IF( ISBLANK( 'F_Inputs - Reps override'!I1177 ), 'F_Inputs - Reps'!I1177, 'F_Inputs - Reps override'!I1177 ) )</f>
        <v>0.82599999999999996</v>
      </c>
      <c r="K1177" s="15">
        <f xml:space="preserve"> IF( ISNA( 'F_Inputs - Reps override'!J1177 ), "", IF( ISBLANK( 'F_Inputs - Reps override'!J1177 ), 'F_Inputs - Reps'!J1177, 'F_Inputs - Reps override'!J1177 ) )</f>
        <v>0.84099999999999997</v>
      </c>
      <c r="L1177" s="7">
        <f t="shared" si="18"/>
        <v>4.0579999999999998</v>
      </c>
      <c r="M1177" t="str">
        <f xml:space="preserve"> INDEX(Lookup!$D$3:$D$134, MATCH('Inputs - Reps'!D1177, Lookup!$C$3:$C$134, 0),)</f>
        <v>3rd Opex WN</v>
      </c>
    </row>
    <row r="1178" spans="3:13">
      <c r="C1178" s="15" t="s">
        <v>305</v>
      </c>
      <c r="D1178" s="15" t="s">
        <v>272</v>
      </c>
      <c r="E1178" s="15" t="s">
        <v>273</v>
      </c>
      <c r="F1178" s="15" t="s">
        <v>36</v>
      </c>
      <c r="G1178" s="15">
        <f xml:space="preserve"> IF( ISNA( 'F_Inputs - Reps override'!F1178 ), "", IF( ISBLANK( 'F_Inputs - Reps override'!F1178 ), 'F_Inputs - Reps'!F1178, 'F_Inputs - Reps override'!F1178 ) )</f>
        <v>0</v>
      </c>
      <c r="H1178" s="15">
        <f xml:space="preserve"> IF( ISNA( 'F_Inputs - Reps override'!G1178 ), "", IF( ISBLANK( 'F_Inputs - Reps override'!G1178 ), 'F_Inputs - Reps'!G1178, 'F_Inputs - Reps override'!G1178 ) )</f>
        <v>0</v>
      </c>
      <c r="I1178" s="15">
        <f xml:space="preserve"> IF( ISNA( 'F_Inputs - Reps override'!H1178 ), "", IF( ISBLANK( 'F_Inputs - Reps override'!H1178 ), 'F_Inputs - Reps'!H1178, 'F_Inputs - Reps override'!H1178 ) )</f>
        <v>0</v>
      </c>
      <c r="J1178" s="15">
        <f xml:space="preserve"> IF( ISNA( 'F_Inputs - Reps override'!I1178 ), "", IF( ISBLANK( 'F_Inputs - Reps override'!I1178 ), 'F_Inputs - Reps'!I1178, 'F_Inputs - Reps override'!I1178 ) )</f>
        <v>0</v>
      </c>
      <c r="K1178" s="15">
        <f xml:space="preserve"> IF( ISNA( 'F_Inputs - Reps override'!J1178 ), "", IF( ISBLANK( 'F_Inputs - Reps override'!J1178 ), 'F_Inputs - Reps'!J1178, 'F_Inputs - Reps override'!J1178 ) )</f>
        <v>0</v>
      </c>
      <c r="L1178" s="7">
        <f t="shared" si="18"/>
        <v>0</v>
      </c>
      <c r="M1178" t="str">
        <f xml:space="preserve"> INDEX(Lookup!$D$3:$D$134, MATCH('Inputs - Reps'!D1178, Lookup!$C$3:$C$134, 0),)</f>
        <v>3rd Opex WWN</v>
      </c>
    </row>
    <row r="1179" spans="3:13">
      <c r="C1179" s="15" t="s">
        <v>305</v>
      </c>
      <c r="D1179" s="15" t="s">
        <v>274</v>
      </c>
      <c r="E1179" s="15" t="s">
        <v>275</v>
      </c>
      <c r="F1179" s="15" t="s">
        <v>36</v>
      </c>
      <c r="G1179" s="15">
        <f xml:space="preserve"> IF( ISNA( 'F_Inputs - Reps override'!F1179 ), "", IF( ISBLANK( 'F_Inputs - Reps override'!F1179 ), 'F_Inputs - Reps'!F1179, 'F_Inputs - Reps override'!F1179 ) )</f>
        <v>0</v>
      </c>
      <c r="H1179" s="15">
        <f xml:space="preserve"> IF( ISNA( 'F_Inputs - Reps override'!G1179 ), "", IF( ISBLANK( 'F_Inputs - Reps override'!G1179 ), 'F_Inputs - Reps'!G1179, 'F_Inputs - Reps override'!G1179 ) )</f>
        <v>0</v>
      </c>
      <c r="I1179" s="15">
        <f xml:space="preserve"> IF( ISNA( 'F_Inputs - Reps override'!H1179 ), "", IF( ISBLANK( 'F_Inputs - Reps override'!H1179 ), 'F_Inputs - Reps'!H1179, 'F_Inputs - Reps override'!H1179 ) )</f>
        <v>0</v>
      </c>
      <c r="J1179" s="15">
        <f xml:space="preserve"> IF( ISNA( 'F_Inputs - Reps override'!I1179 ), "", IF( ISBLANK( 'F_Inputs - Reps override'!I1179 ), 'F_Inputs - Reps'!I1179, 'F_Inputs - Reps override'!I1179 ) )</f>
        <v>0</v>
      </c>
      <c r="K1179" s="15">
        <f xml:space="preserve"> IF( ISNA( 'F_Inputs - Reps override'!J1179 ), "", IF( ISBLANK( 'F_Inputs - Reps override'!J1179 ), 'F_Inputs - Reps'!J1179, 'F_Inputs - Reps override'!J1179 ) )</f>
        <v>0</v>
      </c>
      <c r="L1179" s="7">
        <f t="shared" si="18"/>
        <v>0</v>
      </c>
      <c r="M1179" t="str">
        <f xml:space="preserve"> INDEX(Lookup!$D$3:$D$134, MATCH('Inputs - Reps'!D1179, Lookup!$C$3:$C$134, 0),)</f>
        <v>3rd Opex WWN</v>
      </c>
    </row>
    <row r="1180" spans="3:13">
      <c r="C1180" s="15" t="s">
        <v>305</v>
      </c>
      <c r="D1180" s="15" t="s">
        <v>276</v>
      </c>
      <c r="E1180" s="15" t="s">
        <v>277</v>
      </c>
      <c r="F1180" s="15" t="s">
        <v>36</v>
      </c>
      <c r="G1180" s="15">
        <f xml:space="preserve"> IF( ISNA( 'F_Inputs - Reps override'!F1180 ), "", IF( ISBLANK( 'F_Inputs - Reps override'!F1180 ), 'F_Inputs - Reps'!F1180, 'F_Inputs - Reps override'!F1180 ) )</f>
        <v>0</v>
      </c>
      <c r="H1180" s="15">
        <f xml:space="preserve"> IF( ISNA( 'F_Inputs - Reps override'!G1180 ), "", IF( ISBLANK( 'F_Inputs - Reps override'!G1180 ), 'F_Inputs - Reps'!G1180, 'F_Inputs - Reps override'!G1180 ) )</f>
        <v>0</v>
      </c>
      <c r="I1180" s="15">
        <f xml:space="preserve"> IF( ISNA( 'F_Inputs - Reps override'!H1180 ), "", IF( ISBLANK( 'F_Inputs - Reps override'!H1180 ), 'F_Inputs - Reps'!H1180, 'F_Inputs - Reps override'!H1180 ) )</f>
        <v>0</v>
      </c>
      <c r="J1180" s="15">
        <f xml:space="preserve"> IF( ISNA( 'F_Inputs - Reps override'!I1180 ), "", IF( ISBLANK( 'F_Inputs - Reps override'!I1180 ), 'F_Inputs - Reps'!I1180, 'F_Inputs - Reps override'!I1180 ) )</f>
        <v>0</v>
      </c>
      <c r="K1180" s="15">
        <f xml:space="preserve"> IF( ISNA( 'F_Inputs - Reps override'!J1180 ), "", IF( ISBLANK( 'F_Inputs - Reps override'!J1180 ), 'F_Inputs - Reps'!J1180, 'F_Inputs - Reps override'!J1180 ) )</f>
        <v>0</v>
      </c>
      <c r="L1180" s="7">
        <f t="shared" si="18"/>
        <v>0</v>
      </c>
      <c r="M1180" t="str">
        <f xml:space="preserve"> INDEX(Lookup!$D$3:$D$134, MATCH('Inputs - Reps'!D1180, Lookup!$C$3:$C$134, 0),)</f>
        <v>3rd Opex BIO</v>
      </c>
    </row>
    <row r="1181" spans="3:13">
      <c r="C1181" s="15" t="s">
        <v>305</v>
      </c>
      <c r="D1181" s="15" t="s">
        <v>278</v>
      </c>
      <c r="E1181" s="15" t="s">
        <v>279</v>
      </c>
      <c r="F1181" s="15" t="s">
        <v>36</v>
      </c>
      <c r="G1181" s="15">
        <f xml:space="preserve"> IF( ISNA( 'F_Inputs - Reps override'!F1181 ), "", IF( ISBLANK( 'F_Inputs - Reps override'!F1181 ), 'F_Inputs - Reps'!F1181, 'F_Inputs - Reps override'!F1181 ) )</f>
        <v>0</v>
      </c>
      <c r="H1181" s="15">
        <f xml:space="preserve"> IF( ISNA( 'F_Inputs - Reps override'!G1181 ), "", IF( ISBLANK( 'F_Inputs - Reps override'!G1181 ), 'F_Inputs - Reps'!G1181, 'F_Inputs - Reps override'!G1181 ) )</f>
        <v>0</v>
      </c>
      <c r="I1181" s="15">
        <f xml:space="preserve"> IF( ISNA( 'F_Inputs - Reps override'!H1181 ), "", IF( ISBLANK( 'F_Inputs - Reps override'!H1181 ), 'F_Inputs - Reps'!H1181, 'F_Inputs - Reps override'!H1181 ) )</f>
        <v>0</v>
      </c>
      <c r="J1181" s="15">
        <f xml:space="preserve"> IF( ISNA( 'F_Inputs - Reps override'!I1181 ), "", IF( ISBLANK( 'F_Inputs - Reps override'!I1181 ), 'F_Inputs - Reps'!I1181, 'F_Inputs - Reps override'!I1181 ) )</f>
        <v>0</v>
      </c>
      <c r="K1181" s="15">
        <f xml:space="preserve"> IF( ISNA( 'F_Inputs - Reps override'!J1181 ), "", IF( ISBLANK( 'F_Inputs - Reps override'!J1181 ), 'F_Inputs - Reps'!J1181, 'F_Inputs - Reps override'!J1181 ) )</f>
        <v>0</v>
      </c>
      <c r="L1181" s="7">
        <f t="shared" si="18"/>
        <v>0</v>
      </c>
      <c r="M1181" t="str">
        <f xml:space="preserve"> INDEX(Lookup!$D$3:$D$134, MATCH('Inputs - Reps'!D1181, Lookup!$C$3:$C$134, 0),)</f>
        <v>3rd Opex BIO</v>
      </c>
    </row>
    <row r="1182" spans="3:13">
      <c r="C1182" s="15" t="s">
        <v>305</v>
      </c>
      <c r="D1182" s="15" t="s">
        <v>280</v>
      </c>
      <c r="E1182" s="15" t="s">
        <v>281</v>
      </c>
      <c r="F1182" s="15" t="s">
        <v>36</v>
      </c>
      <c r="G1182" s="15">
        <f xml:space="preserve"> IF( ISNA( 'F_Inputs - Reps override'!F1182 ), "", IF( ISBLANK( 'F_Inputs - Reps override'!F1182 ), 'F_Inputs - Reps'!F1182, 'F_Inputs - Reps override'!F1182 ) )</f>
        <v>0</v>
      </c>
      <c r="H1182" s="15">
        <f xml:space="preserve"> IF( ISNA( 'F_Inputs - Reps override'!G1182 ), "", IF( ISBLANK( 'F_Inputs - Reps override'!G1182 ), 'F_Inputs - Reps'!G1182, 'F_Inputs - Reps override'!G1182 ) )</f>
        <v>0</v>
      </c>
      <c r="I1182" s="15">
        <f xml:space="preserve"> IF( ISNA( 'F_Inputs - Reps override'!H1182 ), "", IF( ISBLANK( 'F_Inputs - Reps override'!H1182 ), 'F_Inputs - Reps'!H1182, 'F_Inputs - Reps override'!H1182 ) )</f>
        <v>0</v>
      </c>
      <c r="J1182" s="15">
        <f xml:space="preserve"> IF( ISNA( 'F_Inputs - Reps override'!I1182 ), "", IF( ISBLANK( 'F_Inputs - Reps override'!I1182 ), 'F_Inputs - Reps'!I1182, 'F_Inputs - Reps override'!I1182 ) )</f>
        <v>0</v>
      </c>
      <c r="K1182" s="15">
        <f xml:space="preserve"> IF( ISNA( 'F_Inputs - Reps override'!J1182 ), "", IF( ISBLANK( 'F_Inputs - Reps override'!J1182 ), 'F_Inputs - Reps'!J1182, 'F_Inputs - Reps override'!J1182 ) )</f>
        <v>0</v>
      </c>
      <c r="L1182" s="7">
        <f t="shared" si="18"/>
        <v>0</v>
      </c>
      <c r="M1182" t="str">
        <f xml:space="preserve"> INDEX(Lookup!$D$3:$D$134, MATCH('Inputs - Reps'!D1182, Lookup!$C$3:$C$134, 0),)</f>
        <v>3rd Opex BIO</v>
      </c>
    </row>
    <row r="1183" spans="3:13">
      <c r="C1183" s="15" t="s">
        <v>305</v>
      </c>
      <c r="D1183" s="15" t="s">
        <v>282</v>
      </c>
      <c r="E1183" s="15" t="s">
        <v>283</v>
      </c>
      <c r="F1183" s="15" t="s">
        <v>36</v>
      </c>
      <c r="G1183" s="15">
        <f xml:space="preserve"> IF( ISNA( 'F_Inputs - Reps override'!F1183 ), "", IF( ISBLANK( 'F_Inputs - Reps override'!F1183 ), 'F_Inputs - Reps'!F1183, 'F_Inputs - Reps override'!F1183 ) )</f>
        <v>0</v>
      </c>
      <c r="H1183" s="15">
        <f xml:space="preserve"> IF( ISNA( 'F_Inputs - Reps override'!G1183 ), "", IF( ISBLANK( 'F_Inputs - Reps override'!G1183 ), 'F_Inputs - Reps'!G1183, 'F_Inputs - Reps override'!G1183 ) )</f>
        <v>0</v>
      </c>
      <c r="I1183" s="15">
        <f xml:space="preserve"> IF( ISNA( 'F_Inputs - Reps override'!H1183 ), "", IF( ISBLANK( 'F_Inputs - Reps override'!H1183 ), 'F_Inputs - Reps'!H1183, 'F_Inputs - Reps override'!H1183 ) )</f>
        <v>0</v>
      </c>
      <c r="J1183" s="15">
        <f xml:space="preserve"> IF( ISNA( 'F_Inputs - Reps override'!I1183 ), "", IF( ISBLANK( 'F_Inputs - Reps override'!I1183 ), 'F_Inputs - Reps'!I1183, 'F_Inputs - Reps override'!I1183 ) )</f>
        <v>0</v>
      </c>
      <c r="K1183" s="15">
        <f xml:space="preserve"> IF( ISNA( 'F_Inputs - Reps override'!J1183 ), "", IF( ISBLANK( 'F_Inputs - Reps override'!J1183 ), 'F_Inputs - Reps'!J1183, 'F_Inputs - Reps override'!J1183 ) )</f>
        <v>0</v>
      </c>
      <c r="L1183" s="7">
        <f t="shared" si="18"/>
        <v>0</v>
      </c>
      <c r="M1183" t="str">
        <f xml:space="preserve"> INDEX(Lookup!$D$3:$D$134, MATCH('Inputs - Reps'!D1183, Lookup!$C$3:$C$134, 0),)</f>
        <v>3rd Capex WR</v>
      </c>
    </row>
    <row r="1184" spans="3:13">
      <c r="C1184" s="15" t="s">
        <v>305</v>
      </c>
      <c r="D1184" s="15" t="s">
        <v>284</v>
      </c>
      <c r="E1184" s="15" t="s">
        <v>285</v>
      </c>
      <c r="F1184" s="15" t="s">
        <v>36</v>
      </c>
      <c r="G1184" s="15">
        <f xml:space="preserve"> IF( ISNA( 'F_Inputs - Reps override'!F1184 ), "", IF( ISBLANK( 'F_Inputs - Reps override'!F1184 ), 'F_Inputs - Reps'!F1184, 'F_Inputs - Reps override'!F1184 ) )</f>
        <v>0</v>
      </c>
      <c r="H1184" s="15">
        <f xml:space="preserve"> IF( ISNA( 'F_Inputs - Reps override'!G1184 ), "", IF( ISBLANK( 'F_Inputs - Reps override'!G1184 ), 'F_Inputs - Reps'!G1184, 'F_Inputs - Reps override'!G1184 ) )</f>
        <v>0</v>
      </c>
      <c r="I1184" s="15">
        <f xml:space="preserve"> IF( ISNA( 'F_Inputs - Reps override'!H1184 ), "", IF( ISBLANK( 'F_Inputs - Reps override'!H1184 ), 'F_Inputs - Reps'!H1184, 'F_Inputs - Reps override'!H1184 ) )</f>
        <v>0</v>
      </c>
      <c r="J1184" s="15">
        <f xml:space="preserve"> IF( ISNA( 'F_Inputs - Reps override'!I1184 ), "", IF( ISBLANK( 'F_Inputs - Reps override'!I1184 ), 'F_Inputs - Reps'!I1184, 'F_Inputs - Reps override'!I1184 ) )</f>
        <v>0</v>
      </c>
      <c r="K1184" s="15">
        <f xml:space="preserve"> IF( ISNA( 'F_Inputs - Reps override'!J1184 ), "", IF( ISBLANK( 'F_Inputs - Reps override'!J1184 ), 'F_Inputs - Reps'!J1184, 'F_Inputs - Reps override'!J1184 ) )</f>
        <v>0</v>
      </c>
      <c r="L1184" s="7">
        <f t="shared" si="18"/>
        <v>0</v>
      </c>
      <c r="M1184" t="str">
        <f xml:space="preserve"> INDEX(Lookup!$D$3:$D$134, MATCH('Inputs - Reps'!D1184, Lookup!$C$3:$C$134, 0),)</f>
        <v>3rd Capex WN</v>
      </c>
    </row>
    <row r="1185" spans="3:13">
      <c r="C1185" s="15" t="s">
        <v>305</v>
      </c>
      <c r="D1185" s="15" t="s">
        <v>286</v>
      </c>
      <c r="E1185" s="15" t="s">
        <v>269</v>
      </c>
      <c r="F1185" s="15" t="s">
        <v>36</v>
      </c>
      <c r="G1185" s="15">
        <f xml:space="preserve"> IF( ISNA( 'F_Inputs - Reps override'!F1185 ), "", IF( ISBLANK( 'F_Inputs - Reps override'!F1185 ), 'F_Inputs - Reps'!F1185, 'F_Inputs - Reps override'!F1185 ) )</f>
        <v>0</v>
      </c>
      <c r="H1185" s="15">
        <f xml:space="preserve"> IF( ISNA( 'F_Inputs - Reps override'!G1185 ), "", IF( ISBLANK( 'F_Inputs - Reps override'!G1185 ), 'F_Inputs - Reps'!G1185, 'F_Inputs - Reps override'!G1185 ) )</f>
        <v>0</v>
      </c>
      <c r="I1185" s="15">
        <f xml:space="preserve"> IF( ISNA( 'F_Inputs - Reps override'!H1185 ), "", IF( ISBLANK( 'F_Inputs - Reps override'!H1185 ), 'F_Inputs - Reps'!H1185, 'F_Inputs - Reps override'!H1185 ) )</f>
        <v>0</v>
      </c>
      <c r="J1185" s="15">
        <f xml:space="preserve"> IF( ISNA( 'F_Inputs - Reps override'!I1185 ), "", IF( ISBLANK( 'F_Inputs - Reps override'!I1185 ), 'F_Inputs - Reps'!I1185, 'F_Inputs - Reps override'!I1185 ) )</f>
        <v>0</v>
      </c>
      <c r="K1185" s="15">
        <f xml:space="preserve"> IF( ISNA( 'F_Inputs - Reps override'!J1185 ), "", IF( ISBLANK( 'F_Inputs - Reps override'!J1185 ), 'F_Inputs - Reps'!J1185, 'F_Inputs - Reps override'!J1185 ) )</f>
        <v>0</v>
      </c>
      <c r="L1185" s="7">
        <f t="shared" si="18"/>
        <v>0</v>
      </c>
      <c r="M1185" t="str">
        <f xml:space="preserve"> INDEX(Lookup!$D$3:$D$134, MATCH('Inputs - Reps'!D1185, Lookup!$C$3:$C$134, 0),)</f>
        <v>3rd Capex WN</v>
      </c>
    </row>
    <row r="1186" spans="3:13">
      <c r="C1186" s="15" t="s">
        <v>305</v>
      </c>
      <c r="D1186" s="15" t="s">
        <v>287</v>
      </c>
      <c r="E1186" s="15" t="s">
        <v>271</v>
      </c>
      <c r="F1186" s="15" t="s">
        <v>36</v>
      </c>
      <c r="G1186" s="15">
        <f xml:space="preserve"> IF( ISNA( 'F_Inputs - Reps override'!F1186 ), "", IF( ISBLANK( 'F_Inputs - Reps override'!F1186 ), 'F_Inputs - Reps'!F1186, 'F_Inputs - Reps override'!F1186 ) )</f>
        <v>0</v>
      </c>
      <c r="H1186" s="15">
        <f xml:space="preserve"> IF( ISNA( 'F_Inputs - Reps override'!G1186 ), "", IF( ISBLANK( 'F_Inputs - Reps override'!G1186 ), 'F_Inputs - Reps'!G1186, 'F_Inputs - Reps override'!G1186 ) )</f>
        <v>0</v>
      </c>
      <c r="I1186" s="15">
        <f xml:space="preserve"> IF( ISNA( 'F_Inputs - Reps override'!H1186 ), "", IF( ISBLANK( 'F_Inputs - Reps override'!H1186 ), 'F_Inputs - Reps'!H1186, 'F_Inputs - Reps override'!H1186 ) )</f>
        <v>0</v>
      </c>
      <c r="J1186" s="15">
        <f xml:space="preserve"> IF( ISNA( 'F_Inputs - Reps override'!I1186 ), "", IF( ISBLANK( 'F_Inputs - Reps override'!I1186 ), 'F_Inputs - Reps'!I1186, 'F_Inputs - Reps override'!I1186 ) )</f>
        <v>0</v>
      </c>
      <c r="K1186" s="15">
        <f xml:space="preserve"> IF( ISNA( 'F_Inputs - Reps override'!J1186 ), "", IF( ISBLANK( 'F_Inputs - Reps override'!J1186 ), 'F_Inputs - Reps'!J1186, 'F_Inputs - Reps override'!J1186 ) )</f>
        <v>0</v>
      </c>
      <c r="L1186" s="7">
        <f t="shared" si="18"/>
        <v>0</v>
      </c>
      <c r="M1186" t="str">
        <f xml:space="preserve"> INDEX(Lookup!$D$3:$D$134, MATCH('Inputs - Reps'!D1186, Lookup!$C$3:$C$134, 0),)</f>
        <v>3rd Capex WN</v>
      </c>
    </row>
    <row r="1187" spans="3:13">
      <c r="C1187" s="15" t="s">
        <v>305</v>
      </c>
      <c r="D1187" s="15" t="s">
        <v>288</v>
      </c>
      <c r="E1187" s="15" t="s">
        <v>289</v>
      </c>
      <c r="F1187" s="15" t="s">
        <v>36</v>
      </c>
      <c r="G1187" s="15">
        <f xml:space="preserve"> IF( ISNA( 'F_Inputs - Reps override'!F1187 ), "", IF( ISBLANK( 'F_Inputs - Reps override'!F1187 ), 'F_Inputs - Reps'!F1187, 'F_Inputs - Reps override'!F1187 ) )</f>
        <v>0</v>
      </c>
      <c r="H1187" s="15">
        <f xml:space="preserve"> IF( ISNA( 'F_Inputs - Reps override'!G1187 ), "", IF( ISBLANK( 'F_Inputs - Reps override'!G1187 ), 'F_Inputs - Reps'!G1187, 'F_Inputs - Reps override'!G1187 ) )</f>
        <v>0</v>
      </c>
      <c r="I1187" s="15">
        <f xml:space="preserve"> IF( ISNA( 'F_Inputs - Reps override'!H1187 ), "", IF( ISBLANK( 'F_Inputs - Reps override'!H1187 ), 'F_Inputs - Reps'!H1187, 'F_Inputs - Reps override'!H1187 ) )</f>
        <v>0</v>
      </c>
      <c r="J1187" s="15">
        <f xml:space="preserve"> IF( ISNA( 'F_Inputs - Reps override'!I1187 ), "", IF( ISBLANK( 'F_Inputs - Reps override'!I1187 ), 'F_Inputs - Reps'!I1187, 'F_Inputs - Reps override'!I1187 ) )</f>
        <v>0</v>
      </c>
      <c r="K1187" s="15">
        <f xml:space="preserve"> IF( ISNA( 'F_Inputs - Reps override'!J1187 ), "", IF( ISBLANK( 'F_Inputs - Reps override'!J1187 ), 'F_Inputs - Reps'!J1187, 'F_Inputs - Reps override'!J1187 ) )</f>
        <v>0</v>
      </c>
      <c r="L1187" s="7">
        <f t="shared" si="18"/>
        <v>0</v>
      </c>
      <c r="M1187" t="str">
        <f xml:space="preserve"> INDEX(Lookup!$D$3:$D$134, MATCH('Inputs - Reps'!D1187, Lookup!$C$3:$C$134, 0),)</f>
        <v>3rd Capex WWN</v>
      </c>
    </row>
    <row r="1188" spans="3:13">
      <c r="C1188" s="15" t="s">
        <v>305</v>
      </c>
      <c r="D1188" s="15" t="s">
        <v>290</v>
      </c>
      <c r="E1188" s="15" t="s">
        <v>291</v>
      </c>
      <c r="F1188" s="15" t="s">
        <v>36</v>
      </c>
      <c r="G1188" s="15">
        <f xml:space="preserve"> IF( ISNA( 'F_Inputs - Reps override'!F1188 ), "", IF( ISBLANK( 'F_Inputs - Reps override'!F1188 ), 'F_Inputs - Reps'!F1188, 'F_Inputs - Reps override'!F1188 ) )</f>
        <v>0</v>
      </c>
      <c r="H1188" s="15">
        <f xml:space="preserve"> IF( ISNA( 'F_Inputs - Reps override'!G1188 ), "", IF( ISBLANK( 'F_Inputs - Reps override'!G1188 ), 'F_Inputs - Reps'!G1188, 'F_Inputs - Reps override'!G1188 ) )</f>
        <v>0</v>
      </c>
      <c r="I1188" s="15">
        <f xml:space="preserve"> IF( ISNA( 'F_Inputs - Reps override'!H1188 ), "", IF( ISBLANK( 'F_Inputs - Reps override'!H1188 ), 'F_Inputs - Reps'!H1188, 'F_Inputs - Reps override'!H1188 ) )</f>
        <v>0</v>
      </c>
      <c r="J1188" s="15">
        <f xml:space="preserve"> IF( ISNA( 'F_Inputs - Reps override'!I1188 ), "", IF( ISBLANK( 'F_Inputs - Reps override'!I1188 ), 'F_Inputs - Reps'!I1188, 'F_Inputs - Reps override'!I1188 ) )</f>
        <v>0</v>
      </c>
      <c r="K1188" s="15">
        <f xml:space="preserve"> IF( ISNA( 'F_Inputs - Reps override'!J1188 ), "", IF( ISBLANK( 'F_Inputs - Reps override'!J1188 ), 'F_Inputs - Reps'!J1188, 'F_Inputs - Reps override'!J1188 ) )</f>
        <v>0</v>
      </c>
      <c r="L1188" s="7">
        <f t="shared" si="18"/>
        <v>0</v>
      </c>
      <c r="M1188" t="str">
        <f xml:space="preserve"> INDEX(Lookup!$D$3:$D$134, MATCH('Inputs - Reps'!D1188, Lookup!$C$3:$C$134, 0),)</f>
        <v>3rd Capex WWN</v>
      </c>
    </row>
    <row r="1189" spans="3:13">
      <c r="C1189" s="15" t="s">
        <v>305</v>
      </c>
      <c r="D1189" s="15" t="s">
        <v>292</v>
      </c>
      <c r="E1189" s="15" t="s">
        <v>293</v>
      </c>
      <c r="F1189" s="15" t="s">
        <v>36</v>
      </c>
      <c r="G1189" s="15">
        <f xml:space="preserve"> IF( ISNA( 'F_Inputs - Reps override'!F1189 ), "", IF( ISBLANK( 'F_Inputs - Reps override'!F1189 ), 'F_Inputs - Reps'!F1189, 'F_Inputs - Reps override'!F1189 ) )</f>
        <v>0</v>
      </c>
      <c r="H1189" s="15">
        <f xml:space="preserve"> IF( ISNA( 'F_Inputs - Reps override'!G1189 ), "", IF( ISBLANK( 'F_Inputs - Reps override'!G1189 ), 'F_Inputs - Reps'!G1189, 'F_Inputs - Reps override'!G1189 ) )</f>
        <v>0</v>
      </c>
      <c r="I1189" s="15">
        <f xml:space="preserve"> IF( ISNA( 'F_Inputs - Reps override'!H1189 ), "", IF( ISBLANK( 'F_Inputs - Reps override'!H1189 ), 'F_Inputs - Reps'!H1189, 'F_Inputs - Reps override'!H1189 ) )</f>
        <v>0</v>
      </c>
      <c r="J1189" s="15">
        <f xml:space="preserve"> IF( ISNA( 'F_Inputs - Reps override'!I1189 ), "", IF( ISBLANK( 'F_Inputs - Reps override'!I1189 ), 'F_Inputs - Reps'!I1189, 'F_Inputs - Reps override'!I1189 ) )</f>
        <v>0</v>
      </c>
      <c r="K1189" s="15">
        <f xml:space="preserve"> IF( ISNA( 'F_Inputs - Reps override'!J1189 ), "", IF( ISBLANK( 'F_Inputs - Reps override'!J1189 ), 'F_Inputs - Reps'!J1189, 'F_Inputs - Reps override'!J1189 ) )</f>
        <v>0</v>
      </c>
      <c r="L1189" s="7">
        <f t="shared" si="18"/>
        <v>0</v>
      </c>
      <c r="M1189" t="str">
        <f xml:space="preserve"> INDEX(Lookup!$D$3:$D$134, MATCH('Inputs - Reps'!D1189, Lookup!$C$3:$C$134, 0),)</f>
        <v>3rd Capex BIO</v>
      </c>
    </row>
    <row r="1190" spans="3:13">
      <c r="C1190" s="15" t="s">
        <v>305</v>
      </c>
      <c r="D1190" s="15" t="s">
        <v>294</v>
      </c>
      <c r="E1190" s="15" t="s">
        <v>295</v>
      </c>
      <c r="F1190" s="15" t="s">
        <v>36</v>
      </c>
      <c r="G1190" s="15">
        <f xml:space="preserve"> IF( ISNA( 'F_Inputs - Reps override'!F1190 ), "", IF( ISBLANK( 'F_Inputs - Reps override'!F1190 ), 'F_Inputs - Reps'!F1190, 'F_Inputs - Reps override'!F1190 ) )</f>
        <v>0</v>
      </c>
      <c r="H1190" s="15">
        <f xml:space="preserve"> IF( ISNA( 'F_Inputs - Reps override'!G1190 ), "", IF( ISBLANK( 'F_Inputs - Reps override'!G1190 ), 'F_Inputs - Reps'!G1190, 'F_Inputs - Reps override'!G1190 ) )</f>
        <v>0</v>
      </c>
      <c r="I1190" s="15">
        <f xml:space="preserve"> IF( ISNA( 'F_Inputs - Reps override'!H1190 ), "", IF( ISBLANK( 'F_Inputs - Reps override'!H1190 ), 'F_Inputs - Reps'!H1190, 'F_Inputs - Reps override'!H1190 ) )</f>
        <v>0</v>
      </c>
      <c r="J1190" s="15">
        <f xml:space="preserve"> IF( ISNA( 'F_Inputs - Reps override'!I1190 ), "", IF( ISBLANK( 'F_Inputs - Reps override'!I1190 ), 'F_Inputs - Reps'!I1190, 'F_Inputs - Reps override'!I1190 ) )</f>
        <v>0</v>
      </c>
      <c r="K1190" s="15">
        <f xml:space="preserve"> IF( ISNA( 'F_Inputs - Reps override'!J1190 ), "", IF( ISBLANK( 'F_Inputs - Reps override'!J1190 ), 'F_Inputs - Reps'!J1190, 'F_Inputs - Reps override'!J1190 ) )</f>
        <v>0</v>
      </c>
      <c r="L1190" s="7">
        <f t="shared" si="18"/>
        <v>0</v>
      </c>
      <c r="M1190" t="str">
        <f xml:space="preserve"> INDEX(Lookup!$D$3:$D$134, MATCH('Inputs - Reps'!D1190, Lookup!$C$3:$C$134, 0),)</f>
        <v>3rd Capex BIO</v>
      </c>
    </row>
    <row r="1191" spans="3:13">
      <c r="C1191" s="15" t="s">
        <v>305</v>
      </c>
      <c r="D1191" s="15" t="s">
        <v>296</v>
      </c>
      <c r="E1191" s="15" t="s">
        <v>297</v>
      </c>
      <c r="F1191" s="15" t="s">
        <v>36</v>
      </c>
      <c r="G1191" s="15">
        <f xml:space="preserve"> IF( ISNA( 'F_Inputs - Reps override'!F1191 ), "", IF( ISBLANK( 'F_Inputs - Reps override'!F1191 ), 'F_Inputs - Reps'!F1191, 'F_Inputs - Reps override'!F1191 ) )</f>
        <v>0</v>
      </c>
      <c r="H1191" s="15">
        <f xml:space="preserve"> IF( ISNA( 'F_Inputs - Reps override'!G1191 ), "", IF( ISBLANK( 'F_Inputs - Reps override'!G1191 ), 'F_Inputs - Reps'!G1191, 'F_Inputs - Reps override'!G1191 ) )</f>
        <v>0</v>
      </c>
      <c r="I1191" s="15">
        <f xml:space="preserve"> IF( ISNA( 'F_Inputs - Reps override'!H1191 ), "", IF( ISBLANK( 'F_Inputs - Reps override'!H1191 ), 'F_Inputs - Reps'!H1191, 'F_Inputs - Reps override'!H1191 ) )</f>
        <v>0</v>
      </c>
      <c r="J1191" s="15">
        <f xml:space="preserve"> IF( ISNA( 'F_Inputs - Reps override'!I1191 ), "", IF( ISBLANK( 'F_Inputs - Reps override'!I1191 ), 'F_Inputs - Reps'!I1191, 'F_Inputs - Reps override'!I1191 ) )</f>
        <v>0</v>
      </c>
      <c r="K1191" s="15">
        <f xml:space="preserve"> IF( ISNA( 'F_Inputs - Reps override'!J1191 ), "", IF( ISBLANK( 'F_Inputs - Reps override'!J1191 ), 'F_Inputs - Reps'!J1191, 'F_Inputs - Reps override'!J1191 ) )</f>
        <v>0</v>
      </c>
      <c r="L1191" s="7">
        <f t="shared" si="18"/>
        <v>0</v>
      </c>
      <c r="M1191" t="str">
        <f xml:space="preserve"> INDEX(Lookup!$D$3:$D$134, MATCH('Inputs - Reps'!D1191, Lookup!$C$3:$C$134, 0),)</f>
        <v>3rd Capex BIO</v>
      </c>
    </row>
    <row r="1192" spans="3:13">
      <c r="C1192" s="15" t="s">
        <v>306</v>
      </c>
      <c r="D1192" s="15" t="s">
        <v>34</v>
      </c>
      <c r="E1192" s="15" t="s">
        <v>35</v>
      </c>
      <c r="F1192" s="15" t="s">
        <v>36</v>
      </c>
      <c r="G1192" s="15">
        <f xml:space="preserve"> IF( ISNA( 'F_Inputs - Reps override'!F1192 ), "", IF( ISBLANK( 'F_Inputs - Reps override'!F1192 ), 'F_Inputs - Reps'!F1192, 'F_Inputs - Reps override'!F1192 ) )</f>
        <v>4.4279999999999999</v>
      </c>
      <c r="H1192" s="15">
        <f xml:space="preserve"> IF( ISNA( 'F_Inputs - Reps override'!G1192 ), "", IF( ISBLANK( 'F_Inputs - Reps override'!G1192 ), 'F_Inputs - Reps'!G1192, 'F_Inputs - Reps override'!G1192 ) )</f>
        <v>4.5119999999999996</v>
      </c>
      <c r="I1192" s="15">
        <f xml:space="preserve"> IF( ISNA( 'F_Inputs - Reps override'!H1192 ), "", IF( ISBLANK( 'F_Inputs - Reps override'!H1192 ), 'F_Inputs - Reps'!H1192, 'F_Inputs - Reps override'!H1192 ) )</f>
        <v>4.5460000000000003</v>
      </c>
      <c r="J1192" s="15">
        <f xml:space="preserve"> IF( ISNA( 'F_Inputs - Reps override'!I1192 ), "", IF( ISBLANK( 'F_Inputs - Reps override'!I1192 ), 'F_Inputs - Reps'!I1192, 'F_Inputs - Reps override'!I1192 ) )</f>
        <v>4.4820000000000002</v>
      </c>
      <c r="K1192" s="15">
        <f xml:space="preserve"> IF( ISNA( 'F_Inputs - Reps override'!J1192 ), "", IF( ISBLANK( 'F_Inputs - Reps override'!J1192 ), 'F_Inputs - Reps'!J1192, 'F_Inputs - Reps override'!J1192 ) )</f>
        <v>4.3879999999999999</v>
      </c>
      <c r="L1192" s="7">
        <f t="shared" si="18"/>
        <v>22.356000000000002</v>
      </c>
      <c r="M1192" t="str">
        <f xml:space="preserve"> INDEX(Lookup!$D$3:$D$134, MATCH('Inputs - Reps'!D1192, Lookup!$C$3:$C$134, 0),)</f>
        <v>B Opex WR</v>
      </c>
    </row>
    <row r="1193" spans="3:13">
      <c r="C1193" s="15" t="s">
        <v>306</v>
      </c>
      <c r="D1193" s="15" t="s">
        <v>38</v>
      </c>
      <c r="E1193" s="15" t="s">
        <v>39</v>
      </c>
      <c r="F1193" s="15" t="s">
        <v>36</v>
      </c>
      <c r="G1193" s="15">
        <f xml:space="preserve"> IF( ISNA( 'F_Inputs - Reps override'!F1193 ), "", IF( ISBLANK( 'F_Inputs - Reps override'!F1193 ), 'F_Inputs - Reps'!F1193, 'F_Inputs - Reps override'!F1193 ) )</f>
        <v>3.84</v>
      </c>
      <c r="H1193" s="15">
        <f xml:space="preserve"> IF( ISNA( 'F_Inputs - Reps override'!G1193 ), "", IF( ISBLANK( 'F_Inputs - Reps override'!G1193 ), 'F_Inputs - Reps'!G1193, 'F_Inputs - Reps override'!G1193 ) )</f>
        <v>3.8809999999999998</v>
      </c>
      <c r="I1193" s="15">
        <f xml:space="preserve"> IF( ISNA( 'F_Inputs - Reps override'!H1193 ), "", IF( ISBLANK( 'F_Inputs - Reps override'!H1193 ), 'F_Inputs - Reps'!H1193, 'F_Inputs - Reps override'!H1193 ) )</f>
        <v>3.8780000000000001</v>
      </c>
      <c r="J1193" s="15">
        <f xml:space="preserve"> IF( ISNA( 'F_Inputs - Reps override'!I1193 ), "", IF( ISBLANK( 'F_Inputs - Reps override'!I1193 ), 'F_Inputs - Reps'!I1193, 'F_Inputs - Reps override'!I1193 ) )</f>
        <v>3.839</v>
      </c>
      <c r="K1193" s="15">
        <f xml:space="preserve"> IF( ISNA( 'F_Inputs - Reps override'!J1193 ), "", IF( ISBLANK( 'F_Inputs - Reps override'!J1193 ), 'F_Inputs - Reps'!J1193, 'F_Inputs - Reps override'!J1193 ) )</f>
        <v>3.7789999999999999</v>
      </c>
      <c r="L1193" s="7">
        <f t="shared" si="18"/>
        <v>19.216999999999999</v>
      </c>
      <c r="M1193" t="str">
        <f xml:space="preserve"> INDEX(Lookup!$D$3:$D$134, MATCH('Inputs - Reps'!D1193, Lookup!$C$3:$C$134, 0),)</f>
        <v>B Opex WN</v>
      </c>
    </row>
    <row r="1194" spans="3:13">
      <c r="C1194" s="15" t="s">
        <v>306</v>
      </c>
      <c r="D1194" s="15" t="s">
        <v>40</v>
      </c>
      <c r="E1194" s="15" t="s">
        <v>41</v>
      </c>
      <c r="F1194" s="15" t="s">
        <v>36</v>
      </c>
      <c r="G1194" s="15">
        <f xml:space="preserve"> IF( ISNA( 'F_Inputs - Reps override'!F1194 ), "", IF( ISBLANK( 'F_Inputs - Reps override'!F1194 ), 'F_Inputs - Reps'!F1194, 'F_Inputs - Reps override'!F1194 ) )</f>
        <v>13.448</v>
      </c>
      <c r="H1194" s="15">
        <f xml:space="preserve"> IF( ISNA( 'F_Inputs - Reps override'!G1194 ), "", IF( ISBLANK( 'F_Inputs - Reps override'!G1194 ), 'F_Inputs - Reps'!G1194, 'F_Inputs - Reps override'!G1194 ) )</f>
        <v>13.497</v>
      </c>
      <c r="I1194" s="15">
        <f xml:space="preserve"> IF( ISNA( 'F_Inputs - Reps override'!H1194 ), "", IF( ISBLANK( 'F_Inputs - Reps override'!H1194 ), 'F_Inputs - Reps'!H1194, 'F_Inputs - Reps override'!H1194 ) )</f>
        <v>13.451000000000001</v>
      </c>
      <c r="J1194" s="15">
        <f xml:space="preserve"> IF( ISNA( 'F_Inputs - Reps override'!I1194 ), "", IF( ISBLANK( 'F_Inputs - Reps override'!I1194 ), 'F_Inputs - Reps'!I1194, 'F_Inputs - Reps override'!I1194 ) )</f>
        <v>13.361000000000001</v>
      </c>
      <c r="K1194" s="15">
        <f xml:space="preserve"> IF( ISNA( 'F_Inputs - Reps override'!J1194 ), "", IF( ISBLANK( 'F_Inputs - Reps override'!J1194 ), 'F_Inputs - Reps'!J1194, 'F_Inputs - Reps override'!J1194 ) )</f>
        <v>13.268000000000001</v>
      </c>
      <c r="L1194" s="7">
        <f t="shared" si="18"/>
        <v>67.025000000000006</v>
      </c>
      <c r="M1194" t="str">
        <f xml:space="preserve"> INDEX(Lookup!$D$3:$D$134, MATCH('Inputs - Reps'!D1194, Lookup!$C$3:$C$134, 0),)</f>
        <v>B Opex WN</v>
      </c>
    </row>
    <row r="1195" spans="3:13">
      <c r="C1195" s="15" t="s">
        <v>306</v>
      </c>
      <c r="D1195" s="15" t="s">
        <v>42</v>
      </c>
      <c r="E1195" s="15" t="s">
        <v>43</v>
      </c>
      <c r="F1195" s="15" t="s">
        <v>36</v>
      </c>
      <c r="G1195" s="15">
        <f xml:space="preserve"> IF( ISNA( 'F_Inputs - Reps override'!F1195 ), "", IF( ISBLANK( 'F_Inputs - Reps override'!F1195 ), 'F_Inputs - Reps'!F1195, 'F_Inputs - Reps override'!F1195 ) )</f>
        <v>7.8E-2</v>
      </c>
      <c r="H1195" s="15">
        <f xml:space="preserve"> IF( ISNA( 'F_Inputs - Reps override'!G1195 ), "", IF( ISBLANK( 'F_Inputs - Reps override'!G1195 ), 'F_Inputs - Reps'!G1195, 'F_Inputs - Reps override'!G1195 ) )</f>
        <v>0.08</v>
      </c>
      <c r="I1195" s="15">
        <f xml:space="preserve"> IF( ISNA( 'F_Inputs - Reps override'!H1195 ), "", IF( ISBLANK( 'F_Inputs - Reps override'!H1195 ), 'F_Inputs - Reps'!H1195, 'F_Inputs - Reps override'!H1195 ) )</f>
        <v>0.08</v>
      </c>
      <c r="J1195" s="15">
        <f xml:space="preserve"> IF( ISNA( 'F_Inputs - Reps override'!I1195 ), "", IF( ISBLANK( 'F_Inputs - Reps override'!I1195 ), 'F_Inputs - Reps'!I1195, 'F_Inputs - Reps override'!I1195 ) )</f>
        <v>7.9000000000000001E-2</v>
      </c>
      <c r="K1195" s="15">
        <f xml:space="preserve"> IF( ISNA( 'F_Inputs - Reps override'!J1195 ), "", IF( ISBLANK( 'F_Inputs - Reps override'!J1195 ), 'F_Inputs - Reps'!J1195, 'F_Inputs - Reps override'!J1195 ) )</f>
        <v>7.8E-2</v>
      </c>
      <c r="L1195" s="7">
        <f t="shared" si="18"/>
        <v>0.39500000000000002</v>
      </c>
      <c r="M1195" t="str">
        <f xml:space="preserve"> INDEX(Lookup!$D$3:$D$134, MATCH('Inputs - Reps'!D1195, Lookup!$C$3:$C$134, 0),)</f>
        <v>B Opex WN</v>
      </c>
    </row>
    <row r="1196" spans="3:13">
      <c r="C1196" s="15" t="s">
        <v>306</v>
      </c>
      <c r="D1196" s="15" t="s">
        <v>44</v>
      </c>
      <c r="E1196" s="15" t="s">
        <v>45</v>
      </c>
      <c r="F1196" s="15" t="s">
        <v>36</v>
      </c>
      <c r="G1196" s="15">
        <f xml:space="preserve"> IF( ISNA( 'F_Inputs - Reps override'!F1196 ), "", IF( ISBLANK( 'F_Inputs - Reps override'!F1196 ), 'F_Inputs - Reps'!F1196, 'F_Inputs - Reps override'!F1196 ) )</f>
        <v>0.40400000000000003</v>
      </c>
      <c r="H1196" s="15">
        <f xml:space="preserve"> IF( ISNA( 'F_Inputs - Reps override'!G1196 ), "", IF( ISBLANK( 'F_Inputs - Reps override'!G1196 ), 'F_Inputs - Reps'!G1196, 'F_Inputs - Reps override'!G1196 ) )</f>
        <v>0.40400000000000003</v>
      </c>
      <c r="I1196" s="15">
        <f xml:space="preserve"> IF( ISNA( 'F_Inputs - Reps override'!H1196 ), "", IF( ISBLANK( 'F_Inputs - Reps override'!H1196 ), 'F_Inputs - Reps'!H1196, 'F_Inputs - Reps override'!H1196 ) )</f>
        <v>0.42899999999999999</v>
      </c>
      <c r="J1196" s="15">
        <f xml:space="preserve"> IF( ISNA( 'F_Inputs - Reps override'!I1196 ), "", IF( ISBLANK( 'F_Inputs - Reps override'!I1196 ), 'F_Inputs - Reps'!I1196, 'F_Inputs - Reps override'!I1196 ) )</f>
        <v>0.42899999999999999</v>
      </c>
      <c r="K1196" s="15">
        <f xml:space="preserve"> IF( ISNA( 'F_Inputs - Reps override'!J1196 ), "", IF( ISBLANK( 'F_Inputs - Reps override'!J1196 ), 'F_Inputs - Reps'!J1196, 'F_Inputs - Reps override'!J1196 ) )</f>
        <v>0.42899999999999999</v>
      </c>
      <c r="L1196" s="7">
        <f t="shared" si="18"/>
        <v>2.0950000000000002</v>
      </c>
      <c r="M1196" t="str">
        <f xml:space="preserve"> INDEX(Lookup!$D$3:$D$134, MATCH('Inputs - Reps'!D1196, Lookup!$C$3:$C$134, 0),)</f>
        <v>E Opex WR</v>
      </c>
    </row>
    <row r="1197" spans="3:13">
      <c r="C1197" s="15" t="s">
        <v>306</v>
      </c>
      <c r="D1197" s="15" t="s">
        <v>46</v>
      </c>
      <c r="E1197" s="15" t="s">
        <v>47</v>
      </c>
      <c r="F1197" s="15" t="s">
        <v>36</v>
      </c>
      <c r="G1197" s="15">
        <f xml:space="preserve"> IF( ISNA( 'F_Inputs - Reps override'!F1197 ), "", IF( ISBLANK( 'F_Inputs - Reps override'!F1197 ), 'F_Inputs - Reps'!F1197, 'F_Inputs - Reps override'!F1197 ) )</f>
        <v>0</v>
      </c>
      <c r="H1197" s="15">
        <f xml:space="preserve"> IF( ISNA( 'F_Inputs - Reps override'!G1197 ), "", IF( ISBLANK( 'F_Inputs - Reps override'!G1197 ), 'F_Inputs - Reps'!G1197, 'F_Inputs - Reps override'!G1197 ) )</f>
        <v>0</v>
      </c>
      <c r="I1197" s="15">
        <f xml:space="preserve"> IF( ISNA( 'F_Inputs - Reps override'!H1197 ), "", IF( ISBLANK( 'F_Inputs - Reps override'!H1197 ), 'F_Inputs - Reps'!H1197, 'F_Inputs - Reps override'!H1197 ) )</f>
        <v>0</v>
      </c>
      <c r="J1197" s="15">
        <f xml:space="preserve"> IF( ISNA( 'F_Inputs - Reps override'!I1197 ), "", IF( ISBLANK( 'F_Inputs - Reps override'!I1197 ), 'F_Inputs - Reps'!I1197, 'F_Inputs - Reps override'!I1197 ) )</f>
        <v>0</v>
      </c>
      <c r="K1197" s="15">
        <f xml:space="preserve"> IF( ISNA( 'F_Inputs - Reps override'!J1197 ), "", IF( ISBLANK( 'F_Inputs - Reps override'!J1197 ), 'F_Inputs - Reps'!J1197, 'F_Inputs - Reps override'!J1197 ) )</f>
        <v>0</v>
      </c>
      <c r="L1197" s="7">
        <f t="shared" si="18"/>
        <v>0</v>
      </c>
      <c r="M1197" t="str">
        <f xml:space="preserve"> INDEX(Lookup!$D$3:$D$134, MATCH('Inputs - Reps'!D1197, Lookup!$C$3:$C$134, 0),)</f>
        <v>E Opex WN</v>
      </c>
    </row>
    <row r="1198" spans="3:13">
      <c r="C1198" s="15" t="s">
        <v>306</v>
      </c>
      <c r="D1198" s="15" t="s">
        <v>48</v>
      </c>
      <c r="E1198" s="15" t="s">
        <v>49</v>
      </c>
      <c r="F1198" s="15" t="s">
        <v>36</v>
      </c>
      <c r="G1198" s="15">
        <f xml:space="preserve"> IF( ISNA( 'F_Inputs - Reps override'!F1198 ), "", IF( ISBLANK( 'F_Inputs - Reps override'!F1198 ), 'F_Inputs - Reps'!F1198, 'F_Inputs - Reps override'!F1198 ) )</f>
        <v>0</v>
      </c>
      <c r="H1198" s="15">
        <f xml:space="preserve"> IF( ISNA( 'F_Inputs - Reps override'!G1198 ), "", IF( ISBLANK( 'F_Inputs - Reps override'!G1198 ), 'F_Inputs - Reps'!G1198, 'F_Inputs - Reps override'!G1198 ) )</f>
        <v>0</v>
      </c>
      <c r="I1198" s="15">
        <f xml:space="preserve"> IF( ISNA( 'F_Inputs - Reps override'!H1198 ), "", IF( ISBLANK( 'F_Inputs - Reps override'!H1198 ), 'F_Inputs - Reps'!H1198, 'F_Inputs - Reps override'!H1198 ) )</f>
        <v>0</v>
      </c>
      <c r="J1198" s="15">
        <f xml:space="preserve"> IF( ISNA( 'F_Inputs - Reps override'!I1198 ), "", IF( ISBLANK( 'F_Inputs - Reps override'!I1198 ), 'F_Inputs - Reps'!I1198, 'F_Inputs - Reps override'!I1198 ) )</f>
        <v>0</v>
      </c>
      <c r="K1198" s="15">
        <f xml:space="preserve"> IF( ISNA( 'F_Inputs - Reps override'!J1198 ), "", IF( ISBLANK( 'F_Inputs - Reps override'!J1198 ), 'F_Inputs - Reps'!J1198, 'F_Inputs - Reps override'!J1198 ) )</f>
        <v>0</v>
      </c>
      <c r="L1198" s="7">
        <f t="shared" si="18"/>
        <v>0</v>
      </c>
      <c r="M1198" t="str">
        <f xml:space="preserve"> INDEX(Lookup!$D$3:$D$134, MATCH('Inputs - Reps'!D1198, Lookup!$C$3:$C$134, 0),)</f>
        <v>E Opex WN</v>
      </c>
    </row>
    <row r="1199" spans="3:13">
      <c r="C1199" s="15" t="s">
        <v>306</v>
      </c>
      <c r="D1199" s="15" t="s">
        <v>50</v>
      </c>
      <c r="E1199" s="15" t="s">
        <v>51</v>
      </c>
      <c r="F1199" s="15" t="s">
        <v>36</v>
      </c>
      <c r="G1199" s="15">
        <f xml:space="preserve"> IF( ISNA( 'F_Inputs - Reps override'!F1199 ), "", IF( ISBLANK( 'F_Inputs - Reps override'!F1199 ), 'F_Inputs - Reps'!F1199, 'F_Inputs - Reps override'!F1199 ) )</f>
        <v>0.59099999999999997</v>
      </c>
      <c r="H1199" s="15">
        <f xml:space="preserve"> IF( ISNA( 'F_Inputs - Reps override'!G1199 ), "", IF( ISBLANK( 'F_Inputs - Reps override'!G1199 ), 'F_Inputs - Reps'!G1199, 'F_Inputs - Reps override'!G1199 ) )</f>
        <v>0.58099999999999996</v>
      </c>
      <c r="I1199" s="15">
        <f xml:space="preserve"> IF( ISNA( 'F_Inputs - Reps override'!H1199 ), "", IF( ISBLANK( 'F_Inputs - Reps override'!H1199 ), 'F_Inputs - Reps'!H1199, 'F_Inputs - Reps override'!H1199 ) )</f>
        <v>0.58499999999999996</v>
      </c>
      <c r="J1199" s="15">
        <f xml:space="preserve"> IF( ISNA( 'F_Inputs - Reps override'!I1199 ), "", IF( ISBLANK( 'F_Inputs - Reps override'!I1199 ), 'F_Inputs - Reps'!I1199, 'F_Inputs - Reps override'!I1199 ) )</f>
        <v>0.59599999999999997</v>
      </c>
      <c r="K1199" s="15">
        <f xml:space="preserve"> IF( ISNA( 'F_Inputs - Reps override'!J1199 ), "", IF( ISBLANK( 'F_Inputs - Reps override'!J1199 ), 'F_Inputs - Reps'!J1199, 'F_Inputs - Reps override'!J1199 ) )</f>
        <v>0.61599999999999999</v>
      </c>
      <c r="L1199" s="7">
        <f t="shared" si="18"/>
        <v>2.9689999999999999</v>
      </c>
      <c r="M1199" t="str">
        <f xml:space="preserve"> INDEX(Lookup!$D$3:$D$134, MATCH('Inputs - Reps'!D1199, Lookup!$C$3:$C$134, 0),)</f>
        <v>E Opex WN</v>
      </c>
    </row>
    <row r="1200" spans="3:13">
      <c r="C1200" s="15" t="s">
        <v>306</v>
      </c>
      <c r="D1200" s="15" t="s">
        <v>52</v>
      </c>
      <c r="E1200" s="15" t="s">
        <v>53</v>
      </c>
      <c r="F1200" s="15" t="s">
        <v>36</v>
      </c>
      <c r="G1200" s="15">
        <f xml:space="preserve"> IF( ISNA( 'F_Inputs - Reps override'!F1200 ), "", IF( ISBLANK( 'F_Inputs - Reps override'!F1200 ), 'F_Inputs - Reps'!F1200, 'F_Inputs - Reps override'!F1200 ) )</f>
        <v>0</v>
      </c>
      <c r="H1200" s="15">
        <f xml:space="preserve"> IF( ISNA( 'F_Inputs - Reps override'!G1200 ), "", IF( ISBLANK( 'F_Inputs - Reps override'!G1200 ), 'F_Inputs - Reps'!G1200, 'F_Inputs - Reps override'!G1200 ) )</f>
        <v>0</v>
      </c>
      <c r="I1200" s="15">
        <f xml:space="preserve"> IF( ISNA( 'F_Inputs - Reps override'!H1200 ), "", IF( ISBLANK( 'F_Inputs - Reps override'!H1200 ), 'F_Inputs - Reps'!H1200, 'F_Inputs - Reps override'!H1200 ) )</f>
        <v>0</v>
      </c>
      <c r="J1200" s="15">
        <f xml:space="preserve"> IF( ISNA( 'F_Inputs - Reps override'!I1200 ), "", IF( ISBLANK( 'F_Inputs - Reps override'!I1200 ), 'F_Inputs - Reps'!I1200, 'F_Inputs - Reps override'!I1200 ) )</f>
        <v>0</v>
      </c>
      <c r="K1200" s="15">
        <f xml:space="preserve"> IF( ISNA( 'F_Inputs - Reps override'!J1200 ), "", IF( ISBLANK( 'F_Inputs - Reps override'!J1200 ), 'F_Inputs - Reps'!J1200, 'F_Inputs - Reps override'!J1200 ) )</f>
        <v>0</v>
      </c>
      <c r="L1200" s="7">
        <f t="shared" si="18"/>
        <v>0</v>
      </c>
      <c r="M1200" t="str">
        <f xml:space="preserve"> INDEX(Lookup!$D$3:$D$134, MATCH('Inputs - Reps'!D1200, Lookup!$C$3:$C$134, 0),)</f>
        <v>Plus Opex WR</v>
      </c>
    </row>
    <row r="1201" spans="3:13">
      <c r="C1201" s="15" t="s">
        <v>306</v>
      </c>
      <c r="D1201" s="15" t="s">
        <v>54</v>
      </c>
      <c r="E1201" s="15" t="s">
        <v>55</v>
      </c>
      <c r="F1201" s="15" t="s">
        <v>36</v>
      </c>
      <c r="G1201" s="15">
        <f xml:space="preserve"> IF( ISNA( 'F_Inputs - Reps override'!F1201 ), "", IF( ISBLANK( 'F_Inputs - Reps override'!F1201 ), 'F_Inputs - Reps'!F1201, 'F_Inputs - Reps override'!F1201 ) )</f>
        <v>0</v>
      </c>
      <c r="H1201" s="15">
        <f xml:space="preserve"> IF( ISNA( 'F_Inputs - Reps override'!G1201 ), "", IF( ISBLANK( 'F_Inputs - Reps override'!G1201 ), 'F_Inputs - Reps'!G1201, 'F_Inputs - Reps override'!G1201 ) )</f>
        <v>0</v>
      </c>
      <c r="I1201" s="15">
        <f xml:space="preserve"> IF( ISNA( 'F_Inputs - Reps override'!H1201 ), "", IF( ISBLANK( 'F_Inputs - Reps override'!H1201 ), 'F_Inputs - Reps'!H1201, 'F_Inputs - Reps override'!H1201 ) )</f>
        <v>0</v>
      </c>
      <c r="J1201" s="15">
        <f xml:space="preserve"> IF( ISNA( 'F_Inputs - Reps override'!I1201 ), "", IF( ISBLANK( 'F_Inputs - Reps override'!I1201 ), 'F_Inputs - Reps'!I1201, 'F_Inputs - Reps override'!I1201 ) )</f>
        <v>0</v>
      </c>
      <c r="K1201" s="15">
        <f xml:space="preserve"> IF( ISNA( 'F_Inputs - Reps override'!J1201 ), "", IF( ISBLANK( 'F_Inputs - Reps override'!J1201 ), 'F_Inputs - Reps'!J1201, 'F_Inputs - Reps override'!J1201 ) )</f>
        <v>0</v>
      </c>
      <c r="L1201" s="7">
        <f t="shared" si="18"/>
        <v>0</v>
      </c>
      <c r="M1201" t="str">
        <f xml:space="preserve"> INDEX(Lookup!$D$3:$D$134, MATCH('Inputs - Reps'!D1201, Lookup!$C$3:$C$134, 0),)</f>
        <v>Plus Opex WN</v>
      </c>
    </row>
    <row r="1202" spans="3:13">
      <c r="C1202" s="15" t="s">
        <v>306</v>
      </c>
      <c r="D1202" s="15" t="s">
        <v>56</v>
      </c>
      <c r="E1202" s="15" t="s">
        <v>57</v>
      </c>
      <c r="F1202" s="15" t="s">
        <v>36</v>
      </c>
      <c r="G1202" s="15">
        <f xml:space="preserve"> IF( ISNA( 'F_Inputs - Reps override'!F1202 ), "", IF( ISBLANK( 'F_Inputs - Reps override'!F1202 ), 'F_Inputs - Reps'!F1202, 'F_Inputs - Reps override'!F1202 ) )</f>
        <v>0</v>
      </c>
      <c r="H1202" s="15">
        <f xml:space="preserve"> IF( ISNA( 'F_Inputs - Reps override'!G1202 ), "", IF( ISBLANK( 'F_Inputs - Reps override'!G1202 ), 'F_Inputs - Reps'!G1202, 'F_Inputs - Reps override'!G1202 ) )</f>
        <v>0</v>
      </c>
      <c r="I1202" s="15">
        <f xml:space="preserve"> IF( ISNA( 'F_Inputs - Reps override'!H1202 ), "", IF( ISBLANK( 'F_Inputs - Reps override'!H1202 ), 'F_Inputs - Reps'!H1202, 'F_Inputs - Reps override'!H1202 ) )</f>
        <v>0</v>
      </c>
      <c r="J1202" s="15">
        <f xml:space="preserve"> IF( ISNA( 'F_Inputs - Reps override'!I1202 ), "", IF( ISBLANK( 'F_Inputs - Reps override'!I1202 ), 'F_Inputs - Reps'!I1202, 'F_Inputs - Reps override'!I1202 ) )</f>
        <v>0</v>
      </c>
      <c r="K1202" s="15">
        <f xml:space="preserve"> IF( ISNA( 'F_Inputs - Reps override'!J1202 ), "", IF( ISBLANK( 'F_Inputs - Reps override'!J1202 ), 'F_Inputs - Reps'!J1202, 'F_Inputs - Reps override'!J1202 ) )</f>
        <v>0</v>
      </c>
      <c r="L1202" s="7">
        <f t="shared" si="18"/>
        <v>0</v>
      </c>
      <c r="M1202" t="str">
        <f xml:space="preserve"> INDEX(Lookup!$D$3:$D$134, MATCH('Inputs - Reps'!D1202, Lookup!$C$3:$C$134, 0),)</f>
        <v>Plus Opex WN</v>
      </c>
    </row>
    <row r="1203" spans="3:13">
      <c r="C1203" s="15" t="s">
        <v>306</v>
      </c>
      <c r="D1203" s="15" t="s">
        <v>58</v>
      </c>
      <c r="E1203" s="15" t="s">
        <v>59</v>
      </c>
      <c r="F1203" s="15" t="s">
        <v>36</v>
      </c>
      <c r="G1203" s="15">
        <f xml:space="preserve"> IF( ISNA( 'F_Inputs - Reps override'!F1203 ), "", IF( ISBLANK( 'F_Inputs - Reps override'!F1203 ), 'F_Inputs - Reps'!F1203, 'F_Inputs - Reps override'!F1203 ) )</f>
        <v>0</v>
      </c>
      <c r="H1203" s="15">
        <f xml:space="preserve"> IF( ISNA( 'F_Inputs - Reps override'!G1203 ), "", IF( ISBLANK( 'F_Inputs - Reps override'!G1203 ), 'F_Inputs - Reps'!G1203, 'F_Inputs - Reps override'!G1203 ) )</f>
        <v>0</v>
      </c>
      <c r="I1203" s="15">
        <f xml:space="preserve"> IF( ISNA( 'F_Inputs - Reps override'!H1203 ), "", IF( ISBLANK( 'F_Inputs - Reps override'!H1203 ), 'F_Inputs - Reps'!H1203, 'F_Inputs - Reps override'!H1203 ) )</f>
        <v>0</v>
      </c>
      <c r="J1203" s="15">
        <f xml:space="preserve"> IF( ISNA( 'F_Inputs - Reps override'!I1203 ), "", IF( ISBLANK( 'F_Inputs - Reps override'!I1203 ), 'F_Inputs - Reps'!I1203, 'F_Inputs - Reps override'!I1203 ) )</f>
        <v>0</v>
      </c>
      <c r="K1203" s="15">
        <f xml:space="preserve"> IF( ISNA( 'F_Inputs - Reps override'!J1203 ), "", IF( ISBLANK( 'F_Inputs - Reps override'!J1203 ), 'F_Inputs - Reps'!J1203, 'F_Inputs - Reps override'!J1203 ) )</f>
        <v>0</v>
      </c>
      <c r="L1203" s="7">
        <f t="shared" si="18"/>
        <v>0</v>
      </c>
      <c r="M1203" t="str">
        <f xml:space="preserve"> INDEX(Lookup!$D$3:$D$134, MATCH('Inputs - Reps'!D1203, Lookup!$C$3:$C$134, 0),)</f>
        <v>Plus Opex WN</v>
      </c>
    </row>
    <row r="1204" spans="3:13">
      <c r="C1204" s="15" t="s">
        <v>306</v>
      </c>
      <c r="D1204" s="15" t="s">
        <v>60</v>
      </c>
      <c r="E1204" s="15" t="s">
        <v>61</v>
      </c>
      <c r="F1204" s="15" t="s">
        <v>36</v>
      </c>
      <c r="G1204" s="15">
        <f xml:space="preserve"> IF( ISNA( 'F_Inputs - Reps override'!F1204 ), "", IF( ISBLANK( 'F_Inputs - Reps override'!F1204 ), 'F_Inputs - Reps'!F1204, 'F_Inputs - Reps override'!F1204 ) )</f>
        <v>0</v>
      </c>
      <c r="H1204" s="15">
        <f xml:space="preserve"> IF( ISNA( 'F_Inputs - Reps override'!G1204 ), "", IF( ISBLANK( 'F_Inputs - Reps override'!G1204 ), 'F_Inputs - Reps'!G1204, 'F_Inputs - Reps override'!G1204 ) )</f>
        <v>0</v>
      </c>
      <c r="I1204" s="15">
        <f xml:space="preserve"> IF( ISNA( 'F_Inputs - Reps override'!H1204 ), "", IF( ISBLANK( 'F_Inputs - Reps override'!H1204 ), 'F_Inputs - Reps'!H1204, 'F_Inputs - Reps override'!H1204 ) )</f>
        <v>0</v>
      </c>
      <c r="J1204" s="15">
        <f xml:space="preserve"> IF( ISNA( 'F_Inputs - Reps override'!I1204 ), "", IF( ISBLANK( 'F_Inputs - Reps override'!I1204 ), 'F_Inputs - Reps'!I1204, 'F_Inputs - Reps override'!I1204 ) )</f>
        <v>0</v>
      </c>
      <c r="K1204" s="15">
        <f xml:space="preserve"> IF( ISNA( 'F_Inputs - Reps override'!J1204 ), "", IF( ISBLANK( 'F_Inputs - Reps override'!J1204 ), 'F_Inputs - Reps'!J1204, 'F_Inputs - Reps override'!J1204 ) )</f>
        <v>0</v>
      </c>
      <c r="L1204" s="7">
        <f t="shared" si="18"/>
        <v>0</v>
      </c>
      <c r="M1204" t="str">
        <f xml:space="preserve"> INDEX(Lookup!$D$3:$D$134, MATCH('Inputs - Reps'!D1204, Lookup!$C$3:$C$134, 0),)</f>
        <v>Plus Opex WR</v>
      </c>
    </row>
    <row r="1205" spans="3:13">
      <c r="C1205" s="15" t="s">
        <v>306</v>
      </c>
      <c r="D1205" s="15" t="s">
        <v>62</v>
      </c>
      <c r="E1205" s="15" t="s">
        <v>63</v>
      </c>
      <c r="F1205" s="15" t="s">
        <v>36</v>
      </c>
      <c r="G1205" s="15">
        <f xml:space="preserve"> IF( ISNA( 'F_Inputs - Reps override'!F1205 ), "", IF( ISBLANK( 'F_Inputs - Reps override'!F1205 ), 'F_Inputs - Reps'!F1205, 'F_Inputs - Reps override'!F1205 ) )</f>
        <v>0</v>
      </c>
      <c r="H1205" s="15">
        <f xml:space="preserve"> IF( ISNA( 'F_Inputs - Reps override'!G1205 ), "", IF( ISBLANK( 'F_Inputs - Reps override'!G1205 ), 'F_Inputs - Reps'!G1205, 'F_Inputs - Reps override'!G1205 ) )</f>
        <v>0</v>
      </c>
      <c r="I1205" s="15">
        <f xml:space="preserve"> IF( ISNA( 'F_Inputs - Reps override'!H1205 ), "", IF( ISBLANK( 'F_Inputs - Reps override'!H1205 ), 'F_Inputs - Reps'!H1205, 'F_Inputs - Reps override'!H1205 ) )</f>
        <v>0</v>
      </c>
      <c r="J1205" s="15">
        <f xml:space="preserve"> IF( ISNA( 'F_Inputs - Reps override'!I1205 ), "", IF( ISBLANK( 'F_Inputs - Reps override'!I1205 ), 'F_Inputs - Reps'!I1205, 'F_Inputs - Reps override'!I1205 ) )</f>
        <v>0</v>
      </c>
      <c r="K1205" s="15">
        <f xml:space="preserve"> IF( ISNA( 'F_Inputs - Reps override'!J1205 ), "", IF( ISBLANK( 'F_Inputs - Reps override'!J1205 ), 'F_Inputs - Reps'!J1205, 'F_Inputs - Reps override'!J1205 ) )</f>
        <v>0</v>
      </c>
      <c r="L1205" s="7">
        <f t="shared" si="18"/>
        <v>0</v>
      </c>
      <c r="M1205" t="str">
        <f xml:space="preserve"> INDEX(Lookup!$D$3:$D$134, MATCH('Inputs - Reps'!D1205, Lookup!$C$3:$C$134, 0),)</f>
        <v>Plus Opex WN</v>
      </c>
    </row>
    <row r="1206" spans="3:13">
      <c r="C1206" s="15" t="s">
        <v>306</v>
      </c>
      <c r="D1206" s="15" t="s">
        <v>64</v>
      </c>
      <c r="E1206" s="15" t="s">
        <v>65</v>
      </c>
      <c r="F1206" s="15" t="s">
        <v>36</v>
      </c>
      <c r="G1206" s="15">
        <f xml:space="preserve"> IF( ISNA( 'F_Inputs - Reps override'!F1206 ), "", IF( ISBLANK( 'F_Inputs - Reps override'!F1206 ), 'F_Inputs - Reps'!F1206, 'F_Inputs - Reps override'!F1206 ) )</f>
        <v>0</v>
      </c>
      <c r="H1206" s="15">
        <f xml:space="preserve"> IF( ISNA( 'F_Inputs - Reps override'!G1206 ), "", IF( ISBLANK( 'F_Inputs - Reps override'!G1206 ), 'F_Inputs - Reps'!G1206, 'F_Inputs - Reps override'!G1206 ) )</f>
        <v>0</v>
      </c>
      <c r="I1206" s="15">
        <f xml:space="preserve"> IF( ISNA( 'F_Inputs - Reps override'!H1206 ), "", IF( ISBLANK( 'F_Inputs - Reps override'!H1206 ), 'F_Inputs - Reps'!H1206, 'F_Inputs - Reps override'!H1206 ) )</f>
        <v>0</v>
      </c>
      <c r="J1206" s="15">
        <f xml:space="preserve"> IF( ISNA( 'F_Inputs - Reps override'!I1206 ), "", IF( ISBLANK( 'F_Inputs - Reps override'!I1206 ), 'F_Inputs - Reps'!I1206, 'F_Inputs - Reps override'!I1206 ) )</f>
        <v>0</v>
      </c>
      <c r="K1206" s="15">
        <f xml:space="preserve"> IF( ISNA( 'F_Inputs - Reps override'!J1206 ), "", IF( ISBLANK( 'F_Inputs - Reps override'!J1206 ), 'F_Inputs - Reps'!J1206, 'F_Inputs - Reps override'!J1206 ) )</f>
        <v>0</v>
      </c>
      <c r="L1206" s="7">
        <f t="shared" si="18"/>
        <v>0</v>
      </c>
      <c r="M1206" t="str">
        <f xml:space="preserve"> INDEX(Lookup!$D$3:$D$134, MATCH('Inputs - Reps'!D1206, Lookup!$C$3:$C$134, 0),)</f>
        <v>Plus Opex WN</v>
      </c>
    </row>
    <row r="1207" spans="3:13">
      <c r="C1207" s="15" t="s">
        <v>306</v>
      </c>
      <c r="D1207" s="15" t="s">
        <v>66</v>
      </c>
      <c r="E1207" s="15" t="s">
        <v>67</v>
      </c>
      <c r="F1207" s="15" t="s">
        <v>36</v>
      </c>
      <c r="G1207" s="15">
        <f xml:space="preserve"> IF( ISNA( 'F_Inputs - Reps override'!F1207 ), "", IF( ISBLANK( 'F_Inputs - Reps override'!F1207 ), 'F_Inputs - Reps'!F1207, 'F_Inputs - Reps override'!F1207 ) )</f>
        <v>0</v>
      </c>
      <c r="H1207" s="15">
        <f xml:space="preserve"> IF( ISNA( 'F_Inputs - Reps override'!G1207 ), "", IF( ISBLANK( 'F_Inputs - Reps override'!G1207 ), 'F_Inputs - Reps'!G1207, 'F_Inputs - Reps override'!G1207 ) )</f>
        <v>0</v>
      </c>
      <c r="I1207" s="15">
        <f xml:space="preserve"> IF( ISNA( 'F_Inputs - Reps override'!H1207 ), "", IF( ISBLANK( 'F_Inputs - Reps override'!H1207 ), 'F_Inputs - Reps'!H1207, 'F_Inputs - Reps override'!H1207 ) )</f>
        <v>0</v>
      </c>
      <c r="J1207" s="15">
        <f xml:space="preserve"> IF( ISNA( 'F_Inputs - Reps override'!I1207 ), "", IF( ISBLANK( 'F_Inputs - Reps override'!I1207 ), 'F_Inputs - Reps'!I1207, 'F_Inputs - Reps override'!I1207 ) )</f>
        <v>0</v>
      </c>
      <c r="K1207" s="15">
        <f xml:space="preserve"> IF( ISNA( 'F_Inputs - Reps override'!J1207 ), "", IF( ISBLANK( 'F_Inputs - Reps override'!J1207 ), 'F_Inputs - Reps'!J1207, 'F_Inputs - Reps override'!J1207 ) )</f>
        <v>0</v>
      </c>
      <c r="L1207" s="7">
        <f t="shared" si="18"/>
        <v>0</v>
      </c>
      <c r="M1207" t="str">
        <f xml:space="preserve"> INDEX(Lookup!$D$3:$D$134, MATCH('Inputs - Reps'!D1207, Lookup!$C$3:$C$134, 0),)</f>
        <v>Plus Opex WN</v>
      </c>
    </row>
    <row r="1208" spans="3:13">
      <c r="C1208" s="15" t="s">
        <v>306</v>
      </c>
      <c r="D1208" s="15" t="s">
        <v>68</v>
      </c>
      <c r="E1208" s="15" t="s">
        <v>69</v>
      </c>
      <c r="F1208" s="15" t="s">
        <v>36</v>
      </c>
      <c r="G1208" s="15">
        <f xml:space="preserve"> IF( ISNA( 'F_Inputs - Reps override'!F1208 ), "", IF( ISBLANK( 'F_Inputs - Reps override'!F1208 ), 'F_Inputs - Reps'!F1208, 'F_Inputs - Reps override'!F1208 ) )</f>
        <v>0</v>
      </c>
      <c r="H1208" s="15">
        <f xml:space="preserve"> IF( ISNA( 'F_Inputs - Reps override'!G1208 ), "", IF( ISBLANK( 'F_Inputs - Reps override'!G1208 ), 'F_Inputs - Reps'!G1208, 'F_Inputs - Reps override'!G1208 ) )</f>
        <v>0</v>
      </c>
      <c r="I1208" s="15">
        <f xml:space="preserve"> IF( ISNA( 'F_Inputs - Reps override'!H1208 ), "", IF( ISBLANK( 'F_Inputs - Reps override'!H1208 ), 'F_Inputs - Reps'!H1208, 'F_Inputs - Reps override'!H1208 ) )</f>
        <v>0</v>
      </c>
      <c r="J1208" s="15">
        <f xml:space="preserve"> IF( ISNA( 'F_Inputs - Reps override'!I1208 ), "", IF( ISBLANK( 'F_Inputs - Reps override'!I1208 ), 'F_Inputs - Reps'!I1208, 'F_Inputs - Reps override'!I1208 ) )</f>
        <v>0</v>
      </c>
      <c r="K1208" s="15">
        <f xml:space="preserve"> IF( ISNA( 'F_Inputs - Reps override'!J1208 ), "", IF( ISBLANK( 'F_Inputs - Reps override'!J1208 ), 'F_Inputs - Reps'!J1208, 'F_Inputs - Reps override'!J1208 ) )</f>
        <v>0</v>
      </c>
      <c r="L1208" s="7">
        <f t="shared" si="18"/>
        <v>0</v>
      </c>
      <c r="M1208" t="str">
        <f xml:space="preserve"> INDEX(Lookup!$D$3:$D$134, MATCH('Inputs - Reps'!D1208, Lookup!$C$3:$C$134, 0),)</f>
        <v>Plus Opex WR</v>
      </c>
    </row>
    <row r="1209" spans="3:13">
      <c r="C1209" s="15" t="s">
        <v>306</v>
      </c>
      <c r="D1209" s="15" t="s">
        <v>70</v>
      </c>
      <c r="E1209" s="15" t="s">
        <v>71</v>
      </c>
      <c r="F1209" s="15" t="s">
        <v>36</v>
      </c>
      <c r="G1209" s="15">
        <f xml:space="preserve"> IF( ISNA( 'F_Inputs - Reps override'!F1209 ), "", IF( ISBLANK( 'F_Inputs - Reps override'!F1209 ), 'F_Inputs - Reps'!F1209, 'F_Inputs - Reps override'!F1209 ) )</f>
        <v>0</v>
      </c>
      <c r="H1209" s="15">
        <f xml:space="preserve"> IF( ISNA( 'F_Inputs - Reps override'!G1209 ), "", IF( ISBLANK( 'F_Inputs - Reps override'!G1209 ), 'F_Inputs - Reps'!G1209, 'F_Inputs - Reps override'!G1209 ) )</f>
        <v>0</v>
      </c>
      <c r="I1209" s="15">
        <f xml:space="preserve"> IF( ISNA( 'F_Inputs - Reps override'!H1209 ), "", IF( ISBLANK( 'F_Inputs - Reps override'!H1209 ), 'F_Inputs - Reps'!H1209, 'F_Inputs - Reps override'!H1209 ) )</f>
        <v>0</v>
      </c>
      <c r="J1209" s="15">
        <f xml:space="preserve"> IF( ISNA( 'F_Inputs - Reps override'!I1209 ), "", IF( ISBLANK( 'F_Inputs - Reps override'!I1209 ), 'F_Inputs - Reps'!I1209, 'F_Inputs - Reps override'!I1209 ) )</f>
        <v>0</v>
      </c>
      <c r="K1209" s="15">
        <f xml:space="preserve"> IF( ISNA( 'F_Inputs - Reps override'!J1209 ), "", IF( ISBLANK( 'F_Inputs - Reps override'!J1209 ), 'F_Inputs - Reps'!J1209, 'F_Inputs - Reps override'!J1209 ) )</f>
        <v>0</v>
      </c>
      <c r="L1209" s="7">
        <f t="shared" si="18"/>
        <v>0</v>
      </c>
      <c r="M1209" t="str">
        <f xml:space="preserve"> INDEX(Lookup!$D$3:$D$134, MATCH('Inputs - Reps'!D1209, Lookup!$C$3:$C$134, 0),)</f>
        <v>Plus Opex WN</v>
      </c>
    </row>
    <row r="1210" spans="3:13">
      <c r="C1210" s="15" t="s">
        <v>306</v>
      </c>
      <c r="D1210" s="15" t="s">
        <v>72</v>
      </c>
      <c r="E1210" s="15" t="s">
        <v>73</v>
      </c>
      <c r="F1210" s="15" t="s">
        <v>36</v>
      </c>
      <c r="G1210" s="15">
        <f xml:space="preserve"> IF( ISNA( 'F_Inputs - Reps override'!F1210 ), "", IF( ISBLANK( 'F_Inputs - Reps override'!F1210 ), 'F_Inputs - Reps'!F1210, 'F_Inputs - Reps override'!F1210 ) )</f>
        <v>0</v>
      </c>
      <c r="H1210" s="15">
        <f xml:space="preserve"> IF( ISNA( 'F_Inputs - Reps override'!G1210 ), "", IF( ISBLANK( 'F_Inputs - Reps override'!G1210 ), 'F_Inputs - Reps'!G1210, 'F_Inputs - Reps override'!G1210 ) )</f>
        <v>0</v>
      </c>
      <c r="I1210" s="15">
        <f xml:space="preserve"> IF( ISNA( 'F_Inputs - Reps override'!H1210 ), "", IF( ISBLANK( 'F_Inputs - Reps override'!H1210 ), 'F_Inputs - Reps'!H1210, 'F_Inputs - Reps override'!H1210 ) )</f>
        <v>0</v>
      </c>
      <c r="J1210" s="15">
        <f xml:space="preserve"> IF( ISNA( 'F_Inputs - Reps override'!I1210 ), "", IF( ISBLANK( 'F_Inputs - Reps override'!I1210 ), 'F_Inputs - Reps'!I1210, 'F_Inputs - Reps override'!I1210 ) )</f>
        <v>0</v>
      </c>
      <c r="K1210" s="15">
        <f xml:space="preserve"> IF( ISNA( 'F_Inputs - Reps override'!J1210 ), "", IF( ISBLANK( 'F_Inputs - Reps override'!J1210 ), 'F_Inputs - Reps'!J1210, 'F_Inputs - Reps override'!J1210 ) )</f>
        <v>0</v>
      </c>
      <c r="L1210" s="7">
        <f t="shared" si="18"/>
        <v>0</v>
      </c>
      <c r="M1210" t="str">
        <f xml:space="preserve"> INDEX(Lookup!$D$3:$D$134, MATCH('Inputs - Reps'!D1210, Lookup!$C$3:$C$134, 0),)</f>
        <v>Plus Opex WN</v>
      </c>
    </row>
    <row r="1211" spans="3:13">
      <c r="C1211" s="15" t="s">
        <v>306</v>
      </c>
      <c r="D1211" s="15" t="s">
        <v>74</v>
      </c>
      <c r="E1211" s="15" t="s">
        <v>75</v>
      </c>
      <c r="F1211" s="15" t="s">
        <v>36</v>
      </c>
      <c r="G1211" s="15">
        <f xml:space="preserve"> IF( ISNA( 'F_Inputs - Reps override'!F1211 ), "", IF( ISBLANK( 'F_Inputs - Reps override'!F1211 ), 'F_Inputs - Reps'!F1211, 'F_Inputs - Reps override'!F1211 ) )</f>
        <v>0.59099999999999997</v>
      </c>
      <c r="H1211" s="15">
        <f xml:space="preserve"> IF( ISNA( 'F_Inputs - Reps override'!G1211 ), "", IF( ISBLANK( 'F_Inputs - Reps override'!G1211 ), 'F_Inputs - Reps'!G1211, 'F_Inputs - Reps override'!G1211 ) )</f>
        <v>0.58099999999999996</v>
      </c>
      <c r="I1211" s="15">
        <f xml:space="preserve"> IF( ISNA( 'F_Inputs - Reps override'!H1211 ), "", IF( ISBLANK( 'F_Inputs - Reps override'!H1211 ), 'F_Inputs - Reps'!H1211, 'F_Inputs - Reps override'!H1211 ) )</f>
        <v>0.58499999999999996</v>
      </c>
      <c r="J1211" s="15">
        <f xml:space="preserve"> IF( ISNA( 'F_Inputs - Reps override'!I1211 ), "", IF( ISBLANK( 'F_Inputs - Reps override'!I1211 ), 'F_Inputs - Reps'!I1211, 'F_Inputs - Reps override'!I1211 ) )</f>
        <v>0.59599999999999997</v>
      </c>
      <c r="K1211" s="15">
        <f xml:space="preserve"> IF( ISNA( 'F_Inputs - Reps override'!J1211 ), "", IF( ISBLANK( 'F_Inputs - Reps override'!J1211 ), 'F_Inputs - Reps'!J1211, 'F_Inputs - Reps override'!J1211 ) )</f>
        <v>0.61599999999999999</v>
      </c>
      <c r="L1211" s="7">
        <f t="shared" si="18"/>
        <v>2.9689999999999999</v>
      </c>
      <c r="M1211" t="str">
        <f xml:space="preserve"> INDEX(Lookup!$D$3:$D$134, MATCH('Inputs - Reps'!D1211, Lookup!$C$3:$C$134, 0),)</f>
        <v>Plus Opex WN</v>
      </c>
    </row>
    <row r="1212" spans="3:13">
      <c r="C1212" s="15" t="s">
        <v>306</v>
      </c>
      <c r="D1212" s="15" t="s">
        <v>76</v>
      </c>
      <c r="E1212" s="15" t="s">
        <v>77</v>
      </c>
      <c r="F1212" s="15" t="s">
        <v>36</v>
      </c>
      <c r="G1212" s="15">
        <f xml:space="preserve"> IF( ISNA( 'F_Inputs - Reps override'!F1212 ), "", IF( ISBLANK( 'F_Inputs - Reps override'!F1212 ), 'F_Inputs - Reps'!F1212, 'F_Inputs - Reps override'!F1212 ) )</f>
        <v>0</v>
      </c>
      <c r="H1212" s="15">
        <f xml:space="preserve"> IF( ISNA( 'F_Inputs - Reps override'!G1212 ), "", IF( ISBLANK( 'F_Inputs - Reps override'!G1212 ), 'F_Inputs - Reps'!G1212, 'F_Inputs - Reps override'!G1212 ) )</f>
        <v>0</v>
      </c>
      <c r="I1212" s="15">
        <f xml:space="preserve"> IF( ISNA( 'F_Inputs - Reps override'!H1212 ), "", IF( ISBLANK( 'F_Inputs - Reps override'!H1212 ), 'F_Inputs - Reps'!H1212, 'F_Inputs - Reps override'!H1212 ) )</f>
        <v>0</v>
      </c>
      <c r="J1212" s="15">
        <f xml:space="preserve"> IF( ISNA( 'F_Inputs - Reps override'!I1212 ), "", IF( ISBLANK( 'F_Inputs - Reps override'!I1212 ), 'F_Inputs - Reps'!I1212, 'F_Inputs - Reps override'!I1212 ) )</f>
        <v>0</v>
      </c>
      <c r="K1212" s="15">
        <f xml:space="preserve"> IF( ISNA( 'F_Inputs - Reps override'!J1212 ), "", IF( ISBLANK( 'F_Inputs - Reps override'!J1212 ), 'F_Inputs - Reps'!J1212, 'F_Inputs - Reps override'!J1212 ) )</f>
        <v>0</v>
      </c>
      <c r="L1212" s="7">
        <f t="shared" si="18"/>
        <v>0</v>
      </c>
      <c r="M1212" t="str">
        <f xml:space="preserve"> INDEX(Lookup!$D$3:$D$134, MATCH('Inputs - Reps'!D1212, Lookup!$C$3:$C$134, 0),)</f>
        <v>B capex WR</v>
      </c>
    </row>
    <row r="1213" spans="3:13">
      <c r="C1213" s="15" t="s">
        <v>306</v>
      </c>
      <c r="D1213" s="15" t="s">
        <v>78</v>
      </c>
      <c r="E1213" s="15" t="s">
        <v>79</v>
      </c>
      <c r="F1213" s="15" t="s">
        <v>36</v>
      </c>
      <c r="G1213" s="15">
        <f xml:space="preserve"> IF( ISNA( 'F_Inputs - Reps override'!F1213 ), "", IF( ISBLANK( 'F_Inputs - Reps override'!F1213 ), 'F_Inputs - Reps'!F1213, 'F_Inputs - Reps override'!F1213 ) )</f>
        <v>0</v>
      </c>
      <c r="H1213" s="15">
        <f xml:space="preserve"> IF( ISNA( 'F_Inputs - Reps override'!G1213 ), "", IF( ISBLANK( 'F_Inputs - Reps override'!G1213 ), 'F_Inputs - Reps'!G1213, 'F_Inputs - Reps override'!G1213 ) )</f>
        <v>0</v>
      </c>
      <c r="I1213" s="15">
        <f xml:space="preserve"> IF( ISNA( 'F_Inputs - Reps override'!H1213 ), "", IF( ISBLANK( 'F_Inputs - Reps override'!H1213 ), 'F_Inputs - Reps'!H1213, 'F_Inputs - Reps override'!H1213 ) )</f>
        <v>0</v>
      </c>
      <c r="J1213" s="15">
        <f xml:space="preserve"> IF( ISNA( 'F_Inputs - Reps override'!I1213 ), "", IF( ISBLANK( 'F_Inputs - Reps override'!I1213 ), 'F_Inputs - Reps'!I1213, 'F_Inputs - Reps override'!I1213 ) )</f>
        <v>0</v>
      </c>
      <c r="K1213" s="15">
        <f xml:space="preserve"> IF( ISNA( 'F_Inputs - Reps override'!J1213 ), "", IF( ISBLANK( 'F_Inputs - Reps override'!J1213 ), 'F_Inputs - Reps'!J1213, 'F_Inputs - Reps override'!J1213 ) )</f>
        <v>0</v>
      </c>
      <c r="L1213" s="7">
        <f t="shared" si="18"/>
        <v>0</v>
      </c>
      <c r="M1213" t="str">
        <f xml:space="preserve"> INDEX(Lookup!$D$3:$D$134, MATCH('Inputs - Reps'!D1213, Lookup!$C$3:$C$134, 0),)</f>
        <v>B capex WN</v>
      </c>
    </row>
    <row r="1214" spans="3:13">
      <c r="C1214" s="15" t="s">
        <v>306</v>
      </c>
      <c r="D1214" s="15" t="s">
        <v>80</v>
      </c>
      <c r="E1214" s="15" t="s">
        <v>81</v>
      </c>
      <c r="F1214" s="15" t="s">
        <v>36</v>
      </c>
      <c r="G1214" s="15">
        <f xml:space="preserve"> IF( ISNA( 'F_Inputs - Reps override'!F1214 ), "", IF( ISBLANK( 'F_Inputs - Reps override'!F1214 ), 'F_Inputs - Reps'!F1214, 'F_Inputs - Reps override'!F1214 ) )</f>
        <v>1.198</v>
      </c>
      <c r="H1214" s="15">
        <f xml:space="preserve"> IF( ISNA( 'F_Inputs - Reps override'!G1214 ), "", IF( ISBLANK( 'F_Inputs - Reps override'!G1214 ), 'F_Inputs - Reps'!G1214, 'F_Inputs - Reps override'!G1214 ) )</f>
        <v>1.175</v>
      </c>
      <c r="I1214" s="15">
        <f xml:space="preserve"> IF( ISNA( 'F_Inputs - Reps override'!H1214 ), "", IF( ISBLANK( 'F_Inputs - Reps override'!H1214 ), 'F_Inputs - Reps'!H1214, 'F_Inputs - Reps override'!H1214 ) )</f>
        <v>1.458</v>
      </c>
      <c r="J1214" s="15">
        <f xml:space="preserve"> IF( ISNA( 'F_Inputs - Reps override'!I1214 ), "", IF( ISBLANK( 'F_Inputs - Reps override'!I1214 ), 'F_Inputs - Reps'!I1214, 'F_Inputs - Reps override'!I1214 ) )</f>
        <v>1.4359999999999999</v>
      </c>
      <c r="K1214" s="15">
        <f xml:space="preserve"> IF( ISNA( 'F_Inputs - Reps override'!J1214 ), "", IF( ISBLANK( 'F_Inputs - Reps override'!J1214 ), 'F_Inputs - Reps'!J1214, 'F_Inputs - Reps override'!J1214 ) )</f>
        <v>1.202</v>
      </c>
      <c r="L1214" s="7">
        <f t="shared" si="18"/>
        <v>6.4690000000000003</v>
      </c>
      <c r="M1214" t="str">
        <f xml:space="preserve"> INDEX(Lookup!$D$3:$D$134, MATCH('Inputs - Reps'!D1214, Lookup!$C$3:$C$134, 0),)</f>
        <v>B capex WN</v>
      </c>
    </row>
    <row r="1215" spans="3:13">
      <c r="C1215" s="15" t="s">
        <v>306</v>
      </c>
      <c r="D1215" s="15" t="s">
        <v>82</v>
      </c>
      <c r="E1215" s="15" t="s">
        <v>83</v>
      </c>
      <c r="F1215" s="15" t="s">
        <v>36</v>
      </c>
      <c r="G1215" s="15">
        <f xml:space="preserve"> IF( ISNA( 'F_Inputs - Reps override'!F1215 ), "", IF( ISBLANK( 'F_Inputs - Reps override'!F1215 ), 'F_Inputs - Reps'!F1215, 'F_Inputs - Reps override'!F1215 ) )</f>
        <v>0</v>
      </c>
      <c r="H1215" s="15">
        <f xml:space="preserve"> IF( ISNA( 'F_Inputs - Reps override'!G1215 ), "", IF( ISBLANK( 'F_Inputs - Reps override'!G1215 ), 'F_Inputs - Reps'!G1215, 'F_Inputs - Reps override'!G1215 ) )</f>
        <v>0</v>
      </c>
      <c r="I1215" s="15">
        <f xml:space="preserve"> IF( ISNA( 'F_Inputs - Reps override'!H1215 ), "", IF( ISBLANK( 'F_Inputs - Reps override'!H1215 ), 'F_Inputs - Reps'!H1215, 'F_Inputs - Reps override'!H1215 ) )</f>
        <v>0</v>
      </c>
      <c r="J1215" s="15">
        <f xml:space="preserve"> IF( ISNA( 'F_Inputs - Reps override'!I1215 ), "", IF( ISBLANK( 'F_Inputs - Reps override'!I1215 ), 'F_Inputs - Reps'!I1215, 'F_Inputs - Reps override'!I1215 ) )</f>
        <v>0</v>
      </c>
      <c r="K1215" s="15">
        <f xml:space="preserve"> IF( ISNA( 'F_Inputs - Reps override'!J1215 ), "", IF( ISBLANK( 'F_Inputs - Reps override'!J1215 ), 'F_Inputs - Reps'!J1215, 'F_Inputs - Reps override'!J1215 ) )</f>
        <v>0</v>
      </c>
      <c r="L1215" s="7">
        <f t="shared" si="18"/>
        <v>0</v>
      </c>
      <c r="M1215" t="str">
        <f xml:space="preserve"> INDEX(Lookup!$D$3:$D$134, MATCH('Inputs - Reps'!D1215, Lookup!$C$3:$C$134, 0),)</f>
        <v>B capex WN</v>
      </c>
    </row>
    <row r="1216" spans="3:13">
      <c r="C1216" s="15" t="s">
        <v>306</v>
      </c>
      <c r="D1216" s="15" t="s">
        <v>84</v>
      </c>
      <c r="E1216" s="15" t="s">
        <v>85</v>
      </c>
      <c r="F1216" s="15" t="s">
        <v>36</v>
      </c>
      <c r="G1216" s="15">
        <f xml:space="preserve"> IF( ISNA( 'F_Inputs - Reps override'!F1216 ), "", IF( ISBLANK( 'F_Inputs - Reps override'!F1216 ), 'F_Inputs - Reps'!F1216, 'F_Inputs - Reps override'!F1216 ) )</f>
        <v>0.184</v>
      </c>
      <c r="H1216" s="15">
        <f xml:space="preserve"> IF( ISNA( 'F_Inputs - Reps override'!G1216 ), "", IF( ISBLANK( 'F_Inputs - Reps override'!G1216 ), 'F_Inputs - Reps'!G1216, 'F_Inputs - Reps override'!G1216 ) )</f>
        <v>0.38700000000000001</v>
      </c>
      <c r="I1216" s="15">
        <f xml:space="preserve"> IF( ISNA( 'F_Inputs - Reps override'!H1216 ), "", IF( ISBLANK( 'F_Inputs - Reps override'!H1216 ), 'F_Inputs - Reps'!H1216, 'F_Inputs - Reps override'!H1216 ) )</f>
        <v>8.5000000000000006E-2</v>
      </c>
      <c r="J1216" s="15">
        <f xml:space="preserve"> IF( ISNA( 'F_Inputs - Reps override'!I1216 ), "", IF( ISBLANK( 'F_Inputs - Reps override'!I1216 ), 'F_Inputs - Reps'!I1216, 'F_Inputs - Reps override'!I1216 ) )</f>
        <v>0.29599999999999999</v>
      </c>
      <c r="K1216" s="15">
        <f xml:space="preserve"> IF( ISNA( 'F_Inputs - Reps override'!J1216 ), "", IF( ISBLANK( 'F_Inputs - Reps override'!J1216 ), 'F_Inputs - Reps'!J1216, 'F_Inputs - Reps override'!J1216 ) )</f>
        <v>0.30599999999999999</v>
      </c>
      <c r="L1216" s="7">
        <f t="shared" si="18"/>
        <v>1.258</v>
      </c>
      <c r="M1216" t="str">
        <f xml:space="preserve"> INDEX(Lookup!$D$3:$D$134, MATCH('Inputs - Reps'!D1216, Lookup!$C$3:$C$134, 0),)</f>
        <v>B capex WR</v>
      </c>
    </row>
    <row r="1217" spans="3:13">
      <c r="C1217" s="15" t="s">
        <v>306</v>
      </c>
      <c r="D1217" s="15" t="s">
        <v>86</v>
      </c>
      <c r="E1217" s="15" t="s">
        <v>87</v>
      </c>
      <c r="F1217" s="15" t="s">
        <v>36</v>
      </c>
      <c r="G1217" s="15">
        <f xml:space="preserve"> IF( ISNA( 'F_Inputs - Reps override'!F1217 ), "", IF( ISBLANK( 'F_Inputs - Reps override'!F1217 ), 'F_Inputs - Reps'!F1217, 'F_Inputs - Reps override'!F1217 ) )</f>
        <v>1.599</v>
      </c>
      <c r="H1217" s="15">
        <f xml:space="preserve"> IF( ISNA( 'F_Inputs - Reps override'!G1217 ), "", IF( ISBLANK( 'F_Inputs - Reps override'!G1217 ), 'F_Inputs - Reps'!G1217, 'F_Inputs - Reps override'!G1217 ) )</f>
        <v>2.3279999999999998</v>
      </c>
      <c r="I1217" s="15">
        <f xml:space="preserve"> IF( ISNA( 'F_Inputs - Reps override'!H1217 ), "", IF( ISBLANK( 'F_Inputs - Reps override'!H1217 ), 'F_Inputs - Reps'!H1217, 'F_Inputs - Reps override'!H1217 ) )</f>
        <v>3.0150000000000001</v>
      </c>
      <c r="J1217" s="15">
        <f xml:space="preserve"> IF( ISNA( 'F_Inputs - Reps override'!I1217 ), "", IF( ISBLANK( 'F_Inputs - Reps override'!I1217 ), 'F_Inputs - Reps'!I1217, 'F_Inputs - Reps override'!I1217 ) )</f>
        <v>1.758</v>
      </c>
      <c r="K1217" s="15">
        <f xml:space="preserve"> IF( ISNA( 'F_Inputs - Reps override'!J1217 ), "", IF( ISBLANK( 'F_Inputs - Reps override'!J1217 ), 'F_Inputs - Reps'!J1217, 'F_Inputs - Reps override'!J1217 ) )</f>
        <v>1.409</v>
      </c>
      <c r="L1217" s="7">
        <f t="shared" si="18"/>
        <v>10.109</v>
      </c>
      <c r="M1217" t="str">
        <f xml:space="preserve"> INDEX(Lookup!$D$3:$D$134, MATCH('Inputs - Reps'!D1217, Lookup!$C$3:$C$134, 0),)</f>
        <v>B capex WN</v>
      </c>
    </row>
    <row r="1218" spans="3:13">
      <c r="C1218" s="15" t="s">
        <v>306</v>
      </c>
      <c r="D1218" s="15" t="s">
        <v>88</v>
      </c>
      <c r="E1218" s="15" t="s">
        <v>89</v>
      </c>
      <c r="F1218" s="15" t="s">
        <v>36</v>
      </c>
      <c r="G1218" s="15">
        <f xml:space="preserve"> IF( ISNA( 'F_Inputs - Reps override'!F1218 ), "", IF( ISBLANK( 'F_Inputs - Reps override'!F1218 ), 'F_Inputs - Reps'!F1218, 'F_Inputs - Reps override'!F1218 ) )</f>
        <v>1.762</v>
      </c>
      <c r="H1218" s="15">
        <f xml:space="preserve"> IF( ISNA( 'F_Inputs - Reps override'!G1218 ), "", IF( ISBLANK( 'F_Inputs - Reps override'!G1218 ), 'F_Inputs - Reps'!G1218, 'F_Inputs - Reps override'!G1218 ) )</f>
        <v>2.6920000000000002</v>
      </c>
      <c r="I1218" s="15">
        <f xml:space="preserve"> IF( ISNA( 'F_Inputs - Reps override'!H1218 ), "", IF( ISBLANK( 'F_Inputs - Reps override'!H1218 ), 'F_Inputs - Reps'!H1218, 'F_Inputs - Reps override'!H1218 ) )</f>
        <v>3.2469999999999999</v>
      </c>
      <c r="J1218" s="15">
        <f xml:space="preserve"> IF( ISNA( 'F_Inputs - Reps override'!I1218 ), "", IF( ISBLANK( 'F_Inputs - Reps override'!I1218 ), 'F_Inputs - Reps'!I1218, 'F_Inputs - Reps override'!I1218 ) )</f>
        <v>1.8779999999999999</v>
      </c>
      <c r="K1218" s="15">
        <f xml:space="preserve"> IF( ISNA( 'F_Inputs - Reps override'!J1218 ), "", IF( ISBLANK( 'F_Inputs - Reps override'!J1218 ), 'F_Inputs - Reps'!J1218, 'F_Inputs - Reps override'!J1218 ) )</f>
        <v>3.3410000000000002</v>
      </c>
      <c r="L1218" s="7">
        <f t="shared" si="18"/>
        <v>12.920000000000002</v>
      </c>
      <c r="M1218" t="str">
        <f xml:space="preserve"> INDEX(Lookup!$D$3:$D$134, MATCH('Inputs - Reps'!D1218, Lookup!$C$3:$C$134, 0),)</f>
        <v>B capex WN</v>
      </c>
    </row>
    <row r="1219" spans="3:13">
      <c r="C1219" s="15" t="s">
        <v>306</v>
      </c>
      <c r="D1219" s="15" t="s">
        <v>90</v>
      </c>
      <c r="E1219" s="15" t="s">
        <v>91</v>
      </c>
      <c r="F1219" s="15" t="s">
        <v>36</v>
      </c>
      <c r="G1219" s="15">
        <f xml:space="preserve"> IF( ISNA( 'F_Inputs - Reps override'!F1219 ), "", IF( ISBLANK( 'F_Inputs - Reps override'!F1219 ), 'F_Inputs - Reps'!F1219, 'F_Inputs - Reps override'!F1219 ) )</f>
        <v>0</v>
      </c>
      <c r="H1219" s="15">
        <f xml:space="preserve"> IF( ISNA( 'F_Inputs - Reps override'!G1219 ), "", IF( ISBLANK( 'F_Inputs - Reps override'!G1219 ), 'F_Inputs - Reps'!G1219, 'F_Inputs - Reps override'!G1219 ) )</f>
        <v>0.19600000000000001</v>
      </c>
      <c r="I1219" s="15">
        <f xml:space="preserve"> IF( ISNA( 'F_Inputs - Reps override'!H1219 ), "", IF( ISBLANK( 'F_Inputs - Reps override'!H1219 ), 'F_Inputs - Reps'!H1219, 'F_Inputs - Reps override'!H1219 ) )</f>
        <v>0</v>
      </c>
      <c r="J1219" s="15">
        <f xml:space="preserve"> IF( ISNA( 'F_Inputs - Reps override'!I1219 ), "", IF( ISBLANK( 'F_Inputs - Reps override'!I1219 ), 'F_Inputs - Reps'!I1219, 'F_Inputs - Reps override'!I1219 ) )</f>
        <v>0</v>
      </c>
      <c r="K1219" s="15">
        <f xml:space="preserve"> IF( ISNA( 'F_Inputs - Reps override'!J1219 ), "", IF( ISBLANK( 'F_Inputs - Reps override'!J1219 ), 'F_Inputs - Reps'!J1219, 'F_Inputs - Reps override'!J1219 ) )</f>
        <v>0</v>
      </c>
      <c r="L1219" s="7">
        <f t="shared" si="18"/>
        <v>0.19600000000000001</v>
      </c>
      <c r="M1219" t="str">
        <f xml:space="preserve"> INDEX(Lookup!$D$3:$D$134, MATCH('Inputs - Reps'!D1219, Lookup!$C$3:$C$134, 0),)</f>
        <v>B capex WN</v>
      </c>
    </row>
    <row r="1220" spans="3:13">
      <c r="C1220" s="15" t="s">
        <v>306</v>
      </c>
      <c r="D1220" s="15" t="s">
        <v>92</v>
      </c>
      <c r="E1220" s="15" t="s">
        <v>93</v>
      </c>
      <c r="F1220" s="15" t="s">
        <v>36</v>
      </c>
      <c r="G1220" s="15">
        <f xml:space="preserve"> IF( ISNA( 'F_Inputs - Reps override'!F1220 ), "", IF( ISBLANK( 'F_Inputs - Reps override'!F1220 ), 'F_Inputs - Reps'!F1220, 'F_Inputs - Reps override'!F1220 ) )</f>
        <v>0</v>
      </c>
      <c r="H1220" s="15">
        <f xml:space="preserve"> IF( ISNA( 'F_Inputs - Reps override'!G1220 ), "", IF( ISBLANK( 'F_Inputs - Reps override'!G1220 ), 'F_Inputs - Reps'!G1220, 'F_Inputs - Reps override'!G1220 ) )</f>
        <v>0</v>
      </c>
      <c r="I1220" s="15">
        <f xml:space="preserve"> IF( ISNA( 'F_Inputs - Reps override'!H1220 ), "", IF( ISBLANK( 'F_Inputs - Reps override'!H1220 ), 'F_Inputs - Reps'!H1220, 'F_Inputs - Reps override'!H1220 ) )</f>
        <v>0</v>
      </c>
      <c r="J1220" s="15">
        <f xml:space="preserve"> IF( ISNA( 'F_Inputs - Reps override'!I1220 ), "", IF( ISBLANK( 'F_Inputs - Reps override'!I1220 ), 'F_Inputs - Reps'!I1220, 'F_Inputs - Reps override'!I1220 ) )</f>
        <v>0</v>
      </c>
      <c r="K1220" s="15">
        <f xml:space="preserve"> IF( ISNA( 'F_Inputs - Reps override'!J1220 ), "", IF( ISBLANK( 'F_Inputs - Reps override'!J1220 ), 'F_Inputs - Reps'!J1220, 'F_Inputs - Reps override'!J1220 ) )</f>
        <v>0</v>
      </c>
      <c r="L1220" s="7">
        <f t="shared" ref="L1220:L1283" si="19" xml:space="preserve"> SUM(G1220:K1220)</f>
        <v>0</v>
      </c>
      <c r="M1220" t="str">
        <f xml:space="preserve"> INDEX(Lookup!$D$3:$D$134, MATCH('Inputs - Reps'!D1220, Lookup!$C$3:$C$134, 0),)</f>
        <v>Plus Capex WR</v>
      </c>
    </row>
    <row r="1221" spans="3:13">
      <c r="C1221" s="15" t="s">
        <v>306</v>
      </c>
      <c r="D1221" s="15" t="s">
        <v>94</v>
      </c>
      <c r="E1221" s="15" t="s">
        <v>95</v>
      </c>
      <c r="F1221" s="15" t="s">
        <v>36</v>
      </c>
      <c r="G1221" s="15">
        <f xml:space="preserve"> IF( ISNA( 'F_Inputs - Reps override'!F1221 ), "", IF( ISBLANK( 'F_Inputs - Reps override'!F1221 ), 'F_Inputs - Reps'!F1221, 'F_Inputs - Reps override'!F1221 ) )</f>
        <v>0</v>
      </c>
      <c r="H1221" s="15">
        <f xml:space="preserve"> IF( ISNA( 'F_Inputs - Reps override'!G1221 ), "", IF( ISBLANK( 'F_Inputs - Reps override'!G1221 ), 'F_Inputs - Reps'!G1221, 'F_Inputs - Reps override'!G1221 ) )</f>
        <v>0</v>
      </c>
      <c r="I1221" s="15">
        <f xml:space="preserve"> IF( ISNA( 'F_Inputs - Reps override'!H1221 ), "", IF( ISBLANK( 'F_Inputs - Reps override'!H1221 ), 'F_Inputs - Reps'!H1221, 'F_Inputs - Reps override'!H1221 ) )</f>
        <v>0</v>
      </c>
      <c r="J1221" s="15">
        <f xml:space="preserve"> IF( ISNA( 'F_Inputs - Reps override'!I1221 ), "", IF( ISBLANK( 'F_Inputs - Reps override'!I1221 ), 'F_Inputs - Reps'!I1221, 'F_Inputs - Reps override'!I1221 ) )</f>
        <v>0</v>
      </c>
      <c r="K1221" s="15">
        <f xml:space="preserve"> IF( ISNA( 'F_Inputs - Reps override'!J1221 ), "", IF( ISBLANK( 'F_Inputs - Reps override'!J1221 ), 'F_Inputs - Reps'!J1221, 'F_Inputs - Reps override'!J1221 ) )</f>
        <v>0</v>
      </c>
      <c r="L1221" s="7">
        <f t="shared" si="19"/>
        <v>0</v>
      </c>
      <c r="M1221" t="str">
        <f xml:space="preserve"> INDEX(Lookup!$D$3:$D$134, MATCH('Inputs - Reps'!D1221, Lookup!$C$3:$C$134, 0),)</f>
        <v>Plus Capex WN</v>
      </c>
    </row>
    <row r="1222" spans="3:13">
      <c r="C1222" s="15" t="s">
        <v>306</v>
      </c>
      <c r="D1222" s="15" t="s">
        <v>96</v>
      </c>
      <c r="E1222" s="15" t="s">
        <v>97</v>
      </c>
      <c r="F1222" s="15" t="s">
        <v>36</v>
      </c>
      <c r="G1222" s="15">
        <f xml:space="preserve"> IF( ISNA( 'F_Inputs - Reps override'!F1222 ), "", IF( ISBLANK( 'F_Inputs - Reps override'!F1222 ), 'F_Inputs - Reps'!F1222, 'F_Inputs - Reps override'!F1222 ) )</f>
        <v>0</v>
      </c>
      <c r="H1222" s="15">
        <f xml:space="preserve"> IF( ISNA( 'F_Inputs - Reps override'!G1222 ), "", IF( ISBLANK( 'F_Inputs - Reps override'!G1222 ), 'F_Inputs - Reps'!G1222, 'F_Inputs - Reps override'!G1222 ) )</f>
        <v>0</v>
      </c>
      <c r="I1222" s="15">
        <f xml:space="preserve"> IF( ISNA( 'F_Inputs - Reps override'!H1222 ), "", IF( ISBLANK( 'F_Inputs - Reps override'!H1222 ), 'F_Inputs - Reps'!H1222, 'F_Inputs - Reps override'!H1222 ) )</f>
        <v>0</v>
      </c>
      <c r="J1222" s="15">
        <f xml:space="preserve"> IF( ISNA( 'F_Inputs - Reps override'!I1222 ), "", IF( ISBLANK( 'F_Inputs - Reps override'!I1222 ), 'F_Inputs - Reps'!I1222, 'F_Inputs - Reps override'!I1222 ) )</f>
        <v>0</v>
      </c>
      <c r="K1222" s="15">
        <f xml:space="preserve"> IF( ISNA( 'F_Inputs - Reps override'!J1222 ), "", IF( ISBLANK( 'F_Inputs - Reps override'!J1222 ), 'F_Inputs - Reps'!J1222, 'F_Inputs - Reps override'!J1222 ) )</f>
        <v>0</v>
      </c>
      <c r="L1222" s="7">
        <f t="shared" si="19"/>
        <v>0</v>
      </c>
      <c r="M1222" t="str">
        <f xml:space="preserve"> INDEX(Lookup!$D$3:$D$134, MATCH('Inputs - Reps'!D1222, Lookup!$C$3:$C$134, 0),)</f>
        <v>Plus Capex WN</v>
      </c>
    </row>
    <row r="1223" spans="3:13">
      <c r="C1223" s="15" t="s">
        <v>306</v>
      </c>
      <c r="D1223" s="15" t="s">
        <v>98</v>
      </c>
      <c r="E1223" s="15" t="s">
        <v>99</v>
      </c>
      <c r="F1223" s="15" t="s">
        <v>36</v>
      </c>
      <c r="G1223" s="15">
        <f xml:space="preserve"> IF( ISNA( 'F_Inputs - Reps override'!F1223 ), "", IF( ISBLANK( 'F_Inputs - Reps override'!F1223 ), 'F_Inputs - Reps'!F1223, 'F_Inputs - Reps override'!F1223 ) )</f>
        <v>0</v>
      </c>
      <c r="H1223" s="15">
        <f xml:space="preserve"> IF( ISNA( 'F_Inputs - Reps override'!G1223 ), "", IF( ISBLANK( 'F_Inputs - Reps override'!G1223 ), 'F_Inputs - Reps'!G1223, 'F_Inputs - Reps override'!G1223 ) )</f>
        <v>0</v>
      </c>
      <c r="I1223" s="15">
        <f xml:space="preserve"> IF( ISNA( 'F_Inputs - Reps override'!H1223 ), "", IF( ISBLANK( 'F_Inputs - Reps override'!H1223 ), 'F_Inputs - Reps'!H1223, 'F_Inputs - Reps override'!H1223 ) )</f>
        <v>0</v>
      </c>
      <c r="J1223" s="15">
        <f xml:space="preserve"> IF( ISNA( 'F_Inputs - Reps override'!I1223 ), "", IF( ISBLANK( 'F_Inputs - Reps override'!I1223 ), 'F_Inputs - Reps'!I1223, 'F_Inputs - Reps override'!I1223 ) )</f>
        <v>0</v>
      </c>
      <c r="K1223" s="15">
        <f xml:space="preserve"> IF( ISNA( 'F_Inputs - Reps override'!J1223 ), "", IF( ISBLANK( 'F_Inputs - Reps override'!J1223 ), 'F_Inputs - Reps'!J1223, 'F_Inputs - Reps override'!J1223 ) )</f>
        <v>0</v>
      </c>
      <c r="L1223" s="7">
        <f t="shared" si="19"/>
        <v>0</v>
      </c>
      <c r="M1223" t="str">
        <f xml:space="preserve"> INDEX(Lookup!$D$3:$D$134, MATCH('Inputs - Reps'!D1223, Lookup!$C$3:$C$134, 0),)</f>
        <v>Plus Capex WN</v>
      </c>
    </row>
    <row r="1224" spans="3:13">
      <c r="C1224" s="15" t="s">
        <v>306</v>
      </c>
      <c r="D1224" s="15" t="s">
        <v>100</v>
      </c>
      <c r="E1224" s="15" t="s">
        <v>101</v>
      </c>
      <c r="F1224" s="15" t="s">
        <v>36</v>
      </c>
      <c r="G1224" s="15">
        <f xml:space="preserve"> IF( ISNA( 'F_Inputs - Reps override'!F1224 ), "", IF( ISBLANK( 'F_Inputs - Reps override'!F1224 ), 'F_Inputs - Reps'!F1224, 'F_Inputs - Reps override'!F1224 ) )</f>
        <v>0</v>
      </c>
      <c r="H1224" s="15">
        <f xml:space="preserve"> IF( ISNA( 'F_Inputs - Reps override'!G1224 ), "", IF( ISBLANK( 'F_Inputs - Reps override'!G1224 ), 'F_Inputs - Reps'!G1224, 'F_Inputs - Reps override'!G1224 ) )</f>
        <v>0</v>
      </c>
      <c r="I1224" s="15">
        <f xml:space="preserve"> IF( ISNA( 'F_Inputs - Reps override'!H1224 ), "", IF( ISBLANK( 'F_Inputs - Reps override'!H1224 ), 'F_Inputs - Reps'!H1224, 'F_Inputs - Reps override'!H1224 ) )</f>
        <v>0</v>
      </c>
      <c r="J1224" s="15">
        <f xml:space="preserve"> IF( ISNA( 'F_Inputs - Reps override'!I1224 ), "", IF( ISBLANK( 'F_Inputs - Reps override'!I1224 ), 'F_Inputs - Reps'!I1224, 'F_Inputs - Reps override'!I1224 ) )</f>
        <v>0</v>
      </c>
      <c r="K1224" s="15">
        <f xml:space="preserve"> IF( ISNA( 'F_Inputs - Reps override'!J1224 ), "", IF( ISBLANK( 'F_Inputs - Reps override'!J1224 ), 'F_Inputs - Reps'!J1224, 'F_Inputs - Reps override'!J1224 ) )</f>
        <v>0</v>
      </c>
      <c r="L1224" s="7">
        <f t="shared" si="19"/>
        <v>0</v>
      </c>
      <c r="M1224" t="str">
        <f xml:space="preserve"> INDEX(Lookup!$D$3:$D$134, MATCH('Inputs - Reps'!D1224, Lookup!$C$3:$C$134, 0),)</f>
        <v>Plus Capex WR</v>
      </c>
    </row>
    <row r="1225" spans="3:13">
      <c r="C1225" s="15" t="s">
        <v>306</v>
      </c>
      <c r="D1225" s="15" t="s">
        <v>102</v>
      </c>
      <c r="E1225" s="15" t="s">
        <v>103</v>
      </c>
      <c r="F1225" s="15" t="s">
        <v>36</v>
      </c>
      <c r="G1225" s="15">
        <f xml:space="preserve"> IF( ISNA( 'F_Inputs - Reps override'!F1225 ), "", IF( ISBLANK( 'F_Inputs - Reps override'!F1225 ), 'F_Inputs - Reps'!F1225, 'F_Inputs - Reps override'!F1225 ) )</f>
        <v>0</v>
      </c>
      <c r="H1225" s="15">
        <f xml:space="preserve"> IF( ISNA( 'F_Inputs - Reps override'!G1225 ), "", IF( ISBLANK( 'F_Inputs - Reps override'!G1225 ), 'F_Inputs - Reps'!G1225, 'F_Inputs - Reps override'!G1225 ) )</f>
        <v>0</v>
      </c>
      <c r="I1225" s="15">
        <f xml:space="preserve"> IF( ISNA( 'F_Inputs - Reps override'!H1225 ), "", IF( ISBLANK( 'F_Inputs - Reps override'!H1225 ), 'F_Inputs - Reps'!H1225, 'F_Inputs - Reps override'!H1225 ) )</f>
        <v>0</v>
      </c>
      <c r="J1225" s="15">
        <f xml:space="preserve"> IF( ISNA( 'F_Inputs - Reps override'!I1225 ), "", IF( ISBLANK( 'F_Inputs - Reps override'!I1225 ), 'F_Inputs - Reps'!I1225, 'F_Inputs - Reps override'!I1225 ) )</f>
        <v>0</v>
      </c>
      <c r="K1225" s="15">
        <f xml:space="preserve"> IF( ISNA( 'F_Inputs - Reps override'!J1225 ), "", IF( ISBLANK( 'F_Inputs - Reps override'!J1225 ), 'F_Inputs - Reps'!J1225, 'F_Inputs - Reps override'!J1225 ) )</f>
        <v>0</v>
      </c>
      <c r="L1225" s="7">
        <f t="shared" si="19"/>
        <v>0</v>
      </c>
      <c r="M1225" t="str">
        <f xml:space="preserve"> INDEX(Lookup!$D$3:$D$134, MATCH('Inputs - Reps'!D1225, Lookup!$C$3:$C$134, 0),)</f>
        <v>Plus Capex WN</v>
      </c>
    </row>
    <row r="1226" spans="3:13">
      <c r="C1226" s="15" t="s">
        <v>306</v>
      </c>
      <c r="D1226" s="15" t="s">
        <v>104</v>
      </c>
      <c r="E1226" s="15" t="s">
        <v>105</v>
      </c>
      <c r="F1226" s="15" t="s">
        <v>36</v>
      </c>
      <c r="G1226" s="15">
        <f xml:space="preserve"> IF( ISNA( 'F_Inputs - Reps override'!F1226 ), "", IF( ISBLANK( 'F_Inputs - Reps override'!F1226 ), 'F_Inputs - Reps'!F1226, 'F_Inputs - Reps override'!F1226 ) )</f>
        <v>0</v>
      </c>
      <c r="H1226" s="15">
        <f xml:space="preserve"> IF( ISNA( 'F_Inputs - Reps override'!G1226 ), "", IF( ISBLANK( 'F_Inputs - Reps override'!G1226 ), 'F_Inputs - Reps'!G1226, 'F_Inputs - Reps override'!G1226 ) )</f>
        <v>0</v>
      </c>
      <c r="I1226" s="15">
        <f xml:space="preserve"> IF( ISNA( 'F_Inputs - Reps override'!H1226 ), "", IF( ISBLANK( 'F_Inputs - Reps override'!H1226 ), 'F_Inputs - Reps'!H1226, 'F_Inputs - Reps override'!H1226 ) )</f>
        <v>0</v>
      </c>
      <c r="J1226" s="15">
        <f xml:space="preserve"> IF( ISNA( 'F_Inputs - Reps override'!I1226 ), "", IF( ISBLANK( 'F_Inputs - Reps override'!I1226 ), 'F_Inputs - Reps'!I1226, 'F_Inputs - Reps override'!I1226 ) )</f>
        <v>0</v>
      </c>
      <c r="K1226" s="15">
        <f xml:space="preserve"> IF( ISNA( 'F_Inputs - Reps override'!J1226 ), "", IF( ISBLANK( 'F_Inputs - Reps override'!J1226 ), 'F_Inputs - Reps'!J1226, 'F_Inputs - Reps override'!J1226 ) )</f>
        <v>0</v>
      </c>
      <c r="L1226" s="7">
        <f t="shared" si="19"/>
        <v>0</v>
      </c>
      <c r="M1226" t="str">
        <f xml:space="preserve"> INDEX(Lookup!$D$3:$D$134, MATCH('Inputs - Reps'!D1226, Lookup!$C$3:$C$134, 0),)</f>
        <v>Plus Capex WN</v>
      </c>
    </row>
    <row r="1227" spans="3:13">
      <c r="C1227" s="15" t="s">
        <v>306</v>
      </c>
      <c r="D1227" s="15" t="s">
        <v>106</v>
      </c>
      <c r="E1227" s="15" t="s">
        <v>107</v>
      </c>
      <c r="F1227" s="15" t="s">
        <v>36</v>
      </c>
      <c r="G1227" s="15">
        <f xml:space="preserve"> IF( ISNA( 'F_Inputs - Reps override'!F1227 ), "", IF( ISBLANK( 'F_Inputs - Reps override'!F1227 ), 'F_Inputs - Reps'!F1227, 'F_Inputs - Reps override'!F1227 ) )</f>
        <v>0.98399999999999999</v>
      </c>
      <c r="H1227" s="15">
        <f xml:space="preserve"> IF( ISNA( 'F_Inputs - Reps override'!G1227 ), "", IF( ISBLANK( 'F_Inputs - Reps override'!G1227 ), 'F_Inputs - Reps'!G1227, 'F_Inputs - Reps override'!G1227 ) )</f>
        <v>0.98399999999999999</v>
      </c>
      <c r="I1227" s="15">
        <f xml:space="preserve"> IF( ISNA( 'F_Inputs - Reps override'!H1227 ), "", IF( ISBLANK( 'F_Inputs - Reps override'!H1227 ), 'F_Inputs - Reps'!H1227, 'F_Inputs - Reps override'!H1227 ) )</f>
        <v>0.98399999999999999</v>
      </c>
      <c r="J1227" s="15">
        <f xml:space="preserve"> IF( ISNA( 'F_Inputs - Reps override'!I1227 ), "", IF( ISBLANK( 'F_Inputs - Reps override'!I1227 ), 'F_Inputs - Reps'!I1227, 'F_Inputs - Reps override'!I1227 ) )</f>
        <v>0.98399999999999999</v>
      </c>
      <c r="K1227" s="15">
        <f xml:space="preserve"> IF( ISNA( 'F_Inputs - Reps override'!J1227 ), "", IF( ISBLANK( 'F_Inputs - Reps override'!J1227 ), 'F_Inputs - Reps'!J1227, 'F_Inputs - Reps override'!J1227 ) )</f>
        <v>0.98399999999999999</v>
      </c>
      <c r="L1227" s="7">
        <f t="shared" si="19"/>
        <v>4.92</v>
      </c>
      <c r="M1227" t="str">
        <f xml:space="preserve"> INDEX(Lookup!$D$3:$D$134, MATCH('Inputs - Reps'!D1227, Lookup!$C$3:$C$134, 0),)</f>
        <v>Plus Capex WN</v>
      </c>
    </row>
    <row r="1228" spans="3:13">
      <c r="C1228" s="15" t="s">
        <v>306</v>
      </c>
      <c r="D1228" s="15" t="s">
        <v>108</v>
      </c>
      <c r="E1228" s="15" t="s">
        <v>109</v>
      </c>
      <c r="F1228" s="15" t="s">
        <v>36</v>
      </c>
      <c r="G1228" s="15">
        <f xml:space="preserve"> IF( ISNA( 'F_Inputs - Reps override'!F1228 ), "", IF( ISBLANK( 'F_Inputs - Reps override'!F1228 ), 'F_Inputs - Reps'!F1228, 'F_Inputs - Reps override'!F1228 ) )</f>
        <v>0</v>
      </c>
      <c r="H1228" s="15">
        <f xml:space="preserve"> IF( ISNA( 'F_Inputs - Reps override'!G1228 ), "", IF( ISBLANK( 'F_Inputs - Reps override'!G1228 ), 'F_Inputs - Reps'!G1228, 'F_Inputs - Reps override'!G1228 ) )</f>
        <v>0</v>
      </c>
      <c r="I1228" s="15">
        <f xml:space="preserve"> IF( ISNA( 'F_Inputs - Reps override'!H1228 ), "", IF( ISBLANK( 'F_Inputs - Reps override'!H1228 ), 'F_Inputs - Reps'!H1228, 'F_Inputs - Reps override'!H1228 ) )</f>
        <v>0</v>
      </c>
      <c r="J1228" s="15">
        <f xml:space="preserve"> IF( ISNA( 'F_Inputs - Reps override'!I1228 ), "", IF( ISBLANK( 'F_Inputs - Reps override'!I1228 ), 'F_Inputs - Reps'!I1228, 'F_Inputs - Reps override'!I1228 ) )</f>
        <v>0</v>
      </c>
      <c r="K1228" s="15">
        <f xml:space="preserve"> IF( ISNA( 'F_Inputs - Reps override'!J1228 ), "", IF( ISBLANK( 'F_Inputs - Reps override'!J1228 ), 'F_Inputs - Reps'!J1228, 'F_Inputs - Reps override'!J1228 ) )</f>
        <v>0</v>
      </c>
      <c r="L1228" s="7">
        <f t="shared" si="19"/>
        <v>0</v>
      </c>
      <c r="M1228" t="str">
        <f xml:space="preserve"> INDEX(Lookup!$D$3:$D$134, MATCH('Inputs - Reps'!D1228, Lookup!$C$3:$C$134, 0),)</f>
        <v>Plus Capex WR</v>
      </c>
    </row>
    <row r="1229" spans="3:13">
      <c r="C1229" s="15" t="s">
        <v>306</v>
      </c>
      <c r="D1229" s="15" t="s">
        <v>110</v>
      </c>
      <c r="E1229" s="15" t="s">
        <v>111</v>
      </c>
      <c r="F1229" s="15" t="s">
        <v>36</v>
      </c>
      <c r="G1229" s="15">
        <f xml:space="preserve"> IF( ISNA( 'F_Inputs - Reps override'!F1229 ), "", IF( ISBLANK( 'F_Inputs - Reps override'!F1229 ), 'F_Inputs - Reps'!F1229, 'F_Inputs - Reps override'!F1229 ) )</f>
        <v>0</v>
      </c>
      <c r="H1229" s="15">
        <f xml:space="preserve"> IF( ISNA( 'F_Inputs - Reps override'!G1229 ), "", IF( ISBLANK( 'F_Inputs - Reps override'!G1229 ), 'F_Inputs - Reps'!G1229, 'F_Inputs - Reps override'!G1229 ) )</f>
        <v>0</v>
      </c>
      <c r="I1229" s="15">
        <f xml:space="preserve"> IF( ISNA( 'F_Inputs - Reps override'!H1229 ), "", IF( ISBLANK( 'F_Inputs - Reps override'!H1229 ), 'F_Inputs - Reps'!H1229, 'F_Inputs - Reps override'!H1229 ) )</f>
        <v>0</v>
      </c>
      <c r="J1229" s="15">
        <f xml:space="preserve"> IF( ISNA( 'F_Inputs - Reps override'!I1229 ), "", IF( ISBLANK( 'F_Inputs - Reps override'!I1229 ), 'F_Inputs - Reps'!I1229, 'F_Inputs - Reps override'!I1229 ) )</f>
        <v>0</v>
      </c>
      <c r="K1229" s="15">
        <f xml:space="preserve"> IF( ISNA( 'F_Inputs - Reps override'!J1229 ), "", IF( ISBLANK( 'F_Inputs - Reps override'!J1229 ), 'F_Inputs - Reps'!J1229, 'F_Inputs - Reps override'!J1229 ) )</f>
        <v>0</v>
      </c>
      <c r="L1229" s="7">
        <f t="shared" si="19"/>
        <v>0</v>
      </c>
      <c r="M1229" t="str">
        <f xml:space="preserve"> INDEX(Lookup!$D$3:$D$134, MATCH('Inputs - Reps'!D1229, Lookup!$C$3:$C$134, 0),)</f>
        <v>Plus Capex WN</v>
      </c>
    </row>
    <row r="1230" spans="3:13">
      <c r="C1230" s="15" t="s">
        <v>306</v>
      </c>
      <c r="D1230" s="15" t="s">
        <v>112</v>
      </c>
      <c r="E1230" s="15" t="s">
        <v>113</v>
      </c>
      <c r="F1230" s="15" t="s">
        <v>36</v>
      </c>
      <c r="G1230" s="15">
        <f xml:space="preserve"> IF( ISNA( 'F_Inputs - Reps override'!F1230 ), "", IF( ISBLANK( 'F_Inputs - Reps override'!F1230 ), 'F_Inputs - Reps'!F1230, 'F_Inputs - Reps override'!F1230 ) )</f>
        <v>0</v>
      </c>
      <c r="H1230" s="15">
        <f xml:space="preserve"> IF( ISNA( 'F_Inputs - Reps override'!G1230 ), "", IF( ISBLANK( 'F_Inputs - Reps override'!G1230 ), 'F_Inputs - Reps'!G1230, 'F_Inputs - Reps override'!G1230 ) )</f>
        <v>0</v>
      </c>
      <c r="I1230" s="15">
        <f xml:space="preserve"> IF( ISNA( 'F_Inputs - Reps override'!H1230 ), "", IF( ISBLANK( 'F_Inputs - Reps override'!H1230 ), 'F_Inputs - Reps'!H1230, 'F_Inputs - Reps override'!H1230 ) )</f>
        <v>0</v>
      </c>
      <c r="J1230" s="15">
        <f xml:space="preserve"> IF( ISNA( 'F_Inputs - Reps override'!I1230 ), "", IF( ISBLANK( 'F_Inputs - Reps override'!I1230 ), 'F_Inputs - Reps'!I1230, 'F_Inputs - Reps override'!I1230 ) )</f>
        <v>0</v>
      </c>
      <c r="K1230" s="15">
        <f xml:space="preserve"> IF( ISNA( 'F_Inputs - Reps override'!J1230 ), "", IF( ISBLANK( 'F_Inputs - Reps override'!J1230 ), 'F_Inputs - Reps'!J1230, 'F_Inputs - Reps override'!J1230 ) )</f>
        <v>0</v>
      </c>
      <c r="L1230" s="7">
        <f t="shared" si="19"/>
        <v>0</v>
      </c>
      <c r="M1230" t="str">
        <f xml:space="preserve"> INDEX(Lookup!$D$3:$D$134, MATCH('Inputs - Reps'!D1230, Lookup!$C$3:$C$134, 0),)</f>
        <v>Plus Capex WN</v>
      </c>
    </row>
    <row r="1231" spans="3:13">
      <c r="C1231" s="15" t="s">
        <v>306</v>
      </c>
      <c r="D1231" s="15" t="s">
        <v>114</v>
      </c>
      <c r="E1231" s="15" t="s">
        <v>115</v>
      </c>
      <c r="F1231" s="15" t="s">
        <v>36</v>
      </c>
      <c r="G1231" s="15">
        <f xml:space="preserve"> IF( ISNA( 'F_Inputs - Reps override'!F1231 ), "", IF( ISBLANK( 'F_Inputs - Reps override'!F1231 ), 'F_Inputs - Reps'!F1231, 'F_Inputs - Reps override'!F1231 ) )</f>
        <v>0</v>
      </c>
      <c r="H1231" s="15">
        <f xml:space="preserve"> IF( ISNA( 'F_Inputs - Reps override'!G1231 ), "", IF( ISBLANK( 'F_Inputs - Reps override'!G1231 ), 'F_Inputs - Reps'!G1231, 'F_Inputs - Reps override'!G1231 ) )</f>
        <v>0</v>
      </c>
      <c r="I1231" s="15">
        <f xml:space="preserve"> IF( ISNA( 'F_Inputs - Reps override'!H1231 ), "", IF( ISBLANK( 'F_Inputs - Reps override'!H1231 ), 'F_Inputs - Reps'!H1231, 'F_Inputs - Reps override'!H1231 ) )</f>
        <v>0</v>
      </c>
      <c r="J1231" s="15">
        <f xml:space="preserve"> IF( ISNA( 'F_Inputs - Reps override'!I1231 ), "", IF( ISBLANK( 'F_Inputs - Reps override'!I1231 ), 'F_Inputs - Reps'!I1231, 'F_Inputs - Reps override'!I1231 ) )</f>
        <v>0</v>
      </c>
      <c r="K1231" s="15">
        <f xml:space="preserve"> IF( ISNA( 'F_Inputs - Reps override'!J1231 ), "", IF( ISBLANK( 'F_Inputs - Reps override'!J1231 ), 'F_Inputs - Reps'!J1231, 'F_Inputs - Reps override'!J1231 ) )</f>
        <v>0</v>
      </c>
      <c r="L1231" s="7">
        <f t="shared" si="19"/>
        <v>0</v>
      </c>
      <c r="M1231" t="str">
        <f xml:space="preserve"> INDEX(Lookup!$D$3:$D$134, MATCH('Inputs - Reps'!D1231, Lookup!$C$3:$C$134, 0),)</f>
        <v>Plus Capex WN</v>
      </c>
    </row>
    <row r="1232" spans="3:13">
      <c r="C1232" s="15" t="s">
        <v>306</v>
      </c>
      <c r="D1232" s="15" t="s">
        <v>116</v>
      </c>
      <c r="E1232" s="15" t="s">
        <v>117</v>
      </c>
      <c r="F1232" s="15" t="s">
        <v>36</v>
      </c>
      <c r="G1232" s="15">
        <f xml:space="preserve"> IF( ISNA( 'F_Inputs - Reps override'!F1232 ), "", IF( ISBLANK( 'F_Inputs - Reps override'!F1232 ), 'F_Inputs - Reps'!F1232, 'F_Inputs - Reps override'!F1232 ) )</f>
        <v>2.351</v>
      </c>
      <c r="H1232" s="15">
        <f xml:space="preserve"> IF( ISNA( 'F_Inputs - Reps override'!G1232 ), "", IF( ISBLANK( 'F_Inputs - Reps override'!G1232 ), 'F_Inputs - Reps'!G1232, 'F_Inputs - Reps override'!G1232 ) )</f>
        <v>8.6999999999999994E-2</v>
      </c>
      <c r="I1232" s="15">
        <f xml:space="preserve"> IF( ISNA( 'F_Inputs - Reps override'!H1232 ), "", IF( ISBLANK( 'F_Inputs - Reps override'!H1232 ), 'F_Inputs - Reps'!H1232, 'F_Inputs - Reps override'!H1232 ) )</f>
        <v>8.6999999999999994E-2</v>
      </c>
      <c r="J1232" s="15">
        <f xml:space="preserve"> IF( ISNA( 'F_Inputs - Reps override'!I1232 ), "", IF( ISBLANK( 'F_Inputs - Reps override'!I1232 ), 'F_Inputs - Reps'!I1232, 'F_Inputs - Reps override'!I1232 ) )</f>
        <v>1.532</v>
      </c>
      <c r="K1232" s="15">
        <f xml:space="preserve"> IF( ISNA( 'F_Inputs - Reps override'!J1232 ), "", IF( ISBLANK( 'F_Inputs - Reps override'!J1232 ), 'F_Inputs - Reps'!J1232, 'F_Inputs - Reps override'!J1232 ) )</f>
        <v>1.296</v>
      </c>
      <c r="L1232" s="7">
        <f t="shared" si="19"/>
        <v>5.3530000000000006</v>
      </c>
      <c r="M1232" t="str">
        <f xml:space="preserve"> INDEX(Lookup!$D$3:$D$134, MATCH('Inputs - Reps'!D1232, Lookup!$C$3:$C$134, 0),)</f>
        <v>E Capex WR</v>
      </c>
    </row>
    <row r="1233" spans="3:13">
      <c r="C1233" s="15" t="s">
        <v>306</v>
      </c>
      <c r="D1233" s="15" t="s">
        <v>118</v>
      </c>
      <c r="E1233" s="15" t="s">
        <v>119</v>
      </c>
      <c r="F1233" s="15" t="s">
        <v>36</v>
      </c>
      <c r="G1233" s="15">
        <f xml:space="preserve"> IF( ISNA( 'F_Inputs - Reps override'!F1233 ), "", IF( ISBLANK( 'F_Inputs - Reps override'!F1233 ), 'F_Inputs - Reps'!F1233, 'F_Inputs - Reps override'!F1233 ) )</f>
        <v>0</v>
      </c>
      <c r="H1233" s="15">
        <f xml:space="preserve"> IF( ISNA( 'F_Inputs - Reps override'!G1233 ), "", IF( ISBLANK( 'F_Inputs - Reps override'!G1233 ), 'F_Inputs - Reps'!G1233, 'F_Inputs - Reps override'!G1233 ) )</f>
        <v>0</v>
      </c>
      <c r="I1233" s="15">
        <f xml:space="preserve"> IF( ISNA( 'F_Inputs - Reps override'!H1233 ), "", IF( ISBLANK( 'F_Inputs - Reps override'!H1233 ), 'F_Inputs - Reps'!H1233, 'F_Inputs - Reps override'!H1233 ) )</f>
        <v>0</v>
      </c>
      <c r="J1233" s="15">
        <f xml:space="preserve"> IF( ISNA( 'F_Inputs - Reps override'!I1233 ), "", IF( ISBLANK( 'F_Inputs - Reps override'!I1233 ), 'F_Inputs - Reps'!I1233, 'F_Inputs - Reps override'!I1233 ) )</f>
        <v>0</v>
      </c>
      <c r="K1233" s="15">
        <f xml:space="preserve"> IF( ISNA( 'F_Inputs - Reps override'!J1233 ), "", IF( ISBLANK( 'F_Inputs - Reps override'!J1233 ), 'F_Inputs - Reps'!J1233, 'F_Inputs - Reps override'!J1233 ) )</f>
        <v>0</v>
      </c>
      <c r="L1233" s="7">
        <f t="shared" si="19"/>
        <v>0</v>
      </c>
      <c r="M1233" t="str">
        <f xml:space="preserve"> INDEX(Lookup!$D$3:$D$134, MATCH('Inputs - Reps'!D1233, Lookup!$C$3:$C$134, 0),)</f>
        <v>E Capex WN</v>
      </c>
    </row>
    <row r="1234" spans="3:13">
      <c r="C1234" s="15" t="s">
        <v>306</v>
      </c>
      <c r="D1234" s="15" t="s">
        <v>120</v>
      </c>
      <c r="E1234" s="15" t="s">
        <v>121</v>
      </c>
      <c r="F1234" s="15" t="s">
        <v>36</v>
      </c>
      <c r="G1234" s="15">
        <f xml:space="preserve"> IF( ISNA( 'F_Inputs - Reps override'!F1234 ), "", IF( ISBLANK( 'F_Inputs - Reps override'!F1234 ), 'F_Inputs - Reps'!F1234, 'F_Inputs - Reps override'!F1234 ) )</f>
        <v>2.8719999999999999</v>
      </c>
      <c r="H1234" s="15">
        <f xml:space="preserve"> IF( ISNA( 'F_Inputs - Reps override'!G1234 ), "", IF( ISBLANK( 'F_Inputs - Reps override'!G1234 ), 'F_Inputs - Reps'!G1234, 'F_Inputs - Reps override'!G1234 ) )</f>
        <v>1.1859999999999999</v>
      </c>
      <c r="I1234" s="15">
        <f xml:space="preserve"> IF( ISNA( 'F_Inputs - Reps override'!H1234 ), "", IF( ISBLANK( 'F_Inputs - Reps override'!H1234 ), 'F_Inputs - Reps'!H1234, 'F_Inputs - Reps override'!H1234 ) )</f>
        <v>0.185</v>
      </c>
      <c r="J1234" s="15">
        <f xml:space="preserve"> IF( ISNA( 'F_Inputs - Reps override'!I1234 ), "", IF( ISBLANK( 'F_Inputs - Reps override'!I1234 ), 'F_Inputs - Reps'!I1234, 'F_Inputs - Reps override'!I1234 ) )</f>
        <v>1.6439999999999999</v>
      </c>
      <c r="K1234" s="15">
        <f xml:space="preserve"> IF( ISNA( 'F_Inputs - Reps override'!J1234 ), "", IF( ISBLANK( 'F_Inputs - Reps override'!J1234 ), 'F_Inputs - Reps'!J1234, 'F_Inputs - Reps override'!J1234 ) )</f>
        <v>0.25800000000000001</v>
      </c>
      <c r="L1234" s="7">
        <f t="shared" si="19"/>
        <v>6.1449999999999996</v>
      </c>
      <c r="M1234" t="str">
        <f xml:space="preserve"> INDEX(Lookup!$D$3:$D$134, MATCH('Inputs - Reps'!D1234, Lookup!$C$3:$C$134, 0),)</f>
        <v>E Capex WN</v>
      </c>
    </row>
    <row r="1235" spans="3:13">
      <c r="C1235" s="15" t="s">
        <v>306</v>
      </c>
      <c r="D1235" s="15" t="s">
        <v>122</v>
      </c>
      <c r="E1235" s="15" t="s">
        <v>123</v>
      </c>
      <c r="F1235" s="15" t="s">
        <v>36</v>
      </c>
      <c r="G1235" s="15">
        <f xml:space="preserve"> IF( ISNA( 'F_Inputs - Reps override'!F1235 ), "", IF( ISBLANK( 'F_Inputs - Reps override'!F1235 ), 'F_Inputs - Reps'!F1235, 'F_Inputs - Reps override'!F1235 ) )</f>
        <v>3.24</v>
      </c>
      <c r="H1235" s="15">
        <f xml:space="preserve"> IF( ISNA( 'F_Inputs - Reps override'!G1235 ), "", IF( ISBLANK( 'F_Inputs - Reps override'!G1235 ), 'F_Inputs - Reps'!G1235, 'F_Inputs - Reps override'!G1235 ) )</f>
        <v>2.4670000000000001</v>
      </c>
      <c r="I1235" s="15">
        <f xml:space="preserve"> IF( ISNA( 'F_Inputs - Reps override'!H1235 ), "", IF( ISBLANK( 'F_Inputs - Reps override'!H1235 ), 'F_Inputs - Reps'!H1235, 'F_Inputs - Reps override'!H1235 ) )</f>
        <v>2.08</v>
      </c>
      <c r="J1235" s="15">
        <f xml:space="preserve"> IF( ISNA( 'F_Inputs - Reps override'!I1235 ), "", IF( ISBLANK( 'F_Inputs - Reps override'!I1235 ), 'F_Inputs - Reps'!I1235, 'F_Inputs - Reps override'!I1235 ) )</f>
        <v>3.1659999999999999</v>
      </c>
      <c r="K1235" s="15">
        <f xml:space="preserve"> IF( ISNA( 'F_Inputs - Reps override'!J1235 ), "", IF( ISBLANK( 'F_Inputs - Reps override'!J1235 ), 'F_Inputs - Reps'!J1235, 'F_Inputs - Reps override'!J1235 ) )</f>
        <v>3.4180000000000001</v>
      </c>
      <c r="L1235" s="7">
        <f t="shared" si="19"/>
        <v>14.371000000000002</v>
      </c>
      <c r="M1235" t="str">
        <f xml:space="preserve"> INDEX(Lookup!$D$3:$D$134, MATCH('Inputs - Reps'!D1235, Lookup!$C$3:$C$134, 0),)</f>
        <v>E Capex WN</v>
      </c>
    </row>
    <row r="1236" spans="3:13">
      <c r="C1236" s="15" t="s">
        <v>306</v>
      </c>
      <c r="D1236" s="15" t="s">
        <v>124</v>
      </c>
      <c r="E1236" s="15" t="s">
        <v>125</v>
      </c>
      <c r="F1236" s="15" t="s">
        <v>36</v>
      </c>
      <c r="G1236" s="15">
        <f xml:space="preserve"> IF( ISNA( 'F_Inputs - Reps override'!F1236 ), "", IF( ISBLANK( 'F_Inputs - Reps override'!F1236 ), 'F_Inputs - Reps'!F1236, 'F_Inputs - Reps override'!F1236 ) )</f>
        <v>0</v>
      </c>
      <c r="H1236" s="15">
        <f xml:space="preserve"> IF( ISNA( 'F_Inputs - Reps override'!G1236 ), "", IF( ISBLANK( 'F_Inputs - Reps override'!G1236 ), 'F_Inputs - Reps'!G1236, 'F_Inputs - Reps override'!G1236 ) )</f>
        <v>0</v>
      </c>
      <c r="I1236" s="15">
        <f xml:space="preserve"> IF( ISNA( 'F_Inputs - Reps override'!H1236 ), "", IF( ISBLANK( 'F_Inputs - Reps override'!H1236 ), 'F_Inputs - Reps'!H1236, 'F_Inputs - Reps override'!H1236 ) )</f>
        <v>0</v>
      </c>
      <c r="J1236" s="15">
        <f xml:space="preserve"> IF( ISNA( 'F_Inputs - Reps override'!I1236 ), "", IF( ISBLANK( 'F_Inputs - Reps override'!I1236 ), 'F_Inputs - Reps'!I1236, 'F_Inputs - Reps override'!I1236 ) )</f>
        <v>0</v>
      </c>
      <c r="K1236" s="15">
        <f xml:space="preserve"> IF( ISNA( 'F_Inputs - Reps override'!J1236 ), "", IF( ISBLANK( 'F_Inputs - Reps override'!J1236 ), 'F_Inputs - Reps'!J1236, 'F_Inputs - Reps override'!J1236 ) )</f>
        <v>0</v>
      </c>
      <c r="L1236" s="7">
        <f t="shared" si="19"/>
        <v>0</v>
      </c>
      <c r="M1236" t="str">
        <f xml:space="preserve"> INDEX(Lookup!$D$3:$D$134, MATCH('Inputs - Reps'!D1236, Lookup!$C$3:$C$134, 0),)</f>
        <v>B Opex WWN</v>
      </c>
    </row>
    <row r="1237" spans="3:13">
      <c r="C1237" s="15" t="s">
        <v>306</v>
      </c>
      <c r="D1237" s="15" t="s">
        <v>126</v>
      </c>
      <c r="E1237" s="15" t="s">
        <v>127</v>
      </c>
      <c r="F1237" s="15" t="s">
        <v>36</v>
      </c>
      <c r="G1237" s="15">
        <f xml:space="preserve"> IF( ISNA( 'F_Inputs - Reps override'!F1237 ), "", IF( ISBLANK( 'F_Inputs - Reps override'!F1237 ), 'F_Inputs - Reps'!F1237, 'F_Inputs - Reps override'!F1237 ) )</f>
        <v>0</v>
      </c>
      <c r="H1237" s="15">
        <f xml:space="preserve"> IF( ISNA( 'F_Inputs - Reps override'!G1237 ), "", IF( ISBLANK( 'F_Inputs - Reps override'!G1237 ), 'F_Inputs - Reps'!G1237, 'F_Inputs - Reps override'!G1237 ) )</f>
        <v>0</v>
      </c>
      <c r="I1237" s="15">
        <f xml:space="preserve"> IF( ISNA( 'F_Inputs - Reps override'!H1237 ), "", IF( ISBLANK( 'F_Inputs - Reps override'!H1237 ), 'F_Inputs - Reps'!H1237, 'F_Inputs - Reps override'!H1237 ) )</f>
        <v>0</v>
      </c>
      <c r="J1237" s="15">
        <f xml:space="preserve"> IF( ISNA( 'F_Inputs - Reps override'!I1237 ), "", IF( ISBLANK( 'F_Inputs - Reps override'!I1237 ), 'F_Inputs - Reps'!I1237, 'F_Inputs - Reps override'!I1237 ) )</f>
        <v>0</v>
      </c>
      <c r="K1237" s="15">
        <f xml:space="preserve"> IF( ISNA( 'F_Inputs - Reps override'!J1237 ), "", IF( ISBLANK( 'F_Inputs - Reps override'!J1237 ), 'F_Inputs - Reps'!J1237, 'F_Inputs - Reps override'!J1237 ) )</f>
        <v>0</v>
      </c>
      <c r="L1237" s="7">
        <f t="shared" si="19"/>
        <v>0</v>
      </c>
      <c r="M1237" t="str">
        <f xml:space="preserve"> INDEX(Lookup!$D$3:$D$134, MATCH('Inputs - Reps'!D1237, Lookup!$C$3:$C$134, 0),)</f>
        <v>B Opex WWN</v>
      </c>
    </row>
    <row r="1238" spans="3:13">
      <c r="C1238" s="15" t="s">
        <v>306</v>
      </c>
      <c r="D1238" s="15" t="s">
        <v>128</v>
      </c>
      <c r="E1238" s="15" t="s">
        <v>129</v>
      </c>
      <c r="F1238" s="15" t="s">
        <v>36</v>
      </c>
      <c r="G1238" s="15">
        <f xml:space="preserve"> IF( ISNA( 'F_Inputs - Reps override'!F1238 ), "", IF( ISBLANK( 'F_Inputs - Reps override'!F1238 ), 'F_Inputs - Reps'!F1238, 'F_Inputs - Reps override'!F1238 ) )</f>
        <v>0</v>
      </c>
      <c r="H1238" s="15">
        <f xml:space="preserve"> IF( ISNA( 'F_Inputs - Reps override'!G1238 ), "", IF( ISBLANK( 'F_Inputs - Reps override'!G1238 ), 'F_Inputs - Reps'!G1238, 'F_Inputs - Reps override'!G1238 ) )</f>
        <v>0</v>
      </c>
      <c r="I1238" s="15">
        <f xml:space="preserve"> IF( ISNA( 'F_Inputs - Reps override'!H1238 ), "", IF( ISBLANK( 'F_Inputs - Reps override'!H1238 ), 'F_Inputs - Reps'!H1238, 'F_Inputs - Reps override'!H1238 ) )</f>
        <v>0</v>
      </c>
      <c r="J1238" s="15">
        <f xml:space="preserve"> IF( ISNA( 'F_Inputs - Reps override'!I1238 ), "", IF( ISBLANK( 'F_Inputs - Reps override'!I1238 ), 'F_Inputs - Reps'!I1238, 'F_Inputs - Reps override'!I1238 ) )</f>
        <v>0</v>
      </c>
      <c r="K1238" s="15">
        <f xml:space="preserve"> IF( ISNA( 'F_Inputs - Reps override'!J1238 ), "", IF( ISBLANK( 'F_Inputs - Reps override'!J1238 ), 'F_Inputs - Reps'!J1238, 'F_Inputs - Reps override'!J1238 ) )</f>
        <v>0</v>
      </c>
      <c r="L1238" s="7">
        <f t="shared" si="19"/>
        <v>0</v>
      </c>
      <c r="M1238" t="str">
        <f xml:space="preserve"> INDEX(Lookup!$D$3:$D$134, MATCH('Inputs - Reps'!D1238, Lookup!$C$3:$C$134, 0),)</f>
        <v>B Opex BIO</v>
      </c>
    </row>
    <row r="1239" spans="3:13">
      <c r="C1239" s="15" t="s">
        <v>306</v>
      </c>
      <c r="D1239" s="15" t="s">
        <v>130</v>
      </c>
      <c r="E1239" s="15" t="s">
        <v>131</v>
      </c>
      <c r="F1239" s="15" t="s">
        <v>36</v>
      </c>
      <c r="G1239" s="15">
        <f xml:space="preserve"> IF( ISNA( 'F_Inputs - Reps override'!F1239 ), "", IF( ISBLANK( 'F_Inputs - Reps override'!F1239 ), 'F_Inputs - Reps'!F1239, 'F_Inputs - Reps override'!F1239 ) )</f>
        <v>0</v>
      </c>
      <c r="H1239" s="15">
        <f xml:space="preserve"> IF( ISNA( 'F_Inputs - Reps override'!G1239 ), "", IF( ISBLANK( 'F_Inputs - Reps override'!G1239 ), 'F_Inputs - Reps'!G1239, 'F_Inputs - Reps override'!G1239 ) )</f>
        <v>0</v>
      </c>
      <c r="I1239" s="15">
        <f xml:space="preserve"> IF( ISNA( 'F_Inputs - Reps override'!H1239 ), "", IF( ISBLANK( 'F_Inputs - Reps override'!H1239 ), 'F_Inputs - Reps'!H1239, 'F_Inputs - Reps override'!H1239 ) )</f>
        <v>0</v>
      </c>
      <c r="J1239" s="15">
        <f xml:space="preserve"> IF( ISNA( 'F_Inputs - Reps override'!I1239 ), "", IF( ISBLANK( 'F_Inputs - Reps override'!I1239 ), 'F_Inputs - Reps'!I1239, 'F_Inputs - Reps override'!I1239 ) )</f>
        <v>0</v>
      </c>
      <c r="K1239" s="15">
        <f xml:space="preserve"> IF( ISNA( 'F_Inputs - Reps override'!J1239 ), "", IF( ISBLANK( 'F_Inputs - Reps override'!J1239 ), 'F_Inputs - Reps'!J1239, 'F_Inputs - Reps override'!J1239 ) )</f>
        <v>0</v>
      </c>
      <c r="L1239" s="7">
        <f t="shared" si="19"/>
        <v>0</v>
      </c>
      <c r="M1239" t="str">
        <f xml:space="preserve"> INDEX(Lookup!$D$3:$D$134, MATCH('Inputs - Reps'!D1239, Lookup!$C$3:$C$134, 0),)</f>
        <v>B Opex BIO</v>
      </c>
    </row>
    <row r="1240" spans="3:13">
      <c r="C1240" s="15" t="s">
        <v>306</v>
      </c>
      <c r="D1240" s="15" t="s">
        <v>132</v>
      </c>
      <c r="E1240" s="15" t="s">
        <v>133</v>
      </c>
      <c r="F1240" s="15" t="s">
        <v>36</v>
      </c>
      <c r="G1240" s="15">
        <f xml:space="preserve"> IF( ISNA( 'F_Inputs - Reps override'!F1240 ), "", IF( ISBLANK( 'F_Inputs - Reps override'!F1240 ), 'F_Inputs - Reps'!F1240, 'F_Inputs - Reps override'!F1240 ) )</f>
        <v>0</v>
      </c>
      <c r="H1240" s="15">
        <f xml:space="preserve"> IF( ISNA( 'F_Inputs - Reps override'!G1240 ), "", IF( ISBLANK( 'F_Inputs - Reps override'!G1240 ), 'F_Inputs - Reps'!G1240, 'F_Inputs - Reps override'!G1240 ) )</f>
        <v>0</v>
      </c>
      <c r="I1240" s="15">
        <f xml:space="preserve"> IF( ISNA( 'F_Inputs - Reps override'!H1240 ), "", IF( ISBLANK( 'F_Inputs - Reps override'!H1240 ), 'F_Inputs - Reps'!H1240, 'F_Inputs - Reps override'!H1240 ) )</f>
        <v>0</v>
      </c>
      <c r="J1240" s="15">
        <f xml:space="preserve"> IF( ISNA( 'F_Inputs - Reps override'!I1240 ), "", IF( ISBLANK( 'F_Inputs - Reps override'!I1240 ), 'F_Inputs - Reps'!I1240, 'F_Inputs - Reps override'!I1240 ) )</f>
        <v>0</v>
      </c>
      <c r="K1240" s="15">
        <f xml:space="preserve"> IF( ISNA( 'F_Inputs - Reps override'!J1240 ), "", IF( ISBLANK( 'F_Inputs - Reps override'!J1240 ), 'F_Inputs - Reps'!J1240, 'F_Inputs - Reps override'!J1240 ) )</f>
        <v>0</v>
      </c>
      <c r="L1240" s="7">
        <f t="shared" si="19"/>
        <v>0</v>
      </c>
      <c r="M1240" t="str">
        <f xml:space="preserve"> INDEX(Lookup!$D$3:$D$134, MATCH('Inputs - Reps'!D1240, Lookup!$C$3:$C$134, 0),)</f>
        <v>B Opex BIO</v>
      </c>
    </row>
    <row r="1241" spans="3:13">
      <c r="C1241" s="15" t="s">
        <v>306</v>
      </c>
      <c r="D1241" s="15" t="s">
        <v>134</v>
      </c>
      <c r="E1241" s="15" t="s">
        <v>135</v>
      </c>
      <c r="F1241" s="15" t="s">
        <v>36</v>
      </c>
      <c r="G1241" s="15">
        <f xml:space="preserve"> IF( ISNA( 'F_Inputs - Reps override'!F1241 ), "", IF( ISBLANK( 'F_Inputs - Reps override'!F1241 ), 'F_Inputs - Reps'!F1241, 'F_Inputs - Reps override'!F1241 ) )</f>
        <v>0</v>
      </c>
      <c r="H1241" s="15">
        <f xml:space="preserve"> IF( ISNA( 'F_Inputs - Reps override'!G1241 ), "", IF( ISBLANK( 'F_Inputs - Reps override'!G1241 ), 'F_Inputs - Reps'!G1241, 'F_Inputs - Reps override'!G1241 ) )</f>
        <v>0</v>
      </c>
      <c r="I1241" s="15">
        <f xml:space="preserve"> IF( ISNA( 'F_Inputs - Reps override'!H1241 ), "", IF( ISBLANK( 'F_Inputs - Reps override'!H1241 ), 'F_Inputs - Reps'!H1241, 'F_Inputs - Reps override'!H1241 ) )</f>
        <v>0</v>
      </c>
      <c r="J1241" s="15">
        <f xml:space="preserve"> IF( ISNA( 'F_Inputs - Reps override'!I1241 ), "", IF( ISBLANK( 'F_Inputs - Reps override'!I1241 ), 'F_Inputs - Reps'!I1241, 'F_Inputs - Reps override'!I1241 ) )</f>
        <v>0</v>
      </c>
      <c r="K1241" s="15">
        <f xml:space="preserve"> IF( ISNA( 'F_Inputs - Reps override'!J1241 ), "", IF( ISBLANK( 'F_Inputs - Reps override'!J1241 ), 'F_Inputs - Reps'!J1241, 'F_Inputs - Reps override'!J1241 ) )</f>
        <v>0</v>
      </c>
      <c r="L1241" s="7">
        <f t="shared" si="19"/>
        <v>0</v>
      </c>
      <c r="M1241" t="str">
        <f xml:space="preserve"> INDEX(Lookup!$D$3:$D$134, MATCH('Inputs - Reps'!D1241, Lookup!$C$3:$C$134, 0),)</f>
        <v>E Opex WWN</v>
      </c>
    </row>
    <row r="1242" spans="3:13">
      <c r="C1242" s="15" t="s">
        <v>306</v>
      </c>
      <c r="D1242" s="15" t="s">
        <v>136</v>
      </c>
      <c r="E1242" s="15" t="s">
        <v>137</v>
      </c>
      <c r="F1242" s="15" t="s">
        <v>36</v>
      </c>
      <c r="G1242" s="15">
        <f xml:space="preserve"> IF( ISNA( 'F_Inputs - Reps override'!F1242 ), "", IF( ISBLANK( 'F_Inputs - Reps override'!F1242 ), 'F_Inputs - Reps'!F1242, 'F_Inputs - Reps override'!F1242 ) )</f>
        <v>0</v>
      </c>
      <c r="H1242" s="15">
        <f xml:space="preserve"> IF( ISNA( 'F_Inputs - Reps override'!G1242 ), "", IF( ISBLANK( 'F_Inputs - Reps override'!G1242 ), 'F_Inputs - Reps'!G1242, 'F_Inputs - Reps override'!G1242 ) )</f>
        <v>0</v>
      </c>
      <c r="I1242" s="15">
        <f xml:space="preserve"> IF( ISNA( 'F_Inputs - Reps override'!H1242 ), "", IF( ISBLANK( 'F_Inputs - Reps override'!H1242 ), 'F_Inputs - Reps'!H1242, 'F_Inputs - Reps override'!H1242 ) )</f>
        <v>0</v>
      </c>
      <c r="J1242" s="15">
        <f xml:space="preserve"> IF( ISNA( 'F_Inputs - Reps override'!I1242 ), "", IF( ISBLANK( 'F_Inputs - Reps override'!I1242 ), 'F_Inputs - Reps'!I1242, 'F_Inputs - Reps override'!I1242 ) )</f>
        <v>0</v>
      </c>
      <c r="K1242" s="15">
        <f xml:space="preserve"> IF( ISNA( 'F_Inputs - Reps override'!J1242 ), "", IF( ISBLANK( 'F_Inputs - Reps override'!J1242 ), 'F_Inputs - Reps'!J1242, 'F_Inputs - Reps override'!J1242 ) )</f>
        <v>0</v>
      </c>
      <c r="L1242" s="7">
        <f t="shared" si="19"/>
        <v>0</v>
      </c>
      <c r="M1242" t="str">
        <f xml:space="preserve"> INDEX(Lookup!$D$3:$D$134, MATCH('Inputs - Reps'!D1242, Lookup!$C$3:$C$134, 0),)</f>
        <v>E Opex WWN</v>
      </c>
    </row>
    <row r="1243" spans="3:13">
      <c r="C1243" s="15" t="s">
        <v>306</v>
      </c>
      <c r="D1243" s="15" t="s">
        <v>138</v>
      </c>
      <c r="E1243" s="15" t="s">
        <v>139</v>
      </c>
      <c r="F1243" s="15" t="s">
        <v>36</v>
      </c>
      <c r="G1243" s="15">
        <f xml:space="preserve"> IF( ISNA( 'F_Inputs - Reps override'!F1243 ), "", IF( ISBLANK( 'F_Inputs - Reps override'!F1243 ), 'F_Inputs - Reps'!F1243, 'F_Inputs - Reps override'!F1243 ) )</f>
        <v>0</v>
      </c>
      <c r="H1243" s="15">
        <f xml:space="preserve"> IF( ISNA( 'F_Inputs - Reps override'!G1243 ), "", IF( ISBLANK( 'F_Inputs - Reps override'!G1243 ), 'F_Inputs - Reps'!G1243, 'F_Inputs - Reps override'!G1243 ) )</f>
        <v>0</v>
      </c>
      <c r="I1243" s="15">
        <f xml:space="preserve"> IF( ISNA( 'F_Inputs - Reps override'!H1243 ), "", IF( ISBLANK( 'F_Inputs - Reps override'!H1243 ), 'F_Inputs - Reps'!H1243, 'F_Inputs - Reps override'!H1243 ) )</f>
        <v>0</v>
      </c>
      <c r="J1243" s="15">
        <f xml:space="preserve"> IF( ISNA( 'F_Inputs - Reps override'!I1243 ), "", IF( ISBLANK( 'F_Inputs - Reps override'!I1243 ), 'F_Inputs - Reps'!I1243, 'F_Inputs - Reps override'!I1243 ) )</f>
        <v>0</v>
      </c>
      <c r="K1243" s="15">
        <f xml:space="preserve"> IF( ISNA( 'F_Inputs - Reps override'!J1243 ), "", IF( ISBLANK( 'F_Inputs - Reps override'!J1243 ), 'F_Inputs - Reps'!J1243, 'F_Inputs - Reps override'!J1243 ) )</f>
        <v>0</v>
      </c>
      <c r="L1243" s="7">
        <f t="shared" si="19"/>
        <v>0</v>
      </c>
      <c r="M1243" t="str">
        <f xml:space="preserve"> INDEX(Lookup!$D$3:$D$134, MATCH('Inputs - Reps'!D1243, Lookup!$C$3:$C$134, 0),)</f>
        <v>E Opex BIO</v>
      </c>
    </row>
    <row r="1244" spans="3:13">
      <c r="C1244" s="15" t="s">
        <v>306</v>
      </c>
      <c r="D1244" s="15" t="s">
        <v>140</v>
      </c>
      <c r="E1244" s="15" t="s">
        <v>141</v>
      </c>
      <c r="F1244" s="15" t="s">
        <v>36</v>
      </c>
      <c r="G1244" s="15">
        <f xml:space="preserve"> IF( ISNA( 'F_Inputs - Reps override'!F1244 ), "", IF( ISBLANK( 'F_Inputs - Reps override'!F1244 ), 'F_Inputs - Reps'!F1244, 'F_Inputs - Reps override'!F1244 ) )</f>
        <v>0</v>
      </c>
      <c r="H1244" s="15">
        <f xml:space="preserve"> IF( ISNA( 'F_Inputs - Reps override'!G1244 ), "", IF( ISBLANK( 'F_Inputs - Reps override'!G1244 ), 'F_Inputs - Reps'!G1244, 'F_Inputs - Reps override'!G1244 ) )</f>
        <v>0</v>
      </c>
      <c r="I1244" s="15">
        <f xml:space="preserve"> IF( ISNA( 'F_Inputs - Reps override'!H1244 ), "", IF( ISBLANK( 'F_Inputs - Reps override'!H1244 ), 'F_Inputs - Reps'!H1244, 'F_Inputs - Reps override'!H1244 ) )</f>
        <v>0</v>
      </c>
      <c r="J1244" s="15">
        <f xml:space="preserve"> IF( ISNA( 'F_Inputs - Reps override'!I1244 ), "", IF( ISBLANK( 'F_Inputs - Reps override'!I1244 ), 'F_Inputs - Reps'!I1244, 'F_Inputs - Reps override'!I1244 ) )</f>
        <v>0</v>
      </c>
      <c r="K1244" s="15">
        <f xml:space="preserve"> IF( ISNA( 'F_Inputs - Reps override'!J1244 ), "", IF( ISBLANK( 'F_Inputs - Reps override'!J1244 ), 'F_Inputs - Reps'!J1244, 'F_Inputs - Reps override'!J1244 ) )</f>
        <v>0</v>
      </c>
      <c r="L1244" s="7">
        <f t="shared" si="19"/>
        <v>0</v>
      </c>
      <c r="M1244" t="str">
        <f xml:space="preserve"> INDEX(Lookup!$D$3:$D$134, MATCH('Inputs - Reps'!D1244, Lookup!$C$3:$C$134, 0),)</f>
        <v>E Opex BIO</v>
      </c>
    </row>
    <row r="1245" spans="3:13">
      <c r="C1245" s="15" t="s">
        <v>306</v>
      </c>
      <c r="D1245" s="15" t="s">
        <v>142</v>
      </c>
      <c r="E1245" s="15" t="s">
        <v>143</v>
      </c>
      <c r="F1245" s="15" t="s">
        <v>36</v>
      </c>
      <c r="G1245" s="15">
        <f xml:space="preserve"> IF( ISNA( 'F_Inputs - Reps override'!F1245 ), "", IF( ISBLANK( 'F_Inputs - Reps override'!F1245 ), 'F_Inputs - Reps'!F1245, 'F_Inputs - Reps override'!F1245 ) )</f>
        <v>0</v>
      </c>
      <c r="H1245" s="15">
        <f xml:space="preserve"> IF( ISNA( 'F_Inputs - Reps override'!G1245 ), "", IF( ISBLANK( 'F_Inputs - Reps override'!G1245 ), 'F_Inputs - Reps'!G1245, 'F_Inputs - Reps override'!G1245 ) )</f>
        <v>0</v>
      </c>
      <c r="I1245" s="15">
        <f xml:space="preserve"> IF( ISNA( 'F_Inputs - Reps override'!H1245 ), "", IF( ISBLANK( 'F_Inputs - Reps override'!H1245 ), 'F_Inputs - Reps'!H1245, 'F_Inputs - Reps override'!H1245 ) )</f>
        <v>0</v>
      </c>
      <c r="J1245" s="15">
        <f xml:space="preserve"> IF( ISNA( 'F_Inputs - Reps override'!I1245 ), "", IF( ISBLANK( 'F_Inputs - Reps override'!I1245 ), 'F_Inputs - Reps'!I1245, 'F_Inputs - Reps override'!I1245 ) )</f>
        <v>0</v>
      </c>
      <c r="K1245" s="15">
        <f xml:space="preserve"> IF( ISNA( 'F_Inputs - Reps override'!J1245 ), "", IF( ISBLANK( 'F_Inputs - Reps override'!J1245 ), 'F_Inputs - Reps'!J1245, 'F_Inputs - Reps override'!J1245 ) )</f>
        <v>0</v>
      </c>
      <c r="L1245" s="7">
        <f t="shared" si="19"/>
        <v>0</v>
      </c>
      <c r="M1245" t="str">
        <f xml:space="preserve"> INDEX(Lookup!$D$3:$D$134, MATCH('Inputs - Reps'!D1245, Lookup!$C$3:$C$134, 0),)</f>
        <v>E Opex BIO</v>
      </c>
    </row>
    <row r="1246" spans="3:13">
      <c r="C1246" s="15" t="s">
        <v>306</v>
      </c>
      <c r="D1246" s="15" t="s">
        <v>144</v>
      </c>
      <c r="E1246" s="15" t="s">
        <v>145</v>
      </c>
      <c r="F1246" s="15" t="s">
        <v>36</v>
      </c>
      <c r="G1246" s="15">
        <f xml:space="preserve"> IF( ISNA( 'F_Inputs - Reps override'!F1246 ), "", IF( ISBLANK( 'F_Inputs - Reps override'!F1246 ), 'F_Inputs - Reps'!F1246, 'F_Inputs - Reps override'!F1246 ) )</f>
        <v>0</v>
      </c>
      <c r="H1246" s="15">
        <f xml:space="preserve"> IF( ISNA( 'F_Inputs - Reps override'!G1246 ), "", IF( ISBLANK( 'F_Inputs - Reps override'!G1246 ), 'F_Inputs - Reps'!G1246, 'F_Inputs - Reps override'!G1246 ) )</f>
        <v>0</v>
      </c>
      <c r="I1246" s="15">
        <f xml:space="preserve"> IF( ISNA( 'F_Inputs - Reps override'!H1246 ), "", IF( ISBLANK( 'F_Inputs - Reps override'!H1246 ), 'F_Inputs - Reps'!H1246, 'F_Inputs - Reps override'!H1246 ) )</f>
        <v>0</v>
      </c>
      <c r="J1246" s="15">
        <f xml:space="preserve"> IF( ISNA( 'F_Inputs - Reps override'!I1246 ), "", IF( ISBLANK( 'F_Inputs - Reps override'!I1246 ), 'F_Inputs - Reps'!I1246, 'F_Inputs - Reps override'!I1246 ) )</f>
        <v>0</v>
      </c>
      <c r="K1246" s="15">
        <f xml:space="preserve"> IF( ISNA( 'F_Inputs - Reps override'!J1246 ), "", IF( ISBLANK( 'F_Inputs - Reps override'!J1246 ), 'F_Inputs - Reps'!J1246, 'F_Inputs - Reps override'!J1246 ) )</f>
        <v>0</v>
      </c>
      <c r="L1246" s="7">
        <f t="shared" si="19"/>
        <v>0</v>
      </c>
      <c r="M1246" t="str">
        <f xml:space="preserve"> INDEX(Lookup!$D$3:$D$134, MATCH('Inputs - Reps'!D1246, Lookup!$C$3:$C$134, 0),)</f>
        <v>Plus Opex WWN</v>
      </c>
    </row>
    <row r="1247" spans="3:13">
      <c r="C1247" s="15" t="s">
        <v>306</v>
      </c>
      <c r="D1247" s="15" t="s">
        <v>146</v>
      </c>
      <c r="E1247" s="15" t="s">
        <v>147</v>
      </c>
      <c r="F1247" s="15" t="s">
        <v>36</v>
      </c>
      <c r="G1247" s="15">
        <f xml:space="preserve"> IF( ISNA( 'F_Inputs - Reps override'!F1247 ), "", IF( ISBLANK( 'F_Inputs - Reps override'!F1247 ), 'F_Inputs - Reps'!F1247, 'F_Inputs - Reps override'!F1247 ) )</f>
        <v>0</v>
      </c>
      <c r="H1247" s="15">
        <f xml:space="preserve"> IF( ISNA( 'F_Inputs - Reps override'!G1247 ), "", IF( ISBLANK( 'F_Inputs - Reps override'!G1247 ), 'F_Inputs - Reps'!G1247, 'F_Inputs - Reps override'!G1247 ) )</f>
        <v>0</v>
      </c>
      <c r="I1247" s="15">
        <f xml:space="preserve"> IF( ISNA( 'F_Inputs - Reps override'!H1247 ), "", IF( ISBLANK( 'F_Inputs - Reps override'!H1247 ), 'F_Inputs - Reps'!H1247, 'F_Inputs - Reps override'!H1247 ) )</f>
        <v>0</v>
      </c>
      <c r="J1247" s="15">
        <f xml:space="preserve"> IF( ISNA( 'F_Inputs - Reps override'!I1247 ), "", IF( ISBLANK( 'F_Inputs - Reps override'!I1247 ), 'F_Inputs - Reps'!I1247, 'F_Inputs - Reps override'!I1247 ) )</f>
        <v>0</v>
      </c>
      <c r="K1247" s="15">
        <f xml:space="preserve"> IF( ISNA( 'F_Inputs - Reps override'!J1247 ), "", IF( ISBLANK( 'F_Inputs - Reps override'!J1247 ), 'F_Inputs - Reps'!J1247, 'F_Inputs - Reps override'!J1247 ) )</f>
        <v>0</v>
      </c>
      <c r="L1247" s="7">
        <f t="shared" si="19"/>
        <v>0</v>
      </c>
      <c r="M1247" t="str">
        <f xml:space="preserve"> INDEX(Lookup!$D$3:$D$134, MATCH('Inputs - Reps'!D1247, Lookup!$C$3:$C$134, 0),)</f>
        <v>Plus Opex WWN</v>
      </c>
    </row>
    <row r="1248" spans="3:13">
      <c r="C1248" s="15" t="s">
        <v>306</v>
      </c>
      <c r="D1248" s="15" t="s">
        <v>148</v>
      </c>
      <c r="E1248" s="15" t="s">
        <v>149</v>
      </c>
      <c r="F1248" s="15" t="s">
        <v>36</v>
      </c>
      <c r="G1248" s="15">
        <f xml:space="preserve"> IF( ISNA( 'F_Inputs - Reps override'!F1248 ), "", IF( ISBLANK( 'F_Inputs - Reps override'!F1248 ), 'F_Inputs - Reps'!F1248, 'F_Inputs - Reps override'!F1248 ) )</f>
        <v>0</v>
      </c>
      <c r="H1248" s="15">
        <f xml:space="preserve"> IF( ISNA( 'F_Inputs - Reps override'!G1248 ), "", IF( ISBLANK( 'F_Inputs - Reps override'!G1248 ), 'F_Inputs - Reps'!G1248, 'F_Inputs - Reps override'!G1248 ) )</f>
        <v>0</v>
      </c>
      <c r="I1248" s="15">
        <f xml:space="preserve"> IF( ISNA( 'F_Inputs - Reps override'!H1248 ), "", IF( ISBLANK( 'F_Inputs - Reps override'!H1248 ), 'F_Inputs - Reps'!H1248, 'F_Inputs - Reps override'!H1248 ) )</f>
        <v>0</v>
      </c>
      <c r="J1248" s="15">
        <f xml:space="preserve"> IF( ISNA( 'F_Inputs - Reps override'!I1248 ), "", IF( ISBLANK( 'F_Inputs - Reps override'!I1248 ), 'F_Inputs - Reps'!I1248, 'F_Inputs - Reps override'!I1248 ) )</f>
        <v>0</v>
      </c>
      <c r="K1248" s="15">
        <f xml:space="preserve"> IF( ISNA( 'F_Inputs - Reps override'!J1248 ), "", IF( ISBLANK( 'F_Inputs - Reps override'!J1248 ), 'F_Inputs - Reps'!J1248, 'F_Inputs - Reps override'!J1248 ) )</f>
        <v>0</v>
      </c>
      <c r="L1248" s="7">
        <f t="shared" si="19"/>
        <v>0</v>
      </c>
      <c r="M1248" t="str">
        <f xml:space="preserve"> INDEX(Lookup!$D$3:$D$134, MATCH('Inputs - Reps'!D1248, Lookup!$C$3:$C$134, 0),)</f>
        <v>Plus Opex BIO</v>
      </c>
    </row>
    <row r="1249" spans="3:13">
      <c r="C1249" s="15" t="s">
        <v>306</v>
      </c>
      <c r="D1249" s="15" t="s">
        <v>150</v>
      </c>
      <c r="E1249" s="15" t="s">
        <v>151</v>
      </c>
      <c r="F1249" s="15" t="s">
        <v>36</v>
      </c>
      <c r="G1249" s="15">
        <f xml:space="preserve"> IF( ISNA( 'F_Inputs - Reps override'!F1249 ), "", IF( ISBLANK( 'F_Inputs - Reps override'!F1249 ), 'F_Inputs - Reps'!F1249, 'F_Inputs - Reps override'!F1249 ) )</f>
        <v>0</v>
      </c>
      <c r="H1249" s="15">
        <f xml:space="preserve"> IF( ISNA( 'F_Inputs - Reps override'!G1249 ), "", IF( ISBLANK( 'F_Inputs - Reps override'!G1249 ), 'F_Inputs - Reps'!G1249, 'F_Inputs - Reps override'!G1249 ) )</f>
        <v>0</v>
      </c>
      <c r="I1249" s="15">
        <f xml:space="preserve"> IF( ISNA( 'F_Inputs - Reps override'!H1249 ), "", IF( ISBLANK( 'F_Inputs - Reps override'!H1249 ), 'F_Inputs - Reps'!H1249, 'F_Inputs - Reps override'!H1249 ) )</f>
        <v>0</v>
      </c>
      <c r="J1249" s="15">
        <f xml:space="preserve"> IF( ISNA( 'F_Inputs - Reps override'!I1249 ), "", IF( ISBLANK( 'F_Inputs - Reps override'!I1249 ), 'F_Inputs - Reps'!I1249, 'F_Inputs - Reps override'!I1249 ) )</f>
        <v>0</v>
      </c>
      <c r="K1249" s="15">
        <f xml:space="preserve"> IF( ISNA( 'F_Inputs - Reps override'!J1249 ), "", IF( ISBLANK( 'F_Inputs - Reps override'!J1249 ), 'F_Inputs - Reps'!J1249, 'F_Inputs - Reps override'!J1249 ) )</f>
        <v>0</v>
      </c>
      <c r="L1249" s="7">
        <f t="shared" si="19"/>
        <v>0</v>
      </c>
      <c r="M1249" t="str">
        <f xml:space="preserve"> INDEX(Lookup!$D$3:$D$134, MATCH('Inputs - Reps'!D1249, Lookup!$C$3:$C$134, 0),)</f>
        <v>Plus Opex BIO</v>
      </c>
    </row>
    <row r="1250" spans="3:13">
      <c r="C1250" s="15" t="s">
        <v>306</v>
      </c>
      <c r="D1250" s="15" t="s">
        <v>152</v>
      </c>
      <c r="E1250" s="15" t="s">
        <v>153</v>
      </c>
      <c r="F1250" s="15" t="s">
        <v>36</v>
      </c>
      <c r="G1250" s="15">
        <f xml:space="preserve"> IF( ISNA( 'F_Inputs - Reps override'!F1250 ), "", IF( ISBLANK( 'F_Inputs - Reps override'!F1250 ), 'F_Inputs - Reps'!F1250, 'F_Inputs - Reps override'!F1250 ) )</f>
        <v>0</v>
      </c>
      <c r="H1250" s="15">
        <f xml:space="preserve"> IF( ISNA( 'F_Inputs - Reps override'!G1250 ), "", IF( ISBLANK( 'F_Inputs - Reps override'!G1250 ), 'F_Inputs - Reps'!G1250, 'F_Inputs - Reps override'!G1250 ) )</f>
        <v>0</v>
      </c>
      <c r="I1250" s="15">
        <f xml:space="preserve"> IF( ISNA( 'F_Inputs - Reps override'!H1250 ), "", IF( ISBLANK( 'F_Inputs - Reps override'!H1250 ), 'F_Inputs - Reps'!H1250, 'F_Inputs - Reps override'!H1250 ) )</f>
        <v>0</v>
      </c>
      <c r="J1250" s="15">
        <f xml:space="preserve"> IF( ISNA( 'F_Inputs - Reps override'!I1250 ), "", IF( ISBLANK( 'F_Inputs - Reps override'!I1250 ), 'F_Inputs - Reps'!I1250, 'F_Inputs - Reps override'!I1250 ) )</f>
        <v>0</v>
      </c>
      <c r="K1250" s="15">
        <f xml:space="preserve"> IF( ISNA( 'F_Inputs - Reps override'!J1250 ), "", IF( ISBLANK( 'F_Inputs - Reps override'!J1250 ), 'F_Inputs - Reps'!J1250, 'F_Inputs - Reps override'!J1250 ) )</f>
        <v>0</v>
      </c>
      <c r="L1250" s="7">
        <f t="shared" si="19"/>
        <v>0</v>
      </c>
      <c r="M1250" t="str">
        <f xml:space="preserve"> INDEX(Lookup!$D$3:$D$134, MATCH('Inputs - Reps'!D1250, Lookup!$C$3:$C$134, 0),)</f>
        <v>Plus Opex BIO</v>
      </c>
    </row>
    <row r="1251" spans="3:13">
      <c r="C1251" s="15" t="s">
        <v>306</v>
      </c>
      <c r="D1251" s="15" t="s">
        <v>154</v>
      </c>
      <c r="E1251" s="15" t="s">
        <v>155</v>
      </c>
      <c r="F1251" s="15" t="s">
        <v>36</v>
      </c>
      <c r="G1251" s="15">
        <f xml:space="preserve"> IF( ISNA( 'F_Inputs - Reps override'!F1251 ), "", IF( ISBLANK( 'F_Inputs - Reps override'!F1251 ), 'F_Inputs - Reps'!F1251, 'F_Inputs - Reps override'!F1251 ) )</f>
        <v>0</v>
      </c>
      <c r="H1251" s="15">
        <f xml:space="preserve"> IF( ISNA( 'F_Inputs - Reps override'!G1251 ), "", IF( ISBLANK( 'F_Inputs - Reps override'!G1251 ), 'F_Inputs - Reps'!G1251, 'F_Inputs - Reps override'!G1251 ) )</f>
        <v>0</v>
      </c>
      <c r="I1251" s="15">
        <f xml:space="preserve"> IF( ISNA( 'F_Inputs - Reps override'!H1251 ), "", IF( ISBLANK( 'F_Inputs - Reps override'!H1251 ), 'F_Inputs - Reps'!H1251, 'F_Inputs - Reps override'!H1251 ) )</f>
        <v>0</v>
      </c>
      <c r="J1251" s="15">
        <f xml:space="preserve"> IF( ISNA( 'F_Inputs - Reps override'!I1251 ), "", IF( ISBLANK( 'F_Inputs - Reps override'!I1251 ), 'F_Inputs - Reps'!I1251, 'F_Inputs - Reps override'!I1251 ) )</f>
        <v>0</v>
      </c>
      <c r="K1251" s="15">
        <f xml:space="preserve"> IF( ISNA( 'F_Inputs - Reps override'!J1251 ), "", IF( ISBLANK( 'F_Inputs - Reps override'!J1251 ), 'F_Inputs - Reps'!J1251, 'F_Inputs - Reps override'!J1251 ) )</f>
        <v>0</v>
      </c>
      <c r="L1251" s="7">
        <f t="shared" si="19"/>
        <v>0</v>
      </c>
      <c r="M1251" t="str">
        <f xml:space="preserve"> INDEX(Lookup!$D$3:$D$134, MATCH('Inputs - Reps'!D1251, Lookup!$C$3:$C$134, 0),)</f>
        <v>Plus Opex WWN</v>
      </c>
    </row>
    <row r="1252" spans="3:13">
      <c r="C1252" s="15" t="s">
        <v>306</v>
      </c>
      <c r="D1252" s="15" t="s">
        <v>156</v>
      </c>
      <c r="E1252" s="15" t="s">
        <v>157</v>
      </c>
      <c r="F1252" s="15" t="s">
        <v>36</v>
      </c>
      <c r="G1252" s="15">
        <f xml:space="preserve"> IF( ISNA( 'F_Inputs - Reps override'!F1252 ), "", IF( ISBLANK( 'F_Inputs - Reps override'!F1252 ), 'F_Inputs - Reps'!F1252, 'F_Inputs - Reps override'!F1252 ) )</f>
        <v>0</v>
      </c>
      <c r="H1252" s="15">
        <f xml:space="preserve"> IF( ISNA( 'F_Inputs - Reps override'!G1252 ), "", IF( ISBLANK( 'F_Inputs - Reps override'!G1252 ), 'F_Inputs - Reps'!G1252, 'F_Inputs - Reps override'!G1252 ) )</f>
        <v>0</v>
      </c>
      <c r="I1252" s="15">
        <f xml:space="preserve"> IF( ISNA( 'F_Inputs - Reps override'!H1252 ), "", IF( ISBLANK( 'F_Inputs - Reps override'!H1252 ), 'F_Inputs - Reps'!H1252, 'F_Inputs - Reps override'!H1252 ) )</f>
        <v>0</v>
      </c>
      <c r="J1252" s="15">
        <f xml:space="preserve"> IF( ISNA( 'F_Inputs - Reps override'!I1252 ), "", IF( ISBLANK( 'F_Inputs - Reps override'!I1252 ), 'F_Inputs - Reps'!I1252, 'F_Inputs - Reps override'!I1252 ) )</f>
        <v>0</v>
      </c>
      <c r="K1252" s="15">
        <f xml:space="preserve"> IF( ISNA( 'F_Inputs - Reps override'!J1252 ), "", IF( ISBLANK( 'F_Inputs - Reps override'!J1252 ), 'F_Inputs - Reps'!J1252, 'F_Inputs - Reps override'!J1252 ) )</f>
        <v>0</v>
      </c>
      <c r="L1252" s="7">
        <f t="shared" si="19"/>
        <v>0</v>
      </c>
      <c r="M1252" t="str">
        <f xml:space="preserve"> INDEX(Lookup!$D$3:$D$134, MATCH('Inputs - Reps'!D1252, Lookup!$C$3:$C$134, 0),)</f>
        <v>Plus Opex WWN</v>
      </c>
    </row>
    <row r="1253" spans="3:13">
      <c r="C1253" s="15" t="s">
        <v>306</v>
      </c>
      <c r="D1253" s="15" t="s">
        <v>158</v>
      </c>
      <c r="E1253" s="15" t="s">
        <v>159</v>
      </c>
      <c r="F1253" s="15" t="s">
        <v>36</v>
      </c>
      <c r="G1253" s="15">
        <f xml:space="preserve"> IF( ISNA( 'F_Inputs - Reps override'!F1253 ), "", IF( ISBLANK( 'F_Inputs - Reps override'!F1253 ), 'F_Inputs - Reps'!F1253, 'F_Inputs - Reps override'!F1253 ) )</f>
        <v>0</v>
      </c>
      <c r="H1253" s="15">
        <f xml:space="preserve"> IF( ISNA( 'F_Inputs - Reps override'!G1253 ), "", IF( ISBLANK( 'F_Inputs - Reps override'!G1253 ), 'F_Inputs - Reps'!G1253, 'F_Inputs - Reps override'!G1253 ) )</f>
        <v>0</v>
      </c>
      <c r="I1253" s="15">
        <f xml:space="preserve"> IF( ISNA( 'F_Inputs - Reps override'!H1253 ), "", IF( ISBLANK( 'F_Inputs - Reps override'!H1253 ), 'F_Inputs - Reps'!H1253, 'F_Inputs - Reps override'!H1253 ) )</f>
        <v>0</v>
      </c>
      <c r="J1253" s="15">
        <f xml:space="preserve"> IF( ISNA( 'F_Inputs - Reps override'!I1253 ), "", IF( ISBLANK( 'F_Inputs - Reps override'!I1253 ), 'F_Inputs - Reps'!I1253, 'F_Inputs - Reps override'!I1253 ) )</f>
        <v>0</v>
      </c>
      <c r="K1253" s="15">
        <f xml:space="preserve"> IF( ISNA( 'F_Inputs - Reps override'!J1253 ), "", IF( ISBLANK( 'F_Inputs - Reps override'!J1253 ), 'F_Inputs - Reps'!J1253, 'F_Inputs - Reps override'!J1253 ) )</f>
        <v>0</v>
      </c>
      <c r="L1253" s="7">
        <f t="shared" si="19"/>
        <v>0</v>
      </c>
      <c r="M1253" t="str">
        <f xml:space="preserve"> INDEX(Lookup!$D$3:$D$134, MATCH('Inputs - Reps'!D1253, Lookup!$C$3:$C$134, 0),)</f>
        <v>Plus Opex BIO</v>
      </c>
    </row>
    <row r="1254" spans="3:13">
      <c r="C1254" s="15" t="s">
        <v>306</v>
      </c>
      <c r="D1254" s="15" t="s">
        <v>160</v>
      </c>
      <c r="E1254" s="15" t="s">
        <v>161</v>
      </c>
      <c r="F1254" s="15" t="s">
        <v>36</v>
      </c>
      <c r="G1254" s="15">
        <f xml:space="preserve"> IF( ISNA( 'F_Inputs - Reps override'!F1254 ), "", IF( ISBLANK( 'F_Inputs - Reps override'!F1254 ), 'F_Inputs - Reps'!F1254, 'F_Inputs - Reps override'!F1254 ) )</f>
        <v>0</v>
      </c>
      <c r="H1254" s="15">
        <f xml:space="preserve"> IF( ISNA( 'F_Inputs - Reps override'!G1254 ), "", IF( ISBLANK( 'F_Inputs - Reps override'!G1254 ), 'F_Inputs - Reps'!G1254, 'F_Inputs - Reps override'!G1254 ) )</f>
        <v>0</v>
      </c>
      <c r="I1254" s="15">
        <f xml:space="preserve"> IF( ISNA( 'F_Inputs - Reps override'!H1254 ), "", IF( ISBLANK( 'F_Inputs - Reps override'!H1254 ), 'F_Inputs - Reps'!H1254, 'F_Inputs - Reps override'!H1254 ) )</f>
        <v>0</v>
      </c>
      <c r="J1254" s="15">
        <f xml:space="preserve"> IF( ISNA( 'F_Inputs - Reps override'!I1254 ), "", IF( ISBLANK( 'F_Inputs - Reps override'!I1254 ), 'F_Inputs - Reps'!I1254, 'F_Inputs - Reps override'!I1254 ) )</f>
        <v>0</v>
      </c>
      <c r="K1254" s="15">
        <f xml:space="preserve"> IF( ISNA( 'F_Inputs - Reps override'!J1254 ), "", IF( ISBLANK( 'F_Inputs - Reps override'!J1254 ), 'F_Inputs - Reps'!J1254, 'F_Inputs - Reps override'!J1254 ) )</f>
        <v>0</v>
      </c>
      <c r="L1254" s="7">
        <f t="shared" si="19"/>
        <v>0</v>
      </c>
      <c r="M1254" t="str">
        <f xml:space="preserve"> INDEX(Lookup!$D$3:$D$134, MATCH('Inputs - Reps'!D1254, Lookup!$C$3:$C$134, 0),)</f>
        <v>Plus Opex BIO</v>
      </c>
    </row>
    <row r="1255" spans="3:13">
      <c r="C1255" s="15" t="s">
        <v>306</v>
      </c>
      <c r="D1255" s="15" t="s">
        <v>162</v>
      </c>
      <c r="E1255" s="15" t="s">
        <v>163</v>
      </c>
      <c r="F1255" s="15" t="s">
        <v>36</v>
      </c>
      <c r="G1255" s="15">
        <f xml:space="preserve"> IF( ISNA( 'F_Inputs - Reps override'!F1255 ), "", IF( ISBLANK( 'F_Inputs - Reps override'!F1255 ), 'F_Inputs - Reps'!F1255, 'F_Inputs - Reps override'!F1255 ) )</f>
        <v>0</v>
      </c>
      <c r="H1255" s="15">
        <f xml:space="preserve"> IF( ISNA( 'F_Inputs - Reps override'!G1255 ), "", IF( ISBLANK( 'F_Inputs - Reps override'!G1255 ), 'F_Inputs - Reps'!G1255, 'F_Inputs - Reps override'!G1255 ) )</f>
        <v>0</v>
      </c>
      <c r="I1255" s="15">
        <f xml:space="preserve"> IF( ISNA( 'F_Inputs - Reps override'!H1255 ), "", IF( ISBLANK( 'F_Inputs - Reps override'!H1255 ), 'F_Inputs - Reps'!H1255, 'F_Inputs - Reps override'!H1255 ) )</f>
        <v>0</v>
      </c>
      <c r="J1255" s="15">
        <f xml:space="preserve"> IF( ISNA( 'F_Inputs - Reps override'!I1255 ), "", IF( ISBLANK( 'F_Inputs - Reps override'!I1255 ), 'F_Inputs - Reps'!I1255, 'F_Inputs - Reps override'!I1255 ) )</f>
        <v>0</v>
      </c>
      <c r="K1255" s="15">
        <f xml:space="preserve"> IF( ISNA( 'F_Inputs - Reps override'!J1255 ), "", IF( ISBLANK( 'F_Inputs - Reps override'!J1255 ), 'F_Inputs - Reps'!J1255, 'F_Inputs - Reps override'!J1255 ) )</f>
        <v>0</v>
      </c>
      <c r="L1255" s="7">
        <f t="shared" si="19"/>
        <v>0</v>
      </c>
      <c r="M1255" t="str">
        <f xml:space="preserve"> INDEX(Lookup!$D$3:$D$134, MATCH('Inputs - Reps'!D1255, Lookup!$C$3:$C$134, 0),)</f>
        <v>Plus Opex BIO</v>
      </c>
    </row>
    <row r="1256" spans="3:13">
      <c r="C1256" s="15" t="s">
        <v>306</v>
      </c>
      <c r="D1256" s="15" t="s">
        <v>164</v>
      </c>
      <c r="E1256" s="15" t="s">
        <v>165</v>
      </c>
      <c r="F1256" s="15" t="s">
        <v>36</v>
      </c>
      <c r="G1256" s="15">
        <f xml:space="preserve"> IF( ISNA( 'F_Inputs - Reps override'!F1256 ), "", IF( ISBLANK( 'F_Inputs - Reps override'!F1256 ), 'F_Inputs - Reps'!F1256, 'F_Inputs - Reps override'!F1256 ) )</f>
        <v>0</v>
      </c>
      <c r="H1256" s="15">
        <f xml:space="preserve"> IF( ISNA( 'F_Inputs - Reps override'!G1256 ), "", IF( ISBLANK( 'F_Inputs - Reps override'!G1256 ), 'F_Inputs - Reps'!G1256, 'F_Inputs - Reps override'!G1256 ) )</f>
        <v>0</v>
      </c>
      <c r="I1256" s="15">
        <f xml:space="preserve"> IF( ISNA( 'F_Inputs - Reps override'!H1256 ), "", IF( ISBLANK( 'F_Inputs - Reps override'!H1256 ), 'F_Inputs - Reps'!H1256, 'F_Inputs - Reps override'!H1256 ) )</f>
        <v>0</v>
      </c>
      <c r="J1256" s="15">
        <f xml:space="preserve"> IF( ISNA( 'F_Inputs - Reps override'!I1256 ), "", IF( ISBLANK( 'F_Inputs - Reps override'!I1256 ), 'F_Inputs - Reps'!I1256, 'F_Inputs - Reps override'!I1256 ) )</f>
        <v>0</v>
      </c>
      <c r="K1256" s="15">
        <f xml:space="preserve"> IF( ISNA( 'F_Inputs - Reps override'!J1256 ), "", IF( ISBLANK( 'F_Inputs - Reps override'!J1256 ), 'F_Inputs - Reps'!J1256, 'F_Inputs - Reps override'!J1256 ) )</f>
        <v>0</v>
      </c>
      <c r="L1256" s="7">
        <f t="shared" si="19"/>
        <v>0</v>
      </c>
      <c r="M1256" t="str">
        <f xml:space="preserve"> INDEX(Lookup!$D$3:$D$134, MATCH('Inputs - Reps'!D1256, Lookup!$C$3:$C$134, 0),)</f>
        <v>Plus Opex WWN</v>
      </c>
    </row>
    <row r="1257" spans="3:13">
      <c r="C1257" s="15" t="s">
        <v>306</v>
      </c>
      <c r="D1257" s="15" t="s">
        <v>166</v>
      </c>
      <c r="E1257" s="15" t="s">
        <v>167</v>
      </c>
      <c r="F1257" s="15" t="s">
        <v>36</v>
      </c>
      <c r="G1257" s="15">
        <f xml:space="preserve"> IF( ISNA( 'F_Inputs - Reps override'!F1257 ), "", IF( ISBLANK( 'F_Inputs - Reps override'!F1257 ), 'F_Inputs - Reps'!F1257, 'F_Inputs - Reps override'!F1257 ) )</f>
        <v>0</v>
      </c>
      <c r="H1257" s="15">
        <f xml:space="preserve"> IF( ISNA( 'F_Inputs - Reps override'!G1257 ), "", IF( ISBLANK( 'F_Inputs - Reps override'!G1257 ), 'F_Inputs - Reps'!G1257, 'F_Inputs - Reps override'!G1257 ) )</f>
        <v>0</v>
      </c>
      <c r="I1257" s="15">
        <f xml:space="preserve"> IF( ISNA( 'F_Inputs - Reps override'!H1257 ), "", IF( ISBLANK( 'F_Inputs - Reps override'!H1257 ), 'F_Inputs - Reps'!H1257, 'F_Inputs - Reps override'!H1257 ) )</f>
        <v>0</v>
      </c>
      <c r="J1257" s="15">
        <f xml:space="preserve"> IF( ISNA( 'F_Inputs - Reps override'!I1257 ), "", IF( ISBLANK( 'F_Inputs - Reps override'!I1257 ), 'F_Inputs - Reps'!I1257, 'F_Inputs - Reps override'!I1257 ) )</f>
        <v>0</v>
      </c>
      <c r="K1257" s="15">
        <f xml:space="preserve"> IF( ISNA( 'F_Inputs - Reps override'!J1257 ), "", IF( ISBLANK( 'F_Inputs - Reps override'!J1257 ), 'F_Inputs - Reps'!J1257, 'F_Inputs - Reps override'!J1257 ) )</f>
        <v>0</v>
      </c>
      <c r="L1257" s="7">
        <f t="shared" si="19"/>
        <v>0</v>
      </c>
      <c r="M1257" t="str">
        <f xml:space="preserve"> INDEX(Lookup!$D$3:$D$134, MATCH('Inputs - Reps'!D1257, Lookup!$C$3:$C$134, 0),)</f>
        <v>Plus Opex WWN</v>
      </c>
    </row>
    <row r="1258" spans="3:13">
      <c r="C1258" s="15" t="s">
        <v>306</v>
      </c>
      <c r="D1258" s="15" t="s">
        <v>168</v>
      </c>
      <c r="E1258" s="15" t="s">
        <v>169</v>
      </c>
      <c r="F1258" s="15" t="s">
        <v>36</v>
      </c>
      <c r="G1258" s="15">
        <f xml:space="preserve"> IF( ISNA( 'F_Inputs - Reps override'!F1258 ), "", IF( ISBLANK( 'F_Inputs - Reps override'!F1258 ), 'F_Inputs - Reps'!F1258, 'F_Inputs - Reps override'!F1258 ) )</f>
        <v>0</v>
      </c>
      <c r="H1258" s="15">
        <f xml:space="preserve"> IF( ISNA( 'F_Inputs - Reps override'!G1258 ), "", IF( ISBLANK( 'F_Inputs - Reps override'!G1258 ), 'F_Inputs - Reps'!G1258, 'F_Inputs - Reps override'!G1258 ) )</f>
        <v>0</v>
      </c>
      <c r="I1258" s="15">
        <f xml:space="preserve"> IF( ISNA( 'F_Inputs - Reps override'!H1258 ), "", IF( ISBLANK( 'F_Inputs - Reps override'!H1258 ), 'F_Inputs - Reps'!H1258, 'F_Inputs - Reps override'!H1258 ) )</f>
        <v>0</v>
      </c>
      <c r="J1258" s="15">
        <f xml:space="preserve"> IF( ISNA( 'F_Inputs - Reps override'!I1258 ), "", IF( ISBLANK( 'F_Inputs - Reps override'!I1258 ), 'F_Inputs - Reps'!I1258, 'F_Inputs - Reps override'!I1258 ) )</f>
        <v>0</v>
      </c>
      <c r="K1258" s="15">
        <f xml:space="preserve"> IF( ISNA( 'F_Inputs - Reps override'!J1258 ), "", IF( ISBLANK( 'F_Inputs - Reps override'!J1258 ), 'F_Inputs - Reps'!J1258, 'F_Inputs - Reps override'!J1258 ) )</f>
        <v>0</v>
      </c>
      <c r="L1258" s="7">
        <f t="shared" si="19"/>
        <v>0</v>
      </c>
      <c r="M1258" t="str">
        <f xml:space="preserve"> INDEX(Lookup!$D$3:$D$134, MATCH('Inputs - Reps'!D1258, Lookup!$C$3:$C$134, 0),)</f>
        <v>Plus Opex BIO</v>
      </c>
    </row>
    <row r="1259" spans="3:13">
      <c r="C1259" s="15" t="s">
        <v>306</v>
      </c>
      <c r="D1259" s="15" t="s">
        <v>170</v>
      </c>
      <c r="E1259" s="15" t="s">
        <v>171</v>
      </c>
      <c r="F1259" s="15" t="s">
        <v>36</v>
      </c>
      <c r="G1259" s="15">
        <f xml:space="preserve"> IF( ISNA( 'F_Inputs - Reps override'!F1259 ), "", IF( ISBLANK( 'F_Inputs - Reps override'!F1259 ), 'F_Inputs - Reps'!F1259, 'F_Inputs - Reps override'!F1259 ) )</f>
        <v>0</v>
      </c>
      <c r="H1259" s="15">
        <f xml:space="preserve"> IF( ISNA( 'F_Inputs - Reps override'!G1259 ), "", IF( ISBLANK( 'F_Inputs - Reps override'!G1259 ), 'F_Inputs - Reps'!G1259, 'F_Inputs - Reps override'!G1259 ) )</f>
        <v>0</v>
      </c>
      <c r="I1259" s="15">
        <f xml:space="preserve"> IF( ISNA( 'F_Inputs - Reps override'!H1259 ), "", IF( ISBLANK( 'F_Inputs - Reps override'!H1259 ), 'F_Inputs - Reps'!H1259, 'F_Inputs - Reps override'!H1259 ) )</f>
        <v>0</v>
      </c>
      <c r="J1259" s="15">
        <f xml:space="preserve"> IF( ISNA( 'F_Inputs - Reps override'!I1259 ), "", IF( ISBLANK( 'F_Inputs - Reps override'!I1259 ), 'F_Inputs - Reps'!I1259, 'F_Inputs - Reps override'!I1259 ) )</f>
        <v>0</v>
      </c>
      <c r="K1259" s="15">
        <f xml:space="preserve"> IF( ISNA( 'F_Inputs - Reps override'!J1259 ), "", IF( ISBLANK( 'F_Inputs - Reps override'!J1259 ), 'F_Inputs - Reps'!J1259, 'F_Inputs - Reps override'!J1259 ) )</f>
        <v>0</v>
      </c>
      <c r="L1259" s="7">
        <f t="shared" si="19"/>
        <v>0</v>
      </c>
      <c r="M1259" t="str">
        <f xml:space="preserve"> INDEX(Lookup!$D$3:$D$134, MATCH('Inputs - Reps'!D1259, Lookup!$C$3:$C$134, 0),)</f>
        <v>Plus Opex BIO</v>
      </c>
    </row>
    <row r="1260" spans="3:13">
      <c r="C1260" s="15" t="s">
        <v>306</v>
      </c>
      <c r="D1260" s="15" t="s">
        <v>172</v>
      </c>
      <c r="E1260" s="15" t="s">
        <v>173</v>
      </c>
      <c r="F1260" s="15" t="s">
        <v>36</v>
      </c>
      <c r="G1260" s="15">
        <f xml:space="preserve"> IF( ISNA( 'F_Inputs - Reps override'!F1260 ), "", IF( ISBLANK( 'F_Inputs - Reps override'!F1260 ), 'F_Inputs - Reps'!F1260, 'F_Inputs - Reps override'!F1260 ) )</f>
        <v>0</v>
      </c>
      <c r="H1260" s="15">
        <f xml:space="preserve"> IF( ISNA( 'F_Inputs - Reps override'!G1260 ), "", IF( ISBLANK( 'F_Inputs - Reps override'!G1260 ), 'F_Inputs - Reps'!G1260, 'F_Inputs - Reps override'!G1260 ) )</f>
        <v>0</v>
      </c>
      <c r="I1260" s="15">
        <f xml:space="preserve"> IF( ISNA( 'F_Inputs - Reps override'!H1260 ), "", IF( ISBLANK( 'F_Inputs - Reps override'!H1260 ), 'F_Inputs - Reps'!H1260, 'F_Inputs - Reps override'!H1260 ) )</f>
        <v>0</v>
      </c>
      <c r="J1260" s="15">
        <f xml:space="preserve"> IF( ISNA( 'F_Inputs - Reps override'!I1260 ), "", IF( ISBLANK( 'F_Inputs - Reps override'!I1260 ), 'F_Inputs - Reps'!I1260, 'F_Inputs - Reps override'!I1260 ) )</f>
        <v>0</v>
      </c>
      <c r="K1260" s="15">
        <f xml:space="preserve"> IF( ISNA( 'F_Inputs - Reps override'!J1260 ), "", IF( ISBLANK( 'F_Inputs - Reps override'!J1260 ), 'F_Inputs - Reps'!J1260, 'F_Inputs - Reps override'!J1260 ) )</f>
        <v>0</v>
      </c>
      <c r="L1260" s="7">
        <f t="shared" si="19"/>
        <v>0</v>
      </c>
      <c r="M1260" t="str">
        <f xml:space="preserve"> INDEX(Lookup!$D$3:$D$134, MATCH('Inputs - Reps'!D1260, Lookup!$C$3:$C$134, 0),)</f>
        <v>Plus Opex BIO</v>
      </c>
    </row>
    <row r="1261" spans="3:13">
      <c r="C1261" s="15" t="s">
        <v>306</v>
      </c>
      <c r="D1261" s="15" t="s">
        <v>174</v>
      </c>
      <c r="E1261" s="15" t="s">
        <v>175</v>
      </c>
      <c r="F1261" s="15" t="s">
        <v>36</v>
      </c>
      <c r="G1261" s="15">
        <f xml:space="preserve"> IF( ISNA( 'F_Inputs - Reps override'!F1261 ), "", IF( ISBLANK( 'F_Inputs - Reps override'!F1261 ), 'F_Inputs - Reps'!F1261, 'F_Inputs - Reps override'!F1261 ) )</f>
        <v>0</v>
      </c>
      <c r="H1261" s="15">
        <f xml:space="preserve"> IF( ISNA( 'F_Inputs - Reps override'!G1261 ), "", IF( ISBLANK( 'F_Inputs - Reps override'!G1261 ), 'F_Inputs - Reps'!G1261, 'F_Inputs - Reps override'!G1261 ) )</f>
        <v>0</v>
      </c>
      <c r="I1261" s="15">
        <f xml:space="preserve"> IF( ISNA( 'F_Inputs - Reps override'!H1261 ), "", IF( ISBLANK( 'F_Inputs - Reps override'!H1261 ), 'F_Inputs - Reps'!H1261, 'F_Inputs - Reps override'!H1261 ) )</f>
        <v>0</v>
      </c>
      <c r="J1261" s="15">
        <f xml:space="preserve"> IF( ISNA( 'F_Inputs - Reps override'!I1261 ), "", IF( ISBLANK( 'F_Inputs - Reps override'!I1261 ), 'F_Inputs - Reps'!I1261, 'F_Inputs - Reps override'!I1261 ) )</f>
        <v>0</v>
      </c>
      <c r="K1261" s="15">
        <f xml:space="preserve"> IF( ISNA( 'F_Inputs - Reps override'!J1261 ), "", IF( ISBLANK( 'F_Inputs - Reps override'!J1261 ), 'F_Inputs - Reps'!J1261, 'F_Inputs - Reps override'!J1261 ) )</f>
        <v>0</v>
      </c>
      <c r="L1261" s="7">
        <f t="shared" si="19"/>
        <v>0</v>
      </c>
      <c r="M1261" t="str">
        <f xml:space="preserve"> INDEX(Lookup!$D$3:$D$134, MATCH('Inputs - Reps'!D1261, Lookup!$C$3:$C$134, 0),)</f>
        <v>Plus Opex WWN</v>
      </c>
    </row>
    <row r="1262" spans="3:13">
      <c r="C1262" s="15" t="s">
        <v>306</v>
      </c>
      <c r="D1262" s="15" t="s">
        <v>176</v>
      </c>
      <c r="E1262" s="15" t="s">
        <v>177</v>
      </c>
      <c r="F1262" s="15" t="s">
        <v>36</v>
      </c>
      <c r="G1262" s="15">
        <f xml:space="preserve"> IF( ISNA( 'F_Inputs - Reps override'!F1262 ), "", IF( ISBLANK( 'F_Inputs - Reps override'!F1262 ), 'F_Inputs - Reps'!F1262, 'F_Inputs - Reps override'!F1262 ) )</f>
        <v>0</v>
      </c>
      <c r="H1262" s="15">
        <f xml:space="preserve"> IF( ISNA( 'F_Inputs - Reps override'!G1262 ), "", IF( ISBLANK( 'F_Inputs - Reps override'!G1262 ), 'F_Inputs - Reps'!G1262, 'F_Inputs - Reps override'!G1262 ) )</f>
        <v>0</v>
      </c>
      <c r="I1262" s="15">
        <f xml:space="preserve"> IF( ISNA( 'F_Inputs - Reps override'!H1262 ), "", IF( ISBLANK( 'F_Inputs - Reps override'!H1262 ), 'F_Inputs - Reps'!H1262, 'F_Inputs - Reps override'!H1262 ) )</f>
        <v>0</v>
      </c>
      <c r="J1262" s="15">
        <f xml:space="preserve"> IF( ISNA( 'F_Inputs - Reps override'!I1262 ), "", IF( ISBLANK( 'F_Inputs - Reps override'!I1262 ), 'F_Inputs - Reps'!I1262, 'F_Inputs - Reps override'!I1262 ) )</f>
        <v>0</v>
      </c>
      <c r="K1262" s="15">
        <f xml:space="preserve"> IF( ISNA( 'F_Inputs - Reps override'!J1262 ), "", IF( ISBLANK( 'F_Inputs - Reps override'!J1262 ), 'F_Inputs - Reps'!J1262, 'F_Inputs - Reps override'!J1262 ) )</f>
        <v>0</v>
      </c>
      <c r="L1262" s="7">
        <f t="shared" si="19"/>
        <v>0</v>
      </c>
      <c r="M1262" t="str">
        <f xml:space="preserve"> INDEX(Lookup!$D$3:$D$134, MATCH('Inputs - Reps'!D1262, Lookup!$C$3:$C$134, 0),)</f>
        <v>Plus Opex WWN</v>
      </c>
    </row>
    <row r="1263" spans="3:13">
      <c r="C1263" s="15" t="s">
        <v>306</v>
      </c>
      <c r="D1263" s="15" t="s">
        <v>178</v>
      </c>
      <c r="E1263" s="15" t="s">
        <v>179</v>
      </c>
      <c r="F1263" s="15" t="s">
        <v>36</v>
      </c>
      <c r="G1263" s="15">
        <f xml:space="preserve"> IF( ISNA( 'F_Inputs - Reps override'!F1263 ), "", IF( ISBLANK( 'F_Inputs - Reps override'!F1263 ), 'F_Inputs - Reps'!F1263, 'F_Inputs - Reps override'!F1263 ) )</f>
        <v>0</v>
      </c>
      <c r="H1263" s="15">
        <f xml:space="preserve"> IF( ISNA( 'F_Inputs - Reps override'!G1263 ), "", IF( ISBLANK( 'F_Inputs - Reps override'!G1263 ), 'F_Inputs - Reps'!G1263, 'F_Inputs - Reps override'!G1263 ) )</f>
        <v>0</v>
      </c>
      <c r="I1263" s="15">
        <f xml:space="preserve"> IF( ISNA( 'F_Inputs - Reps override'!H1263 ), "", IF( ISBLANK( 'F_Inputs - Reps override'!H1263 ), 'F_Inputs - Reps'!H1263, 'F_Inputs - Reps override'!H1263 ) )</f>
        <v>0</v>
      </c>
      <c r="J1263" s="15">
        <f xml:space="preserve"> IF( ISNA( 'F_Inputs - Reps override'!I1263 ), "", IF( ISBLANK( 'F_Inputs - Reps override'!I1263 ), 'F_Inputs - Reps'!I1263, 'F_Inputs - Reps override'!I1263 ) )</f>
        <v>0</v>
      </c>
      <c r="K1263" s="15">
        <f xml:space="preserve"> IF( ISNA( 'F_Inputs - Reps override'!J1263 ), "", IF( ISBLANK( 'F_Inputs - Reps override'!J1263 ), 'F_Inputs - Reps'!J1263, 'F_Inputs - Reps override'!J1263 ) )</f>
        <v>0</v>
      </c>
      <c r="L1263" s="7">
        <f t="shared" si="19"/>
        <v>0</v>
      </c>
      <c r="M1263" t="str">
        <f xml:space="preserve"> INDEX(Lookup!$D$3:$D$134, MATCH('Inputs - Reps'!D1263, Lookup!$C$3:$C$134, 0),)</f>
        <v>Plus Opex BIO</v>
      </c>
    </row>
    <row r="1264" spans="3:13">
      <c r="C1264" s="15" t="s">
        <v>306</v>
      </c>
      <c r="D1264" s="15" t="s">
        <v>180</v>
      </c>
      <c r="E1264" s="15" t="s">
        <v>181</v>
      </c>
      <c r="F1264" s="15" t="s">
        <v>36</v>
      </c>
      <c r="G1264" s="15">
        <f xml:space="preserve"> IF( ISNA( 'F_Inputs - Reps override'!F1264 ), "", IF( ISBLANK( 'F_Inputs - Reps override'!F1264 ), 'F_Inputs - Reps'!F1264, 'F_Inputs - Reps override'!F1264 ) )</f>
        <v>0</v>
      </c>
      <c r="H1264" s="15">
        <f xml:space="preserve"> IF( ISNA( 'F_Inputs - Reps override'!G1264 ), "", IF( ISBLANK( 'F_Inputs - Reps override'!G1264 ), 'F_Inputs - Reps'!G1264, 'F_Inputs - Reps override'!G1264 ) )</f>
        <v>0</v>
      </c>
      <c r="I1264" s="15">
        <f xml:space="preserve"> IF( ISNA( 'F_Inputs - Reps override'!H1264 ), "", IF( ISBLANK( 'F_Inputs - Reps override'!H1264 ), 'F_Inputs - Reps'!H1264, 'F_Inputs - Reps override'!H1264 ) )</f>
        <v>0</v>
      </c>
      <c r="J1264" s="15">
        <f xml:space="preserve"> IF( ISNA( 'F_Inputs - Reps override'!I1264 ), "", IF( ISBLANK( 'F_Inputs - Reps override'!I1264 ), 'F_Inputs - Reps'!I1264, 'F_Inputs - Reps override'!I1264 ) )</f>
        <v>0</v>
      </c>
      <c r="K1264" s="15">
        <f xml:space="preserve"> IF( ISNA( 'F_Inputs - Reps override'!J1264 ), "", IF( ISBLANK( 'F_Inputs - Reps override'!J1264 ), 'F_Inputs - Reps'!J1264, 'F_Inputs - Reps override'!J1264 ) )</f>
        <v>0</v>
      </c>
      <c r="L1264" s="7">
        <f t="shared" si="19"/>
        <v>0</v>
      </c>
      <c r="M1264" t="str">
        <f xml:space="preserve"> INDEX(Lookup!$D$3:$D$134, MATCH('Inputs - Reps'!D1264, Lookup!$C$3:$C$134, 0),)</f>
        <v>Plus Opex BIO</v>
      </c>
    </row>
    <row r="1265" spans="3:13">
      <c r="C1265" s="15" t="s">
        <v>306</v>
      </c>
      <c r="D1265" s="15" t="s">
        <v>182</v>
      </c>
      <c r="E1265" s="15" t="s">
        <v>183</v>
      </c>
      <c r="F1265" s="15" t="s">
        <v>36</v>
      </c>
      <c r="G1265" s="15">
        <f xml:space="preserve"> IF( ISNA( 'F_Inputs - Reps override'!F1265 ), "", IF( ISBLANK( 'F_Inputs - Reps override'!F1265 ), 'F_Inputs - Reps'!F1265, 'F_Inputs - Reps override'!F1265 ) )</f>
        <v>0</v>
      </c>
      <c r="H1265" s="15">
        <f xml:space="preserve"> IF( ISNA( 'F_Inputs - Reps override'!G1265 ), "", IF( ISBLANK( 'F_Inputs - Reps override'!G1265 ), 'F_Inputs - Reps'!G1265, 'F_Inputs - Reps override'!G1265 ) )</f>
        <v>0</v>
      </c>
      <c r="I1265" s="15">
        <f xml:space="preserve"> IF( ISNA( 'F_Inputs - Reps override'!H1265 ), "", IF( ISBLANK( 'F_Inputs - Reps override'!H1265 ), 'F_Inputs - Reps'!H1265, 'F_Inputs - Reps override'!H1265 ) )</f>
        <v>0</v>
      </c>
      <c r="J1265" s="15">
        <f xml:space="preserve"> IF( ISNA( 'F_Inputs - Reps override'!I1265 ), "", IF( ISBLANK( 'F_Inputs - Reps override'!I1265 ), 'F_Inputs - Reps'!I1265, 'F_Inputs - Reps override'!I1265 ) )</f>
        <v>0</v>
      </c>
      <c r="K1265" s="15">
        <f xml:space="preserve"> IF( ISNA( 'F_Inputs - Reps override'!J1265 ), "", IF( ISBLANK( 'F_Inputs - Reps override'!J1265 ), 'F_Inputs - Reps'!J1265, 'F_Inputs - Reps override'!J1265 ) )</f>
        <v>0</v>
      </c>
      <c r="L1265" s="7">
        <f t="shared" si="19"/>
        <v>0</v>
      </c>
      <c r="M1265" t="str">
        <f xml:space="preserve"> INDEX(Lookup!$D$3:$D$134, MATCH('Inputs - Reps'!D1265, Lookup!$C$3:$C$134, 0),)</f>
        <v>Plus Opex BIO</v>
      </c>
    </row>
    <row r="1266" spans="3:13">
      <c r="C1266" s="15" t="s">
        <v>306</v>
      </c>
      <c r="D1266" s="15" t="s">
        <v>184</v>
      </c>
      <c r="E1266" s="15" t="s">
        <v>185</v>
      </c>
      <c r="F1266" s="15" t="s">
        <v>36</v>
      </c>
      <c r="G1266" s="15">
        <f xml:space="preserve"> IF( ISNA( 'F_Inputs - Reps override'!F1266 ), "", IF( ISBLANK( 'F_Inputs - Reps override'!F1266 ), 'F_Inputs - Reps'!F1266, 'F_Inputs - Reps override'!F1266 ) )</f>
        <v>0</v>
      </c>
      <c r="H1266" s="15">
        <f xml:space="preserve"> IF( ISNA( 'F_Inputs - Reps override'!G1266 ), "", IF( ISBLANK( 'F_Inputs - Reps override'!G1266 ), 'F_Inputs - Reps'!G1266, 'F_Inputs - Reps override'!G1266 ) )</f>
        <v>0</v>
      </c>
      <c r="I1266" s="15">
        <f xml:space="preserve"> IF( ISNA( 'F_Inputs - Reps override'!H1266 ), "", IF( ISBLANK( 'F_Inputs - Reps override'!H1266 ), 'F_Inputs - Reps'!H1266, 'F_Inputs - Reps override'!H1266 ) )</f>
        <v>0</v>
      </c>
      <c r="J1266" s="15">
        <f xml:space="preserve"> IF( ISNA( 'F_Inputs - Reps override'!I1266 ), "", IF( ISBLANK( 'F_Inputs - Reps override'!I1266 ), 'F_Inputs - Reps'!I1266, 'F_Inputs - Reps override'!I1266 ) )</f>
        <v>0</v>
      </c>
      <c r="K1266" s="15">
        <f xml:space="preserve"> IF( ISNA( 'F_Inputs - Reps override'!J1266 ), "", IF( ISBLANK( 'F_Inputs - Reps override'!J1266 ), 'F_Inputs - Reps'!J1266, 'F_Inputs - Reps override'!J1266 ) )</f>
        <v>0</v>
      </c>
      <c r="L1266" s="7">
        <f t="shared" si="19"/>
        <v>0</v>
      </c>
      <c r="M1266" t="str">
        <f xml:space="preserve"> INDEX(Lookup!$D$3:$D$134, MATCH('Inputs - Reps'!D1266, Lookup!$C$3:$C$134, 0),)</f>
        <v>B Capex WWN</v>
      </c>
    </row>
    <row r="1267" spans="3:13">
      <c r="C1267" s="15" t="s">
        <v>306</v>
      </c>
      <c r="D1267" s="15" t="s">
        <v>186</v>
      </c>
      <c r="E1267" s="15" t="s">
        <v>187</v>
      </c>
      <c r="F1267" s="15" t="s">
        <v>36</v>
      </c>
      <c r="G1267" s="15">
        <f xml:space="preserve"> IF( ISNA( 'F_Inputs - Reps override'!F1267 ), "", IF( ISBLANK( 'F_Inputs - Reps override'!F1267 ), 'F_Inputs - Reps'!F1267, 'F_Inputs - Reps override'!F1267 ) )</f>
        <v>0</v>
      </c>
      <c r="H1267" s="15">
        <f xml:space="preserve"> IF( ISNA( 'F_Inputs - Reps override'!G1267 ), "", IF( ISBLANK( 'F_Inputs - Reps override'!G1267 ), 'F_Inputs - Reps'!G1267, 'F_Inputs - Reps override'!G1267 ) )</f>
        <v>0</v>
      </c>
      <c r="I1267" s="15">
        <f xml:space="preserve"> IF( ISNA( 'F_Inputs - Reps override'!H1267 ), "", IF( ISBLANK( 'F_Inputs - Reps override'!H1267 ), 'F_Inputs - Reps'!H1267, 'F_Inputs - Reps override'!H1267 ) )</f>
        <v>0</v>
      </c>
      <c r="J1267" s="15">
        <f xml:space="preserve"> IF( ISNA( 'F_Inputs - Reps override'!I1267 ), "", IF( ISBLANK( 'F_Inputs - Reps override'!I1267 ), 'F_Inputs - Reps'!I1267, 'F_Inputs - Reps override'!I1267 ) )</f>
        <v>0</v>
      </c>
      <c r="K1267" s="15">
        <f xml:space="preserve"> IF( ISNA( 'F_Inputs - Reps override'!J1267 ), "", IF( ISBLANK( 'F_Inputs - Reps override'!J1267 ), 'F_Inputs - Reps'!J1267, 'F_Inputs - Reps override'!J1267 ) )</f>
        <v>0</v>
      </c>
      <c r="L1267" s="7">
        <f t="shared" si="19"/>
        <v>0</v>
      </c>
      <c r="M1267" t="str">
        <f xml:space="preserve"> INDEX(Lookup!$D$3:$D$134, MATCH('Inputs - Reps'!D1267, Lookup!$C$3:$C$134, 0),)</f>
        <v>B Capex WWN</v>
      </c>
    </row>
    <row r="1268" spans="3:13">
      <c r="C1268" s="15" t="s">
        <v>306</v>
      </c>
      <c r="D1268" s="15" t="s">
        <v>188</v>
      </c>
      <c r="E1268" s="15" t="s">
        <v>189</v>
      </c>
      <c r="F1268" s="15" t="s">
        <v>36</v>
      </c>
      <c r="G1268" s="15">
        <f xml:space="preserve"> IF( ISNA( 'F_Inputs - Reps override'!F1268 ), "", IF( ISBLANK( 'F_Inputs - Reps override'!F1268 ), 'F_Inputs - Reps'!F1268, 'F_Inputs - Reps override'!F1268 ) )</f>
        <v>0</v>
      </c>
      <c r="H1268" s="15">
        <f xml:space="preserve"> IF( ISNA( 'F_Inputs - Reps override'!G1268 ), "", IF( ISBLANK( 'F_Inputs - Reps override'!G1268 ), 'F_Inputs - Reps'!G1268, 'F_Inputs - Reps override'!G1268 ) )</f>
        <v>0</v>
      </c>
      <c r="I1268" s="15">
        <f xml:space="preserve"> IF( ISNA( 'F_Inputs - Reps override'!H1268 ), "", IF( ISBLANK( 'F_Inputs - Reps override'!H1268 ), 'F_Inputs - Reps'!H1268, 'F_Inputs - Reps override'!H1268 ) )</f>
        <v>0</v>
      </c>
      <c r="J1268" s="15">
        <f xml:space="preserve"> IF( ISNA( 'F_Inputs - Reps override'!I1268 ), "", IF( ISBLANK( 'F_Inputs - Reps override'!I1268 ), 'F_Inputs - Reps'!I1268, 'F_Inputs - Reps override'!I1268 ) )</f>
        <v>0</v>
      </c>
      <c r="K1268" s="15">
        <f xml:space="preserve"> IF( ISNA( 'F_Inputs - Reps override'!J1268 ), "", IF( ISBLANK( 'F_Inputs - Reps override'!J1268 ), 'F_Inputs - Reps'!J1268, 'F_Inputs - Reps override'!J1268 ) )</f>
        <v>0</v>
      </c>
      <c r="L1268" s="7">
        <f t="shared" si="19"/>
        <v>0</v>
      </c>
      <c r="M1268" t="str">
        <f xml:space="preserve"> INDEX(Lookup!$D$3:$D$134, MATCH('Inputs - Reps'!D1268, Lookup!$C$3:$C$134, 0),)</f>
        <v>B Capex BIO</v>
      </c>
    </row>
    <row r="1269" spans="3:13">
      <c r="C1269" s="15" t="s">
        <v>306</v>
      </c>
      <c r="D1269" s="15" t="s">
        <v>190</v>
      </c>
      <c r="E1269" s="15" t="s">
        <v>191</v>
      </c>
      <c r="F1269" s="15" t="s">
        <v>36</v>
      </c>
      <c r="G1269" s="15">
        <f xml:space="preserve"> IF( ISNA( 'F_Inputs - Reps override'!F1269 ), "", IF( ISBLANK( 'F_Inputs - Reps override'!F1269 ), 'F_Inputs - Reps'!F1269, 'F_Inputs - Reps override'!F1269 ) )</f>
        <v>0</v>
      </c>
      <c r="H1269" s="15">
        <f xml:space="preserve"> IF( ISNA( 'F_Inputs - Reps override'!G1269 ), "", IF( ISBLANK( 'F_Inputs - Reps override'!G1269 ), 'F_Inputs - Reps'!G1269, 'F_Inputs - Reps override'!G1269 ) )</f>
        <v>0</v>
      </c>
      <c r="I1269" s="15">
        <f xml:space="preserve"> IF( ISNA( 'F_Inputs - Reps override'!H1269 ), "", IF( ISBLANK( 'F_Inputs - Reps override'!H1269 ), 'F_Inputs - Reps'!H1269, 'F_Inputs - Reps override'!H1269 ) )</f>
        <v>0</v>
      </c>
      <c r="J1269" s="15">
        <f xml:space="preserve"> IF( ISNA( 'F_Inputs - Reps override'!I1269 ), "", IF( ISBLANK( 'F_Inputs - Reps override'!I1269 ), 'F_Inputs - Reps'!I1269, 'F_Inputs - Reps override'!I1269 ) )</f>
        <v>0</v>
      </c>
      <c r="K1269" s="15">
        <f xml:space="preserve"> IF( ISNA( 'F_Inputs - Reps override'!J1269 ), "", IF( ISBLANK( 'F_Inputs - Reps override'!J1269 ), 'F_Inputs - Reps'!J1269, 'F_Inputs - Reps override'!J1269 ) )</f>
        <v>0</v>
      </c>
      <c r="L1269" s="7">
        <f t="shared" si="19"/>
        <v>0</v>
      </c>
      <c r="M1269" t="str">
        <f xml:space="preserve"> INDEX(Lookup!$D$3:$D$134, MATCH('Inputs - Reps'!D1269, Lookup!$C$3:$C$134, 0),)</f>
        <v>B Capex BIO</v>
      </c>
    </row>
    <row r="1270" spans="3:13">
      <c r="C1270" s="15" t="s">
        <v>306</v>
      </c>
      <c r="D1270" s="15" t="s">
        <v>192</v>
      </c>
      <c r="E1270" s="15" t="s">
        <v>193</v>
      </c>
      <c r="F1270" s="15" t="s">
        <v>36</v>
      </c>
      <c r="G1270" s="15">
        <f xml:space="preserve"> IF( ISNA( 'F_Inputs - Reps override'!F1270 ), "", IF( ISBLANK( 'F_Inputs - Reps override'!F1270 ), 'F_Inputs - Reps'!F1270, 'F_Inputs - Reps override'!F1270 ) )</f>
        <v>0</v>
      </c>
      <c r="H1270" s="15">
        <f xml:space="preserve"> IF( ISNA( 'F_Inputs - Reps override'!G1270 ), "", IF( ISBLANK( 'F_Inputs - Reps override'!G1270 ), 'F_Inputs - Reps'!G1270, 'F_Inputs - Reps override'!G1270 ) )</f>
        <v>0</v>
      </c>
      <c r="I1270" s="15">
        <f xml:space="preserve"> IF( ISNA( 'F_Inputs - Reps override'!H1270 ), "", IF( ISBLANK( 'F_Inputs - Reps override'!H1270 ), 'F_Inputs - Reps'!H1270, 'F_Inputs - Reps override'!H1270 ) )</f>
        <v>0</v>
      </c>
      <c r="J1270" s="15">
        <f xml:space="preserve"> IF( ISNA( 'F_Inputs - Reps override'!I1270 ), "", IF( ISBLANK( 'F_Inputs - Reps override'!I1270 ), 'F_Inputs - Reps'!I1270, 'F_Inputs - Reps override'!I1270 ) )</f>
        <v>0</v>
      </c>
      <c r="K1270" s="15">
        <f xml:space="preserve"> IF( ISNA( 'F_Inputs - Reps override'!J1270 ), "", IF( ISBLANK( 'F_Inputs - Reps override'!J1270 ), 'F_Inputs - Reps'!J1270, 'F_Inputs - Reps override'!J1270 ) )</f>
        <v>0</v>
      </c>
      <c r="L1270" s="7">
        <f t="shared" si="19"/>
        <v>0</v>
      </c>
      <c r="M1270" t="str">
        <f xml:space="preserve"> INDEX(Lookup!$D$3:$D$134, MATCH('Inputs - Reps'!D1270, Lookup!$C$3:$C$134, 0),)</f>
        <v>B Capex BIO</v>
      </c>
    </row>
    <row r="1271" spans="3:13">
      <c r="C1271" s="15" t="s">
        <v>306</v>
      </c>
      <c r="D1271" s="15" t="s">
        <v>194</v>
      </c>
      <c r="E1271" s="15" t="s">
        <v>195</v>
      </c>
      <c r="F1271" s="15" t="s">
        <v>36</v>
      </c>
      <c r="G1271" s="15">
        <f xml:space="preserve"> IF( ISNA( 'F_Inputs - Reps override'!F1271 ), "", IF( ISBLANK( 'F_Inputs - Reps override'!F1271 ), 'F_Inputs - Reps'!F1271, 'F_Inputs - Reps override'!F1271 ) )</f>
        <v>0</v>
      </c>
      <c r="H1271" s="15">
        <f xml:space="preserve"> IF( ISNA( 'F_Inputs - Reps override'!G1271 ), "", IF( ISBLANK( 'F_Inputs - Reps override'!G1271 ), 'F_Inputs - Reps'!G1271, 'F_Inputs - Reps override'!G1271 ) )</f>
        <v>0</v>
      </c>
      <c r="I1271" s="15">
        <f xml:space="preserve"> IF( ISNA( 'F_Inputs - Reps override'!H1271 ), "", IF( ISBLANK( 'F_Inputs - Reps override'!H1271 ), 'F_Inputs - Reps'!H1271, 'F_Inputs - Reps override'!H1271 ) )</f>
        <v>0</v>
      </c>
      <c r="J1271" s="15">
        <f xml:space="preserve"> IF( ISNA( 'F_Inputs - Reps override'!I1271 ), "", IF( ISBLANK( 'F_Inputs - Reps override'!I1271 ), 'F_Inputs - Reps'!I1271, 'F_Inputs - Reps override'!I1271 ) )</f>
        <v>0</v>
      </c>
      <c r="K1271" s="15">
        <f xml:space="preserve"> IF( ISNA( 'F_Inputs - Reps override'!J1271 ), "", IF( ISBLANK( 'F_Inputs - Reps override'!J1271 ), 'F_Inputs - Reps'!J1271, 'F_Inputs - Reps override'!J1271 ) )</f>
        <v>0</v>
      </c>
      <c r="L1271" s="7">
        <f t="shared" si="19"/>
        <v>0</v>
      </c>
      <c r="M1271" t="str">
        <f xml:space="preserve"> INDEX(Lookup!$D$3:$D$134, MATCH('Inputs - Reps'!D1271, Lookup!$C$3:$C$134, 0),)</f>
        <v>B Capex WWN</v>
      </c>
    </row>
    <row r="1272" spans="3:13">
      <c r="C1272" s="15" t="s">
        <v>306</v>
      </c>
      <c r="D1272" s="15" t="s">
        <v>196</v>
      </c>
      <c r="E1272" s="15" t="s">
        <v>197</v>
      </c>
      <c r="F1272" s="15" t="s">
        <v>36</v>
      </c>
      <c r="G1272" s="15">
        <f xml:space="preserve"> IF( ISNA( 'F_Inputs - Reps override'!F1272 ), "", IF( ISBLANK( 'F_Inputs - Reps override'!F1272 ), 'F_Inputs - Reps'!F1272, 'F_Inputs - Reps override'!F1272 ) )</f>
        <v>0</v>
      </c>
      <c r="H1272" s="15">
        <f xml:space="preserve"> IF( ISNA( 'F_Inputs - Reps override'!G1272 ), "", IF( ISBLANK( 'F_Inputs - Reps override'!G1272 ), 'F_Inputs - Reps'!G1272, 'F_Inputs - Reps override'!G1272 ) )</f>
        <v>0</v>
      </c>
      <c r="I1272" s="15">
        <f xml:space="preserve"> IF( ISNA( 'F_Inputs - Reps override'!H1272 ), "", IF( ISBLANK( 'F_Inputs - Reps override'!H1272 ), 'F_Inputs - Reps'!H1272, 'F_Inputs - Reps override'!H1272 ) )</f>
        <v>0</v>
      </c>
      <c r="J1272" s="15">
        <f xml:space="preserve"> IF( ISNA( 'F_Inputs - Reps override'!I1272 ), "", IF( ISBLANK( 'F_Inputs - Reps override'!I1272 ), 'F_Inputs - Reps'!I1272, 'F_Inputs - Reps override'!I1272 ) )</f>
        <v>0</v>
      </c>
      <c r="K1272" s="15">
        <f xml:space="preserve"> IF( ISNA( 'F_Inputs - Reps override'!J1272 ), "", IF( ISBLANK( 'F_Inputs - Reps override'!J1272 ), 'F_Inputs - Reps'!J1272, 'F_Inputs - Reps override'!J1272 ) )</f>
        <v>0</v>
      </c>
      <c r="L1272" s="7">
        <f t="shared" si="19"/>
        <v>0</v>
      </c>
      <c r="M1272" t="str">
        <f xml:space="preserve"> INDEX(Lookup!$D$3:$D$134, MATCH('Inputs - Reps'!D1272, Lookup!$C$3:$C$134, 0),)</f>
        <v>B Capex WWN</v>
      </c>
    </row>
    <row r="1273" spans="3:13">
      <c r="C1273" s="15" t="s">
        <v>306</v>
      </c>
      <c r="D1273" s="15" t="s">
        <v>198</v>
      </c>
      <c r="E1273" s="15" t="s">
        <v>199</v>
      </c>
      <c r="F1273" s="15" t="s">
        <v>36</v>
      </c>
      <c r="G1273" s="15">
        <f xml:space="preserve"> IF( ISNA( 'F_Inputs - Reps override'!F1273 ), "", IF( ISBLANK( 'F_Inputs - Reps override'!F1273 ), 'F_Inputs - Reps'!F1273, 'F_Inputs - Reps override'!F1273 ) )</f>
        <v>0</v>
      </c>
      <c r="H1273" s="15">
        <f xml:space="preserve"> IF( ISNA( 'F_Inputs - Reps override'!G1273 ), "", IF( ISBLANK( 'F_Inputs - Reps override'!G1273 ), 'F_Inputs - Reps'!G1273, 'F_Inputs - Reps override'!G1273 ) )</f>
        <v>0</v>
      </c>
      <c r="I1273" s="15">
        <f xml:space="preserve"> IF( ISNA( 'F_Inputs - Reps override'!H1273 ), "", IF( ISBLANK( 'F_Inputs - Reps override'!H1273 ), 'F_Inputs - Reps'!H1273, 'F_Inputs - Reps override'!H1273 ) )</f>
        <v>0</v>
      </c>
      <c r="J1273" s="15">
        <f xml:space="preserve"> IF( ISNA( 'F_Inputs - Reps override'!I1273 ), "", IF( ISBLANK( 'F_Inputs - Reps override'!I1273 ), 'F_Inputs - Reps'!I1273, 'F_Inputs - Reps override'!I1273 ) )</f>
        <v>0</v>
      </c>
      <c r="K1273" s="15">
        <f xml:space="preserve"> IF( ISNA( 'F_Inputs - Reps override'!J1273 ), "", IF( ISBLANK( 'F_Inputs - Reps override'!J1273 ), 'F_Inputs - Reps'!J1273, 'F_Inputs - Reps override'!J1273 ) )</f>
        <v>0</v>
      </c>
      <c r="L1273" s="7">
        <f t="shared" si="19"/>
        <v>0</v>
      </c>
      <c r="M1273" t="str">
        <f xml:space="preserve"> INDEX(Lookup!$D$3:$D$134, MATCH('Inputs - Reps'!D1273, Lookup!$C$3:$C$134, 0),)</f>
        <v>B Capex BIO</v>
      </c>
    </row>
    <row r="1274" spans="3:13">
      <c r="C1274" s="15" t="s">
        <v>306</v>
      </c>
      <c r="D1274" s="15" t="s">
        <v>200</v>
      </c>
      <c r="E1274" s="15" t="s">
        <v>201</v>
      </c>
      <c r="F1274" s="15" t="s">
        <v>36</v>
      </c>
      <c r="G1274" s="15">
        <f xml:space="preserve"> IF( ISNA( 'F_Inputs - Reps override'!F1274 ), "", IF( ISBLANK( 'F_Inputs - Reps override'!F1274 ), 'F_Inputs - Reps'!F1274, 'F_Inputs - Reps override'!F1274 ) )</f>
        <v>0</v>
      </c>
      <c r="H1274" s="15">
        <f xml:space="preserve"> IF( ISNA( 'F_Inputs - Reps override'!G1274 ), "", IF( ISBLANK( 'F_Inputs - Reps override'!G1274 ), 'F_Inputs - Reps'!G1274, 'F_Inputs - Reps override'!G1274 ) )</f>
        <v>0</v>
      </c>
      <c r="I1274" s="15">
        <f xml:space="preserve"> IF( ISNA( 'F_Inputs - Reps override'!H1274 ), "", IF( ISBLANK( 'F_Inputs - Reps override'!H1274 ), 'F_Inputs - Reps'!H1274, 'F_Inputs - Reps override'!H1274 ) )</f>
        <v>0</v>
      </c>
      <c r="J1274" s="15">
        <f xml:space="preserve"> IF( ISNA( 'F_Inputs - Reps override'!I1274 ), "", IF( ISBLANK( 'F_Inputs - Reps override'!I1274 ), 'F_Inputs - Reps'!I1274, 'F_Inputs - Reps override'!I1274 ) )</f>
        <v>0</v>
      </c>
      <c r="K1274" s="15">
        <f xml:space="preserve"> IF( ISNA( 'F_Inputs - Reps override'!J1274 ), "", IF( ISBLANK( 'F_Inputs - Reps override'!J1274 ), 'F_Inputs - Reps'!J1274, 'F_Inputs - Reps override'!J1274 ) )</f>
        <v>0</v>
      </c>
      <c r="L1274" s="7">
        <f t="shared" si="19"/>
        <v>0</v>
      </c>
      <c r="M1274" t="str">
        <f xml:space="preserve"> INDEX(Lookup!$D$3:$D$134, MATCH('Inputs - Reps'!D1274, Lookup!$C$3:$C$134, 0),)</f>
        <v>B Capex BIO</v>
      </c>
    </row>
    <row r="1275" spans="3:13">
      <c r="C1275" s="15" t="s">
        <v>306</v>
      </c>
      <c r="D1275" s="15" t="s">
        <v>202</v>
      </c>
      <c r="E1275" s="15" t="s">
        <v>203</v>
      </c>
      <c r="F1275" s="15" t="s">
        <v>36</v>
      </c>
      <c r="G1275" s="15">
        <f xml:space="preserve"> IF( ISNA( 'F_Inputs - Reps override'!F1275 ), "", IF( ISBLANK( 'F_Inputs - Reps override'!F1275 ), 'F_Inputs - Reps'!F1275, 'F_Inputs - Reps override'!F1275 ) )</f>
        <v>0</v>
      </c>
      <c r="H1275" s="15">
        <f xml:space="preserve"> IF( ISNA( 'F_Inputs - Reps override'!G1275 ), "", IF( ISBLANK( 'F_Inputs - Reps override'!G1275 ), 'F_Inputs - Reps'!G1275, 'F_Inputs - Reps override'!G1275 ) )</f>
        <v>0</v>
      </c>
      <c r="I1275" s="15">
        <f xml:space="preserve"> IF( ISNA( 'F_Inputs - Reps override'!H1275 ), "", IF( ISBLANK( 'F_Inputs - Reps override'!H1275 ), 'F_Inputs - Reps'!H1275, 'F_Inputs - Reps override'!H1275 ) )</f>
        <v>0</v>
      </c>
      <c r="J1275" s="15">
        <f xml:space="preserve"> IF( ISNA( 'F_Inputs - Reps override'!I1275 ), "", IF( ISBLANK( 'F_Inputs - Reps override'!I1275 ), 'F_Inputs - Reps'!I1275, 'F_Inputs - Reps override'!I1275 ) )</f>
        <v>0</v>
      </c>
      <c r="K1275" s="15">
        <f xml:space="preserve"> IF( ISNA( 'F_Inputs - Reps override'!J1275 ), "", IF( ISBLANK( 'F_Inputs - Reps override'!J1275 ), 'F_Inputs - Reps'!J1275, 'F_Inputs - Reps override'!J1275 ) )</f>
        <v>0</v>
      </c>
      <c r="L1275" s="7">
        <f t="shared" si="19"/>
        <v>0</v>
      </c>
      <c r="M1275" t="str">
        <f xml:space="preserve"> INDEX(Lookup!$D$3:$D$134, MATCH('Inputs - Reps'!D1275, Lookup!$C$3:$C$134, 0),)</f>
        <v>B Capex BIO</v>
      </c>
    </row>
    <row r="1276" spans="3:13">
      <c r="C1276" s="15" t="s">
        <v>306</v>
      </c>
      <c r="D1276" s="15" t="s">
        <v>204</v>
      </c>
      <c r="E1276" s="15" t="s">
        <v>205</v>
      </c>
      <c r="F1276" s="15" t="s">
        <v>36</v>
      </c>
      <c r="G1276" s="15">
        <f xml:space="preserve"> IF( ISNA( 'F_Inputs - Reps override'!F1276 ), "", IF( ISBLANK( 'F_Inputs - Reps override'!F1276 ), 'F_Inputs - Reps'!F1276, 'F_Inputs - Reps override'!F1276 ) )</f>
        <v>0</v>
      </c>
      <c r="H1276" s="15">
        <f xml:space="preserve"> IF( ISNA( 'F_Inputs - Reps override'!G1276 ), "", IF( ISBLANK( 'F_Inputs - Reps override'!G1276 ), 'F_Inputs - Reps'!G1276, 'F_Inputs - Reps override'!G1276 ) )</f>
        <v>0</v>
      </c>
      <c r="I1276" s="15">
        <f xml:space="preserve"> IF( ISNA( 'F_Inputs - Reps override'!H1276 ), "", IF( ISBLANK( 'F_Inputs - Reps override'!H1276 ), 'F_Inputs - Reps'!H1276, 'F_Inputs - Reps override'!H1276 ) )</f>
        <v>0</v>
      </c>
      <c r="J1276" s="15">
        <f xml:space="preserve"> IF( ISNA( 'F_Inputs - Reps override'!I1276 ), "", IF( ISBLANK( 'F_Inputs - Reps override'!I1276 ), 'F_Inputs - Reps'!I1276, 'F_Inputs - Reps override'!I1276 ) )</f>
        <v>0</v>
      </c>
      <c r="K1276" s="15">
        <f xml:space="preserve"> IF( ISNA( 'F_Inputs - Reps override'!J1276 ), "", IF( ISBLANK( 'F_Inputs - Reps override'!J1276 ), 'F_Inputs - Reps'!J1276, 'F_Inputs - Reps override'!J1276 ) )</f>
        <v>0</v>
      </c>
      <c r="L1276" s="7">
        <f t="shared" si="19"/>
        <v>0</v>
      </c>
      <c r="M1276" t="str">
        <f xml:space="preserve"> INDEX(Lookup!$D$3:$D$134, MATCH('Inputs - Reps'!D1276, Lookup!$C$3:$C$134, 0),)</f>
        <v>Plus Capex WWN</v>
      </c>
    </row>
    <row r="1277" spans="3:13">
      <c r="C1277" s="15" t="s">
        <v>306</v>
      </c>
      <c r="D1277" s="15" t="s">
        <v>206</v>
      </c>
      <c r="E1277" s="15" t="s">
        <v>207</v>
      </c>
      <c r="F1277" s="15" t="s">
        <v>36</v>
      </c>
      <c r="G1277" s="15">
        <f xml:space="preserve"> IF( ISNA( 'F_Inputs - Reps override'!F1277 ), "", IF( ISBLANK( 'F_Inputs - Reps override'!F1277 ), 'F_Inputs - Reps'!F1277, 'F_Inputs - Reps override'!F1277 ) )</f>
        <v>0</v>
      </c>
      <c r="H1277" s="15">
        <f xml:space="preserve"> IF( ISNA( 'F_Inputs - Reps override'!G1277 ), "", IF( ISBLANK( 'F_Inputs - Reps override'!G1277 ), 'F_Inputs - Reps'!G1277, 'F_Inputs - Reps override'!G1277 ) )</f>
        <v>0</v>
      </c>
      <c r="I1277" s="15">
        <f xml:space="preserve"> IF( ISNA( 'F_Inputs - Reps override'!H1277 ), "", IF( ISBLANK( 'F_Inputs - Reps override'!H1277 ), 'F_Inputs - Reps'!H1277, 'F_Inputs - Reps override'!H1277 ) )</f>
        <v>0</v>
      </c>
      <c r="J1277" s="15">
        <f xml:space="preserve"> IF( ISNA( 'F_Inputs - Reps override'!I1277 ), "", IF( ISBLANK( 'F_Inputs - Reps override'!I1277 ), 'F_Inputs - Reps'!I1277, 'F_Inputs - Reps override'!I1277 ) )</f>
        <v>0</v>
      </c>
      <c r="K1277" s="15">
        <f xml:space="preserve"> IF( ISNA( 'F_Inputs - Reps override'!J1277 ), "", IF( ISBLANK( 'F_Inputs - Reps override'!J1277 ), 'F_Inputs - Reps'!J1277, 'F_Inputs - Reps override'!J1277 ) )</f>
        <v>0</v>
      </c>
      <c r="L1277" s="7">
        <f t="shared" si="19"/>
        <v>0</v>
      </c>
      <c r="M1277" t="str">
        <f xml:space="preserve"> INDEX(Lookup!$D$3:$D$134, MATCH('Inputs - Reps'!D1277, Lookup!$C$3:$C$134, 0),)</f>
        <v>Plus Capex WWN</v>
      </c>
    </row>
    <row r="1278" spans="3:13">
      <c r="C1278" s="15" t="s">
        <v>306</v>
      </c>
      <c r="D1278" s="15" t="s">
        <v>208</v>
      </c>
      <c r="E1278" s="15" t="s">
        <v>209</v>
      </c>
      <c r="F1278" s="15" t="s">
        <v>36</v>
      </c>
      <c r="G1278" s="15">
        <f xml:space="preserve"> IF( ISNA( 'F_Inputs - Reps override'!F1278 ), "", IF( ISBLANK( 'F_Inputs - Reps override'!F1278 ), 'F_Inputs - Reps'!F1278, 'F_Inputs - Reps override'!F1278 ) )</f>
        <v>0</v>
      </c>
      <c r="H1278" s="15">
        <f xml:space="preserve"> IF( ISNA( 'F_Inputs - Reps override'!G1278 ), "", IF( ISBLANK( 'F_Inputs - Reps override'!G1278 ), 'F_Inputs - Reps'!G1278, 'F_Inputs - Reps override'!G1278 ) )</f>
        <v>0</v>
      </c>
      <c r="I1278" s="15">
        <f xml:space="preserve"> IF( ISNA( 'F_Inputs - Reps override'!H1278 ), "", IF( ISBLANK( 'F_Inputs - Reps override'!H1278 ), 'F_Inputs - Reps'!H1278, 'F_Inputs - Reps override'!H1278 ) )</f>
        <v>0</v>
      </c>
      <c r="J1278" s="15">
        <f xml:space="preserve"> IF( ISNA( 'F_Inputs - Reps override'!I1278 ), "", IF( ISBLANK( 'F_Inputs - Reps override'!I1278 ), 'F_Inputs - Reps'!I1278, 'F_Inputs - Reps override'!I1278 ) )</f>
        <v>0</v>
      </c>
      <c r="K1278" s="15">
        <f xml:space="preserve"> IF( ISNA( 'F_Inputs - Reps override'!J1278 ), "", IF( ISBLANK( 'F_Inputs - Reps override'!J1278 ), 'F_Inputs - Reps'!J1278, 'F_Inputs - Reps override'!J1278 ) )</f>
        <v>0</v>
      </c>
      <c r="L1278" s="7">
        <f t="shared" si="19"/>
        <v>0</v>
      </c>
      <c r="M1278" t="str">
        <f xml:space="preserve"> INDEX(Lookup!$D$3:$D$134, MATCH('Inputs - Reps'!D1278, Lookup!$C$3:$C$134, 0),)</f>
        <v>Plus Capex BIO</v>
      </c>
    </row>
    <row r="1279" spans="3:13">
      <c r="C1279" s="15" t="s">
        <v>306</v>
      </c>
      <c r="D1279" s="15" t="s">
        <v>210</v>
      </c>
      <c r="E1279" s="15" t="s">
        <v>211</v>
      </c>
      <c r="F1279" s="15" t="s">
        <v>36</v>
      </c>
      <c r="G1279" s="15">
        <f xml:space="preserve"> IF( ISNA( 'F_Inputs - Reps override'!F1279 ), "", IF( ISBLANK( 'F_Inputs - Reps override'!F1279 ), 'F_Inputs - Reps'!F1279, 'F_Inputs - Reps override'!F1279 ) )</f>
        <v>0</v>
      </c>
      <c r="H1279" s="15">
        <f xml:space="preserve"> IF( ISNA( 'F_Inputs - Reps override'!G1279 ), "", IF( ISBLANK( 'F_Inputs - Reps override'!G1279 ), 'F_Inputs - Reps'!G1279, 'F_Inputs - Reps override'!G1279 ) )</f>
        <v>0</v>
      </c>
      <c r="I1279" s="15">
        <f xml:space="preserve"> IF( ISNA( 'F_Inputs - Reps override'!H1279 ), "", IF( ISBLANK( 'F_Inputs - Reps override'!H1279 ), 'F_Inputs - Reps'!H1279, 'F_Inputs - Reps override'!H1279 ) )</f>
        <v>0</v>
      </c>
      <c r="J1279" s="15">
        <f xml:space="preserve"> IF( ISNA( 'F_Inputs - Reps override'!I1279 ), "", IF( ISBLANK( 'F_Inputs - Reps override'!I1279 ), 'F_Inputs - Reps'!I1279, 'F_Inputs - Reps override'!I1279 ) )</f>
        <v>0</v>
      </c>
      <c r="K1279" s="15">
        <f xml:space="preserve"> IF( ISNA( 'F_Inputs - Reps override'!J1279 ), "", IF( ISBLANK( 'F_Inputs - Reps override'!J1279 ), 'F_Inputs - Reps'!J1279, 'F_Inputs - Reps override'!J1279 ) )</f>
        <v>0</v>
      </c>
      <c r="L1279" s="7">
        <f t="shared" si="19"/>
        <v>0</v>
      </c>
      <c r="M1279" t="str">
        <f xml:space="preserve"> INDEX(Lookup!$D$3:$D$134, MATCH('Inputs - Reps'!D1279, Lookup!$C$3:$C$134, 0),)</f>
        <v>Plus Capex BIO</v>
      </c>
    </row>
    <row r="1280" spans="3:13">
      <c r="C1280" s="15" t="s">
        <v>306</v>
      </c>
      <c r="D1280" s="15" t="s">
        <v>212</v>
      </c>
      <c r="E1280" s="15" t="s">
        <v>213</v>
      </c>
      <c r="F1280" s="15" t="s">
        <v>36</v>
      </c>
      <c r="G1280" s="15">
        <f xml:space="preserve"> IF( ISNA( 'F_Inputs - Reps override'!F1280 ), "", IF( ISBLANK( 'F_Inputs - Reps override'!F1280 ), 'F_Inputs - Reps'!F1280, 'F_Inputs - Reps override'!F1280 ) )</f>
        <v>0</v>
      </c>
      <c r="H1280" s="15">
        <f xml:space="preserve"> IF( ISNA( 'F_Inputs - Reps override'!G1280 ), "", IF( ISBLANK( 'F_Inputs - Reps override'!G1280 ), 'F_Inputs - Reps'!G1280, 'F_Inputs - Reps override'!G1280 ) )</f>
        <v>0</v>
      </c>
      <c r="I1280" s="15">
        <f xml:space="preserve"> IF( ISNA( 'F_Inputs - Reps override'!H1280 ), "", IF( ISBLANK( 'F_Inputs - Reps override'!H1280 ), 'F_Inputs - Reps'!H1280, 'F_Inputs - Reps override'!H1280 ) )</f>
        <v>0</v>
      </c>
      <c r="J1280" s="15">
        <f xml:space="preserve"> IF( ISNA( 'F_Inputs - Reps override'!I1280 ), "", IF( ISBLANK( 'F_Inputs - Reps override'!I1280 ), 'F_Inputs - Reps'!I1280, 'F_Inputs - Reps override'!I1280 ) )</f>
        <v>0</v>
      </c>
      <c r="K1280" s="15">
        <f xml:space="preserve"> IF( ISNA( 'F_Inputs - Reps override'!J1280 ), "", IF( ISBLANK( 'F_Inputs - Reps override'!J1280 ), 'F_Inputs - Reps'!J1280, 'F_Inputs - Reps override'!J1280 ) )</f>
        <v>0</v>
      </c>
      <c r="L1280" s="7">
        <f t="shared" si="19"/>
        <v>0</v>
      </c>
      <c r="M1280" t="str">
        <f xml:space="preserve"> INDEX(Lookup!$D$3:$D$134, MATCH('Inputs - Reps'!D1280, Lookup!$C$3:$C$134, 0),)</f>
        <v>Plus Capex BIO</v>
      </c>
    </row>
    <row r="1281" spans="3:13">
      <c r="C1281" s="15" t="s">
        <v>306</v>
      </c>
      <c r="D1281" s="15" t="s">
        <v>214</v>
      </c>
      <c r="E1281" s="15" t="s">
        <v>215</v>
      </c>
      <c r="F1281" s="15" t="s">
        <v>36</v>
      </c>
      <c r="G1281" s="15">
        <f xml:space="preserve"> IF( ISNA( 'F_Inputs - Reps override'!F1281 ), "", IF( ISBLANK( 'F_Inputs - Reps override'!F1281 ), 'F_Inputs - Reps'!F1281, 'F_Inputs - Reps override'!F1281 ) )</f>
        <v>0</v>
      </c>
      <c r="H1281" s="15">
        <f xml:space="preserve"> IF( ISNA( 'F_Inputs - Reps override'!G1281 ), "", IF( ISBLANK( 'F_Inputs - Reps override'!G1281 ), 'F_Inputs - Reps'!G1281, 'F_Inputs - Reps override'!G1281 ) )</f>
        <v>0</v>
      </c>
      <c r="I1281" s="15">
        <f xml:space="preserve"> IF( ISNA( 'F_Inputs - Reps override'!H1281 ), "", IF( ISBLANK( 'F_Inputs - Reps override'!H1281 ), 'F_Inputs - Reps'!H1281, 'F_Inputs - Reps override'!H1281 ) )</f>
        <v>0</v>
      </c>
      <c r="J1281" s="15">
        <f xml:space="preserve"> IF( ISNA( 'F_Inputs - Reps override'!I1281 ), "", IF( ISBLANK( 'F_Inputs - Reps override'!I1281 ), 'F_Inputs - Reps'!I1281, 'F_Inputs - Reps override'!I1281 ) )</f>
        <v>0</v>
      </c>
      <c r="K1281" s="15">
        <f xml:space="preserve"> IF( ISNA( 'F_Inputs - Reps override'!J1281 ), "", IF( ISBLANK( 'F_Inputs - Reps override'!J1281 ), 'F_Inputs - Reps'!J1281, 'F_Inputs - Reps override'!J1281 ) )</f>
        <v>0</v>
      </c>
      <c r="L1281" s="7">
        <f t="shared" si="19"/>
        <v>0</v>
      </c>
      <c r="M1281" t="str">
        <f xml:space="preserve"> INDEX(Lookup!$D$3:$D$134, MATCH('Inputs - Reps'!D1281, Lookup!$C$3:$C$134, 0),)</f>
        <v>Plus Capex WWN</v>
      </c>
    </row>
    <row r="1282" spans="3:13">
      <c r="C1282" s="15" t="s">
        <v>306</v>
      </c>
      <c r="D1282" s="15" t="s">
        <v>216</v>
      </c>
      <c r="E1282" s="15" t="s">
        <v>217</v>
      </c>
      <c r="F1282" s="15" t="s">
        <v>36</v>
      </c>
      <c r="G1282" s="15">
        <f xml:space="preserve"> IF( ISNA( 'F_Inputs - Reps override'!F1282 ), "", IF( ISBLANK( 'F_Inputs - Reps override'!F1282 ), 'F_Inputs - Reps'!F1282, 'F_Inputs - Reps override'!F1282 ) )</f>
        <v>0</v>
      </c>
      <c r="H1282" s="15">
        <f xml:space="preserve"> IF( ISNA( 'F_Inputs - Reps override'!G1282 ), "", IF( ISBLANK( 'F_Inputs - Reps override'!G1282 ), 'F_Inputs - Reps'!G1282, 'F_Inputs - Reps override'!G1282 ) )</f>
        <v>0</v>
      </c>
      <c r="I1282" s="15">
        <f xml:space="preserve"> IF( ISNA( 'F_Inputs - Reps override'!H1282 ), "", IF( ISBLANK( 'F_Inputs - Reps override'!H1282 ), 'F_Inputs - Reps'!H1282, 'F_Inputs - Reps override'!H1282 ) )</f>
        <v>0</v>
      </c>
      <c r="J1282" s="15">
        <f xml:space="preserve"> IF( ISNA( 'F_Inputs - Reps override'!I1282 ), "", IF( ISBLANK( 'F_Inputs - Reps override'!I1282 ), 'F_Inputs - Reps'!I1282, 'F_Inputs - Reps override'!I1282 ) )</f>
        <v>0</v>
      </c>
      <c r="K1282" s="15">
        <f xml:space="preserve"> IF( ISNA( 'F_Inputs - Reps override'!J1282 ), "", IF( ISBLANK( 'F_Inputs - Reps override'!J1282 ), 'F_Inputs - Reps'!J1282, 'F_Inputs - Reps override'!J1282 ) )</f>
        <v>0</v>
      </c>
      <c r="L1282" s="7">
        <f t="shared" si="19"/>
        <v>0</v>
      </c>
      <c r="M1282" t="str">
        <f xml:space="preserve"> INDEX(Lookup!$D$3:$D$134, MATCH('Inputs - Reps'!D1282, Lookup!$C$3:$C$134, 0),)</f>
        <v>Plus Capex WWN</v>
      </c>
    </row>
    <row r="1283" spans="3:13">
      <c r="C1283" s="15" t="s">
        <v>306</v>
      </c>
      <c r="D1283" s="15" t="s">
        <v>218</v>
      </c>
      <c r="E1283" s="15" t="s">
        <v>219</v>
      </c>
      <c r="F1283" s="15" t="s">
        <v>36</v>
      </c>
      <c r="G1283" s="15">
        <f xml:space="preserve"> IF( ISNA( 'F_Inputs - Reps override'!F1283 ), "", IF( ISBLANK( 'F_Inputs - Reps override'!F1283 ), 'F_Inputs - Reps'!F1283, 'F_Inputs - Reps override'!F1283 ) )</f>
        <v>0</v>
      </c>
      <c r="H1283" s="15">
        <f xml:space="preserve"> IF( ISNA( 'F_Inputs - Reps override'!G1283 ), "", IF( ISBLANK( 'F_Inputs - Reps override'!G1283 ), 'F_Inputs - Reps'!G1283, 'F_Inputs - Reps override'!G1283 ) )</f>
        <v>0</v>
      </c>
      <c r="I1283" s="15">
        <f xml:space="preserve"> IF( ISNA( 'F_Inputs - Reps override'!H1283 ), "", IF( ISBLANK( 'F_Inputs - Reps override'!H1283 ), 'F_Inputs - Reps'!H1283, 'F_Inputs - Reps override'!H1283 ) )</f>
        <v>0</v>
      </c>
      <c r="J1283" s="15">
        <f xml:space="preserve"> IF( ISNA( 'F_Inputs - Reps override'!I1283 ), "", IF( ISBLANK( 'F_Inputs - Reps override'!I1283 ), 'F_Inputs - Reps'!I1283, 'F_Inputs - Reps override'!I1283 ) )</f>
        <v>0</v>
      </c>
      <c r="K1283" s="15">
        <f xml:space="preserve"> IF( ISNA( 'F_Inputs - Reps override'!J1283 ), "", IF( ISBLANK( 'F_Inputs - Reps override'!J1283 ), 'F_Inputs - Reps'!J1283, 'F_Inputs - Reps override'!J1283 ) )</f>
        <v>0</v>
      </c>
      <c r="L1283" s="7">
        <f t="shared" si="19"/>
        <v>0</v>
      </c>
      <c r="M1283" t="str">
        <f xml:space="preserve"> INDEX(Lookup!$D$3:$D$134, MATCH('Inputs - Reps'!D1283, Lookup!$C$3:$C$134, 0),)</f>
        <v>Plus Capex BIO</v>
      </c>
    </row>
    <row r="1284" spans="3:13">
      <c r="C1284" s="15" t="s">
        <v>306</v>
      </c>
      <c r="D1284" s="15" t="s">
        <v>220</v>
      </c>
      <c r="E1284" s="15" t="s">
        <v>221</v>
      </c>
      <c r="F1284" s="15" t="s">
        <v>36</v>
      </c>
      <c r="G1284" s="15">
        <f xml:space="preserve"> IF( ISNA( 'F_Inputs - Reps override'!F1284 ), "", IF( ISBLANK( 'F_Inputs - Reps override'!F1284 ), 'F_Inputs - Reps'!F1284, 'F_Inputs - Reps override'!F1284 ) )</f>
        <v>0</v>
      </c>
      <c r="H1284" s="15">
        <f xml:space="preserve"> IF( ISNA( 'F_Inputs - Reps override'!G1284 ), "", IF( ISBLANK( 'F_Inputs - Reps override'!G1284 ), 'F_Inputs - Reps'!G1284, 'F_Inputs - Reps override'!G1284 ) )</f>
        <v>0</v>
      </c>
      <c r="I1284" s="15">
        <f xml:space="preserve"> IF( ISNA( 'F_Inputs - Reps override'!H1284 ), "", IF( ISBLANK( 'F_Inputs - Reps override'!H1284 ), 'F_Inputs - Reps'!H1284, 'F_Inputs - Reps override'!H1284 ) )</f>
        <v>0</v>
      </c>
      <c r="J1284" s="15">
        <f xml:space="preserve"> IF( ISNA( 'F_Inputs - Reps override'!I1284 ), "", IF( ISBLANK( 'F_Inputs - Reps override'!I1284 ), 'F_Inputs - Reps'!I1284, 'F_Inputs - Reps override'!I1284 ) )</f>
        <v>0</v>
      </c>
      <c r="K1284" s="15">
        <f xml:space="preserve"> IF( ISNA( 'F_Inputs - Reps override'!J1284 ), "", IF( ISBLANK( 'F_Inputs - Reps override'!J1284 ), 'F_Inputs - Reps'!J1284, 'F_Inputs - Reps override'!J1284 ) )</f>
        <v>0</v>
      </c>
      <c r="L1284" s="7">
        <f t="shared" ref="L1284:L1347" si="20" xml:space="preserve"> SUM(G1284:K1284)</f>
        <v>0</v>
      </c>
      <c r="M1284" t="str">
        <f xml:space="preserve"> INDEX(Lookup!$D$3:$D$134, MATCH('Inputs - Reps'!D1284, Lookup!$C$3:$C$134, 0),)</f>
        <v>Plus Capex BIO</v>
      </c>
    </row>
    <row r="1285" spans="3:13">
      <c r="C1285" s="15" t="s">
        <v>306</v>
      </c>
      <c r="D1285" s="15" t="s">
        <v>222</v>
      </c>
      <c r="E1285" s="15" t="s">
        <v>223</v>
      </c>
      <c r="F1285" s="15" t="s">
        <v>36</v>
      </c>
      <c r="G1285" s="15">
        <f xml:space="preserve"> IF( ISNA( 'F_Inputs - Reps override'!F1285 ), "", IF( ISBLANK( 'F_Inputs - Reps override'!F1285 ), 'F_Inputs - Reps'!F1285, 'F_Inputs - Reps override'!F1285 ) )</f>
        <v>0</v>
      </c>
      <c r="H1285" s="15">
        <f xml:space="preserve"> IF( ISNA( 'F_Inputs - Reps override'!G1285 ), "", IF( ISBLANK( 'F_Inputs - Reps override'!G1285 ), 'F_Inputs - Reps'!G1285, 'F_Inputs - Reps override'!G1285 ) )</f>
        <v>0</v>
      </c>
      <c r="I1285" s="15">
        <f xml:space="preserve"> IF( ISNA( 'F_Inputs - Reps override'!H1285 ), "", IF( ISBLANK( 'F_Inputs - Reps override'!H1285 ), 'F_Inputs - Reps'!H1285, 'F_Inputs - Reps override'!H1285 ) )</f>
        <v>0</v>
      </c>
      <c r="J1285" s="15">
        <f xml:space="preserve"> IF( ISNA( 'F_Inputs - Reps override'!I1285 ), "", IF( ISBLANK( 'F_Inputs - Reps override'!I1285 ), 'F_Inputs - Reps'!I1285, 'F_Inputs - Reps override'!I1285 ) )</f>
        <v>0</v>
      </c>
      <c r="K1285" s="15">
        <f xml:space="preserve"> IF( ISNA( 'F_Inputs - Reps override'!J1285 ), "", IF( ISBLANK( 'F_Inputs - Reps override'!J1285 ), 'F_Inputs - Reps'!J1285, 'F_Inputs - Reps override'!J1285 ) )</f>
        <v>0</v>
      </c>
      <c r="L1285" s="7">
        <f t="shared" si="20"/>
        <v>0</v>
      </c>
      <c r="M1285" t="str">
        <f xml:space="preserve"> INDEX(Lookup!$D$3:$D$134, MATCH('Inputs - Reps'!D1285, Lookup!$C$3:$C$134, 0),)</f>
        <v>Plus Capex BIO</v>
      </c>
    </row>
    <row r="1286" spans="3:13">
      <c r="C1286" s="15" t="s">
        <v>306</v>
      </c>
      <c r="D1286" s="15" t="s">
        <v>224</v>
      </c>
      <c r="E1286" s="15" t="s">
        <v>225</v>
      </c>
      <c r="F1286" s="15" t="s">
        <v>36</v>
      </c>
      <c r="G1286" s="15">
        <f xml:space="preserve"> IF( ISNA( 'F_Inputs - Reps override'!F1286 ), "", IF( ISBLANK( 'F_Inputs - Reps override'!F1286 ), 'F_Inputs - Reps'!F1286, 'F_Inputs - Reps override'!F1286 ) )</f>
        <v>0</v>
      </c>
      <c r="H1286" s="15">
        <f xml:space="preserve"> IF( ISNA( 'F_Inputs - Reps override'!G1286 ), "", IF( ISBLANK( 'F_Inputs - Reps override'!G1286 ), 'F_Inputs - Reps'!G1286, 'F_Inputs - Reps override'!G1286 ) )</f>
        <v>0</v>
      </c>
      <c r="I1286" s="15">
        <f xml:space="preserve"> IF( ISNA( 'F_Inputs - Reps override'!H1286 ), "", IF( ISBLANK( 'F_Inputs - Reps override'!H1286 ), 'F_Inputs - Reps'!H1286, 'F_Inputs - Reps override'!H1286 ) )</f>
        <v>0</v>
      </c>
      <c r="J1286" s="15">
        <f xml:space="preserve"> IF( ISNA( 'F_Inputs - Reps override'!I1286 ), "", IF( ISBLANK( 'F_Inputs - Reps override'!I1286 ), 'F_Inputs - Reps'!I1286, 'F_Inputs - Reps override'!I1286 ) )</f>
        <v>0</v>
      </c>
      <c r="K1286" s="15">
        <f xml:space="preserve"> IF( ISNA( 'F_Inputs - Reps override'!J1286 ), "", IF( ISBLANK( 'F_Inputs - Reps override'!J1286 ), 'F_Inputs - Reps'!J1286, 'F_Inputs - Reps override'!J1286 ) )</f>
        <v>0</v>
      </c>
      <c r="L1286" s="7">
        <f t="shared" si="20"/>
        <v>0</v>
      </c>
      <c r="M1286" t="str">
        <f xml:space="preserve"> INDEX(Lookup!$D$3:$D$134, MATCH('Inputs - Reps'!D1286, Lookup!$C$3:$C$134, 0),)</f>
        <v>Plus Capex WWN</v>
      </c>
    </row>
    <row r="1287" spans="3:13">
      <c r="C1287" s="15" t="s">
        <v>306</v>
      </c>
      <c r="D1287" s="15" t="s">
        <v>226</v>
      </c>
      <c r="E1287" s="15" t="s">
        <v>227</v>
      </c>
      <c r="F1287" s="15" t="s">
        <v>36</v>
      </c>
      <c r="G1287" s="15">
        <f xml:space="preserve"> IF( ISNA( 'F_Inputs - Reps override'!F1287 ), "", IF( ISBLANK( 'F_Inputs - Reps override'!F1287 ), 'F_Inputs - Reps'!F1287, 'F_Inputs - Reps override'!F1287 ) )</f>
        <v>0</v>
      </c>
      <c r="H1287" s="15">
        <f xml:space="preserve"> IF( ISNA( 'F_Inputs - Reps override'!G1287 ), "", IF( ISBLANK( 'F_Inputs - Reps override'!G1287 ), 'F_Inputs - Reps'!G1287, 'F_Inputs - Reps override'!G1287 ) )</f>
        <v>0</v>
      </c>
      <c r="I1287" s="15">
        <f xml:space="preserve"> IF( ISNA( 'F_Inputs - Reps override'!H1287 ), "", IF( ISBLANK( 'F_Inputs - Reps override'!H1287 ), 'F_Inputs - Reps'!H1287, 'F_Inputs - Reps override'!H1287 ) )</f>
        <v>0</v>
      </c>
      <c r="J1287" s="15">
        <f xml:space="preserve"> IF( ISNA( 'F_Inputs - Reps override'!I1287 ), "", IF( ISBLANK( 'F_Inputs - Reps override'!I1287 ), 'F_Inputs - Reps'!I1287, 'F_Inputs - Reps override'!I1287 ) )</f>
        <v>0</v>
      </c>
      <c r="K1287" s="15">
        <f xml:space="preserve"> IF( ISNA( 'F_Inputs - Reps override'!J1287 ), "", IF( ISBLANK( 'F_Inputs - Reps override'!J1287 ), 'F_Inputs - Reps'!J1287, 'F_Inputs - Reps override'!J1287 ) )</f>
        <v>0</v>
      </c>
      <c r="L1287" s="7">
        <f t="shared" si="20"/>
        <v>0</v>
      </c>
      <c r="M1287" t="str">
        <f xml:space="preserve"> INDEX(Lookup!$D$3:$D$134, MATCH('Inputs - Reps'!D1287, Lookup!$C$3:$C$134, 0),)</f>
        <v>Plus Capex WWN</v>
      </c>
    </row>
    <row r="1288" spans="3:13">
      <c r="C1288" s="15" t="s">
        <v>306</v>
      </c>
      <c r="D1288" s="15" t="s">
        <v>228</v>
      </c>
      <c r="E1288" s="15" t="s">
        <v>229</v>
      </c>
      <c r="F1288" s="15" t="s">
        <v>36</v>
      </c>
      <c r="G1288" s="15">
        <f xml:space="preserve"> IF( ISNA( 'F_Inputs - Reps override'!F1288 ), "", IF( ISBLANK( 'F_Inputs - Reps override'!F1288 ), 'F_Inputs - Reps'!F1288, 'F_Inputs - Reps override'!F1288 ) )</f>
        <v>0</v>
      </c>
      <c r="H1288" s="15">
        <f xml:space="preserve"> IF( ISNA( 'F_Inputs - Reps override'!G1288 ), "", IF( ISBLANK( 'F_Inputs - Reps override'!G1288 ), 'F_Inputs - Reps'!G1288, 'F_Inputs - Reps override'!G1288 ) )</f>
        <v>0</v>
      </c>
      <c r="I1288" s="15">
        <f xml:space="preserve"> IF( ISNA( 'F_Inputs - Reps override'!H1288 ), "", IF( ISBLANK( 'F_Inputs - Reps override'!H1288 ), 'F_Inputs - Reps'!H1288, 'F_Inputs - Reps override'!H1288 ) )</f>
        <v>0</v>
      </c>
      <c r="J1288" s="15">
        <f xml:space="preserve"> IF( ISNA( 'F_Inputs - Reps override'!I1288 ), "", IF( ISBLANK( 'F_Inputs - Reps override'!I1288 ), 'F_Inputs - Reps'!I1288, 'F_Inputs - Reps override'!I1288 ) )</f>
        <v>0</v>
      </c>
      <c r="K1288" s="15">
        <f xml:space="preserve"> IF( ISNA( 'F_Inputs - Reps override'!J1288 ), "", IF( ISBLANK( 'F_Inputs - Reps override'!J1288 ), 'F_Inputs - Reps'!J1288, 'F_Inputs - Reps override'!J1288 ) )</f>
        <v>0</v>
      </c>
      <c r="L1288" s="7">
        <f t="shared" si="20"/>
        <v>0</v>
      </c>
      <c r="M1288" t="str">
        <f xml:space="preserve"> INDEX(Lookup!$D$3:$D$134, MATCH('Inputs - Reps'!D1288, Lookup!$C$3:$C$134, 0),)</f>
        <v>Plus Capex BIO</v>
      </c>
    </row>
    <row r="1289" spans="3:13">
      <c r="C1289" s="15" t="s">
        <v>306</v>
      </c>
      <c r="D1289" s="15" t="s">
        <v>230</v>
      </c>
      <c r="E1289" s="15" t="s">
        <v>231</v>
      </c>
      <c r="F1289" s="15" t="s">
        <v>36</v>
      </c>
      <c r="G1289" s="15">
        <f xml:space="preserve"> IF( ISNA( 'F_Inputs - Reps override'!F1289 ), "", IF( ISBLANK( 'F_Inputs - Reps override'!F1289 ), 'F_Inputs - Reps'!F1289, 'F_Inputs - Reps override'!F1289 ) )</f>
        <v>0</v>
      </c>
      <c r="H1289" s="15">
        <f xml:space="preserve"> IF( ISNA( 'F_Inputs - Reps override'!G1289 ), "", IF( ISBLANK( 'F_Inputs - Reps override'!G1289 ), 'F_Inputs - Reps'!G1289, 'F_Inputs - Reps override'!G1289 ) )</f>
        <v>0</v>
      </c>
      <c r="I1289" s="15">
        <f xml:space="preserve"> IF( ISNA( 'F_Inputs - Reps override'!H1289 ), "", IF( ISBLANK( 'F_Inputs - Reps override'!H1289 ), 'F_Inputs - Reps'!H1289, 'F_Inputs - Reps override'!H1289 ) )</f>
        <v>0</v>
      </c>
      <c r="J1289" s="15">
        <f xml:space="preserve"> IF( ISNA( 'F_Inputs - Reps override'!I1289 ), "", IF( ISBLANK( 'F_Inputs - Reps override'!I1289 ), 'F_Inputs - Reps'!I1289, 'F_Inputs - Reps override'!I1289 ) )</f>
        <v>0</v>
      </c>
      <c r="K1289" s="15">
        <f xml:space="preserve"> IF( ISNA( 'F_Inputs - Reps override'!J1289 ), "", IF( ISBLANK( 'F_Inputs - Reps override'!J1289 ), 'F_Inputs - Reps'!J1289, 'F_Inputs - Reps override'!J1289 ) )</f>
        <v>0</v>
      </c>
      <c r="L1289" s="7">
        <f t="shared" si="20"/>
        <v>0</v>
      </c>
      <c r="M1289" t="str">
        <f xml:space="preserve"> INDEX(Lookup!$D$3:$D$134, MATCH('Inputs - Reps'!D1289, Lookup!$C$3:$C$134, 0),)</f>
        <v>Plus Capex BIO</v>
      </c>
    </row>
    <row r="1290" spans="3:13">
      <c r="C1290" s="15" t="s">
        <v>306</v>
      </c>
      <c r="D1290" s="15" t="s">
        <v>232</v>
      </c>
      <c r="E1290" s="15" t="s">
        <v>233</v>
      </c>
      <c r="F1290" s="15" t="s">
        <v>36</v>
      </c>
      <c r="G1290" s="15">
        <f xml:space="preserve"> IF( ISNA( 'F_Inputs - Reps override'!F1290 ), "", IF( ISBLANK( 'F_Inputs - Reps override'!F1290 ), 'F_Inputs - Reps'!F1290, 'F_Inputs - Reps override'!F1290 ) )</f>
        <v>0</v>
      </c>
      <c r="H1290" s="15">
        <f xml:space="preserve"> IF( ISNA( 'F_Inputs - Reps override'!G1290 ), "", IF( ISBLANK( 'F_Inputs - Reps override'!G1290 ), 'F_Inputs - Reps'!G1290, 'F_Inputs - Reps override'!G1290 ) )</f>
        <v>0</v>
      </c>
      <c r="I1290" s="15">
        <f xml:space="preserve"> IF( ISNA( 'F_Inputs - Reps override'!H1290 ), "", IF( ISBLANK( 'F_Inputs - Reps override'!H1290 ), 'F_Inputs - Reps'!H1290, 'F_Inputs - Reps override'!H1290 ) )</f>
        <v>0</v>
      </c>
      <c r="J1290" s="15">
        <f xml:space="preserve"> IF( ISNA( 'F_Inputs - Reps override'!I1290 ), "", IF( ISBLANK( 'F_Inputs - Reps override'!I1290 ), 'F_Inputs - Reps'!I1290, 'F_Inputs - Reps override'!I1290 ) )</f>
        <v>0</v>
      </c>
      <c r="K1290" s="15">
        <f xml:space="preserve"> IF( ISNA( 'F_Inputs - Reps override'!J1290 ), "", IF( ISBLANK( 'F_Inputs - Reps override'!J1290 ), 'F_Inputs - Reps'!J1290, 'F_Inputs - Reps override'!J1290 ) )</f>
        <v>0</v>
      </c>
      <c r="L1290" s="7">
        <f t="shared" si="20"/>
        <v>0</v>
      </c>
      <c r="M1290" t="str">
        <f xml:space="preserve"> INDEX(Lookup!$D$3:$D$134, MATCH('Inputs - Reps'!D1290, Lookup!$C$3:$C$134, 0),)</f>
        <v>Plus Capex BIO</v>
      </c>
    </row>
    <row r="1291" spans="3:13">
      <c r="C1291" s="15" t="s">
        <v>306</v>
      </c>
      <c r="D1291" s="15" t="s">
        <v>234</v>
      </c>
      <c r="E1291" s="15" t="s">
        <v>235</v>
      </c>
      <c r="F1291" s="15" t="s">
        <v>36</v>
      </c>
      <c r="G1291" s="15">
        <f xml:space="preserve"> IF( ISNA( 'F_Inputs - Reps override'!F1291 ), "", IF( ISBLANK( 'F_Inputs - Reps override'!F1291 ), 'F_Inputs - Reps'!F1291, 'F_Inputs - Reps override'!F1291 ) )</f>
        <v>0</v>
      </c>
      <c r="H1291" s="15">
        <f xml:space="preserve"> IF( ISNA( 'F_Inputs - Reps override'!G1291 ), "", IF( ISBLANK( 'F_Inputs - Reps override'!G1291 ), 'F_Inputs - Reps'!G1291, 'F_Inputs - Reps override'!G1291 ) )</f>
        <v>0</v>
      </c>
      <c r="I1291" s="15">
        <f xml:space="preserve"> IF( ISNA( 'F_Inputs - Reps override'!H1291 ), "", IF( ISBLANK( 'F_Inputs - Reps override'!H1291 ), 'F_Inputs - Reps'!H1291, 'F_Inputs - Reps override'!H1291 ) )</f>
        <v>0</v>
      </c>
      <c r="J1291" s="15">
        <f xml:space="preserve"> IF( ISNA( 'F_Inputs - Reps override'!I1291 ), "", IF( ISBLANK( 'F_Inputs - Reps override'!I1291 ), 'F_Inputs - Reps'!I1291, 'F_Inputs - Reps override'!I1291 ) )</f>
        <v>0</v>
      </c>
      <c r="K1291" s="15">
        <f xml:space="preserve"> IF( ISNA( 'F_Inputs - Reps override'!J1291 ), "", IF( ISBLANK( 'F_Inputs - Reps override'!J1291 ), 'F_Inputs - Reps'!J1291, 'F_Inputs - Reps override'!J1291 ) )</f>
        <v>0</v>
      </c>
      <c r="L1291" s="7">
        <f t="shared" si="20"/>
        <v>0</v>
      </c>
      <c r="M1291" t="str">
        <f xml:space="preserve"> INDEX(Lookup!$D$3:$D$134, MATCH('Inputs - Reps'!D1291, Lookup!$C$3:$C$134, 0),)</f>
        <v>Plus Capex WWN</v>
      </c>
    </row>
    <row r="1292" spans="3:13">
      <c r="C1292" s="15" t="s">
        <v>306</v>
      </c>
      <c r="D1292" s="15" t="s">
        <v>236</v>
      </c>
      <c r="E1292" s="15" t="s">
        <v>237</v>
      </c>
      <c r="F1292" s="15" t="s">
        <v>36</v>
      </c>
      <c r="G1292" s="15">
        <f xml:space="preserve"> IF( ISNA( 'F_Inputs - Reps override'!F1292 ), "", IF( ISBLANK( 'F_Inputs - Reps override'!F1292 ), 'F_Inputs - Reps'!F1292, 'F_Inputs - Reps override'!F1292 ) )</f>
        <v>0</v>
      </c>
      <c r="H1292" s="15">
        <f xml:space="preserve"> IF( ISNA( 'F_Inputs - Reps override'!G1292 ), "", IF( ISBLANK( 'F_Inputs - Reps override'!G1292 ), 'F_Inputs - Reps'!G1292, 'F_Inputs - Reps override'!G1292 ) )</f>
        <v>0</v>
      </c>
      <c r="I1292" s="15">
        <f xml:space="preserve"> IF( ISNA( 'F_Inputs - Reps override'!H1292 ), "", IF( ISBLANK( 'F_Inputs - Reps override'!H1292 ), 'F_Inputs - Reps'!H1292, 'F_Inputs - Reps override'!H1292 ) )</f>
        <v>0</v>
      </c>
      <c r="J1292" s="15">
        <f xml:space="preserve"> IF( ISNA( 'F_Inputs - Reps override'!I1292 ), "", IF( ISBLANK( 'F_Inputs - Reps override'!I1292 ), 'F_Inputs - Reps'!I1292, 'F_Inputs - Reps override'!I1292 ) )</f>
        <v>0</v>
      </c>
      <c r="K1292" s="15">
        <f xml:space="preserve"> IF( ISNA( 'F_Inputs - Reps override'!J1292 ), "", IF( ISBLANK( 'F_Inputs - Reps override'!J1292 ), 'F_Inputs - Reps'!J1292, 'F_Inputs - Reps override'!J1292 ) )</f>
        <v>0</v>
      </c>
      <c r="L1292" s="7">
        <f t="shared" si="20"/>
        <v>0</v>
      </c>
      <c r="M1292" t="str">
        <f xml:space="preserve"> INDEX(Lookup!$D$3:$D$134, MATCH('Inputs - Reps'!D1292, Lookup!$C$3:$C$134, 0),)</f>
        <v>Plus Capex WWN</v>
      </c>
    </row>
    <row r="1293" spans="3:13">
      <c r="C1293" s="15" t="s">
        <v>306</v>
      </c>
      <c r="D1293" s="15" t="s">
        <v>238</v>
      </c>
      <c r="E1293" s="15" t="s">
        <v>239</v>
      </c>
      <c r="F1293" s="15" t="s">
        <v>36</v>
      </c>
      <c r="G1293" s="15">
        <f xml:space="preserve"> IF( ISNA( 'F_Inputs - Reps override'!F1293 ), "", IF( ISBLANK( 'F_Inputs - Reps override'!F1293 ), 'F_Inputs - Reps'!F1293, 'F_Inputs - Reps override'!F1293 ) )</f>
        <v>0</v>
      </c>
      <c r="H1293" s="15">
        <f xml:space="preserve"> IF( ISNA( 'F_Inputs - Reps override'!G1293 ), "", IF( ISBLANK( 'F_Inputs - Reps override'!G1293 ), 'F_Inputs - Reps'!G1293, 'F_Inputs - Reps override'!G1293 ) )</f>
        <v>0</v>
      </c>
      <c r="I1293" s="15">
        <f xml:space="preserve"> IF( ISNA( 'F_Inputs - Reps override'!H1293 ), "", IF( ISBLANK( 'F_Inputs - Reps override'!H1293 ), 'F_Inputs - Reps'!H1293, 'F_Inputs - Reps override'!H1293 ) )</f>
        <v>0</v>
      </c>
      <c r="J1293" s="15">
        <f xml:space="preserve"> IF( ISNA( 'F_Inputs - Reps override'!I1293 ), "", IF( ISBLANK( 'F_Inputs - Reps override'!I1293 ), 'F_Inputs - Reps'!I1293, 'F_Inputs - Reps override'!I1293 ) )</f>
        <v>0</v>
      </c>
      <c r="K1293" s="15">
        <f xml:space="preserve"> IF( ISNA( 'F_Inputs - Reps override'!J1293 ), "", IF( ISBLANK( 'F_Inputs - Reps override'!J1293 ), 'F_Inputs - Reps'!J1293, 'F_Inputs - Reps override'!J1293 ) )</f>
        <v>0</v>
      </c>
      <c r="L1293" s="7">
        <f t="shared" si="20"/>
        <v>0</v>
      </c>
      <c r="M1293" t="str">
        <f xml:space="preserve"> INDEX(Lookup!$D$3:$D$134, MATCH('Inputs - Reps'!D1293, Lookup!$C$3:$C$134, 0),)</f>
        <v>Plus Capex BIO</v>
      </c>
    </row>
    <row r="1294" spans="3:13">
      <c r="C1294" s="15" t="s">
        <v>306</v>
      </c>
      <c r="D1294" s="15" t="s">
        <v>240</v>
      </c>
      <c r="E1294" s="15" t="s">
        <v>241</v>
      </c>
      <c r="F1294" s="15" t="s">
        <v>36</v>
      </c>
      <c r="G1294" s="15">
        <f xml:space="preserve"> IF( ISNA( 'F_Inputs - Reps override'!F1294 ), "", IF( ISBLANK( 'F_Inputs - Reps override'!F1294 ), 'F_Inputs - Reps'!F1294, 'F_Inputs - Reps override'!F1294 ) )</f>
        <v>0</v>
      </c>
      <c r="H1294" s="15">
        <f xml:space="preserve"> IF( ISNA( 'F_Inputs - Reps override'!G1294 ), "", IF( ISBLANK( 'F_Inputs - Reps override'!G1294 ), 'F_Inputs - Reps'!G1294, 'F_Inputs - Reps override'!G1294 ) )</f>
        <v>0</v>
      </c>
      <c r="I1294" s="15">
        <f xml:space="preserve"> IF( ISNA( 'F_Inputs - Reps override'!H1294 ), "", IF( ISBLANK( 'F_Inputs - Reps override'!H1294 ), 'F_Inputs - Reps'!H1294, 'F_Inputs - Reps override'!H1294 ) )</f>
        <v>0</v>
      </c>
      <c r="J1294" s="15">
        <f xml:space="preserve"> IF( ISNA( 'F_Inputs - Reps override'!I1294 ), "", IF( ISBLANK( 'F_Inputs - Reps override'!I1294 ), 'F_Inputs - Reps'!I1294, 'F_Inputs - Reps override'!I1294 ) )</f>
        <v>0</v>
      </c>
      <c r="K1294" s="15">
        <f xml:space="preserve"> IF( ISNA( 'F_Inputs - Reps override'!J1294 ), "", IF( ISBLANK( 'F_Inputs - Reps override'!J1294 ), 'F_Inputs - Reps'!J1294, 'F_Inputs - Reps override'!J1294 ) )</f>
        <v>0</v>
      </c>
      <c r="L1294" s="7">
        <f t="shared" si="20"/>
        <v>0</v>
      </c>
      <c r="M1294" t="str">
        <f xml:space="preserve"> INDEX(Lookup!$D$3:$D$134, MATCH('Inputs - Reps'!D1294, Lookup!$C$3:$C$134, 0),)</f>
        <v>Plus Capex BIO</v>
      </c>
    </row>
    <row r="1295" spans="3:13">
      <c r="C1295" s="15" t="s">
        <v>306</v>
      </c>
      <c r="D1295" s="15" t="s">
        <v>242</v>
      </c>
      <c r="E1295" s="15" t="s">
        <v>243</v>
      </c>
      <c r="F1295" s="15" t="s">
        <v>36</v>
      </c>
      <c r="G1295" s="15">
        <f xml:space="preserve"> IF( ISNA( 'F_Inputs - Reps override'!F1295 ), "", IF( ISBLANK( 'F_Inputs - Reps override'!F1295 ), 'F_Inputs - Reps'!F1295, 'F_Inputs - Reps override'!F1295 ) )</f>
        <v>0</v>
      </c>
      <c r="H1295" s="15">
        <f xml:space="preserve"> IF( ISNA( 'F_Inputs - Reps override'!G1295 ), "", IF( ISBLANK( 'F_Inputs - Reps override'!G1295 ), 'F_Inputs - Reps'!G1295, 'F_Inputs - Reps override'!G1295 ) )</f>
        <v>0</v>
      </c>
      <c r="I1295" s="15">
        <f xml:space="preserve"> IF( ISNA( 'F_Inputs - Reps override'!H1295 ), "", IF( ISBLANK( 'F_Inputs - Reps override'!H1295 ), 'F_Inputs - Reps'!H1295, 'F_Inputs - Reps override'!H1295 ) )</f>
        <v>0</v>
      </c>
      <c r="J1295" s="15">
        <f xml:space="preserve"> IF( ISNA( 'F_Inputs - Reps override'!I1295 ), "", IF( ISBLANK( 'F_Inputs - Reps override'!I1295 ), 'F_Inputs - Reps'!I1295, 'F_Inputs - Reps override'!I1295 ) )</f>
        <v>0</v>
      </c>
      <c r="K1295" s="15">
        <f xml:space="preserve"> IF( ISNA( 'F_Inputs - Reps override'!J1295 ), "", IF( ISBLANK( 'F_Inputs - Reps override'!J1295 ), 'F_Inputs - Reps'!J1295, 'F_Inputs - Reps override'!J1295 ) )</f>
        <v>0</v>
      </c>
      <c r="L1295" s="7">
        <f t="shared" si="20"/>
        <v>0</v>
      </c>
      <c r="M1295" t="str">
        <f xml:space="preserve"> INDEX(Lookup!$D$3:$D$134, MATCH('Inputs - Reps'!D1295, Lookup!$C$3:$C$134, 0),)</f>
        <v>Plus Capex BIO</v>
      </c>
    </row>
    <row r="1296" spans="3:13">
      <c r="C1296" s="15" t="s">
        <v>306</v>
      </c>
      <c r="D1296" s="15" t="s">
        <v>244</v>
      </c>
      <c r="E1296" s="15" t="s">
        <v>245</v>
      </c>
      <c r="F1296" s="15" t="s">
        <v>36</v>
      </c>
      <c r="G1296" s="15">
        <f xml:space="preserve"> IF( ISNA( 'F_Inputs - Reps override'!F1296 ), "", IF( ISBLANK( 'F_Inputs - Reps override'!F1296 ), 'F_Inputs - Reps'!F1296, 'F_Inputs - Reps override'!F1296 ) )</f>
        <v>0</v>
      </c>
      <c r="H1296" s="15">
        <f xml:space="preserve"> IF( ISNA( 'F_Inputs - Reps override'!G1296 ), "", IF( ISBLANK( 'F_Inputs - Reps override'!G1296 ), 'F_Inputs - Reps'!G1296, 'F_Inputs - Reps override'!G1296 ) )</f>
        <v>0</v>
      </c>
      <c r="I1296" s="15">
        <f xml:space="preserve"> IF( ISNA( 'F_Inputs - Reps override'!H1296 ), "", IF( ISBLANK( 'F_Inputs - Reps override'!H1296 ), 'F_Inputs - Reps'!H1296, 'F_Inputs - Reps override'!H1296 ) )</f>
        <v>0</v>
      </c>
      <c r="J1296" s="15">
        <f xml:space="preserve"> IF( ISNA( 'F_Inputs - Reps override'!I1296 ), "", IF( ISBLANK( 'F_Inputs - Reps override'!I1296 ), 'F_Inputs - Reps'!I1296, 'F_Inputs - Reps override'!I1296 ) )</f>
        <v>0</v>
      </c>
      <c r="K1296" s="15">
        <f xml:space="preserve"> IF( ISNA( 'F_Inputs - Reps override'!J1296 ), "", IF( ISBLANK( 'F_Inputs - Reps override'!J1296 ), 'F_Inputs - Reps'!J1296, 'F_Inputs - Reps override'!J1296 ) )</f>
        <v>0</v>
      </c>
      <c r="L1296" s="7">
        <f t="shared" si="20"/>
        <v>0</v>
      </c>
      <c r="M1296" t="str">
        <f xml:space="preserve"> INDEX(Lookup!$D$3:$D$134, MATCH('Inputs - Reps'!D1296, Lookup!$C$3:$C$134, 0),)</f>
        <v>E Capex WWN</v>
      </c>
    </row>
    <row r="1297" spans="3:13">
      <c r="C1297" s="15" t="s">
        <v>306</v>
      </c>
      <c r="D1297" s="15" t="s">
        <v>246</v>
      </c>
      <c r="E1297" s="15" t="s">
        <v>247</v>
      </c>
      <c r="F1297" s="15" t="s">
        <v>36</v>
      </c>
      <c r="G1297" s="15">
        <f xml:space="preserve"> IF( ISNA( 'F_Inputs - Reps override'!F1297 ), "", IF( ISBLANK( 'F_Inputs - Reps override'!F1297 ), 'F_Inputs - Reps'!F1297, 'F_Inputs - Reps override'!F1297 ) )</f>
        <v>0</v>
      </c>
      <c r="H1297" s="15">
        <f xml:space="preserve"> IF( ISNA( 'F_Inputs - Reps override'!G1297 ), "", IF( ISBLANK( 'F_Inputs - Reps override'!G1297 ), 'F_Inputs - Reps'!G1297, 'F_Inputs - Reps override'!G1297 ) )</f>
        <v>0</v>
      </c>
      <c r="I1297" s="15">
        <f xml:space="preserve"> IF( ISNA( 'F_Inputs - Reps override'!H1297 ), "", IF( ISBLANK( 'F_Inputs - Reps override'!H1297 ), 'F_Inputs - Reps'!H1297, 'F_Inputs - Reps override'!H1297 ) )</f>
        <v>0</v>
      </c>
      <c r="J1297" s="15">
        <f xml:space="preserve"> IF( ISNA( 'F_Inputs - Reps override'!I1297 ), "", IF( ISBLANK( 'F_Inputs - Reps override'!I1297 ), 'F_Inputs - Reps'!I1297, 'F_Inputs - Reps override'!I1297 ) )</f>
        <v>0</v>
      </c>
      <c r="K1297" s="15">
        <f xml:space="preserve"> IF( ISNA( 'F_Inputs - Reps override'!J1297 ), "", IF( ISBLANK( 'F_Inputs - Reps override'!J1297 ), 'F_Inputs - Reps'!J1297, 'F_Inputs - Reps override'!J1297 ) )</f>
        <v>0</v>
      </c>
      <c r="L1297" s="7">
        <f t="shared" si="20"/>
        <v>0</v>
      </c>
      <c r="M1297" t="str">
        <f xml:space="preserve"> INDEX(Lookup!$D$3:$D$134, MATCH('Inputs - Reps'!D1297, Lookup!$C$3:$C$134, 0),)</f>
        <v>E Capex WWN</v>
      </c>
    </row>
    <row r="1298" spans="3:13">
      <c r="C1298" s="15" t="s">
        <v>306</v>
      </c>
      <c r="D1298" s="15" t="s">
        <v>248</v>
      </c>
      <c r="E1298" s="15" t="s">
        <v>249</v>
      </c>
      <c r="F1298" s="15" t="s">
        <v>36</v>
      </c>
      <c r="G1298" s="15">
        <f xml:space="preserve"> IF( ISNA( 'F_Inputs - Reps override'!F1298 ), "", IF( ISBLANK( 'F_Inputs - Reps override'!F1298 ), 'F_Inputs - Reps'!F1298, 'F_Inputs - Reps override'!F1298 ) )</f>
        <v>0</v>
      </c>
      <c r="H1298" s="15">
        <f xml:space="preserve"> IF( ISNA( 'F_Inputs - Reps override'!G1298 ), "", IF( ISBLANK( 'F_Inputs - Reps override'!G1298 ), 'F_Inputs - Reps'!G1298, 'F_Inputs - Reps override'!G1298 ) )</f>
        <v>0</v>
      </c>
      <c r="I1298" s="15">
        <f xml:space="preserve"> IF( ISNA( 'F_Inputs - Reps override'!H1298 ), "", IF( ISBLANK( 'F_Inputs - Reps override'!H1298 ), 'F_Inputs - Reps'!H1298, 'F_Inputs - Reps override'!H1298 ) )</f>
        <v>0</v>
      </c>
      <c r="J1298" s="15">
        <f xml:space="preserve"> IF( ISNA( 'F_Inputs - Reps override'!I1298 ), "", IF( ISBLANK( 'F_Inputs - Reps override'!I1298 ), 'F_Inputs - Reps'!I1298, 'F_Inputs - Reps override'!I1298 ) )</f>
        <v>0</v>
      </c>
      <c r="K1298" s="15">
        <f xml:space="preserve"> IF( ISNA( 'F_Inputs - Reps override'!J1298 ), "", IF( ISBLANK( 'F_Inputs - Reps override'!J1298 ), 'F_Inputs - Reps'!J1298, 'F_Inputs - Reps override'!J1298 ) )</f>
        <v>0</v>
      </c>
      <c r="L1298" s="7">
        <f t="shared" si="20"/>
        <v>0</v>
      </c>
      <c r="M1298" t="str">
        <f xml:space="preserve"> INDEX(Lookup!$D$3:$D$134, MATCH('Inputs - Reps'!D1298, Lookup!$C$3:$C$134, 0),)</f>
        <v>E Capex BIO</v>
      </c>
    </row>
    <row r="1299" spans="3:13">
      <c r="C1299" s="15" t="s">
        <v>306</v>
      </c>
      <c r="D1299" s="15" t="s">
        <v>250</v>
      </c>
      <c r="E1299" s="15" t="s">
        <v>251</v>
      </c>
      <c r="F1299" s="15" t="s">
        <v>36</v>
      </c>
      <c r="G1299" s="15">
        <f xml:space="preserve"> IF( ISNA( 'F_Inputs - Reps override'!F1299 ), "", IF( ISBLANK( 'F_Inputs - Reps override'!F1299 ), 'F_Inputs - Reps'!F1299, 'F_Inputs - Reps override'!F1299 ) )</f>
        <v>0</v>
      </c>
      <c r="H1299" s="15">
        <f xml:space="preserve"> IF( ISNA( 'F_Inputs - Reps override'!G1299 ), "", IF( ISBLANK( 'F_Inputs - Reps override'!G1299 ), 'F_Inputs - Reps'!G1299, 'F_Inputs - Reps override'!G1299 ) )</f>
        <v>0</v>
      </c>
      <c r="I1299" s="15">
        <f xml:space="preserve"> IF( ISNA( 'F_Inputs - Reps override'!H1299 ), "", IF( ISBLANK( 'F_Inputs - Reps override'!H1299 ), 'F_Inputs - Reps'!H1299, 'F_Inputs - Reps override'!H1299 ) )</f>
        <v>0</v>
      </c>
      <c r="J1299" s="15">
        <f xml:space="preserve"> IF( ISNA( 'F_Inputs - Reps override'!I1299 ), "", IF( ISBLANK( 'F_Inputs - Reps override'!I1299 ), 'F_Inputs - Reps'!I1299, 'F_Inputs - Reps override'!I1299 ) )</f>
        <v>0</v>
      </c>
      <c r="K1299" s="15">
        <f xml:space="preserve"> IF( ISNA( 'F_Inputs - Reps override'!J1299 ), "", IF( ISBLANK( 'F_Inputs - Reps override'!J1299 ), 'F_Inputs - Reps'!J1299, 'F_Inputs - Reps override'!J1299 ) )</f>
        <v>0</v>
      </c>
      <c r="L1299" s="7">
        <f t="shared" si="20"/>
        <v>0</v>
      </c>
      <c r="M1299" t="str">
        <f xml:space="preserve"> INDEX(Lookup!$D$3:$D$134, MATCH('Inputs - Reps'!D1299, Lookup!$C$3:$C$134, 0),)</f>
        <v>E Capex BIO</v>
      </c>
    </row>
    <row r="1300" spans="3:13">
      <c r="C1300" s="15" t="s">
        <v>306</v>
      </c>
      <c r="D1300" s="15" t="s">
        <v>252</v>
      </c>
      <c r="E1300" s="15" t="s">
        <v>253</v>
      </c>
      <c r="F1300" s="15" t="s">
        <v>36</v>
      </c>
      <c r="G1300" s="15">
        <f xml:space="preserve"> IF( ISNA( 'F_Inputs - Reps override'!F1300 ), "", IF( ISBLANK( 'F_Inputs - Reps override'!F1300 ), 'F_Inputs - Reps'!F1300, 'F_Inputs - Reps override'!F1300 ) )</f>
        <v>0</v>
      </c>
      <c r="H1300" s="15">
        <f xml:space="preserve"> IF( ISNA( 'F_Inputs - Reps override'!G1300 ), "", IF( ISBLANK( 'F_Inputs - Reps override'!G1300 ), 'F_Inputs - Reps'!G1300, 'F_Inputs - Reps override'!G1300 ) )</f>
        <v>0</v>
      </c>
      <c r="I1300" s="15">
        <f xml:space="preserve"> IF( ISNA( 'F_Inputs - Reps override'!H1300 ), "", IF( ISBLANK( 'F_Inputs - Reps override'!H1300 ), 'F_Inputs - Reps'!H1300, 'F_Inputs - Reps override'!H1300 ) )</f>
        <v>0</v>
      </c>
      <c r="J1300" s="15">
        <f xml:space="preserve"> IF( ISNA( 'F_Inputs - Reps override'!I1300 ), "", IF( ISBLANK( 'F_Inputs - Reps override'!I1300 ), 'F_Inputs - Reps'!I1300, 'F_Inputs - Reps override'!I1300 ) )</f>
        <v>0</v>
      </c>
      <c r="K1300" s="15">
        <f xml:space="preserve"> IF( ISNA( 'F_Inputs - Reps override'!J1300 ), "", IF( ISBLANK( 'F_Inputs - Reps override'!J1300 ), 'F_Inputs - Reps'!J1300, 'F_Inputs - Reps override'!J1300 ) )</f>
        <v>0</v>
      </c>
      <c r="L1300" s="7">
        <f t="shared" si="20"/>
        <v>0</v>
      </c>
      <c r="M1300" t="str">
        <f xml:space="preserve"> INDEX(Lookup!$D$3:$D$134, MATCH('Inputs - Reps'!D1300, Lookup!$C$3:$C$134, 0),)</f>
        <v>E Capex BIO</v>
      </c>
    </row>
    <row r="1301" spans="3:13">
      <c r="C1301" s="15" t="s">
        <v>306</v>
      </c>
      <c r="D1301" s="15" t="s">
        <v>254</v>
      </c>
      <c r="E1301" s="15" t="s">
        <v>255</v>
      </c>
      <c r="F1301" s="15" t="s">
        <v>36</v>
      </c>
      <c r="G1301" s="15">
        <f xml:space="preserve"> IF( ISNA( 'F_Inputs - Reps override'!F1301 ), "", IF( ISBLANK( 'F_Inputs - Reps override'!F1301 ), 'F_Inputs - Reps'!F1301, 'F_Inputs - Reps override'!F1301 ) )</f>
        <v>0</v>
      </c>
      <c r="H1301" s="15">
        <f xml:space="preserve"> IF( ISNA( 'F_Inputs - Reps override'!G1301 ), "", IF( ISBLANK( 'F_Inputs - Reps override'!G1301 ), 'F_Inputs - Reps'!G1301, 'F_Inputs - Reps override'!G1301 ) )</f>
        <v>0</v>
      </c>
      <c r="I1301" s="15">
        <f xml:space="preserve"> IF( ISNA( 'F_Inputs - Reps override'!H1301 ), "", IF( ISBLANK( 'F_Inputs - Reps override'!H1301 ), 'F_Inputs - Reps'!H1301, 'F_Inputs - Reps override'!H1301 ) )</f>
        <v>0</v>
      </c>
      <c r="J1301" s="15">
        <f xml:space="preserve"> IF( ISNA( 'F_Inputs - Reps override'!I1301 ), "", IF( ISBLANK( 'F_Inputs - Reps override'!I1301 ), 'F_Inputs - Reps'!I1301, 'F_Inputs - Reps override'!I1301 ) )</f>
        <v>0</v>
      </c>
      <c r="K1301" s="15">
        <f xml:space="preserve"> IF( ISNA( 'F_Inputs - Reps override'!J1301 ), "", IF( ISBLANK( 'F_Inputs - Reps override'!J1301 ), 'F_Inputs - Reps'!J1301, 'F_Inputs - Reps override'!J1301 ) )</f>
        <v>0</v>
      </c>
      <c r="L1301" s="7">
        <f t="shared" si="20"/>
        <v>0</v>
      </c>
      <c r="M1301" t="str">
        <f xml:space="preserve"> INDEX(Lookup!$D$3:$D$134, MATCH('Inputs - Reps'!D1301, Lookup!$C$3:$C$134, 0),)</f>
        <v>E Opex DMMY</v>
      </c>
    </row>
    <row r="1302" spans="3:13">
      <c r="C1302" s="15" t="s">
        <v>306</v>
      </c>
      <c r="D1302" s="15" t="s">
        <v>256</v>
      </c>
      <c r="E1302" s="15" t="s">
        <v>257</v>
      </c>
      <c r="F1302" s="15" t="s">
        <v>36</v>
      </c>
      <c r="G1302" s="15">
        <f xml:space="preserve"> IF( ISNA( 'F_Inputs - Reps override'!F1302 ), "", IF( ISBLANK( 'F_Inputs - Reps override'!F1302 ), 'F_Inputs - Reps'!F1302, 'F_Inputs - Reps override'!F1302 ) )</f>
        <v>0</v>
      </c>
      <c r="H1302" s="15">
        <f xml:space="preserve"> IF( ISNA( 'F_Inputs - Reps override'!G1302 ), "", IF( ISBLANK( 'F_Inputs - Reps override'!G1302 ), 'F_Inputs - Reps'!G1302, 'F_Inputs - Reps override'!G1302 ) )</f>
        <v>0</v>
      </c>
      <c r="I1302" s="15">
        <f xml:space="preserve"> IF( ISNA( 'F_Inputs - Reps override'!H1302 ), "", IF( ISBLANK( 'F_Inputs - Reps override'!H1302 ), 'F_Inputs - Reps'!H1302, 'F_Inputs - Reps override'!H1302 ) )</f>
        <v>0</v>
      </c>
      <c r="J1302" s="15">
        <f xml:space="preserve"> IF( ISNA( 'F_Inputs - Reps override'!I1302 ), "", IF( ISBLANK( 'F_Inputs - Reps override'!I1302 ), 'F_Inputs - Reps'!I1302, 'F_Inputs - Reps override'!I1302 ) )</f>
        <v>0</v>
      </c>
      <c r="K1302" s="15">
        <f xml:space="preserve"> IF( ISNA( 'F_Inputs - Reps override'!J1302 ), "", IF( ISBLANK( 'F_Inputs - Reps override'!J1302 ), 'F_Inputs - Reps'!J1302, 'F_Inputs - Reps override'!J1302 ) )</f>
        <v>0</v>
      </c>
      <c r="L1302" s="7">
        <f t="shared" si="20"/>
        <v>0</v>
      </c>
      <c r="M1302" t="str">
        <f xml:space="preserve"> INDEX(Lookup!$D$3:$D$134, MATCH('Inputs - Reps'!D1302, Lookup!$C$3:$C$134, 0),)</f>
        <v>E Capex DMMY</v>
      </c>
    </row>
    <row r="1303" spans="3:13">
      <c r="C1303" s="15" t="s">
        <v>306</v>
      </c>
      <c r="D1303" s="15" t="s">
        <v>258</v>
      </c>
      <c r="E1303" s="15" t="s">
        <v>259</v>
      </c>
      <c r="F1303" s="15" t="s">
        <v>36</v>
      </c>
      <c r="G1303" s="15">
        <f xml:space="preserve"> IF( ISNA( 'F_Inputs - Reps override'!F1303 ), "", IF( ISBLANK( 'F_Inputs - Reps override'!F1303 ), 'F_Inputs - Reps'!F1303, 'F_Inputs - Reps override'!F1303 ) )</f>
        <v>10.641999999999999</v>
      </c>
      <c r="H1303" s="15">
        <f xml:space="preserve"> IF( ISNA( 'F_Inputs - Reps override'!G1303 ), "", IF( ISBLANK( 'F_Inputs - Reps override'!G1303 ), 'F_Inputs - Reps'!G1303, 'F_Inputs - Reps override'!G1303 ) )</f>
        <v>6.4290000000000003</v>
      </c>
      <c r="I1303" s="15">
        <f xml:space="preserve"> IF( ISNA( 'F_Inputs - Reps override'!H1303 ), "", IF( ISBLANK( 'F_Inputs - Reps override'!H1303 ), 'F_Inputs - Reps'!H1303, 'F_Inputs - Reps override'!H1303 ) )</f>
        <v>7.476</v>
      </c>
      <c r="J1303" s="15">
        <f xml:space="preserve"> IF( ISNA( 'F_Inputs - Reps override'!I1303 ), "", IF( ISBLANK( 'F_Inputs - Reps override'!I1303 ), 'F_Inputs - Reps'!I1303, 'F_Inputs - Reps override'!I1303 ) )</f>
        <v>18.585999999999999</v>
      </c>
      <c r="K1303" s="15">
        <f xml:space="preserve"> IF( ISNA( 'F_Inputs - Reps override'!J1303 ), "", IF( ISBLANK( 'F_Inputs - Reps override'!J1303 ), 'F_Inputs - Reps'!J1303, 'F_Inputs - Reps override'!J1303 ) )</f>
        <v>21.55</v>
      </c>
      <c r="L1303" s="7">
        <f t="shared" si="20"/>
        <v>64.682999999999993</v>
      </c>
      <c r="M1303" t="str">
        <f xml:space="preserve"> INDEX(Lookup!$D$3:$D$134, MATCH('Inputs - Reps'!D1303, Lookup!$C$3:$C$134, 0),)</f>
        <v>E Capex DMMY</v>
      </c>
    </row>
    <row r="1304" spans="3:13">
      <c r="C1304" s="15" t="s">
        <v>306</v>
      </c>
      <c r="D1304" s="15" t="s">
        <v>260</v>
      </c>
      <c r="E1304" s="15" t="s">
        <v>261</v>
      </c>
      <c r="F1304" s="15" t="s">
        <v>36</v>
      </c>
      <c r="G1304" s="15">
        <f xml:space="preserve"> IF( ISNA( 'F_Inputs - Reps override'!F1304 ), "", IF( ISBLANK( 'F_Inputs - Reps override'!F1304 ), 'F_Inputs - Reps'!F1304, 'F_Inputs - Reps override'!F1304 ) )</f>
        <v>0</v>
      </c>
      <c r="H1304" s="15">
        <f xml:space="preserve"> IF( ISNA( 'F_Inputs - Reps override'!G1304 ), "", IF( ISBLANK( 'F_Inputs - Reps override'!G1304 ), 'F_Inputs - Reps'!G1304, 'F_Inputs - Reps override'!G1304 ) )</f>
        <v>0</v>
      </c>
      <c r="I1304" s="15">
        <f xml:space="preserve"> IF( ISNA( 'F_Inputs - Reps override'!H1304 ), "", IF( ISBLANK( 'F_Inputs - Reps override'!H1304 ), 'F_Inputs - Reps'!H1304, 'F_Inputs - Reps override'!H1304 ) )</f>
        <v>0</v>
      </c>
      <c r="J1304" s="15">
        <f xml:space="preserve"> IF( ISNA( 'F_Inputs - Reps override'!I1304 ), "", IF( ISBLANK( 'F_Inputs - Reps override'!I1304 ), 'F_Inputs - Reps'!I1304, 'F_Inputs - Reps override'!I1304 ) )</f>
        <v>0</v>
      </c>
      <c r="K1304" s="15">
        <f xml:space="preserve"> IF( ISNA( 'F_Inputs - Reps override'!J1304 ), "", IF( ISBLANK( 'F_Inputs - Reps override'!J1304 ), 'F_Inputs - Reps'!J1304, 'F_Inputs - Reps override'!J1304 ) )</f>
        <v>0</v>
      </c>
      <c r="L1304" s="7">
        <f t="shared" si="20"/>
        <v>0</v>
      </c>
      <c r="M1304" t="str">
        <f xml:space="preserve"> INDEX(Lookup!$D$3:$D$134, MATCH('Inputs - Reps'!D1304, Lookup!$C$3:$C$134, 0),)</f>
        <v>E Capex DMMY</v>
      </c>
    </row>
    <row r="1305" spans="3:13">
      <c r="C1305" s="15" t="s">
        <v>306</v>
      </c>
      <c r="D1305" s="15" t="s">
        <v>262</v>
      </c>
      <c r="E1305" s="15" t="s">
        <v>263</v>
      </c>
      <c r="F1305" s="15" t="s">
        <v>36</v>
      </c>
      <c r="G1305" s="15">
        <f xml:space="preserve"> IF( ISNA( 'F_Inputs - Reps override'!F1305 ), "", IF( ISBLANK( 'F_Inputs - Reps override'!F1305 ), 'F_Inputs - Reps'!F1305, 'F_Inputs - Reps override'!F1305 ) )</f>
        <v>0</v>
      </c>
      <c r="H1305" s="15">
        <f xml:space="preserve"> IF( ISNA( 'F_Inputs - Reps override'!G1305 ), "", IF( ISBLANK( 'F_Inputs - Reps override'!G1305 ), 'F_Inputs - Reps'!G1305, 'F_Inputs - Reps override'!G1305 ) )</f>
        <v>0</v>
      </c>
      <c r="I1305" s="15">
        <f xml:space="preserve"> IF( ISNA( 'F_Inputs - Reps override'!H1305 ), "", IF( ISBLANK( 'F_Inputs - Reps override'!H1305 ), 'F_Inputs - Reps'!H1305, 'F_Inputs - Reps override'!H1305 ) )</f>
        <v>0</v>
      </c>
      <c r="J1305" s="15">
        <f xml:space="preserve"> IF( ISNA( 'F_Inputs - Reps override'!I1305 ), "", IF( ISBLANK( 'F_Inputs - Reps override'!I1305 ), 'F_Inputs - Reps'!I1305, 'F_Inputs - Reps override'!I1305 ) )</f>
        <v>0</v>
      </c>
      <c r="K1305" s="15">
        <f xml:space="preserve"> IF( ISNA( 'F_Inputs - Reps override'!J1305 ), "", IF( ISBLANK( 'F_Inputs - Reps override'!J1305 ), 'F_Inputs - Reps'!J1305, 'F_Inputs - Reps override'!J1305 ) )</f>
        <v>0</v>
      </c>
      <c r="L1305" s="7">
        <f t="shared" si="20"/>
        <v>0</v>
      </c>
      <c r="M1305" t="str">
        <f xml:space="preserve"> INDEX(Lookup!$D$3:$D$134, MATCH('Inputs - Reps'!D1305, Lookup!$C$3:$C$134, 0),)</f>
        <v>DMMY G&amp;C</v>
      </c>
    </row>
    <row r="1306" spans="3:13">
      <c r="C1306" s="15" t="s">
        <v>306</v>
      </c>
      <c r="D1306" s="15" t="s">
        <v>264</v>
      </c>
      <c r="E1306" s="15" t="s">
        <v>265</v>
      </c>
      <c r="F1306" s="15" t="s">
        <v>36</v>
      </c>
      <c r="G1306" s="15">
        <f xml:space="preserve"> IF( ISNA( 'F_Inputs - Reps override'!F1306 ), "", IF( ISBLANK( 'F_Inputs - Reps override'!F1306 ), 'F_Inputs - Reps'!F1306, 'F_Inputs - Reps override'!F1306 ) )</f>
        <v>0</v>
      </c>
      <c r="H1306" s="15">
        <f xml:space="preserve"> IF( ISNA( 'F_Inputs - Reps override'!G1306 ), "", IF( ISBLANK( 'F_Inputs - Reps override'!G1306 ), 'F_Inputs - Reps'!G1306, 'F_Inputs - Reps override'!G1306 ) )</f>
        <v>0</v>
      </c>
      <c r="I1306" s="15">
        <f xml:space="preserve"> IF( ISNA( 'F_Inputs - Reps override'!H1306 ), "", IF( ISBLANK( 'F_Inputs - Reps override'!H1306 ), 'F_Inputs - Reps'!H1306, 'F_Inputs - Reps override'!H1306 ) )</f>
        <v>0</v>
      </c>
      <c r="J1306" s="15">
        <f xml:space="preserve"> IF( ISNA( 'F_Inputs - Reps override'!I1306 ), "", IF( ISBLANK( 'F_Inputs - Reps override'!I1306 ), 'F_Inputs - Reps'!I1306, 'F_Inputs - Reps override'!I1306 ) )</f>
        <v>0</v>
      </c>
      <c r="K1306" s="15">
        <f xml:space="preserve"> IF( ISNA( 'F_Inputs - Reps override'!J1306 ), "", IF( ISBLANK( 'F_Inputs - Reps override'!J1306 ), 'F_Inputs - Reps'!J1306, 'F_Inputs - Reps override'!J1306 ) )</f>
        <v>0</v>
      </c>
      <c r="L1306" s="7">
        <f t="shared" si="20"/>
        <v>0</v>
      </c>
      <c r="M1306" t="str">
        <f xml:space="preserve"> INDEX(Lookup!$D$3:$D$134, MATCH('Inputs - Reps'!D1306, Lookup!$C$3:$C$134, 0),)</f>
        <v>3rd Opex WR</v>
      </c>
    </row>
    <row r="1307" spans="3:13">
      <c r="C1307" s="15" t="s">
        <v>306</v>
      </c>
      <c r="D1307" s="15" t="s">
        <v>266</v>
      </c>
      <c r="E1307" s="15" t="s">
        <v>267</v>
      </c>
      <c r="F1307" s="15" t="s">
        <v>36</v>
      </c>
      <c r="G1307" s="15">
        <f xml:space="preserve"> IF( ISNA( 'F_Inputs - Reps override'!F1307 ), "", IF( ISBLANK( 'F_Inputs - Reps override'!F1307 ), 'F_Inputs - Reps'!F1307, 'F_Inputs - Reps override'!F1307 ) )</f>
        <v>0</v>
      </c>
      <c r="H1307" s="15">
        <f xml:space="preserve"> IF( ISNA( 'F_Inputs - Reps override'!G1307 ), "", IF( ISBLANK( 'F_Inputs - Reps override'!G1307 ), 'F_Inputs - Reps'!G1307, 'F_Inputs - Reps override'!G1307 ) )</f>
        <v>0</v>
      </c>
      <c r="I1307" s="15">
        <f xml:space="preserve"> IF( ISNA( 'F_Inputs - Reps override'!H1307 ), "", IF( ISBLANK( 'F_Inputs - Reps override'!H1307 ), 'F_Inputs - Reps'!H1307, 'F_Inputs - Reps override'!H1307 ) )</f>
        <v>0</v>
      </c>
      <c r="J1307" s="15">
        <f xml:space="preserve"> IF( ISNA( 'F_Inputs - Reps override'!I1307 ), "", IF( ISBLANK( 'F_Inputs - Reps override'!I1307 ), 'F_Inputs - Reps'!I1307, 'F_Inputs - Reps override'!I1307 ) )</f>
        <v>0</v>
      </c>
      <c r="K1307" s="15">
        <f xml:space="preserve"> IF( ISNA( 'F_Inputs - Reps override'!J1307 ), "", IF( ISBLANK( 'F_Inputs - Reps override'!J1307 ), 'F_Inputs - Reps'!J1307, 'F_Inputs - Reps override'!J1307 ) )</f>
        <v>0</v>
      </c>
      <c r="L1307" s="7">
        <f t="shared" si="20"/>
        <v>0</v>
      </c>
      <c r="M1307" t="str">
        <f xml:space="preserve"> INDEX(Lookup!$D$3:$D$134, MATCH('Inputs - Reps'!D1307, Lookup!$C$3:$C$134, 0),)</f>
        <v>3rd Opex WN</v>
      </c>
    </row>
    <row r="1308" spans="3:13">
      <c r="C1308" s="15" t="s">
        <v>306</v>
      </c>
      <c r="D1308" s="15" t="s">
        <v>268</v>
      </c>
      <c r="E1308" s="15" t="s">
        <v>269</v>
      </c>
      <c r="F1308" s="15" t="s">
        <v>36</v>
      </c>
      <c r="G1308" s="15">
        <f xml:space="preserve"> IF( ISNA( 'F_Inputs - Reps override'!F1308 ), "", IF( ISBLANK( 'F_Inputs - Reps override'!F1308 ), 'F_Inputs - Reps'!F1308, 'F_Inputs - Reps override'!F1308 ) )</f>
        <v>0</v>
      </c>
      <c r="H1308" s="15">
        <f xml:space="preserve"> IF( ISNA( 'F_Inputs - Reps override'!G1308 ), "", IF( ISBLANK( 'F_Inputs - Reps override'!G1308 ), 'F_Inputs - Reps'!G1308, 'F_Inputs - Reps override'!G1308 ) )</f>
        <v>0</v>
      </c>
      <c r="I1308" s="15">
        <f xml:space="preserve"> IF( ISNA( 'F_Inputs - Reps override'!H1308 ), "", IF( ISBLANK( 'F_Inputs - Reps override'!H1308 ), 'F_Inputs - Reps'!H1308, 'F_Inputs - Reps override'!H1308 ) )</f>
        <v>0</v>
      </c>
      <c r="J1308" s="15">
        <f xml:space="preserve"> IF( ISNA( 'F_Inputs - Reps override'!I1308 ), "", IF( ISBLANK( 'F_Inputs - Reps override'!I1308 ), 'F_Inputs - Reps'!I1308, 'F_Inputs - Reps override'!I1308 ) )</f>
        <v>0</v>
      </c>
      <c r="K1308" s="15">
        <f xml:space="preserve"> IF( ISNA( 'F_Inputs - Reps override'!J1308 ), "", IF( ISBLANK( 'F_Inputs - Reps override'!J1308 ), 'F_Inputs - Reps'!J1308, 'F_Inputs - Reps override'!J1308 ) )</f>
        <v>0</v>
      </c>
      <c r="L1308" s="7">
        <f t="shared" si="20"/>
        <v>0</v>
      </c>
      <c r="M1308" t="str">
        <f xml:space="preserve"> INDEX(Lookup!$D$3:$D$134, MATCH('Inputs - Reps'!D1308, Lookup!$C$3:$C$134, 0),)</f>
        <v>3rd Opex WN</v>
      </c>
    </row>
    <row r="1309" spans="3:13">
      <c r="C1309" s="15" t="s">
        <v>306</v>
      </c>
      <c r="D1309" s="15" t="s">
        <v>270</v>
      </c>
      <c r="E1309" s="15" t="s">
        <v>271</v>
      </c>
      <c r="F1309" s="15" t="s">
        <v>36</v>
      </c>
      <c r="G1309" s="15">
        <f xml:space="preserve"> IF( ISNA( 'F_Inputs - Reps override'!F1309 ), "", IF( ISBLANK( 'F_Inputs - Reps override'!F1309 ), 'F_Inputs - Reps'!F1309, 'F_Inputs - Reps override'!F1309 ) )</f>
        <v>0.249</v>
      </c>
      <c r="H1309" s="15">
        <f xml:space="preserve"> IF( ISNA( 'F_Inputs - Reps override'!G1309 ), "", IF( ISBLANK( 'F_Inputs - Reps override'!G1309 ), 'F_Inputs - Reps'!G1309, 'F_Inputs - Reps override'!G1309 ) )</f>
        <v>0.249</v>
      </c>
      <c r="I1309" s="15">
        <f xml:space="preserve"> IF( ISNA( 'F_Inputs - Reps override'!H1309 ), "", IF( ISBLANK( 'F_Inputs - Reps override'!H1309 ), 'F_Inputs - Reps'!H1309, 'F_Inputs - Reps override'!H1309 ) )</f>
        <v>0.249</v>
      </c>
      <c r="J1309" s="15">
        <f xml:space="preserve"> IF( ISNA( 'F_Inputs - Reps override'!I1309 ), "", IF( ISBLANK( 'F_Inputs - Reps override'!I1309 ), 'F_Inputs - Reps'!I1309, 'F_Inputs - Reps override'!I1309 ) )</f>
        <v>0.249</v>
      </c>
      <c r="K1309" s="15">
        <f xml:space="preserve"> IF( ISNA( 'F_Inputs - Reps override'!J1309 ), "", IF( ISBLANK( 'F_Inputs - Reps override'!J1309 ), 'F_Inputs - Reps'!J1309, 'F_Inputs - Reps override'!J1309 ) )</f>
        <v>0.249</v>
      </c>
      <c r="L1309" s="7">
        <f t="shared" si="20"/>
        <v>1.2450000000000001</v>
      </c>
      <c r="M1309" t="str">
        <f xml:space="preserve"> INDEX(Lookup!$D$3:$D$134, MATCH('Inputs - Reps'!D1309, Lookup!$C$3:$C$134, 0),)</f>
        <v>3rd Opex WN</v>
      </c>
    </row>
    <row r="1310" spans="3:13">
      <c r="C1310" s="15" t="s">
        <v>306</v>
      </c>
      <c r="D1310" s="15" t="s">
        <v>272</v>
      </c>
      <c r="E1310" s="15" t="s">
        <v>273</v>
      </c>
      <c r="F1310" s="15" t="s">
        <v>36</v>
      </c>
      <c r="G1310" s="15">
        <f xml:space="preserve"> IF( ISNA( 'F_Inputs - Reps override'!F1310 ), "", IF( ISBLANK( 'F_Inputs - Reps override'!F1310 ), 'F_Inputs - Reps'!F1310, 'F_Inputs - Reps override'!F1310 ) )</f>
        <v>0</v>
      </c>
      <c r="H1310" s="15">
        <f xml:space="preserve"> IF( ISNA( 'F_Inputs - Reps override'!G1310 ), "", IF( ISBLANK( 'F_Inputs - Reps override'!G1310 ), 'F_Inputs - Reps'!G1310, 'F_Inputs - Reps override'!G1310 ) )</f>
        <v>0</v>
      </c>
      <c r="I1310" s="15">
        <f xml:space="preserve"> IF( ISNA( 'F_Inputs - Reps override'!H1310 ), "", IF( ISBLANK( 'F_Inputs - Reps override'!H1310 ), 'F_Inputs - Reps'!H1310, 'F_Inputs - Reps override'!H1310 ) )</f>
        <v>0</v>
      </c>
      <c r="J1310" s="15">
        <f xml:space="preserve"> IF( ISNA( 'F_Inputs - Reps override'!I1310 ), "", IF( ISBLANK( 'F_Inputs - Reps override'!I1310 ), 'F_Inputs - Reps'!I1310, 'F_Inputs - Reps override'!I1310 ) )</f>
        <v>0</v>
      </c>
      <c r="K1310" s="15">
        <f xml:space="preserve"> IF( ISNA( 'F_Inputs - Reps override'!J1310 ), "", IF( ISBLANK( 'F_Inputs - Reps override'!J1310 ), 'F_Inputs - Reps'!J1310, 'F_Inputs - Reps override'!J1310 ) )</f>
        <v>0</v>
      </c>
      <c r="L1310" s="7">
        <f t="shared" si="20"/>
        <v>0</v>
      </c>
      <c r="M1310" t="str">
        <f xml:space="preserve"> INDEX(Lookup!$D$3:$D$134, MATCH('Inputs - Reps'!D1310, Lookup!$C$3:$C$134, 0),)</f>
        <v>3rd Opex WWN</v>
      </c>
    </row>
    <row r="1311" spans="3:13">
      <c r="C1311" s="15" t="s">
        <v>306</v>
      </c>
      <c r="D1311" s="15" t="s">
        <v>274</v>
      </c>
      <c r="E1311" s="15" t="s">
        <v>275</v>
      </c>
      <c r="F1311" s="15" t="s">
        <v>36</v>
      </c>
      <c r="G1311" s="15">
        <f xml:space="preserve"> IF( ISNA( 'F_Inputs - Reps override'!F1311 ), "", IF( ISBLANK( 'F_Inputs - Reps override'!F1311 ), 'F_Inputs - Reps'!F1311, 'F_Inputs - Reps override'!F1311 ) )</f>
        <v>0</v>
      </c>
      <c r="H1311" s="15">
        <f xml:space="preserve"> IF( ISNA( 'F_Inputs - Reps override'!G1311 ), "", IF( ISBLANK( 'F_Inputs - Reps override'!G1311 ), 'F_Inputs - Reps'!G1311, 'F_Inputs - Reps override'!G1311 ) )</f>
        <v>0</v>
      </c>
      <c r="I1311" s="15">
        <f xml:space="preserve"> IF( ISNA( 'F_Inputs - Reps override'!H1311 ), "", IF( ISBLANK( 'F_Inputs - Reps override'!H1311 ), 'F_Inputs - Reps'!H1311, 'F_Inputs - Reps override'!H1311 ) )</f>
        <v>0</v>
      </c>
      <c r="J1311" s="15">
        <f xml:space="preserve"> IF( ISNA( 'F_Inputs - Reps override'!I1311 ), "", IF( ISBLANK( 'F_Inputs - Reps override'!I1311 ), 'F_Inputs - Reps'!I1311, 'F_Inputs - Reps override'!I1311 ) )</f>
        <v>0</v>
      </c>
      <c r="K1311" s="15">
        <f xml:space="preserve"> IF( ISNA( 'F_Inputs - Reps override'!J1311 ), "", IF( ISBLANK( 'F_Inputs - Reps override'!J1311 ), 'F_Inputs - Reps'!J1311, 'F_Inputs - Reps override'!J1311 ) )</f>
        <v>0</v>
      </c>
      <c r="L1311" s="7">
        <f t="shared" si="20"/>
        <v>0</v>
      </c>
      <c r="M1311" t="str">
        <f xml:space="preserve"> INDEX(Lookup!$D$3:$D$134, MATCH('Inputs - Reps'!D1311, Lookup!$C$3:$C$134, 0),)</f>
        <v>3rd Opex WWN</v>
      </c>
    </row>
    <row r="1312" spans="3:13">
      <c r="C1312" s="15" t="s">
        <v>306</v>
      </c>
      <c r="D1312" s="15" t="s">
        <v>276</v>
      </c>
      <c r="E1312" s="15" t="s">
        <v>277</v>
      </c>
      <c r="F1312" s="15" t="s">
        <v>36</v>
      </c>
      <c r="G1312" s="15">
        <f xml:space="preserve"> IF( ISNA( 'F_Inputs - Reps override'!F1312 ), "", IF( ISBLANK( 'F_Inputs - Reps override'!F1312 ), 'F_Inputs - Reps'!F1312, 'F_Inputs - Reps override'!F1312 ) )</f>
        <v>0</v>
      </c>
      <c r="H1312" s="15">
        <f xml:space="preserve"> IF( ISNA( 'F_Inputs - Reps override'!G1312 ), "", IF( ISBLANK( 'F_Inputs - Reps override'!G1312 ), 'F_Inputs - Reps'!G1312, 'F_Inputs - Reps override'!G1312 ) )</f>
        <v>0</v>
      </c>
      <c r="I1312" s="15">
        <f xml:space="preserve"> IF( ISNA( 'F_Inputs - Reps override'!H1312 ), "", IF( ISBLANK( 'F_Inputs - Reps override'!H1312 ), 'F_Inputs - Reps'!H1312, 'F_Inputs - Reps override'!H1312 ) )</f>
        <v>0</v>
      </c>
      <c r="J1312" s="15">
        <f xml:space="preserve"> IF( ISNA( 'F_Inputs - Reps override'!I1312 ), "", IF( ISBLANK( 'F_Inputs - Reps override'!I1312 ), 'F_Inputs - Reps'!I1312, 'F_Inputs - Reps override'!I1312 ) )</f>
        <v>0</v>
      </c>
      <c r="K1312" s="15">
        <f xml:space="preserve"> IF( ISNA( 'F_Inputs - Reps override'!J1312 ), "", IF( ISBLANK( 'F_Inputs - Reps override'!J1312 ), 'F_Inputs - Reps'!J1312, 'F_Inputs - Reps override'!J1312 ) )</f>
        <v>0</v>
      </c>
      <c r="L1312" s="7">
        <f t="shared" si="20"/>
        <v>0</v>
      </c>
      <c r="M1312" t="str">
        <f xml:space="preserve"> INDEX(Lookup!$D$3:$D$134, MATCH('Inputs - Reps'!D1312, Lookup!$C$3:$C$134, 0),)</f>
        <v>3rd Opex BIO</v>
      </c>
    </row>
    <row r="1313" spans="3:13">
      <c r="C1313" s="15" t="s">
        <v>306</v>
      </c>
      <c r="D1313" s="15" t="s">
        <v>278</v>
      </c>
      <c r="E1313" s="15" t="s">
        <v>279</v>
      </c>
      <c r="F1313" s="15" t="s">
        <v>36</v>
      </c>
      <c r="G1313" s="15">
        <f xml:space="preserve"> IF( ISNA( 'F_Inputs - Reps override'!F1313 ), "", IF( ISBLANK( 'F_Inputs - Reps override'!F1313 ), 'F_Inputs - Reps'!F1313, 'F_Inputs - Reps override'!F1313 ) )</f>
        <v>0</v>
      </c>
      <c r="H1313" s="15">
        <f xml:space="preserve"> IF( ISNA( 'F_Inputs - Reps override'!G1313 ), "", IF( ISBLANK( 'F_Inputs - Reps override'!G1313 ), 'F_Inputs - Reps'!G1313, 'F_Inputs - Reps override'!G1313 ) )</f>
        <v>0</v>
      </c>
      <c r="I1313" s="15">
        <f xml:space="preserve"> IF( ISNA( 'F_Inputs - Reps override'!H1313 ), "", IF( ISBLANK( 'F_Inputs - Reps override'!H1313 ), 'F_Inputs - Reps'!H1313, 'F_Inputs - Reps override'!H1313 ) )</f>
        <v>0</v>
      </c>
      <c r="J1313" s="15">
        <f xml:space="preserve"> IF( ISNA( 'F_Inputs - Reps override'!I1313 ), "", IF( ISBLANK( 'F_Inputs - Reps override'!I1313 ), 'F_Inputs - Reps'!I1313, 'F_Inputs - Reps override'!I1313 ) )</f>
        <v>0</v>
      </c>
      <c r="K1313" s="15">
        <f xml:space="preserve"> IF( ISNA( 'F_Inputs - Reps override'!J1313 ), "", IF( ISBLANK( 'F_Inputs - Reps override'!J1313 ), 'F_Inputs - Reps'!J1313, 'F_Inputs - Reps override'!J1313 ) )</f>
        <v>0</v>
      </c>
      <c r="L1313" s="7">
        <f t="shared" si="20"/>
        <v>0</v>
      </c>
      <c r="M1313" t="str">
        <f xml:space="preserve"> INDEX(Lookup!$D$3:$D$134, MATCH('Inputs - Reps'!D1313, Lookup!$C$3:$C$134, 0),)</f>
        <v>3rd Opex BIO</v>
      </c>
    </row>
    <row r="1314" spans="3:13">
      <c r="C1314" s="15" t="s">
        <v>306</v>
      </c>
      <c r="D1314" s="15" t="s">
        <v>280</v>
      </c>
      <c r="E1314" s="15" t="s">
        <v>281</v>
      </c>
      <c r="F1314" s="15" t="s">
        <v>36</v>
      </c>
      <c r="G1314" s="15">
        <f xml:space="preserve"> IF( ISNA( 'F_Inputs - Reps override'!F1314 ), "", IF( ISBLANK( 'F_Inputs - Reps override'!F1314 ), 'F_Inputs - Reps'!F1314, 'F_Inputs - Reps override'!F1314 ) )</f>
        <v>0</v>
      </c>
      <c r="H1314" s="15">
        <f xml:space="preserve"> IF( ISNA( 'F_Inputs - Reps override'!G1314 ), "", IF( ISBLANK( 'F_Inputs - Reps override'!G1314 ), 'F_Inputs - Reps'!G1314, 'F_Inputs - Reps override'!G1314 ) )</f>
        <v>0</v>
      </c>
      <c r="I1314" s="15">
        <f xml:space="preserve"> IF( ISNA( 'F_Inputs - Reps override'!H1314 ), "", IF( ISBLANK( 'F_Inputs - Reps override'!H1314 ), 'F_Inputs - Reps'!H1314, 'F_Inputs - Reps override'!H1314 ) )</f>
        <v>0</v>
      </c>
      <c r="J1314" s="15">
        <f xml:space="preserve"> IF( ISNA( 'F_Inputs - Reps override'!I1314 ), "", IF( ISBLANK( 'F_Inputs - Reps override'!I1314 ), 'F_Inputs - Reps'!I1314, 'F_Inputs - Reps override'!I1314 ) )</f>
        <v>0</v>
      </c>
      <c r="K1314" s="15">
        <f xml:space="preserve"> IF( ISNA( 'F_Inputs - Reps override'!J1314 ), "", IF( ISBLANK( 'F_Inputs - Reps override'!J1314 ), 'F_Inputs - Reps'!J1314, 'F_Inputs - Reps override'!J1314 ) )</f>
        <v>0</v>
      </c>
      <c r="L1314" s="7">
        <f t="shared" si="20"/>
        <v>0</v>
      </c>
      <c r="M1314" t="str">
        <f xml:space="preserve"> INDEX(Lookup!$D$3:$D$134, MATCH('Inputs - Reps'!D1314, Lookup!$C$3:$C$134, 0),)</f>
        <v>3rd Opex BIO</v>
      </c>
    </row>
    <row r="1315" spans="3:13">
      <c r="C1315" s="15" t="s">
        <v>306</v>
      </c>
      <c r="D1315" s="15" t="s">
        <v>282</v>
      </c>
      <c r="E1315" s="15" t="s">
        <v>283</v>
      </c>
      <c r="F1315" s="15" t="s">
        <v>36</v>
      </c>
      <c r="G1315" s="15">
        <f xml:space="preserve"> IF( ISNA( 'F_Inputs - Reps override'!F1315 ), "", IF( ISBLANK( 'F_Inputs - Reps override'!F1315 ), 'F_Inputs - Reps'!F1315, 'F_Inputs - Reps override'!F1315 ) )</f>
        <v>0</v>
      </c>
      <c r="H1315" s="15">
        <f xml:space="preserve"> IF( ISNA( 'F_Inputs - Reps override'!G1315 ), "", IF( ISBLANK( 'F_Inputs - Reps override'!G1315 ), 'F_Inputs - Reps'!G1315, 'F_Inputs - Reps override'!G1315 ) )</f>
        <v>0</v>
      </c>
      <c r="I1315" s="15">
        <f xml:space="preserve"> IF( ISNA( 'F_Inputs - Reps override'!H1315 ), "", IF( ISBLANK( 'F_Inputs - Reps override'!H1315 ), 'F_Inputs - Reps'!H1315, 'F_Inputs - Reps override'!H1315 ) )</f>
        <v>0</v>
      </c>
      <c r="J1315" s="15">
        <f xml:space="preserve"> IF( ISNA( 'F_Inputs - Reps override'!I1315 ), "", IF( ISBLANK( 'F_Inputs - Reps override'!I1315 ), 'F_Inputs - Reps'!I1315, 'F_Inputs - Reps override'!I1315 ) )</f>
        <v>0</v>
      </c>
      <c r="K1315" s="15">
        <f xml:space="preserve"> IF( ISNA( 'F_Inputs - Reps override'!J1315 ), "", IF( ISBLANK( 'F_Inputs - Reps override'!J1315 ), 'F_Inputs - Reps'!J1315, 'F_Inputs - Reps override'!J1315 ) )</f>
        <v>0</v>
      </c>
      <c r="L1315" s="7">
        <f t="shared" si="20"/>
        <v>0</v>
      </c>
      <c r="M1315" t="str">
        <f xml:space="preserve"> INDEX(Lookup!$D$3:$D$134, MATCH('Inputs - Reps'!D1315, Lookup!$C$3:$C$134, 0),)</f>
        <v>3rd Capex WR</v>
      </c>
    </row>
    <row r="1316" spans="3:13">
      <c r="C1316" s="15" t="s">
        <v>306</v>
      </c>
      <c r="D1316" s="15" t="s">
        <v>284</v>
      </c>
      <c r="E1316" s="15" t="s">
        <v>285</v>
      </c>
      <c r="F1316" s="15" t="s">
        <v>36</v>
      </c>
      <c r="G1316" s="15">
        <f xml:space="preserve"> IF( ISNA( 'F_Inputs - Reps override'!F1316 ), "", IF( ISBLANK( 'F_Inputs - Reps override'!F1316 ), 'F_Inputs - Reps'!F1316, 'F_Inputs - Reps override'!F1316 ) )</f>
        <v>0</v>
      </c>
      <c r="H1316" s="15">
        <f xml:space="preserve"> IF( ISNA( 'F_Inputs - Reps override'!G1316 ), "", IF( ISBLANK( 'F_Inputs - Reps override'!G1316 ), 'F_Inputs - Reps'!G1316, 'F_Inputs - Reps override'!G1316 ) )</f>
        <v>0</v>
      </c>
      <c r="I1316" s="15">
        <f xml:space="preserve"> IF( ISNA( 'F_Inputs - Reps override'!H1316 ), "", IF( ISBLANK( 'F_Inputs - Reps override'!H1316 ), 'F_Inputs - Reps'!H1316, 'F_Inputs - Reps override'!H1316 ) )</f>
        <v>0</v>
      </c>
      <c r="J1316" s="15">
        <f xml:space="preserve"> IF( ISNA( 'F_Inputs - Reps override'!I1316 ), "", IF( ISBLANK( 'F_Inputs - Reps override'!I1316 ), 'F_Inputs - Reps'!I1316, 'F_Inputs - Reps override'!I1316 ) )</f>
        <v>0</v>
      </c>
      <c r="K1316" s="15">
        <f xml:space="preserve"> IF( ISNA( 'F_Inputs - Reps override'!J1316 ), "", IF( ISBLANK( 'F_Inputs - Reps override'!J1316 ), 'F_Inputs - Reps'!J1316, 'F_Inputs - Reps override'!J1316 ) )</f>
        <v>0</v>
      </c>
      <c r="L1316" s="7">
        <f t="shared" si="20"/>
        <v>0</v>
      </c>
      <c r="M1316" t="str">
        <f xml:space="preserve"> INDEX(Lookup!$D$3:$D$134, MATCH('Inputs - Reps'!D1316, Lookup!$C$3:$C$134, 0),)</f>
        <v>3rd Capex WN</v>
      </c>
    </row>
    <row r="1317" spans="3:13">
      <c r="C1317" s="15" t="s">
        <v>306</v>
      </c>
      <c r="D1317" s="15" t="s">
        <v>286</v>
      </c>
      <c r="E1317" s="15" t="s">
        <v>269</v>
      </c>
      <c r="F1317" s="15" t="s">
        <v>36</v>
      </c>
      <c r="G1317" s="15">
        <f xml:space="preserve"> IF( ISNA( 'F_Inputs - Reps override'!F1317 ), "", IF( ISBLANK( 'F_Inputs - Reps override'!F1317 ), 'F_Inputs - Reps'!F1317, 'F_Inputs - Reps override'!F1317 ) )</f>
        <v>0</v>
      </c>
      <c r="H1317" s="15">
        <f xml:space="preserve"> IF( ISNA( 'F_Inputs - Reps override'!G1317 ), "", IF( ISBLANK( 'F_Inputs - Reps override'!G1317 ), 'F_Inputs - Reps'!G1317, 'F_Inputs - Reps override'!G1317 ) )</f>
        <v>0</v>
      </c>
      <c r="I1317" s="15">
        <f xml:space="preserve"> IF( ISNA( 'F_Inputs - Reps override'!H1317 ), "", IF( ISBLANK( 'F_Inputs - Reps override'!H1317 ), 'F_Inputs - Reps'!H1317, 'F_Inputs - Reps override'!H1317 ) )</f>
        <v>0</v>
      </c>
      <c r="J1317" s="15">
        <f xml:space="preserve"> IF( ISNA( 'F_Inputs - Reps override'!I1317 ), "", IF( ISBLANK( 'F_Inputs - Reps override'!I1317 ), 'F_Inputs - Reps'!I1317, 'F_Inputs - Reps override'!I1317 ) )</f>
        <v>0</v>
      </c>
      <c r="K1317" s="15">
        <f xml:space="preserve"> IF( ISNA( 'F_Inputs - Reps override'!J1317 ), "", IF( ISBLANK( 'F_Inputs - Reps override'!J1317 ), 'F_Inputs - Reps'!J1317, 'F_Inputs - Reps override'!J1317 ) )</f>
        <v>0</v>
      </c>
      <c r="L1317" s="7">
        <f t="shared" si="20"/>
        <v>0</v>
      </c>
      <c r="M1317" t="str">
        <f xml:space="preserve"> INDEX(Lookup!$D$3:$D$134, MATCH('Inputs - Reps'!D1317, Lookup!$C$3:$C$134, 0),)</f>
        <v>3rd Capex WN</v>
      </c>
    </row>
    <row r="1318" spans="3:13">
      <c r="C1318" s="15" t="s">
        <v>306</v>
      </c>
      <c r="D1318" s="15" t="s">
        <v>287</v>
      </c>
      <c r="E1318" s="15" t="s">
        <v>271</v>
      </c>
      <c r="F1318" s="15" t="s">
        <v>36</v>
      </c>
      <c r="G1318" s="15">
        <f xml:space="preserve"> IF( ISNA( 'F_Inputs - Reps override'!F1318 ), "", IF( ISBLANK( 'F_Inputs - Reps override'!F1318 ), 'F_Inputs - Reps'!F1318, 'F_Inputs - Reps override'!F1318 ) )</f>
        <v>0</v>
      </c>
      <c r="H1318" s="15">
        <f xml:space="preserve"> IF( ISNA( 'F_Inputs - Reps override'!G1318 ), "", IF( ISBLANK( 'F_Inputs - Reps override'!G1318 ), 'F_Inputs - Reps'!G1318, 'F_Inputs - Reps override'!G1318 ) )</f>
        <v>0</v>
      </c>
      <c r="I1318" s="15">
        <f xml:space="preserve"> IF( ISNA( 'F_Inputs - Reps override'!H1318 ), "", IF( ISBLANK( 'F_Inputs - Reps override'!H1318 ), 'F_Inputs - Reps'!H1318, 'F_Inputs - Reps override'!H1318 ) )</f>
        <v>0</v>
      </c>
      <c r="J1318" s="15">
        <f xml:space="preserve"> IF( ISNA( 'F_Inputs - Reps override'!I1318 ), "", IF( ISBLANK( 'F_Inputs - Reps override'!I1318 ), 'F_Inputs - Reps'!I1318, 'F_Inputs - Reps override'!I1318 ) )</f>
        <v>0</v>
      </c>
      <c r="K1318" s="15">
        <f xml:space="preserve"> IF( ISNA( 'F_Inputs - Reps override'!J1318 ), "", IF( ISBLANK( 'F_Inputs - Reps override'!J1318 ), 'F_Inputs - Reps'!J1318, 'F_Inputs - Reps override'!J1318 ) )</f>
        <v>0</v>
      </c>
      <c r="L1318" s="7">
        <f t="shared" si="20"/>
        <v>0</v>
      </c>
      <c r="M1318" t="str">
        <f xml:space="preserve"> INDEX(Lookup!$D$3:$D$134, MATCH('Inputs - Reps'!D1318, Lookup!$C$3:$C$134, 0),)</f>
        <v>3rd Capex WN</v>
      </c>
    </row>
    <row r="1319" spans="3:13">
      <c r="C1319" s="15" t="s">
        <v>306</v>
      </c>
      <c r="D1319" s="15" t="s">
        <v>288</v>
      </c>
      <c r="E1319" s="15" t="s">
        <v>289</v>
      </c>
      <c r="F1319" s="15" t="s">
        <v>36</v>
      </c>
      <c r="G1319" s="15">
        <f xml:space="preserve"> IF( ISNA( 'F_Inputs - Reps override'!F1319 ), "", IF( ISBLANK( 'F_Inputs - Reps override'!F1319 ), 'F_Inputs - Reps'!F1319, 'F_Inputs - Reps override'!F1319 ) )</f>
        <v>0</v>
      </c>
      <c r="H1319" s="15">
        <f xml:space="preserve"> IF( ISNA( 'F_Inputs - Reps override'!G1319 ), "", IF( ISBLANK( 'F_Inputs - Reps override'!G1319 ), 'F_Inputs - Reps'!G1319, 'F_Inputs - Reps override'!G1319 ) )</f>
        <v>0</v>
      </c>
      <c r="I1319" s="15">
        <f xml:space="preserve"> IF( ISNA( 'F_Inputs - Reps override'!H1319 ), "", IF( ISBLANK( 'F_Inputs - Reps override'!H1319 ), 'F_Inputs - Reps'!H1319, 'F_Inputs - Reps override'!H1319 ) )</f>
        <v>0</v>
      </c>
      <c r="J1319" s="15">
        <f xml:space="preserve"> IF( ISNA( 'F_Inputs - Reps override'!I1319 ), "", IF( ISBLANK( 'F_Inputs - Reps override'!I1319 ), 'F_Inputs - Reps'!I1319, 'F_Inputs - Reps override'!I1319 ) )</f>
        <v>0</v>
      </c>
      <c r="K1319" s="15">
        <f xml:space="preserve"> IF( ISNA( 'F_Inputs - Reps override'!J1319 ), "", IF( ISBLANK( 'F_Inputs - Reps override'!J1319 ), 'F_Inputs - Reps'!J1319, 'F_Inputs - Reps override'!J1319 ) )</f>
        <v>0</v>
      </c>
      <c r="L1319" s="7">
        <f t="shared" si="20"/>
        <v>0</v>
      </c>
      <c r="M1319" t="str">
        <f xml:space="preserve"> INDEX(Lookup!$D$3:$D$134, MATCH('Inputs - Reps'!D1319, Lookup!$C$3:$C$134, 0),)</f>
        <v>3rd Capex WWN</v>
      </c>
    </row>
    <row r="1320" spans="3:13">
      <c r="C1320" s="15" t="s">
        <v>306</v>
      </c>
      <c r="D1320" s="15" t="s">
        <v>290</v>
      </c>
      <c r="E1320" s="15" t="s">
        <v>291</v>
      </c>
      <c r="F1320" s="15" t="s">
        <v>36</v>
      </c>
      <c r="G1320" s="15">
        <f xml:space="preserve"> IF( ISNA( 'F_Inputs - Reps override'!F1320 ), "", IF( ISBLANK( 'F_Inputs - Reps override'!F1320 ), 'F_Inputs - Reps'!F1320, 'F_Inputs - Reps override'!F1320 ) )</f>
        <v>0</v>
      </c>
      <c r="H1320" s="15">
        <f xml:space="preserve"> IF( ISNA( 'F_Inputs - Reps override'!G1320 ), "", IF( ISBLANK( 'F_Inputs - Reps override'!G1320 ), 'F_Inputs - Reps'!G1320, 'F_Inputs - Reps override'!G1320 ) )</f>
        <v>0</v>
      </c>
      <c r="I1320" s="15">
        <f xml:space="preserve"> IF( ISNA( 'F_Inputs - Reps override'!H1320 ), "", IF( ISBLANK( 'F_Inputs - Reps override'!H1320 ), 'F_Inputs - Reps'!H1320, 'F_Inputs - Reps override'!H1320 ) )</f>
        <v>0</v>
      </c>
      <c r="J1320" s="15">
        <f xml:space="preserve"> IF( ISNA( 'F_Inputs - Reps override'!I1320 ), "", IF( ISBLANK( 'F_Inputs - Reps override'!I1320 ), 'F_Inputs - Reps'!I1320, 'F_Inputs - Reps override'!I1320 ) )</f>
        <v>0</v>
      </c>
      <c r="K1320" s="15">
        <f xml:space="preserve"> IF( ISNA( 'F_Inputs - Reps override'!J1320 ), "", IF( ISBLANK( 'F_Inputs - Reps override'!J1320 ), 'F_Inputs - Reps'!J1320, 'F_Inputs - Reps override'!J1320 ) )</f>
        <v>0</v>
      </c>
      <c r="L1320" s="7">
        <f t="shared" si="20"/>
        <v>0</v>
      </c>
      <c r="M1320" t="str">
        <f xml:space="preserve"> INDEX(Lookup!$D$3:$D$134, MATCH('Inputs - Reps'!D1320, Lookup!$C$3:$C$134, 0),)</f>
        <v>3rd Capex WWN</v>
      </c>
    </row>
    <row r="1321" spans="3:13">
      <c r="C1321" s="15" t="s">
        <v>306</v>
      </c>
      <c r="D1321" s="15" t="s">
        <v>292</v>
      </c>
      <c r="E1321" s="15" t="s">
        <v>293</v>
      </c>
      <c r="F1321" s="15" t="s">
        <v>36</v>
      </c>
      <c r="G1321" s="15">
        <f xml:space="preserve"> IF( ISNA( 'F_Inputs - Reps override'!F1321 ), "", IF( ISBLANK( 'F_Inputs - Reps override'!F1321 ), 'F_Inputs - Reps'!F1321, 'F_Inputs - Reps override'!F1321 ) )</f>
        <v>0</v>
      </c>
      <c r="H1321" s="15">
        <f xml:space="preserve"> IF( ISNA( 'F_Inputs - Reps override'!G1321 ), "", IF( ISBLANK( 'F_Inputs - Reps override'!G1321 ), 'F_Inputs - Reps'!G1321, 'F_Inputs - Reps override'!G1321 ) )</f>
        <v>0</v>
      </c>
      <c r="I1321" s="15">
        <f xml:space="preserve"> IF( ISNA( 'F_Inputs - Reps override'!H1321 ), "", IF( ISBLANK( 'F_Inputs - Reps override'!H1321 ), 'F_Inputs - Reps'!H1321, 'F_Inputs - Reps override'!H1321 ) )</f>
        <v>0</v>
      </c>
      <c r="J1321" s="15">
        <f xml:space="preserve"> IF( ISNA( 'F_Inputs - Reps override'!I1321 ), "", IF( ISBLANK( 'F_Inputs - Reps override'!I1321 ), 'F_Inputs - Reps'!I1321, 'F_Inputs - Reps override'!I1321 ) )</f>
        <v>0</v>
      </c>
      <c r="K1321" s="15">
        <f xml:space="preserve"> IF( ISNA( 'F_Inputs - Reps override'!J1321 ), "", IF( ISBLANK( 'F_Inputs - Reps override'!J1321 ), 'F_Inputs - Reps'!J1321, 'F_Inputs - Reps override'!J1321 ) )</f>
        <v>0</v>
      </c>
      <c r="L1321" s="7">
        <f t="shared" si="20"/>
        <v>0</v>
      </c>
      <c r="M1321" t="str">
        <f xml:space="preserve"> INDEX(Lookup!$D$3:$D$134, MATCH('Inputs - Reps'!D1321, Lookup!$C$3:$C$134, 0),)</f>
        <v>3rd Capex BIO</v>
      </c>
    </row>
    <row r="1322" spans="3:13">
      <c r="C1322" s="15" t="s">
        <v>306</v>
      </c>
      <c r="D1322" s="15" t="s">
        <v>294</v>
      </c>
      <c r="E1322" s="15" t="s">
        <v>295</v>
      </c>
      <c r="F1322" s="15" t="s">
        <v>36</v>
      </c>
      <c r="G1322" s="15">
        <f xml:space="preserve"> IF( ISNA( 'F_Inputs - Reps override'!F1322 ), "", IF( ISBLANK( 'F_Inputs - Reps override'!F1322 ), 'F_Inputs - Reps'!F1322, 'F_Inputs - Reps override'!F1322 ) )</f>
        <v>0</v>
      </c>
      <c r="H1322" s="15">
        <f xml:space="preserve"> IF( ISNA( 'F_Inputs - Reps override'!G1322 ), "", IF( ISBLANK( 'F_Inputs - Reps override'!G1322 ), 'F_Inputs - Reps'!G1322, 'F_Inputs - Reps override'!G1322 ) )</f>
        <v>0</v>
      </c>
      <c r="I1322" s="15">
        <f xml:space="preserve"> IF( ISNA( 'F_Inputs - Reps override'!H1322 ), "", IF( ISBLANK( 'F_Inputs - Reps override'!H1322 ), 'F_Inputs - Reps'!H1322, 'F_Inputs - Reps override'!H1322 ) )</f>
        <v>0</v>
      </c>
      <c r="J1322" s="15">
        <f xml:space="preserve"> IF( ISNA( 'F_Inputs - Reps override'!I1322 ), "", IF( ISBLANK( 'F_Inputs - Reps override'!I1322 ), 'F_Inputs - Reps'!I1322, 'F_Inputs - Reps override'!I1322 ) )</f>
        <v>0</v>
      </c>
      <c r="K1322" s="15">
        <f xml:space="preserve"> IF( ISNA( 'F_Inputs - Reps override'!J1322 ), "", IF( ISBLANK( 'F_Inputs - Reps override'!J1322 ), 'F_Inputs - Reps'!J1322, 'F_Inputs - Reps override'!J1322 ) )</f>
        <v>0</v>
      </c>
      <c r="L1322" s="7">
        <f t="shared" si="20"/>
        <v>0</v>
      </c>
      <c r="M1322" t="str">
        <f xml:space="preserve"> INDEX(Lookup!$D$3:$D$134, MATCH('Inputs - Reps'!D1322, Lookup!$C$3:$C$134, 0),)</f>
        <v>3rd Capex BIO</v>
      </c>
    </row>
    <row r="1323" spans="3:13">
      <c r="C1323" s="15" t="s">
        <v>306</v>
      </c>
      <c r="D1323" s="15" t="s">
        <v>296</v>
      </c>
      <c r="E1323" s="15" t="s">
        <v>297</v>
      </c>
      <c r="F1323" s="15" t="s">
        <v>36</v>
      </c>
      <c r="G1323" s="15">
        <f xml:space="preserve"> IF( ISNA( 'F_Inputs - Reps override'!F1323 ), "", IF( ISBLANK( 'F_Inputs - Reps override'!F1323 ), 'F_Inputs - Reps'!F1323, 'F_Inputs - Reps override'!F1323 ) )</f>
        <v>0</v>
      </c>
      <c r="H1323" s="15">
        <f xml:space="preserve"> IF( ISNA( 'F_Inputs - Reps override'!G1323 ), "", IF( ISBLANK( 'F_Inputs - Reps override'!G1323 ), 'F_Inputs - Reps'!G1323, 'F_Inputs - Reps override'!G1323 ) )</f>
        <v>0</v>
      </c>
      <c r="I1323" s="15">
        <f xml:space="preserve"> IF( ISNA( 'F_Inputs - Reps override'!H1323 ), "", IF( ISBLANK( 'F_Inputs - Reps override'!H1323 ), 'F_Inputs - Reps'!H1323, 'F_Inputs - Reps override'!H1323 ) )</f>
        <v>0</v>
      </c>
      <c r="J1323" s="15">
        <f xml:space="preserve"> IF( ISNA( 'F_Inputs - Reps override'!I1323 ), "", IF( ISBLANK( 'F_Inputs - Reps override'!I1323 ), 'F_Inputs - Reps'!I1323, 'F_Inputs - Reps override'!I1323 ) )</f>
        <v>0</v>
      </c>
      <c r="K1323" s="15">
        <f xml:space="preserve"> IF( ISNA( 'F_Inputs - Reps override'!J1323 ), "", IF( ISBLANK( 'F_Inputs - Reps override'!J1323 ), 'F_Inputs - Reps'!J1323, 'F_Inputs - Reps override'!J1323 ) )</f>
        <v>0</v>
      </c>
      <c r="L1323" s="7">
        <f t="shared" si="20"/>
        <v>0</v>
      </c>
      <c r="M1323" t="str">
        <f xml:space="preserve"> INDEX(Lookup!$D$3:$D$134, MATCH('Inputs - Reps'!D1323, Lookup!$C$3:$C$134, 0),)</f>
        <v>3rd Capex BIO</v>
      </c>
    </row>
    <row r="1324" spans="3:13">
      <c r="C1324" s="15" t="s">
        <v>307</v>
      </c>
      <c r="D1324" s="15" t="s">
        <v>34</v>
      </c>
      <c r="E1324" s="15" t="s">
        <v>35</v>
      </c>
      <c r="F1324" s="15" t="s">
        <v>36</v>
      </c>
      <c r="G1324" s="15">
        <f xml:space="preserve"> IF( ISNA( 'F_Inputs - Reps override'!F1324 ), "", IF( ISBLANK( 'F_Inputs - Reps override'!F1324 ), 'F_Inputs - Reps'!F1324, 'F_Inputs - Reps override'!F1324 ) )</f>
        <v>13.497</v>
      </c>
      <c r="H1324" s="15">
        <f xml:space="preserve"> IF( ISNA( 'F_Inputs - Reps override'!G1324 ), "", IF( ISBLANK( 'F_Inputs - Reps override'!G1324 ), 'F_Inputs - Reps'!G1324, 'F_Inputs - Reps override'!G1324 ) )</f>
        <v>13.611000000000001</v>
      </c>
      <c r="I1324" s="15">
        <f xml:space="preserve"> IF( ISNA( 'F_Inputs - Reps override'!H1324 ), "", IF( ISBLANK( 'F_Inputs - Reps override'!H1324 ), 'F_Inputs - Reps'!H1324, 'F_Inputs - Reps override'!H1324 ) )</f>
        <v>13.715</v>
      </c>
      <c r="J1324" s="15">
        <f xml:space="preserve"> IF( ISNA( 'F_Inputs - Reps override'!I1324 ), "", IF( ISBLANK( 'F_Inputs - Reps override'!I1324 ), 'F_Inputs - Reps'!I1324, 'F_Inputs - Reps override'!I1324 ) )</f>
        <v>13.984</v>
      </c>
      <c r="K1324" s="15">
        <f xml:space="preserve"> IF( ISNA( 'F_Inputs - Reps override'!J1324 ), "", IF( ISBLANK( 'F_Inputs - Reps override'!J1324 ), 'F_Inputs - Reps'!J1324, 'F_Inputs - Reps override'!J1324 ) )</f>
        <v>14.109</v>
      </c>
      <c r="L1324" s="7">
        <f t="shared" si="20"/>
        <v>68.915999999999997</v>
      </c>
      <c r="M1324" t="str">
        <f xml:space="preserve"> INDEX(Lookup!$D$3:$D$134, MATCH('Inputs - Reps'!D1324, Lookup!$C$3:$C$134, 0),)</f>
        <v>B Opex WR</v>
      </c>
    </row>
    <row r="1325" spans="3:13">
      <c r="C1325" s="15" t="s">
        <v>307</v>
      </c>
      <c r="D1325" s="15" t="s">
        <v>38</v>
      </c>
      <c r="E1325" s="15" t="s">
        <v>39</v>
      </c>
      <c r="F1325" s="15" t="s">
        <v>36</v>
      </c>
      <c r="G1325" s="15">
        <f xml:space="preserve"> IF( ISNA( 'F_Inputs - Reps override'!F1325 ), "", IF( ISBLANK( 'F_Inputs - Reps override'!F1325 ), 'F_Inputs - Reps'!F1325, 'F_Inputs - Reps override'!F1325 ) )</f>
        <v>18.86</v>
      </c>
      <c r="H1325" s="15">
        <f xml:space="preserve"> IF( ISNA( 'F_Inputs - Reps override'!G1325 ), "", IF( ISBLANK( 'F_Inputs - Reps override'!G1325 ), 'F_Inputs - Reps'!G1325, 'F_Inputs - Reps override'!G1325 ) )</f>
        <v>18.870999999999999</v>
      </c>
      <c r="I1325" s="15">
        <f xml:space="preserve"> IF( ISNA( 'F_Inputs - Reps override'!H1325 ), "", IF( ISBLANK( 'F_Inputs - Reps override'!H1325 ), 'F_Inputs - Reps'!H1325, 'F_Inputs - Reps override'!H1325 ) )</f>
        <v>18.736000000000001</v>
      </c>
      <c r="J1325" s="15">
        <f xml:space="preserve"> IF( ISNA( 'F_Inputs - Reps override'!I1325 ), "", IF( ISBLANK( 'F_Inputs - Reps override'!I1325 ), 'F_Inputs - Reps'!I1325, 'F_Inputs - Reps override'!I1325 ) )</f>
        <v>18.712</v>
      </c>
      <c r="K1325" s="15">
        <f xml:space="preserve"> IF( ISNA( 'F_Inputs - Reps override'!J1325 ), "", IF( ISBLANK( 'F_Inputs - Reps override'!J1325 ), 'F_Inputs - Reps'!J1325, 'F_Inputs - Reps override'!J1325 ) )</f>
        <v>18.536999999999999</v>
      </c>
      <c r="L1325" s="7">
        <f t="shared" si="20"/>
        <v>93.716000000000008</v>
      </c>
      <c r="M1325" t="str">
        <f xml:space="preserve"> INDEX(Lookup!$D$3:$D$134, MATCH('Inputs - Reps'!D1325, Lookup!$C$3:$C$134, 0),)</f>
        <v>B Opex WN</v>
      </c>
    </row>
    <row r="1326" spans="3:13">
      <c r="C1326" s="15" t="s">
        <v>307</v>
      </c>
      <c r="D1326" s="15" t="s">
        <v>40</v>
      </c>
      <c r="E1326" s="15" t="s">
        <v>41</v>
      </c>
      <c r="F1326" s="15" t="s">
        <v>36</v>
      </c>
      <c r="G1326" s="15">
        <f xml:space="preserve"> IF( ISNA( 'F_Inputs - Reps override'!F1326 ), "", IF( ISBLANK( 'F_Inputs - Reps override'!F1326 ), 'F_Inputs - Reps'!F1326, 'F_Inputs - Reps override'!F1326 ) )</f>
        <v>56.850999999999999</v>
      </c>
      <c r="H1326" s="15">
        <f xml:space="preserve"> IF( ISNA( 'F_Inputs - Reps override'!G1326 ), "", IF( ISBLANK( 'F_Inputs - Reps override'!G1326 ), 'F_Inputs - Reps'!G1326, 'F_Inputs - Reps override'!G1326 ) )</f>
        <v>58.987000000000002</v>
      </c>
      <c r="I1326" s="15">
        <f xml:space="preserve"> IF( ISNA( 'F_Inputs - Reps override'!H1326 ), "", IF( ISBLANK( 'F_Inputs - Reps override'!H1326 ), 'F_Inputs - Reps'!H1326, 'F_Inputs - Reps override'!H1326 ) )</f>
        <v>60.084000000000003</v>
      </c>
      <c r="J1326" s="15">
        <f xml:space="preserve"> IF( ISNA( 'F_Inputs - Reps override'!I1326 ), "", IF( ISBLANK( 'F_Inputs - Reps override'!I1326 ), 'F_Inputs - Reps'!I1326, 'F_Inputs - Reps override'!I1326 ) )</f>
        <v>61.628</v>
      </c>
      <c r="K1326" s="15">
        <f xml:space="preserve"> IF( ISNA( 'F_Inputs - Reps override'!J1326 ), "", IF( ISBLANK( 'F_Inputs - Reps override'!J1326 ), 'F_Inputs - Reps'!J1326, 'F_Inputs - Reps override'!J1326 ) )</f>
        <v>63.564</v>
      </c>
      <c r="L1326" s="7">
        <f t="shared" si="20"/>
        <v>301.11400000000003</v>
      </c>
      <c r="M1326" t="str">
        <f xml:space="preserve"> INDEX(Lookup!$D$3:$D$134, MATCH('Inputs - Reps'!D1326, Lookup!$C$3:$C$134, 0),)</f>
        <v>B Opex WN</v>
      </c>
    </row>
    <row r="1327" spans="3:13">
      <c r="C1327" s="15" t="s">
        <v>307</v>
      </c>
      <c r="D1327" s="15" t="s">
        <v>42</v>
      </c>
      <c r="E1327" s="15" t="s">
        <v>43</v>
      </c>
      <c r="F1327" s="15" t="s">
        <v>36</v>
      </c>
      <c r="G1327" s="15">
        <f xml:space="preserve"> IF( ISNA( 'F_Inputs - Reps override'!F1327 ), "", IF( ISBLANK( 'F_Inputs - Reps override'!F1327 ), 'F_Inputs - Reps'!F1327, 'F_Inputs - Reps override'!F1327 ) )</f>
        <v>1.202</v>
      </c>
      <c r="H1327" s="15">
        <f xml:space="preserve"> IF( ISNA( 'F_Inputs - Reps override'!G1327 ), "", IF( ISBLANK( 'F_Inputs - Reps override'!G1327 ), 'F_Inputs - Reps'!G1327, 'F_Inputs - Reps override'!G1327 ) )</f>
        <v>1.2569999999999999</v>
      </c>
      <c r="I1327" s="15">
        <f xml:space="preserve"> IF( ISNA( 'F_Inputs - Reps override'!H1327 ), "", IF( ISBLANK( 'F_Inputs - Reps override'!H1327 ), 'F_Inputs - Reps'!H1327, 'F_Inputs - Reps override'!H1327 ) )</f>
        <v>1.2709999999999999</v>
      </c>
      <c r="J1327" s="15">
        <f xml:space="preserve"> IF( ISNA( 'F_Inputs - Reps override'!I1327 ), "", IF( ISBLANK( 'F_Inputs - Reps override'!I1327 ), 'F_Inputs - Reps'!I1327, 'F_Inputs - Reps override'!I1327 ) )</f>
        <v>1.3029999999999999</v>
      </c>
      <c r="K1327" s="15">
        <f xml:space="preserve"> IF( ISNA( 'F_Inputs - Reps override'!J1327 ), "", IF( ISBLANK( 'F_Inputs - Reps override'!J1327 ), 'F_Inputs - Reps'!J1327, 'F_Inputs - Reps override'!J1327 ) )</f>
        <v>1.32</v>
      </c>
      <c r="L1327" s="7">
        <f t="shared" si="20"/>
        <v>6.3529999999999998</v>
      </c>
      <c r="M1327" t="str">
        <f xml:space="preserve"> INDEX(Lookup!$D$3:$D$134, MATCH('Inputs - Reps'!D1327, Lookup!$C$3:$C$134, 0),)</f>
        <v>B Opex WN</v>
      </c>
    </row>
    <row r="1328" spans="3:13">
      <c r="C1328" s="15" t="s">
        <v>307</v>
      </c>
      <c r="D1328" s="15" t="s">
        <v>44</v>
      </c>
      <c r="E1328" s="15" t="s">
        <v>45</v>
      </c>
      <c r="F1328" s="15" t="s">
        <v>36</v>
      </c>
      <c r="G1328" s="15">
        <f xml:space="preserve"> IF( ISNA( 'F_Inputs - Reps override'!F1328 ), "", IF( ISBLANK( 'F_Inputs - Reps override'!F1328 ), 'F_Inputs - Reps'!F1328, 'F_Inputs - Reps override'!F1328 ) )</f>
        <v>0.33802111699862197</v>
      </c>
      <c r="H1328" s="15">
        <f xml:space="preserve"> IF( ISNA( 'F_Inputs - Reps override'!G1328 ), "", IF( ISBLANK( 'F_Inputs - Reps override'!G1328 ), 'F_Inputs - Reps'!G1328, 'F_Inputs - Reps override'!G1328 ) )</f>
        <v>0.33421837943238702</v>
      </c>
      <c r="I1328" s="15">
        <f xml:space="preserve"> IF( ISNA( 'F_Inputs - Reps override'!H1328 ), "", IF( ISBLANK( 'F_Inputs - Reps override'!H1328 ), 'F_Inputs - Reps'!H1328, 'F_Inputs - Reps override'!H1328 ) )</f>
        <v>0.33045842266377301</v>
      </c>
      <c r="J1328" s="15">
        <f xml:space="preserve"> IF( ISNA( 'F_Inputs - Reps override'!I1328 ), "", IF( ISBLANK( 'F_Inputs - Reps override'!I1328 ), 'F_Inputs - Reps'!I1328, 'F_Inputs - Reps override'!I1328 ) )</f>
        <v>0.34449293455284102</v>
      </c>
      <c r="K1328" s="15">
        <f xml:space="preserve"> IF( ISNA( 'F_Inputs - Reps override'!J1328 ), "", IF( ISBLANK( 'F_Inputs - Reps override'!J1328 ), 'F_Inputs - Reps'!J1328, 'F_Inputs - Reps override'!J1328 ) )</f>
        <v>0.34061738903912098</v>
      </c>
      <c r="L1328" s="7">
        <f t="shared" si="20"/>
        <v>1.687808242686744</v>
      </c>
      <c r="M1328" t="str">
        <f xml:space="preserve"> INDEX(Lookup!$D$3:$D$134, MATCH('Inputs - Reps'!D1328, Lookup!$C$3:$C$134, 0),)</f>
        <v>E Opex WR</v>
      </c>
    </row>
    <row r="1329" spans="3:13">
      <c r="C1329" s="15" t="s">
        <v>307</v>
      </c>
      <c r="D1329" s="15" t="s">
        <v>46</v>
      </c>
      <c r="E1329" s="15" t="s">
        <v>47</v>
      </c>
      <c r="F1329" s="15" t="s">
        <v>36</v>
      </c>
      <c r="G1329" s="15">
        <f xml:space="preserve"> IF( ISNA( 'F_Inputs - Reps override'!F1329 ), "", IF( ISBLANK( 'F_Inputs - Reps override'!F1329 ), 'F_Inputs - Reps'!F1329, 'F_Inputs - Reps override'!F1329 ) )</f>
        <v>4.0562534039834598E-2</v>
      </c>
      <c r="H1329" s="15">
        <f xml:space="preserve"> IF( ISNA( 'F_Inputs - Reps override'!G1329 ), "", IF( ISBLANK( 'F_Inputs - Reps override'!G1329 ), 'F_Inputs - Reps'!G1329, 'F_Inputs - Reps override'!G1329 ) )</f>
        <v>4.0106205531886499E-2</v>
      </c>
      <c r="I1329" s="15">
        <f xml:space="preserve"> IF( ISNA( 'F_Inputs - Reps override'!H1329 ), "", IF( ISBLANK( 'F_Inputs - Reps override'!H1329 ), 'F_Inputs - Reps'!H1329, 'F_Inputs - Reps override'!H1329 ) )</f>
        <v>3.96550107196528E-2</v>
      </c>
      <c r="J1329" s="15">
        <f xml:space="preserve"> IF( ISNA( 'F_Inputs - Reps override'!I1329 ), "", IF( ISBLANK( 'F_Inputs - Reps override'!I1329 ), 'F_Inputs - Reps'!I1329, 'F_Inputs - Reps override'!I1329 ) )</f>
        <v>4.8084976421074302E-2</v>
      </c>
      <c r="K1329" s="15">
        <f xml:space="preserve"> IF( ISNA( 'F_Inputs - Reps override'!J1329 ), "", IF( ISBLANK( 'F_Inputs - Reps override'!J1329 ), 'F_Inputs - Reps'!J1329, 'F_Inputs - Reps override'!J1329 ) )</f>
        <v>4.7544020436337202E-2</v>
      </c>
      <c r="L1329" s="7">
        <f t="shared" si="20"/>
        <v>0.21595274714878543</v>
      </c>
      <c r="M1329" t="str">
        <f xml:space="preserve"> INDEX(Lookup!$D$3:$D$134, MATCH('Inputs - Reps'!D1329, Lookup!$C$3:$C$134, 0),)</f>
        <v>E Opex WN</v>
      </c>
    </row>
    <row r="1330" spans="3:13">
      <c r="C1330" s="15" t="s">
        <v>307</v>
      </c>
      <c r="D1330" s="15" t="s">
        <v>48</v>
      </c>
      <c r="E1330" s="15" t="s">
        <v>49</v>
      </c>
      <c r="F1330" s="15" t="s">
        <v>36</v>
      </c>
      <c r="G1330" s="15">
        <f xml:space="preserve"> IF( ISNA( 'F_Inputs - Reps override'!F1330 ), "", IF( ISBLANK( 'F_Inputs - Reps override'!F1330 ), 'F_Inputs - Reps'!F1330, 'F_Inputs - Reps override'!F1330 ) )</f>
        <v>1.35208446799449E-2</v>
      </c>
      <c r="H1330" s="15">
        <f xml:space="preserve"> IF( ISNA( 'F_Inputs - Reps override'!G1330 ), "", IF( ISBLANK( 'F_Inputs - Reps override'!G1330 ), 'F_Inputs - Reps'!G1330, 'F_Inputs - Reps override'!G1330 ) )</f>
        <v>1.3368735177295501E-2</v>
      </c>
      <c r="I1330" s="15">
        <f xml:space="preserve"> IF( ISNA( 'F_Inputs - Reps override'!H1330 ), "", IF( ISBLANK( 'F_Inputs - Reps override'!H1330 ), 'F_Inputs - Reps'!H1330, 'F_Inputs - Reps override'!H1330 ) )</f>
        <v>5.7218336906550898E-2</v>
      </c>
      <c r="J1330" s="15">
        <f xml:space="preserve"> IF( ISNA( 'F_Inputs - Reps override'!I1330 ), "", IF( ISBLANK( 'F_Inputs - Reps override'!I1330 ), 'F_Inputs - Reps'!I1330, 'F_Inputs - Reps override'!I1330 ) )</f>
        <v>0.20696306834065101</v>
      </c>
      <c r="K1330" s="15">
        <f xml:space="preserve"> IF( ISNA( 'F_Inputs - Reps override'!J1330 ), "", IF( ISBLANK( 'F_Inputs - Reps override'!J1330 ), 'F_Inputs - Reps'!J1330, 'F_Inputs - Reps override'!J1330 ) )</f>
        <v>0.20511848382181899</v>
      </c>
      <c r="L1330" s="7">
        <f t="shared" si="20"/>
        <v>0.49618946892626126</v>
      </c>
      <c r="M1330" t="str">
        <f xml:space="preserve"> INDEX(Lookup!$D$3:$D$134, MATCH('Inputs - Reps'!D1330, Lookup!$C$3:$C$134, 0),)</f>
        <v>E Opex WN</v>
      </c>
    </row>
    <row r="1331" spans="3:13">
      <c r="C1331" s="15" t="s">
        <v>307</v>
      </c>
      <c r="D1331" s="15" t="s">
        <v>50</v>
      </c>
      <c r="E1331" s="15" t="s">
        <v>51</v>
      </c>
      <c r="F1331" s="15" t="s">
        <v>36</v>
      </c>
      <c r="G1331" s="15">
        <f xml:space="preserve"> IF( ISNA( 'F_Inputs - Reps override'!F1331 ), "", IF( ISBLANK( 'F_Inputs - Reps override'!F1331 ), 'F_Inputs - Reps'!F1331, 'F_Inputs - Reps override'!F1331 ) )</f>
        <v>2.46811672673959</v>
      </c>
      <c r="H1331" s="15">
        <f xml:space="preserve"> IF( ISNA( 'F_Inputs - Reps override'!G1331 ), "", IF( ISBLANK( 'F_Inputs - Reps override'!G1331 ), 'F_Inputs - Reps'!G1331, 'F_Inputs - Reps override'!G1331 ) )</f>
        <v>2.7706270877811399</v>
      </c>
      <c r="I1331" s="15">
        <f xml:space="preserve"> IF( ISNA( 'F_Inputs - Reps override'!H1331 ), "", IF( ISBLANK( 'F_Inputs - Reps override'!H1331 ), 'F_Inputs - Reps'!H1331, 'F_Inputs - Reps override'!H1331 ) )</f>
        <v>3.7487918591852498</v>
      </c>
      <c r="J1331" s="15">
        <f xml:space="preserve"> IF( ISNA( 'F_Inputs - Reps override'!I1331 ), "", IF( ISBLANK( 'F_Inputs - Reps override'!I1331 ), 'F_Inputs - Reps'!I1331, 'F_Inputs - Reps override'!I1331 ) )</f>
        <v>4.9968345722305703</v>
      </c>
      <c r="K1331" s="15">
        <f xml:space="preserve"> IF( ISNA( 'F_Inputs - Reps override'!J1331 ), "", IF( ISBLANK( 'F_Inputs - Reps override'!J1331 ), 'F_Inputs - Reps'!J1331, 'F_Inputs - Reps override'!J1331 ) )</f>
        <v>6.7371562903646298</v>
      </c>
      <c r="L1331" s="7">
        <f t="shared" si="20"/>
        <v>20.72152653630118</v>
      </c>
      <c r="M1331" t="str">
        <f xml:space="preserve"> INDEX(Lookup!$D$3:$D$134, MATCH('Inputs - Reps'!D1331, Lookup!$C$3:$C$134, 0),)</f>
        <v>E Opex WN</v>
      </c>
    </row>
    <row r="1332" spans="3:13">
      <c r="C1332" s="15" t="s">
        <v>307</v>
      </c>
      <c r="D1332" s="15" t="s">
        <v>52</v>
      </c>
      <c r="E1332" s="15" t="s">
        <v>53</v>
      </c>
      <c r="F1332" s="15" t="s">
        <v>36</v>
      </c>
      <c r="G1332" s="15">
        <f xml:space="preserve"> IF( ISNA( 'F_Inputs - Reps override'!F1332 ), "", IF( ISBLANK( 'F_Inputs - Reps override'!F1332 ), 'F_Inputs - Reps'!F1332, 'F_Inputs - Reps override'!F1332 ) )</f>
        <v>0</v>
      </c>
      <c r="H1332" s="15">
        <f xml:space="preserve"> IF( ISNA( 'F_Inputs - Reps override'!G1332 ), "", IF( ISBLANK( 'F_Inputs - Reps override'!G1332 ), 'F_Inputs - Reps'!G1332, 'F_Inputs - Reps override'!G1332 ) )</f>
        <v>0</v>
      </c>
      <c r="I1332" s="15">
        <f xml:space="preserve"> IF( ISNA( 'F_Inputs - Reps override'!H1332 ), "", IF( ISBLANK( 'F_Inputs - Reps override'!H1332 ), 'F_Inputs - Reps'!H1332, 'F_Inputs - Reps override'!H1332 ) )</f>
        <v>0</v>
      </c>
      <c r="J1332" s="15">
        <f xml:space="preserve"> IF( ISNA( 'F_Inputs - Reps override'!I1332 ), "", IF( ISBLANK( 'F_Inputs - Reps override'!I1332 ), 'F_Inputs - Reps'!I1332, 'F_Inputs - Reps override'!I1332 ) )</f>
        <v>0</v>
      </c>
      <c r="K1332" s="15">
        <f xml:space="preserve"> IF( ISNA( 'F_Inputs - Reps override'!J1332 ), "", IF( ISBLANK( 'F_Inputs - Reps override'!J1332 ), 'F_Inputs - Reps'!J1332, 'F_Inputs - Reps override'!J1332 ) )</f>
        <v>0</v>
      </c>
      <c r="L1332" s="7">
        <f t="shared" si="20"/>
        <v>0</v>
      </c>
      <c r="M1332" t="str">
        <f xml:space="preserve"> INDEX(Lookup!$D$3:$D$134, MATCH('Inputs - Reps'!D1332, Lookup!$C$3:$C$134, 0),)</f>
        <v>Plus Opex WR</v>
      </c>
    </row>
    <row r="1333" spans="3:13">
      <c r="C1333" s="15" t="s">
        <v>307</v>
      </c>
      <c r="D1333" s="15" t="s">
        <v>54</v>
      </c>
      <c r="E1333" s="15" t="s">
        <v>55</v>
      </c>
      <c r="F1333" s="15" t="s">
        <v>36</v>
      </c>
      <c r="G1333" s="15">
        <f xml:space="preserve"> IF( ISNA( 'F_Inputs - Reps override'!F1333 ), "", IF( ISBLANK( 'F_Inputs - Reps override'!F1333 ), 'F_Inputs - Reps'!F1333, 'F_Inputs - Reps override'!F1333 ) )</f>
        <v>0</v>
      </c>
      <c r="H1333" s="15">
        <f xml:space="preserve"> IF( ISNA( 'F_Inputs - Reps override'!G1333 ), "", IF( ISBLANK( 'F_Inputs - Reps override'!G1333 ), 'F_Inputs - Reps'!G1333, 'F_Inputs - Reps override'!G1333 ) )</f>
        <v>0</v>
      </c>
      <c r="I1333" s="15">
        <f xml:space="preserve"> IF( ISNA( 'F_Inputs - Reps override'!H1333 ), "", IF( ISBLANK( 'F_Inputs - Reps override'!H1333 ), 'F_Inputs - Reps'!H1333, 'F_Inputs - Reps override'!H1333 ) )</f>
        <v>0</v>
      </c>
      <c r="J1333" s="15">
        <f xml:space="preserve"> IF( ISNA( 'F_Inputs - Reps override'!I1333 ), "", IF( ISBLANK( 'F_Inputs - Reps override'!I1333 ), 'F_Inputs - Reps'!I1333, 'F_Inputs - Reps override'!I1333 ) )</f>
        <v>0</v>
      </c>
      <c r="K1333" s="15">
        <f xml:space="preserve"> IF( ISNA( 'F_Inputs - Reps override'!J1333 ), "", IF( ISBLANK( 'F_Inputs - Reps override'!J1333 ), 'F_Inputs - Reps'!J1333, 'F_Inputs - Reps override'!J1333 ) )</f>
        <v>0</v>
      </c>
      <c r="L1333" s="7">
        <f t="shared" si="20"/>
        <v>0</v>
      </c>
      <c r="M1333" t="str">
        <f xml:space="preserve"> INDEX(Lookup!$D$3:$D$134, MATCH('Inputs - Reps'!D1333, Lookup!$C$3:$C$134, 0),)</f>
        <v>Plus Opex WN</v>
      </c>
    </row>
    <row r="1334" spans="3:13">
      <c r="C1334" s="15" t="s">
        <v>307</v>
      </c>
      <c r="D1334" s="15" t="s">
        <v>56</v>
      </c>
      <c r="E1334" s="15" t="s">
        <v>57</v>
      </c>
      <c r="F1334" s="15" t="s">
        <v>36</v>
      </c>
      <c r="G1334" s="15">
        <f xml:space="preserve"> IF( ISNA( 'F_Inputs - Reps override'!F1334 ), "", IF( ISBLANK( 'F_Inputs - Reps override'!F1334 ), 'F_Inputs - Reps'!F1334, 'F_Inputs - Reps override'!F1334 ) )</f>
        <v>0</v>
      </c>
      <c r="H1334" s="15">
        <f xml:space="preserve"> IF( ISNA( 'F_Inputs - Reps override'!G1334 ), "", IF( ISBLANK( 'F_Inputs - Reps override'!G1334 ), 'F_Inputs - Reps'!G1334, 'F_Inputs - Reps override'!G1334 ) )</f>
        <v>0</v>
      </c>
      <c r="I1334" s="15">
        <f xml:space="preserve"> IF( ISNA( 'F_Inputs - Reps override'!H1334 ), "", IF( ISBLANK( 'F_Inputs - Reps override'!H1334 ), 'F_Inputs - Reps'!H1334, 'F_Inputs - Reps override'!H1334 ) )</f>
        <v>0</v>
      </c>
      <c r="J1334" s="15">
        <f xml:space="preserve"> IF( ISNA( 'F_Inputs - Reps override'!I1334 ), "", IF( ISBLANK( 'F_Inputs - Reps override'!I1334 ), 'F_Inputs - Reps'!I1334, 'F_Inputs - Reps override'!I1334 ) )</f>
        <v>0</v>
      </c>
      <c r="K1334" s="15">
        <f xml:space="preserve"> IF( ISNA( 'F_Inputs - Reps override'!J1334 ), "", IF( ISBLANK( 'F_Inputs - Reps override'!J1334 ), 'F_Inputs - Reps'!J1334, 'F_Inputs - Reps override'!J1334 ) )</f>
        <v>0</v>
      </c>
      <c r="L1334" s="7">
        <f t="shared" si="20"/>
        <v>0</v>
      </c>
      <c r="M1334" t="str">
        <f xml:space="preserve"> INDEX(Lookup!$D$3:$D$134, MATCH('Inputs - Reps'!D1334, Lookup!$C$3:$C$134, 0),)</f>
        <v>Plus Opex WN</v>
      </c>
    </row>
    <row r="1335" spans="3:13">
      <c r="C1335" s="15" t="s">
        <v>307</v>
      </c>
      <c r="D1335" s="15" t="s">
        <v>58</v>
      </c>
      <c r="E1335" s="15" t="s">
        <v>59</v>
      </c>
      <c r="F1335" s="15" t="s">
        <v>36</v>
      </c>
      <c r="G1335" s="15">
        <f xml:space="preserve"> IF( ISNA( 'F_Inputs - Reps override'!F1335 ), "", IF( ISBLANK( 'F_Inputs - Reps override'!F1335 ), 'F_Inputs - Reps'!F1335, 'F_Inputs - Reps override'!F1335 ) )</f>
        <v>0</v>
      </c>
      <c r="H1335" s="15">
        <f xml:space="preserve"> IF( ISNA( 'F_Inputs - Reps override'!G1335 ), "", IF( ISBLANK( 'F_Inputs - Reps override'!G1335 ), 'F_Inputs - Reps'!G1335, 'F_Inputs - Reps override'!G1335 ) )</f>
        <v>0</v>
      </c>
      <c r="I1335" s="15">
        <f xml:space="preserve"> IF( ISNA( 'F_Inputs - Reps override'!H1335 ), "", IF( ISBLANK( 'F_Inputs - Reps override'!H1335 ), 'F_Inputs - Reps'!H1335, 'F_Inputs - Reps override'!H1335 ) )</f>
        <v>0</v>
      </c>
      <c r="J1335" s="15">
        <f xml:space="preserve"> IF( ISNA( 'F_Inputs - Reps override'!I1335 ), "", IF( ISBLANK( 'F_Inputs - Reps override'!I1335 ), 'F_Inputs - Reps'!I1335, 'F_Inputs - Reps override'!I1335 ) )</f>
        <v>0</v>
      </c>
      <c r="K1335" s="15">
        <f xml:space="preserve"> IF( ISNA( 'F_Inputs - Reps override'!J1335 ), "", IF( ISBLANK( 'F_Inputs - Reps override'!J1335 ), 'F_Inputs - Reps'!J1335, 'F_Inputs - Reps override'!J1335 ) )</f>
        <v>0</v>
      </c>
      <c r="L1335" s="7">
        <f t="shared" si="20"/>
        <v>0</v>
      </c>
      <c r="M1335" t="str">
        <f xml:space="preserve"> INDEX(Lookup!$D$3:$D$134, MATCH('Inputs - Reps'!D1335, Lookup!$C$3:$C$134, 0),)</f>
        <v>Plus Opex WN</v>
      </c>
    </row>
    <row r="1336" spans="3:13">
      <c r="C1336" s="15" t="s">
        <v>307</v>
      </c>
      <c r="D1336" s="15" t="s">
        <v>60</v>
      </c>
      <c r="E1336" s="15" t="s">
        <v>61</v>
      </c>
      <c r="F1336" s="15" t="s">
        <v>36</v>
      </c>
      <c r="G1336" s="15">
        <f xml:space="preserve"> IF( ISNA( 'F_Inputs - Reps override'!F1336 ), "", IF( ISBLANK( 'F_Inputs - Reps override'!F1336 ), 'F_Inputs - Reps'!F1336, 'F_Inputs - Reps override'!F1336 ) )</f>
        <v>0</v>
      </c>
      <c r="H1336" s="15">
        <f xml:space="preserve"> IF( ISNA( 'F_Inputs - Reps override'!G1336 ), "", IF( ISBLANK( 'F_Inputs - Reps override'!G1336 ), 'F_Inputs - Reps'!G1336, 'F_Inputs - Reps override'!G1336 ) )</f>
        <v>0</v>
      </c>
      <c r="I1336" s="15">
        <f xml:space="preserve"> IF( ISNA( 'F_Inputs - Reps override'!H1336 ), "", IF( ISBLANK( 'F_Inputs - Reps override'!H1336 ), 'F_Inputs - Reps'!H1336, 'F_Inputs - Reps override'!H1336 ) )</f>
        <v>0</v>
      </c>
      <c r="J1336" s="15">
        <f xml:space="preserve"> IF( ISNA( 'F_Inputs - Reps override'!I1336 ), "", IF( ISBLANK( 'F_Inputs - Reps override'!I1336 ), 'F_Inputs - Reps'!I1336, 'F_Inputs - Reps override'!I1336 ) )</f>
        <v>0</v>
      </c>
      <c r="K1336" s="15">
        <f xml:space="preserve"> IF( ISNA( 'F_Inputs - Reps override'!J1336 ), "", IF( ISBLANK( 'F_Inputs - Reps override'!J1336 ), 'F_Inputs - Reps'!J1336, 'F_Inputs - Reps override'!J1336 ) )</f>
        <v>0</v>
      </c>
      <c r="L1336" s="7">
        <f t="shared" si="20"/>
        <v>0</v>
      </c>
      <c r="M1336" t="str">
        <f xml:space="preserve"> INDEX(Lookup!$D$3:$D$134, MATCH('Inputs - Reps'!D1336, Lookup!$C$3:$C$134, 0),)</f>
        <v>Plus Opex WR</v>
      </c>
    </row>
    <row r="1337" spans="3:13">
      <c r="C1337" s="15" t="s">
        <v>307</v>
      </c>
      <c r="D1337" s="15" t="s">
        <v>62</v>
      </c>
      <c r="E1337" s="15" t="s">
        <v>63</v>
      </c>
      <c r="F1337" s="15" t="s">
        <v>36</v>
      </c>
      <c r="G1337" s="15">
        <f xml:space="preserve"> IF( ISNA( 'F_Inputs - Reps override'!F1337 ), "", IF( ISBLANK( 'F_Inputs - Reps override'!F1337 ), 'F_Inputs - Reps'!F1337, 'F_Inputs - Reps override'!F1337 ) )</f>
        <v>0</v>
      </c>
      <c r="H1337" s="15">
        <f xml:space="preserve"> IF( ISNA( 'F_Inputs - Reps override'!G1337 ), "", IF( ISBLANK( 'F_Inputs - Reps override'!G1337 ), 'F_Inputs - Reps'!G1337, 'F_Inputs - Reps override'!G1337 ) )</f>
        <v>0</v>
      </c>
      <c r="I1337" s="15">
        <f xml:space="preserve"> IF( ISNA( 'F_Inputs - Reps override'!H1337 ), "", IF( ISBLANK( 'F_Inputs - Reps override'!H1337 ), 'F_Inputs - Reps'!H1337, 'F_Inputs - Reps override'!H1337 ) )</f>
        <v>0</v>
      </c>
      <c r="J1337" s="15">
        <f xml:space="preserve"> IF( ISNA( 'F_Inputs - Reps override'!I1337 ), "", IF( ISBLANK( 'F_Inputs - Reps override'!I1337 ), 'F_Inputs - Reps'!I1337, 'F_Inputs - Reps override'!I1337 ) )</f>
        <v>0</v>
      </c>
      <c r="K1337" s="15">
        <f xml:space="preserve"> IF( ISNA( 'F_Inputs - Reps override'!J1337 ), "", IF( ISBLANK( 'F_Inputs - Reps override'!J1337 ), 'F_Inputs - Reps'!J1337, 'F_Inputs - Reps override'!J1337 ) )</f>
        <v>0</v>
      </c>
      <c r="L1337" s="7">
        <f t="shared" si="20"/>
        <v>0</v>
      </c>
      <c r="M1337" t="str">
        <f xml:space="preserve"> INDEX(Lookup!$D$3:$D$134, MATCH('Inputs - Reps'!D1337, Lookup!$C$3:$C$134, 0),)</f>
        <v>Plus Opex WN</v>
      </c>
    </row>
    <row r="1338" spans="3:13">
      <c r="C1338" s="15" t="s">
        <v>307</v>
      </c>
      <c r="D1338" s="15" t="s">
        <v>64</v>
      </c>
      <c r="E1338" s="15" t="s">
        <v>65</v>
      </c>
      <c r="F1338" s="15" t="s">
        <v>36</v>
      </c>
      <c r="G1338" s="15">
        <f xml:space="preserve"> IF( ISNA( 'F_Inputs - Reps override'!F1338 ), "", IF( ISBLANK( 'F_Inputs - Reps override'!F1338 ), 'F_Inputs - Reps'!F1338, 'F_Inputs - Reps override'!F1338 ) )</f>
        <v>0</v>
      </c>
      <c r="H1338" s="15">
        <f xml:space="preserve"> IF( ISNA( 'F_Inputs - Reps override'!G1338 ), "", IF( ISBLANK( 'F_Inputs - Reps override'!G1338 ), 'F_Inputs - Reps'!G1338, 'F_Inputs - Reps override'!G1338 ) )</f>
        <v>0</v>
      </c>
      <c r="I1338" s="15">
        <f xml:space="preserve"> IF( ISNA( 'F_Inputs - Reps override'!H1338 ), "", IF( ISBLANK( 'F_Inputs - Reps override'!H1338 ), 'F_Inputs - Reps'!H1338, 'F_Inputs - Reps override'!H1338 ) )</f>
        <v>0</v>
      </c>
      <c r="J1338" s="15">
        <f xml:space="preserve"> IF( ISNA( 'F_Inputs - Reps override'!I1338 ), "", IF( ISBLANK( 'F_Inputs - Reps override'!I1338 ), 'F_Inputs - Reps'!I1338, 'F_Inputs - Reps override'!I1338 ) )</f>
        <v>0</v>
      </c>
      <c r="K1338" s="15">
        <f xml:space="preserve"> IF( ISNA( 'F_Inputs - Reps override'!J1338 ), "", IF( ISBLANK( 'F_Inputs - Reps override'!J1338 ), 'F_Inputs - Reps'!J1338, 'F_Inputs - Reps override'!J1338 ) )</f>
        <v>0</v>
      </c>
      <c r="L1338" s="7">
        <f t="shared" si="20"/>
        <v>0</v>
      </c>
      <c r="M1338" t="str">
        <f xml:space="preserve"> INDEX(Lookup!$D$3:$D$134, MATCH('Inputs - Reps'!D1338, Lookup!$C$3:$C$134, 0),)</f>
        <v>Plus Opex WN</v>
      </c>
    </row>
    <row r="1339" spans="3:13">
      <c r="C1339" s="15" t="s">
        <v>307</v>
      </c>
      <c r="D1339" s="15" t="s">
        <v>66</v>
      </c>
      <c r="E1339" s="15" t="s">
        <v>67</v>
      </c>
      <c r="F1339" s="15" t="s">
        <v>36</v>
      </c>
      <c r="G1339" s="15">
        <f xml:space="preserve"> IF( ISNA( 'F_Inputs - Reps override'!F1339 ), "", IF( ISBLANK( 'F_Inputs - Reps override'!F1339 ), 'F_Inputs - Reps'!F1339, 'F_Inputs - Reps override'!F1339 ) )</f>
        <v>8.8231235503198294E-2</v>
      </c>
      <c r="H1339" s="15">
        <f xml:space="preserve"> IF( ISNA( 'F_Inputs - Reps override'!G1339 ), "", IF( ISBLANK( 'F_Inputs - Reps override'!G1339 ), 'F_Inputs - Reps'!G1339, 'F_Inputs - Reps override'!G1339 ) )</f>
        <v>8.4192527470470901E-2</v>
      </c>
      <c r="I1339" s="15">
        <f xml:space="preserve"> IF( ISNA( 'F_Inputs - Reps override'!H1339 ), "", IF( ISBLANK( 'F_Inputs - Reps override'!H1339 ), 'F_Inputs - Reps'!H1339, 'F_Inputs - Reps override'!H1339 ) )</f>
        <v>8.0338687783750404E-2</v>
      </c>
      <c r="J1339" s="15">
        <f xml:space="preserve"> IF( ISNA( 'F_Inputs - Reps override'!I1339 ), "", IF( ISBLANK( 'F_Inputs - Reps override'!I1339 ), 'F_Inputs - Reps'!I1339, 'F_Inputs - Reps override'!I1339 ) )</f>
        <v>7.66612542553574E-2</v>
      </c>
      <c r="K1339" s="15">
        <f xml:space="preserve"> IF( ISNA( 'F_Inputs - Reps override'!J1339 ), "", IF( ISBLANK( 'F_Inputs - Reps override'!J1339 ), 'F_Inputs - Reps'!J1339, 'F_Inputs - Reps override'!J1339 ) )</f>
        <v>7.3152152046890101E-2</v>
      </c>
      <c r="L1339" s="7">
        <f t="shared" si="20"/>
        <v>0.40257585705966714</v>
      </c>
      <c r="M1339" t="str">
        <f xml:space="preserve"> INDEX(Lookup!$D$3:$D$134, MATCH('Inputs - Reps'!D1339, Lookup!$C$3:$C$134, 0),)</f>
        <v>Plus Opex WN</v>
      </c>
    </row>
    <row r="1340" spans="3:13">
      <c r="C1340" s="15" t="s">
        <v>307</v>
      </c>
      <c r="D1340" s="15" t="s">
        <v>68</v>
      </c>
      <c r="E1340" s="15" t="s">
        <v>69</v>
      </c>
      <c r="F1340" s="15" t="s">
        <v>36</v>
      </c>
      <c r="G1340" s="15">
        <f xml:space="preserve"> IF( ISNA( 'F_Inputs - Reps override'!F1340 ), "", IF( ISBLANK( 'F_Inputs - Reps override'!F1340 ), 'F_Inputs - Reps'!F1340, 'F_Inputs - Reps override'!F1340 ) )</f>
        <v>0</v>
      </c>
      <c r="H1340" s="15">
        <f xml:space="preserve"> IF( ISNA( 'F_Inputs - Reps override'!G1340 ), "", IF( ISBLANK( 'F_Inputs - Reps override'!G1340 ), 'F_Inputs - Reps'!G1340, 'F_Inputs - Reps override'!G1340 ) )</f>
        <v>0</v>
      </c>
      <c r="I1340" s="15">
        <f xml:space="preserve"> IF( ISNA( 'F_Inputs - Reps override'!H1340 ), "", IF( ISBLANK( 'F_Inputs - Reps override'!H1340 ), 'F_Inputs - Reps'!H1340, 'F_Inputs - Reps override'!H1340 ) )</f>
        <v>0</v>
      </c>
      <c r="J1340" s="15">
        <f xml:space="preserve"> IF( ISNA( 'F_Inputs - Reps override'!I1340 ), "", IF( ISBLANK( 'F_Inputs - Reps override'!I1340 ), 'F_Inputs - Reps'!I1340, 'F_Inputs - Reps override'!I1340 ) )</f>
        <v>0</v>
      </c>
      <c r="K1340" s="15">
        <f xml:space="preserve"> IF( ISNA( 'F_Inputs - Reps override'!J1340 ), "", IF( ISBLANK( 'F_Inputs - Reps override'!J1340 ), 'F_Inputs - Reps'!J1340, 'F_Inputs - Reps override'!J1340 ) )</f>
        <v>0</v>
      </c>
      <c r="L1340" s="7">
        <f t="shared" si="20"/>
        <v>0</v>
      </c>
      <c r="M1340" t="str">
        <f xml:space="preserve"> INDEX(Lookup!$D$3:$D$134, MATCH('Inputs - Reps'!D1340, Lookup!$C$3:$C$134, 0),)</f>
        <v>Plus Opex WR</v>
      </c>
    </row>
    <row r="1341" spans="3:13">
      <c r="C1341" s="15" t="s">
        <v>307</v>
      </c>
      <c r="D1341" s="15" t="s">
        <v>70</v>
      </c>
      <c r="E1341" s="15" t="s">
        <v>71</v>
      </c>
      <c r="F1341" s="15" t="s">
        <v>36</v>
      </c>
      <c r="G1341" s="15">
        <f xml:space="preserve"> IF( ISNA( 'F_Inputs - Reps override'!F1341 ), "", IF( ISBLANK( 'F_Inputs - Reps override'!F1341 ), 'F_Inputs - Reps'!F1341, 'F_Inputs - Reps override'!F1341 ) )</f>
        <v>0</v>
      </c>
      <c r="H1341" s="15">
        <f xml:space="preserve"> IF( ISNA( 'F_Inputs - Reps override'!G1341 ), "", IF( ISBLANK( 'F_Inputs - Reps override'!G1341 ), 'F_Inputs - Reps'!G1341, 'F_Inputs - Reps override'!G1341 ) )</f>
        <v>0</v>
      </c>
      <c r="I1341" s="15">
        <f xml:space="preserve"> IF( ISNA( 'F_Inputs - Reps override'!H1341 ), "", IF( ISBLANK( 'F_Inputs - Reps override'!H1341 ), 'F_Inputs - Reps'!H1341, 'F_Inputs - Reps override'!H1341 ) )</f>
        <v>0</v>
      </c>
      <c r="J1341" s="15">
        <f xml:space="preserve"> IF( ISNA( 'F_Inputs - Reps override'!I1341 ), "", IF( ISBLANK( 'F_Inputs - Reps override'!I1341 ), 'F_Inputs - Reps'!I1341, 'F_Inputs - Reps override'!I1341 ) )</f>
        <v>0</v>
      </c>
      <c r="K1341" s="15">
        <f xml:space="preserve"> IF( ISNA( 'F_Inputs - Reps override'!J1341 ), "", IF( ISBLANK( 'F_Inputs - Reps override'!J1341 ), 'F_Inputs - Reps'!J1341, 'F_Inputs - Reps override'!J1341 ) )</f>
        <v>0</v>
      </c>
      <c r="L1341" s="7">
        <f t="shared" si="20"/>
        <v>0</v>
      </c>
      <c r="M1341" t="str">
        <f xml:space="preserve"> INDEX(Lookup!$D$3:$D$134, MATCH('Inputs - Reps'!D1341, Lookup!$C$3:$C$134, 0),)</f>
        <v>Plus Opex WN</v>
      </c>
    </row>
    <row r="1342" spans="3:13">
      <c r="C1342" s="15" t="s">
        <v>307</v>
      </c>
      <c r="D1342" s="15" t="s">
        <v>72</v>
      </c>
      <c r="E1342" s="15" t="s">
        <v>73</v>
      </c>
      <c r="F1342" s="15" t="s">
        <v>36</v>
      </c>
      <c r="G1342" s="15">
        <f xml:space="preserve"> IF( ISNA( 'F_Inputs - Reps override'!F1342 ), "", IF( ISBLANK( 'F_Inputs - Reps override'!F1342 ), 'F_Inputs - Reps'!F1342, 'F_Inputs - Reps override'!F1342 ) )</f>
        <v>0</v>
      </c>
      <c r="H1342" s="15">
        <f xml:space="preserve"> IF( ISNA( 'F_Inputs - Reps override'!G1342 ), "", IF( ISBLANK( 'F_Inputs - Reps override'!G1342 ), 'F_Inputs - Reps'!G1342, 'F_Inputs - Reps override'!G1342 ) )</f>
        <v>0</v>
      </c>
      <c r="I1342" s="15">
        <f xml:space="preserve"> IF( ISNA( 'F_Inputs - Reps override'!H1342 ), "", IF( ISBLANK( 'F_Inputs - Reps override'!H1342 ), 'F_Inputs - Reps'!H1342, 'F_Inputs - Reps override'!H1342 ) )</f>
        <v>0</v>
      </c>
      <c r="J1342" s="15">
        <f xml:space="preserve"> IF( ISNA( 'F_Inputs - Reps override'!I1342 ), "", IF( ISBLANK( 'F_Inputs - Reps override'!I1342 ), 'F_Inputs - Reps'!I1342, 'F_Inputs - Reps override'!I1342 ) )</f>
        <v>0</v>
      </c>
      <c r="K1342" s="15">
        <f xml:space="preserve"> IF( ISNA( 'F_Inputs - Reps override'!J1342 ), "", IF( ISBLANK( 'F_Inputs - Reps override'!J1342 ), 'F_Inputs - Reps'!J1342, 'F_Inputs - Reps override'!J1342 ) )</f>
        <v>0</v>
      </c>
      <c r="L1342" s="7">
        <f t="shared" si="20"/>
        <v>0</v>
      </c>
      <c r="M1342" t="str">
        <f xml:space="preserve"> INDEX(Lookup!$D$3:$D$134, MATCH('Inputs - Reps'!D1342, Lookup!$C$3:$C$134, 0),)</f>
        <v>Plus Opex WN</v>
      </c>
    </row>
    <row r="1343" spans="3:13">
      <c r="C1343" s="15" t="s">
        <v>307</v>
      </c>
      <c r="D1343" s="15" t="s">
        <v>74</v>
      </c>
      <c r="E1343" s="15" t="s">
        <v>75</v>
      </c>
      <c r="F1343" s="15" t="s">
        <v>36</v>
      </c>
      <c r="G1343" s="15">
        <f xml:space="preserve"> IF( ISNA( 'F_Inputs - Reps override'!F1343 ), "", IF( ISBLANK( 'F_Inputs - Reps override'!F1343 ), 'F_Inputs - Reps'!F1343, 'F_Inputs - Reps override'!F1343 ) )</f>
        <v>0</v>
      </c>
      <c r="H1343" s="15">
        <f xml:space="preserve"> IF( ISNA( 'F_Inputs - Reps override'!G1343 ), "", IF( ISBLANK( 'F_Inputs - Reps override'!G1343 ), 'F_Inputs - Reps'!G1343, 'F_Inputs - Reps override'!G1343 ) )</f>
        <v>0</v>
      </c>
      <c r="I1343" s="15">
        <f xml:space="preserve"> IF( ISNA( 'F_Inputs - Reps override'!H1343 ), "", IF( ISBLANK( 'F_Inputs - Reps override'!H1343 ), 'F_Inputs - Reps'!H1343, 'F_Inputs - Reps override'!H1343 ) )</f>
        <v>0</v>
      </c>
      <c r="J1343" s="15">
        <f xml:space="preserve"> IF( ISNA( 'F_Inputs - Reps override'!I1343 ), "", IF( ISBLANK( 'F_Inputs - Reps override'!I1343 ), 'F_Inputs - Reps'!I1343, 'F_Inputs - Reps override'!I1343 ) )</f>
        <v>0</v>
      </c>
      <c r="K1343" s="15">
        <f xml:space="preserve"> IF( ISNA( 'F_Inputs - Reps override'!J1343 ), "", IF( ISBLANK( 'F_Inputs - Reps override'!J1343 ), 'F_Inputs - Reps'!J1343, 'F_Inputs - Reps override'!J1343 ) )</f>
        <v>0</v>
      </c>
      <c r="L1343" s="7">
        <f t="shared" si="20"/>
        <v>0</v>
      </c>
      <c r="M1343" t="str">
        <f xml:space="preserve"> INDEX(Lookup!$D$3:$D$134, MATCH('Inputs - Reps'!D1343, Lookup!$C$3:$C$134, 0),)</f>
        <v>Plus Opex WN</v>
      </c>
    </row>
    <row r="1344" spans="3:13">
      <c r="C1344" s="15" t="s">
        <v>307</v>
      </c>
      <c r="D1344" s="15" t="s">
        <v>76</v>
      </c>
      <c r="E1344" s="15" t="s">
        <v>77</v>
      </c>
      <c r="F1344" s="15" t="s">
        <v>36</v>
      </c>
      <c r="G1344" s="15">
        <f xml:space="preserve"> IF( ISNA( 'F_Inputs - Reps override'!F1344 ), "", IF( ISBLANK( 'F_Inputs - Reps override'!F1344 ), 'F_Inputs - Reps'!F1344, 'F_Inputs - Reps override'!F1344 ) )</f>
        <v>0.98599999999999999</v>
      </c>
      <c r="H1344" s="15">
        <f xml:space="preserve"> IF( ISNA( 'F_Inputs - Reps override'!G1344 ), "", IF( ISBLANK( 'F_Inputs - Reps override'!G1344 ), 'F_Inputs - Reps'!G1344, 'F_Inputs - Reps override'!G1344 ) )</f>
        <v>1.006</v>
      </c>
      <c r="I1344" s="15">
        <f xml:space="preserve"> IF( ISNA( 'F_Inputs - Reps override'!H1344 ), "", IF( ISBLANK( 'F_Inputs - Reps override'!H1344 ), 'F_Inputs - Reps'!H1344, 'F_Inputs - Reps override'!H1344 ) )</f>
        <v>1.0249999999999999</v>
      </c>
      <c r="J1344" s="15">
        <f xml:space="preserve"> IF( ISNA( 'F_Inputs - Reps override'!I1344 ), "", IF( ISBLANK( 'F_Inputs - Reps override'!I1344 ), 'F_Inputs - Reps'!I1344, 'F_Inputs - Reps override'!I1344 ) )</f>
        <v>0.95599999999999996</v>
      </c>
      <c r="K1344" s="15">
        <f xml:space="preserve"> IF( ISNA( 'F_Inputs - Reps override'!J1344 ), "", IF( ISBLANK( 'F_Inputs - Reps override'!J1344 ), 'F_Inputs - Reps'!J1344, 'F_Inputs - Reps override'!J1344 ) )</f>
        <v>0.89</v>
      </c>
      <c r="L1344" s="7">
        <f t="shared" si="20"/>
        <v>4.8629999999999995</v>
      </c>
      <c r="M1344" t="str">
        <f xml:space="preserve"> INDEX(Lookup!$D$3:$D$134, MATCH('Inputs - Reps'!D1344, Lookup!$C$3:$C$134, 0),)</f>
        <v>B capex WR</v>
      </c>
    </row>
    <row r="1345" spans="3:13">
      <c r="C1345" s="15" t="s">
        <v>307</v>
      </c>
      <c r="D1345" s="15" t="s">
        <v>78</v>
      </c>
      <c r="E1345" s="15" t="s">
        <v>79</v>
      </c>
      <c r="F1345" s="15" t="s">
        <v>36</v>
      </c>
      <c r="G1345" s="15">
        <f xml:space="preserve"> IF( ISNA( 'F_Inputs - Reps override'!F1345 ), "", IF( ISBLANK( 'F_Inputs - Reps override'!F1345 ), 'F_Inputs - Reps'!F1345, 'F_Inputs - Reps override'!F1345 ) )</f>
        <v>0</v>
      </c>
      <c r="H1345" s="15">
        <f xml:space="preserve"> IF( ISNA( 'F_Inputs - Reps override'!G1345 ), "", IF( ISBLANK( 'F_Inputs - Reps override'!G1345 ), 'F_Inputs - Reps'!G1345, 'F_Inputs - Reps override'!G1345 ) )</f>
        <v>0</v>
      </c>
      <c r="I1345" s="15">
        <f xml:space="preserve"> IF( ISNA( 'F_Inputs - Reps override'!H1345 ), "", IF( ISBLANK( 'F_Inputs - Reps override'!H1345 ), 'F_Inputs - Reps'!H1345, 'F_Inputs - Reps override'!H1345 ) )</f>
        <v>0</v>
      </c>
      <c r="J1345" s="15">
        <f xml:space="preserve"> IF( ISNA( 'F_Inputs - Reps override'!I1345 ), "", IF( ISBLANK( 'F_Inputs - Reps override'!I1345 ), 'F_Inputs - Reps'!I1345, 'F_Inputs - Reps override'!I1345 ) )</f>
        <v>0</v>
      </c>
      <c r="K1345" s="15">
        <f xml:space="preserve"> IF( ISNA( 'F_Inputs - Reps override'!J1345 ), "", IF( ISBLANK( 'F_Inputs - Reps override'!J1345 ), 'F_Inputs - Reps'!J1345, 'F_Inputs - Reps override'!J1345 ) )</f>
        <v>0</v>
      </c>
      <c r="L1345" s="7">
        <f t="shared" si="20"/>
        <v>0</v>
      </c>
      <c r="M1345" t="str">
        <f xml:space="preserve"> INDEX(Lookup!$D$3:$D$134, MATCH('Inputs - Reps'!D1345, Lookup!$C$3:$C$134, 0),)</f>
        <v>B capex WN</v>
      </c>
    </row>
    <row r="1346" spans="3:13">
      <c r="C1346" s="15" t="s">
        <v>307</v>
      </c>
      <c r="D1346" s="15" t="s">
        <v>80</v>
      </c>
      <c r="E1346" s="15" t="s">
        <v>81</v>
      </c>
      <c r="F1346" s="15" t="s">
        <v>36</v>
      </c>
      <c r="G1346" s="15">
        <f xml:space="preserve"> IF( ISNA( 'F_Inputs - Reps override'!F1346 ), "", IF( ISBLANK( 'F_Inputs - Reps override'!F1346 ), 'F_Inputs - Reps'!F1346, 'F_Inputs - Reps override'!F1346 ) )</f>
        <v>15.757</v>
      </c>
      <c r="H1346" s="15">
        <f xml:space="preserve"> IF( ISNA( 'F_Inputs - Reps override'!G1346 ), "", IF( ISBLANK( 'F_Inputs - Reps override'!G1346 ), 'F_Inputs - Reps'!G1346, 'F_Inputs - Reps override'!G1346 ) )</f>
        <v>15.631</v>
      </c>
      <c r="I1346" s="15">
        <f xml:space="preserve"> IF( ISNA( 'F_Inputs - Reps override'!H1346 ), "", IF( ISBLANK( 'F_Inputs - Reps override'!H1346 ), 'F_Inputs - Reps'!H1346, 'F_Inputs - Reps override'!H1346 ) )</f>
        <v>15.411</v>
      </c>
      <c r="J1346" s="15">
        <f xml:space="preserve"> IF( ISNA( 'F_Inputs - Reps override'!I1346 ), "", IF( ISBLANK( 'F_Inputs - Reps override'!I1346 ), 'F_Inputs - Reps'!I1346, 'F_Inputs - Reps override'!I1346 ) )</f>
        <v>14.807</v>
      </c>
      <c r="K1346" s="15">
        <f xml:space="preserve"> IF( ISNA( 'F_Inputs - Reps override'!J1346 ), "", IF( ISBLANK( 'F_Inputs - Reps override'!J1346 ), 'F_Inputs - Reps'!J1346, 'F_Inputs - Reps override'!J1346 ) )</f>
        <v>14.292999999999999</v>
      </c>
      <c r="L1346" s="7">
        <f t="shared" si="20"/>
        <v>75.899000000000001</v>
      </c>
      <c r="M1346" t="str">
        <f xml:space="preserve"> INDEX(Lookup!$D$3:$D$134, MATCH('Inputs - Reps'!D1346, Lookup!$C$3:$C$134, 0),)</f>
        <v>B capex WN</v>
      </c>
    </row>
    <row r="1347" spans="3:13">
      <c r="C1347" s="15" t="s">
        <v>307</v>
      </c>
      <c r="D1347" s="15" t="s">
        <v>82</v>
      </c>
      <c r="E1347" s="15" t="s">
        <v>83</v>
      </c>
      <c r="F1347" s="15" t="s">
        <v>36</v>
      </c>
      <c r="G1347" s="15">
        <f xml:space="preserve"> IF( ISNA( 'F_Inputs - Reps override'!F1347 ), "", IF( ISBLANK( 'F_Inputs - Reps override'!F1347 ), 'F_Inputs - Reps'!F1347, 'F_Inputs - Reps override'!F1347 ) )</f>
        <v>0</v>
      </c>
      <c r="H1347" s="15">
        <f xml:space="preserve"> IF( ISNA( 'F_Inputs - Reps override'!G1347 ), "", IF( ISBLANK( 'F_Inputs - Reps override'!G1347 ), 'F_Inputs - Reps'!G1347, 'F_Inputs - Reps override'!G1347 ) )</f>
        <v>0</v>
      </c>
      <c r="I1347" s="15">
        <f xml:space="preserve"> IF( ISNA( 'F_Inputs - Reps override'!H1347 ), "", IF( ISBLANK( 'F_Inputs - Reps override'!H1347 ), 'F_Inputs - Reps'!H1347, 'F_Inputs - Reps override'!H1347 ) )</f>
        <v>0</v>
      </c>
      <c r="J1347" s="15">
        <f xml:space="preserve"> IF( ISNA( 'F_Inputs - Reps override'!I1347 ), "", IF( ISBLANK( 'F_Inputs - Reps override'!I1347 ), 'F_Inputs - Reps'!I1347, 'F_Inputs - Reps override'!I1347 ) )</f>
        <v>0</v>
      </c>
      <c r="K1347" s="15">
        <f xml:space="preserve"> IF( ISNA( 'F_Inputs - Reps override'!J1347 ), "", IF( ISBLANK( 'F_Inputs - Reps override'!J1347 ), 'F_Inputs - Reps'!J1347, 'F_Inputs - Reps override'!J1347 ) )</f>
        <v>0</v>
      </c>
      <c r="L1347" s="7">
        <f t="shared" si="20"/>
        <v>0</v>
      </c>
      <c r="M1347" t="str">
        <f xml:space="preserve"> INDEX(Lookup!$D$3:$D$134, MATCH('Inputs - Reps'!D1347, Lookup!$C$3:$C$134, 0),)</f>
        <v>B capex WN</v>
      </c>
    </row>
    <row r="1348" spans="3:13">
      <c r="C1348" s="15" t="s">
        <v>307</v>
      </c>
      <c r="D1348" s="15" t="s">
        <v>84</v>
      </c>
      <c r="E1348" s="15" t="s">
        <v>85</v>
      </c>
      <c r="F1348" s="15" t="s">
        <v>36</v>
      </c>
      <c r="G1348" s="15">
        <f xml:space="preserve"> IF( ISNA( 'F_Inputs - Reps override'!F1348 ), "", IF( ISBLANK( 'F_Inputs - Reps override'!F1348 ), 'F_Inputs - Reps'!F1348, 'F_Inputs - Reps override'!F1348 ) )</f>
        <v>2.391</v>
      </c>
      <c r="H1348" s="15">
        <f xml:space="preserve"> IF( ISNA( 'F_Inputs - Reps override'!G1348 ), "", IF( ISBLANK( 'F_Inputs - Reps override'!G1348 ), 'F_Inputs - Reps'!G1348, 'F_Inputs - Reps override'!G1348 ) )</f>
        <v>2.3860000000000001</v>
      </c>
      <c r="I1348" s="15">
        <f xml:space="preserve"> IF( ISNA( 'F_Inputs - Reps override'!H1348 ), "", IF( ISBLANK( 'F_Inputs - Reps override'!H1348 ), 'F_Inputs - Reps'!H1348, 'F_Inputs - Reps override'!H1348 ) )</f>
        <v>2.3740000000000001</v>
      </c>
      <c r="J1348" s="15">
        <f xml:space="preserve"> IF( ISNA( 'F_Inputs - Reps override'!I1348 ), "", IF( ISBLANK( 'F_Inputs - Reps override'!I1348 ), 'F_Inputs - Reps'!I1348, 'F_Inputs - Reps override'!I1348 ) )</f>
        <v>2.3530000000000002</v>
      </c>
      <c r="K1348" s="15">
        <f xml:space="preserve"> IF( ISNA( 'F_Inputs - Reps override'!J1348 ), "", IF( ISBLANK( 'F_Inputs - Reps override'!J1348 ), 'F_Inputs - Reps'!J1348, 'F_Inputs - Reps override'!J1348 ) )</f>
        <v>2.0019999999999998</v>
      </c>
      <c r="L1348" s="7">
        <f t="shared" ref="L1348:L1411" si="21" xml:space="preserve"> SUM(G1348:K1348)</f>
        <v>11.506</v>
      </c>
      <c r="M1348" t="str">
        <f xml:space="preserve"> INDEX(Lookup!$D$3:$D$134, MATCH('Inputs - Reps'!D1348, Lookup!$C$3:$C$134, 0),)</f>
        <v>B capex WR</v>
      </c>
    </row>
    <row r="1349" spans="3:13">
      <c r="C1349" s="15" t="s">
        <v>307</v>
      </c>
      <c r="D1349" s="15" t="s">
        <v>86</v>
      </c>
      <c r="E1349" s="15" t="s">
        <v>87</v>
      </c>
      <c r="F1349" s="15" t="s">
        <v>36</v>
      </c>
      <c r="G1349" s="15">
        <f xml:space="preserve"> IF( ISNA( 'F_Inputs - Reps override'!F1349 ), "", IF( ISBLANK( 'F_Inputs - Reps override'!F1349 ), 'F_Inputs - Reps'!F1349, 'F_Inputs - Reps override'!F1349 ) )</f>
        <v>16.956</v>
      </c>
      <c r="H1349" s="15">
        <f xml:space="preserve"> IF( ISNA( 'F_Inputs - Reps override'!G1349 ), "", IF( ISBLANK( 'F_Inputs - Reps override'!G1349 ), 'F_Inputs - Reps'!G1349, 'F_Inputs - Reps override'!G1349 ) )</f>
        <v>16.388999999999999</v>
      </c>
      <c r="I1349" s="15">
        <f xml:space="preserve"> IF( ISNA( 'F_Inputs - Reps override'!H1349 ), "", IF( ISBLANK( 'F_Inputs - Reps override'!H1349 ), 'F_Inputs - Reps'!H1349, 'F_Inputs - Reps override'!H1349 ) )</f>
        <v>16.068000000000001</v>
      </c>
      <c r="J1349" s="15">
        <f xml:space="preserve"> IF( ISNA( 'F_Inputs - Reps override'!I1349 ), "", IF( ISBLANK( 'F_Inputs - Reps override'!I1349 ), 'F_Inputs - Reps'!I1349, 'F_Inputs - Reps override'!I1349 ) )</f>
        <v>15.778</v>
      </c>
      <c r="K1349" s="15">
        <f xml:space="preserve"> IF( ISNA( 'F_Inputs - Reps override'!J1349 ), "", IF( ISBLANK( 'F_Inputs - Reps override'!J1349 ), 'F_Inputs - Reps'!J1349, 'F_Inputs - Reps override'!J1349 ) )</f>
        <v>15.222</v>
      </c>
      <c r="L1349" s="7">
        <f t="shared" si="21"/>
        <v>80.412999999999997</v>
      </c>
      <c r="M1349" t="str">
        <f xml:space="preserve"> INDEX(Lookup!$D$3:$D$134, MATCH('Inputs - Reps'!D1349, Lookup!$C$3:$C$134, 0),)</f>
        <v>B capex WN</v>
      </c>
    </row>
    <row r="1350" spans="3:13">
      <c r="C1350" s="15" t="s">
        <v>307</v>
      </c>
      <c r="D1350" s="15" t="s">
        <v>88</v>
      </c>
      <c r="E1350" s="15" t="s">
        <v>89</v>
      </c>
      <c r="F1350" s="15" t="s">
        <v>36</v>
      </c>
      <c r="G1350" s="15">
        <f xml:space="preserve"> IF( ISNA( 'F_Inputs - Reps override'!F1350 ), "", IF( ISBLANK( 'F_Inputs - Reps override'!F1350 ), 'F_Inputs - Reps'!F1350, 'F_Inputs - Reps override'!F1350 ) )</f>
        <v>7.3339999999999996</v>
      </c>
      <c r="H1350" s="15">
        <f xml:space="preserve"> IF( ISNA( 'F_Inputs - Reps override'!G1350 ), "", IF( ISBLANK( 'F_Inputs - Reps override'!G1350 ), 'F_Inputs - Reps'!G1350, 'F_Inputs - Reps override'!G1350 ) )</f>
        <v>7.4160000000000004</v>
      </c>
      <c r="I1350" s="15">
        <f xml:space="preserve"> IF( ISNA( 'F_Inputs - Reps override'!H1350 ), "", IF( ISBLANK( 'F_Inputs - Reps override'!H1350 ), 'F_Inputs - Reps'!H1350, 'F_Inputs - Reps override'!H1350 ) )</f>
        <v>7.234</v>
      </c>
      <c r="J1350" s="15">
        <f xml:space="preserve"> IF( ISNA( 'F_Inputs - Reps override'!I1350 ), "", IF( ISBLANK( 'F_Inputs - Reps override'!I1350 ), 'F_Inputs - Reps'!I1350, 'F_Inputs - Reps override'!I1350 ) )</f>
        <v>6.6829999999999998</v>
      </c>
      <c r="K1350" s="15">
        <f xml:space="preserve"> IF( ISNA( 'F_Inputs - Reps override'!J1350 ), "", IF( ISBLANK( 'F_Inputs - Reps override'!J1350 ), 'F_Inputs - Reps'!J1350, 'F_Inputs - Reps override'!J1350 ) )</f>
        <v>6.452</v>
      </c>
      <c r="L1350" s="7">
        <f t="shared" si="21"/>
        <v>35.119</v>
      </c>
      <c r="M1350" t="str">
        <f xml:space="preserve"> INDEX(Lookup!$D$3:$D$134, MATCH('Inputs - Reps'!D1350, Lookup!$C$3:$C$134, 0),)</f>
        <v>B capex WN</v>
      </c>
    </row>
    <row r="1351" spans="3:13">
      <c r="C1351" s="15" t="s">
        <v>307</v>
      </c>
      <c r="D1351" s="15" t="s">
        <v>90</v>
      </c>
      <c r="E1351" s="15" t="s">
        <v>91</v>
      </c>
      <c r="F1351" s="15" t="s">
        <v>36</v>
      </c>
      <c r="G1351" s="15">
        <f xml:space="preserve"> IF( ISNA( 'F_Inputs - Reps override'!F1351 ), "", IF( ISBLANK( 'F_Inputs - Reps override'!F1351 ), 'F_Inputs - Reps'!F1351, 'F_Inputs - Reps override'!F1351 ) )</f>
        <v>0.97299999999999998</v>
      </c>
      <c r="H1351" s="15">
        <f xml:space="preserve"> IF( ISNA( 'F_Inputs - Reps override'!G1351 ), "", IF( ISBLANK( 'F_Inputs - Reps override'!G1351 ), 'F_Inputs - Reps'!G1351, 'F_Inputs - Reps override'!G1351 ) )</f>
        <v>1.06</v>
      </c>
      <c r="I1351" s="15">
        <f xml:space="preserve"> IF( ISNA( 'F_Inputs - Reps override'!H1351 ), "", IF( ISBLANK( 'F_Inputs - Reps override'!H1351 ), 'F_Inputs - Reps'!H1351, 'F_Inputs - Reps override'!H1351 ) )</f>
        <v>1.0529999999999999</v>
      </c>
      <c r="J1351" s="15">
        <f xml:space="preserve"> IF( ISNA( 'F_Inputs - Reps override'!I1351 ), "", IF( ISBLANK( 'F_Inputs - Reps override'!I1351 ), 'F_Inputs - Reps'!I1351, 'F_Inputs - Reps override'!I1351 ) )</f>
        <v>1.0720000000000001</v>
      </c>
      <c r="K1351" s="15">
        <f xml:space="preserve"> IF( ISNA( 'F_Inputs - Reps override'!J1351 ), "", IF( ISBLANK( 'F_Inputs - Reps override'!J1351 ), 'F_Inputs - Reps'!J1351, 'F_Inputs - Reps override'!J1351 ) )</f>
        <v>0.81799999999999995</v>
      </c>
      <c r="L1351" s="7">
        <f t="shared" si="21"/>
        <v>4.9759999999999991</v>
      </c>
      <c r="M1351" t="str">
        <f xml:space="preserve"> INDEX(Lookup!$D$3:$D$134, MATCH('Inputs - Reps'!D1351, Lookup!$C$3:$C$134, 0),)</f>
        <v>B capex WN</v>
      </c>
    </row>
    <row r="1352" spans="3:13">
      <c r="C1352" s="15" t="s">
        <v>307</v>
      </c>
      <c r="D1352" s="15" t="s">
        <v>92</v>
      </c>
      <c r="E1352" s="15" t="s">
        <v>93</v>
      </c>
      <c r="F1352" s="15" t="s">
        <v>36</v>
      </c>
      <c r="G1352" s="15">
        <f xml:space="preserve"> IF( ISNA( 'F_Inputs - Reps override'!F1352 ), "", IF( ISBLANK( 'F_Inputs - Reps override'!F1352 ), 'F_Inputs - Reps'!F1352, 'F_Inputs - Reps override'!F1352 ) )</f>
        <v>0</v>
      </c>
      <c r="H1352" s="15">
        <f xml:space="preserve"> IF( ISNA( 'F_Inputs - Reps override'!G1352 ), "", IF( ISBLANK( 'F_Inputs - Reps override'!G1352 ), 'F_Inputs - Reps'!G1352, 'F_Inputs - Reps override'!G1352 ) )</f>
        <v>0</v>
      </c>
      <c r="I1352" s="15">
        <f xml:space="preserve"> IF( ISNA( 'F_Inputs - Reps override'!H1352 ), "", IF( ISBLANK( 'F_Inputs - Reps override'!H1352 ), 'F_Inputs - Reps'!H1352, 'F_Inputs - Reps override'!H1352 ) )</f>
        <v>0</v>
      </c>
      <c r="J1352" s="15">
        <f xml:space="preserve"> IF( ISNA( 'F_Inputs - Reps override'!I1352 ), "", IF( ISBLANK( 'F_Inputs - Reps override'!I1352 ), 'F_Inputs - Reps'!I1352, 'F_Inputs - Reps override'!I1352 ) )</f>
        <v>0</v>
      </c>
      <c r="K1352" s="15">
        <f xml:space="preserve"> IF( ISNA( 'F_Inputs - Reps override'!J1352 ), "", IF( ISBLANK( 'F_Inputs - Reps override'!J1352 ), 'F_Inputs - Reps'!J1352, 'F_Inputs - Reps override'!J1352 ) )</f>
        <v>0</v>
      </c>
      <c r="L1352" s="7">
        <f t="shared" si="21"/>
        <v>0</v>
      </c>
      <c r="M1352" t="str">
        <f xml:space="preserve"> INDEX(Lookup!$D$3:$D$134, MATCH('Inputs - Reps'!D1352, Lookup!$C$3:$C$134, 0),)</f>
        <v>Plus Capex WR</v>
      </c>
    </row>
    <row r="1353" spans="3:13">
      <c r="C1353" s="15" t="s">
        <v>307</v>
      </c>
      <c r="D1353" s="15" t="s">
        <v>94</v>
      </c>
      <c r="E1353" s="15" t="s">
        <v>95</v>
      </c>
      <c r="F1353" s="15" t="s">
        <v>36</v>
      </c>
      <c r="G1353" s="15">
        <f xml:space="preserve"> IF( ISNA( 'F_Inputs - Reps override'!F1353 ), "", IF( ISBLANK( 'F_Inputs - Reps override'!F1353 ), 'F_Inputs - Reps'!F1353, 'F_Inputs - Reps override'!F1353 ) )</f>
        <v>0</v>
      </c>
      <c r="H1353" s="15">
        <f xml:space="preserve"> IF( ISNA( 'F_Inputs - Reps override'!G1353 ), "", IF( ISBLANK( 'F_Inputs - Reps override'!G1353 ), 'F_Inputs - Reps'!G1353, 'F_Inputs - Reps override'!G1353 ) )</f>
        <v>0</v>
      </c>
      <c r="I1353" s="15">
        <f xml:space="preserve"> IF( ISNA( 'F_Inputs - Reps override'!H1353 ), "", IF( ISBLANK( 'F_Inputs - Reps override'!H1353 ), 'F_Inputs - Reps'!H1353, 'F_Inputs - Reps override'!H1353 ) )</f>
        <v>0</v>
      </c>
      <c r="J1353" s="15">
        <f xml:space="preserve"> IF( ISNA( 'F_Inputs - Reps override'!I1353 ), "", IF( ISBLANK( 'F_Inputs - Reps override'!I1353 ), 'F_Inputs - Reps'!I1353, 'F_Inputs - Reps override'!I1353 ) )</f>
        <v>0</v>
      </c>
      <c r="K1353" s="15">
        <f xml:space="preserve"> IF( ISNA( 'F_Inputs - Reps override'!J1353 ), "", IF( ISBLANK( 'F_Inputs - Reps override'!J1353 ), 'F_Inputs - Reps'!J1353, 'F_Inputs - Reps override'!J1353 ) )</f>
        <v>0</v>
      </c>
      <c r="L1353" s="7">
        <f t="shared" si="21"/>
        <v>0</v>
      </c>
      <c r="M1353" t="str">
        <f xml:space="preserve"> INDEX(Lookup!$D$3:$D$134, MATCH('Inputs - Reps'!D1353, Lookup!$C$3:$C$134, 0),)</f>
        <v>Plus Capex WN</v>
      </c>
    </row>
    <row r="1354" spans="3:13">
      <c r="C1354" s="15" t="s">
        <v>307</v>
      </c>
      <c r="D1354" s="15" t="s">
        <v>96</v>
      </c>
      <c r="E1354" s="15" t="s">
        <v>97</v>
      </c>
      <c r="F1354" s="15" t="s">
        <v>36</v>
      </c>
      <c r="G1354" s="15">
        <f xml:space="preserve"> IF( ISNA( 'F_Inputs - Reps override'!F1354 ), "", IF( ISBLANK( 'F_Inputs - Reps override'!F1354 ), 'F_Inputs - Reps'!F1354, 'F_Inputs - Reps override'!F1354 ) )</f>
        <v>0</v>
      </c>
      <c r="H1354" s="15">
        <f xml:space="preserve"> IF( ISNA( 'F_Inputs - Reps override'!G1354 ), "", IF( ISBLANK( 'F_Inputs - Reps override'!G1354 ), 'F_Inputs - Reps'!G1354, 'F_Inputs - Reps override'!G1354 ) )</f>
        <v>0</v>
      </c>
      <c r="I1354" s="15">
        <f xml:space="preserve"> IF( ISNA( 'F_Inputs - Reps override'!H1354 ), "", IF( ISBLANK( 'F_Inputs - Reps override'!H1354 ), 'F_Inputs - Reps'!H1354, 'F_Inputs - Reps override'!H1354 ) )</f>
        <v>0</v>
      </c>
      <c r="J1354" s="15">
        <f xml:space="preserve"> IF( ISNA( 'F_Inputs - Reps override'!I1354 ), "", IF( ISBLANK( 'F_Inputs - Reps override'!I1354 ), 'F_Inputs - Reps'!I1354, 'F_Inputs - Reps override'!I1354 ) )</f>
        <v>0</v>
      </c>
      <c r="K1354" s="15">
        <f xml:space="preserve"> IF( ISNA( 'F_Inputs - Reps override'!J1354 ), "", IF( ISBLANK( 'F_Inputs - Reps override'!J1354 ), 'F_Inputs - Reps'!J1354, 'F_Inputs - Reps override'!J1354 ) )</f>
        <v>0</v>
      </c>
      <c r="L1354" s="7">
        <f t="shared" si="21"/>
        <v>0</v>
      </c>
      <c r="M1354" t="str">
        <f xml:space="preserve"> INDEX(Lookup!$D$3:$D$134, MATCH('Inputs - Reps'!D1354, Lookup!$C$3:$C$134, 0),)</f>
        <v>Plus Capex WN</v>
      </c>
    </row>
    <row r="1355" spans="3:13">
      <c r="C1355" s="15" t="s">
        <v>307</v>
      </c>
      <c r="D1355" s="15" t="s">
        <v>98</v>
      </c>
      <c r="E1355" s="15" t="s">
        <v>99</v>
      </c>
      <c r="F1355" s="15" t="s">
        <v>36</v>
      </c>
      <c r="G1355" s="15">
        <f xml:space="preserve"> IF( ISNA( 'F_Inputs - Reps override'!F1355 ), "", IF( ISBLANK( 'F_Inputs - Reps override'!F1355 ), 'F_Inputs - Reps'!F1355, 'F_Inputs - Reps override'!F1355 ) )</f>
        <v>0</v>
      </c>
      <c r="H1355" s="15">
        <f xml:space="preserve"> IF( ISNA( 'F_Inputs - Reps override'!G1355 ), "", IF( ISBLANK( 'F_Inputs - Reps override'!G1355 ), 'F_Inputs - Reps'!G1355, 'F_Inputs - Reps override'!G1355 ) )</f>
        <v>0</v>
      </c>
      <c r="I1355" s="15">
        <f xml:space="preserve"> IF( ISNA( 'F_Inputs - Reps override'!H1355 ), "", IF( ISBLANK( 'F_Inputs - Reps override'!H1355 ), 'F_Inputs - Reps'!H1355, 'F_Inputs - Reps override'!H1355 ) )</f>
        <v>0</v>
      </c>
      <c r="J1355" s="15">
        <f xml:space="preserve"> IF( ISNA( 'F_Inputs - Reps override'!I1355 ), "", IF( ISBLANK( 'F_Inputs - Reps override'!I1355 ), 'F_Inputs - Reps'!I1355, 'F_Inputs - Reps override'!I1355 ) )</f>
        <v>0</v>
      </c>
      <c r="K1355" s="15">
        <f xml:space="preserve"> IF( ISNA( 'F_Inputs - Reps override'!J1355 ), "", IF( ISBLANK( 'F_Inputs - Reps override'!J1355 ), 'F_Inputs - Reps'!J1355, 'F_Inputs - Reps override'!J1355 ) )</f>
        <v>0</v>
      </c>
      <c r="L1355" s="7">
        <f t="shared" si="21"/>
        <v>0</v>
      </c>
      <c r="M1355" t="str">
        <f xml:space="preserve"> INDEX(Lookup!$D$3:$D$134, MATCH('Inputs - Reps'!D1355, Lookup!$C$3:$C$134, 0),)</f>
        <v>Plus Capex WN</v>
      </c>
    </row>
    <row r="1356" spans="3:13">
      <c r="C1356" s="15" t="s">
        <v>307</v>
      </c>
      <c r="D1356" s="15" t="s">
        <v>100</v>
      </c>
      <c r="E1356" s="15" t="s">
        <v>101</v>
      </c>
      <c r="F1356" s="15" t="s">
        <v>36</v>
      </c>
      <c r="G1356" s="15">
        <f xml:space="preserve"> IF( ISNA( 'F_Inputs - Reps override'!F1356 ), "", IF( ISBLANK( 'F_Inputs - Reps override'!F1356 ), 'F_Inputs - Reps'!F1356, 'F_Inputs - Reps override'!F1356 ) )</f>
        <v>1.07225136649033E-2</v>
      </c>
      <c r="H1356" s="15">
        <f xml:space="preserve"> IF( ISNA( 'F_Inputs - Reps override'!G1356 ), "", IF( ISBLANK( 'F_Inputs - Reps override'!G1356 ), 'F_Inputs - Reps'!G1356, 'F_Inputs - Reps override'!G1356 ) )</f>
        <v>1.0477842550600001E-2</v>
      </c>
      <c r="I1356" s="15">
        <f xml:space="preserve"> IF( ISNA( 'F_Inputs - Reps override'!H1356 ), "", IF( ISBLANK( 'F_Inputs - Reps override'!H1356 ), 'F_Inputs - Reps'!H1356, 'F_Inputs - Reps override'!H1356 ) )</f>
        <v>1.0238880208442399E-2</v>
      </c>
      <c r="J1356" s="15">
        <f xml:space="preserve"> IF( ISNA( 'F_Inputs - Reps override'!I1356 ), "", IF( ISBLANK( 'F_Inputs - Reps override'!I1356 ), 'F_Inputs - Reps'!I1356, 'F_Inputs - Reps override'!I1356 ) )</f>
        <v>1.00054908718219E-2</v>
      </c>
      <c r="K1356" s="15">
        <f xml:space="preserve"> IF( ISNA( 'F_Inputs - Reps override'!J1356 ), "", IF( ISBLANK( 'F_Inputs - Reps override'!J1356 ), 'F_Inputs - Reps'!J1356, 'F_Inputs - Reps override'!J1356 ) )</f>
        <v>9.7775420530494695E-3</v>
      </c>
      <c r="L1356" s="7">
        <f t="shared" si="21"/>
        <v>5.1222269348817066E-2</v>
      </c>
      <c r="M1356" t="str">
        <f xml:space="preserve"> INDEX(Lookup!$D$3:$D$134, MATCH('Inputs - Reps'!D1356, Lookup!$C$3:$C$134, 0),)</f>
        <v>Plus Capex WR</v>
      </c>
    </row>
    <row r="1357" spans="3:13">
      <c r="C1357" s="15" t="s">
        <v>307</v>
      </c>
      <c r="D1357" s="15" t="s">
        <v>102</v>
      </c>
      <c r="E1357" s="15" t="s">
        <v>103</v>
      </c>
      <c r="F1357" s="15" t="s">
        <v>36</v>
      </c>
      <c r="G1357" s="15">
        <f xml:space="preserve"> IF( ISNA( 'F_Inputs - Reps override'!F1357 ), "", IF( ISBLANK( 'F_Inputs - Reps override'!F1357 ), 'F_Inputs - Reps'!F1357, 'F_Inputs - Reps override'!F1357 ) )</f>
        <v>4.6824306007208598E-3</v>
      </c>
      <c r="H1357" s="15">
        <f xml:space="preserve"> IF( ISNA( 'F_Inputs - Reps override'!G1357 ), "", IF( ISBLANK( 'F_Inputs - Reps override'!G1357 ), 'F_Inputs - Reps'!G1357, 'F_Inputs - Reps override'!G1357 ) )</f>
        <v>4.5755848042471998E-3</v>
      </c>
      <c r="I1357" s="15">
        <f xml:space="preserve"> IF( ISNA( 'F_Inputs - Reps override'!H1357 ), "", IF( ISBLANK( 'F_Inputs - Reps override'!H1357 ), 'F_Inputs - Reps'!H1357, 'F_Inputs - Reps override'!H1357 ) )</f>
        <v>4.4712319800580902E-3</v>
      </c>
      <c r="J1357" s="15">
        <f xml:space="preserve"> IF( ISNA( 'F_Inputs - Reps override'!I1357 ), "", IF( ISBLANK( 'F_Inputs - Reps override'!I1357 ), 'F_Inputs - Reps'!I1357, 'F_Inputs - Reps override'!I1357 ) )</f>
        <v>4.3693128400293301E-3</v>
      </c>
      <c r="K1357" s="15">
        <f xml:space="preserve"> IF( ISNA( 'F_Inputs - Reps override'!J1357 ), "", IF( ISBLANK( 'F_Inputs - Reps override'!J1357 ), 'F_Inputs - Reps'!J1357, 'F_Inputs - Reps override'!J1357 ) )</f>
        <v>4.2697695279128997E-3</v>
      </c>
      <c r="L1357" s="7">
        <f t="shared" si="21"/>
        <v>2.2368329752968381E-2</v>
      </c>
      <c r="M1357" t="str">
        <f xml:space="preserve"> INDEX(Lookup!$D$3:$D$134, MATCH('Inputs - Reps'!D1357, Lookup!$C$3:$C$134, 0),)</f>
        <v>Plus Capex WN</v>
      </c>
    </row>
    <row r="1358" spans="3:13">
      <c r="C1358" s="15" t="s">
        <v>307</v>
      </c>
      <c r="D1358" s="15" t="s">
        <v>104</v>
      </c>
      <c r="E1358" s="15" t="s">
        <v>105</v>
      </c>
      <c r="F1358" s="15" t="s">
        <v>36</v>
      </c>
      <c r="G1358" s="15">
        <f xml:space="preserve"> IF( ISNA( 'F_Inputs - Reps override'!F1358 ), "", IF( ISBLANK( 'F_Inputs - Reps override'!F1358 ), 'F_Inputs - Reps'!F1358, 'F_Inputs - Reps override'!F1358 ) )</f>
        <v>6.2837985280722194E-2</v>
      </c>
      <c r="H1358" s="15">
        <f xml:space="preserve"> IF( ISNA( 'F_Inputs - Reps override'!G1358 ), "", IF( ISBLANK( 'F_Inputs - Reps override'!G1358 ), 'F_Inputs - Reps'!G1358, 'F_Inputs - Reps override'!G1358 ) )</f>
        <v>6.1404120017436697E-2</v>
      </c>
      <c r="I1358" s="15">
        <f xml:space="preserve"> IF( ISNA( 'F_Inputs - Reps override'!H1358 ), "", IF( ISBLANK( 'F_Inputs - Reps override'!H1358 ), 'F_Inputs - Reps'!H1358, 'F_Inputs - Reps override'!H1358 ) )</f>
        <v>6.0003710317955497E-2</v>
      </c>
      <c r="J1358" s="15">
        <f xml:space="preserve"> IF( ISNA( 'F_Inputs - Reps override'!I1358 ), "", IF( ISBLANK( 'F_Inputs - Reps override'!I1358 ), 'F_Inputs - Reps'!I1358, 'F_Inputs - Reps override'!I1358 ) )</f>
        <v>5.8635960538606903E-2</v>
      </c>
      <c r="K1358" s="15">
        <f xml:space="preserve"> IF( ISNA( 'F_Inputs - Reps override'!J1358 ), "", IF( ISBLANK( 'F_Inputs - Reps override'!J1358 ), 'F_Inputs - Reps'!J1358, 'F_Inputs - Reps override'!J1358 ) )</f>
        <v>5.7300094251426202E-2</v>
      </c>
      <c r="L1358" s="7">
        <f t="shared" si="21"/>
        <v>0.30018187040614747</v>
      </c>
      <c r="M1358" t="str">
        <f xml:space="preserve"> INDEX(Lookup!$D$3:$D$134, MATCH('Inputs - Reps'!D1358, Lookup!$C$3:$C$134, 0),)</f>
        <v>Plus Capex WN</v>
      </c>
    </row>
    <row r="1359" spans="3:13">
      <c r="C1359" s="15" t="s">
        <v>307</v>
      </c>
      <c r="D1359" s="15" t="s">
        <v>106</v>
      </c>
      <c r="E1359" s="15" t="s">
        <v>107</v>
      </c>
      <c r="F1359" s="15" t="s">
        <v>36</v>
      </c>
      <c r="G1359" s="15">
        <f xml:space="preserve"> IF( ISNA( 'F_Inputs - Reps override'!F1359 ), "", IF( ISBLANK( 'F_Inputs - Reps override'!F1359 ), 'F_Inputs - Reps'!F1359, 'F_Inputs - Reps override'!F1359 ) )</f>
        <v>10.766987651680999</v>
      </c>
      <c r="H1359" s="15">
        <f xml:space="preserve"> IF( ISNA( 'F_Inputs - Reps override'!G1359 ), "", IF( ISBLANK( 'F_Inputs - Reps override'!G1359 ), 'F_Inputs - Reps'!G1359, 'F_Inputs - Reps override'!G1359 ) )</f>
        <v>10.6694886770611</v>
      </c>
      <c r="I1359" s="15">
        <f xml:space="preserve"> IF( ISNA( 'F_Inputs - Reps override'!H1359 ), "", IF( ISBLANK( 'F_Inputs - Reps override'!H1359 ), 'F_Inputs - Reps'!H1359, 'F_Inputs - Reps override'!H1359 ) )</f>
        <v>10.570310485133</v>
      </c>
      <c r="J1359" s="15">
        <f xml:space="preserve"> IF( ISNA( 'F_Inputs - Reps override'!I1359 ), "", IF( ISBLANK( 'F_Inputs - Reps override'!I1359 ), 'F_Inputs - Reps'!I1359, 'F_Inputs - Reps override'!I1359 ) )</f>
        <v>10.4813049566048</v>
      </c>
      <c r="K1359" s="15">
        <f xml:space="preserve"> IF( ISNA( 'F_Inputs - Reps override'!J1359 ), "", IF( ISBLANK( 'F_Inputs - Reps override'!J1359 ), 'F_Inputs - Reps'!J1359, 'F_Inputs - Reps override'!J1359 ) )</f>
        <v>10.356866908700599</v>
      </c>
      <c r="L1359" s="7">
        <f t="shared" si="21"/>
        <v>52.844958679180493</v>
      </c>
      <c r="M1359" t="str">
        <f xml:space="preserve"> INDEX(Lookup!$D$3:$D$134, MATCH('Inputs - Reps'!D1359, Lookup!$C$3:$C$134, 0),)</f>
        <v>Plus Capex WN</v>
      </c>
    </row>
    <row r="1360" spans="3:13">
      <c r="C1360" s="15" t="s">
        <v>307</v>
      </c>
      <c r="D1360" s="15" t="s">
        <v>108</v>
      </c>
      <c r="E1360" s="15" t="s">
        <v>109</v>
      </c>
      <c r="F1360" s="15" t="s">
        <v>36</v>
      </c>
      <c r="G1360" s="15">
        <f xml:space="preserve"> IF( ISNA( 'F_Inputs - Reps override'!F1360 ), "", IF( ISBLANK( 'F_Inputs - Reps override'!F1360 ), 'F_Inputs - Reps'!F1360, 'F_Inputs - Reps override'!F1360 ) )</f>
        <v>6.2202828408608199E-3</v>
      </c>
      <c r="H1360" s="15">
        <f xml:space="preserve"> IF( ISNA( 'F_Inputs - Reps override'!G1360 ), "", IF( ISBLANK( 'F_Inputs - Reps override'!G1360 ), 'F_Inputs - Reps'!G1360, 'F_Inputs - Reps override'!G1360 ) )</f>
        <v>6.0783456439014302E-3</v>
      </c>
      <c r="I1360" s="15">
        <f xml:space="preserve"> IF( ISNA( 'F_Inputs - Reps override'!H1360 ), "", IF( ISBLANK( 'F_Inputs - Reps override'!H1360 ), 'F_Inputs - Reps'!H1360, 'F_Inputs - Reps override'!H1360 ) )</f>
        <v>5.9397201869434701E-3</v>
      </c>
      <c r="J1360" s="15">
        <f xml:space="preserve"> IF( ISNA( 'F_Inputs - Reps override'!I1360 ), "", IF( ISBLANK( 'F_Inputs - Reps override'!I1360 ), 'F_Inputs - Reps'!I1360, 'F_Inputs - Reps override'!I1360 ) )</f>
        <v>5.8043277098443697E-3</v>
      </c>
      <c r="K1360" s="15">
        <f xml:space="preserve"> IF( ISNA( 'F_Inputs - Reps override'!J1360 ), "", IF( ISBLANK( 'F_Inputs - Reps override'!J1360 ), 'F_Inputs - Reps'!J1360, 'F_Inputs - Reps override'!J1360 ) )</f>
        <v>5.6720913546093503E-3</v>
      </c>
      <c r="L1360" s="7">
        <f t="shared" si="21"/>
        <v>2.9714767736159439E-2</v>
      </c>
      <c r="M1360" t="str">
        <f xml:space="preserve"> INDEX(Lookup!$D$3:$D$134, MATCH('Inputs - Reps'!D1360, Lookup!$C$3:$C$134, 0),)</f>
        <v>Plus Capex WR</v>
      </c>
    </row>
    <row r="1361" spans="3:13">
      <c r="C1361" s="15" t="s">
        <v>307</v>
      </c>
      <c r="D1361" s="15" t="s">
        <v>110</v>
      </c>
      <c r="E1361" s="15" t="s">
        <v>111</v>
      </c>
      <c r="F1361" s="15" t="s">
        <v>36</v>
      </c>
      <c r="G1361" s="15">
        <f xml:space="preserve"> IF( ISNA( 'F_Inputs - Reps override'!F1361 ), "", IF( ISBLANK( 'F_Inputs - Reps override'!F1361 ), 'F_Inputs - Reps'!F1361, 'F_Inputs - Reps override'!F1361 ) )</f>
        <v>3.6453209929247103E-2</v>
      </c>
      <c r="H1361" s="15">
        <f xml:space="preserve"> IF( ISNA( 'F_Inputs - Reps override'!G1361 ), "", IF( ISBLANK( 'F_Inputs - Reps override'!G1361 ), 'F_Inputs - Reps'!G1361, 'F_Inputs - Reps override'!G1361 ) )</f>
        <v>3.5621404275082702E-2</v>
      </c>
      <c r="I1361" s="15">
        <f xml:space="preserve"> IF( ISNA( 'F_Inputs - Reps override'!H1361 ), "", IF( ISBLANK( 'F_Inputs - Reps override'!H1361 ), 'F_Inputs - Reps'!H1361, 'F_Inputs - Reps override'!H1361 ) )</f>
        <v>3.48090066698113E-2</v>
      </c>
      <c r="J1361" s="15">
        <f xml:space="preserve"> IF( ISNA( 'F_Inputs - Reps override'!I1361 ), "", IF( ISBLANK( 'F_Inputs - Reps override'!I1361 ), 'F_Inputs - Reps'!I1361, 'F_Inputs - Reps override'!I1361 ) )</f>
        <v>3.4015555549210597E-2</v>
      </c>
      <c r="K1361" s="15">
        <f xml:space="preserve"> IF( ISNA( 'F_Inputs - Reps override'!J1361 ), "", IF( ISBLANK( 'F_Inputs - Reps override'!J1361 ), 'F_Inputs - Reps'!J1361, 'F_Inputs - Reps override'!J1361 ) )</f>
        <v>3.3240600496363903E-2</v>
      </c>
      <c r="L1361" s="7">
        <f t="shared" si="21"/>
        <v>0.17413977691971561</v>
      </c>
      <c r="M1361" t="str">
        <f xml:space="preserve"> INDEX(Lookup!$D$3:$D$134, MATCH('Inputs - Reps'!D1361, Lookup!$C$3:$C$134, 0),)</f>
        <v>Plus Capex WN</v>
      </c>
    </row>
    <row r="1362" spans="3:13">
      <c r="C1362" s="15" t="s">
        <v>307</v>
      </c>
      <c r="D1362" s="15" t="s">
        <v>112</v>
      </c>
      <c r="E1362" s="15" t="s">
        <v>113</v>
      </c>
      <c r="F1362" s="15" t="s">
        <v>36</v>
      </c>
      <c r="G1362" s="15">
        <f xml:space="preserve"> IF( ISNA( 'F_Inputs - Reps override'!F1362 ), "", IF( ISBLANK( 'F_Inputs - Reps override'!F1362 ), 'F_Inputs - Reps'!F1362, 'F_Inputs - Reps override'!F1362 ) )</f>
        <v>6.1985482731609798</v>
      </c>
      <c r="H1362" s="15">
        <f xml:space="preserve"> IF( ISNA( 'F_Inputs - Reps override'!G1362 ), "", IF( ISBLANK( 'F_Inputs - Reps override'!G1362 ), 'F_Inputs - Reps'!G1362, 'F_Inputs - Reps override'!G1362 ) )</f>
        <v>6.1291672051705701</v>
      </c>
      <c r="I1362" s="15">
        <f xml:space="preserve"> IF( ISNA( 'F_Inputs - Reps override'!H1362 ), "", IF( ISBLANK( 'F_Inputs - Reps override'!H1362 ), 'F_Inputs - Reps'!H1362, 'F_Inputs - Reps override'!H1362 ) )</f>
        <v>6.0605871488788496</v>
      </c>
      <c r="J1362" s="15">
        <f xml:space="preserve"> IF( ISNA( 'F_Inputs - Reps override'!I1362 ), "", IF( ISBLANK( 'F_Inputs - Reps override'!I1362 ), 'F_Inputs - Reps'!I1362, 'F_Inputs - Reps override'!I1362 ) )</f>
        <v>5.9927801895994603</v>
      </c>
      <c r="K1362" s="15">
        <f xml:space="preserve"> IF( ISNA( 'F_Inputs - Reps override'!J1362 ), "", IF( ISBLANK( 'F_Inputs - Reps override'!J1362 ), 'F_Inputs - Reps'!J1362, 'F_Inputs - Reps override'!J1362 ) )</f>
        <v>5.9257201161607904</v>
      </c>
      <c r="L1362" s="7">
        <f t="shared" si="21"/>
        <v>30.306802932970651</v>
      </c>
      <c r="M1362" t="str">
        <f xml:space="preserve"> INDEX(Lookup!$D$3:$D$134, MATCH('Inputs - Reps'!D1362, Lookup!$C$3:$C$134, 0),)</f>
        <v>Plus Capex WN</v>
      </c>
    </row>
    <row r="1363" spans="3:13">
      <c r="C1363" s="15" t="s">
        <v>307</v>
      </c>
      <c r="D1363" s="15" t="s">
        <v>114</v>
      </c>
      <c r="E1363" s="15" t="s">
        <v>115</v>
      </c>
      <c r="F1363" s="15" t="s">
        <v>36</v>
      </c>
      <c r="G1363" s="15">
        <f xml:space="preserve"> IF( ISNA( 'F_Inputs - Reps override'!F1363 ), "", IF( ISBLANK( 'F_Inputs - Reps override'!F1363 ), 'F_Inputs - Reps'!F1363, 'F_Inputs - Reps override'!F1363 ) )</f>
        <v>2.7163446584843498E-3</v>
      </c>
      <c r="H1363" s="15">
        <f xml:space="preserve"> IF( ISNA( 'F_Inputs - Reps override'!G1363 ), "", IF( ISBLANK( 'F_Inputs - Reps override'!G1363 ), 'F_Inputs - Reps'!G1363, 'F_Inputs - Reps override'!G1363 ) )</f>
        <v>2.6543618907124101E-3</v>
      </c>
      <c r="I1363" s="15">
        <f xml:space="preserve"> IF( ISNA( 'F_Inputs - Reps override'!H1363 ), "", IF( ISBLANK( 'F_Inputs - Reps override'!H1363 ), 'F_Inputs - Reps'!H1363, 'F_Inputs - Reps override'!H1363 ) )</f>
        <v>2.5938253316569E-3</v>
      </c>
      <c r="J1363" s="15">
        <f xml:space="preserve"> IF( ISNA( 'F_Inputs - Reps override'!I1363 ), "", IF( ISBLANK( 'F_Inputs - Reps override'!I1363 ), 'F_Inputs - Reps'!I1363, 'F_Inputs - Reps override'!I1363 ) )</f>
        <v>2.5347005874328601E-3</v>
      </c>
      <c r="K1363" s="15">
        <f xml:space="preserve"> IF( ISNA( 'F_Inputs - Reps override'!J1363 ), "", IF( ISBLANK( 'F_Inputs - Reps override'!J1363 ), 'F_Inputs - Reps'!J1363, 'F_Inputs - Reps override'!J1363 ) )</f>
        <v>2.4769540948070701E-3</v>
      </c>
      <c r="L1363" s="7">
        <f t="shared" si="21"/>
        <v>1.2976186563093592E-2</v>
      </c>
      <c r="M1363" t="str">
        <f xml:space="preserve"> INDEX(Lookup!$D$3:$D$134, MATCH('Inputs - Reps'!D1363, Lookup!$C$3:$C$134, 0),)</f>
        <v>Plus Capex WN</v>
      </c>
    </row>
    <row r="1364" spans="3:13">
      <c r="C1364" s="15" t="s">
        <v>307</v>
      </c>
      <c r="D1364" s="15" t="s">
        <v>116</v>
      </c>
      <c r="E1364" s="15" t="s">
        <v>117</v>
      </c>
      <c r="F1364" s="15" t="s">
        <v>36</v>
      </c>
      <c r="G1364" s="15">
        <f xml:space="preserve"> IF( ISNA( 'F_Inputs - Reps override'!F1364 ), "", IF( ISBLANK( 'F_Inputs - Reps override'!F1364 ), 'F_Inputs - Reps'!F1364, 'F_Inputs - Reps override'!F1364 ) )</f>
        <v>11.1618960821536</v>
      </c>
      <c r="H1364" s="15">
        <f xml:space="preserve"> IF( ISNA( 'F_Inputs - Reps override'!G1364 ), "", IF( ISBLANK( 'F_Inputs - Reps override'!G1364 ), 'F_Inputs - Reps'!G1364, 'F_Inputs - Reps override'!G1364 ) )</f>
        <v>9.2781642353357601</v>
      </c>
      <c r="I1364" s="15">
        <f xml:space="preserve"> IF( ISNA( 'F_Inputs - Reps override'!H1364 ), "", IF( ISBLANK( 'F_Inputs - Reps override'!H1364 ), 'F_Inputs - Reps'!H1364, 'F_Inputs - Reps override'!H1364 ) )</f>
        <v>8.7118339054536893</v>
      </c>
      <c r="J1364" s="15">
        <f xml:space="preserve"> IF( ISNA( 'F_Inputs - Reps override'!I1364 ), "", IF( ISBLANK( 'F_Inputs - Reps override'!I1364 ), 'F_Inputs - Reps'!I1364, 'F_Inputs - Reps override'!I1364 ) )</f>
        <v>6.4921538109580599</v>
      </c>
      <c r="K1364" s="15">
        <f xml:space="preserve"> IF( ISNA( 'F_Inputs - Reps override'!J1364 ), "", IF( ISBLANK( 'F_Inputs - Reps override'!J1364 ), 'F_Inputs - Reps'!J1364, 'F_Inputs - Reps override'!J1364 ) )</f>
        <v>6.7012981363264803</v>
      </c>
      <c r="L1364" s="7">
        <f t="shared" si="21"/>
        <v>42.345346170227586</v>
      </c>
      <c r="M1364" t="str">
        <f xml:space="preserve"> INDEX(Lookup!$D$3:$D$134, MATCH('Inputs - Reps'!D1364, Lookup!$C$3:$C$134, 0),)</f>
        <v>E Capex WR</v>
      </c>
    </row>
    <row r="1365" spans="3:13">
      <c r="C1365" s="15" t="s">
        <v>307</v>
      </c>
      <c r="D1365" s="15" t="s">
        <v>118</v>
      </c>
      <c r="E1365" s="15" t="s">
        <v>119</v>
      </c>
      <c r="F1365" s="15" t="s">
        <v>36</v>
      </c>
      <c r="G1365" s="15">
        <f xml:space="preserve"> IF( ISNA( 'F_Inputs - Reps override'!F1365 ), "", IF( ISBLANK( 'F_Inputs - Reps override'!F1365 ), 'F_Inputs - Reps'!F1365, 'F_Inputs - Reps override'!F1365 ) )</f>
        <v>0.27105817305787699</v>
      </c>
      <c r="H1365" s="15">
        <f xml:space="preserve"> IF( ISNA( 'F_Inputs - Reps override'!G1365 ), "", IF( ISBLANK( 'F_Inputs - Reps override'!G1365 ), 'F_Inputs - Reps'!G1365, 'F_Inputs - Reps override'!G1365 ) )</f>
        <v>0.74936628780038805</v>
      </c>
      <c r="I1365" s="15">
        <f xml:space="preserve"> IF( ISNA( 'F_Inputs - Reps override'!H1365 ), "", IF( ISBLANK( 'F_Inputs - Reps override'!H1365 ), 'F_Inputs - Reps'!H1365, 'F_Inputs - Reps override'!H1365 ) )</f>
        <v>0.73460881316452398</v>
      </c>
      <c r="J1365" s="15">
        <f xml:space="preserve"> IF( ISNA( 'F_Inputs - Reps override'!I1365 ), "", IF( ISBLANK( 'F_Inputs - Reps override'!I1365 ), 'F_Inputs - Reps'!I1365, 'F_Inputs - Reps override'!I1365 ) )</f>
        <v>2.0842779882432501E-2</v>
      </c>
      <c r="K1365" s="15">
        <f xml:space="preserve"> IF( ISNA( 'F_Inputs - Reps override'!J1365 ), "", IF( ISBLANK( 'F_Inputs - Reps override'!J1365 ), 'F_Inputs - Reps'!J1365, 'F_Inputs - Reps override'!J1365 ) )</f>
        <v>2.0386375743855802E-2</v>
      </c>
      <c r="L1365" s="7">
        <f t="shared" si="21"/>
        <v>1.7962624296490772</v>
      </c>
      <c r="M1365" t="str">
        <f xml:space="preserve"> INDEX(Lookup!$D$3:$D$134, MATCH('Inputs - Reps'!D1365, Lookup!$C$3:$C$134, 0),)</f>
        <v>E Capex WN</v>
      </c>
    </row>
    <row r="1366" spans="3:13">
      <c r="C1366" s="15" t="s">
        <v>307</v>
      </c>
      <c r="D1366" s="15" t="s">
        <v>120</v>
      </c>
      <c r="E1366" s="15" t="s">
        <v>121</v>
      </c>
      <c r="F1366" s="15" t="s">
        <v>36</v>
      </c>
      <c r="G1366" s="15">
        <f xml:space="preserve"> IF( ISNA( 'F_Inputs - Reps override'!F1366 ), "", IF( ISBLANK( 'F_Inputs - Reps override'!F1366 ), 'F_Inputs - Reps'!F1366, 'F_Inputs - Reps override'!F1366 ) )</f>
        <v>8.7643007451665493</v>
      </c>
      <c r="H1366" s="15">
        <f xml:space="preserve"> IF( ISNA( 'F_Inputs - Reps override'!G1366 ), "", IF( ISBLANK( 'F_Inputs - Reps override'!G1366 ), 'F_Inputs - Reps'!G1366, 'F_Inputs - Reps override'!G1366 ) )</f>
        <v>18.205913423641199</v>
      </c>
      <c r="I1366" s="15">
        <f xml:space="preserve"> IF( ISNA( 'F_Inputs - Reps override'!H1366 ), "", IF( ISBLANK( 'F_Inputs - Reps override'!H1366 ), 'F_Inputs - Reps'!H1366, 'F_Inputs - Reps override'!H1366 ) )</f>
        <v>22.779991284144401</v>
      </c>
      <c r="J1366" s="15">
        <f xml:space="preserve"> IF( ISNA( 'F_Inputs - Reps override'!I1366 ), "", IF( ISBLANK( 'F_Inputs - Reps override'!I1366 ), 'F_Inputs - Reps'!I1366, 'F_Inputs - Reps override'!I1366 ) )</f>
        <v>10.6190848951644</v>
      </c>
      <c r="K1366" s="15">
        <f xml:space="preserve"> IF( ISNA( 'F_Inputs - Reps override'!J1366 ), "", IF( ISBLANK( 'F_Inputs - Reps override'!J1366 ), 'F_Inputs - Reps'!J1366, 'F_Inputs - Reps override'!J1366 ) )</f>
        <v>12.053177438327801</v>
      </c>
      <c r="L1366" s="7">
        <f t="shared" si="21"/>
        <v>72.422467786444344</v>
      </c>
      <c r="M1366" t="str">
        <f xml:space="preserve"> INDEX(Lookup!$D$3:$D$134, MATCH('Inputs - Reps'!D1366, Lookup!$C$3:$C$134, 0),)</f>
        <v>E Capex WN</v>
      </c>
    </row>
    <row r="1367" spans="3:13">
      <c r="C1367" s="15" t="s">
        <v>307</v>
      </c>
      <c r="D1367" s="15" t="s">
        <v>122</v>
      </c>
      <c r="E1367" s="15" t="s">
        <v>123</v>
      </c>
      <c r="F1367" s="15" t="s">
        <v>36</v>
      </c>
      <c r="G1367" s="15">
        <f xml:space="preserve"> IF( ISNA( 'F_Inputs - Reps override'!F1367 ), "", IF( ISBLANK( 'F_Inputs - Reps override'!F1367 ), 'F_Inputs - Reps'!F1367, 'F_Inputs - Reps override'!F1367 ) )</f>
        <v>26.2619265906112</v>
      </c>
      <c r="H1367" s="15">
        <f xml:space="preserve"> IF( ISNA( 'F_Inputs - Reps override'!G1367 ), "", IF( ISBLANK( 'F_Inputs - Reps override'!G1367 ), 'F_Inputs - Reps'!G1367, 'F_Inputs - Reps override'!G1367 ) )</f>
        <v>43.788794405349499</v>
      </c>
      <c r="I1367" s="15">
        <f xml:space="preserve"> IF( ISNA( 'F_Inputs - Reps override'!H1367 ), "", IF( ISBLANK( 'F_Inputs - Reps override'!H1367 ), 'F_Inputs - Reps'!H1367, 'F_Inputs - Reps override'!H1367 ) )</f>
        <v>47.922205457971103</v>
      </c>
      <c r="J1367" s="15">
        <f xml:space="preserve"> IF( ISNA( 'F_Inputs - Reps override'!I1367 ), "", IF( ISBLANK( 'F_Inputs - Reps override'!I1367 ), 'F_Inputs - Reps'!I1367, 'F_Inputs - Reps override'!I1367 ) )</f>
        <v>40.5114037968345</v>
      </c>
      <c r="K1367" s="15">
        <f xml:space="preserve"> IF( ISNA( 'F_Inputs - Reps override'!J1367 ), "", IF( ISBLANK( 'F_Inputs - Reps override'!J1367 ), 'F_Inputs - Reps'!J1367, 'F_Inputs - Reps override'!J1367 ) )</f>
        <v>47.179565172087202</v>
      </c>
      <c r="L1367" s="7">
        <f t="shared" si="21"/>
        <v>205.6638954228535</v>
      </c>
      <c r="M1367" t="str">
        <f xml:space="preserve"> INDEX(Lookup!$D$3:$D$134, MATCH('Inputs - Reps'!D1367, Lookup!$C$3:$C$134, 0),)</f>
        <v>E Capex WN</v>
      </c>
    </row>
    <row r="1368" spans="3:13">
      <c r="C1368" s="15" t="s">
        <v>307</v>
      </c>
      <c r="D1368" s="15" t="s">
        <v>124</v>
      </c>
      <c r="E1368" s="15" t="s">
        <v>125</v>
      </c>
      <c r="F1368" s="15" t="s">
        <v>36</v>
      </c>
      <c r="G1368" s="15">
        <f xml:space="preserve"> IF( ISNA( 'F_Inputs - Reps override'!F1368 ), "", IF( ISBLANK( 'F_Inputs - Reps override'!F1368 ), 'F_Inputs - Reps'!F1368, 'F_Inputs - Reps override'!F1368 ) )</f>
        <v>0</v>
      </c>
      <c r="H1368" s="15">
        <f xml:space="preserve"> IF( ISNA( 'F_Inputs - Reps override'!G1368 ), "", IF( ISBLANK( 'F_Inputs - Reps override'!G1368 ), 'F_Inputs - Reps'!G1368, 'F_Inputs - Reps override'!G1368 ) )</f>
        <v>0</v>
      </c>
      <c r="I1368" s="15">
        <f xml:space="preserve"> IF( ISNA( 'F_Inputs - Reps override'!H1368 ), "", IF( ISBLANK( 'F_Inputs - Reps override'!H1368 ), 'F_Inputs - Reps'!H1368, 'F_Inputs - Reps override'!H1368 ) )</f>
        <v>0</v>
      </c>
      <c r="J1368" s="15">
        <f xml:space="preserve"> IF( ISNA( 'F_Inputs - Reps override'!I1368 ), "", IF( ISBLANK( 'F_Inputs - Reps override'!I1368 ), 'F_Inputs - Reps'!I1368, 'F_Inputs - Reps override'!I1368 ) )</f>
        <v>0</v>
      </c>
      <c r="K1368" s="15">
        <f xml:space="preserve"> IF( ISNA( 'F_Inputs - Reps override'!J1368 ), "", IF( ISBLANK( 'F_Inputs - Reps override'!J1368 ), 'F_Inputs - Reps'!J1368, 'F_Inputs - Reps override'!J1368 ) )</f>
        <v>0</v>
      </c>
      <c r="L1368" s="7">
        <f t="shared" si="21"/>
        <v>0</v>
      </c>
      <c r="M1368" t="str">
        <f xml:space="preserve"> INDEX(Lookup!$D$3:$D$134, MATCH('Inputs - Reps'!D1368, Lookup!$C$3:$C$134, 0),)</f>
        <v>B Opex WWN</v>
      </c>
    </row>
    <row r="1369" spans="3:13">
      <c r="C1369" s="15" t="s">
        <v>307</v>
      </c>
      <c r="D1369" s="15" t="s">
        <v>126</v>
      </c>
      <c r="E1369" s="15" t="s">
        <v>127</v>
      </c>
      <c r="F1369" s="15" t="s">
        <v>36</v>
      </c>
      <c r="G1369" s="15">
        <f xml:space="preserve"> IF( ISNA( 'F_Inputs - Reps override'!F1369 ), "", IF( ISBLANK( 'F_Inputs - Reps override'!F1369 ), 'F_Inputs - Reps'!F1369, 'F_Inputs - Reps override'!F1369 ) )</f>
        <v>0</v>
      </c>
      <c r="H1369" s="15">
        <f xml:space="preserve"> IF( ISNA( 'F_Inputs - Reps override'!G1369 ), "", IF( ISBLANK( 'F_Inputs - Reps override'!G1369 ), 'F_Inputs - Reps'!G1369, 'F_Inputs - Reps override'!G1369 ) )</f>
        <v>0</v>
      </c>
      <c r="I1369" s="15">
        <f xml:space="preserve"> IF( ISNA( 'F_Inputs - Reps override'!H1369 ), "", IF( ISBLANK( 'F_Inputs - Reps override'!H1369 ), 'F_Inputs - Reps'!H1369, 'F_Inputs - Reps override'!H1369 ) )</f>
        <v>0</v>
      </c>
      <c r="J1369" s="15">
        <f xml:space="preserve"> IF( ISNA( 'F_Inputs - Reps override'!I1369 ), "", IF( ISBLANK( 'F_Inputs - Reps override'!I1369 ), 'F_Inputs - Reps'!I1369, 'F_Inputs - Reps override'!I1369 ) )</f>
        <v>0</v>
      </c>
      <c r="K1369" s="15">
        <f xml:space="preserve"> IF( ISNA( 'F_Inputs - Reps override'!J1369 ), "", IF( ISBLANK( 'F_Inputs - Reps override'!J1369 ), 'F_Inputs - Reps'!J1369, 'F_Inputs - Reps override'!J1369 ) )</f>
        <v>0</v>
      </c>
      <c r="L1369" s="7">
        <f t="shared" si="21"/>
        <v>0</v>
      </c>
      <c r="M1369" t="str">
        <f xml:space="preserve"> INDEX(Lookup!$D$3:$D$134, MATCH('Inputs - Reps'!D1369, Lookup!$C$3:$C$134, 0),)</f>
        <v>B Opex WWN</v>
      </c>
    </row>
    <row r="1370" spans="3:13">
      <c r="C1370" s="15" t="s">
        <v>307</v>
      </c>
      <c r="D1370" s="15" t="s">
        <v>128</v>
      </c>
      <c r="E1370" s="15" t="s">
        <v>129</v>
      </c>
      <c r="F1370" s="15" t="s">
        <v>36</v>
      </c>
      <c r="G1370" s="15">
        <f xml:space="preserve"> IF( ISNA( 'F_Inputs - Reps override'!F1370 ), "", IF( ISBLANK( 'F_Inputs - Reps override'!F1370 ), 'F_Inputs - Reps'!F1370, 'F_Inputs - Reps override'!F1370 ) )</f>
        <v>0</v>
      </c>
      <c r="H1370" s="15">
        <f xml:space="preserve"> IF( ISNA( 'F_Inputs - Reps override'!G1370 ), "", IF( ISBLANK( 'F_Inputs - Reps override'!G1370 ), 'F_Inputs - Reps'!G1370, 'F_Inputs - Reps override'!G1370 ) )</f>
        <v>0</v>
      </c>
      <c r="I1370" s="15">
        <f xml:space="preserve"> IF( ISNA( 'F_Inputs - Reps override'!H1370 ), "", IF( ISBLANK( 'F_Inputs - Reps override'!H1370 ), 'F_Inputs - Reps'!H1370, 'F_Inputs - Reps override'!H1370 ) )</f>
        <v>0</v>
      </c>
      <c r="J1370" s="15">
        <f xml:space="preserve"> IF( ISNA( 'F_Inputs - Reps override'!I1370 ), "", IF( ISBLANK( 'F_Inputs - Reps override'!I1370 ), 'F_Inputs - Reps'!I1370, 'F_Inputs - Reps override'!I1370 ) )</f>
        <v>0</v>
      </c>
      <c r="K1370" s="15">
        <f xml:space="preserve"> IF( ISNA( 'F_Inputs - Reps override'!J1370 ), "", IF( ISBLANK( 'F_Inputs - Reps override'!J1370 ), 'F_Inputs - Reps'!J1370, 'F_Inputs - Reps override'!J1370 ) )</f>
        <v>0</v>
      </c>
      <c r="L1370" s="7">
        <f t="shared" si="21"/>
        <v>0</v>
      </c>
      <c r="M1370" t="str">
        <f xml:space="preserve"> INDEX(Lookup!$D$3:$D$134, MATCH('Inputs - Reps'!D1370, Lookup!$C$3:$C$134, 0),)</f>
        <v>B Opex BIO</v>
      </c>
    </row>
    <row r="1371" spans="3:13">
      <c r="C1371" s="15" t="s">
        <v>307</v>
      </c>
      <c r="D1371" s="15" t="s">
        <v>130</v>
      </c>
      <c r="E1371" s="15" t="s">
        <v>131</v>
      </c>
      <c r="F1371" s="15" t="s">
        <v>36</v>
      </c>
      <c r="G1371" s="15">
        <f xml:space="preserve"> IF( ISNA( 'F_Inputs - Reps override'!F1371 ), "", IF( ISBLANK( 'F_Inputs - Reps override'!F1371 ), 'F_Inputs - Reps'!F1371, 'F_Inputs - Reps override'!F1371 ) )</f>
        <v>0</v>
      </c>
      <c r="H1371" s="15">
        <f xml:space="preserve"> IF( ISNA( 'F_Inputs - Reps override'!G1371 ), "", IF( ISBLANK( 'F_Inputs - Reps override'!G1371 ), 'F_Inputs - Reps'!G1371, 'F_Inputs - Reps override'!G1371 ) )</f>
        <v>0</v>
      </c>
      <c r="I1371" s="15">
        <f xml:space="preserve"> IF( ISNA( 'F_Inputs - Reps override'!H1371 ), "", IF( ISBLANK( 'F_Inputs - Reps override'!H1371 ), 'F_Inputs - Reps'!H1371, 'F_Inputs - Reps override'!H1371 ) )</f>
        <v>0</v>
      </c>
      <c r="J1371" s="15">
        <f xml:space="preserve"> IF( ISNA( 'F_Inputs - Reps override'!I1371 ), "", IF( ISBLANK( 'F_Inputs - Reps override'!I1371 ), 'F_Inputs - Reps'!I1371, 'F_Inputs - Reps override'!I1371 ) )</f>
        <v>0</v>
      </c>
      <c r="K1371" s="15">
        <f xml:space="preserve"> IF( ISNA( 'F_Inputs - Reps override'!J1371 ), "", IF( ISBLANK( 'F_Inputs - Reps override'!J1371 ), 'F_Inputs - Reps'!J1371, 'F_Inputs - Reps override'!J1371 ) )</f>
        <v>0</v>
      </c>
      <c r="L1371" s="7">
        <f t="shared" si="21"/>
        <v>0</v>
      </c>
      <c r="M1371" t="str">
        <f xml:space="preserve"> INDEX(Lookup!$D$3:$D$134, MATCH('Inputs - Reps'!D1371, Lookup!$C$3:$C$134, 0),)</f>
        <v>B Opex BIO</v>
      </c>
    </row>
    <row r="1372" spans="3:13">
      <c r="C1372" s="15" t="s">
        <v>307</v>
      </c>
      <c r="D1372" s="15" t="s">
        <v>132</v>
      </c>
      <c r="E1372" s="15" t="s">
        <v>133</v>
      </c>
      <c r="F1372" s="15" t="s">
        <v>36</v>
      </c>
      <c r="G1372" s="15">
        <f xml:space="preserve"> IF( ISNA( 'F_Inputs - Reps override'!F1372 ), "", IF( ISBLANK( 'F_Inputs - Reps override'!F1372 ), 'F_Inputs - Reps'!F1372, 'F_Inputs - Reps override'!F1372 ) )</f>
        <v>0</v>
      </c>
      <c r="H1372" s="15">
        <f xml:space="preserve"> IF( ISNA( 'F_Inputs - Reps override'!G1372 ), "", IF( ISBLANK( 'F_Inputs - Reps override'!G1372 ), 'F_Inputs - Reps'!G1372, 'F_Inputs - Reps override'!G1372 ) )</f>
        <v>0</v>
      </c>
      <c r="I1372" s="15">
        <f xml:space="preserve"> IF( ISNA( 'F_Inputs - Reps override'!H1372 ), "", IF( ISBLANK( 'F_Inputs - Reps override'!H1372 ), 'F_Inputs - Reps'!H1372, 'F_Inputs - Reps override'!H1372 ) )</f>
        <v>0</v>
      </c>
      <c r="J1372" s="15">
        <f xml:space="preserve"> IF( ISNA( 'F_Inputs - Reps override'!I1372 ), "", IF( ISBLANK( 'F_Inputs - Reps override'!I1372 ), 'F_Inputs - Reps'!I1372, 'F_Inputs - Reps override'!I1372 ) )</f>
        <v>0</v>
      </c>
      <c r="K1372" s="15">
        <f xml:space="preserve"> IF( ISNA( 'F_Inputs - Reps override'!J1372 ), "", IF( ISBLANK( 'F_Inputs - Reps override'!J1372 ), 'F_Inputs - Reps'!J1372, 'F_Inputs - Reps override'!J1372 ) )</f>
        <v>0</v>
      </c>
      <c r="L1372" s="7">
        <f t="shared" si="21"/>
        <v>0</v>
      </c>
      <c r="M1372" t="str">
        <f xml:space="preserve"> INDEX(Lookup!$D$3:$D$134, MATCH('Inputs - Reps'!D1372, Lookup!$C$3:$C$134, 0),)</f>
        <v>B Opex BIO</v>
      </c>
    </row>
    <row r="1373" spans="3:13">
      <c r="C1373" s="15" t="s">
        <v>307</v>
      </c>
      <c r="D1373" s="15" t="s">
        <v>134</v>
      </c>
      <c r="E1373" s="15" t="s">
        <v>135</v>
      </c>
      <c r="F1373" s="15" t="s">
        <v>36</v>
      </c>
      <c r="G1373" s="15">
        <f xml:space="preserve"> IF( ISNA( 'F_Inputs - Reps override'!F1373 ), "", IF( ISBLANK( 'F_Inputs - Reps override'!F1373 ), 'F_Inputs - Reps'!F1373, 'F_Inputs - Reps override'!F1373 ) )</f>
        <v>0</v>
      </c>
      <c r="H1373" s="15">
        <f xml:space="preserve"> IF( ISNA( 'F_Inputs - Reps override'!G1373 ), "", IF( ISBLANK( 'F_Inputs - Reps override'!G1373 ), 'F_Inputs - Reps'!G1373, 'F_Inputs - Reps override'!G1373 ) )</f>
        <v>0</v>
      </c>
      <c r="I1373" s="15">
        <f xml:space="preserve"> IF( ISNA( 'F_Inputs - Reps override'!H1373 ), "", IF( ISBLANK( 'F_Inputs - Reps override'!H1373 ), 'F_Inputs - Reps'!H1373, 'F_Inputs - Reps override'!H1373 ) )</f>
        <v>0</v>
      </c>
      <c r="J1373" s="15">
        <f xml:space="preserve"> IF( ISNA( 'F_Inputs - Reps override'!I1373 ), "", IF( ISBLANK( 'F_Inputs - Reps override'!I1373 ), 'F_Inputs - Reps'!I1373, 'F_Inputs - Reps override'!I1373 ) )</f>
        <v>0</v>
      </c>
      <c r="K1373" s="15">
        <f xml:space="preserve"> IF( ISNA( 'F_Inputs - Reps override'!J1373 ), "", IF( ISBLANK( 'F_Inputs - Reps override'!J1373 ), 'F_Inputs - Reps'!J1373, 'F_Inputs - Reps override'!J1373 ) )</f>
        <v>0</v>
      </c>
      <c r="L1373" s="7">
        <f t="shared" si="21"/>
        <v>0</v>
      </c>
      <c r="M1373" t="str">
        <f xml:space="preserve"> INDEX(Lookup!$D$3:$D$134, MATCH('Inputs - Reps'!D1373, Lookup!$C$3:$C$134, 0),)</f>
        <v>E Opex WWN</v>
      </c>
    </row>
    <row r="1374" spans="3:13">
      <c r="C1374" s="15" t="s">
        <v>307</v>
      </c>
      <c r="D1374" s="15" t="s">
        <v>136</v>
      </c>
      <c r="E1374" s="15" t="s">
        <v>137</v>
      </c>
      <c r="F1374" s="15" t="s">
        <v>36</v>
      </c>
      <c r="G1374" s="15">
        <f xml:space="preserve"> IF( ISNA( 'F_Inputs - Reps override'!F1374 ), "", IF( ISBLANK( 'F_Inputs - Reps override'!F1374 ), 'F_Inputs - Reps'!F1374, 'F_Inputs - Reps override'!F1374 ) )</f>
        <v>0</v>
      </c>
      <c r="H1374" s="15">
        <f xml:space="preserve"> IF( ISNA( 'F_Inputs - Reps override'!G1374 ), "", IF( ISBLANK( 'F_Inputs - Reps override'!G1374 ), 'F_Inputs - Reps'!G1374, 'F_Inputs - Reps override'!G1374 ) )</f>
        <v>0</v>
      </c>
      <c r="I1374" s="15">
        <f xml:space="preserve"> IF( ISNA( 'F_Inputs - Reps override'!H1374 ), "", IF( ISBLANK( 'F_Inputs - Reps override'!H1374 ), 'F_Inputs - Reps'!H1374, 'F_Inputs - Reps override'!H1374 ) )</f>
        <v>0</v>
      </c>
      <c r="J1374" s="15">
        <f xml:space="preserve"> IF( ISNA( 'F_Inputs - Reps override'!I1374 ), "", IF( ISBLANK( 'F_Inputs - Reps override'!I1374 ), 'F_Inputs - Reps'!I1374, 'F_Inputs - Reps override'!I1374 ) )</f>
        <v>0</v>
      </c>
      <c r="K1374" s="15">
        <f xml:space="preserve"> IF( ISNA( 'F_Inputs - Reps override'!J1374 ), "", IF( ISBLANK( 'F_Inputs - Reps override'!J1374 ), 'F_Inputs - Reps'!J1374, 'F_Inputs - Reps override'!J1374 ) )</f>
        <v>0</v>
      </c>
      <c r="L1374" s="7">
        <f t="shared" si="21"/>
        <v>0</v>
      </c>
      <c r="M1374" t="str">
        <f xml:space="preserve"> INDEX(Lookup!$D$3:$D$134, MATCH('Inputs - Reps'!D1374, Lookup!$C$3:$C$134, 0),)</f>
        <v>E Opex WWN</v>
      </c>
    </row>
    <row r="1375" spans="3:13">
      <c r="C1375" s="15" t="s">
        <v>307</v>
      </c>
      <c r="D1375" s="15" t="s">
        <v>138</v>
      </c>
      <c r="E1375" s="15" t="s">
        <v>139</v>
      </c>
      <c r="F1375" s="15" t="s">
        <v>36</v>
      </c>
      <c r="G1375" s="15">
        <f xml:space="preserve"> IF( ISNA( 'F_Inputs - Reps override'!F1375 ), "", IF( ISBLANK( 'F_Inputs - Reps override'!F1375 ), 'F_Inputs - Reps'!F1375, 'F_Inputs - Reps override'!F1375 ) )</f>
        <v>0</v>
      </c>
      <c r="H1375" s="15">
        <f xml:space="preserve"> IF( ISNA( 'F_Inputs - Reps override'!G1375 ), "", IF( ISBLANK( 'F_Inputs - Reps override'!G1375 ), 'F_Inputs - Reps'!G1375, 'F_Inputs - Reps override'!G1375 ) )</f>
        <v>0</v>
      </c>
      <c r="I1375" s="15">
        <f xml:space="preserve"> IF( ISNA( 'F_Inputs - Reps override'!H1375 ), "", IF( ISBLANK( 'F_Inputs - Reps override'!H1375 ), 'F_Inputs - Reps'!H1375, 'F_Inputs - Reps override'!H1375 ) )</f>
        <v>0</v>
      </c>
      <c r="J1375" s="15">
        <f xml:space="preserve"> IF( ISNA( 'F_Inputs - Reps override'!I1375 ), "", IF( ISBLANK( 'F_Inputs - Reps override'!I1375 ), 'F_Inputs - Reps'!I1375, 'F_Inputs - Reps override'!I1375 ) )</f>
        <v>0</v>
      </c>
      <c r="K1375" s="15">
        <f xml:space="preserve"> IF( ISNA( 'F_Inputs - Reps override'!J1375 ), "", IF( ISBLANK( 'F_Inputs - Reps override'!J1375 ), 'F_Inputs - Reps'!J1375, 'F_Inputs - Reps override'!J1375 ) )</f>
        <v>0</v>
      </c>
      <c r="L1375" s="7">
        <f t="shared" si="21"/>
        <v>0</v>
      </c>
      <c r="M1375" t="str">
        <f xml:space="preserve"> INDEX(Lookup!$D$3:$D$134, MATCH('Inputs - Reps'!D1375, Lookup!$C$3:$C$134, 0),)</f>
        <v>E Opex BIO</v>
      </c>
    </row>
    <row r="1376" spans="3:13">
      <c r="C1376" s="15" t="s">
        <v>307</v>
      </c>
      <c r="D1376" s="15" t="s">
        <v>140</v>
      </c>
      <c r="E1376" s="15" t="s">
        <v>141</v>
      </c>
      <c r="F1376" s="15" t="s">
        <v>36</v>
      </c>
      <c r="G1376" s="15">
        <f xml:space="preserve"> IF( ISNA( 'F_Inputs - Reps override'!F1376 ), "", IF( ISBLANK( 'F_Inputs - Reps override'!F1376 ), 'F_Inputs - Reps'!F1376, 'F_Inputs - Reps override'!F1376 ) )</f>
        <v>0</v>
      </c>
      <c r="H1376" s="15">
        <f xml:space="preserve"> IF( ISNA( 'F_Inputs - Reps override'!G1376 ), "", IF( ISBLANK( 'F_Inputs - Reps override'!G1376 ), 'F_Inputs - Reps'!G1376, 'F_Inputs - Reps override'!G1376 ) )</f>
        <v>0</v>
      </c>
      <c r="I1376" s="15">
        <f xml:space="preserve"> IF( ISNA( 'F_Inputs - Reps override'!H1376 ), "", IF( ISBLANK( 'F_Inputs - Reps override'!H1376 ), 'F_Inputs - Reps'!H1376, 'F_Inputs - Reps override'!H1376 ) )</f>
        <v>0</v>
      </c>
      <c r="J1376" s="15">
        <f xml:space="preserve"> IF( ISNA( 'F_Inputs - Reps override'!I1376 ), "", IF( ISBLANK( 'F_Inputs - Reps override'!I1376 ), 'F_Inputs - Reps'!I1376, 'F_Inputs - Reps override'!I1376 ) )</f>
        <v>0</v>
      </c>
      <c r="K1376" s="15">
        <f xml:space="preserve"> IF( ISNA( 'F_Inputs - Reps override'!J1376 ), "", IF( ISBLANK( 'F_Inputs - Reps override'!J1376 ), 'F_Inputs - Reps'!J1376, 'F_Inputs - Reps override'!J1376 ) )</f>
        <v>0</v>
      </c>
      <c r="L1376" s="7">
        <f t="shared" si="21"/>
        <v>0</v>
      </c>
      <c r="M1376" t="str">
        <f xml:space="preserve"> INDEX(Lookup!$D$3:$D$134, MATCH('Inputs - Reps'!D1376, Lookup!$C$3:$C$134, 0),)</f>
        <v>E Opex BIO</v>
      </c>
    </row>
    <row r="1377" spans="3:13">
      <c r="C1377" s="15" t="s">
        <v>307</v>
      </c>
      <c r="D1377" s="15" t="s">
        <v>142</v>
      </c>
      <c r="E1377" s="15" t="s">
        <v>143</v>
      </c>
      <c r="F1377" s="15" t="s">
        <v>36</v>
      </c>
      <c r="G1377" s="15">
        <f xml:space="preserve"> IF( ISNA( 'F_Inputs - Reps override'!F1377 ), "", IF( ISBLANK( 'F_Inputs - Reps override'!F1377 ), 'F_Inputs - Reps'!F1377, 'F_Inputs - Reps override'!F1377 ) )</f>
        <v>0</v>
      </c>
      <c r="H1377" s="15">
        <f xml:space="preserve"> IF( ISNA( 'F_Inputs - Reps override'!G1377 ), "", IF( ISBLANK( 'F_Inputs - Reps override'!G1377 ), 'F_Inputs - Reps'!G1377, 'F_Inputs - Reps override'!G1377 ) )</f>
        <v>0</v>
      </c>
      <c r="I1377" s="15">
        <f xml:space="preserve"> IF( ISNA( 'F_Inputs - Reps override'!H1377 ), "", IF( ISBLANK( 'F_Inputs - Reps override'!H1377 ), 'F_Inputs - Reps'!H1377, 'F_Inputs - Reps override'!H1377 ) )</f>
        <v>0</v>
      </c>
      <c r="J1377" s="15">
        <f xml:space="preserve"> IF( ISNA( 'F_Inputs - Reps override'!I1377 ), "", IF( ISBLANK( 'F_Inputs - Reps override'!I1377 ), 'F_Inputs - Reps'!I1377, 'F_Inputs - Reps override'!I1377 ) )</f>
        <v>0</v>
      </c>
      <c r="K1377" s="15">
        <f xml:space="preserve"> IF( ISNA( 'F_Inputs - Reps override'!J1377 ), "", IF( ISBLANK( 'F_Inputs - Reps override'!J1377 ), 'F_Inputs - Reps'!J1377, 'F_Inputs - Reps override'!J1377 ) )</f>
        <v>0</v>
      </c>
      <c r="L1377" s="7">
        <f t="shared" si="21"/>
        <v>0</v>
      </c>
      <c r="M1377" t="str">
        <f xml:space="preserve"> INDEX(Lookup!$D$3:$D$134, MATCH('Inputs - Reps'!D1377, Lookup!$C$3:$C$134, 0),)</f>
        <v>E Opex BIO</v>
      </c>
    </row>
    <row r="1378" spans="3:13">
      <c r="C1378" s="15" t="s">
        <v>307</v>
      </c>
      <c r="D1378" s="15" t="s">
        <v>144</v>
      </c>
      <c r="E1378" s="15" t="s">
        <v>145</v>
      </c>
      <c r="F1378" s="15" t="s">
        <v>36</v>
      </c>
      <c r="G1378" s="15">
        <f xml:space="preserve"> IF( ISNA( 'F_Inputs - Reps override'!F1378 ), "", IF( ISBLANK( 'F_Inputs - Reps override'!F1378 ), 'F_Inputs - Reps'!F1378, 'F_Inputs - Reps override'!F1378 ) )</f>
        <v>0</v>
      </c>
      <c r="H1378" s="15">
        <f xml:space="preserve"> IF( ISNA( 'F_Inputs - Reps override'!G1378 ), "", IF( ISBLANK( 'F_Inputs - Reps override'!G1378 ), 'F_Inputs - Reps'!G1378, 'F_Inputs - Reps override'!G1378 ) )</f>
        <v>0</v>
      </c>
      <c r="I1378" s="15">
        <f xml:space="preserve"> IF( ISNA( 'F_Inputs - Reps override'!H1378 ), "", IF( ISBLANK( 'F_Inputs - Reps override'!H1378 ), 'F_Inputs - Reps'!H1378, 'F_Inputs - Reps override'!H1378 ) )</f>
        <v>0</v>
      </c>
      <c r="J1378" s="15">
        <f xml:space="preserve"> IF( ISNA( 'F_Inputs - Reps override'!I1378 ), "", IF( ISBLANK( 'F_Inputs - Reps override'!I1378 ), 'F_Inputs - Reps'!I1378, 'F_Inputs - Reps override'!I1378 ) )</f>
        <v>0</v>
      </c>
      <c r="K1378" s="15">
        <f xml:space="preserve"> IF( ISNA( 'F_Inputs - Reps override'!J1378 ), "", IF( ISBLANK( 'F_Inputs - Reps override'!J1378 ), 'F_Inputs - Reps'!J1378, 'F_Inputs - Reps override'!J1378 ) )</f>
        <v>0</v>
      </c>
      <c r="L1378" s="7">
        <f t="shared" si="21"/>
        <v>0</v>
      </c>
      <c r="M1378" t="str">
        <f xml:space="preserve"> INDEX(Lookup!$D$3:$D$134, MATCH('Inputs - Reps'!D1378, Lookup!$C$3:$C$134, 0),)</f>
        <v>Plus Opex WWN</v>
      </c>
    </row>
    <row r="1379" spans="3:13">
      <c r="C1379" s="15" t="s">
        <v>307</v>
      </c>
      <c r="D1379" s="15" t="s">
        <v>146</v>
      </c>
      <c r="E1379" s="15" t="s">
        <v>147</v>
      </c>
      <c r="F1379" s="15" t="s">
        <v>36</v>
      </c>
      <c r="G1379" s="15">
        <f xml:space="preserve"> IF( ISNA( 'F_Inputs - Reps override'!F1379 ), "", IF( ISBLANK( 'F_Inputs - Reps override'!F1379 ), 'F_Inputs - Reps'!F1379, 'F_Inputs - Reps override'!F1379 ) )</f>
        <v>0</v>
      </c>
      <c r="H1379" s="15">
        <f xml:space="preserve"> IF( ISNA( 'F_Inputs - Reps override'!G1379 ), "", IF( ISBLANK( 'F_Inputs - Reps override'!G1379 ), 'F_Inputs - Reps'!G1379, 'F_Inputs - Reps override'!G1379 ) )</f>
        <v>0</v>
      </c>
      <c r="I1379" s="15">
        <f xml:space="preserve"> IF( ISNA( 'F_Inputs - Reps override'!H1379 ), "", IF( ISBLANK( 'F_Inputs - Reps override'!H1379 ), 'F_Inputs - Reps'!H1379, 'F_Inputs - Reps override'!H1379 ) )</f>
        <v>0</v>
      </c>
      <c r="J1379" s="15">
        <f xml:space="preserve"> IF( ISNA( 'F_Inputs - Reps override'!I1379 ), "", IF( ISBLANK( 'F_Inputs - Reps override'!I1379 ), 'F_Inputs - Reps'!I1379, 'F_Inputs - Reps override'!I1379 ) )</f>
        <v>0</v>
      </c>
      <c r="K1379" s="15">
        <f xml:space="preserve"> IF( ISNA( 'F_Inputs - Reps override'!J1379 ), "", IF( ISBLANK( 'F_Inputs - Reps override'!J1379 ), 'F_Inputs - Reps'!J1379, 'F_Inputs - Reps override'!J1379 ) )</f>
        <v>0</v>
      </c>
      <c r="L1379" s="7">
        <f t="shared" si="21"/>
        <v>0</v>
      </c>
      <c r="M1379" t="str">
        <f xml:space="preserve"> INDEX(Lookup!$D$3:$D$134, MATCH('Inputs - Reps'!D1379, Lookup!$C$3:$C$134, 0),)</f>
        <v>Plus Opex WWN</v>
      </c>
    </row>
    <row r="1380" spans="3:13">
      <c r="C1380" s="15" t="s">
        <v>307</v>
      </c>
      <c r="D1380" s="15" t="s">
        <v>148</v>
      </c>
      <c r="E1380" s="15" t="s">
        <v>149</v>
      </c>
      <c r="F1380" s="15" t="s">
        <v>36</v>
      </c>
      <c r="G1380" s="15">
        <f xml:space="preserve"> IF( ISNA( 'F_Inputs - Reps override'!F1380 ), "", IF( ISBLANK( 'F_Inputs - Reps override'!F1380 ), 'F_Inputs - Reps'!F1380, 'F_Inputs - Reps override'!F1380 ) )</f>
        <v>0</v>
      </c>
      <c r="H1380" s="15">
        <f xml:space="preserve"> IF( ISNA( 'F_Inputs - Reps override'!G1380 ), "", IF( ISBLANK( 'F_Inputs - Reps override'!G1380 ), 'F_Inputs - Reps'!G1380, 'F_Inputs - Reps override'!G1380 ) )</f>
        <v>0</v>
      </c>
      <c r="I1380" s="15">
        <f xml:space="preserve"> IF( ISNA( 'F_Inputs - Reps override'!H1380 ), "", IF( ISBLANK( 'F_Inputs - Reps override'!H1380 ), 'F_Inputs - Reps'!H1380, 'F_Inputs - Reps override'!H1380 ) )</f>
        <v>0</v>
      </c>
      <c r="J1380" s="15">
        <f xml:space="preserve"> IF( ISNA( 'F_Inputs - Reps override'!I1380 ), "", IF( ISBLANK( 'F_Inputs - Reps override'!I1380 ), 'F_Inputs - Reps'!I1380, 'F_Inputs - Reps override'!I1380 ) )</f>
        <v>0</v>
      </c>
      <c r="K1380" s="15">
        <f xml:space="preserve"> IF( ISNA( 'F_Inputs - Reps override'!J1380 ), "", IF( ISBLANK( 'F_Inputs - Reps override'!J1380 ), 'F_Inputs - Reps'!J1380, 'F_Inputs - Reps override'!J1380 ) )</f>
        <v>0</v>
      </c>
      <c r="L1380" s="7">
        <f t="shared" si="21"/>
        <v>0</v>
      </c>
      <c r="M1380" t="str">
        <f xml:space="preserve"> INDEX(Lookup!$D$3:$D$134, MATCH('Inputs - Reps'!D1380, Lookup!$C$3:$C$134, 0),)</f>
        <v>Plus Opex BIO</v>
      </c>
    </row>
    <row r="1381" spans="3:13">
      <c r="C1381" s="15" t="s">
        <v>307</v>
      </c>
      <c r="D1381" s="15" t="s">
        <v>150</v>
      </c>
      <c r="E1381" s="15" t="s">
        <v>151</v>
      </c>
      <c r="F1381" s="15" t="s">
        <v>36</v>
      </c>
      <c r="G1381" s="15">
        <f xml:space="preserve"> IF( ISNA( 'F_Inputs - Reps override'!F1381 ), "", IF( ISBLANK( 'F_Inputs - Reps override'!F1381 ), 'F_Inputs - Reps'!F1381, 'F_Inputs - Reps override'!F1381 ) )</f>
        <v>0</v>
      </c>
      <c r="H1381" s="15">
        <f xml:space="preserve"> IF( ISNA( 'F_Inputs - Reps override'!G1381 ), "", IF( ISBLANK( 'F_Inputs - Reps override'!G1381 ), 'F_Inputs - Reps'!G1381, 'F_Inputs - Reps override'!G1381 ) )</f>
        <v>0</v>
      </c>
      <c r="I1381" s="15">
        <f xml:space="preserve"> IF( ISNA( 'F_Inputs - Reps override'!H1381 ), "", IF( ISBLANK( 'F_Inputs - Reps override'!H1381 ), 'F_Inputs - Reps'!H1381, 'F_Inputs - Reps override'!H1381 ) )</f>
        <v>0</v>
      </c>
      <c r="J1381" s="15">
        <f xml:space="preserve"> IF( ISNA( 'F_Inputs - Reps override'!I1381 ), "", IF( ISBLANK( 'F_Inputs - Reps override'!I1381 ), 'F_Inputs - Reps'!I1381, 'F_Inputs - Reps override'!I1381 ) )</f>
        <v>0</v>
      </c>
      <c r="K1381" s="15">
        <f xml:space="preserve"> IF( ISNA( 'F_Inputs - Reps override'!J1381 ), "", IF( ISBLANK( 'F_Inputs - Reps override'!J1381 ), 'F_Inputs - Reps'!J1381, 'F_Inputs - Reps override'!J1381 ) )</f>
        <v>0</v>
      </c>
      <c r="L1381" s="7">
        <f t="shared" si="21"/>
        <v>0</v>
      </c>
      <c r="M1381" t="str">
        <f xml:space="preserve"> INDEX(Lookup!$D$3:$D$134, MATCH('Inputs - Reps'!D1381, Lookup!$C$3:$C$134, 0),)</f>
        <v>Plus Opex BIO</v>
      </c>
    </row>
    <row r="1382" spans="3:13">
      <c r="C1382" s="15" t="s">
        <v>307</v>
      </c>
      <c r="D1382" s="15" t="s">
        <v>152</v>
      </c>
      <c r="E1382" s="15" t="s">
        <v>153</v>
      </c>
      <c r="F1382" s="15" t="s">
        <v>36</v>
      </c>
      <c r="G1382" s="15">
        <f xml:space="preserve"> IF( ISNA( 'F_Inputs - Reps override'!F1382 ), "", IF( ISBLANK( 'F_Inputs - Reps override'!F1382 ), 'F_Inputs - Reps'!F1382, 'F_Inputs - Reps override'!F1382 ) )</f>
        <v>0</v>
      </c>
      <c r="H1382" s="15">
        <f xml:space="preserve"> IF( ISNA( 'F_Inputs - Reps override'!G1382 ), "", IF( ISBLANK( 'F_Inputs - Reps override'!G1382 ), 'F_Inputs - Reps'!G1382, 'F_Inputs - Reps override'!G1382 ) )</f>
        <v>0</v>
      </c>
      <c r="I1382" s="15">
        <f xml:space="preserve"> IF( ISNA( 'F_Inputs - Reps override'!H1382 ), "", IF( ISBLANK( 'F_Inputs - Reps override'!H1382 ), 'F_Inputs - Reps'!H1382, 'F_Inputs - Reps override'!H1382 ) )</f>
        <v>0</v>
      </c>
      <c r="J1382" s="15">
        <f xml:space="preserve"> IF( ISNA( 'F_Inputs - Reps override'!I1382 ), "", IF( ISBLANK( 'F_Inputs - Reps override'!I1382 ), 'F_Inputs - Reps'!I1382, 'F_Inputs - Reps override'!I1382 ) )</f>
        <v>0</v>
      </c>
      <c r="K1382" s="15">
        <f xml:space="preserve"> IF( ISNA( 'F_Inputs - Reps override'!J1382 ), "", IF( ISBLANK( 'F_Inputs - Reps override'!J1382 ), 'F_Inputs - Reps'!J1382, 'F_Inputs - Reps override'!J1382 ) )</f>
        <v>0</v>
      </c>
      <c r="L1382" s="7">
        <f t="shared" si="21"/>
        <v>0</v>
      </c>
      <c r="M1382" t="str">
        <f xml:space="preserve"> INDEX(Lookup!$D$3:$D$134, MATCH('Inputs - Reps'!D1382, Lookup!$C$3:$C$134, 0),)</f>
        <v>Plus Opex BIO</v>
      </c>
    </row>
    <row r="1383" spans="3:13">
      <c r="C1383" s="15" t="s">
        <v>307</v>
      </c>
      <c r="D1383" s="15" t="s">
        <v>154</v>
      </c>
      <c r="E1383" s="15" t="s">
        <v>155</v>
      </c>
      <c r="F1383" s="15" t="s">
        <v>36</v>
      </c>
      <c r="G1383" s="15">
        <f xml:space="preserve"> IF( ISNA( 'F_Inputs - Reps override'!F1383 ), "", IF( ISBLANK( 'F_Inputs - Reps override'!F1383 ), 'F_Inputs - Reps'!F1383, 'F_Inputs - Reps override'!F1383 ) )</f>
        <v>0</v>
      </c>
      <c r="H1383" s="15">
        <f xml:space="preserve"> IF( ISNA( 'F_Inputs - Reps override'!G1383 ), "", IF( ISBLANK( 'F_Inputs - Reps override'!G1383 ), 'F_Inputs - Reps'!G1383, 'F_Inputs - Reps override'!G1383 ) )</f>
        <v>0</v>
      </c>
      <c r="I1383" s="15">
        <f xml:space="preserve"> IF( ISNA( 'F_Inputs - Reps override'!H1383 ), "", IF( ISBLANK( 'F_Inputs - Reps override'!H1383 ), 'F_Inputs - Reps'!H1383, 'F_Inputs - Reps override'!H1383 ) )</f>
        <v>0</v>
      </c>
      <c r="J1383" s="15">
        <f xml:space="preserve"> IF( ISNA( 'F_Inputs - Reps override'!I1383 ), "", IF( ISBLANK( 'F_Inputs - Reps override'!I1383 ), 'F_Inputs - Reps'!I1383, 'F_Inputs - Reps override'!I1383 ) )</f>
        <v>0</v>
      </c>
      <c r="K1383" s="15">
        <f xml:space="preserve"> IF( ISNA( 'F_Inputs - Reps override'!J1383 ), "", IF( ISBLANK( 'F_Inputs - Reps override'!J1383 ), 'F_Inputs - Reps'!J1383, 'F_Inputs - Reps override'!J1383 ) )</f>
        <v>0</v>
      </c>
      <c r="L1383" s="7">
        <f t="shared" si="21"/>
        <v>0</v>
      </c>
      <c r="M1383" t="str">
        <f xml:space="preserve"> INDEX(Lookup!$D$3:$D$134, MATCH('Inputs - Reps'!D1383, Lookup!$C$3:$C$134, 0),)</f>
        <v>Plus Opex WWN</v>
      </c>
    </row>
    <row r="1384" spans="3:13">
      <c r="C1384" s="15" t="s">
        <v>307</v>
      </c>
      <c r="D1384" s="15" t="s">
        <v>156</v>
      </c>
      <c r="E1384" s="15" t="s">
        <v>157</v>
      </c>
      <c r="F1384" s="15" t="s">
        <v>36</v>
      </c>
      <c r="G1384" s="15">
        <f xml:space="preserve"> IF( ISNA( 'F_Inputs - Reps override'!F1384 ), "", IF( ISBLANK( 'F_Inputs - Reps override'!F1384 ), 'F_Inputs - Reps'!F1384, 'F_Inputs - Reps override'!F1384 ) )</f>
        <v>0</v>
      </c>
      <c r="H1384" s="15">
        <f xml:space="preserve"> IF( ISNA( 'F_Inputs - Reps override'!G1384 ), "", IF( ISBLANK( 'F_Inputs - Reps override'!G1384 ), 'F_Inputs - Reps'!G1384, 'F_Inputs - Reps override'!G1384 ) )</f>
        <v>0</v>
      </c>
      <c r="I1384" s="15">
        <f xml:space="preserve"> IF( ISNA( 'F_Inputs - Reps override'!H1384 ), "", IF( ISBLANK( 'F_Inputs - Reps override'!H1384 ), 'F_Inputs - Reps'!H1384, 'F_Inputs - Reps override'!H1384 ) )</f>
        <v>0</v>
      </c>
      <c r="J1384" s="15">
        <f xml:space="preserve"> IF( ISNA( 'F_Inputs - Reps override'!I1384 ), "", IF( ISBLANK( 'F_Inputs - Reps override'!I1384 ), 'F_Inputs - Reps'!I1384, 'F_Inputs - Reps override'!I1384 ) )</f>
        <v>0</v>
      </c>
      <c r="K1384" s="15">
        <f xml:space="preserve"> IF( ISNA( 'F_Inputs - Reps override'!J1384 ), "", IF( ISBLANK( 'F_Inputs - Reps override'!J1384 ), 'F_Inputs - Reps'!J1384, 'F_Inputs - Reps override'!J1384 ) )</f>
        <v>0</v>
      </c>
      <c r="L1384" s="7">
        <f t="shared" si="21"/>
        <v>0</v>
      </c>
      <c r="M1384" t="str">
        <f xml:space="preserve"> INDEX(Lookup!$D$3:$D$134, MATCH('Inputs - Reps'!D1384, Lookup!$C$3:$C$134, 0),)</f>
        <v>Plus Opex WWN</v>
      </c>
    </row>
    <row r="1385" spans="3:13">
      <c r="C1385" s="15" t="s">
        <v>307</v>
      </c>
      <c r="D1385" s="15" t="s">
        <v>158</v>
      </c>
      <c r="E1385" s="15" t="s">
        <v>159</v>
      </c>
      <c r="F1385" s="15" t="s">
        <v>36</v>
      </c>
      <c r="G1385" s="15">
        <f xml:space="preserve"> IF( ISNA( 'F_Inputs - Reps override'!F1385 ), "", IF( ISBLANK( 'F_Inputs - Reps override'!F1385 ), 'F_Inputs - Reps'!F1385, 'F_Inputs - Reps override'!F1385 ) )</f>
        <v>0</v>
      </c>
      <c r="H1385" s="15">
        <f xml:space="preserve"> IF( ISNA( 'F_Inputs - Reps override'!G1385 ), "", IF( ISBLANK( 'F_Inputs - Reps override'!G1385 ), 'F_Inputs - Reps'!G1385, 'F_Inputs - Reps override'!G1385 ) )</f>
        <v>0</v>
      </c>
      <c r="I1385" s="15">
        <f xml:space="preserve"> IF( ISNA( 'F_Inputs - Reps override'!H1385 ), "", IF( ISBLANK( 'F_Inputs - Reps override'!H1385 ), 'F_Inputs - Reps'!H1385, 'F_Inputs - Reps override'!H1385 ) )</f>
        <v>0</v>
      </c>
      <c r="J1385" s="15">
        <f xml:space="preserve"> IF( ISNA( 'F_Inputs - Reps override'!I1385 ), "", IF( ISBLANK( 'F_Inputs - Reps override'!I1385 ), 'F_Inputs - Reps'!I1385, 'F_Inputs - Reps override'!I1385 ) )</f>
        <v>0</v>
      </c>
      <c r="K1385" s="15">
        <f xml:space="preserve"> IF( ISNA( 'F_Inputs - Reps override'!J1385 ), "", IF( ISBLANK( 'F_Inputs - Reps override'!J1385 ), 'F_Inputs - Reps'!J1385, 'F_Inputs - Reps override'!J1385 ) )</f>
        <v>0</v>
      </c>
      <c r="L1385" s="7">
        <f t="shared" si="21"/>
        <v>0</v>
      </c>
      <c r="M1385" t="str">
        <f xml:space="preserve"> INDEX(Lookup!$D$3:$D$134, MATCH('Inputs - Reps'!D1385, Lookup!$C$3:$C$134, 0),)</f>
        <v>Plus Opex BIO</v>
      </c>
    </row>
    <row r="1386" spans="3:13">
      <c r="C1386" s="15" t="s">
        <v>307</v>
      </c>
      <c r="D1386" s="15" t="s">
        <v>160</v>
      </c>
      <c r="E1386" s="15" t="s">
        <v>161</v>
      </c>
      <c r="F1386" s="15" t="s">
        <v>36</v>
      </c>
      <c r="G1386" s="15">
        <f xml:space="preserve"> IF( ISNA( 'F_Inputs - Reps override'!F1386 ), "", IF( ISBLANK( 'F_Inputs - Reps override'!F1386 ), 'F_Inputs - Reps'!F1386, 'F_Inputs - Reps override'!F1386 ) )</f>
        <v>0</v>
      </c>
      <c r="H1386" s="15">
        <f xml:space="preserve"> IF( ISNA( 'F_Inputs - Reps override'!G1386 ), "", IF( ISBLANK( 'F_Inputs - Reps override'!G1386 ), 'F_Inputs - Reps'!G1386, 'F_Inputs - Reps override'!G1386 ) )</f>
        <v>0</v>
      </c>
      <c r="I1386" s="15">
        <f xml:space="preserve"> IF( ISNA( 'F_Inputs - Reps override'!H1386 ), "", IF( ISBLANK( 'F_Inputs - Reps override'!H1386 ), 'F_Inputs - Reps'!H1386, 'F_Inputs - Reps override'!H1386 ) )</f>
        <v>0</v>
      </c>
      <c r="J1386" s="15">
        <f xml:space="preserve"> IF( ISNA( 'F_Inputs - Reps override'!I1386 ), "", IF( ISBLANK( 'F_Inputs - Reps override'!I1386 ), 'F_Inputs - Reps'!I1386, 'F_Inputs - Reps override'!I1386 ) )</f>
        <v>0</v>
      </c>
      <c r="K1386" s="15">
        <f xml:space="preserve"> IF( ISNA( 'F_Inputs - Reps override'!J1386 ), "", IF( ISBLANK( 'F_Inputs - Reps override'!J1386 ), 'F_Inputs - Reps'!J1386, 'F_Inputs - Reps override'!J1386 ) )</f>
        <v>0</v>
      </c>
      <c r="L1386" s="7">
        <f t="shared" si="21"/>
        <v>0</v>
      </c>
      <c r="M1386" t="str">
        <f xml:space="preserve"> INDEX(Lookup!$D$3:$D$134, MATCH('Inputs - Reps'!D1386, Lookup!$C$3:$C$134, 0),)</f>
        <v>Plus Opex BIO</v>
      </c>
    </row>
    <row r="1387" spans="3:13">
      <c r="C1387" s="15" t="s">
        <v>307</v>
      </c>
      <c r="D1387" s="15" t="s">
        <v>162</v>
      </c>
      <c r="E1387" s="15" t="s">
        <v>163</v>
      </c>
      <c r="F1387" s="15" t="s">
        <v>36</v>
      </c>
      <c r="G1387" s="15">
        <f xml:space="preserve"> IF( ISNA( 'F_Inputs - Reps override'!F1387 ), "", IF( ISBLANK( 'F_Inputs - Reps override'!F1387 ), 'F_Inputs - Reps'!F1387, 'F_Inputs - Reps override'!F1387 ) )</f>
        <v>0</v>
      </c>
      <c r="H1387" s="15">
        <f xml:space="preserve"> IF( ISNA( 'F_Inputs - Reps override'!G1387 ), "", IF( ISBLANK( 'F_Inputs - Reps override'!G1387 ), 'F_Inputs - Reps'!G1387, 'F_Inputs - Reps override'!G1387 ) )</f>
        <v>0</v>
      </c>
      <c r="I1387" s="15">
        <f xml:space="preserve"> IF( ISNA( 'F_Inputs - Reps override'!H1387 ), "", IF( ISBLANK( 'F_Inputs - Reps override'!H1387 ), 'F_Inputs - Reps'!H1387, 'F_Inputs - Reps override'!H1387 ) )</f>
        <v>0</v>
      </c>
      <c r="J1387" s="15">
        <f xml:space="preserve"> IF( ISNA( 'F_Inputs - Reps override'!I1387 ), "", IF( ISBLANK( 'F_Inputs - Reps override'!I1387 ), 'F_Inputs - Reps'!I1387, 'F_Inputs - Reps override'!I1387 ) )</f>
        <v>0</v>
      </c>
      <c r="K1387" s="15">
        <f xml:space="preserve"> IF( ISNA( 'F_Inputs - Reps override'!J1387 ), "", IF( ISBLANK( 'F_Inputs - Reps override'!J1387 ), 'F_Inputs - Reps'!J1387, 'F_Inputs - Reps override'!J1387 ) )</f>
        <v>0</v>
      </c>
      <c r="L1387" s="7">
        <f t="shared" si="21"/>
        <v>0</v>
      </c>
      <c r="M1387" t="str">
        <f xml:space="preserve"> INDEX(Lookup!$D$3:$D$134, MATCH('Inputs - Reps'!D1387, Lookup!$C$3:$C$134, 0),)</f>
        <v>Plus Opex BIO</v>
      </c>
    </row>
    <row r="1388" spans="3:13">
      <c r="C1388" s="15" t="s">
        <v>307</v>
      </c>
      <c r="D1388" s="15" t="s">
        <v>164</v>
      </c>
      <c r="E1388" s="15" t="s">
        <v>165</v>
      </c>
      <c r="F1388" s="15" t="s">
        <v>36</v>
      </c>
      <c r="G1388" s="15">
        <f xml:space="preserve"> IF( ISNA( 'F_Inputs - Reps override'!F1388 ), "", IF( ISBLANK( 'F_Inputs - Reps override'!F1388 ), 'F_Inputs - Reps'!F1388, 'F_Inputs - Reps override'!F1388 ) )</f>
        <v>0</v>
      </c>
      <c r="H1388" s="15">
        <f xml:space="preserve"> IF( ISNA( 'F_Inputs - Reps override'!G1388 ), "", IF( ISBLANK( 'F_Inputs - Reps override'!G1388 ), 'F_Inputs - Reps'!G1388, 'F_Inputs - Reps override'!G1388 ) )</f>
        <v>0</v>
      </c>
      <c r="I1388" s="15">
        <f xml:space="preserve"> IF( ISNA( 'F_Inputs - Reps override'!H1388 ), "", IF( ISBLANK( 'F_Inputs - Reps override'!H1388 ), 'F_Inputs - Reps'!H1388, 'F_Inputs - Reps override'!H1388 ) )</f>
        <v>0</v>
      </c>
      <c r="J1388" s="15">
        <f xml:space="preserve"> IF( ISNA( 'F_Inputs - Reps override'!I1388 ), "", IF( ISBLANK( 'F_Inputs - Reps override'!I1388 ), 'F_Inputs - Reps'!I1388, 'F_Inputs - Reps override'!I1388 ) )</f>
        <v>0</v>
      </c>
      <c r="K1388" s="15">
        <f xml:space="preserve"> IF( ISNA( 'F_Inputs - Reps override'!J1388 ), "", IF( ISBLANK( 'F_Inputs - Reps override'!J1388 ), 'F_Inputs - Reps'!J1388, 'F_Inputs - Reps override'!J1388 ) )</f>
        <v>0</v>
      </c>
      <c r="L1388" s="7">
        <f t="shared" si="21"/>
        <v>0</v>
      </c>
      <c r="M1388" t="str">
        <f xml:space="preserve"> INDEX(Lookup!$D$3:$D$134, MATCH('Inputs - Reps'!D1388, Lookup!$C$3:$C$134, 0),)</f>
        <v>Plus Opex WWN</v>
      </c>
    </row>
    <row r="1389" spans="3:13">
      <c r="C1389" s="15" t="s">
        <v>307</v>
      </c>
      <c r="D1389" s="15" t="s">
        <v>166</v>
      </c>
      <c r="E1389" s="15" t="s">
        <v>167</v>
      </c>
      <c r="F1389" s="15" t="s">
        <v>36</v>
      </c>
      <c r="G1389" s="15">
        <f xml:space="preserve"> IF( ISNA( 'F_Inputs - Reps override'!F1389 ), "", IF( ISBLANK( 'F_Inputs - Reps override'!F1389 ), 'F_Inputs - Reps'!F1389, 'F_Inputs - Reps override'!F1389 ) )</f>
        <v>0</v>
      </c>
      <c r="H1389" s="15">
        <f xml:space="preserve"> IF( ISNA( 'F_Inputs - Reps override'!G1389 ), "", IF( ISBLANK( 'F_Inputs - Reps override'!G1389 ), 'F_Inputs - Reps'!G1389, 'F_Inputs - Reps override'!G1389 ) )</f>
        <v>0</v>
      </c>
      <c r="I1389" s="15">
        <f xml:space="preserve"> IF( ISNA( 'F_Inputs - Reps override'!H1389 ), "", IF( ISBLANK( 'F_Inputs - Reps override'!H1389 ), 'F_Inputs - Reps'!H1389, 'F_Inputs - Reps override'!H1389 ) )</f>
        <v>0</v>
      </c>
      <c r="J1389" s="15">
        <f xml:space="preserve"> IF( ISNA( 'F_Inputs - Reps override'!I1389 ), "", IF( ISBLANK( 'F_Inputs - Reps override'!I1389 ), 'F_Inputs - Reps'!I1389, 'F_Inputs - Reps override'!I1389 ) )</f>
        <v>0</v>
      </c>
      <c r="K1389" s="15">
        <f xml:space="preserve"> IF( ISNA( 'F_Inputs - Reps override'!J1389 ), "", IF( ISBLANK( 'F_Inputs - Reps override'!J1389 ), 'F_Inputs - Reps'!J1389, 'F_Inputs - Reps override'!J1389 ) )</f>
        <v>0</v>
      </c>
      <c r="L1389" s="7">
        <f t="shared" si="21"/>
        <v>0</v>
      </c>
      <c r="M1389" t="str">
        <f xml:space="preserve"> INDEX(Lookup!$D$3:$D$134, MATCH('Inputs - Reps'!D1389, Lookup!$C$3:$C$134, 0),)</f>
        <v>Plus Opex WWN</v>
      </c>
    </row>
    <row r="1390" spans="3:13">
      <c r="C1390" s="15" t="s">
        <v>307</v>
      </c>
      <c r="D1390" s="15" t="s">
        <v>168</v>
      </c>
      <c r="E1390" s="15" t="s">
        <v>169</v>
      </c>
      <c r="F1390" s="15" t="s">
        <v>36</v>
      </c>
      <c r="G1390" s="15">
        <f xml:space="preserve"> IF( ISNA( 'F_Inputs - Reps override'!F1390 ), "", IF( ISBLANK( 'F_Inputs - Reps override'!F1390 ), 'F_Inputs - Reps'!F1390, 'F_Inputs - Reps override'!F1390 ) )</f>
        <v>0</v>
      </c>
      <c r="H1390" s="15">
        <f xml:space="preserve"> IF( ISNA( 'F_Inputs - Reps override'!G1390 ), "", IF( ISBLANK( 'F_Inputs - Reps override'!G1390 ), 'F_Inputs - Reps'!G1390, 'F_Inputs - Reps override'!G1390 ) )</f>
        <v>0</v>
      </c>
      <c r="I1390" s="15">
        <f xml:space="preserve"> IF( ISNA( 'F_Inputs - Reps override'!H1390 ), "", IF( ISBLANK( 'F_Inputs - Reps override'!H1390 ), 'F_Inputs - Reps'!H1390, 'F_Inputs - Reps override'!H1390 ) )</f>
        <v>0</v>
      </c>
      <c r="J1390" s="15">
        <f xml:space="preserve"> IF( ISNA( 'F_Inputs - Reps override'!I1390 ), "", IF( ISBLANK( 'F_Inputs - Reps override'!I1390 ), 'F_Inputs - Reps'!I1390, 'F_Inputs - Reps override'!I1390 ) )</f>
        <v>0</v>
      </c>
      <c r="K1390" s="15">
        <f xml:space="preserve"> IF( ISNA( 'F_Inputs - Reps override'!J1390 ), "", IF( ISBLANK( 'F_Inputs - Reps override'!J1390 ), 'F_Inputs - Reps'!J1390, 'F_Inputs - Reps override'!J1390 ) )</f>
        <v>0</v>
      </c>
      <c r="L1390" s="7">
        <f t="shared" si="21"/>
        <v>0</v>
      </c>
      <c r="M1390" t="str">
        <f xml:space="preserve"> INDEX(Lookup!$D$3:$D$134, MATCH('Inputs - Reps'!D1390, Lookup!$C$3:$C$134, 0),)</f>
        <v>Plus Opex BIO</v>
      </c>
    </row>
    <row r="1391" spans="3:13">
      <c r="C1391" s="15" t="s">
        <v>307</v>
      </c>
      <c r="D1391" s="15" t="s">
        <v>170</v>
      </c>
      <c r="E1391" s="15" t="s">
        <v>171</v>
      </c>
      <c r="F1391" s="15" t="s">
        <v>36</v>
      </c>
      <c r="G1391" s="15">
        <f xml:space="preserve"> IF( ISNA( 'F_Inputs - Reps override'!F1391 ), "", IF( ISBLANK( 'F_Inputs - Reps override'!F1391 ), 'F_Inputs - Reps'!F1391, 'F_Inputs - Reps override'!F1391 ) )</f>
        <v>0</v>
      </c>
      <c r="H1391" s="15">
        <f xml:space="preserve"> IF( ISNA( 'F_Inputs - Reps override'!G1391 ), "", IF( ISBLANK( 'F_Inputs - Reps override'!G1391 ), 'F_Inputs - Reps'!G1391, 'F_Inputs - Reps override'!G1391 ) )</f>
        <v>0</v>
      </c>
      <c r="I1391" s="15">
        <f xml:space="preserve"> IF( ISNA( 'F_Inputs - Reps override'!H1391 ), "", IF( ISBLANK( 'F_Inputs - Reps override'!H1391 ), 'F_Inputs - Reps'!H1391, 'F_Inputs - Reps override'!H1391 ) )</f>
        <v>0</v>
      </c>
      <c r="J1391" s="15">
        <f xml:space="preserve"> IF( ISNA( 'F_Inputs - Reps override'!I1391 ), "", IF( ISBLANK( 'F_Inputs - Reps override'!I1391 ), 'F_Inputs - Reps'!I1391, 'F_Inputs - Reps override'!I1391 ) )</f>
        <v>0</v>
      </c>
      <c r="K1391" s="15">
        <f xml:space="preserve"> IF( ISNA( 'F_Inputs - Reps override'!J1391 ), "", IF( ISBLANK( 'F_Inputs - Reps override'!J1391 ), 'F_Inputs - Reps'!J1391, 'F_Inputs - Reps override'!J1391 ) )</f>
        <v>0</v>
      </c>
      <c r="L1391" s="7">
        <f t="shared" si="21"/>
        <v>0</v>
      </c>
      <c r="M1391" t="str">
        <f xml:space="preserve"> INDEX(Lookup!$D$3:$D$134, MATCH('Inputs - Reps'!D1391, Lookup!$C$3:$C$134, 0),)</f>
        <v>Plus Opex BIO</v>
      </c>
    </row>
    <row r="1392" spans="3:13">
      <c r="C1392" s="15" t="s">
        <v>307</v>
      </c>
      <c r="D1392" s="15" t="s">
        <v>172</v>
      </c>
      <c r="E1392" s="15" t="s">
        <v>173</v>
      </c>
      <c r="F1392" s="15" t="s">
        <v>36</v>
      </c>
      <c r="G1392" s="15">
        <f xml:space="preserve"> IF( ISNA( 'F_Inputs - Reps override'!F1392 ), "", IF( ISBLANK( 'F_Inputs - Reps override'!F1392 ), 'F_Inputs - Reps'!F1392, 'F_Inputs - Reps override'!F1392 ) )</f>
        <v>0</v>
      </c>
      <c r="H1392" s="15">
        <f xml:space="preserve"> IF( ISNA( 'F_Inputs - Reps override'!G1392 ), "", IF( ISBLANK( 'F_Inputs - Reps override'!G1392 ), 'F_Inputs - Reps'!G1392, 'F_Inputs - Reps override'!G1392 ) )</f>
        <v>0</v>
      </c>
      <c r="I1392" s="15">
        <f xml:space="preserve"> IF( ISNA( 'F_Inputs - Reps override'!H1392 ), "", IF( ISBLANK( 'F_Inputs - Reps override'!H1392 ), 'F_Inputs - Reps'!H1392, 'F_Inputs - Reps override'!H1392 ) )</f>
        <v>0</v>
      </c>
      <c r="J1392" s="15">
        <f xml:space="preserve"> IF( ISNA( 'F_Inputs - Reps override'!I1392 ), "", IF( ISBLANK( 'F_Inputs - Reps override'!I1392 ), 'F_Inputs - Reps'!I1392, 'F_Inputs - Reps override'!I1392 ) )</f>
        <v>0</v>
      </c>
      <c r="K1392" s="15">
        <f xml:space="preserve"> IF( ISNA( 'F_Inputs - Reps override'!J1392 ), "", IF( ISBLANK( 'F_Inputs - Reps override'!J1392 ), 'F_Inputs - Reps'!J1392, 'F_Inputs - Reps override'!J1392 ) )</f>
        <v>0</v>
      </c>
      <c r="L1392" s="7">
        <f t="shared" si="21"/>
        <v>0</v>
      </c>
      <c r="M1392" t="str">
        <f xml:space="preserve"> INDEX(Lookup!$D$3:$D$134, MATCH('Inputs - Reps'!D1392, Lookup!$C$3:$C$134, 0),)</f>
        <v>Plus Opex BIO</v>
      </c>
    </row>
    <row r="1393" spans="3:13">
      <c r="C1393" s="15" t="s">
        <v>307</v>
      </c>
      <c r="D1393" s="15" t="s">
        <v>174</v>
      </c>
      <c r="E1393" s="15" t="s">
        <v>175</v>
      </c>
      <c r="F1393" s="15" t="s">
        <v>36</v>
      </c>
      <c r="G1393" s="15">
        <f xml:space="preserve"> IF( ISNA( 'F_Inputs - Reps override'!F1393 ), "", IF( ISBLANK( 'F_Inputs - Reps override'!F1393 ), 'F_Inputs - Reps'!F1393, 'F_Inputs - Reps override'!F1393 ) )</f>
        <v>0</v>
      </c>
      <c r="H1393" s="15">
        <f xml:space="preserve"> IF( ISNA( 'F_Inputs - Reps override'!G1393 ), "", IF( ISBLANK( 'F_Inputs - Reps override'!G1393 ), 'F_Inputs - Reps'!G1393, 'F_Inputs - Reps override'!G1393 ) )</f>
        <v>0</v>
      </c>
      <c r="I1393" s="15">
        <f xml:space="preserve"> IF( ISNA( 'F_Inputs - Reps override'!H1393 ), "", IF( ISBLANK( 'F_Inputs - Reps override'!H1393 ), 'F_Inputs - Reps'!H1393, 'F_Inputs - Reps override'!H1393 ) )</f>
        <v>0</v>
      </c>
      <c r="J1393" s="15">
        <f xml:space="preserve"> IF( ISNA( 'F_Inputs - Reps override'!I1393 ), "", IF( ISBLANK( 'F_Inputs - Reps override'!I1393 ), 'F_Inputs - Reps'!I1393, 'F_Inputs - Reps override'!I1393 ) )</f>
        <v>0</v>
      </c>
      <c r="K1393" s="15">
        <f xml:space="preserve"> IF( ISNA( 'F_Inputs - Reps override'!J1393 ), "", IF( ISBLANK( 'F_Inputs - Reps override'!J1393 ), 'F_Inputs - Reps'!J1393, 'F_Inputs - Reps override'!J1393 ) )</f>
        <v>0</v>
      </c>
      <c r="L1393" s="7">
        <f t="shared" si="21"/>
        <v>0</v>
      </c>
      <c r="M1393" t="str">
        <f xml:space="preserve"> INDEX(Lookup!$D$3:$D$134, MATCH('Inputs - Reps'!D1393, Lookup!$C$3:$C$134, 0),)</f>
        <v>Plus Opex WWN</v>
      </c>
    </row>
    <row r="1394" spans="3:13">
      <c r="C1394" s="15" t="s">
        <v>307</v>
      </c>
      <c r="D1394" s="15" t="s">
        <v>176</v>
      </c>
      <c r="E1394" s="15" t="s">
        <v>177</v>
      </c>
      <c r="F1394" s="15" t="s">
        <v>36</v>
      </c>
      <c r="G1394" s="15">
        <f xml:space="preserve"> IF( ISNA( 'F_Inputs - Reps override'!F1394 ), "", IF( ISBLANK( 'F_Inputs - Reps override'!F1394 ), 'F_Inputs - Reps'!F1394, 'F_Inputs - Reps override'!F1394 ) )</f>
        <v>0</v>
      </c>
      <c r="H1394" s="15">
        <f xml:space="preserve"> IF( ISNA( 'F_Inputs - Reps override'!G1394 ), "", IF( ISBLANK( 'F_Inputs - Reps override'!G1394 ), 'F_Inputs - Reps'!G1394, 'F_Inputs - Reps override'!G1394 ) )</f>
        <v>0</v>
      </c>
      <c r="I1394" s="15">
        <f xml:space="preserve"> IF( ISNA( 'F_Inputs - Reps override'!H1394 ), "", IF( ISBLANK( 'F_Inputs - Reps override'!H1394 ), 'F_Inputs - Reps'!H1394, 'F_Inputs - Reps override'!H1394 ) )</f>
        <v>0</v>
      </c>
      <c r="J1394" s="15">
        <f xml:space="preserve"> IF( ISNA( 'F_Inputs - Reps override'!I1394 ), "", IF( ISBLANK( 'F_Inputs - Reps override'!I1394 ), 'F_Inputs - Reps'!I1394, 'F_Inputs - Reps override'!I1394 ) )</f>
        <v>0</v>
      </c>
      <c r="K1394" s="15">
        <f xml:space="preserve"> IF( ISNA( 'F_Inputs - Reps override'!J1394 ), "", IF( ISBLANK( 'F_Inputs - Reps override'!J1394 ), 'F_Inputs - Reps'!J1394, 'F_Inputs - Reps override'!J1394 ) )</f>
        <v>0</v>
      </c>
      <c r="L1394" s="7">
        <f t="shared" si="21"/>
        <v>0</v>
      </c>
      <c r="M1394" t="str">
        <f xml:space="preserve"> INDEX(Lookup!$D$3:$D$134, MATCH('Inputs - Reps'!D1394, Lookup!$C$3:$C$134, 0),)</f>
        <v>Plus Opex WWN</v>
      </c>
    </row>
    <row r="1395" spans="3:13">
      <c r="C1395" s="15" t="s">
        <v>307</v>
      </c>
      <c r="D1395" s="15" t="s">
        <v>178</v>
      </c>
      <c r="E1395" s="15" t="s">
        <v>179</v>
      </c>
      <c r="F1395" s="15" t="s">
        <v>36</v>
      </c>
      <c r="G1395" s="15">
        <f xml:space="preserve"> IF( ISNA( 'F_Inputs - Reps override'!F1395 ), "", IF( ISBLANK( 'F_Inputs - Reps override'!F1395 ), 'F_Inputs - Reps'!F1395, 'F_Inputs - Reps override'!F1395 ) )</f>
        <v>0</v>
      </c>
      <c r="H1395" s="15">
        <f xml:space="preserve"> IF( ISNA( 'F_Inputs - Reps override'!G1395 ), "", IF( ISBLANK( 'F_Inputs - Reps override'!G1395 ), 'F_Inputs - Reps'!G1395, 'F_Inputs - Reps override'!G1395 ) )</f>
        <v>0</v>
      </c>
      <c r="I1395" s="15">
        <f xml:space="preserve"> IF( ISNA( 'F_Inputs - Reps override'!H1395 ), "", IF( ISBLANK( 'F_Inputs - Reps override'!H1395 ), 'F_Inputs - Reps'!H1395, 'F_Inputs - Reps override'!H1395 ) )</f>
        <v>0</v>
      </c>
      <c r="J1395" s="15">
        <f xml:space="preserve"> IF( ISNA( 'F_Inputs - Reps override'!I1395 ), "", IF( ISBLANK( 'F_Inputs - Reps override'!I1395 ), 'F_Inputs - Reps'!I1395, 'F_Inputs - Reps override'!I1395 ) )</f>
        <v>0</v>
      </c>
      <c r="K1395" s="15">
        <f xml:space="preserve"> IF( ISNA( 'F_Inputs - Reps override'!J1395 ), "", IF( ISBLANK( 'F_Inputs - Reps override'!J1395 ), 'F_Inputs - Reps'!J1395, 'F_Inputs - Reps override'!J1395 ) )</f>
        <v>0</v>
      </c>
      <c r="L1395" s="7">
        <f t="shared" si="21"/>
        <v>0</v>
      </c>
      <c r="M1395" t="str">
        <f xml:space="preserve"> INDEX(Lookup!$D$3:$D$134, MATCH('Inputs - Reps'!D1395, Lookup!$C$3:$C$134, 0),)</f>
        <v>Plus Opex BIO</v>
      </c>
    </row>
    <row r="1396" spans="3:13">
      <c r="C1396" s="15" t="s">
        <v>307</v>
      </c>
      <c r="D1396" s="15" t="s">
        <v>180</v>
      </c>
      <c r="E1396" s="15" t="s">
        <v>181</v>
      </c>
      <c r="F1396" s="15" t="s">
        <v>36</v>
      </c>
      <c r="G1396" s="15">
        <f xml:space="preserve"> IF( ISNA( 'F_Inputs - Reps override'!F1396 ), "", IF( ISBLANK( 'F_Inputs - Reps override'!F1396 ), 'F_Inputs - Reps'!F1396, 'F_Inputs - Reps override'!F1396 ) )</f>
        <v>0</v>
      </c>
      <c r="H1396" s="15">
        <f xml:space="preserve"> IF( ISNA( 'F_Inputs - Reps override'!G1396 ), "", IF( ISBLANK( 'F_Inputs - Reps override'!G1396 ), 'F_Inputs - Reps'!G1396, 'F_Inputs - Reps override'!G1396 ) )</f>
        <v>0</v>
      </c>
      <c r="I1396" s="15">
        <f xml:space="preserve"> IF( ISNA( 'F_Inputs - Reps override'!H1396 ), "", IF( ISBLANK( 'F_Inputs - Reps override'!H1396 ), 'F_Inputs - Reps'!H1396, 'F_Inputs - Reps override'!H1396 ) )</f>
        <v>0</v>
      </c>
      <c r="J1396" s="15">
        <f xml:space="preserve"> IF( ISNA( 'F_Inputs - Reps override'!I1396 ), "", IF( ISBLANK( 'F_Inputs - Reps override'!I1396 ), 'F_Inputs - Reps'!I1396, 'F_Inputs - Reps override'!I1396 ) )</f>
        <v>0</v>
      </c>
      <c r="K1396" s="15">
        <f xml:space="preserve"> IF( ISNA( 'F_Inputs - Reps override'!J1396 ), "", IF( ISBLANK( 'F_Inputs - Reps override'!J1396 ), 'F_Inputs - Reps'!J1396, 'F_Inputs - Reps override'!J1396 ) )</f>
        <v>0</v>
      </c>
      <c r="L1396" s="7">
        <f t="shared" si="21"/>
        <v>0</v>
      </c>
      <c r="M1396" t="str">
        <f xml:space="preserve"> INDEX(Lookup!$D$3:$D$134, MATCH('Inputs - Reps'!D1396, Lookup!$C$3:$C$134, 0),)</f>
        <v>Plus Opex BIO</v>
      </c>
    </row>
    <row r="1397" spans="3:13">
      <c r="C1397" s="15" t="s">
        <v>307</v>
      </c>
      <c r="D1397" s="15" t="s">
        <v>182</v>
      </c>
      <c r="E1397" s="15" t="s">
        <v>183</v>
      </c>
      <c r="F1397" s="15" t="s">
        <v>36</v>
      </c>
      <c r="G1397" s="15">
        <f xml:space="preserve"> IF( ISNA( 'F_Inputs - Reps override'!F1397 ), "", IF( ISBLANK( 'F_Inputs - Reps override'!F1397 ), 'F_Inputs - Reps'!F1397, 'F_Inputs - Reps override'!F1397 ) )</f>
        <v>0</v>
      </c>
      <c r="H1397" s="15">
        <f xml:space="preserve"> IF( ISNA( 'F_Inputs - Reps override'!G1397 ), "", IF( ISBLANK( 'F_Inputs - Reps override'!G1397 ), 'F_Inputs - Reps'!G1397, 'F_Inputs - Reps override'!G1397 ) )</f>
        <v>0</v>
      </c>
      <c r="I1397" s="15">
        <f xml:space="preserve"> IF( ISNA( 'F_Inputs - Reps override'!H1397 ), "", IF( ISBLANK( 'F_Inputs - Reps override'!H1397 ), 'F_Inputs - Reps'!H1397, 'F_Inputs - Reps override'!H1397 ) )</f>
        <v>0</v>
      </c>
      <c r="J1397" s="15">
        <f xml:space="preserve"> IF( ISNA( 'F_Inputs - Reps override'!I1397 ), "", IF( ISBLANK( 'F_Inputs - Reps override'!I1397 ), 'F_Inputs - Reps'!I1397, 'F_Inputs - Reps override'!I1397 ) )</f>
        <v>0</v>
      </c>
      <c r="K1397" s="15">
        <f xml:space="preserve"> IF( ISNA( 'F_Inputs - Reps override'!J1397 ), "", IF( ISBLANK( 'F_Inputs - Reps override'!J1397 ), 'F_Inputs - Reps'!J1397, 'F_Inputs - Reps override'!J1397 ) )</f>
        <v>0</v>
      </c>
      <c r="L1397" s="7">
        <f t="shared" si="21"/>
        <v>0</v>
      </c>
      <c r="M1397" t="str">
        <f xml:space="preserve"> INDEX(Lookup!$D$3:$D$134, MATCH('Inputs - Reps'!D1397, Lookup!$C$3:$C$134, 0),)</f>
        <v>Plus Opex BIO</v>
      </c>
    </row>
    <row r="1398" spans="3:13">
      <c r="C1398" s="15" t="s">
        <v>307</v>
      </c>
      <c r="D1398" s="15" t="s">
        <v>184</v>
      </c>
      <c r="E1398" s="15" t="s">
        <v>185</v>
      </c>
      <c r="F1398" s="15" t="s">
        <v>36</v>
      </c>
      <c r="G1398" s="15">
        <f xml:space="preserve"> IF( ISNA( 'F_Inputs - Reps override'!F1398 ), "", IF( ISBLANK( 'F_Inputs - Reps override'!F1398 ), 'F_Inputs - Reps'!F1398, 'F_Inputs - Reps override'!F1398 ) )</f>
        <v>0</v>
      </c>
      <c r="H1398" s="15">
        <f xml:space="preserve"> IF( ISNA( 'F_Inputs - Reps override'!G1398 ), "", IF( ISBLANK( 'F_Inputs - Reps override'!G1398 ), 'F_Inputs - Reps'!G1398, 'F_Inputs - Reps override'!G1398 ) )</f>
        <v>0</v>
      </c>
      <c r="I1398" s="15">
        <f xml:space="preserve"> IF( ISNA( 'F_Inputs - Reps override'!H1398 ), "", IF( ISBLANK( 'F_Inputs - Reps override'!H1398 ), 'F_Inputs - Reps'!H1398, 'F_Inputs - Reps override'!H1398 ) )</f>
        <v>0</v>
      </c>
      <c r="J1398" s="15">
        <f xml:space="preserve"> IF( ISNA( 'F_Inputs - Reps override'!I1398 ), "", IF( ISBLANK( 'F_Inputs - Reps override'!I1398 ), 'F_Inputs - Reps'!I1398, 'F_Inputs - Reps override'!I1398 ) )</f>
        <v>0</v>
      </c>
      <c r="K1398" s="15">
        <f xml:space="preserve"> IF( ISNA( 'F_Inputs - Reps override'!J1398 ), "", IF( ISBLANK( 'F_Inputs - Reps override'!J1398 ), 'F_Inputs - Reps'!J1398, 'F_Inputs - Reps override'!J1398 ) )</f>
        <v>0</v>
      </c>
      <c r="L1398" s="7">
        <f t="shared" si="21"/>
        <v>0</v>
      </c>
      <c r="M1398" t="str">
        <f xml:space="preserve"> INDEX(Lookup!$D$3:$D$134, MATCH('Inputs - Reps'!D1398, Lookup!$C$3:$C$134, 0),)</f>
        <v>B Capex WWN</v>
      </c>
    </row>
    <row r="1399" spans="3:13">
      <c r="C1399" s="15" t="s">
        <v>307</v>
      </c>
      <c r="D1399" s="15" t="s">
        <v>186</v>
      </c>
      <c r="E1399" s="15" t="s">
        <v>187</v>
      </c>
      <c r="F1399" s="15" t="s">
        <v>36</v>
      </c>
      <c r="G1399" s="15">
        <f xml:space="preserve"> IF( ISNA( 'F_Inputs - Reps override'!F1399 ), "", IF( ISBLANK( 'F_Inputs - Reps override'!F1399 ), 'F_Inputs - Reps'!F1399, 'F_Inputs - Reps override'!F1399 ) )</f>
        <v>0</v>
      </c>
      <c r="H1399" s="15">
        <f xml:space="preserve"> IF( ISNA( 'F_Inputs - Reps override'!G1399 ), "", IF( ISBLANK( 'F_Inputs - Reps override'!G1399 ), 'F_Inputs - Reps'!G1399, 'F_Inputs - Reps override'!G1399 ) )</f>
        <v>0</v>
      </c>
      <c r="I1399" s="15">
        <f xml:space="preserve"> IF( ISNA( 'F_Inputs - Reps override'!H1399 ), "", IF( ISBLANK( 'F_Inputs - Reps override'!H1399 ), 'F_Inputs - Reps'!H1399, 'F_Inputs - Reps override'!H1399 ) )</f>
        <v>0</v>
      </c>
      <c r="J1399" s="15">
        <f xml:space="preserve"> IF( ISNA( 'F_Inputs - Reps override'!I1399 ), "", IF( ISBLANK( 'F_Inputs - Reps override'!I1399 ), 'F_Inputs - Reps'!I1399, 'F_Inputs - Reps override'!I1399 ) )</f>
        <v>0</v>
      </c>
      <c r="K1399" s="15">
        <f xml:space="preserve"> IF( ISNA( 'F_Inputs - Reps override'!J1399 ), "", IF( ISBLANK( 'F_Inputs - Reps override'!J1399 ), 'F_Inputs - Reps'!J1399, 'F_Inputs - Reps override'!J1399 ) )</f>
        <v>0</v>
      </c>
      <c r="L1399" s="7">
        <f t="shared" si="21"/>
        <v>0</v>
      </c>
      <c r="M1399" t="str">
        <f xml:space="preserve"> INDEX(Lookup!$D$3:$D$134, MATCH('Inputs - Reps'!D1399, Lookup!$C$3:$C$134, 0),)</f>
        <v>B Capex WWN</v>
      </c>
    </row>
    <row r="1400" spans="3:13">
      <c r="C1400" s="15" t="s">
        <v>307</v>
      </c>
      <c r="D1400" s="15" t="s">
        <v>188</v>
      </c>
      <c r="E1400" s="15" t="s">
        <v>189</v>
      </c>
      <c r="F1400" s="15" t="s">
        <v>36</v>
      </c>
      <c r="G1400" s="15">
        <f xml:space="preserve"> IF( ISNA( 'F_Inputs - Reps override'!F1400 ), "", IF( ISBLANK( 'F_Inputs - Reps override'!F1400 ), 'F_Inputs - Reps'!F1400, 'F_Inputs - Reps override'!F1400 ) )</f>
        <v>0</v>
      </c>
      <c r="H1400" s="15">
        <f xml:space="preserve"> IF( ISNA( 'F_Inputs - Reps override'!G1400 ), "", IF( ISBLANK( 'F_Inputs - Reps override'!G1400 ), 'F_Inputs - Reps'!G1400, 'F_Inputs - Reps override'!G1400 ) )</f>
        <v>0</v>
      </c>
      <c r="I1400" s="15">
        <f xml:space="preserve"> IF( ISNA( 'F_Inputs - Reps override'!H1400 ), "", IF( ISBLANK( 'F_Inputs - Reps override'!H1400 ), 'F_Inputs - Reps'!H1400, 'F_Inputs - Reps override'!H1400 ) )</f>
        <v>0</v>
      </c>
      <c r="J1400" s="15">
        <f xml:space="preserve"> IF( ISNA( 'F_Inputs - Reps override'!I1400 ), "", IF( ISBLANK( 'F_Inputs - Reps override'!I1400 ), 'F_Inputs - Reps'!I1400, 'F_Inputs - Reps override'!I1400 ) )</f>
        <v>0</v>
      </c>
      <c r="K1400" s="15">
        <f xml:space="preserve"> IF( ISNA( 'F_Inputs - Reps override'!J1400 ), "", IF( ISBLANK( 'F_Inputs - Reps override'!J1400 ), 'F_Inputs - Reps'!J1400, 'F_Inputs - Reps override'!J1400 ) )</f>
        <v>0</v>
      </c>
      <c r="L1400" s="7">
        <f t="shared" si="21"/>
        <v>0</v>
      </c>
      <c r="M1400" t="str">
        <f xml:space="preserve"> INDEX(Lookup!$D$3:$D$134, MATCH('Inputs - Reps'!D1400, Lookup!$C$3:$C$134, 0),)</f>
        <v>B Capex BIO</v>
      </c>
    </row>
    <row r="1401" spans="3:13">
      <c r="C1401" s="15" t="s">
        <v>307</v>
      </c>
      <c r="D1401" s="15" t="s">
        <v>190</v>
      </c>
      <c r="E1401" s="15" t="s">
        <v>191</v>
      </c>
      <c r="F1401" s="15" t="s">
        <v>36</v>
      </c>
      <c r="G1401" s="15">
        <f xml:space="preserve"> IF( ISNA( 'F_Inputs - Reps override'!F1401 ), "", IF( ISBLANK( 'F_Inputs - Reps override'!F1401 ), 'F_Inputs - Reps'!F1401, 'F_Inputs - Reps override'!F1401 ) )</f>
        <v>0</v>
      </c>
      <c r="H1401" s="15">
        <f xml:space="preserve"> IF( ISNA( 'F_Inputs - Reps override'!G1401 ), "", IF( ISBLANK( 'F_Inputs - Reps override'!G1401 ), 'F_Inputs - Reps'!G1401, 'F_Inputs - Reps override'!G1401 ) )</f>
        <v>0</v>
      </c>
      <c r="I1401" s="15">
        <f xml:space="preserve"> IF( ISNA( 'F_Inputs - Reps override'!H1401 ), "", IF( ISBLANK( 'F_Inputs - Reps override'!H1401 ), 'F_Inputs - Reps'!H1401, 'F_Inputs - Reps override'!H1401 ) )</f>
        <v>0</v>
      </c>
      <c r="J1401" s="15">
        <f xml:space="preserve"> IF( ISNA( 'F_Inputs - Reps override'!I1401 ), "", IF( ISBLANK( 'F_Inputs - Reps override'!I1401 ), 'F_Inputs - Reps'!I1401, 'F_Inputs - Reps override'!I1401 ) )</f>
        <v>0</v>
      </c>
      <c r="K1401" s="15">
        <f xml:space="preserve"> IF( ISNA( 'F_Inputs - Reps override'!J1401 ), "", IF( ISBLANK( 'F_Inputs - Reps override'!J1401 ), 'F_Inputs - Reps'!J1401, 'F_Inputs - Reps override'!J1401 ) )</f>
        <v>0</v>
      </c>
      <c r="L1401" s="7">
        <f t="shared" si="21"/>
        <v>0</v>
      </c>
      <c r="M1401" t="str">
        <f xml:space="preserve"> INDEX(Lookup!$D$3:$D$134, MATCH('Inputs - Reps'!D1401, Lookup!$C$3:$C$134, 0),)</f>
        <v>B Capex BIO</v>
      </c>
    </row>
    <row r="1402" spans="3:13">
      <c r="C1402" s="15" t="s">
        <v>307</v>
      </c>
      <c r="D1402" s="15" t="s">
        <v>192</v>
      </c>
      <c r="E1402" s="15" t="s">
        <v>193</v>
      </c>
      <c r="F1402" s="15" t="s">
        <v>36</v>
      </c>
      <c r="G1402" s="15">
        <f xml:space="preserve"> IF( ISNA( 'F_Inputs - Reps override'!F1402 ), "", IF( ISBLANK( 'F_Inputs - Reps override'!F1402 ), 'F_Inputs - Reps'!F1402, 'F_Inputs - Reps override'!F1402 ) )</f>
        <v>0</v>
      </c>
      <c r="H1402" s="15">
        <f xml:space="preserve"> IF( ISNA( 'F_Inputs - Reps override'!G1402 ), "", IF( ISBLANK( 'F_Inputs - Reps override'!G1402 ), 'F_Inputs - Reps'!G1402, 'F_Inputs - Reps override'!G1402 ) )</f>
        <v>0</v>
      </c>
      <c r="I1402" s="15">
        <f xml:space="preserve"> IF( ISNA( 'F_Inputs - Reps override'!H1402 ), "", IF( ISBLANK( 'F_Inputs - Reps override'!H1402 ), 'F_Inputs - Reps'!H1402, 'F_Inputs - Reps override'!H1402 ) )</f>
        <v>0</v>
      </c>
      <c r="J1402" s="15">
        <f xml:space="preserve"> IF( ISNA( 'F_Inputs - Reps override'!I1402 ), "", IF( ISBLANK( 'F_Inputs - Reps override'!I1402 ), 'F_Inputs - Reps'!I1402, 'F_Inputs - Reps override'!I1402 ) )</f>
        <v>0</v>
      </c>
      <c r="K1402" s="15">
        <f xml:space="preserve"> IF( ISNA( 'F_Inputs - Reps override'!J1402 ), "", IF( ISBLANK( 'F_Inputs - Reps override'!J1402 ), 'F_Inputs - Reps'!J1402, 'F_Inputs - Reps override'!J1402 ) )</f>
        <v>0</v>
      </c>
      <c r="L1402" s="7">
        <f t="shared" si="21"/>
        <v>0</v>
      </c>
      <c r="M1402" t="str">
        <f xml:space="preserve"> INDEX(Lookup!$D$3:$D$134, MATCH('Inputs - Reps'!D1402, Lookup!$C$3:$C$134, 0),)</f>
        <v>B Capex BIO</v>
      </c>
    </row>
    <row r="1403" spans="3:13">
      <c r="C1403" s="15" t="s">
        <v>307</v>
      </c>
      <c r="D1403" s="15" t="s">
        <v>194</v>
      </c>
      <c r="E1403" s="15" t="s">
        <v>195</v>
      </c>
      <c r="F1403" s="15" t="s">
        <v>36</v>
      </c>
      <c r="G1403" s="15">
        <f xml:space="preserve"> IF( ISNA( 'F_Inputs - Reps override'!F1403 ), "", IF( ISBLANK( 'F_Inputs - Reps override'!F1403 ), 'F_Inputs - Reps'!F1403, 'F_Inputs - Reps override'!F1403 ) )</f>
        <v>0</v>
      </c>
      <c r="H1403" s="15">
        <f xml:space="preserve"> IF( ISNA( 'F_Inputs - Reps override'!G1403 ), "", IF( ISBLANK( 'F_Inputs - Reps override'!G1403 ), 'F_Inputs - Reps'!G1403, 'F_Inputs - Reps override'!G1403 ) )</f>
        <v>0</v>
      </c>
      <c r="I1403" s="15">
        <f xml:space="preserve"> IF( ISNA( 'F_Inputs - Reps override'!H1403 ), "", IF( ISBLANK( 'F_Inputs - Reps override'!H1403 ), 'F_Inputs - Reps'!H1403, 'F_Inputs - Reps override'!H1403 ) )</f>
        <v>0</v>
      </c>
      <c r="J1403" s="15">
        <f xml:space="preserve"> IF( ISNA( 'F_Inputs - Reps override'!I1403 ), "", IF( ISBLANK( 'F_Inputs - Reps override'!I1403 ), 'F_Inputs - Reps'!I1403, 'F_Inputs - Reps override'!I1403 ) )</f>
        <v>0</v>
      </c>
      <c r="K1403" s="15">
        <f xml:space="preserve"> IF( ISNA( 'F_Inputs - Reps override'!J1403 ), "", IF( ISBLANK( 'F_Inputs - Reps override'!J1403 ), 'F_Inputs - Reps'!J1403, 'F_Inputs - Reps override'!J1403 ) )</f>
        <v>0</v>
      </c>
      <c r="L1403" s="7">
        <f t="shared" si="21"/>
        <v>0</v>
      </c>
      <c r="M1403" t="str">
        <f xml:space="preserve"> INDEX(Lookup!$D$3:$D$134, MATCH('Inputs - Reps'!D1403, Lookup!$C$3:$C$134, 0),)</f>
        <v>B Capex WWN</v>
      </c>
    </row>
    <row r="1404" spans="3:13">
      <c r="C1404" s="15" t="s">
        <v>307</v>
      </c>
      <c r="D1404" s="15" t="s">
        <v>196</v>
      </c>
      <c r="E1404" s="15" t="s">
        <v>197</v>
      </c>
      <c r="F1404" s="15" t="s">
        <v>36</v>
      </c>
      <c r="G1404" s="15">
        <f xml:space="preserve"> IF( ISNA( 'F_Inputs - Reps override'!F1404 ), "", IF( ISBLANK( 'F_Inputs - Reps override'!F1404 ), 'F_Inputs - Reps'!F1404, 'F_Inputs - Reps override'!F1404 ) )</f>
        <v>0</v>
      </c>
      <c r="H1404" s="15">
        <f xml:space="preserve"> IF( ISNA( 'F_Inputs - Reps override'!G1404 ), "", IF( ISBLANK( 'F_Inputs - Reps override'!G1404 ), 'F_Inputs - Reps'!G1404, 'F_Inputs - Reps override'!G1404 ) )</f>
        <v>0</v>
      </c>
      <c r="I1404" s="15">
        <f xml:space="preserve"> IF( ISNA( 'F_Inputs - Reps override'!H1404 ), "", IF( ISBLANK( 'F_Inputs - Reps override'!H1404 ), 'F_Inputs - Reps'!H1404, 'F_Inputs - Reps override'!H1404 ) )</f>
        <v>0</v>
      </c>
      <c r="J1404" s="15">
        <f xml:space="preserve"> IF( ISNA( 'F_Inputs - Reps override'!I1404 ), "", IF( ISBLANK( 'F_Inputs - Reps override'!I1404 ), 'F_Inputs - Reps'!I1404, 'F_Inputs - Reps override'!I1404 ) )</f>
        <v>0</v>
      </c>
      <c r="K1404" s="15">
        <f xml:space="preserve"> IF( ISNA( 'F_Inputs - Reps override'!J1404 ), "", IF( ISBLANK( 'F_Inputs - Reps override'!J1404 ), 'F_Inputs - Reps'!J1404, 'F_Inputs - Reps override'!J1404 ) )</f>
        <v>0</v>
      </c>
      <c r="L1404" s="7">
        <f t="shared" si="21"/>
        <v>0</v>
      </c>
      <c r="M1404" t="str">
        <f xml:space="preserve"> INDEX(Lookup!$D$3:$D$134, MATCH('Inputs - Reps'!D1404, Lookup!$C$3:$C$134, 0),)</f>
        <v>B Capex WWN</v>
      </c>
    </row>
    <row r="1405" spans="3:13">
      <c r="C1405" s="15" t="s">
        <v>307</v>
      </c>
      <c r="D1405" s="15" t="s">
        <v>198</v>
      </c>
      <c r="E1405" s="15" t="s">
        <v>199</v>
      </c>
      <c r="F1405" s="15" t="s">
        <v>36</v>
      </c>
      <c r="G1405" s="15">
        <f xml:space="preserve"> IF( ISNA( 'F_Inputs - Reps override'!F1405 ), "", IF( ISBLANK( 'F_Inputs - Reps override'!F1405 ), 'F_Inputs - Reps'!F1405, 'F_Inputs - Reps override'!F1405 ) )</f>
        <v>0</v>
      </c>
      <c r="H1405" s="15">
        <f xml:space="preserve"> IF( ISNA( 'F_Inputs - Reps override'!G1405 ), "", IF( ISBLANK( 'F_Inputs - Reps override'!G1405 ), 'F_Inputs - Reps'!G1405, 'F_Inputs - Reps override'!G1405 ) )</f>
        <v>0</v>
      </c>
      <c r="I1405" s="15">
        <f xml:space="preserve"> IF( ISNA( 'F_Inputs - Reps override'!H1405 ), "", IF( ISBLANK( 'F_Inputs - Reps override'!H1405 ), 'F_Inputs - Reps'!H1405, 'F_Inputs - Reps override'!H1405 ) )</f>
        <v>0</v>
      </c>
      <c r="J1405" s="15">
        <f xml:space="preserve"> IF( ISNA( 'F_Inputs - Reps override'!I1405 ), "", IF( ISBLANK( 'F_Inputs - Reps override'!I1405 ), 'F_Inputs - Reps'!I1405, 'F_Inputs - Reps override'!I1405 ) )</f>
        <v>0</v>
      </c>
      <c r="K1405" s="15">
        <f xml:space="preserve"> IF( ISNA( 'F_Inputs - Reps override'!J1405 ), "", IF( ISBLANK( 'F_Inputs - Reps override'!J1405 ), 'F_Inputs - Reps'!J1405, 'F_Inputs - Reps override'!J1405 ) )</f>
        <v>0</v>
      </c>
      <c r="L1405" s="7">
        <f t="shared" si="21"/>
        <v>0</v>
      </c>
      <c r="M1405" t="str">
        <f xml:space="preserve"> INDEX(Lookup!$D$3:$D$134, MATCH('Inputs - Reps'!D1405, Lookup!$C$3:$C$134, 0),)</f>
        <v>B Capex BIO</v>
      </c>
    </row>
    <row r="1406" spans="3:13">
      <c r="C1406" s="15" t="s">
        <v>307</v>
      </c>
      <c r="D1406" s="15" t="s">
        <v>200</v>
      </c>
      <c r="E1406" s="15" t="s">
        <v>201</v>
      </c>
      <c r="F1406" s="15" t="s">
        <v>36</v>
      </c>
      <c r="G1406" s="15">
        <f xml:space="preserve"> IF( ISNA( 'F_Inputs - Reps override'!F1406 ), "", IF( ISBLANK( 'F_Inputs - Reps override'!F1406 ), 'F_Inputs - Reps'!F1406, 'F_Inputs - Reps override'!F1406 ) )</f>
        <v>0</v>
      </c>
      <c r="H1406" s="15">
        <f xml:space="preserve"> IF( ISNA( 'F_Inputs - Reps override'!G1406 ), "", IF( ISBLANK( 'F_Inputs - Reps override'!G1406 ), 'F_Inputs - Reps'!G1406, 'F_Inputs - Reps override'!G1406 ) )</f>
        <v>0</v>
      </c>
      <c r="I1406" s="15">
        <f xml:space="preserve"> IF( ISNA( 'F_Inputs - Reps override'!H1406 ), "", IF( ISBLANK( 'F_Inputs - Reps override'!H1406 ), 'F_Inputs - Reps'!H1406, 'F_Inputs - Reps override'!H1406 ) )</f>
        <v>0</v>
      </c>
      <c r="J1406" s="15">
        <f xml:space="preserve"> IF( ISNA( 'F_Inputs - Reps override'!I1406 ), "", IF( ISBLANK( 'F_Inputs - Reps override'!I1406 ), 'F_Inputs - Reps'!I1406, 'F_Inputs - Reps override'!I1406 ) )</f>
        <v>0</v>
      </c>
      <c r="K1406" s="15">
        <f xml:space="preserve"> IF( ISNA( 'F_Inputs - Reps override'!J1406 ), "", IF( ISBLANK( 'F_Inputs - Reps override'!J1406 ), 'F_Inputs - Reps'!J1406, 'F_Inputs - Reps override'!J1406 ) )</f>
        <v>0</v>
      </c>
      <c r="L1406" s="7">
        <f t="shared" si="21"/>
        <v>0</v>
      </c>
      <c r="M1406" t="str">
        <f xml:space="preserve"> INDEX(Lookup!$D$3:$D$134, MATCH('Inputs - Reps'!D1406, Lookup!$C$3:$C$134, 0),)</f>
        <v>B Capex BIO</v>
      </c>
    </row>
    <row r="1407" spans="3:13">
      <c r="C1407" s="15" t="s">
        <v>307</v>
      </c>
      <c r="D1407" s="15" t="s">
        <v>202</v>
      </c>
      <c r="E1407" s="15" t="s">
        <v>203</v>
      </c>
      <c r="F1407" s="15" t="s">
        <v>36</v>
      </c>
      <c r="G1407" s="15">
        <f xml:space="preserve"> IF( ISNA( 'F_Inputs - Reps override'!F1407 ), "", IF( ISBLANK( 'F_Inputs - Reps override'!F1407 ), 'F_Inputs - Reps'!F1407, 'F_Inputs - Reps override'!F1407 ) )</f>
        <v>0</v>
      </c>
      <c r="H1407" s="15">
        <f xml:space="preserve"> IF( ISNA( 'F_Inputs - Reps override'!G1407 ), "", IF( ISBLANK( 'F_Inputs - Reps override'!G1407 ), 'F_Inputs - Reps'!G1407, 'F_Inputs - Reps override'!G1407 ) )</f>
        <v>0</v>
      </c>
      <c r="I1407" s="15">
        <f xml:space="preserve"> IF( ISNA( 'F_Inputs - Reps override'!H1407 ), "", IF( ISBLANK( 'F_Inputs - Reps override'!H1407 ), 'F_Inputs - Reps'!H1407, 'F_Inputs - Reps override'!H1407 ) )</f>
        <v>0</v>
      </c>
      <c r="J1407" s="15">
        <f xml:space="preserve"> IF( ISNA( 'F_Inputs - Reps override'!I1407 ), "", IF( ISBLANK( 'F_Inputs - Reps override'!I1407 ), 'F_Inputs - Reps'!I1407, 'F_Inputs - Reps override'!I1407 ) )</f>
        <v>0</v>
      </c>
      <c r="K1407" s="15">
        <f xml:space="preserve"> IF( ISNA( 'F_Inputs - Reps override'!J1407 ), "", IF( ISBLANK( 'F_Inputs - Reps override'!J1407 ), 'F_Inputs - Reps'!J1407, 'F_Inputs - Reps override'!J1407 ) )</f>
        <v>0</v>
      </c>
      <c r="L1407" s="7">
        <f t="shared" si="21"/>
        <v>0</v>
      </c>
      <c r="M1407" t="str">
        <f xml:space="preserve"> INDEX(Lookup!$D$3:$D$134, MATCH('Inputs - Reps'!D1407, Lookup!$C$3:$C$134, 0),)</f>
        <v>B Capex BIO</v>
      </c>
    </row>
    <row r="1408" spans="3:13">
      <c r="C1408" s="15" t="s">
        <v>307</v>
      </c>
      <c r="D1408" s="15" t="s">
        <v>204</v>
      </c>
      <c r="E1408" s="15" t="s">
        <v>205</v>
      </c>
      <c r="F1408" s="15" t="s">
        <v>36</v>
      </c>
      <c r="G1408" s="15">
        <f xml:space="preserve"> IF( ISNA( 'F_Inputs - Reps override'!F1408 ), "", IF( ISBLANK( 'F_Inputs - Reps override'!F1408 ), 'F_Inputs - Reps'!F1408, 'F_Inputs - Reps override'!F1408 ) )</f>
        <v>0</v>
      </c>
      <c r="H1408" s="15">
        <f xml:space="preserve"> IF( ISNA( 'F_Inputs - Reps override'!G1408 ), "", IF( ISBLANK( 'F_Inputs - Reps override'!G1408 ), 'F_Inputs - Reps'!G1408, 'F_Inputs - Reps override'!G1408 ) )</f>
        <v>0</v>
      </c>
      <c r="I1408" s="15">
        <f xml:space="preserve"> IF( ISNA( 'F_Inputs - Reps override'!H1408 ), "", IF( ISBLANK( 'F_Inputs - Reps override'!H1408 ), 'F_Inputs - Reps'!H1408, 'F_Inputs - Reps override'!H1408 ) )</f>
        <v>0</v>
      </c>
      <c r="J1408" s="15">
        <f xml:space="preserve"> IF( ISNA( 'F_Inputs - Reps override'!I1408 ), "", IF( ISBLANK( 'F_Inputs - Reps override'!I1408 ), 'F_Inputs - Reps'!I1408, 'F_Inputs - Reps override'!I1408 ) )</f>
        <v>0</v>
      </c>
      <c r="K1408" s="15">
        <f xml:space="preserve"> IF( ISNA( 'F_Inputs - Reps override'!J1408 ), "", IF( ISBLANK( 'F_Inputs - Reps override'!J1408 ), 'F_Inputs - Reps'!J1408, 'F_Inputs - Reps override'!J1408 ) )</f>
        <v>0</v>
      </c>
      <c r="L1408" s="7">
        <f t="shared" si="21"/>
        <v>0</v>
      </c>
      <c r="M1408" t="str">
        <f xml:space="preserve"> INDEX(Lookup!$D$3:$D$134, MATCH('Inputs - Reps'!D1408, Lookup!$C$3:$C$134, 0),)</f>
        <v>Plus Capex WWN</v>
      </c>
    </row>
    <row r="1409" spans="3:13">
      <c r="C1409" s="15" t="s">
        <v>307</v>
      </c>
      <c r="D1409" s="15" t="s">
        <v>206</v>
      </c>
      <c r="E1409" s="15" t="s">
        <v>207</v>
      </c>
      <c r="F1409" s="15" t="s">
        <v>36</v>
      </c>
      <c r="G1409" s="15">
        <f xml:space="preserve"> IF( ISNA( 'F_Inputs - Reps override'!F1409 ), "", IF( ISBLANK( 'F_Inputs - Reps override'!F1409 ), 'F_Inputs - Reps'!F1409, 'F_Inputs - Reps override'!F1409 ) )</f>
        <v>0</v>
      </c>
      <c r="H1409" s="15">
        <f xml:space="preserve"> IF( ISNA( 'F_Inputs - Reps override'!G1409 ), "", IF( ISBLANK( 'F_Inputs - Reps override'!G1409 ), 'F_Inputs - Reps'!G1409, 'F_Inputs - Reps override'!G1409 ) )</f>
        <v>0</v>
      </c>
      <c r="I1409" s="15">
        <f xml:space="preserve"> IF( ISNA( 'F_Inputs - Reps override'!H1409 ), "", IF( ISBLANK( 'F_Inputs - Reps override'!H1409 ), 'F_Inputs - Reps'!H1409, 'F_Inputs - Reps override'!H1409 ) )</f>
        <v>0</v>
      </c>
      <c r="J1409" s="15">
        <f xml:space="preserve"> IF( ISNA( 'F_Inputs - Reps override'!I1409 ), "", IF( ISBLANK( 'F_Inputs - Reps override'!I1409 ), 'F_Inputs - Reps'!I1409, 'F_Inputs - Reps override'!I1409 ) )</f>
        <v>0</v>
      </c>
      <c r="K1409" s="15">
        <f xml:space="preserve"> IF( ISNA( 'F_Inputs - Reps override'!J1409 ), "", IF( ISBLANK( 'F_Inputs - Reps override'!J1409 ), 'F_Inputs - Reps'!J1409, 'F_Inputs - Reps override'!J1409 ) )</f>
        <v>0</v>
      </c>
      <c r="L1409" s="7">
        <f t="shared" si="21"/>
        <v>0</v>
      </c>
      <c r="M1409" t="str">
        <f xml:space="preserve"> INDEX(Lookup!$D$3:$D$134, MATCH('Inputs - Reps'!D1409, Lookup!$C$3:$C$134, 0),)</f>
        <v>Plus Capex WWN</v>
      </c>
    </row>
    <row r="1410" spans="3:13">
      <c r="C1410" s="15" t="s">
        <v>307</v>
      </c>
      <c r="D1410" s="15" t="s">
        <v>208</v>
      </c>
      <c r="E1410" s="15" t="s">
        <v>209</v>
      </c>
      <c r="F1410" s="15" t="s">
        <v>36</v>
      </c>
      <c r="G1410" s="15">
        <f xml:space="preserve"> IF( ISNA( 'F_Inputs - Reps override'!F1410 ), "", IF( ISBLANK( 'F_Inputs - Reps override'!F1410 ), 'F_Inputs - Reps'!F1410, 'F_Inputs - Reps override'!F1410 ) )</f>
        <v>0</v>
      </c>
      <c r="H1410" s="15">
        <f xml:space="preserve"> IF( ISNA( 'F_Inputs - Reps override'!G1410 ), "", IF( ISBLANK( 'F_Inputs - Reps override'!G1410 ), 'F_Inputs - Reps'!G1410, 'F_Inputs - Reps override'!G1410 ) )</f>
        <v>0</v>
      </c>
      <c r="I1410" s="15">
        <f xml:space="preserve"> IF( ISNA( 'F_Inputs - Reps override'!H1410 ), "", IF( ISBLANK( 'F_Inputs - Reps override'!H1410 ), 'F_Inputs - Reps'!H1410, 'F_Inputs - Reps override'!H1410 ) )</f>
        <v>0</v>
      </c>
      <c r="J1410" s="15">
        <f xml:space="preserve"> IF( ISNA( 'F_Inputs - Reps override'!I1410 ), "", IF( ISBLANK( 'F_Inputs - Reps override'!I1410 ), 'F_Inputs - Reps'!I1410, 'F_Inputs - Reps override'!I1410 ) )</f>
        <v>0</v>
      </c>
      <c r="K1410" s="15">
        <f xml:space="preserve"> IF( ISNA( 'F_Inputs - Reps override'!J1410 ), "", IF( ISBLANK( 'F_Inputs - Reps override'!J1410 ), 'F_Inputs - Reps'!J1410, 'F_Inputs - Reps override'!J1410 ) )</f>
        <v>0</v>
      </c>
      <c r="L1410" s="7">
        <f t="shared" si="21"/>
        <v>0</v>
      </c>
      <c r="M1410" t="str">
        <f xml:space="preserve"> INDEX(Lookup!$D$3:$D$134, MATCH('Inputs - Reps'!D1410, Lookup!$C$3:$C$134, 0),)</f>
        <v>Plus Capex BIO</v>
      </c>
    </row>
    <row r="1411" spans="3:13">
      <c r="C1411" s="15" t="s">
        <v>307</v>
      </c>
      <c r="D1411" s="15" t="s">
        <v>210</v>
      </c>
      <c r="E1411" s="15" t="s">
        <v>211</v>
      </c>
      <c r="F1411" s="15" t="s">
        <v>36</v>
      </c>
      <c r="G1411" s="15">
        <f xml:space="preserve"> IF( ISNA( 'F_Inputs - Reps override'!F1411 ), "", IF( ISBLANK( 'F_Inputs - Reps override'!F1411 ), 'F_Inputs - Reps'!F1411, 'F_Inputs - Reps override'!F1411 ) )</f>
        <v>0</v>
      </c>
      <c r="H1411" s="15">
        <f xml:space="preserve"> IF( ISNA( 'F_Inputs - Reps override'!G1411 ), "", IF( ISBLANK( 'F_Inputs - Reps override'!G1411 ), 'F_Inputs - Reps'!G1411, 'F_Inputs - Reps override'!G1411 ) )</f>
        <v>0</v>
      </c>
      <c r="I1411" s="15">
        <f xml:space="preserve"> IF( ISNA( 'F_Inputs - Reps override'!H1411 ), "", IF( ISBLANK( 'F_Inputs - Reps override'!H1411 ), 'F_Inputs - Reps'!H1411, 'F_Inputs - Reps override'!H1411 ) )</f>
        <v>0</v>
      </c>
      <c r="J1411" s="15">
        <f xml:space="preserve"> IF( ISNA( 'F_Inputs - Reps override'!I1411 ), "", IF( ISBLANK( 'F_Inputs - Reps override'!I1411 ), 'F_Inputs - Reps'!I1411, 'F_Inputs - Reps override'!I1411 ) )</f>
        <v>0</v>
      </c>
      <c r="K1411" s="15">
        <f xml:space="preserve"> IF( ISNA( 'F_Inputs - Reps override'!J1411 ), "", IF( ISBLANK( 'F_Inputs - Reps override'!J1411 ), 'F_Inputs - Reps'!J1411, 'F_Inputs - Reps override'!J1411 ) )</f>
        <v>0</v>
      </c>
      <c r="L1411" s="7">
        <f t="shared" si="21"/>
        <v>0</v>
      </c>
      <c r="M1411" t="str">
        <f xml:space="preserve"> INDEX(Lookup!$D$3:$D$134, MATCH('Inputs - Reps'!D1411, Lookup!$C$3:$C$134, 0),)</f>
        <v>Plus Capex BIO</v>
      </c>
    </row>
    <row r="1412" spans="3:13">
      <c r="C1412" s="15" t="s">
        <v>307</v>
      </c>
      <c r="D1412" s="15" t="s">
        <v>212</v>
      </c>
      <c r="E1412" s="15" t="s">
        <v>213</v>
      </c>
      <c r="F1412" s="15" t="s">
        <v>36</v>
      </c>
      <c r="G1412" s="15">
        <f xml:space="preserve"> IF( ISNA( 'F_Inputs - Reps override'!F1412 ), "", IF( ISBLANK( 'F_Inputs - Reps override'!F1412 ), 'F_Inputs - Reps'!F1412, 'F_Inputs - Reps override'!F1412 ) )</f>
        <v>0</v>
      </c>
      <c r="H1412" s="15">
        <f xml:space="preserve"> IF( ISNA( 'F_Inputs - Reps override'!G1412 ), "", IF( ISBLANK( 'F_Inputs - Reps override'!G1412 ), 'F_Inputs - Reps'!G1412, 'F_Inputs - Reps override'!G1412 ) )</f>
        <v>0</v>
      </c>
      <c r="I1412" s="15">
        <f xml:space="preserve"> IF( ISNA( 'F_Inputs - Reps override'!H1412 ), "", IF( ISBLANK( 'F_Inputs - Reps override'!H1412 ), 'F_Inputs - Reps'!H1412, 'F_Inputs - Reps override'!H1412 ) )</f>
        <v>0</v>
      </c>
      <c r="J1412" s="15">
        <f xml:space="preserve"> IF( ISNA( 'F_Inputs - Reps override'!I1412 ), "", IF( ISBLANK( 'F_Inputs - Reps override'!I1412 ), 'F_Inputs - Reps'!I1412, 'F_Inputs - Reps override'!I1412 ) )</f>
        <v>0</v>
      </c>
      <c r="K1412" s="15">
        <f xml:space="preserve"> IF( ISNA( 'F_Inputs - Reps override'!J1412 ), "", IF( ISBLANK( 'F_Inputs - Reps override'!J1412 ), 'F_Inputs - Reps'!J1412, 'F_Inputs - Reps override'!J1412 ) )</f>
        <v>0</v>
      </c>
      <c r="L1412" s="7">
        <f t="shared" ref="L1412:L1475" si="22" xml:space="preserve"> SUM(G1412:K1412)</f>
        <v>0</v>
      </c>
      <c r="M1412" t="str">
        <f xml:space="preserve"> INDEX(Lookup!$D$3:$D$134, MATCH('Inputs - Reps'!D1412, Lookup!$C$3:$C$134, 0),)</f>
        <v>Plus Capex BIO</v>
      </c>
    </row>
    <row r="1413" spans="3:13">
      <c r="C1413" s="15" t="s">
        <v>307</v>
      </c>
      <c r="D1413" s="15" t="s">
        <v>214</v>
      </c>
      <c r="E1413" s="15" t="s">
        <v>215</v>
      </c>
      <c r="F1413" s="15" t="s">
        <v>36</v>
      </c>
      <c r="G1413" s="15">
        <f xml:space="preserve"> IF( ISNA( 'F_Inputs - Reps override'!F1413 ), "", IF( ISBLANK( 'F_Inputs - Reps override'!F1413 ), 'F_Inputs - Reps'!F1413, 'F_Inputs - Reps override'!F1413 ) )</f>
        <v>0</v>
      </c>
      <c r="H1413" s="15">
        <f xml:space="preserve"> IF( ISNA( 'F_Inputs - Reps override'!G1413 ), "", IF( ISBLANK( 'F_Inputs - Reps override'!G1413 ), 'F_Inputs - Reps'!G1413, 'F_Inputs - Reps override'!G1413 ) )</f>
        <v>0</v>
      </c>
      <c r="I1413" s="15">
        <f xml:space="preserve"> IF( ISNA( 'F_Inputs - Reps override'!H1413 ), "", IF( ISBLANK( 'F_Inputs - Reps override'!H1413 ), 'F_Inputs - Reps'!H1413, 'F_Inputs - Reps override'!H1413 ) )</f>
        <v>0</v>
      </c>
      <c r="J1413" s="15">
        <f xml:space="preserve"> IF( ISNA( 'F_Inputs - Reps override'!I1413 ), "", IF( ISBLANK( 'F_Inputs - Reps override'!I1413 ), 'F_Inputs - Reps'!I1413, 'F_Inputs - Reps override'!I1413 ) )</f>
        <v>0</v>
      </c>
      <c r="K1413" s="15">
        <f xml:space="preserve"> IF( ISNA( 'F_Inputs - Reps override'!J1413 ), "", IF( ISBLANK( 'F_Inputs - Reps override'!J1413 ), 'F_Inputs - Reps'!J1413, 'F_Inputs - Reps override'!J1413 ) )</f>
        <v>0</v>
      </c>
      <c r="L1413" s="7">
        <f t="shared" si="22"/>
        <v>0</v>
      </c>
      <c r="M1413" t="str">
        <f xml:space="preserve"> INDEX(Lookup!$D$3:$D$134, MATCH('Inputs - Reps'!D1413, Lookup!$C$3:$C$134, 0),)</f>
        <v>Plus Capex WWN</v>
      </c>
    </row>
    <row r="1414" spans="3:13">
      <c r="C1414" s="15" t="s">
        <v>307</v>
      </c>
      <c r="D1414" s="15" t="s">
        <v>216</v>
      </c>
      <c r="E1414" s="15" t="s">
        <v>217</v>
      </c>
      <c r="F1414" s="15" t="s">
        <v>36</v>
      </c>
      <c r="G1414" s="15">
        <f xml:space="preserve"> IF( ISNA( 'F_Inputs - Reps override'!F1414 ), "", IF( ISBLANK( 'F_Inputs - Reps override'!F1414 ), 'F_Inputs - Reps'!F1414, 'F_Inputs - Reps override'!F1414 ) )</f>
        <v>0</v>
      </c>
      <c r="H1414" s="15">
        <f xml:space="preserve"> IF( ISNA( 'F_Inputs - Reps override'!G1414 ), "", IF( ISBLANK( 'F_Inputs - Reps override'!G1414 ), 'F_Inputs - Reps'!G1414, 'F_Inputs - Reps override'!G1414 ) )</f>
        <v>0</v>
      </c>
      <c r="I1414" s="15">
        <f xml:space="preserve"> IF( ISNA( 'F_Inputs - Reps override'!H1414 ), "", IF( ISBLANK( 'F_Inputs - Reps override'!H1414 ), 'F_Inputs - Reps'!H1414, 'F_Inputs - Reps override'!H1414 ) )</f>
        <v>0</v>
      </c>
      <c r="J1414" s="15">
        <f xml:space="preserve"> IF( ISNA( 'F_Inputs - Reps override'!I1414 ), "", IF( ISBLANK( 'F_Inputs - Reps override'!I1414 ), 'F_Inputs - Reps'!I1414, 'F_Inputs - Reps override'!I1414 ) )</f>
        <v>0</v>
      </c>
      <c r="K1414" s="15">
        <f xml:space="preserve"> IF( ISNA( 'F_Inputs - Reps override'!J1414 ), "", IF( ISBLANK( 'F_Inputs - Reps override'!J1414 ), 'F_Inputs - Reps'!J1414, 'F_Inputs - Reps override'!J1414 ) )</f>
        <v>0</v>
      </c>
      <c r="L1414" s="7">
        <f t="shared" si="22"/>
        <v>0</v>
      </c>
      <c r="M1414" t="str">
        <f xml:space="preserve"> INDEX(Lookup!$D$3:$D$134, MATCH('Inputs - Reps'!D1414, Lookup!$C$3:$C$134, 0),)</f>
        <v>Plus Capex WWN</v>
      </c>
    </row>
    <row r="1415" spans="3:13">
      <c r="C1415" s="15" t="s">
        <v>307</v>
      </c>
      <c r="D1415" s="15" t="s">
        <v>218</v>
      </c>
      <c r="E1415" s="15" t="s">
        <v>219</v>
      </c>
      <c r="F1415" s="15" t="s">
        <v>36</v>
      </c>
      <c r="G1415" s="15">
        <f xml:space="preserve"> IF( ISNA( 'F_Inputs - Reps override'!F1415 ), "", IF( ISBLANK( 'F_Inputs - Reps override'!F1415 ), 'F_Inputs - Reps'!F1415, 'F_Inputs - Reps override'!F1415 ) )</f>
        <v>0</v>
      </c>
      <c r="H1415" s="15">
        <f xml:space="preserve"> IF( ISNA( 'F_Inputs - Reps override'!G1415 ), "", IF( ISBLANK( 'F_Inputs - Reps override'!G1415 ), 'F_Inputs - Reps'!G1415, 'F_Inputs - Reps override'!G1415 ) )</f>
        <v>0</v>
      </c>
      <c r="I1415" s="15">
        <f xml:space="preserve"> IF( ISNA( 'F_Inputs - Reps override'!H1415 ), "", IF( ISBLANK( 'F_Inputs - Reps override'!H1415 ), 'F_Inputs - Reps'!H1415, 'F_Inputs - Reps override'!H1415 ) )</f>
        <v>0</v>
      </c>
      <c r="J1415" s="15">
        <f xml:space="preserve"> IF( ISNA( 'F_Inputs - Reps override'!I1415 ), "", IF( ISBLANK( 'F_Inputs - Reps override'!I1415 ), 'F_Inputs - Reps'!I1415, 'F_Inputs - Reps override'!I1415 ) )</f>
        <v>0</v>
      </c>
      <c r="K1415" s="15">
        <f xml:space="preserve"> IF( ISNA( 'F_Inputs - Reps override'!J1415 ), "", IF( ISBLANK( 'F_Inputs - Reps override'!J1415 ), 'F_Inputs - Reps'!J1415, 'F_Inputs - Reps override'!J1415 ) )</f>
        <v>0</v>
      </c>
      <c r="L1415" s="7">
        <f t="shared" si="22"/>
        <v>0</v>
      </c>
      <c r="M1415" t="str">
        <f xml:space="preserve"> INDEX(Lookup!$D$3:$D$134, MATCH('Inputs - Reps'!D1415, Lookup!$C$3:$C$134, 0),)</f>
        <v>Plus Capex BIO</v>
      </c>
    </row>
    <row r="1416" spans="3:13">
      <c r="C1416" s="15" t="s">
        <v>307</v>
      </c>
      <c r="D1416" s="15" t="s">
        <v>220</v>
      </c>
      <c r="E1416" s="15" t="s">
        <v>221</v>
      </c>
      <c r="F1416" s="15" t="s">
        <v>36</v>
      </c>
      <c r="G1416" s="15">
        <f xml:space="preserve"> IF( ISNA( 'F_Inputs - Reps override'!F1416 ), "", IF( ISBLANK( 'F_Inputs - Reps override'!F1416 ), 'F_Inputs - Reps'!F1416, 'F_Inputs - Reps override'!F1416 ) )</f>
        <v>0</v>
      </c>
      <c r="H1416" s="15">
        <f xml:space="preserve"> IF( ISNA( 'F_Inputs - Reps override'!G1416 ), "", IF( ISBLANK( 'F_Inputs - Reps override'!G1416 ), 'F_Inputs - Reps'!G1416, 'F_Inputs - Reps override'!G1416 ) )</f>
        <v>0</v>
      </c>
      <c r="I1416" s="15">
        <f xml:space="preserve"> IF( ISNA( 'F_Inputs - Reps override'!H1416 ), "", IF( ISBLANK( 'F_Inputs - Reps override'!H1416 ), 'F_Inputs - Reps'!H1416, 'F_Inputs - Reps override'!H1416 ) )</f>
        <v>0</v>
      </c>
      <c r="J1416" s="15">
        <f xml:space="preserve"> IF( ISNA( 'F_Inputs - Reps override'!I1416 ), "", IF( ISBLANK( 'F_Inputs - Reps override'!I1416 ), 'F_Inputs - Reps'!I1416, 'F_Inputs - Reps override'!I1416 ) )</f>
        <v>0</v>
      </c>
      <c r="K1416" s="15">
        <f xml:space="preserve"> IF( ISNA( 'F_Inputs - Reps override'!J1416 ), "", IF( ISBLANK( 'F_Inputs - Reps override'!J1416 ), 'F_Inputs - Reps'!J1416, 'F_Inputs - Reps override'!J1416 ) )</f>
        <v>0</v>
      </c>
      <c r="L1416" s="7">
        <f t="shared" si="22"/>
        <v>0</v>
      </c>
      <c r="M1416" t="str">
        <f xml:space="preserve"> INDEX(Lookup!$D$3:$D$134, MATCH('Inputs - Reps'!D1416, Lookup!$C$3:$C$134, 0),)</f>
        <v>Plus Capex BIO</v>
      </c>
    </row>
    <row r="1417" spans="3:13">
      <c r="C1417" s="15" t="s">
        <v>307</v>
      </c>
      <c r="D1417" s="15" t="s">
        <v>222</v>
      </c>
      <c r="E1417" s="15" t="s">
        <v>223</v>
      </c>
      <c r="F1417" s="15" t="s">
        <v>36</v>
      </c>
      <c r="G1417" s="15">
        <f xml:space="preserve"> IF( ISNA( 'F_Inputs - Reps override'!F1417 ), "", IF( ISBLANK( 'F_Inputs - Reps override'!F1417 ), 'F_Inputs - Reps'!F1417, 'F_Inputs - Reps override'!F1417 ) )</f>
        <v>0</v>
      </c>
      <c r="H1417" s="15">
        <f xml:space="preserve"> IF( ISNA( 'F_Inputs - Reps override'!G1417 ), "", IF( ISBLANK( 'F_Inputs - Reps override'!G1417 ), 'F_Inputs - Reps'!G1417, 'F_Inputs - Reps override'!G1417 ) )</f>
        <v>0</v>
      </c>
      <c r="I1417" s="15">
        <f xml:space="preserve"> IF( ISNA( 'F_Inputs - Reps override'!H1417 ), "", IF( ISBLANK( 'F_Inputs - Reps override'!H1417 ), 'F_Inputs - Reps'!H1417, 'F_Inputs - Reps override'!H1417 ) )</f>
        <v>0</v>
      </c>
      <c r="J1417" s="15">
        <f xml:space="preserve"> IF( ISNA( 'F_Inputs - Reps override'!I1417 ), "", IF( ISBLANK( 'F_Inputs - Reps override'!I1417 ), 'F_Inputs - Reps'!I1417, 'F_Inputs - Reps override'!I1417 ) )</f>
        <v>0</v>
      </c>
      <c r="K1417" s="15">
        <f xml:space="preserve"> IF( ISNA( 'F_Inputs - Reps override'!J1417 ), "", IF( ISBLANK( 'F_Inputs - Reps override'!J1417 ), 'F_Inputs - Reps'!J1417, 'F_Inputs - Reps override'!J1417 ) )</f>
        <v>0</v>
      </c>
      <c r="L1417" s="7">
        <f t="shared" si="22"/>
        <v>0</v>
      </c>
      <c r="M1417" t="str">
        <f xml:space="preserve"> INDEX(Lookup!$D$3:$D$134, MATCH('Inputs - Reps'!D1417, Lookup!$C$3:$C$134, 0),)</f>
        <v>Plus Capex BIO</v>
      </c>
    </row>
    <row r="1418" spans="3:13">
      <c r="C1418" s="15" t="s">
        <v>307</v>
      </c>
      <c r="D1418" s="15" t="s">
        <v>224</v>
      </c>
      <c r="E1418" s="15" t="s">
        <v>225</v>
      </c>
      <c r="F1418" s="15" t="s">
        <v>36</v>
      </c>
      <c r="G1418" s="15">
        <f xml:space="preserve"> IF( ISNA( 'F_Inputs - Reps override'!F1418 ), "", IF( ISBLANK( 'F_Inputs - Reps override'!F1418 ), 'F_Inputs - Reps'!F1418, 'F_Inputs - Reps override'!F1418 ) )</f>
        <v>0</v>
      </c>
      <c r="H1418" s="15">
        <f xml:space="preserve"> IF( ISNA( 'F_Inputs - Reps override'!G1418 ), "", IF( ISBLANK( 'F_Inputs - Reps override'!G1418 ), 'F_Inputs - Reps'!G1418, 'F_Inputs - Reps override'!G1418 ) )</f>
        <v>0</v>
      </c>
      <c r="I1418" s="15">
        <f xml:space="preserve"> IF( ISNA( 'F_Inputs - Reps override'!H1418 ), "", IF( ISBLANK( 'F_Inputs - Reps override'!H1418 ), 'F_Inputs - Reps'!H1418, 'F_Inputs - Reps override'!H1418 ) )</f>
        <v>0</v>
      </c>
      <c r="J1418" s="15">
        <f xml:space="preserve"> IF( ISNA( 'F_Inputs - Reps override'!I1418 ), "", IF( ISBLANK( 'F_Inputs - Reps override'!I1418 ), 'F_Inputs - Reps'!I1418, 'F_Inputs - Reps override'!I1418 ) )</f>
        <v>0</v>
      </c>
      <c r="K1418" s="15">
        <f xml:space="preserve"> IF( ISNA( 'F_Inputs - Reps override'!J1418 ), "", IF( ISBLANK( 'F_Inputs - Reps override'!J1418 ), 'F_Inputs - Reps'!J1418, 'F_Inputs - Reps override'!J1418 ) )</f>
        <v>0</v>
      </c>
      <c r="L1418" s="7">
        <f t="shared" si="22"/>
        <v>0</v>
      </c>
      <c r="M1418" t="str">
        <f xml:space="preserve"> INDEX(Lookup!$D$3:$D$134, MATCH('Inputs - Reps'!D1418, Lookup!$C$3:$C$134, 0),)</f>
        <v>Plus Capex WWN</v>
      </c>
    </row>
    <row r="1419" spans="3:13">
      <c r="C1419" s="15" t="s">
        <v>307</v>
      </c>
      <c r="D1419" s="15" t="s">
        <v>226</v>
      </c>
      <c r="E1419" s="15" t="s">
        <v>227</v>
      </c>
      <c r="F1419" s="15" t="s">
        <v>36</v>
      </c>
      <c r="G1419" s="15">
        <f xml:space="preserve"> IF( ISNA( 'F_Inputs - Reps override'!F1419 ), "", IF( ISBLANK( 'F_Inputs - Reps override'!F1419 ), 'F_Inputs - Reps'!F1419, 'F_Inputs - Reps override'!F1419 ) )</f>
        <v>0</v>
      </c>
      <c r="H1419" s="15">
        <f xml:space="preserve"> IF( ISNA( 'F_Inputs - Reps override'!G1419 ), "", IF( ISBLANK( 'F_Inputs - Reps override'!G1419 ), 'F_Inputs - Reps'!G1419, 'F_Inputs - Reps override'!G1419 ) )</f>
        <v>0</v>
      </c>
      <c r="I1419" s="15">
        <f xml:space="preserve"> IF( ISNA( 'F_Inputs - Reps override'!H1419 ), "", IF( ISBLANK( 'F_Inputs - Reps override'!H1419 ), 'F_Inputs - Reps'!H1419, 'F_Inputs - Reps override'!H1419 ) )</f>
        <v>0</v>
      </c>
      <c r="J1419" s="15">
        <f xml:space="preserve"> IF( ISNA( 'F_Inputs - Reps override'!I1419 ), "", IF( ISBLANK( 'F_Inputs - Reps override'!I1419 ), 'F_Inputs - Reps'!I1419, 'F_Inputs - Reps override'!I1419 ) )</f>
        <v>0</v>
      </c>
      <c r="K1419" s="15">
        <f xml:space="preserve"> IF( ISNA( 'F_Inputs - Reps override'!J1419 ), "", IF( ISBLANK( 'F_Inputs - Reps override'!J1419 ), 'F_Inputs - Reps'!J1419, 'F_Inputs - Reps override'!J1419 ) )</f>
        <v>0</v>
      </c>
      <c r="L1419" s="7">
        <f t="shared" si="22"/>
        <v>0</v>
      </c>
      <c r="M1419" t="str">
        <f xml:space="preserve"> INDEX(Lookup!$D$3:$D$134, MATCH('Inputs - Reps'!D1419, Lookup!$C$3:$C$134, 0),)</f>
        <v>Plus Capex WWN</v>
      </c>
    </row>
    <row r="1420" spans="3:13">
      <c r="C1420" s="15" t="s">
        <v>307</v>
      </c>
      <c r="D1420" s="15" t="s">
        <v>228</v>
      </c>
      <c r="E1420" s="15" t="s">
        <v>229</v>
      </c>
      <c r="F1420" s="15" t="s">
        <v>36</v>
      </c>
      <c r="G1420" s="15">
        <f xml:space="preserve"> IF( ISNA( 'F_Inputs - Reps override'!F1420 ), "", IF( ISBLANK( 'F_Inputs - Reps override'!F1420 ), 'F_Inputs - Reps'!F1420, 'F_Inputs - Reps override'!F1420 ) )</f>
        <v>0</v>
      </c>
      <c r="H1420" s="15">
        <f xml:space="preserve"> IF( ISNA( 'F_Inputs - Reps override'!G1420 ), "", IF( ISBLANK( 'F_Inputs - Reps override'!G1420 ), 'F_Inputs - Reps'!G1420, 'F_Inputs - Reps override'!G1420 ) )</f>
        <v>0</v>
      </c>
      <c r="I1420" s="15">
        <f xml:space="preserve"> IF( ISNA( 'F_Inputs - Reps override'!H1420 ), "", IF( ISBLANK( 'F_Inputs - Reps override'!H1420 ), 'F_Inputs - Reps'!H1420, 'F_Inputs - Reps override'!H1420 ) )</f>
        <v>0</v>
      </c>
      <c r="J1420" s="15">
        <f xml:space="preserve"> IF( ISNA( 'F_Inputs - Reps override'!I1420 ), "", IF( ISBLANK( 'F_Inputs - Reps override'!I1420 ), 'F_Inputs - Reps'!I1420, 'F_Inputs - Reps override'!I1420 ) )</f>
        <v>0</v>
      </c>
      <c r="K1420" s="15">
        <f xml:space="preserve"> IF( ISNA( 'F_Inputs - Reps override'!J1420 ), "", IF( ISBLANK( 'F_Inputs - Reps override'!J1420 ), 'F_Inputs - Reps'!J1420, 'F_Inputs - Reps override'!J1420 ) )</f>
        <v>0</v>
      </c>
      <c r="L1420" s="7">
        <f t="shared" si="22"/>
        <v>0</v>
      </c>
      <c r="M1420" t="str">
        <f xml:space="preserve"> INDEX(Lookup!$D$3:$D$134, MATCH('Inputs - Reps'!D1420, Lookup!$C$3:$C$134, 0),)</f>
        <v>Plus Capex BIO</v>
      </c>
    </row>
    <row r="1421" spans="3:13">
      <c r="C1421" s="15" t="s">
        <v>307</v>
      </c>
      <c r="D1421" s="15" t="s">
        <v>230</v>
      </c>
      <c r="E1421" s="15" t="s">
        <v>231</v>
      </c>
      <c r="F1421" s="15" t="s">
        <v>36</v>
      </c>
      <c r="G1421" s="15">
        <f xml:space="preserve"> IF( ISNA( 'F_Inputs - Reps override'!F1421 ), "", IF( ISBLANK( 'F_Inputs - Reps override'!F1421 ), 'F_Inputs - Reps'!F1421, 'F_Inputs - Reps override'!F1421 ) )</f>
        <v>0</v>
      </c>
      <c r="H1421" s="15">
        <f xml:space="preserve"> IF( ISNA( 'F_Inputs - Reps override'!G1421 ), "", IF( ISBLANK( 'F_Inputs - Reps override'!G1421 ), 'F_Inputs - Reps'!G1421, 'F_Inputs - Reps override'!G1421 ) )</f>
        <v>0</v>
      </c>
      <c r="I1421" s="15">
        <f xml:space="preserve"> IF( ISNA( 'F_Inputs - Reps override'!H1421 ), "", IF( ISBLANK( 'F_Inputs - Reps override'!H1421 ), 'F_Inputs - Reps'!H1421, 'F_Inputs - Reps override'!H1421 ) )</f>
        <v>0</v>
      </c>
      <c r="J1421" s="15">
        <f xml:space="preserve"> IF( ISNA( 'F_Inputs - Reps override'!I1421 ), "", IF( ISBLANK( 'F_Inputs - Reps override'!I1421 ), 'F_Inputs - Reps'!I1421, 'F_Inputs - Reps override'!I1421 ) )</f>
        <v>0</v>
      </c>
      <c r="K1421" s="15">
        <f xml:space="preserve"> IF( ISNA( 'F_Inputs - Reps override'!J1421 ), "", IF( ISBLANK( 'F_Inputs - Reps override'!J1421 ), 'F_Inputs - Reps'!J1421, 'F_Inputs - Reps override'!J1421 ) )</f>
        <v>0</v>
      </c>
      <c r="L1421" s="7">
        <f t="shared" si="22"/>
        <v>0</v>
      </c>
      <c r="M1421" t="str">
        <f xml:space="preserve"> INDEX(Lookup!$D$3:$D$134, MATCH('Inputs - Reps'!D1421, Lookup!$C$3:$C$134, 0),)</f>
        <v>Plus Capex BIO</v>
      </c>
    </row>
    <row r="1422" spans="3:13">
      <c r="C1422" s="15" t="s">
        <v>307</v>
      </c>
      <c r="D1422" s="15" t="s">
        <v>232</v>
      </c>
      <c r="E1422" s="15" t="s">
        <v>233</v>
      </c>
      <c r="F1422" s="15" t="s">
        <v>36</v>
      </c>
      <c r="G1422" s="15">
        <f xml:space="preserve"> IF( ISNA( 'F_Inputs - Reps override'!F1422 ), "", IF( ISBLANK( 'F_Inputs - Reps override'!F1422 ), 'F_Inputs - Reps'!F1422, 'F_Inputs - Reps override'!F1422 ) )</f>
        <v>0</v>
      </c>
      <c r="H1422" s="15">
        <f xml:space="preserve"> IF( ISNA( 'F_Inputs - Reps override'!G1422 ), "", IF( ISBLANK( 'F_Inputs - Reps override'!G1422 ), 'F_Inputs - Reps'!G1422, 'F_Inputs - Reps override'!G1422 ) )</f>
        <v>0</v>
      </c>
      <c r="I1422" s="15">
        <f xml:space="preserve"> IF( ISNA( 'F_Inputs - Reps override'!H1422 ), "", IF( ISBLANK( 'F_Inputs - Reps override'!H1422 ), 'F_Inputs - Reps'!H1422, 'F_Inputs - Reps override'!H1422 ) )</f>
        <v>0</v>
      </c>
      <c r="J1422" s="15">
        <f xml:space="preserve"> IF( ISNA( 'F_Inputs - Reps override'!I1422 ), "", IF( ISBLANK( 'F_Inputs - Reps override'!I1422 ), 'F_Inputs - Reps'!I1422, 'F_Inputs - Reps override'!I1422 ) )</f>
        <v>0</v>
      </c>
      <c r="K1422" s="15">
        <f xml:space="preserve"> IF( ISNA( 'F_Inputs - Reps override'!J1422 ), "", IF( ISBLANK( 'F_Inputs - Reps override'!J1422 ), 'F_Inputs - Reps'!J1422, 'F_Inputs - Reps override'!J1422 ) )</f>
        <v>0</v>
      </c>
      <c r="L1422" s="7">
        <f t="shared" si="22"/>
        <v>0</v>
      </c>
      <c r="M1422" t="str">
        <f xml:space="preserve"> INDEX(Lookup!$D$3:$D$134, MATCH('Inputs - Reps'!D1422, Lookup!$C$3:$C$134, 0),)</f>
        <v>Plus Capex BIO</v>
      </c>
    </row>
    <row r="1423" spans="3:13">
      <c r="C1423" s="15" t="s">
        <v>307</v>
      </c>
      <c r="D1423" s="15" t="s">
        <v>234</v>
      </c>
      <c r="E1423" s="15" t="s">
        <v>235</v>
      </c>
      <c r="F1423" s="15" t="s">
        <v>36</v>
      </c>
      <c r="G1423" s="15">
        <f xml:space="preserve"> IF( ISNA( 'F_Inputs - Reps override'!F1423 ), "", IF( ISBLANK( 'F_Inputs - Reps override'!F1423 ), 'F_Inputs - Reps'!F1423, 'F_Inputs - Reps override'!F1423 ) )</f>
        <v>0</v>
      </c>
      <c r="H1423" s="15">
        <f xml:space="preserve"> IF( ISNA( 'F_Inputs - Reps override'!G1423 ), "", IF( ISBLANK( 'F_Inputs - Reps override'!G1423 ), 'F_Inputs - Reps'!G1423, 'F_Inputs - Reps override'!G1423 ) )</f>
        <v>0</v>
      </c>
      <c r="I1423" s="15">
        <f xml:space="preserve"> IF( ISNA( 'F_Inputs - Reps override'!H1423 ), "", IF( ISBLANK( 'F_Inputs - Reps override'!H1423 ), 'F_Inputs - Reps'!H1423, 'F_Inputs - Reps override'!H1423 ) )</f>
        <v>0</v>
      </c>
      <c r="J1423" s="15">
        <f xml:space="preserve"> IF( ISNA( 'F_Inputs - Reps override'!I1423 ), "", IF( ISBLANK( 'F_Inputs - Reps override'!I1423 ), 'F_Inputs - Reps'!I1423, 'F_Inputs - Reps override'!I1423 ) )</f>
        <v>0</v>
      </c>
      <c r="K1423" s="15">
        <f xml:space="preserve"> IF( ISNA( 'F_Inputs - Reps override'!J1423 ), "", IF( ISBLANK( 'F_Inputs - Reps override'!J1423 ), 'F_Inputs - Reps'!J1423, 'F_Inputs - Reps override'!J1423 ) )</f>
        <v>0</v>
      </c>
      <c r="L1423" s="7">
        <f t="shared" si="22"/>
        <v>0</v>
      </c>
      <c r="M1423" t="str">
        <f xml:space="preserve"> INDEX(Lookup!$D$3:$D$134, MATCH('Inputs - Reps'!D1423, Lookup!$C$3:$C$134, 0),)</f>
        <v>Plus Capex WWN</v>
      </c>
    </row>
    <row r="1424" spans="3:13">
      <c r="C1424" s="15" t="s">
        <v>307</v>
      </c>
      <c r="D1424" s="15" t="s">
        <v>236</v>
      </c>
      <c r="E1424" s="15" t="s">
        <v>237</v>
      </c>
      <c r="F1424" s="15" t="s">
        <v>36</v>
      </c>
      <c r="G1424" s="15">
        <f xml:space="preserve"> IF( ISNA( 'F_Inputs - Reps override'!F1424 ), "", IF( ISBLANK( 'F_Inputs - Reps override'!F1424 ), 'F_Inputs - Reps'!F1424, 'F_Inputs - Reps override'!F1424 ) )</f>
        <v>0</v>
      </c>
      <c r="H1424" s="15">
        <f xml:space="preserve"> IF( ISNA( 'F_Inputs - Reps override'!G1424 ), "", IF( ISBLANK( 'F_Inputs - Reps override'!G1424 ), 'F_Inputs - Reps'!G1424, 'F_Inputs - Reps override'!G1424 ) )</f>
        <v>0</v>
      </c>
      <c r="I1424" s="15">
        <f xml:space="preserve"> IF( ISNA( 'F_Inputs - Reps override'!H1424 ), "", IF( ISBLANK( 'F_Inputs - Reps override'!H1424 ), 'F_Inputs - Reps'!H1424, 'F_Inputs - Reps override'!H1424 ) )</f>
        <v>0</v>
      </c>
      <c r="J1424" s="15">
        <f xml:space="preserve"> IF( ISNA( 'F_Inputs - Reps override'!I1424 ), "", IF( ISBLANK( 'F_Inputs - Reps override'!I1424 ), 'F_Inputs - Reps'!I1424, 'F_Inputs - Reps override'!I1424 ) )</f>
        <v>0</v>
      </c>
      <c r="K1424" s="15">
        <f xml:space="preserve"> IF( ISNA( 'F_Inputs - Reps override'!J1424 ), "", IF( ISBLANK( 'F_Inputs - Reps override'!J1424 ), 'F_Inputs - Reps'!J1424, 'F_Inputs - Reps override'!J1424 ) )</f>
        <v>0</v>
      </c>
      <c r="L1424" s="7">
        <f t="shared" si="22"/>
        <v>0</v>
      </c>
      <c r="M1424" t="str">
        <f xml:space="preserve"> INDEX(Lookup!$D$3:$D$134, MATCH('Inputs - Reps'!D1424, Lookup!$C$3:$C$134, 0),)</f>
        <v>Plus Capex WWN</v>
      </c>
    </row>
    <row r="1425" spans="3:13">
      <c r="C1425" s="15" t="s">
        <v>307</v>
      </c>
      <c r="D1425" s="15" t="s">
        <v>238</v>
      </c>
      <c r="E1425" s="15" t="s">
        <v>239</v>
      </c>
      <c r="F1425" s="15" t="s">
        <v>36</v>
      </c>
      <c r="G1425" s="15">
        <f xml:space="preserve"> IF( ISNA( 'F_Inputs - Reps override'!F1425 ), "", IF( ISBLANK( 'F_Inputs - Reps override'!F1425 ), 'F_Inputs - Reps'!F1425, 'F_Inputs - Reps override'!F1425 ) )</f>
        <v>0</v>
      </c>
      <c r="H1425" s="15">
        <f xml:space="preserve"> IF( ISNA( 'F_Inputs - Reps override'!G1425 ), "", IF( ISBLANK( 'F_Inputs - Reps override'!G1425 ), 'F_Inputs - Reps'!G1425, 'F_Inputs - Reps override'!G1425 ) )</f>
        <v>0</v>
      </c>
      <c r="I1425" s="15">
        <f xml:space="preserve"> IF( ISNA( 'F_Inputs - Reps override'!H1425 ), "", IF( ISBLANK( 'F_Inputs - Reps override'!H1425 ), 'F_Inputs - Reps'!H1425, 'F_Inputs - Reps override'!H1425 ) )</f>
        <v>0</v>
      </c>
      <c r="J1425" s="15">
        <f xml:space="preserve"> IF( ISNA( 'F_Inputs - Reps override'!I1425 ), "", IF( ISBLANK( 'F_Inputs - Reps override'!I1425 ), 'F_Inputs - Reps'!I1425, 'F_Inputs - Reps override'!I1425 ) )</f>
        <v>0</v>
      </c>
      <c r="K1425" s="15">
        <f xml:space="preserve"> IF( ISNA( 'F_Inputs - Reps override'!J1425 ), "", IF( ISBLANK( 'F_Inputs - Reps override'!J1425 ), 'F_Inputs - Reps'!J1425, 'F_Inputs - Reps override'!J1425 ) )</f>
        <v>0</v>
      </c>
      <c r="L1425" s="7">
        <f t="shared" si="22"/>
        <v>0</v>
      </c>
      <c r="M1425" t="str">
        <f xml:space="preserve"> INDEX(Lookup!$D$3:$D$134, MATCH('Inputs - Reps'!D1425, Lookup!$C$3:$C$134, 0),)</f>
        <v>Plus Capex BIO</v>
      </c>
    </row>
    <row r="1426" spans="3:13">
      <c r="C1426" s="15" t="s">
        <v>307</v>
      </c>
      <c r="D1426" s="15" t="s">
        <v>240</v>
      </c>
      <c r="E1426" s="15" t="s">
        <v>241</v>
      </c>
      <c r="F1426" s="15" t="s">
        <v>36</v>
      </c>
      <c r="G1426" s="15">
        <f xml:space="preserve"> IF( ISNA( 'F_Inputs - Reps override'!F1426 ), "", IF( ISBLANK( 'F_Inputs - Reps override'!F1426 ), 'F_Inputs - Reps'!F1426, 'F_Inputs - Reps override'!F1426 ) )</f>
        <v>0</v>
      </c>
      <c r="H1426" s="15">
        <f xml:space="preserve"> IF( ISNA( 'F_Inputs - Reps override'!G1426 ), "", IF( ISBLANK( 'F_Inputs - Reps override'!G1426 ), 'F_Inputs - Reps'!G1426, 'F_Inputs - Reps override'!G1426 ) )</f>
        <v>0</v>
      </c>
      <c r="I1426" s="15">
        <f xml:space="preserve"> IF( ISNA( 'F_Inputs - Reps override'!H1426 ), "", IF( ISBLANK( 'F_Inputs - Reps override'!H1426 ), 'F_Inputs - Reps'!H1426, 'F_Inputs - Reps override'!H1426 ) )</f>
        <v>0</v>
      </c>
      <c r="J1426" s="15">
        <f xml:space="preserve"> IF( ISNA( 'F_Inputs - Reps override'!I1426 ), "", IF( ISBLANK( 'F_Inputs - Reps override'!I1426 ), 'F_Inputs - Reps'!I1426, 'F_Inputs - Reps override'!I1426 ) )</f>
        <v>0</v>
      </c>
      <c r="K1426" s="15">
        <f xml:space="preserve"> IF( ISNA( 'F_Inputs - Reps override'!J1426 ), "", IF( ISBLANK( 'F_Inputs - Reps override'!J1426 ), 'F_Inputs - Reps'!J1426, 'F_Inputs - Reps override'!J1426 ) )</f>
        <v>0</v>
      </c>
      <c r="L1426" s="7">
        <f t="shared" si="22"/>
        <v>0</v>
      </c>
      <c r="M1426" t="str">
        <f xml:space="preserve"> INDEX(Lookup!$D$3:$D$134, MATCH('Inputs - Reps'!D1426, Lookup!$C$3:$C$134, 0),)</f>
        <v>Plus Capex BIO</v>
      </c>
    </row>
    <row r="1427" spans="3:13">
      <c r="C1427" s="15" t="s">
        <v>307</v>
      </c>
      <c r="D1427" s="15" t="s">
        <v>242</v>
      </c>
      <c r="E1427" s="15" t="s">
        <v>243</v>
      </c>
      <c r="F1427" s="15" t="s">
        <v>36</v>
      </c>
      <c r="G1427" s="15">
        <f xml:space="preserve"> IF( ISNA( 'F_Inputs - Reps override'!F1427 ), "", IF( ISBLANK( 'F_Inputs - Reps override'!F1427 ), 'F_Inputs - Reps'!F1427, 'F_Inputs - Reps override'!F1427 ) )</f>
        <v>0</v>
      </c>
      <c r="H1427" s="15">
        <f xml:space="preserve"> IF( ISNA( 'F_Inputs - Reps override'!G1427 ), "", IF( ISBLANK( 'F_Inputs - Reps override'!G1427 ), 'F_Inputs - Reps'!G1427, 'F_Inputs - Reps override'!G1427 ) )</f>
        <v>0</v>
      </c>
      <c r="I1427" s="15">
        <f xml:space="preserve"> IF( ISNA( 'F_Inputs - Reps override'!H1427 ), "", IF( ISBLANK( 'F_Inputs - Reps override'!H1427 ), 'F_Inputs - Reps'!H1427, 'F_Inputs - Reps override'!H1427 ) )</f>
        <v>0</v>
      </c>
      <c r="J1427" s="15">
        <f xml:space="preserve"> IF( ISNA( 'F_Inputs - Reps override'!I1427 ), "", IF( ISBLANK( 'F_Inputs - Reps override'!I1427 ), 'F_Inputs - Reps'!I1427, 'F_Inputs - Reps override'!I1427 ) )</f>
        <v>0</v>
      </c>
      <c r="K1427" s="15">
        <f xml:space="preserve"> IF( ISNA( 'F_Inputs - Reps override'!J1427 ), "", IF( ISBLANK( 'F_Inputs - Reps override'!J1427 ), 'F_Inputs - Reps'!J1427, 'F_Inputs - Reps override'!J1427 ) )</f>
        <v>0</v>
      </c>
      <c r="L1427" s="7">
        <f t="shared" si="22"/>
        <v>0</v>
      </c>
      <c r="M1427" t="str">
        <f xml:space="preserve"> INDEX(Lookup!$D$3:$D$134, MATCH('Inputs - Reps'!D1427, Lookup!$C$3:$C$134, 0),)</f>
        <v>Plus Capex BIO</v>
      </c>
    </row>
    <row r="1428" spans="3:13">
      <c r="C1428" s="15" t="s">
        <v>307</v>
      </c>
      <c r="D1428" s="15" t="s">
        <v>244</v>
      </c>
      <c r="E1428" s="15" t="s">
        <v>245</v>
      </c>
      <c r="F1428" s="15" t="s">
        <v>36</v>
      </c>
      <c r="G1428" s="15">
        <f xml:space="preserve"> IF( ISNA( 'F_Inputs - Reps override'!F1428 ), "", IF( ISBLANK( 'F_Inputs - Reps override'!F1428 ), 'F_Inputs - Reps'!F1428, 'F_Inputs - Reps override'!F1428 ) )</f>
        <v>0</v>
      </c>
      <c r="H1428" s="15">
        <f xml:space="preserve"> IF( ISNA( 'F_Inputs - Reps override'!G1428 ), "", IF( ISBLANK( 'F_Inputs - Reps override'!G1428 ), 'F_Inputs - Reps'!G1428, 'F_Inputs - Reps override'!G1428 ) )</f>
        <v>0</v>
      </c>
      <c r="I1428" s="15">
        <f xml:space="preserve"> IF( ISNA( 'F_Inputs - Reps override'!H1428 ), "", IF( ISBLANK( 'F_Inputs - Reps override'!H1428 ), 'F_Inputs - Reps'!H1428, 'F_Inputs - Reps override'!H1428 ) )</f>
        <v>0</v>
      </c>
      <c r="J1428" s="15">
        <f xml:space="preserve"> IF( ISNA( 'F_Inputs - Reps override'!I1428 ), "", IF( ISBLANK( 'F_Inputs - Reps override'!I1428 ), 'F_Inputs - Reps'!I1428, 'F_Inputs - Reps override'!I1428 ) )</f>
        <v>0</v>
      </c>
      <c r="K1428" s="15">
        <f xml:space="preserve"> IF( ISNA( 'F_Inputs - Reps override'!J1428 ), "", IF( ISBLANK( 'F_Inputs - Reps override'!J1428 ), 'F_Inputs - Reps'!J1428, 'F_Inputs - Reps override'!J1428 ) )</f>
        <v>0</v>
      </c>
      <c r="L1428" s="7">
        <f t="shared" si="22"/>
        <v>0</v>
      </c>
      <c r="M1428" t="str">
        <f xml:space="preserve"> INDEX(Lookup!$D$3:$D$134, MATCH('Inputs - Reps'!D1428, Lookup!$C$3:$C$134, 0),)</f>
        <v>E Capex WWN</v>
      </c>
    </row>
    <row r="1429" spans="3:13">
      <c r="C1429" s="15" t="s">
        <v>307</v>
      </c>
      <c r="D1429" s="15" t="s">
        <v>246</v>
      </c>
      <c r="E1429" s="15" t="s">
        <v>247</v>
      </c>
      <c r="F1429" s="15" t="s">
        <v>36</v>
      </c>
      <c r="G1429" s="15">
        <f xml:space="preserve"> IF( ISNA( 'F_Inputs - Reps override'!F1429 ), "", IF( ISBLANK( 'F_Inputs - Reps override'!F1429 ), 'F_Inputs - Reps'!F1429, 'F_Inputs - Reps override'!F1429 ) )</f>
        <v>0</v>
      </c>
      <c r="H1429" s="15">
        <f xml:space="preserve"> IF( ISNA( 'F_Inputs - Reps override'!G1429 ), "", IF( ISBLANK( 'F_Inputs - Reps override'!G1429 ), 'F_Inputs - Reps'!G1429, 'F_Inputs - Reps override'!G1429 ) )</f>
        <v>0</v>
      </c>
      <c r="I1429" s="15">
        <f xml:space="preserve"> IF( ISNA( 'F_Inputs - Reps override'!H1429 ), "", IF( ISBLANK( 'F_Inputs - Reps override'!H1429 ), 'F_Inputs - Reps'!H1429, 'F_Inputs - Reps override'!H1429 ) )</f>
        <v>0</v>
      </c>
      <c r="J1429" s="15">
        <f xml:space="preserve"> IF( ISNA( 'F_Inputs - Reps override'!I1429 ), "", IF( ISBLANK( 'F_Inputs - Reps override'!I1429 ), 'F_Inputs - Reps'!I1429, 'F_Inputs - Reps override'!I1429 ) )</f>
        <v>0</v>
      </c>
      <c r="K1429" s="15">
        <f xml:space="preserve"> IF( ISNA( 'F_Inputs - Reps override'!J1429 ), "", IF( ISBLANK( 'F_Inputs - Reps override'!J1429 ), 'F_Inputs - Reps'!J1429, 'F_Inputs - Reps override'!J1429 ) )</f>
        <v>0</v>
      </c>
      <c r="L1429" s="7">
        <f t="shared" si="22"/>
        <v>0</v>
      </c>
      <c r="M1429" t="str">
        <f xml:space="preserve"> INDEX(Lookup!$D$3:$D$134, MATCH('Inputs - Reps'!D1429, Lookup!$C$3:$C$134, 0),)</f>
        <v>E Capex WWN</v>
      </c>
    </row>
    <row r="1430" spans="3:13">
      <c r="C1430" s="15" t="s">
        <v>307</v>
      </c>
      <c r="D1430" s="15" t="s">
        <v>248</v>
      </c>
      <c r="E1430" s="15" t="s">
        <v>249</v>
      </c>
      <c r="F1430" s="15" t="s">
        <v>36</v>
      </c>
      <c r="G1430" s="15">
        <f xml:space="preserve"> IF( ISNA( 'F_Inputs - Reps override'!F1430 ), "", IF( ISBLANK( 'F_Inputs - Reps override'!F1430 ), 'F_Inputs - Reps'!F1430, 'F_Inputs - Reps override'!F1430 ) )</f>
        <v>0</v>
      </c>
      <c r="H1430" s="15">
        <f xml:space="preserve"> IF( ISNA( 'F_Inputs - Reps override'!G1430 ), "", IF( ISBLANK( 'F_Inputs - Reps override'!G1430 ), 'F_Inputs - Reps'!G1430, 'F_Inputs - Reps override'!G1430 ) )</f>
        <v>0</v>
      </c>
      <c r="I1430" s="15">
        <f xml:space="preserve"> IF( ISNA( 'F_Inputs - Reps override'!H1430 ), "", IF( ISBLANK( 'F_Inputs - Reps override'!H1430 ), 'F_Inputs - Reps'!H1430, 'F_Inputs - Reps override'!H1430 ) )</f>
        <v>0</v>
      </c>
      <c r="J1430" s="15">
        <f xml:space="preserve"> IF( ISNA( 'F_Inputs - Reps override'!I1430 ), "", IF( ISBLANK( 'F_Inputs - Reps override'!I1430 ), 'F_Inputs - Reps'!I1430, 'F_Inputs - Reps override'!I1430 ) )</f>
        <v>0</v>
      </c>
      <c r="K1430" s="15">
        <f xml:space="preserve"> IF( ISNA( 'F_Inputs - Reps override'!J1430 ), "", IF( ISBLANK( 'F_Inputs - Reps override'!J1430 ), 'F_Inputs - Reps'!J1430, 'F_Inputs - Reps override'!J1430 ) )</f>
        <v>0</v>
      </c>
      <c r="L1430" s="7">
        <f t="shared" si="22"/>
        <v>0</v>
      </c>
      <c r="M1430" t="str">
        <f xml:space="preserve"> INDEX(Lookup!$D$3:$D$134, MATCH('Inputs - Reps'!D1430, Lookup!$C$3:$C$134, 0),)</f>
        <v>E Capex BIO</v>
      </c>
    </row>
    <row r="1431" spans="3:13">
      <c r="C1431" s="15" t="s">
        <v>307</v>
      </c>
      <c r="D1431" s="15" t="s">
        <v>250</v>
      </c>
      <c r="E1431" s="15" t="s">
        <v>251</v>
      </c>
      <c r="F1431" s="15" t="s">
        <v>36</v>
      </c>
      <c r="G1431" s="15">
        <f xml:space="preserve"> IF( ISNA( 'F_Inputs - Reps override'!F1431 ), "", IF( ISBLANK( 'F_Inputs - Reps override'!F1431 ), 'F_Inputs - Reps'!F1431, 'F_Inputs - Reps override'!F1431 ) )</f>
        <v>0</v>
      </c>
      <c r="H1431" s="15">
        <f xml:space="preserve"> IF( ISNA( 'F_Inputs - Reps override'!G1431 ), "", IF( ISBLANK( 'F_Inputs - Reps override'!G1431 ), 'F_Inputs - Reps'!G1431, 'F_Inputs - Reps override'!G1431 ) )</f>
        <v>0</v>
      </c>
      <c r="I1431" s="15">
        <f xml:space="preserve"> IF( ISNA( 'F_Inputs - Reps override'!H1431 ), "", IF( ISBLANK( 'F_Inputs - Reps override'!H1431 ), 'F_Inputs - Reps'!H1431, 'F_Inputs - Reps override'!H1431 ) )</f>
        <v>0</v>
      </c>
      <c r="J1431" s="15">
        <f xml:space="preserve"> IF( ISNA( 'F_Inputs - Reps override'!I1431 ), "", IF( ISBLANK( 'F_Inputs - Reps override'!I1431 ), 'F_Inputs - Reps'!I1431, 'F_Inputs - Reps override'!I1431 ) )</f>
        <v>0</v>
      </c>
      <c r="K1431" s="15">
        <f xml:space="preserve"> IF( ISNA( 'F_Inputs - Reps override'!J1431 ), "", IF( ISBLANK( 'F_Inputs - Reps override'!J1431 ), 'F_Inputs - Reps'!J1431, 'F_Inputs - Reps override'!J1431 ) )</f>
        <v>0</v>
      </c>
      <c r="L1431" s="7">
        <f t="shared" si="22"/>
        <v>0</v>
      </c>
      <c r="M1431" t="str">
        <f xml:space="preserve"> INDEX(Lookup!$D$3:$D$134, MATCH('Inputs - Reps'!D1431, Lookup!$C$3:$C$134, 0),)</f>
        <v>E Capex BIO</v>
      </c>
    </row>
    <row r="1432" spans="3:13">
      <c r="C1432" s="15" t="s">
        <v>307</v>
      </c>
      <c r="D1432" s="15" t="s">
        <v>252</v>
      </c>
      <c r="E1432" s="15" t="s">
        <v>253</v>
      </c>
      <c r="F1432" s="15" t="s">
        <v>36</v>
      </c>
      <c r="G1432" s="15">
        <f xml:space="preserve"> IF( ISNA( 'F_Inputs - Reps override'!F1432 ), "", IF( ISBLANK( 'F_Inputs - Reps override'!F1432 ), 'F_Inputs - Reps'!F1432, 'F_Inputs - Reps override'!F1432 ) )</f>
        <v>0</v>
      </c>
      <c r="H1432" s="15">
        <f xml:space="preserve"> IF( ISNA( 'F_Inputs - Reps override'!G1432 ), "", IF( ISBLANK( 'F_Inputs - Reps override'!G1432 ), 'F_Inputs - Reps'!G1432, 'F_Inputs - Reps override'!G1432 ) )</f>
        <v>0</v>
      </c>
      <c r="I1432" s="15">
        <f xml:space="preserve"> IF( ISNA( 'F_Inputs - Reps override'!H1432 ), "", IF( ISBLANK( 'F_Inputs - Reps override'!H1432 ), 'F_Inputs - Reps'!H1432, 'F_Inputs - Reps override'!H1432 ) )</f>
        <v>0</v>
      </c>
      <c r="J1432" s="15">
        <f xml:space="preserve"> IF( ISNA( 'F_Inputs - Reps override'!I1432 ), "", IF( ISBLANK( 'F_Inputs - Reps override'!I1432 ), 'F_Inputs - Reps'!I1432, 'F_Inputs - Reps override'!I1432 ) )</f>
        <v>0</v>
      </c>
      <c r="K1432" s="15">
        <f xml:space="preserve"> IF( ISNA( 'F_Inputs - Reps override'!J1432 ), "", IF( ISBLANK( 'F_Inputs - Reps override'!J1432 ), 'F_Inputs - Reps'!J1432, 'F_Inputs - Reps override'!J1432 ) )</f>
        <v>0</v>
      </c>
      <c r="L1432" s="7">
        <f t="shared" si="22"/>
        <v>0</v>
      </c>
      <c r="M1432" t="str">
        <f xml:space="preserve"> INDEX(Lookup!$D$3:$D$134, MATCH('Inputs - Reps'!D1432, Lookup!$C$3:$C$134, 0),)</f>
        <v>E Capex BIO</v>
      </c>
    </row>
    <row r="1433" spans="3:13">
      <c r="C1433" s="15" t="s">
        <v>307</v>
      </c>
      <c r="D1433" s="15" t="s">
        <v>254</v>
      </c>
      <c r="E1433" s="15" t="s">
        <v>255</v>
      </c>
      <c r="F1433" s="15" t="s">
        <v>36</v>
      </c>
      <c r="G1433" s="15">
        <f xml:space="preserve"> IF( ISNA( 'F_Inputs - Reps override'!F1433 ), "", IF( ISBLANK( 'F_Inputs - Reps override'!F1433 ), 'F_Inputs - Reps'!F1433, 'F_Inputs - Reps override'!F1433 ) )</f>
        <v>0</v>
      </c>
      <c r="H1433" s="15">
        <f xml:space="preserve"> IF( ISNA( 'F_Inputs - Reps override'!G1433 ), "", IF( ISBLANK( 'F_Inputs - Reps override'!G1433 ), 'F_Inputs - Reps'!G1433, 'F_Inputs - Reps override'!G1433 ) )</f>
        <v>0</v>
      </c>
      <c r="I1433" s="15">
        <f xml:space="preserve"> IF( ISNA( 'F_Inputs - Reps override'!H1433 ), "", IF( ISBLANK( 'F_Inputs - Reps override'!H1433 ), 'F_Inputs - Reps'!H1433, 'F_Inputs - Reps override'!H1433 ) )</f>
        <v>0</v>
      </c>
      <c r="J1433" s="15">
        <f xml:space="preserve"> IF( ISNA( 'F_Inputs - Reps override'!I1433 ), "", IF( ISBLANK( 'F_Inputs - Reps override'!I1433 ), 'F_Inputs - Reps'!I1433, 'F_Inputs - Reps override'!I1433 ) )</f>
        <v>0</v>
      </c>
      <c r="K1433" s="15">
        <f xml:space="preserve"> IF( ISNA( 'F_Inputs - Reps override'!J1433 ), "", IF( ISBLANK( 'F_Inputs - Reps override'!J1433 ), 'F_Inputs - Reps'!J1433, 'F_Inputs - Reps override'!J1433 ) )</f>
        <v>0</v>
      </c>
      <c r="L1433" s="7">
        <f t="shared" si="22"/>
        <v>0</v>
      </c>
      <c r="M1433" t="str">
        <f xml:space="preserve"> INDEX(Lookup!$D$3:$D$134, MATCH('Inputs - Reps'!D1433, Lookup!$C$3:$C$134, 0),)</f>
        <v>E Opex DMMY</v>
      </c>
    </row>
    <row r="1434" spans="3:13">
      <c r="C1434" s="15" t="s">
        <v>307</v>
      </c>
      <c r="D1434" s="15" t="s">
        <v>256</v>
      </c>
      <c r="E1434" s="15" t="s">
        <v>257</v>
      </c>
      <c r="F1434" s="15" t="s">
        <v>36</v>
      </c>
      <c r="G1434" s="15">
        <f xml:space="preserve"> IF( ISNA( 'F_Inputs - Reps override'!F1434 ), "", IF( ISBLANK( 'F_Inputs - Reps override'!F1434 ), 'F_Inputs - Reps'!F1434, 'F_Inputs - Reps override'!F1434 ) )</f>
        <v>0</v>
      </c>
      <c r="H1434" s="15">
        <f xml:space="preserve"> IF( ISNA( 'F_Inputs - Reps override'!G1434 ), "", IF( ISBLANK( 'F_Inputs - Reps override'!G1434 ), 'F_Inputs - Reps'!G1434, 'F_Inputs - Reps override'!G1434 ) )</f>
        <v>0</v>
      </c>
      <c r="I1434" s="15">
        <f xml:space="preserve"> IF( ISNA( 'F_Inputs - Reps override'!H1434 ), "", IF( ISBLANK( 'F_Inputs - Reps override'!H1434 ), 'F_Inputs - Reps'!H1434, 'F_Inputs - Reps override'!H1434 ) )</f>
        <v>0</v>
      </c>
      <c r="J1434" s="15">
        <f xml:space="preserve"> IF( ISNA( 'F_Inputs - Reps override'!I1434 ), "", IF( ISBLANK( 'F_Inputs - Reps override'!I1434 ), 'F_Inputs - Reps'!I1434, 'F_Inputs - Reps override'!I1434 ) )</f>
        <v>0</v>
      </c>
      <c r="K1434" s="15">
        <f xml:space="preserve"> IF( ISNA( 'F_Inputs - Reps override'!J1434 ), "", IF( ISBLANK( 'F_Inputs - Reps override'!J1434 ), 'F_Inputs - Reps'!J1434, 'F_Inputs - Reps override'!J1434 ) )</f>
        <v>0</v>
      </c>
      <c r="L1434" s="7">
        <f t="shared" si="22"/>
        <v>0</v>
      </c>
      <c r="M1434" t="str">
        <f xml:space="preserve"> INDEX(Lookup!$D$3:$D$134, MATCH('Inputs - Reps'!D1434, Lookup!$C$3:$C$134, 0),)</f>
        <v>E Capex DMMY</v>
      </c>
    </row>
    <row r="1435" spans="3:13">
      <c r="C1435" s="15" t="s">
        <v>307</v>
      </c>
      <c r="D1435" s="15" t="s">
        <v>258</v>
      </c>
      <c r="E1435" s="15" t="s">
        <v>259</v>
      </c>
      <c r="F1435" s="15" t="s">
        <v>36</v>
      </c>
      <c r="G1435" s="15">
        <f xml:space="preserve"> IF( ISNA( 'F_Inputs - Reps override'!F1435 ), "", IF( ISBLANK( 'F_Inputs - Reps override'!F1435 ), 'F_Inputs - Reps'!F1435, 'F_Inputs - Reps override'!F1435 ) )</f>
        <v>0</v>
      </c>
      <c r="H1435" s="15">
        <f xml:space="preserve"> IF( ISNA( 'F_Inputs - Reps override'!G1435 ), "", IF( ISBLANK( 'F_Inputs - Reps override'!G1435 ), 'F_Inputs - Reps'!G1435, 'F_Inputs - Reps override'!G1435 ) )</f>
        <v>0</v>
      </c>
      <c r="I1435" s="15">
        <f xml:space="preserve"> IF( ISNA( 'F_Inputs - Reps override'!H1435 ), "", IF( ISBLANK( 'F_Inputs - Reps override'!H1435 ), 'F_Inputs - Reps'!H1435, 'F_Inputs - Reps override'!H1435 ) )</f>
        <v>0</v>
      </c>
      <c r="J1435" s="15">
        <f xml:space="preserve"> IF( ISNA( 'F_Inputs - Reps override'!I1435 ), "", IF( ISBLANK( 'F_Inputs - Reps override'!I1435 ), 'F_Inputs - Reps'!I1435, 'F_Inputs - Reps override'!I1435 ) )</f>
        <v>0</v>
      </c>
      <c r="K1435" s="15">
        <f xml:space="preserve"> IF( ISNA( 'F_Inputs - Reps override'!J1435 ), "", IF( ISBLANK( 'F_Inputs - Reps override'!J1435 ), 'F_Inputs - Reps'!J1435, 'F_Inputs - Reps override'!J1435 ) )</f>
        <v>0</v>
      </c>
      <c r="L1435" s="7">
        <f t="shared" si="22"/>
        <v>0</v>
      </c>
      <c r="M1435" t="str">
        <f xml:space="preserve"> INDEX(Lookup!$D$3:$D$134, MATCH('Inputs - Reps'!D1435, Lookup!$C$3:$C$134, 0),)</f>
        <v>E Capex DMMY</v>
      </c>
    </row>
    <row r="1436" spans="3:13">
      <c r="C1436" s="15" t="s">
        <v>307</v>
      </c>
      <c r="D1436" s="15" t="s">
        <v>260</v>
      </c>
      <c r="E1436" s="15" t="s">
        <v>261</v>
      </c>
      <c r="F1436" s="15" t="s">
        <v>36</v>
      </c>
      <c r="G1436" s="15">
        <f xml:space="preserve"> IF( ISNA( 'F_Inputs - Reps override'!F1436 ), "", IF( ISBLANK( 'F_Inputs - Reps override'!F1436 ), 'F_Inputs - Reps'!F1436, 'F_Inputs - Reps override'!F1436 ) )</f>
        <v>0</v>
      </c>
      <c r="H1436" s="15">
        <f xml:space="preserve"> IF( ISNA( 'F_Inputs - Reps override'!G1436 ), "", IF( ISBLANK( 'F_Inputs - Reps override'!G1436 ), 'F_Inputs - Reps'!G1436, 'F_Inputs - Reps override'!G1436 ) )</f>
        <v>0</v>
      </c>
      <c r="I1436" s="15">
        <f xml:space="preserve"> IF( ISNA( 'F_Inputs - Reps override'!H1436 ), "", IF( ISBLANK( 'F_Inputs - Reps override'!H1436 ), 'F_Inputs - Reps'!H1436, 'F_Inputs - Reps override'!H1436 ) )</f>
        <v>0</v>
      </c>
      <c r="J1436" s="15">
        <f xml:space="preserve"> IF( ISNA( 'F_Inputs - Reps override'!I1436 ), "", IF( ISBLANK( 'F_Inputs - Reps override'!I1436 ), 'F_Inputs - Reps'!I1436, 'F_Inputs - Reps override'!I1436 ) )</f>
        <v>0</v>
      </c>
      <c r="K1436" s="15">
        <f xml:space="preserve"> IF( ISNA( 'F_Inputs - Reps override'!J1436 ), "", IF( ISBLANK( 'F_Inputs - Reps override'!J1436 ), 'F_Inputs - Reps'!J1436, 'F_Inputs - Reps override'!J1436 ) )</f>
        <v>0</v>
      </c>
      <c r="L1436" s="7">
        <f t="shared" si="22"/>
        <v>0</v>
      </c>
      <c r="M1436" t="str">
        <f xml:space="preserve"> INDEX(Lookup!$D$3:$D$134, MATCH('Inputs - Reps'!D1436, Lookup!$C$3:$C$134, 0),)</f>
        <v>E Capex DMMY</v>
      </c>
    </row>
    <row r="1437" spans="3:13">
      <c r="C1437" s="15" t="s">
        <v>307</v>
      </c>
      <c r="D1437" s="15" t="s">
        <v>262</v>
      </c>
      <c r="E1437" s="15" t="s">
        <v>263</v>
      </c>
      <c r="F1437" s="15" t="s">
        <v>36</v>
      </c>
      <c r="G1437" s="15">
        <f xml:space="preserve"> IF( ISNA( 'F_Inputs - Reps override'!F1437 ), "", IF( ISBLANK( 'F_Inputs - Reps override'!F1437 ), 'F_Inputs - Reps'!F1437, 'F_Inputs - Reps override'!F1437 ) )</f>
        <v>0</v>
      </c>
      <c r="H1437" s="15">
        <f xml:space="preserve"> IF( ISNA( 'F_Inputs - Reps override'!G1437 ), "", IF( ISBLANK( 'F_Inputs - Reps override'!G1437 ), 'F_Inputs - Reps'!G1437, 'F_Inputs - Reps override'!G1437 ) )</f>
        <v>0</v>
      </c>
      <c r="I1437" s="15">
        <f xml:space="preserve"> IF( ISNA( 'F_Inputs - Reps override'!H1437 ), "", IF( ISBLANK( 'F_Inputs - Reps override'!H1437 ), 'F_Inputs - Reps'!H1437, 'F_Inputs - Reps override'!H1437 ) )</f>
        <v>0</v>
      </c>
      <c r="J1437" s="15">
        <f xml:space="preserve"> IF( ISNA( 'F_Inputs - Reps override'!I1437 ), "", IF( ISBLANK( 'F_Inputs - Reps override'!I1437 ), 'F_Inputs - Reps'!I1437, 'F_Inputs - Reps override'!I1437 ) )</f>
        <v>0</v>
      </c>
      <c r="K1437" s="15">
        <f xml:space="preserve"> IF( ISNA( 'F_Inputs - Reps override'!J1437 ), "", IF( ISBLANK( 'F_Inputs - Reps override'!J1437 ), 'F_Inputs - Reps'!J1437, 'F_Inputs - Reps override'!J1437 ) )</f>
        <v>0</v>
      </c>
      <c r="L1437" s="7">
        <f t="shared" si="22"/>
        <v>0</v>
      </c>
      <c r="M1437" t="str">
        <f xml:space="preserve"> INDEX(Lookup!$D$3:$D$134, MATCH('Inputs - Reps'!D1437, Lookup!$C$3:$C$134, 0),)</f>
        <v>DMMY G&amp;C</v>
      </c>
    </row>
    <row r="1438" spans="3:13">
      <c r="C1438" s="15" t="s">
        <v>307</v>
      </c>
      <c r="D1438" s="15" t="s">
        <v>264</v>
      </c>
      <c r="E1438" s="15" t="s">
        <v>265</v>
      </c>
      <c r="F1438" s="15" t="s">
        <v>36</v>
      </c>
      <c r="G1438" s="15">
        <f xml:space="preserve"> IF( ISNA( 'F_Inputs - Reps override'!F1438 ), "", IF( ISBLANK( 'F_Inputs - Reps override'!F1438 ), 'F_Inputs - Reps'!F1438, 'F_Inputs - Reps override'!F1438 ) )</f>
        <v>0</v>
      </c>
      <c r="H1438" s="15">
        <f xml:space="preserve"> IF( ISNA( 'F_Inputs - Reps override'!G1438 ), "", IF( ISBLANK( 'F_Inputs - Reps override'!G1438 ), 'F_Inputs - Reps'!G1438, 'F_Inputs - Reps override'!G1438 ) )</f>
        <v>0</v>
      </c>
      <c r="I1438" s="15">
        <f xml:space="preserve"> IF( ISNA( 'F_Inputs - Reps override'!H1438 ), "", IF( ISBLANK( 'F_Inputs - Reps override'!H1438 ), 'F_Inputs - Reps'!H1438, 'F_Inputs - Reps override'!H1438 ) )</f>
        <v>0</v>
      </c>
      <c r="J1438" s="15">
        <f xml:space="preserve"> IF( ISNA( 'F_Inputs - Reps override'!I1438 ), "", IF( ISBLANK( 'F_Inputs - Reps override'!I1438 ), 'F_Inputs - Reps'!I1438, 'F_Inputs - Reps override'!I1438 ) )</f>
        <v>0</v>
      </c>
      <c r="K1438" s="15">
        <f xml:space="preserve"> IF( ISNA( 'F_Inputs - Reps override'!J1438 ), "", IF( ISBLANK( 'F_Inputs - Reps override'!J1438 ), 'F_Inputs - Reps'!J1438, 'F_Inputs - Reps override'!J1438 ) )</f>
        <v>0</v>
      </c>
      <c r="L1438" s="7">
        <f t="shared" si="22"/>
        <v>0</v>
      </c>
      <c r="M1438" t="str">
        <f xml:space="preserve"> INDEX(Lookup!$D$3:$D$134, MATCH('Inputs - Reps'!D1438, Lookup!$C$3:$C$134, 0),)</f>
        <v>3rd Opex WR</v>
      </c>
    </row>
    <row r="1439" spans="3:13">
      <c r="C1439" s="15" t="s">
        <v>307</v>
      </c>
      <c r="D1439" s="15" t="s">
        <v>266</v>
      </c>
      <c r="E1439" s="15" t="s">
        <v>267</v>
      </c>
      <c r="F1439" s="15" t="s">
        <v>36</v>
      </c>
      <c r="G1439" s="15">
        <f xml:space="preserve"> IF( ISNA( 'F_Inputs - Reps override'!F1439 ), "", IF( ISBLANK( 'F_Inputs - Reps override'!F1439 ), 'F_Inputs - Reps'!F1439, 'F_Inputs - Reps override'!F1439 ) )</f>
        <v>0</v>
      </c>
      <c r="H1439" s="15">
        <f xml:space="preserve"> IF( ISNA( 'F_Inputs - Reps override'!G1439 ), "", IF( ISBLANK( 'F_Inputs - Reps override'!G1439 ), 'F_Inputs - Reps'!G1439, 'F_Inputs - Reps override'!G1439 ) )</f>
        <v>0</v>
      </c>
      <c r="I1439" s="15">
        <f xml:space="preserve"> IF( ISNA( 'F_Inputs - Reps override'!H1439 ), "", IF( ISBLANK( 'F_Inputs - Reps override'!H1439 ), 'F_Inputs - Reps'!H1439, 'F_Inputs - Reps override'!H1439 ) )</f>
        <v>0</v>
      </c>
      <c r="J1439" s="15">
        <f xml:space="preserve"> IF( ISNA( 'F_Inputs - Reps override'!I1439 ), "", IF( ISBLANK( 'F_Inputs - Reps override'!I1439 ), 'F_Inputs - Reps'!I1439, 'F_Inputs - Reps override'!I1439 ) )</f>
        <v>0</v>
      </c>
      <c r="K1439" s="15">
        <f xml:space="preserve"> IF( ISNA( 'F_Inputs - Reps override'!J1439 ), "", IF( ISBLANK( 'F_Inputs - Reps override'!J1439 ), 'F_Inputs - Reps'!J1439, 'F_Inputs - Reps override'!J1439 ) )</f>
        <v>0</v>
      </c>
      <c r="L1439" s="7">
        <f t="shared" si="22"/>
        <v>0</v>
      </c>
      <c r="M1439" t="str">
        <f xml:space="preserve"> INDEX(Lookup!$D$3:$D$134, MATCH('Inputs - Reps'!D1439, Lookup!$C$3:$C$134, 0),)</f>
        <v>3rd Opex WN</v>
      </c>
    </row>
    <row r="1440" spans="3:13">
      <c r="C1440" s="15" t="s">
        <v>307</v>
      </c>
      <c r="D1440" s="15" t="s">
        <v>268</v>
      </c>
      <c r="E1440" s="15" t="s">
        <v>269</v>
      </c>
      <c r="F1440" s="15" t="s">
        <v>36</v>
      </c>
      <c r="G1440" s="15">
        <f xml:space="preserve"> IF( ISNA( 'F_Inputs - Reps override'!F1440 ), "", IF( ISBLANK( 'F_Inputs - Reps override'!F1440 ), 'F_Inputs - Reps'!F1440, 'F_Inputs - Reps override'!F1440 ) )</f>
        <v>0</v>
      </c>
      <c r="H1440" s="15">
        <f xml:space="preserve"> IF( ISNA( 'F_Inputs - Reps override'!G1440 ), "", IF( ISBLANK( 'F_Inputs - Reps override'!G1440 ), 'F_Inputs - Reps'!G1440, 'F_Inputs - Reps override'!G1440 ) )</f>
        <v>0</v>
      </c>
      <c r="I1440" s="15">
        <f xml:space="preserve"> IF( ISNA( 'F_Inputs - Reps override'!H1440 ), "", IF( ISBLANK( 'F_Inputs - Reps override'!H1440 ), 'F_Inputs - Reps'!H1440, 'F_Inputs - Reps override'!H1440 ) )</f>
        <v>0</v>
      </c>
      <c r="J1440" s="15">
        <f xml:space="preserve"> IF( ISNA( 'F_Inputs - Reps override'!I1440 ), "", IF( ISBLANK( 'F_Inputs - Reps override'!I1440 ), 'F_Inputs - Reps'!I1440, 'F_Inputs - Reps override'!I1440 ) )</f>
        <v>0</v>
      </c>
      <c r="K1440" s="15">
        <f xml:space="preserve"> IF( ISNA( 'F_Inputs - Reps override'!J1440 ), "", IF( ISBLANK( 'F_Inputs - Reps override'!J1440 ), 'F_Inputs - Reps'!J1440, 'F_Inputs - Reps override'!J1440 ) )</f>
        <v>0</v>
      </c>
      <c r="L1440" s="7">
        <f t="shared" si="22"/>
        <v>0</v>
      </c>
      <c r="M1440" t="str">
        <f xml:space="preserve"> INDEX(Lookup!$D$3:$D$134, MATCH('Inputs - Reps'!D1440, Lookup!$C$3:$C$134, 0),)</f>
        <v>3rd Opex WN</v>
      </c>
    </row>
    <row r="1441" spans="3:13">
      <c r="C1441" s="15" t="s">
        <v>307</v>
      </c>
      <c r="D1441" s="15" t="s">
        <v>270</v>
      </c>
      <c r="E1441" s="15" t="s">
        <v>271</v>
      </c>
      <c r="F1441" s="15" t="s">
        <v>36</v>
      </c>
      <c r="G1441" s="15">
        <f xml:space="preserve"> IF( ISNA( 'F_Inputs - Reps override'!F1441 ), "", IF( ISBLANK( 'F_Inputs - Reps override'!F1441 ), 'F_Inputs - Reps'!F1441, 'F_Inputs - Reps override'!F1441 ) )</f>
        <v>0.443</v>
      </c>
      <c r="H1441" s="15">
        <f xml:space="preserve"> IF( ISNA( 'F_Inputs - Reps override'!G1441 ), "", IF( ISBLANK( 'F_Inputs - Reps override'!G1441 ), 'F_Inputs - Reps'!G1441, 'F_Inputs - Reps override'!G1441 ) )</f>
        <v>0.443</v>
      </c>
      <c r="I1441" s="15">
        <f xml:space="preserve"> IF( ISNA( 'F_Inputs - Reps override'!H1441 ), "", IF( ISBLANK( 'F_Inputs - Reps override'!H1441 ), 'F_Inputs - Reps'!H1441, 'F_Inputs - Reps override'!H1441 ) )</f>
        <v>0.443</v>
      </c>
      <c r="J1441" s="15">
        <f xml:space="preserve"> IF( ISNA( 'F_Inputs - Reps override'!I1441 ), "", IF( ISBLANK( 'F_Inputs - Reps override'!I1441 ), 'F_Inputs - Reps'!I1441, 'F_Inputs - Reps override'!I1441 ) )</f>
        <v>0.443</v>
      </c>
      <c r="K1441" s="15">
        <f xml:space="preserve"> IF( ISNA( 'F_Inputs - Reps override'!J1441 ), "", IF( ISBLANK( 'F_Inputs - Reps override'!J1441 ), 'F_Inputs - Reps'!J1441, 'F_Inputs - Reps override'!J1441 ) )</f>
        <v>0.443</v>
      </c>
      <c r="L1441" s="7">
        <f t="shared" si="22"/>
        <v>2.2149999999999999</v>
      </c>
      <c r="M1441" t="str">
        <f xml:space="preserve"> INDEX(Lookup!$D$3:$D$134, MATCH('Inputs - Reps'!D1441, Lookup!$C$3:$C$134, 0),)</f>
        <v>3rd Opex WN</v>
      </c>
    </row>
    <row r="1442" spans="3:13">
      <c r="C1442" s="15" t="s">
        <v>307</v>
      </c>
      <c r="D1442" s="15" t="s">
        <v>272</v>
      </c>
      <c r="E1442" s="15" t="s">
        <v>273</v>
      </c>
      <c r="F1442" s="15" t="s">
        <v>36</v>
      </c>
      <c r="G1442" s="15">
        <f xml:space="preserve"> IF( ISNA( 'F_Inputs - Reps override'!F1442 ), "", IF( ISBLANK( 'F_Inputs - Reps override'!F1442 ), 'F_Inputs - Reps'!F1442, 'F_Inputs - Reps override'!F1442 ) )</f>
        <v>0</v>
      </c>
      <c r="H1442" s="15">
        <f xml:space="preserve"> IF( ISNA( 'F_Inputs - Reps override'!G1442 ), "", IF( ISBLANK( 'F_Inputs - Reps override'!G1442 ), 'F_Inputs - Reps'!G1442, 'F_Inputs - Reps override'!G1442 ) )</f>
        <v>0</v>
      </c>
      <c r="I1442" s="15">
        <f xml:space="preserve"> IF( ISNA( 'F_Inputs - Reps override'!H1442 ), "", IF( ISBLANK( 'F_Inputs - Reps override'!H1442 ), 'F_Inputs - Reps'!H1442, 'F_Inputs - Reps override'!H1442 ) )</f>
        <v>0</v>
      </c>
      <c r="J1442" s="15">
        <f xml:space="preserve"> IF( ISNA( 'F_Inputs - Reps override'!I1442 ), "", IF( ISBLANK( 'F_Inputs - Reps override'!I1442 ), 'F_Inputs - Reps'!I1442, 'F_Inputs - Reps override'!I1442 ) )</f>
        <v>0</v>
      </c>
      <c r="K1442" s="15">
        <f xml:space="preserve"> IF( ISNA( 'F_Inputs - Reps override'!J1442 ), "", IF( ISBLANK( 'F_Inputs - Reps override'!J1442 ), 'F_Inputs - Reps'!J1442, 'F_Inputs - Reps override'!J1442 ) )</f>
        <v>0</v>
      </c>
      <c r="L1442" s="7">
        <f t="shared" si="22"/>
        <v>0</v>
      </c>
      <c r="M1442" t="str">
        <f xml:space="preserve"> INDEX(Lookup!$D$3:$D$134, MATCH('Inputs - Reps'!D1442, Lookup!$C$3:$C$134, 0),)</f>
        <v>3rd Opex WWN</v>
      </c>
    </row>
    <row r="1443" spans="3:13">
      <c r="C1443" s="15" t="s">
        <v>307</v>
      </c>
      <c r="D1443" s="15" t="s">
        <v>274</v>
      </c>
      <c r="E1443" s="15" t="s">
        <v>275</v>
      </c>
      <c r="F1443" s="15" t="s">
        <v>36</v>
      </c>
      <c r="G1443" s="15">
        <f xml:space="preserve"> IF( ISNA( 'F_Inputs - Reps override'!F1443 ), "", IF( ISBLANK( 'F_Inputs - Reps override'!F1443 ), 'F_Inputs - Reps'!F1443, 'F_Inputs - Reps override'!F1443 ) )</f>
        <v>0</v>
      </c>
      <c r="H1443" s="15">
        <f xml:space="preserve"> IF( ISNA( 'F_Inputs - Reps override'!G1443 ), "", IF( ISBLANK( 'F_Inputs - Reps override'!G1443 ), 'F_Inputs - Reps'!G1443, 'F_Inputs - Reps override'!G1443 ) )</f>
        <v>0</v>
      </c>
      <c r="I1443" s="15">
        <f xml:space="preserve"> IF( ISNA( 'F_Inputs - Reps override'!H1443 ), "", IF( ISBLANK( 'F_Inputs - Reps override'!H1443 ), 'F_Inputs - Reps'!H1443, 'F_Inputs - Reps override'!H1443 ) )</f>
        <v>0</v>
      </c>
      <c r="J1443" s="15">
        <f xml:space="preserve"> IF( ISNA( 'F_Inputs - Reps override'!I1443 ), "", IF( ISBLANK( 'F_Inputs - Reps override'!I1443 ), 'F_Inputs - Reps'!I1443, 'F_Inputs - Reps override'!I1443 ) )</f>
        <v>0</v>
      </c>
      <c r="K1443" s="15">
        <f xml:space="preserve"> IF( ISNA( 'F_Inputs - Reps override'!J1443 ), "", IF( ISBLANK( 'F_Inputs - Reps override'!J1443 ), 'F_Inputs - Reps'!J1443, 'F_Inputs - Reps override'!J1443 ) )</f>
        <v>0</v>
      </c>
      <c r="L1443" s="7">
        <f t="shared" si="22"/>
        <v>0</v>
      </c>
      <c r="M1443" t="str">
        <f xml:space="preserve"> INDEX(Lookup!$D$3:$D$134, MATCH('Inputs - Reps'!D1443, Lookup!$C$3:$C$134, 0),)</f>
        <v>3rd Opex WWN</v>
      </c>
    </row>
    <row r="1444" spans="3:13">
      <c r="C1444" s="15" t="s">
        <v>307</v>
      </c>
      <c r="D1444" s="15" t="s">
        <v>276</v>
      </c>
      <c r="E1444" s="15" t="s">
        <v>277</v>
      </c>
      <c r="F1444" s="15" t="s">
        <v>36</v>
      </c>
      <c r="G1444" s="15">
        <f xml:space="preserve"> IF( ISNA( 'F_Inputs - Reps override'!F1444 ), "", IF( ISBLANK( 'F_Inputs - Reps override'!F1444 ), 'F_Inputs - Reps'!F1444, 'F_Inputs - Reps override'!F1444 ) )</f>
        <v>0</v>
      </c>
      <c r="H1444" s="15">
        <f xml:space="preserve"> IF( ISNA( 'F_Inputs - Reps override'!G1444 ), "", IF( ISBLANK( 'F_Inputs - Reps override'!G1444 ), 'F_Inputs - Reps'!G1444, 'F_Inputs - Reps override'!G1444 ) )</f>
        <v>0</v>
      </c>
      <c r="I1444" s="15">
        <f xml:space="preserve"> IF( ISNA( 'F_Inputs - Reps override'!H1444 ), "", IF( ISBLANK( 'F_Inputs - Reps override'!H1444 ), 'F_Inputs - Reps'!H1444, 'F_Inputs - Reps override'!H1444 ) )</f>
        <v>0</v>
      </c>
      <c r="J1444" s="15">
        <f xml:space="preserve"> IF( ISNA( 'F_Inputs - Reps override'!I1444 ), "", IF( ISBLANK( 'F_Inputs - Reps override'!I1444 ), 'F_Inputs - Reps'!I1444, 'F_Inputs - Reps override'!I1444 ) )</f>
        <v>0</v>
      </c>
      <c r="K1444" s="15">
        <f xml:space="preserve"> IF( ISNA( 'F_Inputs - Reps override'!J1444 ), "", IF( ISBLANK( 'F_Inputs - Reps override'!J1444 ), 'F_Inputs - Reps'!J1444, 'F_Inputs - Reps override'!J1444 ) )</f>
        <v>0</v>
      </c>
      <c r="L1444" s="7">
        <f t="shared" si="22"/>
        <v>0</v>
      </c>
      <c r="M1444" t="str">
        <f xml:space="preserve"> INDEX(Lookup!$D$3:$D$134, MATCH('Inputs - Reps'!D1444, Lookup!$C$3:$C$134, 0),)</f>
        <v>3rd Opex BIO</v>
      </c>
    </row>
    <row r="1445" spans="3:13">
      <c r="C1445" s="15" t="s">
        <v>307</v>
      </c>
      <c r="D1445" s="15" t="s">
        <v>278</v>
      </c>
      <c r="E1445" s="15" t="s">
        <v>279</v>
      </c>
      <c r="F1445" s="15" t="s">
        <v>36</v>
      </c>
      <c r="G1445" s="15">
        <f xml:space="preserve"> IF( ISNA( 'F_Inputs - Reps override'!F1445 ), "", IF( ISBLANK( 'F_Inputs - Reps override'!F1445 ), 'F_Inputs - Reps'!F1445, 'F_Inputs - Reps override'!F1445 ) )</f>
        <v>0</v>
      </c>
      <c r="H1445" s="15">
        <f xml:space="preserve"> IF( ISNA( 'F_Inputs - Reps override'!G1445 ), "", IF( ISBLANK( 'F_Inputs - Reps override'!G1445 ), 'F_Inputs - Reps'!G1445, 'F_Inputs - Reps override'!G1445 ) )</f>
        <v>0</v>
      </c>
      <c r="I1445" s="15">
        <f xml:space="preserve"> IF( ISNA( 'F_Inputs - Reps override'!H1445 ), "", IF( ISBLANK( 'F_Inputs - Reps override'!H1445 ), 'F_Inputs - Reps'!H1445, 'F_Inputs - Reps override'!H1445 ) )</f>
        <v>0</v>
      </c>
      <c r="J1445" s="15">
        <f xml:space="preserve"> IF( ISNA( 'F_Inputs - Reps override'!I1445 ), "", IF( ISBLANK( 'F_Inputs - Reps override'!I1445 ), 'F_Inputs - Reps'!I1445, 'F_Inputs - Reps override'!I1445 ) )</f>
        <v>0</v>
      </c>
      <c r="K1445" s="15">
        <f xml:space="preserve"> IF( ISNA( 'F_Inputs - Reps override'!J1445 ), "", IF( ISBLANK( 'F_Inputs - Reps override'!J1445 ), 'F_Inputs - Reps'!J1445, 'F_Inputs - Reps override'!J1445 ) )</f>
        <v>0</v>
      </c>
      <c r="L1445" s="7">
        <f t="shared" si="22"/>
        <v>0</v>
      </c>
      <c r="M1445" t="str">
        <f xml:space="preserve"> INDEX(Lookup!$D$3:$D$134, MATCH('Inputs - Reps'!D1445, Lookup!$C$3:$C$134, 0),)</f>
        <v>3rd Opex BIO</v>
      </c>
    </row>
    <row r="1446" spans="3:13">
      <c r="C1446" s="15" t="s">
        <v>307</v>
      </c>
      <c r="D1446" s="15" t="s">
        <v>280</v>
      </c>
      <c r="E1446" s="15" t="s">
        <v>281</v>
      </c>
      <c r="F1446" s="15" t="s">
        <v>36</v>
      </c>
      <c r="G1446" s="15">
        <f xml:space="preserve"> IF( ISNA( 'F_Inputs - Reps override'!F1446 ), "", IF( ISBLANK( 'F_Inputs - Reps override'!F1446 ), 'F_Inputs - Reps'!F1446, 'F_Inputs - Reps override'!F1446 ) )</f>
        <v>0</v>
      </c>
      <c r="H1446" s="15">
        <f xml:space="preserve"> IF( ISNA( 'F_Inputs - Reps override'!G1446 ), "", IF( ISBLANK( 'F_Inputs - Reps override'!G1446 ), 'F_Inputs - Reps'!G1446, 'F_Inputs - Reps override'!G1446 ) )</f>
        <v>0</v>
      </c>
      <c r="I1446" s="15">
        <f xml:space="preserve"> IF( ISNA( 'F_Inputs - Reps override'!H1446 ), "", IF( ISBLANK( 'F_Inputs - Reps override'!H1446 ), 'F_Inputs - Reps'!H1446, 'F_Inputs - Reps override'!H1446 ) )</f>
        <v>0</v>
      </c>
      <c r="J1446" s="15">
        <f xml:space="preserve"> IF( ISNA( 'F_Inputs - Reps override'!I1446 ), "", IF( ISBLANK( 'F_Inputs - Reps override'!I1446 ), 'F_Inputs - Reps'!I1446, 'F_Inputs - Reps override'!I1446 ) )</f>
        <v>0</v>
      </c>
      <c r="K1446" s="15">
        <f xml:space="preserve"> IF( ISNA( 'F_Inputs - Reps override'!J1446 ), "", IF( ISBLANK( 'F_Inputs - Reps override'!J1446 ), 'F_Inputs - Reps'!J1446, 'F_Inputs - Reps override'!J1446 ) )</f>
        <v>0</v>
      </c>
      <c r="L1446" s="7">
        <f t="shared" si="22"/>
        <v>0</v>
      </c>
      <c r="M1446" t="str">
        <f xml:space="preserve"> INDEX(Lookup!$D$3:$D$134, MATCH('Inputs - Reps'!D1446, Lookup!$C$3:$C$134, 0),)</f>
        <v>3rd Opex BIO</v>
      </c>
    </row>
    <row r="1447" spans="3:13">
      <c r="C1447" s="15" t="s">
        <v>307</v>
      </c>
      <c r="D1447" s="15" t="s">
        <v>282</v>
      </c>
      <c r="E1447" s="15" t="s">
        <v>283</v>
      </c>
      <c r="F1447" s="15" t="s">
        <v>36</v>
      </c>
      <c r="G1447" s="15">
        <f xml:space="preserve"> IF( ISNA( 'F_Inputs - Reps override'!F1447 ), "", IF( ISBLANK( 'F_Inputs - Reps override'!F1447 ), 'F_Inputs - Reps'!F1447, 'F_Inputs - Reps override'!F1447 ) )</f>
        <v>0</v>
      </c>
      <c r="H1447" s="15">
        <f xml:space="preserve"> IF( ISNA( 'F_Inputs - Reps override'!G1447 ), "", IF( ISBLANK( 'F_Inputs - Reps override'!G1447 ), 'F_Inputs - Reps'!G1447, 'F_Inputs - Reps override'!G1447 ) )</f>
        <v>0</v>
      </c>
      <c r="I1447" s="15">
        <f xml:space="preserve"> IF( ISNA( 'F_Inputs - Reps override'!H1447 ), "", IF( ISBLANK( 'F_Inputs - Reps override'!H1447 ), 'F_Inputs - Reps'!H1447, 'F_Inputs - Reps override'!H1447 ) )</f>
        <v>0</v>
      </c>
      <c r="J1447" s="15">
        <f xml:space="preserve"> IF( ISNA( 'F_Inputs - Reps override'!I1447 ), "", IF( ISBLANK( 'F_Inputs - Reps override'!I1447 ), 'F_Inputs - Reps'!I1447, 'F_Inputs - Reps override'!I1447 ) )</f>
        <v>0</v>
      </c>
      <c r="K1447" s="15">
        <f xml:space="preserve"> IF( ISNA( 'F_Inputs - Reps override'!J1447 ), "", IF( ISBLANK( 'F_Inputs - Reps override'!J1447 ), 'F_Inputs - Reps'!J1447, 'F_Inputs - Reps override'!J1447 ) )</f>
        <v>0</v>
      </c>
      <c r="L1447" s="7">
        <f t="shared" si="22"/>
        <v>0</v>
      </c>
      <c r="M1447" t="str">
        <f xml:space="preserve"> INDEX(Lookup!$D$3:$D$134, MATCH('Inputs - Reps'!D1447, Lookup!$C$3:$C$134, 0),)</f>
        <v>3rd Capex WR</v>
      </c>
    </row>
    <row r="1448" spans="3:13">
      <c r="C1448" s="15" t="s">
        <v>307</v>
      </c>
      <c r="D1448" s="15" t="s">
        <v>284</v>
      </c>
      <c r="E1448" s="15" t="s">
        <v>285</v>
      </c>
      <c r="F1448" s="15" t="s">
        <v>36</v>
      </c>
      <c r="G1448" s="15">
        <f xml:space="preserve"> IF( ISNA( 'F_Inputs - Reps override'!F1448 ), "", IF( ISBLANK( 'F_Inputs - Reps override'!F1448 ), 'F_Inputs - Reps'!F1448, 'F_Inputs - Reps override'!F1448 ) )</f>
        <v>0</v>
      </c>
      <c r="H1448" s="15">
        <f xml:space="preserve"> IF( ISNA( 'F_Inputs - Reps override'!G1448 ), "", IF( ISBLANK( 'F_Inputs - Reps override'!G1448 ), 'F_Inputs - Reps'!G1448, 'F_Inputs - Reps override'!G1448 ) )</f>
        <v>0</v>
      </c>
      <c r="I1448" s="15">
        <f xml:space="preserve"> IF( ISNA( 'F_Inputs - Reps override'!H1448 ), "", IF( ISBLANK( 'F_Inputs - Reps override'!H1448 ), 'F_Inputs - Reps'!H1448, 'F_Inputs - Reps override'!H1448 ) )</f>
        <v>0</v>
      </c>
      <c r="J1448" s="15">
        <f xml:space="preserve"> IF( ISNA( 'F_Inputs - Reps override'!I1448 ), "", IF( ISBLANK( 'F_Inputs - Reps override'!I1448 ), 'F_Inputs - Reps'!I1448, 'F_Inputs - Reps override'!I1448 ) )</f>
        <v>0</v>
      </c>
      <c r="K1448" s="15">
        <f xml:space="preserve"> IF( ISNA( 'F_Inputs - Reps override'!J1448 ), "", IF( ISBLANK( 'F_Inputs - Reps override'!J1448 ), 'F_Inputs - Reps'!J1448, 'F_Inputs - Reps override'!J1448 ) )</f>
        <v>0</v>
      </c>
      <c r="L1448" s="7">
        <f t="shared" si="22"/>
        <v>0</v>
      </c>
      <c r="M1448" t="str">
        <f xml:space="preserve"> INDEX(Lookup!$D$3:$D$134, MATCH('Inputs - Reps'!D1448, Lookup!$C$3:$C$134, 0),)</f>
        <v>3rd Capex WN</v>
      </c>
    </row>
    <row r="1449" spans="3:13">
      <c r="C1449" s="15" t="s">
        <v>307</v>
      </c>
      <c r="D1449" s="15" t="s">
        <v>286</v>
      </c>
      <c r="E1449" s="15" t="s">
        <v>269</v>
      </c>
      <c r="F1449" s="15" t="s">
        <v>36</v>
      </c>
      <c r="G1449" s="15">
        <f xml:space="preserve"> IF( ISNA( 'F_Inputs - Reps override'!F1449 ), "", IF( ISBLANK( 'F_Inputs - Reps override'!F1449 ), 'F_Inputs - Reps'!F1449, 'F_Inputs - Reps override'!F1449 ) )</f>
        <v>0</v>
      </c>
      <c r="H1449" s="15">
        <f xml:space="preserve"> IF( ISNA( 'F_Inputs - Reps override'!G1449 ), "", IF( ISBLANK( 'F_Inputs - Reps override'!G1449 ), 'F_Inputs - Reps'!G1449, 'F_Inputs - Reps override'!G1449 ) )</f>
        <v>0</v>
      </c>
      <c r="I1449" s="15">
        <f xml:space="preserve"> IF( ISNA( 'F_Inputs - Reps override'!H1449 ), "", IF( ISBLANK( 'F_Inputs - Reps override'!H1449 ), 'F_Inputs - Reps'!H1449, 'F_Inputs - Reps override'!H1449 ) )</f>
        <v>0</v>
      </c>
      <c r="J1449" s="15">
        <f xml:space="preserve"> IF( ISNA( 'F_Inputs - Reps override'!I1449 ), "", IF( ISBLANK( 'F_Inputs - Reps override'!I1449 ), 'F_Inputs - Reps'!I1449, 'F_Inputs - Reps override'!I1449 ) )</f>
        <v>0</v>
      </c>
      <c r="K1449" s="15">
        <f xml:space="preserve"> IF( ISNA( 'F_Inputs - Reps override'!J1449 ), "", IF( ISBLANK( 'F_Inputs - Reps override'!J1449 ), 'F_Inputs - Reps'!J1449, 'F_Inputs - Reps override'!J1449 ) )</f>
        <v>0</v>
      </c>
      <c r="L1449" s="7">
        <f t="shared" si="22"/>
        <v>0</v>
      </c>
      <c r="M1449" t="str">
        <f xml:space="preserve"> INDEX(Lookup!$D$3:$D$134, MATCH('Inputs - Reps'!D1449, Lookup!$C$3:$C$134, 0),)</f>
        <v>3rd Capex WN</v>
      </c>
    </row>
    <row r="1450" spans="3:13">
      <c r="C1450" s="15" t="s">
        <v>307</v>
      </c>
      <c r="D1450" s="15" t="s">
        <v>287</v>
      </c>
      <c r="E1450" s="15" t="s">
        <v>271</v>
      </c>
      <c r="F1450" s="15" t="s">
        <v>36</v>
      </c>
      <c r="G1450" s="15">
        <f xml:space="preserve"> IF( ISNA( 'F_Inputs - Reps override'!F1450 ), "", IF( ISBLANK( 'F_Inputs - Reps override'!F1450 ), 'F_Inputs - Reps'!F1450, 'F_Inputs - Reps override'!F1450 ) )</f>
        <v>0</v>
      </c>
      <c r="H1450" s="15">
        <f xml:space="preserve"> IF( ISNA( 'F_Inputs - Reps override'!G1450 ), "", IF( ISBLANK( 'F_Inputs - Reps override'!G1450 ), 'F_Inputs - Reps'!G1450, 'F_Inputs - Reps override'!G1450 ) )</f>
        <v>0</v>
      </c>
      <c r="I1450" s="15">
        <f xml:space="preserve"> IF( ISNA( 'F_Inputs - Reps override'!H1450 ), "", IF( ISBLANK( 'F_Inputs - Reps override'!H1450 ), 'F_Inputs - Reps'!H1450, 'F_Inputs - Reps override'!H1450 ) )</f>
        <v>0</v>
      </c>
      <c r="J1450" s="15">
        <f xml:space="preserve"> IF( ISNA( 'F_Inputs - Reps override'!I1450 ), "", IF( ISBLANK( 'F_Inputs - Reps override'!I1450 ), 'F_Inputs - Reps'!I1450, 'F_Inputs - Reps override'!I1450 ) )</f>
        <v>0</v>
      </c>
      <c r="K1450" s="15">
        <f xml:space="preserve"> IF( ISNA( 'F_Inputs - Reps override'!J1450 ), "", IF( ISBLANK( 'F_Inputs - Reps override'!J1450 ), 'F_Inputs - Reps'!J1450, 'F_Inputs - Reps override'!J1450 ) )</f>
        <v>0</v>
      </c>
      <c r="L1450" s="7">
        <f t="shared" si="22"/>
        <v>0</v>
      </c>
      <c r="M1450" t="str">
        <f xml:space="preserve"> INDEX(Lookup!$D$3:$D$134, MATCH('Inputs - Reps'!D1450, Lookup!$C$3:$C$134, 0),)</f>
        <v>3rd Capex WN</v>
      </c>
    </row>
    <row r="1451" spans="3:13">
      <c r="C1451" s="15" t="s">
        <v>307</v>
      </c>
      <c r="D1451" s="15" t="s">
        <v>288</v>
      </c>
      <c r="E1451" s="15" t="s">
        <v>289</v>
      </c>
      <c r="F1451" s="15" t="s">
        <v>36</v>
      </c>
      <c r="G1451" s="15">
        <f xml:space="preserve"> IF( ISNA( 'F_Inputs - Reps override'!F1451 ), "", IF( ISBLANK( 'F_Inputs - Reps override'!F1451 ), 'F_Inputs - Reps'!F1451, 'F_Inputs - Reps override'!F1451 ) )</f>
        <v>0</v>
      </c>
      <c r="H1451" s="15">
        <f xml:space="preserve"> IF( ISNA( 'F_Inputs - Reps override'!G1451 ), "", IF( ISBLANK( 'F_Inputs - Reps override'!G1451 ), 'F_Inputs - Reps'!G1451, 'F_Inputs - Reps override'!G1451 ) )</f>
        <v>0</v>
      </c>
      <c r="I1451" s="15">
        <f xml:space="preserve"> IF( ISNA( 'F_Inputs - Reps override'!H1451 ), "", IF( ISBLANK( 'F_Inputs - Reps override'!H1451 ), 'F_Inputs - Reps'!H1451, 'F_Inputs - Reps override'!H1451 ) )</f>
        <v>0</v>
      </c>
      <c r="J1451" s="15">
        <f xml:space="preserve"> IF( ISNA( 'F_Inputs - Reps override'!I1451 ), "", IF( ISBLANK( 'F_Inputs - Reps override'!I1451 ), 'F_Inputs - Reps'!I1451, 'F_Inputs - Reps override'!I1451 ) )</f>
        <v>0</v>
      </c>
      <c r="K1451" s="15">
        <f xml:space="preserve"> IF( ISNA( 'F_Inputs - Reps override'!J1451 ), "", IF( ISBLANK( 'F_Inputs - Reps override'!J1451 ), 'F_Inputs - Reps'!J1451, 'F_Inputs - Reps override'!J1451 ) )</f>
        <v>0</v>
      </c>
      <c r="L1451" s="7">
        <f t="shared" si="22"/>
        <v>0</v>
      </c>
      <c r="M1451" t="str">
        <f xml:space="preserve"> INDEX(Lookup!$D$3:$D$134, MATCH('Inputs - Reps'!D1451, Lookup!$C$3:$C$134, 0),)</f>
        <v>3rd Capex WWN</v>
      </c>
    </row>
    <row r="1452" spans="3:13">
      <c r="C1452" s="15" t="s">
        <v>307</v>
      </c>
      <c r="D1452" s="15" t="s">
        <v>290</v>
      </c>
      <c r="E1452" s="15" t="s">
        <v>291</v>
      </c>
      <c r="F1452" s="15" t="s">
        <v>36</v>
      </c>
      <c r="G1452" s="15">
        <f xml:space="preserve"> IF( ISNA( 'F_Inputs - Reps override'!F1452 ), "", IF( ISBLANK( 'F_Inputs - Reps override'!F1452 ), 'F_Inputs - Reps'!F1452, 'F_Inputs - Reps override'!F1452 ) )</f>
        <v>0</v>
      </c>
      <c r="H1452" s="15">
        <f xml:space="preserve"> IF( ISNA( 'F_Inputs - Reps override'!G1452 ), "", IF( ISBLANK( 'F_Inputs - Reps override'!G1452 ), 'F_Inputs - Reps'!G1452, 'F_Inputs - Reps override'!G1452 ) )</f>
        <v>0</v>
      </c>
      <c r="I1452" s="15">
        <f xml:space="preserve"> IF( ISNA( 'F_Inputs - Reps override'!H1452 ), "", IF( ISBLANK( 'F_Inputs - Reps override'!H1452 ), 'F_Inputs - Reps'!H1452, 'F_Inputs - Reps override'!H1452 ) )</f>
        <v>0</v>
      </c>
      <c r="J1452" s="15">
        <f xml:space="preserve"> IF( ISNA( 'F_Inputs - Reps override'!I1452 ), "", IF( ISBLANK( 'F_Inputs - Reps override'!I1452 ), 'F_Inputs - Reps'!I1452, 'F_Inputs - Reps override'!I1452 ) )</f>
        <v>0</v>
      </c>
      <c r="K1452" s="15">
        <f xml:space="preserve"> IF( ISNA( 'F_Inputs - Reps override'!J1452 ), "", IF( ISBLANK( 'F_Inputs - Reps override'!J1452 ), 'F_Inputs - Reps'!J1452, 'F_Inputs - Reps override'!J1452 ) )</f>
        <v>0</v>
      </c>
      <c r="L1452" s="7">
        <f t="shared" si="22"/>
        <v>0</v>
      </c>
      <c r="M1452" t="str">
        <f xml:space="preserve"> INDEX(Lookup!$D$3:$D$134, MATCH('Inputs - Reps'!D1452, Lookup!$C$3:$C$134, 0),)</f>
        <v>3rd Capex WWN</v>
      </c>
    </row>
    <row r="1453" spans="3:13">
      <c r="C1453" s="15" t="s">
        <v>307</v>
      </c>
      <c r="D1453" s="15" t="s">
        <v>292</v>
      </c>
      <c r="E1453" s="15" t="s">
        <v>293</v>
      </c>
      <c r="F1453" s="15" t="s">
        <v>36</v>
      </c>
      <c r="G1453" s="15">
        <f xml:space="preserve"> IF( ISNA( 'F_Inputs - Reps override'!F1453 ), "", IF( ISBLANK( 'F_Inputs - Reps override'!F1453 ), 'F_Inputs - Reps'!F1453, 'F_Inputs - Reps override'!F1453 ) )</f>
        <v>0</v>
      </c>
      <c r="H1453" s="15">
        <f xml:space="preserve"> IF( ISNA( 'F_Inputs - Reps override'!G1453 ), "", IF( ISBLANK( 'F_Inputs - Reps override'!G1453 ), 'F_Inputs - Reps'!G1453, 'F_Inputs - Reps override'!G1453 ) )</f>
        <v>0</v>
      </c>
      <c r="I1453" s="15">
        <f xml:space="preserve"> IF( ISNA( 'F_Inputs - Reps override'!H1453 ), "", IF( ISBLANK( 'F_Inputs - Reps override'!H1453 ), 'F_Inputs - Reps'!H1453, 'F_Inputs - Reps override'!H1453 ) )</f>
        <v>0</v>
      </c>
      <c r="J1453" s="15">
        <f xml:space="preserve"> IF( ISNA( 'F_Inputs - Reps override'!I1453 ), "", IF( ISBLANK( 'F_Inputs - Reps override'!I1453 ), 'F_Inputs - Reps'!I1453, 'F_Inputs - Reps override'!I1453 ) )</f>
        <v>0</v>
      </c>
      <c r="K1453" s="15">
        <f xml:space="preserve"> IF( ISNA( 'F_Inputs - Reps override'!J1453 ), "", IF( ISBLANK( 'F_Inputs - Reps override'!J1453 ), 'F_Inputs - Reps'!J1453, 'F_Inputs - Reps override'!J1453 ) )</f>
        <v>0</v>
      </c>
      <c r="L1453" s="7">
        <f t="shared" si="22"/>
        <v>0</v>
      </c>
      <c r="M1453" t="str">
        <f xml:space="preserve"> INDEX(Lookup!$D$3:$D$134, MATCH('Inputs - Reps'!D1453, Lookup!$C$3:$C$134, 0),)</f>
        <v>3rd Capex BIO</v>
      </c>
    </row>
    <row r="1454" spans="3:13">
      <c r="C1454" s="15" t="s">
        <v>307</v>
      </c>
      <c r="D1454" s="15" t="s">
        <v>294</v>
      </c>
      <c r="E1454" s="15" t="s">
        <v>295</v>
      </c>
      <c r="F1454" s="15" t="s">
        <v>36</v>
      </c>
      <c r="G1454" s="15">
        <f xml:space="preserve"> IF( ISNA( 'F_Inputs - Reps override'!F1454 ), "", IF( ISBLANK( 'F_Inputs - Reps override'!F1454 ), 'F_Inputs - Reps'!F1454, 'F_Inputs - Reps override'!F1454 ) )</f>
        <v>0</v>
      </c>
      <c r="H1454" s="15">
        <f xml:space="preserve"> IF( ISNA( 'F_Inputs - Reps override'!G1454 ), "", IF( ISBLANK( 'F_Inputs - Reps override'!G1454 ), 'F_Inputs - Reps'!G1454, 'F_Inputs - Reps override'!G1454 ) )</f>
        <v>0</v>
      </c>
      <c r="I1454" s="15">
        <f xml:space="preserve"> IF( ISNA( 'F_Inputs - Reps override'!H1454 ), "", IF( ISBLANK( 'F_Inputs - Reps override'!H1454 ), 'F_Inputs - Reps'!H1454, 'F_Inputs - Reps override'!H1454 ) )</f>
        <v>0</v>
      </c>
      <c r="J1454" s="15">
        <f xml:space="preserve"> IF( ISNA( 'F_Inputs - Reps override'!I1454 ), "", IF( ISBLANK( 'F_Inputs - Reps override'!I1454 ), 'F_Inputs - Reps'!I1454, 'F_Inputs - Reps override'!I1454 ) )</f>
        <v>0</v>
      </c>
      <c r="K1454" s="15">
        <f xml:space="preserve"> IF( ISNA( 'F_Inputs - Reps override'!J1454 ), "", IF( ISBLANK( 'F_Inputs - Reps override'!J1454 ), 'F_Inputs - Reps'!J1454, 'F_Inputs - Reps override'!J1454 ) )</f>
        <v>0</v>
      </c>
      <c r="L1454" s="7">
        <f t="shared" si="22"/>
        <v>0</v>
      </c>
      <c r="M1454" t="str">
        <f xml:space="preserve"> INDEX(Lookup!$D$3:$D$134, MATCH('Inputs - Reps'!D1454, Lookup!$C$3:$C$134, 0),)</f>
        <v>3rd Capex BIO</v>
      </c>
    </row>
    <row r="1455" spans="3:13">
      <c r="C1455" s="15" t="s">
        <v>307</v>
      </c>
      <c r="D1455" s="15" t="s">
        <v>296</v>
      </c>
      <c r="E1455" s="15" t="s">
        <v>297</v>
      </c>
      <c r="F1455" s="15" t="s">
        <v>36</v>
      </c>
      <c r="G1455" s="15">
        <f xml:space="preserve"> IF( ISNA( 'F_Inputs - Reps override'!F1455 ), "", IF( ISBLANK( 'F_Inputs - Reps override'!F1455 ), 'F_Inputs - Reps'!F1455, 'F_Inputs - Reps override'!F1455 ) )</f>
        <v>0</v>
      </c>
      <c r="H1455" s="15">
        <f xml:space="preserve"> IF( ISNA( 'F_Inputs - Reps override'!G1455 ), "", IF( ISBLANK( 'F_Inputs - Reps override'!G1455 ), 'F_Inputs - Reps'!G1455, 'F_Inputs - Reps override'!G1455 ) )</f>
        <v>0</v>
      </c>
      <c r="I1455" s="15">
        <f xml:space="preserve"> IF( ISNA( 'F_Inputs - Reps override'!H1455 ), "", IF( ISBLANK( 'F_Inputs - Reps override'!H1455 ), 'F_Inputs - Reps'!H1455, 'F_Inputs - Reps override'!H1455 ) )</f>
        <v>0</v>
      </c>
      <c r="J1455" s="15">
        <f xml:space="preserve"> IF( ISNA( 'F_Inputs - Reps override'!I1455 ), "", IF( ISBLANK( 'F_Inputs - Reps override'!I1455 ), 'F_Inputs - Reps'!I1455, 'F_Inputs - Reps override'!I1455 ) )</f>
        <v>0</v>
      </c>
      <c r="K1455" s="15">
        <f xml:space="preserve"> IF( ISNA( 'F_Inputs - Reps override'!J1455 ), "", IF( ISBLANK( 'F_Inputs - Reps override'!J1455 ), 'F_Inputs - Reps'!J1455, 'F_Inputs - Reps override'!J1455 ) )</f>
        <v>0</v>
      </c>
      <c r="L1455" s="7">
        <f t="shared" si="22"/>
        <v>0</v>
      </c>
      <c r="M1455" t="str">
        <f xml:space="preserve"> INDEX(Lookup!$D$3:$D$134, MATCH('Inputs - Reps'!D1455, Lookup!$C$3:$C$134, 0),)</f>
        <v>3rd Capex BIO</v>
      </c>
    </row>
    <row r="1456" spans="3:13">
      <c r="C1456" s="15" t="s">
        <v>308</v>
      </c>
      <c r="D1456" s="15" t="s">
        <v>34</v>
      </c>
      <c r="E1456" s="15" t="s">
        <v>35</v>
      </c>
      <c r="F1456" s="15" t="s">
        <v>36</v>
      </c>
      <c r="G1456" s="15">
        <f xml:space="preserve"> IF( ISNA( 'F_Inputs - Reps override'!F1456 ), "", IF( ISBLANK( 'F_Inputs - Reps override'!F1456 ), 'F_Inputs - Reps'!F1456, 'F_Inputs - Reps override'!F1456 ) )</f>
        <v>6.9458181828890302</v>
      </c>
      <c r="H1456" s="15">
        <f xml:space="preserve"> IF( ISNA( 'F_Inputs - Reps override'!G1456 ), "", IF( ISBLANK( 'F_Inputs - Reps override'!G1456 ), 'F_Inputs - Reps'!G1456, 'F_Inputs - Reps override'!G1456 ) )</f>
        <v>6.9481282892048499</v>
      </c>
      <c r="I1456" s="15">
        <f xml:space="preserve"> IF( ISNA( 'F_Inputs - Reps override'!H1456 ), "", IF( ISBLANK( 'F_Inputs - Reps override'!H1456 ), 'F_Inputs - Reps'!H1456, 'F_Inputs - Reps override'!H1456 ) )</f>
        <v>7.29176241404745</v>
      </c>
      <c r="J1456" s="15">
        <f xml:space="preserve"> IF( ISNA( 'F_Inputs - Reps override'!I1456 ), "", IF( ISBLANK( 'F_Inputs - Reps override'!I1456 ), 'F_Inputs - Reps'!I1456, 'F_Inputs - Reps override'!I1456 ) )</f>
        <v>7.2901054729008701</v>
      </c>
      <c r="K1456" s="15">
        <f xml:space="preserve"> IF( ISNA( 'F_Inputs - Reps override'!J1456 ), "", IF( ISBLANK( 'F_Inputs - Reps override'!J1456 ), 'F_Inputs - Reps'!J1456, 'F_Inputs - Reps override'!J1456 ) )</f>
        <v>7.2904227285867398</v>
      </c>
      <c r="L1456" s="7">
        <f t="shared" si="22"/>
        <v>35.766237087628937</v>
      </c>
      <c r="M1456" t="str">
        <f xml:space="preserve"> INDEX(Lookup!$D$3:$D$134, MATCH('Inputs - Reps'!D1456, Lookup!$C$3:$C$134, 0),)</f>
        <v>B Opex WR</v>
      </c>
    </row>
    <row r="1457" spans="3:13">
      <c r="C1457" s="15" t="s">
        <v>308</v>
      </c>
      <c r="D1457" s="15" t="s">
        <v>38</v>
      </c>
      <c r="E1457" s="15" t="s">
        <v>39</v>
      </c>
      <c r="F1457" s="15" t="s">
        <v>36</v>
      </c>
      <c r="G1457" s="15">
        <f xml:space="preserve"> IF( ISNA( 'F_Inputs - Reps override'!F1457 ), "", IF( ISBLANK( 'F_Inputs - Reps override'!F1457 ), 'F_Inputs - Reps'!F1457, 'F_Inputs - Reps override'!F1457 ) )</f>
        <v>7.5922367691611399</v>
      </c>
      <c r="H1457" s="15">
        <f xml:space="preserve"> IF( ISNA( 'F_Inputs - Reps override'!G1457 ), "", IF( ISBLANK( 'F_Inputs - Reps override'!G1457 ), 'F_Inputs - Reps'!G1457, 'F_Inputs - Reps override'!G1457 ) )</f>
        <v>7.5731125588696804</v>
      </c>
      <c r="I1457" s="15">
        <f xml:space="preserve"> IF( ISNA( 'F_Inputs - Reps override'!H1457 ), "", IF( ISBLANK( 'F_Inputs - Reps override'!H1457 ), 'F_Inputs - Reps'!H1457, 'F_Inputs - Reps override'!H1457 ) )</f>
        <v>7.7992804094482597</v>
      </c>
      <c r="J1457" s="15">
        <f xml:space="preserve"> IF( ISNA( 'F_Inputs - Reps override'!I1457 ), "", IF( ISBLANK( 'F_Inputs - Reps override'!I1457 ), 'F_Inputs - Reps'!I1457, 'F_Inputs - Reps override'!I1457 ) )</f>
        <v>7.7866501882103298</v>
      </c>
      <c r="K1457" s="15">
        <f xml:space="preserve"> IF( ISNA( 'F_Inputs - Reps override'!J1457 ), "", IF( ISBLANK( 'F_Inputs - Reps override'!J1457 ), 'F_Inputs - Reps'!J1457, 'F_Inputs - Reps override'!J1457 ) )</f>
        <v>7.7816364154345399</v>
      </c>
      <c r="L1457" s="7">
        <f t="shared" si="22"/>
        <v>38.532916341123951</v>
      </c>
      <c r="M1457" t="str">
        <f xml:space="preserve"> INDEX(Lookup!$D$3:$D$134, MATCH('Inputs - Reps'!D1457, Lookup!$C$3:$C$134, 0),)</f>
        <v>B Opex WN</v>
      </c>
    </row>
    <row r="1458" spans="3:13">
      <c r="C1458" s="15" t="s">
        <v>308</v>
      </c>
      <c r="D1458" s="15" t="s">
        <v>40</v>
      </c>
      <c r="E1458" s="15" t="s">
        <v>41</v>
      </c>
      <c r="F1458" s="15" t="s">
        <v>36</v>
      </c>
      <c r="G1458" s="15">
        <f xml:space="preserve"> IF( ISNA( 'F_Inputs - Reps override'!F1458 ), "", IF( ISBLANK( 'F_Inputs - Reps override'!F1458 ), 'F_Inputs - Reps'!F1458, 'F_Inputs - Reps override'!F1458 ) )</f>
        <v>51.321746354733001</v>
      </c>
      <c r="H1458" s="15">
        <f xml:space="preserve"> IF( ISNA( 'F_Inputs - Reps override'!G1458 ), "", IF( ISBLANK( 'F_Inputs - Reps override'!G1458 ), 'F_Inputs - Reps'!G1458, 'F_Inputs - Reps override'!G1458 ) )</f>
        <v>50.0207143604324</v>
      </c>
      <c r="I1458" s="15">
        <f xml:space="preserve"> IF( ISNA( 'F_Inputs - Reps override'!H1458 ), "", IF( ISBLANK( 'F_Inputs - Reps override'!H1458 ), 'F_Inputs - Reps'!H1458, 'F_Inputs - Reps override'!H1458 ) )</f>
        <v>47.633955098764901</v>
      </c>
      <c r="J1458" s="15">
        <f xml:space="preserve"> IF( ISNA( 'F_Inputs - Reps override'!I1458 ), "", IF( ISBLANK( 'F_Inputs - Reps override'!I1458 ), 'F_Inputs - Reps'!I1458, 'F_Inputs - Reps override'!I1458 ) )</f>
        <v>44.646477986062699</v>
      </c>
      <c r="K1458" s="15">
        <f xml:space="preserve"> IF( ISNA( 'F_Inputs - Reps override'!J1458 ), "", IF( ISBLANK( 'F_Inputs - Reps override'!J1458 ), 'F_Inputs - Reps'!J1458, 'F_Inputs - Reps override'!J1458 ) )</f>
        <v>44.610387275439599</v>
      </c>
      <c r="L1458" s="7">
        <f t="shared" si="22"/>
        <v>238.23328107543261</v>
      </c>
      <c r="M1458" t="str">
        <f xml:space="preserve"> INDEX(Lookup!$D$3:$D$134, MATCH('Inputs - Reps'!D1458, Lookup!$C$3:$C$134, 0),)</f>
        <v>B Opex WN</v>
      </c>
    </row>
    <row r="1459" spans="3:13">
      <c r="C1459" s="15" t="s">
        <v>308</v>
      </c>
      <c r="D1459" s="15" t="s">
        <v>42</v>
      </c>
      <c r="E1459" s="15" t="s">
        <v>43</v>
      </c>
      <c r="F1459" s="15" t="s">
        <v>36</v>
      </c>
      <c r="G1459" s="15">
        <f xml:space="preserve"> IF( ISNA( 'F_Inputs - Reps override'!F1459 ), "", IF( ISBLANK( 'F_Inputs - Reps override'!F1459 ), 'F_Inputs - Reps'!F1459, 'F_Inputs - Reps override'!F1459 ) )</f>
        <v>1.3901251731447899</v>
      </c>
      <c r="H1459" s="15">
        <f xml:space="preserve"> IF( ISNA( 'F_Inputs - Reps override'!G1459 ), "", IF( ISBLANK( 'F_Inputs - Reps override'!G1459 ), 'F_Inputs - Reps'!G1459, 'F_Inputs - Reps override'!G1459 ) )</f>
        <v>1.39488652942962</v>
      </c>
      <c r="I1459" s="15">
        <f xml:space="preserve"> IF( ISNA( 'F_Inputs - Reps override'!H1459 ), "", IF( ISBLANK( 'F_Inputs - Reps override'!H1459 ), 'F_Inputs - Reps'!H1459, 'F_Inputs - Reps override'!H1459 ) )</f>
        <v>1.46893897008972</v>
      </c>
      <c r="J1459" s="15">
        <f xml:space="preserve"> IF( ISNA( 'F_Inputs - Reps override'!I1459 ), "", IF( ISBLANK( 'F_Inputs - Reps override'!I1459 ), 'F_Inputs - Reps'!I1459, 'F_Inputs - Reps override'!I1459 ) )</f>
        <v>1.4727471816819599</v>
      </c>
      <c r="K1459" s="15">
        <f xml:space="preserve"> IF( ISNA( 'F_Inputs - Reps override'!J1459 ), "", IF( ISBLANK( 'F_Inputs - Reps override'!J1459 ), 'F_Inputs - Reps'!J1459, 'F_Inputs - Reps override'!J1459 ) )</f>
        <v>1.47692438151354</v>
      </c>
      <c r="L1459" s="7">
        <f t="shared" si="22"/>
        <v>7.2036222358596307</v>
      </c>
      <c r="M1459" t="str">
        <f xml:space="preserve"> INDEX(Lookup!$D$3:$D$134, MATCH('Inputs - Reps'!D1459, Lookup!$C$3:$C$134, 0),)</f>
        <v>B Opex WN</v>
      </c>
    </row>
    <row r="1460" spans="3:13">
      <c r="C1460" s="15" t="s">
        <v>308</v>
      </c>
      <c r="D1460" s="15" t="s">
        <v>44</v>
      </c>
      <c r="E1460" s="15" t="s">
        <v>45</v>
      </c>
      <c r="F1460" s="15" t="s">
        <v>36</v>
      </c>
      <c r="G1460" s="15">
        <f xml:space="preserve"> IF( ISNA( 'F_Inputs - Reps override'!F1460 ), "", IF( ISBLANK( 'F_Inputs - Reps override'!F1460 ), 'F_Inputs - Reps'!F1460, 'F_Inputs - Reps override'!F1460 ) )</f>
        <v>0.209697525206233</v>
      </c>
      <c r="H1460" s="15">
        <f xml:space="preserve"> IF( ISNA( 'F_Inputs - Reps override'!G1460 ), "", IF( ISBLANK( 'F_Inputs - Reps override'!G1460 ), 'F_Inputs - Reps'!G1460, 'F_Inputs - Reps override'!G1460 ) )</f>
        <v>0.209697525206233</v>
      </c>
      <c r="I1460" s="15">
        <f xml:space="preserve"> IF( ISNA( 'F_Inputs - Reps override'!H1460 ), "", IF( ISBLANK( 'F_Inputs - Reps override'!H1460 ), 'F_Inputs - Reps'!H1460, 'F_Inputs - Reps override'!H1460 ) )</f>
        <v>0.209697525206233</v>
      </c>
      <c r="J1460" s="15">
        <f xml:space="preserve"> IF( ISNA( 'F_Inputs - Reps override'!I1460 ), "", IF( ISBLANK( 'F_Inputs - Reps override'!I1460 ), 'F_Inputs - Reps'!I1460, 'F_Inputs - Reps override'!I1460 ) )</f>
        <v>0.209697525206233</v>
      </c>
      <c r="K1460" s="15">
        <f xml:space="preserve"> IF( ISNA( 'F_Inputs - Reps override'!J1460 ), "", IF( ISBLANK( 'F_Inputs - Reps override'!J1460 ), 'F_Inputs - Reps'!J1460, 'F_Inputs - Reps override'!J1460 ) )</f>
        <v>0.209697525206233</v>
      </c>
      <c r="L1460" s="7">
        <f t="shared" si="22"/>
        <v>1.0484876260311651</v>
      </c>
      <c r="M1460" t="str">
        <f xml:space="preserve"> INDEX(Lookup!$D$3:$D$134, MATCH('Inputs - Reps'!D1460, Lookup!$C$3:$C$134, 0),)</f>
        <v>E Opex WR</v>
      </c>
    </row>
    <row r="1461" spans="3:13">
      <c r="C1461" s="15" t="s">
        <v>308</v>
      </c>
      <c r="D1461" s="15" t="s">
        <v>46</v>
      </c>
      <c r="E1461" s="15" t="s">
        <v>47</v>
      </c>
      <c r="F1461" s="15" t="s">
        <v>36</v>
      </c>
      <c r="G1461" s="15">
        <f xml:space="preserve"> IF( ISNA( 'F_Inputs - Reps override'!F1461 ), "", IF( ISBLANK( 'F_Inputs - Reps override'!F1461 ), 'F_Inputs - Reps'!F1461, 'F_Inputs - Reps override'!F1461 ) )</f>
        <v>0</v>
      </c>
      <c r="H1461" s="15">
        <f xml:space="preserve"> IF( ISNA( 'F_Inputs - Reps override'!G1461 ), "", IF( ISBLANK( 'F_Inputs - Reps override'!G1461 ), 'F_Inputs - Reps'!G1461, 'F_Inputs - Reps override'!G1461 ) )</f>
        <v>0</v>
      </c>
      <c r="I1461" s="15">
        <f xml:space="preserve"> IF( ISNA( 'F_Inputs - Reps override'!H1461 ), "", IF( ISBLANK( 'F_Inputs - Reps override'!H1461 ), 'F_Inputs - Reps'!H1461, 'F_Inputs - Reps override'!H1461 ) )</f>
        <v>0</v>
      </c>
      <c r="J1461" s="15">
        <f xml:space="preserve"> IF( ISNA( 'F_Inputs - Reps override'!I1461 ), "", IF( ISBLANK( 'F_Inputs - Reps override'!I1461 ), 'F_Inputs - Reps'!I1461, 'F_Inputs - Reps override'!I1461 ) )</f>
        <v>0</v>
      </c>
      <c r="K1461" s="15">
        <f xml:space="preserve"> IF( ISNA( 'F_Inputs - Reps override'!J1461 ), "", IF( ISBLANK( 'F_Inputs - Reps override'!J1461 ), 'F_Inputs - Reps'!J1461, 'F_Inputs - Reps override'!J1461 ) )</f>
        <v>0</v>
      </c>
      <c r="L1461" s="7">
        <f t="shared" si="22"/>
        <v>0</v>
      </c>
      <c r="M1461" t="str">
        <f xml:space="preserve"> INDEX(Lookup!$D$3:$D$134, MATCH('Inputs - Reps'!D1461, Lookup!$C$3:$C$134, 0),)</f>
        <v>E Opex WN</v>
      </c>
    </row>
    <row r="1462" spans="3:13">
      <c r="C1462" s="15" t="s">
        <v>308</v>
      </c>
      <c r="D1462" s="15" t="s">
        <v>48</v>
      </c>
      <c r="E1462" s="15" t="s">
        <v>49</v>
      </c>
      <c r="F1462" s="15" t="s">
        <v>36</v>
      </c>
      <c r="G1462" s="15">
        <f xml:space="preserve"> IF( ISNA( 'F_Inputs - Reps override'!F1462 ), "", IF( ISBLANK( 'F_Inputs - Reps override'!F1462 ), 'F_Inputs - Reps'!F1462, 'F_Inputs - Reps override'!F1462 ) )</f>
        <v>0.431044912923923</v>
      </c>
      <c r="H1462" s="15">
        <f xml:space="preserve"> IF( ISNA( 'F_Inputs - Reps override'!G1462 ), "", IF( ISBLANK( 'F_Inputs - Reps override'!G1462 ), 'F_Inputs - Reps'!G1462, 'F_Inputs - Reps override'!G1462 ) )</f>
        <v>0.431044912923923</v>
      </c>
      <c r="I1462" s="15">
        <f xml:space="preserve"> IF( ISNA( 'F_Inputs - Reps override'!H1462 ), "", IF( ISBLANK( 'F_Inputs - Reps override'!H1462 ), 'F_Inputs - Reps'!H1462, 'F_Inputs - Reps override'!H1462 ) )</f>
        <v>1.4986953673063099</v>
      </c>
      <c r="J1462" s="15">
        <f xml:space="preserve"> IF( ISNA( 'F_Inputs - Reps override'!I1462 ), "", IF( ISBLANK( 'F_Inputs - Reps override'!I1462 ), 'F_Inputs - Reps'!I1462, 'F_Inputs - Reps override'!I1462 ) )</f>
        <v>1.4404460547490201</v>
      </c>
      <c r="K1462" s="15">
        <f xml:space="preserve"> IF( ISNA( 'F_Inputs - Reps override'!J1462 ), "", IF( ISBLANK( 'F_Inputs - Reps override'!J1462 ), 'F_Inputs - Reps'!J1462, 'F_Inputs - Reps override'!J1462 ) )</f>
        <v>1.4054964672146499</v>
      </c>
      <c r="L1462" s="7">
        <f t="shared" si="22"/>
        <v>5.2067277151178253</v>
      </c>
      <c r="M1462" t="str">
        <f xml:space="preserve"> INDEX(Lookup!$D$3:$D$134, MATCH('Inputs - Reps'!D1462, Lookup!$C$3:$C$134, 0),)</f>
        <v>E Opex WN</v>
      </c>
    </row>
    <row r="1463" spans="3:13">
      <c r="C1463" s="15" t="s">
        <v>308</v>
      </c>
      <c r="D1463" s="15" t="s">
        <v>50</v>
      </c>
      <c r="E1463" s="15" t="s">
        <v>51</v>
      </c>
      <c r="F1463" s="15" t="s">
        <v>36</v>
      </c>
      <c r="G1463" s="15">
        <f xml:space="preserve"> IF( ISNA( 'F_Inputs - Reps override'!F1463 ), "", IF( ISBLANK( 'F_Inputs - Reps override'!F1463 ), 'F_Inputs - Reps'!F1463, 'F_Inputs - Reps override'!F1463 ) )</f>
        <v>0.71064161319889996</v>
      </c>
      <c r="H1463" s="15">
        <f xml:space="preserve"> IF( ISNA( 'F_Inputs - Reps override'!G1463 ), "", IF( ISBLANK( 'F_Inputs - Reps override'!G1463 ), 'F_Inputs - Reps'!G1463, 'F_Inputs - Reps override'!G1463 ) )</f>
        <v>0.68734188817598496</v>
      </c>
      <c r="I1463" s="15">
        <f xml:space="preserve"> IF( ISNA( 'F_Inputs - Reps override'!H1463 ), "", IF( ISBLANK( 'F_Inputs - Reps override'!H1463 ), 'F_Inputs - Reps'!H1463, 'F_Inputs - Reps override'!H1463 ) )</f>
        <v>0.67569202566452802</v>
      </c>
      <c r="J1463" s="15">
        <f xml:space="preserve"> IF( ISNA( 'F_Inputs - Reps override'!I1463 ), "", IF( ISBLANK( 'F_Inputs - Reps override'!I1463 ), 'F_Inputs - Reps'!I1463, 'F_Inputs - Reps override'!I1463 ) )</f>
        <v>0.67569202566452802</v>
      </c>
      <c r="K1463" s="15">
        <f xml:space="preserve"> IF( ISNA( 'F_Inputs - Reps override'!J1463 ), "", IF( ISBLANK( 'F_Inputs - Reps override'!J1463 ), 'F_Inputs - Reps'!J1463, 'F_Inputs - Reps override'!J1463 ) )</f>
        <v>0.65239230064161302</v>
      </c>
      <c r="L1463" s="7">
        <f t="shared" si="22"/>
        <v>3.4017598533455535</v>
      </c>
      <c r="M1463" t="str">
        <f xml:space="preserve"> INDEX(Lookup!$D$3:$D$134, MATCH('Inputs - Reps'!D1463, Lookup!$C$3:$C$134, 0),)</f>
        <v>E Opex WN</v>
      </c>
    </row>
    <row r="1464" spans="3:13">
      <c r="C1464" s="15" t="s">
        <v>308</v>
      </c>
      <c r="D1464" s="15" t="s">
        <v>52</v>
      </c>
      <c r="E1464" s="15" t="s">
        <v>53</v>
      </c>
      <c r="F1464" s="15" t="s">
        <v>36</v>
      </c>
      <c r="G1464" s="15">
        <f xml:space="preserve"> IF( ISNA( 'F_Inputs - Reps override'!F1464 ), "", IF( ISBLANK( 'F_Inputs - Reps override'!F1464 ), 'F_Inputs - Reps'!F1464, 'F_Inputs - Reps override'!F1464 ) )</f>
        <v>0</v>
      </c>
      <c r="H1464" s="15">
        <f xml:space="preserve"> IF( ISNA( 'F_Inputs - Reps override'!G1464 ), "", IF( ISBLANK( 'F_Inputs - Reps override'!G1464 ), 'F_Inputs - Reps'!G1464, 'F_Inputs - Reps override'!G1464 ) )</f>
        <v>0</v>
      </c>
      <c r="I1464" s="15">
        <f xml:space="preserve"> IF( ISNA( 'F_Inputs - Reps override'!H1464 ), "", IF( ISBLANK( 'F_Inputs - Reps override'!H1464 ), 'F_Inputs - Reps'!H1464, 'F_Inputs - Reps override'!H1464 ) )</f>
        <v>0</v>
      </c>
      <c r="J1464" s="15">
        <f xml:space="preserve"> IF( ISNA( 'F_Inputs - Reps override'!I1464 ), "", IF( ISBLANK( 'F_Inputs - Reps override'!I1464 ), 'F_Inputs - Reps'!I1464, 'F_Inputs - Reps override'!I1464 ) )</f>
        <v>0</v>
      </c>
      <c r="K1464" s="15">
        <f xml:space="preserve"> IF( ISNA( 'F_Inputs - Reps override'!J1464 ), "", IF( ISBLANK( 'F_Inputs - Reps override'!J1464 ), 'F_Inputs - Reps'!J1464, 'F_Inputs - Reps override'!J1464 ) )</f>
        <v>0</v>
      </c>
      <c r="L1464" s="7">
        <f t="shared" si="22"/>
        <v>0</v>
      </c>
      <c r="M1464" t="str">
        <f xml:space="preserve"> INDEX(Lookup!$D$3:$D$134, MATCH('Inputs - Reps'!D1464, Lookup!$C$3:$C$134, 0),)</f>
        <v>Plus Opex WR</v>
      </c>
    </row>
    <row r="1465" spans="3:13">
      <c r="C1465" s="15" t="s">
        <v>308</v>
      </c>
      <c r="D1465" s="15" t="s">
        <v>54</v>
      </c>
      <c r="E1465" s="15" t="s">
        <v>55</v>
      </c>
      <c r="F1465" s="15" t="s">
        <v>36</v>
      </c>
      <c r="G1465" s="15">
        <f xml:space="preserve"> IF( ISNA( 'F_Inputs - Reps override'!F1465 ), "", IF( ISBLANK( 'F_Inputs - Reps override'!F1465 ), 'F_Inputs - Reps'!F1465, 'F_Inputs - Reps override'!F1465 ) )</f>
        <v>0</v>
      </c>
      <c r="H1465" s="15">
        <f xml:space="preserve"> IF( ISNA( 'F_Inputs - Reps override'!G1465 ), "", IF( ISBLANK( 'F_Inputs - Reps override'!G1465 ), 'F_Inputs - Reps'!G1465, 'F_Inputs - Reps override'!G1465 ) )</f>
        <v>0</v>
      </c>
      <c r="I1465" s="15">
        <f xml:space="preserve"> IF( ISNA( 'F_Inputs - Reps override'!H1465 ), "", IF( ISBLANK( 'F_Inputs - Reps override'!H1465 ), 'F_Inputs - Reps'!H1465, 'F_Inputs - Reps override'!H1465 ) )</f>
        <v>0</v>
      </c>
      <c r="J1465" s="15">
        <f xml:space="preserve"> IF( ISNA( 'F_Inputs - Reps override'!I1465 ), "", IF( ISBLANK( 'F_Inputs - Reps override'!I1465 ), 'F_Inputs - Reps'!I1465, 'F_Inputs - Reps override'!I1465 ) )</f>
        <v>0</v>
      </c>
      <c r="K1465" s="15">
        <f xml:space="preserve"> IF( ISNA( 'F_Inputs - Reps override'!J1465 ), "", IF( ISBLANK( 'F_Inputs - Reps override'!J1465 ), 'F_Inputs - Reps'!J1465, 'F_Inputs - Reps override'!J1465 ) )</f>
        <v>0</v>
      </c>
      <c r="L1465" s="7">
        <f t="shared" si="22"/>
        <v>0</v>
      </c>
      <c r="M1465" t="str">
        <f xml:space="preserve"> INDEX(Lookup!$D$3:$D$134, MATCH('Inputs - Reps'!D1465, Lookup!$C$3:$C$134, 0),)</f>
        <v>Plus Opex WN</v>
      </c>
    </row>
    <row r="1466" spans="3:13">
      <c r="C1466" s="15" t="s">
        <v>308</v>
      </c>
      <c r="D1466" s="15" t="s">
        <v>56</v>
      </c>
      <c r="E1466" s="15" t="s">
        <v>57</v>
      </c>
      <c r="F1466" s="15" t="s">
        <v>36</v>
      </c>
      <c r="G1466" s="15">
        <f xml:space="preserve"> IF( ISNA( 'F_Inputs - Reps override'!F1466 ), "", IF( ISBLANK( 'F_Inputs - Reps override'!F1466 ), 'F_Inputs - Reps'!F1466, 'F_Inputs - Reps override'!F1466 ) )</f>
        <v>0</v>
      </c>
      <c r="H1466" s="15">
        <f xml:space="preserve"> IF( ISNA( 'F_Inputs - Reps override'!G1466 ), "", IF( ISBLANK( 'F_Inputs - Reps override'!G1466 ), 'F_Inputs - Reps'!G1466, 'F_Inputs - Reps override'!G1466 ) )</f>
        <v>0</v>
      </c>
      <c r="I1466" s="15">
        <f xml:space="preserve"> IF( ISNA( 'F_Inputs - Reps override'!H1466 ), "", IF( ISBLANK( 'F_Inputs - Reps override'!H1466 ), 'F_Inputs - Reps'!H1466, 'F_Inputs - Reps override'!H1466 ) )</f>
        <v>0</v>
      </c>
      <c r="J1466" s="15">
        <f xml:space="preserve"> IF( ISNA( 'F_Inputs - Reps override'!I1466 ), "", IF( ISBLANK( 'F_Inputs - Reps override'!I1466 ), 'F_Inputs - Reps'!I1466, 'F_Inputs - Reps override'!I1466 ) )</f>
        <v>0</v>
      </c>
      <c r="K1466" s="15">
        <f xml:space="preserve"> IF( ISNA( 'F_Inputs - Reps override'!J1466 ), "", IF( ISBLANK( 'F_Inputs - Reps override'!J1466 ), 'F_Inputs - Reps'!J1466, 'F_Inputs - Reps override'!J1466 ) )</f>
        <v>0</v>
      </c>
      <c r="L1466" s="7">
        <f t="shared" si="22"/>
        <v>0</v>
      </c>
      <c r="M1466" t="str">
        <f xml:space="preserve"> INDEX(Lookup!$D$3:$D$134, MATCH('Inputs - Reps'!D1466, Lookup!$C$3:$C$134, 0),)</f>
        <v>Plus Opex WN</v>
      </c>
    </row>
    <row r="1467" spans="3:13">
      <c r="C1467" s="15" t="s">
        <v>308</v>
      </c>
      <c r="D1467" s="15" t="s">
        <v>58</v>
      </c>
      <c r="E1467" s="15" t="s">
        <v>59</v>
      </c>
      <c r="F1467" s="15" t="s">
        <v>36</v>
      </c>
      <c r="G1467" s="15">
        <f xml:space="preserve"> IF( ISNA( 'F_Inputs - Reps override'!F1467 ), "", IF( ISBLANK( 'F_Inputs - Reps override'!F1467 ), 'F_Inputs - Reps'!F1467, 'F_Inputs - Reps override'!F1467 ) )</f>
        <v>0</v>
      </c>
      <c r="H1467" s="15">
        <f xml:space="preserve"> IF( ISNA( 'F_Inputs - Reps override'!G1467 ), "", IF( ISBLANK( 'F_Inputs - Reps override'!G1467 ), 'F_Inputs - Reps'!G1467, 'F_Inputs - Reps override'!G1467 ) )</f>
        <v>0</v>
      </c>
      <c r="I1467" s="15">
        <f xml:space="preserve"> IF( ISNA( 'F_Inputs - Reps override'!H1467 ), "", IF( ISBLANK( 'F_Inputs - Reps override'!H1467 ), 'F_Inputs - Reps'!H1467, 'F_Inputs - Reps override'!H1467 ) )</f>
        <v>0</v>
      </c>
      <c r="J1467" s="15">
        <f xml:space="preserve"> IF( ISNA( 'F_Inputs - Reps override'!I1467 ), "", IF( ISBLANK( 'F_Inputs - Reps override'!I1467 ), 'F_Inputs - Reps'!I1467, 'F_Inputs - Reps override'!I1467 ) )</f>
        <v>0</v>
      </c>
      <c r="K1467" s="15">
        <f xml:space="preserve"> IF( ISNA( 'F_Inputs - Reps override'!J1467 ), "", IF( ISBLANK( 'F_Inputs - Reps override'!J1467 ), 'F_Inputs - Reps'!J1467, 'F_Inputs - Reps override'!J1467 ) )</f>
        <v>0</v>
      </c>
      <c r="L1467" s="7">
        <f t="shared" si="22"/>
        <v>0</v>
      </c>
      <c r="M1467" t="str">
        <f xml:space="preserve"> INDEX(Lookup!$D$3:$D$134, MATCH('Inputs - Reps'!D1467, Lookup!$C$3:$C$134, 0),)</f>
        <v>Plus Opex WN</v>
      </c>
    </row>
    <row r="1468" spans="3:13">
      <c r="C1468" s="15" t="s">
        <v>308</v>
      </c>
      <c r="D1468" s="15" t="s">
        <v>60</v>
      </c>
      <c r="E1468" s="15" t="s">
        <v>61</v>
      </c>
      <c r="F1468" s="15" t="s">
        <v>36</v>
      </c>
      <c r="G1468" s="15">
        <f xml:space="preserve"> IF( ISNA( 'F_Inputs - Reps override'!F1468 ), "", IF( ISBLANK( 'F_Inputs - Reps override'!F1468 ), 'F_Inputs - Reps'!F1468, 'F_Inputs - Reps override'!F1468 ) )</f>
        <v>0</v>
      </c>
      <c r="H1468" s="15">
        <f xml:space="preserve"> IF( ISNA( 'F_Inputs - Reps override'!G1468 ), "", IF( ISBLANK( 'F_Inputs - Reps override'!G1468 ), 'F_Inputs - Reps'!G1468, 'F_Inputs - Reps override'!G1468 ) )</f>
        <v>0</v>
      </c>
      <c r="I1468" s="15">
        <f xml:space="preserve"> IF( ISNA( 'F_Inputs - Reps override'!H1468 ), "", IF( ISBLANK( 'F_Inputs - Reps override'!H1468 ), 'F_Inputs - Reps'!H1468, 'F_Inputs - Reps override'!H1468 ) )</f>
        <v>0</v>
      </c>
      <c r="J1468" s="15">
        <f xml:space="preserve"> IF( ISNA( 'F_Inputs - Reps override'!I1468 ), "", IF( ISBLANK( 'F_Inputs - Reps override'!I1468 ), 'F_Inputs - Reps'!I1468, 'F_Inputs - Reps override'!I1468 ) )</f>
        <v>0</v>
      </c>
      <c r="K1468" s="15">
        <f xml:space="preserve"> IF( ISNA( 'F_Inputs - Reps override'!J1468 ), "", IF( ISBLANK( 'F_Inputs - Reps override'!J1468 ), 'F_Inputs - Reps'!J1468, 'F_Inputs - Reps override'!J1468 ) )</f>
        <v>0</v>
      </c>
      <c r="L1468" s="7">
        <f t="shared" si="22"/>
        <v>0</v>
      </c>
      <c r="M1468" t="str">
        <f xml:space="preserve"> INDEX(Lookup!$D$3:$D$134, MATCH('Inputs - Reps'!D1468, Lookup!$C$3:$C$134, 0),)</f>
        <v>Plus Opex WR</v>
      </c>
    </row>
    <row r="1469" spans="3:13">
      <c r="C1469" s="15" t="s">
        <v>308</v>
      </c>
      <c r="D1469" s="15" t="s">
        <v>62</v>
      </c>
      <c r="E1469" s="15" t="s">
        <v>63</v>
      </c>
      <c r="F1469" s="15" t="s">
        <v>36</v>
      </c>
      <c r="G1469" s="15">
        <f xml:space="preserve"> IF( ISNA( 'F_Inputs - Reps override'!F1469 ), "", IF( ISBLANK( 'F_Inputs - Reps override'!F1469 ), 'F_Inputs - Reps'!F1469, 'F_Inputs - Reps override'!F1469 ) )</f>
        <v>0</v>
      </c>
      <c r="H1469" s="15">
        <f xml:space="preserve"> IF( ISNA( 'F_Inputs - Reps override'!G1469 ), "", IF( ISBLANK( 'F_Inputs - Reps override'!G1469 ), 'F_Inputs - Reps'!G1469, 'F_Inputs - Reps override'!G1469 ) )</f>
        <v>0</v>
      </c>
      <c r="I1469" s="15">
        <f xml:space="preserve"> IF( ISNA( 'F_Inputs - Reps override'!H1469 ), "", IF( ISBLANK( 'F_Inputs - Reps override'!H1469 ), 'F_Inputs - Reps'!H1469, 'F_Inputs - Reps override'!H1469 ) )</f>
        <v>0</v>
      </c>
      <c r="J1469" s="15">
        <f xml:space="preserve"> IF( ISNA( 'F_Inputs - Reps override'!I1469 ), "", IF( ISBLANK( 'F_Inputs - Reps override'!I1469 ), 'F_Inputs - Reps'!I1469, 'F_Inputs - Reps override'!I1469 ) )</f>
        <v>0</v>
      </c>
      <c r="K1469" s="15">
        <f xml:space="preserve"> IF( ISNA( 'F_Inputs - Reps override'!J1469 ), "", IF( ISBLANK( 'F_Inputs - Reps override'!J1469 ), 'F_Inputs - Reps'!J1469, 'F_Inputs - Reps override'!J1469 ) )</f>
        <v>0</v>
      </c>
      <c r="L1469" s="7">
        <f t="shared" si="22"/>
        <v>0</v>
      </c>
      <c r="M1469" t="str">
        <f xml:space="preserve"> INDEX(Lookup!$D$3:$D$134, MATCH('Inputs - Reps'!D1469, Lookup!$C$3:$C$134, 0),)</f>
        <v>Plus Opex WN</v>
      </c>
    </row>
    <row r="1470" spans="3:13">
      <c r="C1470" s="15" t="s">
        <v>308</v>
      </c>
      <c r="D1470" s="15" t="s">
        <v>64</v>
      </c>
      <c r="E1470" s="15" t="s">
        <v>65</v>
      </c>
      <c r="F1470" s="15" t="s">
        <v>36</v>
      </c>
      <c r="G1470" s="15">
        <f xml:space="preserve"> IF( ISNA( 'F_Inputs - Reps override'!F1470 ), "", IF( ISBLANK( 'F_Inputs - Reps override'!F1470 ), 'F_Inputs - Reps'!F1470, 'F_Inputs - Reps override'!F1470 ) )</f>
        <v>0</v>
      </c>
      <c r="H1470" s="15">
        <f xml:space="preserve"> IF( ISNA( 'F_Inputs - Reps override'!G1470 ), "", IF( ISBLANK( 'F_Inputs - Reps override'!G1470 ), 'F_Inputs - Reps'!G1470, 'F_Inputs - Reps override'!G1470 ) )</f>
        <v>0</v>
      </c>
      <c r="I1470" s="15">
        <f xml:space="preserve"> IF( ISNA( 'F_Inputs - Reps override'!H1470 ), "", IF( ISBLANK( 'F_Inputs - Reps override'!H1470 ), 'F_Inputs - Reps'!H1470, 'F_Inputs - Reps override'!H1470 ) )</f>
        <v>0</v>
      </c>
      <c r="J1470" s="15">
        <f xml:space="preserve"> IF( ISNA( 'F_Inputs - Reps override'!I1470 ), "", IF( ISBLANK( 'F_Inputs - Reps override'!I1470 ), 'F_Inputs - Reps'!I1470, 'F_Inputs - Reps override'!I1470 ) )</f>
        <v>0</v>
      </c>
      <c r="K1470" s="15">
        <f xml:space="preserve"> IF( ISNA( 'F_Inputs - Reps override'!J1470 ), "", IF( ISBLANK( 'F_Inputs - Reps override'!J1470 ), 'F_Inputs - Reps'!J1470, 'F_Inputs - Reps override'!J1470 ) )</f>
        <v>0</v>
      </c>
      <c r="L1470" s="7">
        <f t="shared" si="22"/>
        <v>0</v>
      </c>
      <c r="M1470" t="str">
        <f xml:space="preserve"> INDEX(Lookup!$D$3:$D$134, MATCH('Inputs - Reps'!D1470, Lookup!$C$3:$C$134, 0),)</f>
        <v>Plus Opex WN</v>
      </c>
    </row>
    <row r="1471" spans="3:13">
      <c r="C1471" s="15" t="s">
        <v>308</v>
      </c>
      <c r="D1471" s="15" t="s">
        <v>66</v>
      </c>
      <c r="E1471" s="15" t="s">
        <v>67</v>
      </c>
      <c r="F1471" s="15" t="s">
        <v>36</v>
      </c>
      <c r="G1471" s="15">
        <f xml:space="preserve"> IF( ISNA( 'F_Inputs - Reps override'!F1471 ), "", IF( ISBLANK( 'F_Inputs - Reps override'!F1471 ), 'F_Inputs - Reps'!F1471, 'F_Inputs - Reps override'!F1471 ) )</f>
        <v>0</v>
      </c>
      <c r="H1471" s="15">
        <f xml:space="preserve"> IF( ISNA( 'F_Inputs - Reps override'!G1471 ), "", IF( ISBLANK( 'F_Inputs - Reps override'!G1471 ), 'F_Inputs - Reps'!G1471, 'F_Inputs - Reps override'!G1471 ) )</f>
        <v>0</v>
      </c>
      <c r="I1471" s="15">
        <f xml:space="preserve"> IF( ISNA( 'F_Inputs - Reps override'!H1471 ), "", IF( ISBLANK( 'F_Inputs - Reps override'!H1471 ), 'F_Inputs - Reps'!H1471, 'F_Inputs - Reps override'!H1471 ) )</f>
        <v>0</v>
      </c>
      <c r="J1471" s="15">
        <f xml:space="preserve"> IF( ISNA( 'F_Inputs - Reps override'!I1471 ), "", IF( ISBLANK( 'F_Inputs - Reps override'!I1471 ), 'F_Inputs - Reps'!I1471, 'F_Inputs - Reps override'!I1471 ) )</f>
        <v>0</v>
      </c>
      <c r="K1471" s="15">
        <f xml:space="preserve"> IF( ISNA( 'F_Inputs - Reps override'!J1471 ), "", IF( ISBLANK( 'F_Inputs - Reps override'!J1471 ), 'F_Inputs - Reps'!J1471, 'F_Inputs - Reps override'!J1471 ) )</f>
        <v>0</v>
      </c>
      <c r="L1471" s="7">
        <f t="shared" si="22"/>
        <v>0</v>
      </c>
      <c r="M1471" t="str">
        <f xml:space="preserve"> INDEX(Lookup!$D$3:$D$134, MATCH('Inputs - Reps'!D1471, Lookup!$C$3:$C$134, 0),)</f>
        <v>Plus Opex WN</v>
      </c>
    </row>
    <row r="1472" spans="3:13">
      <c r="C1472" s="15" t="s">
        <v>308</v>
      </c>
      <c r="D1472" s="15" t="s">
        <v>68</v>
      </c>
      <c r="E1472" s="15" t="s">
        <v>69</v>
      </c>
      <c r="F1472" s="15" t="s">
        <v>36</v>
      </c>
      <c r="G1472" s="15">
        <f xml:space="preserve"> IF( ISNA( 'F_Inputs - Reps override'!F1472 ), "", IF( ISBLANK( 'F_Inputs - Reps override'!F1472 ), 'F_Inputs - Reps'!F1472, 'F_Inputs - Reps override'!F1472 ) )</f>
        <v>0</v>
      </c>
      <c r="H1472" s="15">
        <f xml:space="preserve"> IF( ISNA( 'F_Inputs - Reps override'!G1472 ), "", IF( ISBLANK( 'F_Inputs - Reps override'!G1472 ), 'F_Inputs - Reps'!G1472, 'F_Inputs - Reps override'!G1472 ) )</f>
        <v>0</v>
      </c>
      <c r="I1472" s="15">
        <f xml:space="preserve"> IF( ISNA( 'F_Inputs - Reps override'!H1472 ), "", IF( ISBLANK( 'F_Inputs - Reps override'!H1472 ), 'F_Inputs - Reps'!H1472, 'F_Inputs - Reps override'!H1472 ) )</f>
        <v>0</v>
      </c>
      <c r="J1472" s="15">
        <f xml:space="preserve"> IF( ISNA( 'F_Inputs - Reps override'!I1472 ), "", IF( ISBLANK( 'F_Inputs - Reps override'!I1472 ), 'F_Inputs - Reps'!I1472, 'F_Inputs - Reps override'!I1472 ) )</f>
        <v>0</v>
      </c>
      <c r="K1472" s="15">
        <f xml:space="preserve"> IF( ISNA( 'F_Inputs - Reps override'!J1472 ), "", IF( ISBLANK( 'F_Inputs - Reps override'!J1472 ), 'F_Inputs - Reps'!J1472, 'F_Inputs - Reps override'!J1472 ) )</f>
        <v>0</v>
      </c>
      <c r="L1472" s="7">
        <f t="shared" si="22"/>
        <v>0</v>
      </c>
      <c r="M1472" t="str">
        <f xml:space="preserve"> INDEX(Lookup!$D$3:$D$134, MATCH('Inputs - Reps'!D1472, Lookup!$C$3:$C$134, 0),)</f>
        <v>Plus Opex WR</v>
      </c>
    </row>
    <row r="1473" spans="3:13">
      <c r="C1473" s="15" t="s">
        <v>308</v>
      </c>
      <c r="D1473" s="15" t="s">
        <v>70</v>
      </c>
      <c r="E1473" s="15" t="s">
        <v>71</v>
      </c>
      <c r="F1473" s="15" t="s">
        <v>36</v>
      </c>
      <c r="G1473" s="15">
        <f xml:space="preserve"> IF( ISNA( 'F_Inputs - Reps override'!F1473 ), "", IF( ISBLANK( 'F_Inputs - Reps override'!F1473 ), 'F_Inputs - Reps'!F1473, 'F_Inputs - Reps override'!F1473 ) )</f>
        <v>0</v>
      </c>
      <c r="H1473" s="15">
        <f xml:space="preserve"> IF( ISNA( 'F_Inputs - Reps override'!G1473 ), "", IF( ISBLANK( 'F_Inputs - Reps override'!G1473 ), 'F_Inputs - Reps'!G1473, 'F_Inputs - Reps override'!G1473 ) )</f>
        <v>0</v>
      </c>
      <c r="I1473" s="15">
        <f xml:space="preserve"> IF( ISNA( 'F_Inputs - Reps override'!H1473 ), "", IF( ISBLANK( 'F_Inputs - Reps override'!H1473 ), 'F_Inputs - Reps'!H1473, 'F_Inputs - Reps override'!H1473 ) )</f>
        <v>0</v>
      </c>
      <c r="J1473" s="15">
        <f xml:space="preserve"> IF( ISNA( 'F_Inputs - Reps override'!I1473 ), "", IF( ISBLANK( 'F_Inputs - Reps override'!I1473 ), 'F_Inputs - Reps'!I1473, 'F_Inputs - Reps override'!I1473 ) )</f>
        <v>0</v>
      </c>
      <c r="K1473" s="15">
        <f xml:space="preserve"> IF( ISNA( 'F_Inputs - Reps override'!J1473 ), "", IF( ISBLANK( 'F_Inputs - Reps override'!J1473 ), 'F_Inputs - Reps'!J1473, 'F_Inputs - Reps override'!J1473 ) )</f>
        <v>0</v>
      </c>
      <c r="L1473" s="7">
        <f t="shared" si="22"/>
        <v>0</v>
      </c>
      <c r="M1473" t="str">
        <f xml:space="preserve"> INDEX(Lookup!$D$3:$D$134, MATCH('Inputs - Reps'!D1473, Lookup!$C$3:$C$134, 0),)</f>
        <v>Plus Opex WN</v>
      </c>
    </row>
    <row r="1474" spans="3:13">
      <c r="C1474" s="15" t="s">
        <v>308</v>
      </c>
      <c r="D1474" s="15" t="s">
        <v>72</v>
      </c>
      <c r="E1474" s="15" t="s">
        <v>73</v>
      </c>
      <c r="F1474" s="15" t="s">
        <v>36</v>
      </c>
      <c r="G1474" s="15">
        <f xml:space="preserve"> IF( ISNA( 'F_Inputs - Reps override'!F1474 ), "", IF( ISBLANK( 'F_Inputs - Reps override'!F1474 ), 'F_Inputs - Reps'!F1474, 'F_Inputs - Reps override'!F1474 ) )</f>
        <v>0</v>
      </c>
      <c r="H1474" s="15">
        <f xml:space="preserve"> IF( ISNA( 'F_Inputs - Reps override'!G1474 ), "", IF( ISBLANK( 'F_Inputs - Reps override'!G1474 ), 'F_Inputs - Reps'!G1474, 'F_Inputs - Reps override'!G1474 ) )</f>
        <v>0</v>
      </c>
      <c r="I1474" s="15">
        <f xml:space="preserve"> IF( ISNA( 'F_Inputs - Reps override'!H1474 ), "", IF( ISBLANK( 'F_Inputs - Reps override'!H1474 ), 'F_Inputs - Reps'!H1474, 'F_Inputs - Reps override'!H1474 ) )</f>
        <v>0</v>
      </c>
      <c r="J1474" s="15">
        <f xml:space="preserve"> IF( ISNA( 'F_Inputs - Reps override'!I1474 ), "", IF( ISBLANK( 'F_Inputs - Reps override'!I1474 ), 'F_Inputs - Reps'!I1474, 'F_Inputs - Reps override'!I1474 ) )</f>
        <v>0</v>
      </c>
      <c r="K1474" s="15">
        <f xml:space="preserve"> IF( ISNA( 'F_Inputs - Reps override'!J1474 ), "", IF( ISBLANK( 'F_Inputs - Reps override'!J1474 ), 'F_Inputs - Reps'!J1474, 'F_Inputs - Reps override'!J1474 ) )</f>
        <v>0</v>
      </c>
      <c r="L1474" s="7">
        <f t="shared" si="22"/>
        <v>0</v>
      </c>
      <c r="M1474" t="str">
        <f xml:space="preserve"> INDEX(Lookup!$D$3:$D$134, MATCH('Inputs - Reps'!D1474, Lookup!$C$3:$C$134, 0),)</f>
        <v>Plus Opex WN</v>
      </c>
    </row>
    <row r="1475" spans="3:13">
      <c r="C1475" s="15" t="s">
        <v>308</v>
      </c>
      <c r="D1475" s="15" t="s">
        <v>74</v>
      </c>
      <c r="E1475" s="15" t="s">
        <v>75</v>
      </c>
      <c r="F1475" s="15" t="s">
        <v>36</v>
      </c>
      <c r="G1475" s="15">
        <f xml:space="preserve"> IF( ISNA( 'F_Inputs - Reps override'!F1475 ), "", IF( ISBLANK( 'F_Inputs - Reps override'!F1475 ), 'F_Inputs - Reps'!F1475, 'F_Inputs - Reps override'!F1475 ) )</f>
        <v>0</v>
      </c>
      <c r="H1475" s="15">
        <f xml:space="preserve"> IF( ISNA( 'F_Inputs - Reps override'!G1475 ), "", IF( ISBLANK( 'F_Inputs - Reps override'!G1475 ), 'F_Inputs - Reps'!G1475, 'F_Inputs - Reps override'!G1475 ) )</f>
        <v>0</v>
      </c>
      <c r="I1475" s="15">
        <f xml:space="preserve"> IF( ISNA( 'F_Inputs - Reps override'!H1475 ), "", IF( ISBLANK( 'F_Inputs - Reps override'!H1475 ), 'F_Inputs - Reps'!H1475, 'F_Inputs - Reps override'!H1475 ) )</f>
        <v>0</v>
      </c>
      <c r="J1475" s="15">
        <f xml:space="preserve"> IF( ISNA( 'F_Inputs - Reps override'!I1475 ), "", IF( ISBLANK( 'F_Inputs - Reps override'!I1475 ), 'F_Inputs - Reps'!I1475, 'F_Inputs - Reps override'!I1475 ) )</f>
        <v>0</v>
      </c>
      <c r="K1475" s="15">
        <f xml:space="preserve"> IF( ISNA( 'F_Inputs - Reps override'!J1475 ), "", IF( ISBLANK( 'F_Inputs - Reps override'!J1475 ), 'F_Inputs - Reps'!J1475, 'F_Inputs - Reps override'!J1475 ) )</f>
        <v>0</v>
      </c>
      <c r="L1475" s="7">
        <f t="shared" si="22"/>
        <v>0</v>
      </c>
      <c r="M1475" t="str">
        <f xml:space="preserve"> INDEX(Lookup!$D$3:$D$134, MATCH('Inputs - Reps'!D1475, Lookup!$C$3:$C$134, 0),)</f>
        <v>Plus Opex WN</v>
      </c>
    </row>
    <row r="1476" spans="3:13">
      <c r="C1476" s="15" t="s">
        <v>308</v>
      </c>
      <c r="D1476" s="15" t="s">
        <v>76</v>
      </c>
      <c r="E1476" s="15" t="s">
        <v>77</v>
      </c>
      <c r="F1476" s="15" t="s">
        <v>36</v>
      </c>
      <c r="G1476" s="15">
        <f xml:space="preserve"> IF( ISNA( 'F_Inputs - Reps override'!F1476 ), "", IF( ISBLANK( 'F_Inputs - Reps override'!F1476 ), 'F_Inputs - Reps'!F1476, 'F_Inputs - Reps override'!F1476 ) )</f>
        <v>0</v>
      </c>
      <c r="H1476" s="15">
        <f xml:space="preserve"> IF( ISNA( 'F_Inputs - Reps override'!G1476 ), "", IF( ISBLANK( 'F_Inputs - Reps override'!G1476 ), 'F_Inputs - Reps'!G1476, 'F_Inputs - Reps override'!G1476 ) )</f>
        <v>0</v>
      </c>
      <c r="I1476" s="15">
        <f xml:space="preserve"> IF( ISNA( 'F_Inputs - Reps override'!H1476 ), "", IF( ISBLANK( 'F_Inputs - Reps override'!H1476 ), 'F_Inputs - Reps'!H1476, 'F_Inputs - Reps override'!H1476 ) )</f>
        <v>0</v>
      </c>
      <c r="J1476" s="15">
        <f xml:space="preserve"> IF( ISNA( 'F_Inputs - Reps override'!I1476 ), "", IF( ISBLANK( 'F_Inputs - Reps override'!I1476 ), 'F_Inputs - Reps'!I1476, 'F_Inputs - Reps override'!I1476 ) )</f>
        <v>0</v>
      </c>
      <c r="K1476" s="15">
        <f xml:space="preserve"> IF( ISNA( 'F_Inputs - Reps override'!J1476 ), "", IF( ISBLANK( 'F_Inputs - Reps override'!J1476 ), 'F_Inputs - Reps'!J1476, 'F_Inputs - Reps override'!J1476 ) )</f>
        <v>0</v>
      </c>
      <c r="L1476" s="7">
        <f t="shared" ref="L1476:L1539" si="23" xml:space="preserve"> SUM(G1476:K1476)</f>
        <v>0</v>
      </c>
      <c r="M1476" t="str">
        <f xml:space="preserve"> INDEX(Lookup!$D$3:$D$134, MATCH('Inputs - Reps'!D1476, Lookup!$C$3:$C$134, 0),)</f>
        <v>B capex WR</v>
      </c>
    </row>
    <row r="1477" spans="3:13">
      <c r="C1477" s="15" t="s">
        <v>308</v>
      </c>
      <c r="D1477" s="15" t="s">
        <v>78</v>
      </c>
      <c r="E1477" s="15" t="s">
        <v>79</v>
      </c>
      <c r="F1477" s="15" t="s">
        <v>36</v>
      </c>
      <c r="G1477" s="15">
        <f xml:space="preserve"> IF( ISNA( 'F_Inputs - Reps override'!F1477 ), "", IF( ISBLANK( 'F_Inputs - Reps override'!F1477 ), 'F_Inputs - Reps'!F1477, 'F_Inputs - Reps override'!F1477 ) )</f>
        <v>0</v>
      </c>
      <c r="H1477" s="15">
        <f xml:space="preserve"> IF( ISNA( 'F_Inputs - Reps override'!G1477 ), "", IF( ISBLANK( 'F_Inputs - Reps override'!G1477 ), 'F_Inputs - Reps'!G1477, 'F_Inputs - Reps override'!G1477 ) )</f>
        <v>0</v>
      </c>
      <c r="I1477" s="15">
        <f xml:space="preserve"> IF( ISNA( 'F_Inputs - Reps override'!H1477 ), "", IF( ISBLANK( 'F_Inputs - Reps override'!H1477 ), 'F_Inputs - Reps'!H1477, 'F_Inputs - Reps override'!H1477 ) )</f>
        <v>0</v>
      </c>
      <c r="J1477" s="15">
        <f xml:space="preserve"> IF( ISNA( 'F_Inputs - Reps override'!I1477 ), "", IF( ISBLANK( 'F_Inputs - Reps override'!I1477 ), 'F_Inputs - Reps'!I1477, 'F_Inputs - Reps override'!I1477 ) )</f>
        <v>0</v>
      </c>
      <c r="K1477" s="15">
        <f xml:space="preserve"> IF( ISNA( 'F_Inputs - Reps override'!J1477 ), "", IF( ISBLANK( 'F_Inputs - Reps override'!J1477 ), 'F_Inputs - Reps'!J1477, 'F_Inputs - Reps override'!J1477 ) )</f>
        <v>0</v>
      </c>
      <c r="L1477" s="7">
        <f t="shared" si="23"/>
        <v>0</v>
      </c>
      <c r="M1477" t="str">
        <f xml:space="preserve"> INDEX(Lookup!$D$3:$D$134, MATCH('Inputs - Reps'!D1477, Lookup!$C$3:$C$134, 0),)</f>
        <v>B capex WN</v>
      </c>
    </row>
    <row r="1478" spans="3:13">
      <c r="C1478" s="15" t="s">
        <v>308</v>
      </c>
      <c r="D1478" s="15" t="s">
        <v>80</v>
      </c>
      <c r="E1478" s="15" t="s">
        <v>81</v>
      </c>
      <c r="F1478" s="15" t="s">
        <v>36</v>
      </c>
      <c r="G1478" s="15">
        <f xml:space="preserve"> IF( ISNA( 'F_Inputs - Reps override'!F1478 ), "", IF( ISBLANK( 'F_Inputs - Reps override'!F1478 ), 'F_Inputs - Reps'!F1478, 'F_Inputs - Reps override'!F1478 ) )</f>
        <v>0</v>
      </c>
      <c r="H1478" s="15">
        <f xml:space="preserve"> IF( ISNA( 'F_Inputs - Reps override'!G1478 ), "", IF( ISBLANK( 'F_Inputs - Reps override'!G1478 ), 'F_Inputs - Reps'!G1478, 'F_Inputs - Reps override'!G1478 ) )</f>
        <v>0</v>
      </c>
      <c r="I1478" s="15">
        <f xml:space="preserve"> IF( ISNA( 'F_Inputs - Reps override'!H1478 ), "", IF( ISBLANK( 'F_Inputs - Reps override'!H1478 ), 'F_Inputs - Reps'!H1478, 'F_Inputs - Reps override'!H1478 ) )</f>
        <v>0</v>
      </c>
      <c r="J1478" s="15">
        <f xml:space="preserve"> IF( ISNA( 'F_Inputs - Reps override'!I1478 ), "", IF( ISBLANK( 'F_Inputs - Reps override'!I1478 ), 'F_Inputs - Reps'!I1478, 'F_Inputs - Reps override'!I1478 ) )</f>
        <v>0</v>
      </c>
      <c r="K1478" s="15">
        <f xml:space="preserve"> IF( ISNA( 'F_Inputs - Reps override'!J1478 ), "", IF( ISBLANK( 'F_Inputs - Reps override'!J1478 ), 'F_Inputs - Reps'!J1478, 'F_Inputs - Reps override'!J1478 ) )</f>
        <v>0</v>
      </c>
      <c r="L1478" s="7">
        <f t="shared" si="23"/>
        <v>0</v>
      </c>
      <c r="M1478" t="str">
        <f xml:space="preserve"> INDEX(Lookup!$D$3:$D$134, MATCH('Inputs - Reps'!D1478, Lookup!$C$3:$C$134, 0),)</f>
        <v>B capex WN</v>
      </c>
    </row>
    <row r="1479" spans="3:13">
      <c r="C1479" s="15" t="s">
        <v>308</v>
      </c>
      <c r="D1479" s="15" t="s">
        <v>82</v>
      </c>
      <c r="E1479" s="15" t="s">
        <v>83</v>
      </c>
      <c r="F1479" s="15" t="s">
        <v>36</v>
      </c>
      <c r="G1479" s="15">
        <f xml:space="preserve"> IF( ISNA( 'F_Inputs - Reps override'!F1479 ), "", IF( ISBLANK( 'F_Inputs - Reps override'!F1479 ), 'F_Inputs - Reps'!F1479, 'F_Inputs - Reps override'!F1479 ) )</f>
        <v>0</v>
      </c>
      <c r="H1479" s="15">
        <f xml:space="preserve"> IF( ISNA( 'F_Inputs - Reps override'!G1479 ), "", IF( ISBLANK( 'F_Inputs - Reps override'!G1479 ), 'F_Inputs - Reps'!G1479, 'F_Inputs - Reps override'!G1479 ) )</f>
        <v>0</v>
      </c>
      <c r="I1479" s="15">
        <f xml:space="preserve"> IF( ISNA( 'F_Inputs - Reps override'!H1479 ), "", IF( ISBLANK( 'F_Inputs - Reps override'!H1479 ), 'F_Inputs - Reps'!H1479, 'F_Inputs - Reps override'!H1479 ) )</f>
        <v>0</v>
      </c>
      <c r="J1479" s="15">
        <f xml:space="preserve"> IF( ISNA( 'F_Inputs - Reps override'!I1479 ), "", IF( ISBLANK( 'F_Inputs - Reps override'!I1479 ), 'F_Inputs - Reps'!I1479, 'F_Inputs - Reps override'!I1479 ) )</f>
        <v>0</v>
      </c>
      <c r="K1479" s="15">
        <f xml:space="preserve"> IF( ISNA( 'F_Inputs - Reps override'!J1479 ), "", IF( ISBLANK( 'F_Inputs - Reps override'!J1479 ), 'F_Inputs - Reps'!J1479, 'F_Inputs - Reps override'!J1479 ) )</f>
        <v>0</v>
      </c>
      <c r="L1479" s="7">
        <f t="shared" si="23"/>
        <v>0</v>
      </c>
      <c r="M1479" t="str">
        <f xml:space="preserve"> INDEX(Lookup!$D$3:$D$134, MATCH('Inputs - Reps'!D1479, Lookup!$C$3:$C$134, 0),)</f>
        <v>B capex WN</v>
      </c>
    </row>
    <row r="1480" spans="3:13">
      <c r="C1480" s="15" t="s">
        <v>308</v>
      </c>
      <c r="D1480" s="15" t="s">
        <v>84</v>
      </c>
      <c r="E1480" s="15" t="s">
        <v>85</v>
      </c>
      <c r="F1480" s="15" t="s">
        <v>36</v>
      </c>
      <c r="G1480" s="15">
        <f xml:space="preserve"> IF( ISNA( 'F_Inputs - Reps override'!F1480 ), "", IF( ISBLANK( 'F_Inputs - Reps override'!F1480 ), 'F_Inputs - Reps'!F1480, 'F_Inputs - Reps override'!F1480 ) )</f>
        <v>1.28735879298814</v>
      </c>
      <c r="H1480" s="15">
        <f xml:space="preserve"> IF( ISNA( 'F_Inputs - Reps override'!G1480 ), "", IF( ISBLANK( 'F_Inputs - Reps override'!G1480 ), 'F_Inputs - Reps'!G1480, 'F_Inputs - Reps override'!G1480 ) )</f>
        <v>2.3589704997205501</v>
      </c>
      <c r="I1480" s="15">
        <f xml:space="preserve"> IF( ISNA( 'F_Inputs - Reps override'!H1480 ), "", IF( ISBLANK( 'F_Inputs - Reps override'!H1480 ), 'F_Inputs - Reps'!H1480, 'F_Inputs - Reps override'!H1480 ) )</f>
        <v>1.5061589040493599</v>
      </c>
      <c r="J1480" s="15">
        <f xml:space="preserve"> IF( ISNA( 'F_Inputs - Reps override'!I1480 ), "", IF( ISBLANK( 'F_Inputs - Reps override'!I1480 ), 'F_Inputs - Reps'!I1480, 'F_Inputs - Reps override'!I1480 ) )</f>
        <v>1.8847339799320399</v>
      </c>
      <c r="K1480" s="15">
        <f xml:space="preserve"> IF( ISNA( 'F_Inputs - Reps override'!J1480 ), "", IF( ISBLANK( 'F_Inputs - Reps override'!J1480 ), 'F_Inputs - Reps'!J1480, 'F_Inputs - Reps override'!J1480 ) )</f>
        <v>2.57268223610594</v>
      </c>
      <c r="L1480" s="7">
        <f t="shared" si="23"/>
        <v>9.6099044127960305</v>
      </c>
      <c r="M1480" t="str">
        <f xml:space="preserve"> INDEX(Lookup!$D$3:$D$134, MATCH('Inputs - Reps'!D1480, Lookup!$C$3:$C$134, 0),)</f>
        <v>B capex WR</v>
      </c>
    </row>
    <row r="1481" spans="3:13">
      <c r="C1481" s="15" t="s">
        <v>308</v>
      </c>
      <c r="D1481" s="15" t="s">
        <v>86</v>
      </c>
      <c r="E1481" s="15" t="s">
        <v>87</v>
      </c>
      <c r="F1481" s="15" t="s">
        <v>36</v>
      </c>
      <c r="G1481" s="15">
        <f xml:space="preserve"> IF( ISNA( 'F_Inputs - Reps override'!F1481 ), "", IF( ISBLANK( 'F_Inputs - Reps override'!F1481 ), 'F_Inputs - Reps'!F1481, 'F_Inputs - Reps override'!F1481 ) )</f>
        <v>2.4363137947933602</v>
      </c>
      <c r="H1481" s="15">
        <f xml:space="preserve"> IF( ISNA( 'F_Inputs - Reps override'!G1481 ), "", IF( ISBLANK( 'F_Inputs - Reps override'!G1481 ), 'F_Inputs - Reps'!G1481, 'F_Inputs - Reps override'!G1481 ) )</f>
        <v>2.9227624138039001</v>
      </c>
      <c r="I1481" s="15">
        <f xml:space="preserve"> IF( ISNA( 'F_Inputs - Reps override'!H1481 ), "", IF( ISBLANK( 'F_Inputs - Reps override'!H1481 ), 'F_Inputs - Reps'!H1481, 'F_Inputs - Reps override'!H1481 ) )</f>
        <v>3.5404910994511698</v>
      </c>
      <c r="J1481" s="15">
        <f xml:space="preserve"> IF( ISNA( 'F_Inputs - Reps override'!I1481 ), "", IF( ISBLANK( 'F_Inputs - Reps override'!I1481 ), 'F_Inputs - Reps'!I1481, 'F_Inputs - Reps override'!I1481 ) )</f>
        <v>4.5663074341009997</v>
      </c>
      <c r="K1481" s="15">
        <f xml:space="preserve"> IF( ISNA( 'F_Inputs - Reps override'!J1481 ), "", IF( ISBLANK( 'F_Inputs - Reps override'!J1481 ), 'F_Inputs - Reps'!J1481, 'F_Inputs - Reps override'!J1481 ) )</f>
        <v>4.4604692408434801</v>
      </c>
      <c r="L1481" s="7">
        <f t="shared" si="23"/>
        <v>17.926343982992911</v>
      </c>
      <c r="M1481" t="str">
        <f xml:space="preserve"> INDEX(Lookup!$D$3:$D$134, MATCH('Inputs - Reps'!D1481, Lookup!$C$3:$C$134, 0),)</f>
        <v>B capex WN</v>
      </c>
    </row>
    <row r="1482" spans="3:13">
      <c r="C1482" s="15" t="s">
        <v>308</v>
      </c>
      <c r="D1482" s="15" t="s">
        <v>88</v>
      </c>
      <c r="E1482" s="15" t="s">
        <v>89</v>
      </c>
      <c r="F1482" s="15" t="s">
        <v>36</v>
      </c>
      <c r="G1482" s="15">
        <f xml:space="preserve"> IF( ISNA( 'F_Inputs - Reps override'!F1482 ), "", IF( ISBLANK( 'F_Inputs - Reps override'!F1482 ), 'F_Inputs - Reps'!F1482, 'F_Inputs - Reps override'!F1482 ) )</f>
        <v>10.4952816063926</v>
      </c>
      <c r="H1482" s="15">
        <f xml:space="preserve"> IF( ISNA( 'F_Inputs - Reps override'!G1482 ), "", IF( ISBLANK( 'F_Inputs - Reps override'!G1482 ), 'F_Inputs - Reps'!G1482, 'F_Inputs - Reps override'!G1482 ) )</f>
        <v>13.2481099809585</v>
      </c>
      <c r="I1482" s="15">
        <f xml:space="preserve"> IF( ISNA( 'F_Inputs - Reps override'!H1482 ), "", IF( ISBLANK( 'F_Inputs - Reps override'!H1482 ), 'F_Inputs - Reps'!H1482, 'F_Inputs - Reps override'!H1482 ) )</f>
        <v>14.0723913285747</v>
      </c>
      <c r="J1482" s="15">
        <f xml:space="preserve"> IF( ISNA( 'F_Inputs - Reps override'!I1482 ), "", IF( ISBLANK( 'F_Inputs - Reps override'!I1482 ), 'F_Inputs - Reps'!I1482, 'F_Inputs - Reps override'!I1482 ) )</f>
        <v>10.826025960322401</v>
      </c>
      <c r="K1482" s="15">
        <f xml:space="preserve"> IF( ISNA( 'F_Inputs - Reps override'!J1482 ), "", IF( ISBLANK( 'F_Inputs - Reps override'!J1482 ), 'F_Inputs - Reps'!J1482, 'F_Inputs - Reps override'!J1482 ) )</f>
        <v>9.0654483224808899</v>
      </c>
      <c r="L1482" s="7">
        <f t="shared" si="23"/>
        <v>57.707257198729081</v>
      </c>
      <c r="M1482" t="str">
        <f xml:space="preserve"> INDEX(Lookup!$D$3:$D$134, MATCH('Inputs - Reps'!D1482, Lookup!$C$3:$C$134, 0),)</f>
        <v>B capex WN</v>
      </c>
    </row>
    <row r="1483" spans="3:13">
      <c r="C1483" s="15" t="s">
        <v>308</v>
      </c>
      <c r="D1483" s="15" t="s">
        <v>90</v>
      </c>
      <c r="E1483" s="15" t="s">
        <v>91</v>
      </c>
      <c r="F1483" s="15" t="s">
        <v>36</v>
      </c>
      <c r="G1483" s="15">
        <f xml:space="preserve"> IF( ISNA( 'F_Inputs - Reps override'!F1483 ), "", IF( ISBLANK( 'F_Inputs - Reps override'!F1483 ), 'F_Inputs - Reps'!F1483, 'F_Inputs - Reps override'!F1483 ) )</f>
        <v>3.8671647536402502E-2</v>
      </c>
      <c r="H1483" s="15">
        <f xml:space="preserve"> IF( ISNA( 'F_Inputs - Reps override'!G1483 ), "", IF( ISBLANK( 'F_Inputs - Reps override'!G1483 ), 'F_Inputs - Reps'!G1483, 'F_Inputs - Reps override'!G1483 ) )</f>
        <v>0.36432762679031899</v>
      </c>
      <c r="I1483" s="15">
        <f xml:space="preserve"> IF( ISNA( 'F_Inputs - Reps override'!H1483 ), "", IF( ISBLANK( 'F_Inputs - Reps override'!H1483 ), 'F_Inputs - Reps'!H1483, 'F_Inputs - Reps override'!H1483 ) )</f>
        <v>3.8671647536402502E-2</v>
      </c>
      <c r="J1483" s="15">
        <f xml:space="preserve"> IF( ISNA( 'F_Inputs - Reps override'!I1483 ), "", IF( ISBLANK( 'F_Inputs - Reps override'!I1483 ), 'F_Inputs - Reps'!I1483, 'F_Inputs - Reps override'!I1483 ) )</f>
        <v>3.8671647536402502E-2</v>
      </c>
      <c r="K1483" s="15">
        <f xml:space="preserve"> IF( ISNA( 'F_Inputs - Reps override'!J1483 ), "", IF( ISBLANK( 'F_Inputs - Reps override'!J1483 ), 'F_Inputs - Reps'!J1483, 'F_Inputs - Reps override'!J1483 ) )</f>
        <v>3.8671647536402502E-2</v>
      </c>
      <c r="L1483" s="7">
        <f t="shared" si="23"/>
        <v>0.51901421693592897</v>
      </c>
      <c r="M1483" t="str">
        <f xml:space="preserve"> INDEX(Lookup!$D$3:$D$134, MATCH('Inputs - Reps'!D1483, Lookup!$C$3:$C$134, 0),)</f>
        <v>B capex WN</v>
      </c>
    </row>
    <row r="1484" spans="3:13">
      <c r="C1484" s="15" t="s">
        <v>308</v>
      </c>
      <c r="D1484" s="15" t="s">
        <v>92</v>
      </c>
      <c r="E1484" s="15" t="s">
        <v>93</v>
      </c>
      <c r="F1484" s="15" t="s">
        <v>36</v>
      </c>
      <c r="G1484" s="15">
        <f xml:space="preserve"> IF( ISNA( 'F_Inputs - Reps override'!F1484 ), "", IF( ISBLANK( 'F_Inputs - Reps override'!F1484 ), 'F_Inputs - Reps'!F1484, 'F_Inputs - Reps override'!F1484 ) )</f>
        <v>0</v>
      </c>
      <c r="H1484" s="15">
        <f xml:space="preserve"> IF( ISNA( 'F_Inputs - Reps override'!G1484 ), "", IF( ISBLANK( 'F_Inputs - Reps override'!G1484 ), 'F_Inputs - Reps'!G1484, 'F_Inputs - Reps override'!G1484 ) )</f>
        <v>0</v>
      </c>
      <c r="I1484" s="15">
        <f xml:space="preserve"> IF( ISNA( 'F_Inputs - Reps override'!H1484 ), "", IF( ISBLANK( 'F_Inputs - Reps override'!H1484 ), 'F_Inputs - Reps'!H1484, 'F_Inputs - Reps override'!H1484 ) )</f>
        <v>0</v>
      </c>
      <c r="J1484" s="15">
        <f xml:space="preserve"> IF( ISNA( 'F_Inputs - Reps override'!I1484 ), "", IF( ISBLANK( 'F_Inputs - Reps override'!I1484 ), 'F_Inputs - Reps'!I1484, 'F_Inputs - Reps override'!I1484 ) )</f>
        <v>0</v>
      </c>
      <c r="K1484" s="15">
        <f xml:space="preserve"> IF( ISNA( 'F_Inputs - Reps override'!J1484 ), "", IF( ISBLANK( 'F_Inputs - Reps override'!J1484 ), 'F_Inputs - Reps'!J1484, 'F_Inputs - Reps override'!J1484 ) )</f>
        <v>0</v>
      </c>
      <c r="L1484" s="7">
        <f t="shared" si="23"/>
        <v>0</v>
      </c>
      <c r="M1484" t="str">
        <f xml:space="preserve"> INDEX(Lookup!$D$3:$D$134, MATCH('Inputs - Reps'!D1484, Lookup!$C$3:$C$134, 0),)</f>
        <v>Plus Capex WR</v>
      </c>
    </row>
    <row r="1485" spans="3:13">
      <c r="C1485" s="15" t="s">
        <v>308</v>
      </c>
      <c r="D1485" s="15" t="s">
        <v>94</v>
      </c>
      <c r="E1485" s="15" t="s">
        <v>95</v>
      </c>
      <c r="F1485" s="15" t="s">
        <v>36</v>
      </c>
      <c r="G1485" s="15">
        <f xml:space="preserve"> IF( ISNA( 'F_Inputs - Reps override'!F1485 ), "", IF( ISBLANK( 'F_Inputs - Reps override'!F1485 ), 'F_Inputs - Reps'!F1485, 'F_Inputs - Reps override'!F1485 ) )</f>
        <v>0</v>
      </c>
      <c r="H1485" s="15">
        <f xml:space="preserve"> IF( ISNA( 'F_Inputs - Reps override'!G1485 ), "", IF( ISBLANK( 'F_Inputs - Reps override'!G1485 ), 'F_Inputs - Reps'!G1485, 'F_Inputs - Reps override'!G1485 ) )</f>
        <v>0</v>
      </c>
      <c r="I1485" s="15">
        <f xml:space="preserve"> IF( ISNA( 'F_Inputs - Reps override'!H1485 ), "", IF( ISBLANK( 'F_Inputs - Reps override'!H1485 ), 'F_Inputs - Reps'!H1485, 'F_Inputs - Reps override'!H1485 ) )</f>
        <v>0</v>
      </c>
      <c r="J1485" s="15">
        <f xml:space="preserve"> IF( ISNA( 'F_Inputs - Reps override'!I1485 ), "", IF( ISBLANK( 'F_Inputs - Reps override'!I1485 ), 'F_Inputs - Reps'!I1485, 'F_Inputs - Reps override'!I1485 ) )</f>
        <v>0</v>
      </c>
      <c r="K1485" s="15">
        <f xml:space="preserve"> IF( ISNA( 'F_Inputs - Reps override'!J1485 ), "", IF( ISBLANK( 'F_Inputs - Reps override'!J1485 ), 'F_Inputs - Reps'!J1485, 'F_Inputs - Reps override'!J1485 ) )</f>
        <v>0</v>
      </c>
      <c r="L1485" s="7">
        <f t="shared" si="23"/>
        <v>0</v>
      </c>
      <c r="M1485" t="str">
        <f xml:space="preserve"> INDEX(Lookup!$D$3:$D$134, MATCH('Inputs - Reps'!D1485, Lookup!$C$3:$C$134, 0),)</f>
        <v>Plus Capex WN</v>
      </c>
    </row>
    <row r="1486" spans="3:13">
      <c r="C1486" s="15" t="s">
        <v>308</v>
      </c>
      <c r="D1486" s="15" t="s">
        <v>96</v>
      </c>
      <c r="E1486" s="15" t="s">
        <v>97</v>
      </c>
      <c r="F1486" s="15" t="s">
        <v>36</v>
      </c>
      <c r="G1486" s="15">
        <f xml:space="preserve"> IF( ISNA( 'F_Inputs - Reps override'!F1486 ), "", IF( ISBLANK( 'F_Inputs - Reps override'!F1486 ), 'F_Inputs - Reps'!F1486, 'F_Inputs - Reps override'!F1486 ) )</f>
        <v>0</v>
      </c>
      <c r="H1486" s="15">
        <f xml:space="preserve"> IF( ISNA( 'F_Inputs - Reps override'!G1486 ), "", IF( ISBLANK( 'F_Inputs - Reps override'!G1486 ), 'F_Inputs - Reps'!G1486, 'F_Inputs - Reps override'!G1486 ) )</f>
        <v>0</v>
      </c>
      <c r="I1486" s="15">
        <f xml:space="preserve"> IF( ISNA( 'F_Inputs - Reps override'!H1486 ), "", IF( ISBLANK( 'F_Inputs - Reps override'!H1486 ), 'F_Inputs - Reps'!H1486, 'F_Inputs - Reps override'!H1486 ) )</f>
        <v>0</v>
      </c>
      <c r="J1486" s="15">
        <f xml:space="preserve"> IF( ISNA( 'F_Inputs - Reps override'!I1486 ), "", IF( ISBLANK( 'F_Inputs - Reps override'!I1486 ), 'F_Inputs - Reps'!I1486, 'F_Inputs - Reps override'!I1486 ) )</f>
        <v>0</v>
      </c>
      <c r="K1486" s="15">
        <f xml:space="preserve"> IF( ISNA( 'F_Inputs - Reps override'!J1486 ), "", IF( ISBLANK( 'F_Inputs - Reps override'!J1486 ), 'F_Inputs - Reps'!J1486, 'F_Inputs - Reps override'!J1486 ) )</f>
        <v>0</v>
      </c>
      <c r="L1486" s="7">
        <f t="shared" si="23"/>
        <v>0</v>
      </c>
      <c r="M1486" t="str">
        <f xml:space="preserve"> INDEX(Lookup!$D$3:$D$134, MATCH('Inputs - Reps'!D1486, Lookup!$C$3:$C$134, 0),)</f>
        <v>Plus Capex WN</v>
      </c>
    </row>
    <row r="1487" spans="3:13">
      <c r="C1487" s="15" t="s">
        <v>308</v>
      </c>
      <c r="D1487" s="15" t="s">
        <v>98</v>
      </c>
      <c r="E1487" s="15" t="s">
        <v>99</v>
      </c>
      <c r="F1487" s="15" t="s">
        <v>36</v>
      </c>
      <c r="G1487" s="15">
        <f xml:space="preserve"> IF( ISNA( 'F_Inputs - Reps override'!F1487 ), "", IF( ISBLANK( 'F_Inputs - Reps override'!F1487 ), 'F_Inputs - Reps'!F1487, 'F_Inputs - Reps override'!F1487 ) )</f>
        <v>9.8710022699999997E-2</v>
      </c>
      <c r="H1487" s="15">
        <f xml:space="preserve"> IF( ISNA( 'F_Inputs - Reps override'!G1487 ), "", IF( ISBLANK( 'F_Inputs - Reps override'!G1487 ), 'F_Inputs - Reps'!G1487, 'F_Inputs - Reps override'!G1487 ) )</f>
        <v>9.8710022699999997E-2</v>
      </c>
      <c r="I1487" s="15">
        <f xml:space="preserve"> IF( ISNA( 'F_Inputs - Reps override'!H1487 ), "", IF( ISBLANK( 'F_Inputs - Reps override'!H1487 ), 'F_Inputs - Reps'!H1487, 'F_Inputs - Reps override'!H1487 ) )</f>
        <v>9.8710022699999997E-2</v>
      </c>
      <c r="J1487" s="15">
        <f xml:space="preserve"> IF( ISNA( 'F_Inputs - Reps override'!I1487 ), "", IF( ISBLANK( 'F_Inputs - Reps override'!I1487 ), 'F_Inputs - Reps'!I1487, 'F_Inputs - Reps override'!I1487 ) )</f>
        <v>9.8710022699999997E-2</v>
      </c>
      <c r="K1487" s="15">
        <f xml:space="preserve"> IF( ISNA( 'F_Inputs - Reps override'!J1487 ), "", IF( ISBLANK( 'F_Inputs - Reps override'!J1487 ), 'F_Inputs - Reps'!J1487, 'F_Inputs - Reps override'!J1487 ) )</f>
        <v>9.8710022699999997E-2</v>
      </c>
      <c r="L1487" s="7">
        <f t="shared" si="23"/>
        <v>0.4935501135</v>
      </c>
      <c r="M1487" t="str">
        <f xml:space="preserve"> INDEX(Lookup!$D$3:$D$134, MATCH('Inputs - Reps'!D1487, Lookup!$C$3:$C$134, 0),)</f>
        <v>Plus Capex WN</v>
      </c>
    </row>
    <row r="1488" spans="3:13">
      <c r="C1488" s="15" t="s">
        <v>308</v>
      </c>
      <c r="D1488" s="15" t="s">
        <v>100</v>
      </c>
      <c r="E1488" s="15" t="s">
        <v>101</v>
      </c>
      <c r="F1488" s="15" t="s">
        <v>36</v>
      </c>
      <c r="G1488" s="15">
        <f xml:space="preserve"> IF( ISNA( 'F_Inputs - Reps override'!F1488 ), "", IF( ISBLANK( 'F_Inputs - Reps override'!F1488 ), 'F_Inputs - Reps'!F1488, 'F_Inputs - Reps override'!F1488 ) )</f>
        <v>0</v>
      </c>
      <c r="H1488" s="15">
        <f xml:space="preserve"> IF( ISNA( 'F_Inputs - Reps override'!G1488 ), "", IF( ISBLANK( 'F_Inputs - Reps override'!G1488 ), 'F_Inputs - Reps'!G1488, 'F_Inputs - Reps override'!G1488 ) )</f>
        <v>0</v>
      </c>
      <c r="I1488" s="15">
        <f xml:space="preserve"> IF( ISNA( 'F_Inputs - Reps override'!H1488 ), "", IF( ISBLANK( 'F_Inputs - Reps override'!H1488 ), 'F_Inputs - Reps'!H1488, 'F_Inputs - Reps override'!H1488 ) )</f>
        <v>0</v>
      </c>
      <c r="J1488" s="15">
        <f xml:space="preserve"> IF( ISNA( 'F_Inputs - Reps override'!I1488 ), "", IF( ISBLANK( 'F_Inputs - Reps override'!I1488 ), 'F_Inputs - Reps'!I1488, 'F_Inputs - Reps override'!I1488 ) )</f>
        <v>0</v>
      </c>
      <c r="K1488" s="15">
        <f xml:space="preserve"> IF( ISNA( 'F_Inputs - Reps override'!J1488 ), "", IF( ISBLANK( 'F_Inputs - Reps override'!J1488 ), 'F_Inputs - Reps'!J1488, 'F_Inputs - Reps override'!J1488 ) )</f>
        <v>0</v>
      </c>
      <c r="L1488" s="7">
        <f t="shared" si="23"/>
        <v>0</v>
      </c>
      <c r="M1488" t="str">
        <f xml:space="preserve"> INDEX(Lookup!$D$3:$D$134, MATCH('Inputs - Reps'!D1488, Lookup!$C$3:$C$134, 0),)</f>
        <v>Plus Capex WR</v>
      </c>
    </row>
    <row r="1489" spans="3:13">
      <c r="C1489" s="15" t="s">
        <v>308</v>
      </c>
      <c r="D1489" s="15" t="s">
        <v>102</v>
      </c>
      <c r="E1489" s="15" t="s">
        <v>103</v>
      </c>
      <c r="F1489" s="15" t="s">
        <v>36</v>
      </c>
      <c r="G1489" s="15">
        <f xml:space="preserve"> IF( ISNA( 'F_Inputs - Reps override'!F1489 ), "", IF( ISBLANK( 'F_Inputs - Reps override'!F1489 ), 'F_Inputs - Reps'!F1489, 'F_Inputs - Reps override'!F1489 ) )</f>
        <v>0</v>
      </c>
      <c r="H1489" s="15">
        <f xml:space="preserve"> IF( ISNA( 'F_Inputs - Reps override'!G1489 ), "", IF( ISBLANK( 'F_Inputs - Reps override'!G1489 ), 'F_Inputs - Reps'!G1489, 'F_Inputs - Reps override'!G1489 ) )</f>
        <v>0</v>
      </c>
      <c r="I1489" s="15">
        <f xml:space="preserve"> IF( ISNA( 'F_Inputs - Reps override'!H1489 ), "", IF( ISBLANK( 'F_Inputs - Reps override'!H1489 ), 'F_Inputs - Reps'!H1489, 'F_Inputs - Reps override'!H1489 ) )</f>
        <v>0</v>
      </c>
      <c r="J1489" s="15">
        <f xml:space="preserve"> IF( ISNA( 'F_Inputs - Reps override'!I1489 ), "", IF( ISBLANK( 'F_Inputs - Reps override'!I1489 ), 'F_Inputs - Reps'!I1489, 'F_Inputs - Reps override'!I1489 ) )</f>
        <v>0</v>
      </c>
      <c r="K1489" s="15">
        <f xml:space="preserve"> IF( ISNA( 'F_Inputs - Reps override'!J1489 ), "", IF( ISBLANK( 'F_Inputs - Reps override'!J1489 ), 'F_Inputs - Reps'!J1489, 'F_Inputs - Reps override'!J1489 ) )</f>
        <v>0</v>
      </c>
      <c r="L1489" s="7">
        <f t="shared" si="23"/>
        <v>0</v>
      </c>
      <c r="M1489" t="str">
        <f xml:space="preserve"> INDEX(Lookup!$D$3:$D$134, MATCH('Inputs - Reps'!D1489, Lookup!$C$3:$C$134, 0),)</f>
        <v>Plus Capex WN</v>
      </c>
    </row>
    <row r="1490" spans="3:13">
      <c r="C1490" s="15" t="s">
        <v>308</v>
      </c>
      <c r="D1490" s="15" t="s">
        <v>104</v>
      </c>
      <c r="E1490" s="15" t="s">
        <v>105</v>
      </c>
      <c r="F1490" s="15" t="s">
        <v>36</v>
      </c>
      <c r="G1490" s="15">
        <f xml:space="preserve"> IF( ISNA( 'F_Inputs - Reps override'!F1490 ), "", IF( ISBLANK( 'F_Inputs - Reps override'!F1490 ), 'F_Inputs - Reps'!F1490, 'F_Inputs - Reps override'!F1490 ) )</f>
        <v>0</v>
      </c>
      <c r="H1490" s="15">
        <f xml:space="preserve"> IF( ISNA( 'F_Inputs - Reps override'!G1490 ), "", IF( ISBLANK( 'F_Inputs - Reps override'!G1490 ), 'F_Inputs - Reps'!G1490, 'F_Inputs - Reps override'!G1490 ) )</f>
        <v>0</v>
      </c>
      <c r="I1490" s="15">
        <f xml:space="preserve"> IF( ISNA( 'F_Inputs - Reps override'!H1490 ), "", IF( ISBLANK( 'F_Inputs - Reps override'!H1490 ), 'F_Inputs - Reps'!H1490, 'F_Inputs - Reps override'!H1490 ) )</f>
        <v>0</v>
      </c>
      <c r="J1490" s="15">
        <f xml:space="preserve"> IF( ISNA( 'F_Inputs - Reps override'!I1490 ), "", IF( ISBLANK( 'F_Inputs - Reps override'!I1490 ), 'F_Inputs - Reps'!I1490, 'F_Inputs - Reps override'!I1490 ) )</f>
        <v>0</v>
      </c>
      <c r="K1490" s="15">
        <f xml:space="preserve"> IF( ISNA( 'F_Inputs - Reps override'!J1490 ), "", IF( ISBLANK( 'F_Inputs - Reps override'!J1490 ), 'F_Inputs - Reps'!J1490, 'F_Inputs - Reps override'!J1490 ) )</f>
        <v>0</v>
      </c>
      <c r="L1490" s="7">
        <f t="shared" si="23"/>
        <v>0</v>
      </c>
      <c r="M1490" t="str">
        <f xml:space="preserve"> INDEX(Lookup!$D$3:$D$134, MATCH('Inputs - Reps'!D1490, Lookup!$C$3:$C$134, 0),)</f>
        <v>Plus Capex WN</v>
      </c>
    </row>
    <row r="1491" spans="3:13">
      <c r="C1491" s="15" t="s">
        <v>308</v>
      </c>
      <c r="D1491" s="15" t="s">
        <v>106</v>
      </c>
      <c r="E1491" s="15" t="s">
        <v>107</v>
      </c>
      <c r="F1491" s="15" t="s">
        <v>36</v>
      </c>
      <c r="G1491" s="15">
        <f xml:space="preserve"> IF( ISNA( 'F_Inputs - Reps override'!F1491 ), "", IF( ISBLANK( 'F_Inputs - Reps override'!F1491 ), 'F_Inputs - Reps'!F1491, 'F_Inputs - Reps override'!F1491 ) )</f>
        <v>4.5895072409999997</v>
      </c>
      <c r="H1491" s="15">
        <f xml:space="preserve"> IF( ISNA( 'F_Inputs - Reps override'!G1491 ), "", IF( ISBLANK( 'F_Inputs - Reps override'!G1491 ), 'F_Inputs - Reps'!G1491, 'F_Inputs - Reps override'!G1491 ) )</f>
        <v>5.3527290660000002</v>
      </c>
      <c r="I1491" s="15">
        <f xml:space="preserve"> IF( ISNA( 'F_Inputs - Reps override'!H1491 ), "", IF( ISBLANK( 'F_Inputs - Reps override'!H1491 ), 'F_Inputs - Reps'!H1491, 'F_Inputs - Reps override'!H1491 ) )</f>
        <v>5.8615436159999996</v>
      </c>
      <c r="J1491" s="15">
        <f xml:space="preserve"> IF( ISNA( 'F_Inputs - Reps override'!I1491 ), "", IF( ISBLANK( 'F_Inputs - Reps override'!I1491 ), 'F_Inputs - Reps'!I1491, 'F_Inputs - Reps override'!I1491 ) )</f>
        <v>4.793033061</v>
      </c>
      <c r="K1491" s="15">
        <f xml:space="preserve"> IF( ISNA( 'F_Inputs - Reps override'!J1491 ), "", IF( ISBLANK( 'F_Inputs - Reps override'!J1491 ), 'F_Inputs - Reps'!J1491, 'F_Inputs - Reps override'!J1491 ) )</f>
        <v>4.8337382250000003</v>
      </c>
      <c r="L1491" s="7">
        <f t="shared" si="23"/>
        <v>25.430551209000001</v>
      </c>
      <c r="M1491" t="str">
        <f xml:space="preserve"> INDEX(Lookup!$D$3:$D$134, MATCH('Inputs - Reps'!D1491, Lookup!$C$3:$C$134, 0),)</f>
        <v>Plus Capex WN</v>
      </c>
    </row>
    <row r="1492" spans="3:13">
      <c r="C1492" s="15" t="s">
        <v>308</v>
      </c>
      <c r="D1492" s="15" t="s">
        <v>108</v>
      </c>
      <c r="E1492" s="15" t="s">
        <v>109</v>
      </c>
      <c r="F1492" s="15" t="s">
        <v>36</v>
      </c>
      <c r="G1492" s="15">
        <f xml:space="preserve"> IF( ISNA( 'F_Inputs - Reps override'!F1492 ), "", IF( ISBLANK( 'F_Inputs - Reps override'!F1492 ), 'F_Inputs - Reps'!F1492, 'F_Inputs - Reps override'!F1492 ) )</f>
        <v>0</v>
      </c>
      <c r="H1492" s="15">
        <f xml:space="preserve"> IF( ISNA( 'F_Inputs - Reps override'!G1492 ), "", IF( ISBLANK( 'F_Inputs - Reps override'!G1492 ), 'F_Inputs - Reps'!G1492, 'F_Inputs - Reps override'!G1492 ) )</f>
        <v>0</v>
      </c>
      <c r="I1492" s="15">
        <f xml:space="preserve"> IF( ISNA( 'F_Inputs - Reps override'!H1492 ), "", IF( ISBLANK( 'F_Inputs - Reps override'!H1492 ), 'F_Inputs - Reps'!H1492, 'F_Inputs - Reps override'!H1492 ) )</f>
        <v>0</v>
      </c>
      <c r="J1492" s="15">
        <f xml:space="preserve"> IF( ISNA( 'F_Inputs - Reps override'!I1492 ), "", IF( ISBLANK( 'F_Inputs - Reps override'!I1492 ), 'F_Inputs - Reps'!I1492, 'F_Inputs - Reps override'!I1492 ) )</f>
        <v>0</v>
      </c>
      <c r="K1492" s="15">
        <f xml:space="preserve"> IF( ISNA( 'F_Inputs - Reps override'!J1492 ), "", IF( ISBLANK( 'F_Inputs - Reps override'!J1492 ), 'F_Inputs - Reps'!J1492, 'F_Inputs - Reps override'!J1492 ) )</f>
        <v>0</v>
      </c>
      <c r="L1492" s="7">
        <f t="shared" si="23"/>
        <v>0</v>
      </c>
      <c r="M1492" t="str">
        <f xml:space="preserve"> INDEX(Lookup!$D$3:$D$134, MATCH('Inputs - Reps'!D1492, Lookup!$C$3:$C$134, 0),)</f>
        <v>Plus Capex WR</v>
      </c>
    </row>
    <row r="1493" spans="3:13">
      <c r="C1493" s="15" t="s">
        <v>308</v>
      </c>
      <c r="D1493" s="15" t="s">
        <v>110</v>
      </c>
      <c r="E1493" s="15" t="s">
        <v>111</v>
      </c>
      <c r="F1493" s="15" t="s">
        <v>36</v>
      </c>
      <c r="G1493" s="15">
        <f xml:space="preserve"> IF( ISNA( 'F_Inputs - Reps override'!F1493 ), "", IF( ISBLANK( 'F_Inputs - Reps override'!F1493 ), 'F_Inputs - Reps'!F1493, 'F_Inputs - Reps override'!F1493 ) )</f>
        <v>0</v>
      </c>
      <c r="H1493" s="15">
        <f xml:space="preserve"> IF( ISNA( 'F_Inputs - Reps override'!G1493 ), "", IF( ISBLANK( 'F_Inputs - Reps override'!G1493 ), 'F_Inputs - Reps'!G1493, 'F_Inputs - Reps override'!G1493 ) )</f>
        <v>0</v>
      </c>
      <c r="I1493" s="15">
        <f xml:space="preserve"> IF( ISNA( 'F_Inputs - Reps override'!H1493 ), "", IF( ISBLANK( 'F_Inputs - Reps override'!H1493 ), 'F_Inputs - Reps'!H1493, 'F_Inputs - Reps override'!H1493 ) )</f>
        <v>0</v>
      </c>
      <c r="J1493" s="15">
        <f xml:space="preserve"> IF( ISNA( 'F_Inputs - Reps override'!I1493 ), "", IF( ISBLANK( 'F_Inputs - Reps override'!I1493 ), 'F_Inputs - Reps'!I1493, 'F_Inputs - Reps override'!I1493 ) )</f>
        <v>0</v>
      </c>
      <c r="K1493" s="15">
        <f xml:space="preserve"> IF( ISNA( 'F_Inputs - Reps override'!J1493 ), "", IF( ISBLANK( 'F_Inputs - Reps override'!J1493 ), 'F_Inputs - Reps'!J1493, 'F_Inputs - Reps override'!J1493 ) )</f>
        <v>0</v>
      </c>
      <c r="L1493" s="7">
        <f t="shared" si="23"/>
        <v>0</v>
      </c>
      <c r="M1493" t="str">
        <f xml:space="preserve"> INDEX(Lookup!$D$3:$D$134, MATCH('Inputs - Reps'!D1493, Lookup!$C$3:$C$134, 0),)</f>
        <v>Plus Capex WN</v>
      </c>
    </row>
    <row r="1494" spans="3:13">
      <c r="C1494" s="15" t="s">
        <v>308</v>
      </c>
      <c r="D1494" s="15" t="s">
        <v>112</v>
      </c>
      <c r="E1494" s="15" t="s">
        <v>113</v>
      </c>
      <c r="F1494" s="15" t="s">
        <v>36</v>
      </c>
      <c r="G1494" s="15">
        <f xml:space="preserve"> IF( ISNA( 'F_Inputs - Reps override'!F1494 ), "", IF( ISBLANK( 'F_Inputs - Reps override'!F1494 ), 'F_Inputs - Reps'!F1494, 'F_Inputs - Reps override'!F1494 ) )</f>
        <v>3.2167255850999998</v>
      </c>
      <c r="H1494" s="15">
        <f xml:space="preserve"> IF( ISNA( 'F_Inputs - Reps override'!G1494 ), "", IF( ISBLANK( 'F_Inputs - Reps override'!G1494 ), 'F_Inputs - Reps'!G1494, 'F_Inputs - Reps override'!G1494 ) )</f>
        <v>3.2167255850999998</v>
      </c>
      <c r="I1494" s="15">
        <f xml:space="preserve"> IF( ISNA( 'F_Inputs - Reps override'!H1494 ), "", IF( ISBLANK( 'F_Inputs - Reps override'!H1494 ), 'F_Inputs - Reps'!H1494, 'F_Inputs - Reps override'!H1494 ) )</f>
        <v>3.195355374</v>
      </c>
      <c r="J1494" s="15">
        <f xml:space="preserve"> IF( ISNA( 'F_Inputs - Reps override'!I1494 ), "", IF( ISBLANK( 'F_Inputs - Reps override'!I1494 ), 'F_Inputs - Reps'!I1494, 'F_Inputs - Reps override'!I1494 ) )</f>
        <v>3.2065492940999998</v>
      </c>
      <c r="K1494" s="15">
        <f xml:space="preserve"> IF( ISNA( 'F_Inputs - Reps override'!J1494 ), "", IF( ISBLANK( 'F_Inputs - Reps override'!J1494 ), 'F_Inputs - Reps'!J1494, 'F_Inputs - Reps override'!J1494 ) )</f>
        <v>3.1882319702999999</v>
      </c>
      <c r="L1494" s="7">
        <f t="shared" si="23"/>
        <v>16.023587808599999</v>
      </c>
      <c r="M1494" t="str">
        <f xml:space="preserve"> INDEX(Lookup!$D$3:$D$134, MATCH('Inputs - Reps'!D1494, Lookup!$C$3:$C$134, 0),)</f>
        <v>Plus Capex WN</v>
      </c>
    </row>
    <row r="1495" spans="3:13">
      <c r="C1495" s="15" t="s">
        <v>308</v>
      </c>
      <c r="D1495" s="15" t="s">
        <v>114</v>
      </c>
      <c r="E1495" s="15" t="s">
        <v>115</v>
      </c>
      <c r="F1495" s="15" t="s">
        <v>36</v>
      </c>
      <c r="G1495" s="15">
        <f xml:space="preserve"> IF( ISNA( 'F_Inputs - Reps override'!F1495 ), "", IF( ISBLANK( 'F_Inputs - Reps override'!F1495 ), 'F_Inputs - Reps'!F1495, 'F_Inputs - Reps override'!F1495 ) )</f>
        <v>0</v>
      </c>
      <c r="H1495" s="15">
        <f xml:space="preserve"> IF( ISNA( 'F_Inputs - Reps override'!G1495 ), "", IF( ISBLANK( 'F_Inputs - Reps override'!G1495 ), 'F_Inputs - Reps'!G1495, 'F_Inputs - Reps override'!G1495 ) )</f>
        <v>0</v>
      </c>
      <c r="I1495" s="15">
        <f xml:space="preserve"> IF( ISNA( 'F_Inputs - Reps override'!H1495 ), "", IF( ISBLANK( 'F_Inputs - Reps override'!H1495 ), 'F_Inputs - Reps'!H1495, 'F_Inputs - Reps override'!H1495 ) )</f>
        <v>0</v>
      </c>
      <c r="J1495" s="15">
        <f xml:space="preserve"> IF( ISNA( 'F_Inputs - Reps override'!I1495 ), "", IF( ISBLANK( 'F_Inputs - Reps override'!I1495 ), 'F_Inputs - Reps'!I1495, 'F_Inputs - Reps override'!I1495 ) )</f>
        <v>0</v>
      </c>
      <c r="K1495" s="15">
        <f xml:space="preserve"> IF( ISNA( 'F_Inputs - Reps override'!J1495 ), "", IF( ISBLANK( 'F_Inputs - Reps override'!J1495 ), 'F_Inputs - Reps'!J1495, 'F_Inputs - Reps override'!J1495 ) )</f>
        <v>0</v>
      </c>
      <c r="L1495" s="7">
        <f t="shared" si="23"/>
        <v>0</v>
      </c>
      <c r="M1495" t="str">
        <f xml:space="preserve"> INDEX(Lookup!$D$3:$D$134, MATCH('Inputs - Reps'!D1495, Lookup!$C$3:$C$134, 0),)</f>
        <v>Plus Capex WN</v>
      </c>
    </row>
    <row r="1496" spans="3:13">
      <c r="C1496" s="15" t="s">
        <v>308</v>
      </c>
      <c r="D1496" s="15" t="s">
        <v>116</v>
      </c>
      <c r="E1496" s="15" t="s">
        <v>117</v>
      </c>
      <c r="F1496" s="15" t="s">
        <v>36</v>
      </c>
      <c r="G1496" s="15">
        <f xml:space="preserve"> IF( ISNA( 'F_Inputs - Reps override'!F1496 ), "", IF( ISBLANK( 'F_Inputs - Reps override'!F1496 ), 'F_Inputs - Reps'!F1496, 'F_Inputs - Reps override'!F1496 ) )</f>
        <v>4.6210537431000001</v>
      </c>
      <c r="H1496" s="15">
        <f xml:space="preserve"> IF( ISNA( 'F_Inputs - Reps override'!G1496 ), "", IF( ISBLANK( 'F_Inputs - Reps override'!G1496 ), 'F_Inputs - Reps'!G1496, 'F_Inputs - Reps override'!G1496 ) )</f>
        <v>1.7472691647</v>
      </c>
      <c r="I1496" s="15">
        <f xml:space="preserve"> IF( ISNA( 'F_Inputs - Reps override'!H1496 ), "", IF( ISBLANK( 'F_Inputs - Reps override'!H1496 ), 'F_Inputs - Reps'!H1496, 'F_Inputs - Reps override'!H1496 ) )</f>
        <v>1.7533749393</v>
      </c>
      <c r="J1496" s="15">
        <f xml:space="preserve"> IF( ISNA( 'F_Inputs - Reps override'!I1496 ), "", IF( ISBLANK( 'F_Inputs - Reps override'!I1496 ), 'F_Inputs - Reps'!I1496, 'F_Inputs - Reps override'!I1496 ) )</f>
        <v>1.4562272421</v>
      </c>
      <c r="K1496" s="15">
        <f xml:space="preserve"> IF( ISNA( 'F_Inputs - Reps override'!J1496 ), "", IF( ISBLANK( 'F_Inputs - Reps override'!J1496 ), 'F_Inputs - Reps'!J1496, 'F_Inputs - Reps override'!J1496 ) )</f>
        <v>1.2354017274</v>
      </c>
      <c r="L1496" s="7">
        <f t="shared" si="23"/>
        <v>10.8133268166</v>
      </c>
      <c r="M1496" t="str">
        <f xml:space="preserve"> INDEX(Lookup!$D$3:$D$134, MATCH('Inputs - Reps'!D1496, Lookup!$C$3:$C$134, 0),)</f>
        <v>E Capex WR</v>
      </c>
    </row>
    <row r="1497" spans="3:13">
      <c r="C1497" s="15" t="s">
        <v>308</v>
      </c>
      <c r="D1497" s="15" t="s">
        <v>118</v>
      </c>
      <c r="E1497" s="15" t="s">
        <v>119</v>
      </c>
      <c r="F1497" s="15" t="s">
        <v>36</v>
      </c>
      <c r="G1497" s="15">
        <f xml:space="preserve"> IF( ISNA( 'F_Inputs - Reps override'!F1497 ), "", IF( ISBLANK( 'F_Inputs - Reps override'!F1497 ), 'F_Inputs - Reps'!F1497, 'F_Inputs - Reps override'!F1497 ) )</f>
        <v>0</v>
      </c>
      <c r="H1497" s="15">
        <f xml:space="preserve"> IF( ISNA( 'F_Inputs - Reps override'!G1497 ), "", IF( ISBLANK( 'F_Inputs - Reps override'!G1497 ), 'F_Inputs - Reps'!G1497, 'F_Inputs - Reps override'!G1497 ) )</f>
        <v>0</v>
      </c>
      <c r="I1497" s="15">
        <f xml:space="preserve"> IF( ISNA( 'F_Inputs - Reps override'!H1497 ), "", IF( ISBLANK( 'F_Inputs - Reps override'!H1497 ), 'F_Inputs - Reps'!H1497, 'F_Inputs - Reps override'!H1497 ) )</f>
        <v>0</v>
      </c>
      <c r="J1497" s="15">
        <f xml:space="preserve"> IF( ISNA( 'F_Inputs - Reps override'!I1497 ), "", IF( ISBLANK( 'F_Inputs - Reps override'!I1497 ), 'F_Inputs - Reps'!I1497, 'F_Inputs - Reps override'!I1497 ) )</f>
        <v>0</v>
      </c>
      <c r="K1497" s="15">
        <f xml:space="preserve"> IF( ISNA( 'F_Inputs - Reps override'!J1497 ), "", IF( ISBLANK( 'F_Inputs - Reps override'!J1497 ), 'F_Inputs - Reps'!J1497, 'F_Inputs - Reps override'!J1497 ) )</f>
        <v>0</v>
      </c>
      <c r="L1497" s="7">
        <f t="shared" si="23"/>
        <v>0</v>
      </c>
      <c r="M1497" t="str">
        <f xml:space="preserve"> INDEX(Lookup!$D$3:$D$134, MATCH('Inputs - Reps'!D1497, Lookup!$C$3:$C$134, 0),)</f>
        <v>E Capex WN</v>
      </c>
    </row>
    <row r="1498" spans="3:13">
      <c r="C1498" s="15" t="s">
        <v>308</v>
      </c>
      <c r="D1498" s="15" t="s">
        <v>120</v>
      </c>
      <c r="E1498" s="15" t="s">
        <v>121</v>
      </c>
      <c r="F1498" s="15" t="s">
        <v>36</v>
      </c>
      <c r="G1498" s="15">
        <f xml:space="preserve"> IF( ISNA( 'F_Inputs - Reps override'!F1498 ), "", IF( ISBLANK( 'F_Inputs - Reps override'!F1498 ), 'F_Inputs - Reps'!F1498, 'F_Inputs - Reps override'!F1498 ) )</f>
        <v>20.8084798368</v>
      </c>
      <c r="H1498" s="15">
        <f xml:space="preserve"> IF( ISNA( 'F_Inputs - Reps override'!G1498 ), "", IF( ISBLANK( 'F_Inputs - Reps override'!G1498 ), 'F_Inputs - Reps'!G1498, 'F_Inputs - Reps override'!G1498 ) )</f>
        <v>23.504179322700001</v>
      </c>
      <c r="I1498" s="15">
        <f xml:space="preserve"> IF( ISNA( 'F_Inputs - Reps override'!H1498 ), "", IF( ISBLANK( 'F_Inputs - Reps override'!H1498 ), 'F_Inputs - Reps'!H1498, 'F_Inputs - Reps override'!H1498 ) )</f>
        <v>24.521808422700001</v>
      </c>
      <c r="J1498" s="15">
        <f xml:space="preserve"> IF( ISNA( 'F_Inputs - Reps override'!I1498 ), "", IF( ISBLANK( 'F_Inputs - Reps override'!I1498 ), 'F_Inputs - Reps'!I1498, 'F_Inputs - Reps override'!I1498 ) )</f>
        <v>3.7133285858999998</v>
      </c>
      <c r="K1498" s="15">
        <f xml:space="preserve"> IF( ISNA( 'F_Inputs - Reps override'!J1498 ), "", IF( ISBLANK( 'F_Inputs - Reps override'!J1498 ), 'F_Inputs - Reps'!J1498, 'F_Inputs - Reps override'!J1498 ) )</f>
        <v>7.6077951516000004</v>
      </c>
      <c r="L1498" s="7">
        <f t="shared" si="23"/>
        <v>80.155591319700008</v>
      </c>
      <c r="M1498" t="str">
        <f xml:space="preserve"> INDEX(Lookup!$D$3:$D$134, MATCH('Inputs - Reps'!D1498, Lookup!$C$3:$C$134, 0),)</f>
        <v>E Capex WN</v>
      </c>
    </row>
    <row r="1499" spans="3:13">
      <c r="C1499" s="15" t="s">
        <v>308</v>
      </c>
      <c r="D1499" s="15" t="s">
        <v>122</v>
      </c>
      <c r="E1499" s="15" t="s">
        <v>123</v>
      </c>
      <c r="F1499" s="15" t="s">
        <v>36</v>
      </c>
      <c r="G1499" s="15">
        <f xml:space="preserve"> IF( ISNA( 'F_Inputs - Reps override'!F1499 ), "", IF( ISBLANK( 'F_Inputs - Reps override'!F1499 ), 'F_Inputs - Reps'!F1499, 'F_Inputs - Reps override'!F1499 ) )</f>
        <v>13.8713022621</v>
      </c>
      <c r="H1499" s="15">
        <f xml:space="preserve"> IF( ISNA( 'F_Inputs - Reps override'!G1499 ), "", IF( ISBLANK( 'F_Inputs - Reps override'!G1499 ), 'F_Inputs - Reps'!G1499, 'F_Inputs - Reps override'!G1499 ) )</f>
        <v>13.9781533176</v>
      </c>
      <c r="I1499" s="15">
        <f xml:space="preserve"> IF( ISNA( 'F_Inputs - Reps override'!H1499 ), "", IF( ISBLANK( 'F_Inputs - Reps override'!H1499 ), 'F_Inputs - Reps'!H1499, 'F_Inputs - Reps override'!H1499 ) )</f>
        <v>14.9622006573</v>
      </c>
      <c r="J1499" s="15">
        <f xml:space="preserve"> IF( ISNA( 'F_Inputs - Reps override'!I1499 ), "", IF( ISBLANK( 'F_Inputs - Reps override'!I1499 ), 'F_Inputs - Reps'!I1499, 'F_Inputs - Reps override'!I1499 ) )</f>
        <v>13.2373193328</v>
      </c>
      <c r="K1499" s="15">
        <f xml:space="preserve"> IF( ISNA( 'F_Inputs - Reps override'!J1499 ), "", IF( ISBLANK( 'F_Inputs - Reps override'!J1499 ), 'F_Inputs - Reps'!J1499, 'F_Inputs - Reps override'!J1499 ) )</f>
        <v>13.811262145200001</v>
      </c>
      <c r="L1499" s="7">
        <f t="shared" si="23"/>
        <v>69.860237714999997</v>
      </c>
      <c r="M1499" t="str">
        <f xml:space="preserve"> INDEX(Lookup!$D$3:$D$134, MATCH('Inputs - Reps'!D1499, Lookup!$C$3:$C$134, 0),)</f>
        <v>E Capex WN</v>
      </c>
    </row>
    <row r="1500" spans="3:13">
      <c r="C1500" s="15" t="s">
        <v>308</v>
      </c>
      <c r="D1500" s="15" t="s">
        <v>124</v>
      </c>
      <c r="E1500" s="15" t="s">
        <v>125</v>
      </c>
      <c r="F1500" s="15" t="s">
        <v>36</v>
      </c>
      <c r="G1500" s="15">
        <f xml:space="preserve"> IF( ISNA( 'F_Inputs - Reps override'!F1500 ), "", IF( ISBLANK( 'F_Inputs - Reps override'!F1500 ), 'F_Inputs - Reps'!F1500, 'F_Inputs - Reps override'!F1500 ) )</f>
        <v>0</v>
      </c>
      <c r="H1500" s="15">
        <f xml:space="preserve"> IF( ISNA( 'F_Inputs - Reps override'!G1500 ), "", IF( ISBLANK( 'F_Inputs - Reps override'!G1500 ), 'F_Inputs - Reps'!G1500, 'F_Inputs - Reps override'!G1500 ) )</f>
        <v>0</v>
      </c>
      <c r="I1500" s="15">
        <f xml:space="preserve"> IF( ISNA( 'F_Inputs - Reps override'!H1500 ), "", IF( ISBLANK( 'F_Inputs - Reps override'!H1500 ), 'F_Inputs - Reps'!H1500, 'F_Inputs - Reps override'!H1500 ) )</f>
        <v>0</v>
      </c>
      <c r="J1500" s="15">
        <f xml:space="preserve"> IF( ISNA( 'F_Inputs - Reps override'!I1500 ), "", IF( ISBLANK( 'F_Inputs - Reps override'!I1500 ), 'F_Inputs - Reps'!I1500, 'F_Inputs - Reps override'!I1500 ) )</f>
        <v>0</v>
      </c>
      <c r="K1500" s="15">
        <f xml:space="preserve"> IF( ISNA( 'F_Inputs - Reps override'!J1500 ), "", IF( ISBLANK( 'F_Inputs - Reps override'!J1500 ), 'F_Inputs - Reps'!J1500, 'F_Inputs - Reps override'!J1500 ) )</f>
        <v>0</v>
      </c>
      <c r="L1500" s="7">
        <f t="shared" si="23"/>
        <v>0</v>
      </c>
      <c r="M1500" t="str">
        <f xml:space="preserve"> INDEX(Lookup!$D$3:$D$134, MATCH('Inputs - Reps'!D1500, Lookup!$C$3:$C$134, 0),)</f>
        <v>B Opex WWN</v>
      </c>
    </row>
    <row r="1501" spans="3:13">
      <c r="C1501" s="15" t="s">
        <v>308</v>
      </c>
      <c r="D1501" s="15" t="s">
        <v>126</v>
      </c>
      <c r="E1501" s="15" t="s">
        <v>127</v>
      </c>
      <c r="F1501" s="15" t="s">
        <v>36</v>
      </c>
      <c r="G1501" s="15">
        <f xml:space="preserve"> IF( ISNA( 'F_Inputs - Reps override'!F1501 ), "", IF( ISBLANK( 'F_Inputs - Reps override'!F1501 ), 'F_Inputs - Reps'!F1501, 'F_Inputs - Reps override'!F1501 ) )</f>
        <v>0</v>
      </c>
      <c r="H1501" s="15">
        <f xml:space="preserve"> IF( ISNA( 'F_Inputs - Reps override'!G1501 ), "", IF( ISBLANK( 'F_Inputs - Reps override'!G1501 ), 'F_Inputs - Reps'!G1501, 'F_Inputs - Reps override'!G1501 ) )</f>
        <v>0</v>
      </c>
      <c r="I1501" s="15">
        <f xml:space="preserve"> IF( ISNA( 'F_Inputs - Reps override'!H1501 ), "", IF( ISBLANK( 'F_Inputs - Reps override'!H1501 ), 'F_Inputs - Reps'!H1501, 'F_Inputs - Reps override'!H1501 ) )</f>
        <v>0</v>
      </c>
      <c r="J1501" s="15">
        <f xml:space="preserve"> IF( ISNA( 'F_Inputs - Reps override'!I1501 ), "", IF( ISBLANK( 'F_Inputs - Reps override'!I1501 ), 'F_Inputs - Reps'!I1501, 'F_Inputs - Reps override'!I1501 ) )</f>
        <v>0</v>
      </c>
      <c r="K1501" s="15">
        <f xml:space="preserve"> IF( ISNA( 'F_Inputs - Reps override'!J1501 ), "", IF( ISBLANK( 'F_Inputs - Reps override'!J1501 ), 'F_Inputs - Reps'!J1501, 'F_Inputs - Reps override'!J1501 ) )</f>
        <v>0</v>
      </c>
      <c r="L1501" s="7">
        <f t="shared" si="23"/>
        <v>0</v>
      </c>
      <c r="M1501" t="str">
        <f xml:space="preserve"> INDEX(Lookup!$D$3:$D$134, MATCH('Inputs - Reps'!D1501, Lookup!$C$3:$C$134, 0),)</f>
        <v>B Opex WWN</v>
      </c>
    </row>
    <row r="1502" spans="3:13">
      <c r="C1502" s="15" t="s">
        <v>308</v>
      </c>
      <c r="D1502" s="15" t="s">
        <v>128</v>
      </c>
      <c r="E1502" s="15" t="s">
        <v>129</v>
      </c>
      <c r="F1502" s="15" t="s">
        <v>36</v>
      </c>
      <c r="G1502" s="15">
        <f xml:space="preserve"> IF( ISNA( 'F_Inputs - Reps override'!F1502 ), "", IF( ISBLANK( 'F_Inputs - Reps override'!F1502 ), 'F_Inputs - Reps'!F1502, 'F_Inputs - Reps override'!F1502 ) )</f>
        <v>0</v>
      </c>
      <c r="H1502" s="15">
        <f xml:space="preserve"> IF( ISNA( 'F_Inputs - Reps override'!G1502 ), "", IF( ISBLANK( 'F_Inputs - Reps override'!G1502 ), 'F_Inputs - Reps'!G1502, 'F_Inputs - Reps override'!G1502 ) )</f>
        <v>0</v>
      </c>
      <c r="I1502" s="15">
        <f xml:space="preserve"> IF( ISNA( 'F_Inputs - Reps override'!H1502 ), "", IF( ISBLANK( 'F_Inputs - Reps override'!H1502 ), 'F_Inputs - Reps'!H1502, 'F_Inputs - Reps override'!H1502 ) )</f>
        <v>0</v>
      </c>
      <c r="J1502" s="15">
        <f xml:space="preserve"> IF( ISNA( 'F_Inputs - Reps override'!I1502 ), "", IF( ISBLANK( 'F_Inputs - Reps override'!I1502 ), 'F_Inputs - Reps'!I1502, 'F_Inputs - Reps override'!I1502 ) )</f>
        <v>0</v>
      </c>
      <c r="K1502" s="15">
        <f xml:space="preserve"> IF( ISNA( 'F_Inputs - Reps override'!J1502 ), "", IF( ISBLANK( 'F_Inputs - Reps override'!J1502 ), 'F_Inputs - Reps'!J1502, 'F_Inputs - Reps override'!J1502 ) )</f>
        <v>0</v>
      </c>
      <c r="L1502" s="7">
        <f t="shared" si="23"/>
        <v>0</v>
      </c>
      <c r="M1502" t="str">
        <f xml:space="preserve"> INDEX(Lookup!$D$3:$D$134, MATCH('Inputs - Reps'!D1502, Lookup!$C$3:$C$134, 0),)</f>
        <v>B Opex BIO</v>
      </c>
    </row>
    <row r="1503" spans="3:13">
      <c r="C1503" s="15" t="s">
        <v>308</v>
      </c>
      <c r="D1503" s="15" t="s">
        <v>130</v>
      </c>
      <c r="E1503" s="15" t="s">
        <v>131</v>
      </c>
      <c r="F1503" s="15" t="s">
        <v>36</v>
      </c>
      <c r="G1503" s="15">
        <f xml:space="preserve"> IF( ISNA( 'F_Inputs - Reps override'!F1503 ), "", IF( ISBLANK( 'F_Inputs - Reps override'!F1503 ), 'F_Inputs - Reps'!F1503, 'F_Inputs - Reps override'!F1503 ) )</f>
        <v>0</v>
      </c>
      <c r="H1503" s="15">
        <f xml:space="preserve"> IF( ISNA( 'F_Inputs - Reps override'!G1503 ), "", IF( ISBLANK( 'F_Inputs - Reps override'!G1503 ), 'F_Inputs - Reps'!G1503, 'F_Inputs - Reps override'!G1503 ) )</f>
        <v>0</v>
      </c>
      <c r="I1503" s="15">
        <f xml:space="preserve"> IF( ISNA( 'F_Inputs - Reps override'!H1503 ), "", IF( ISBLANK( 'F_Inputs - Reps override'!H1503 ), 'F_Inputs - Reps'!H1503, 'F_Inputs - Reps override'!H1503 ) )</f>
        <v>0</v>
      </c>
      <c r="J1503" s="15">
        <f xml:space="preserve"> IF( ISNA( 'F_Inputs - Reps override'!I1503 ), "", IF( ISBLANK( 'F_Inputs - Reps override'!I1503 ), 'F_Inputs - Reps'!I1503, 'F_Inputs - Reps override'!I1503 ) )</f>
        <v>0</v>
      </c>
      <c r="K1503" s="15">
        <f xml:space="preserve"> IF( ISNA( 'F_Inputs - Reps override'!J1503 ), "", IF( ISBLANK( 'F_Inputs - Reps override'!J1503 ), 'F_Inputs - Reps'!J1503, 'F_Inputs - Reps override'!J1503 ) )</f>
        <v>0</v>
      </c>
      <c r="L1503" s="7">
        <f t="shared" si="23"/>
        <v>0</v>
      </c>
      <c r="M1503" t="str">
        <f xml:space="preserve"> INDEX(Lookup!$D$3:$D$134, MATCH('Inputs - Reps'!D1503, Lookup!$C$3:$C$134, 0),)</f>
        <v>B Opex BIO</v>
      </c>
    </row>
    <row r="1504" spans="3:13">
      <c r="C1504" s="15" t="s">
        <v>308</v>
      </c>
      <c r="D1504" s="15" t="s">
        <v>132</v>
      </c>
      <c r="E1504" s="15" t="s">
        <v>133</v>
      </c>
      <c r="F1504" s="15" t="s">
        <v>36</v>
      </c>
      <c r="G1504" s="15">
        <f xml:space="preserve"> IF( ISNA( 'F_Inputs - Reps override'!F1504 ), "", IF( ISBLANK( 'F_Inputs - Reps override'!F1504 ), 'F_Inputs - Reps'!F1504, 'F_Inputs - Reps override'!F1504 ) )</f>
        <v>0</v>
      </c>
      <c r="H1504" s="15">
        <f xml:space="preserve"> IF( ISNA( 'F_Inputs - Reps override'!G1504 ), "", IF( ISBLANK( 'F_Inputs - Reps override'!G1504 ), 'F_Inputs - Reps'!G1504, 'F_Inputs - Reps override'!G1504 ) )</f>
        <v>0</v>
      </c>
      <c r="I1504" s="15">
        <f xml:space="preserve"> IF( ISNA( 'F_Inputs - Reps override'!H1504 ), "", IF( ISBLANK( 'F_Inputs - Reps override'!H1504 ), 'F_Inputs - Reps'!H1504, 'F_Inputs - Reps override'!H1504 ) )</f>
        <v>0</v>
      </c>
      <c r="J1504" s="15">
        <f xml:space="preserve"> IF( ISNA( 'F_Inputs - Reps override'!I1504 ), "", IF( ISBLANK( 'F_Inputs - Reps override'!I1504 ), 'F_Inputs - Reps'!I1504, 'F_Inputs - Reps override'!I1504 ) )</f>
        <v>0</v>
      </c>
      <c r="K1504" s="15">
        <f xml:space="preserve"> IF( ISNA( 'F_Inputs - Reps override'!J1504 ), "", IF( ISBLANK( 'F_Inputs - Reps override'!J1504 ), 'F_Inputs - Reps'!J1504, 'F_Inputs - Reps override'!J1504 ) )</f>
        <v>0</v>
      </c>
      <c r="L1504" s="7">
        <f t="shared" si="23"/>
        <v>0</v>
      </c>
      <c r="M1504" t="str">
        <f xml:space="preserve"> INDEX(Lookup!$D$3:$D$134, MATCH('Inputs - Reps'!D1504, Lookup!$C$3:$C$134, 0),)</f>
        <v>B Opex BIO</v>
      </c>
    </row>
    <row r="1505" spans="3:13">
      <c r="C1505" s="15" t="s">
        <v>308</v>
      </c>
      <c r="D1505" s="15" t="s">
        <v>134</v>
      </c>
      <c r="E1505" s="15" t="s">
        <v>135</v>
      </c>
      <c r="F1505" s="15" t="s">
        <v>36</v>
      </c>
      <c r="G1505" s="15">
        <f xml:space="preserve"> IF( ISNA( 'F_Inputs - Reps override'!F1505 ), "", IF( ISBLANK( 'F_Inputs - Reps override'!F1505 ), 'F_Inputs - Reps'!F1505, 'F_Inputs - Reps override'!F1505 ) )</f>
        <v>0</v>
      </c>
      <c r="H1505" s="15">
        <f xml:space="preserve"> IF( ISNA( 'F_Inputs - Reps override'!G1505 ), "", IF( ISBLANK( 'F_Inputs - Reps override'!G1505 ), 'F_Inputs - Reps'!G1505, 'F_Inputs - Reps override'!G1505 ) )</f>
        <v>0</v>
      </c>
      <c r="I1505" s="15">
        <f xml:space="preserve"> IF( ISNA( 'F_Inputs - Reps override'!H1505 ), "", IF( ISBLANK( 'F_Inputs - Reps override'!H1505 ), 'F_Inputs - Reps'!H1505, 'F_Inputs - Reps override'!H1505 ) )</f>
        <v>0</v>
      </c>
      <c r="J1505" s="15">
        <f xml:space="preserve"> IF( ISNA( 'F_Inputs - Reps override'!I1505 ), "", IF( ISBLANK( 'F_Inputs - Reps override'!I1505 ), 'F_Inputs - Reps'!I1505, 'F_Inputs - Reps override'!I1505 ) )</f>
        <v>0</v>
      </c>
      <c r="K1505" s="15">
        <f xml:space="preserve"> IF( ISNA( 'F_Inputs - Reps override'!J1505 ), "", IF( ISBLANK( 'F_Inputs - Reps override'!J1505 ), 'F_Inputs - Reps'!J1505, 'F_Inputs - Reps override'!J1505 ) )</f>
        <v>0</v>
      </c>
      <c r="L1505" s="7">
        <f t="shared" si="23"/>
        <v>0</v>
      </c>
      <c r="M1505" t="str">
        <f xml:space="preserve"> INDEX(Lookup!$D$3:$D$134, MATCH('Inputs - Reps'!D1505, Lookup!$C$3:$C$134, 0),)</f>
        <v>E Opex WWN</v>
      </c>
    </row>
    <row r="1506" spans="3:13">
      <c r="C1506" s="15" t="s">
        <v>308</v>
      </c>
      <c r="D1506" s="15" t="s">
        <v>136</v>
      </c>
      <c r="E1506" s="15" t="s">
        <v>137</v>
      </c>
      <c r="F1506" s="15" t="s">
        <v>36</v>
      </c>
      <c r="G1506" s="15">
        <f xml:space="preserve"> IF( ISNA( 'F_Inputs - Reps override'!F1506 ), "", IF( ISBLANK( 'F_Inputs - Reps override'!F1506 ), 'F_Inputs - Reps'!F1506, 'F_Inputs - Reps override'!F1506 ) )</f>
        <v>0</v>
      </c>
      <c r="H1506" s="15">
        <f xml:space="preserve"> IF( ISNA( 'F_Inputs - Reps override'!G1506 ), "", IF( ISBLANK( 'F_Inputs - Reps override'!G1506 ), 'F_Inputs - Reps'!G1506, 'F_Inputs - Reps override'!G1506 ) )</f>
        <v>0</v>
      </c>
      <c r="I1506" s="15">
        <f xml:space="preserve"> IF( ISNA( 'F_Inputs - Reps override'!H1506 ), "", IF( ISBLANK( 'F_Inputs - Reps override'!H1506 ), 'F_Inputs - Reps'!H1506, 'F_Inputs - Reps override'!H1506 ) )</f>
        <v>0</v>
      </c>
      <c r="J1506" s="15">
        <f xml:space="preserve"> IF( ISNA( 'F_Inputs - Reps override'!I1506 ), "", IF( ISBLANK( 'F_Inputs - Reps override'!I1506 ), 'F_Inputs - Reps'!I1506, 'F_Inputs - Reps override'!I1506 ) )</f>
        <v>0</v>
      </c>
      <c r="K1506" s="15">
        <f xml:space="preserve"> IF( ISNA( 'F_Inputs - Reps override'!J1506 ), "", IF( ISBLANK( 'F_Inputs - Reps override'!J1506 ), 'F_Inputs - Reps'!J1506, 'F_Inputs - Reps override'!J1506 ) )</f>
        <v>0</v>
      </c>
      <c r="L1506" s="7">
        <f t="shared" si="23"/>
        <v>0</v>
      </c>
      <c r="M1506" t="str">
        <f xml:space="preserve"> INDEX(Lookup!$D$3:$D$134, MATCH('Inputs - Reps'!D1506, Lookup!$C$3:$C$134, 0),)</f>
        <v>E Opex WWN</v>
      </c>
    </row>
    <row r="1507" spans="3:13">
      <c r="C1507" s="15" t="s">
        <v>308</v>
      </c>
      <c r="D1507" s="15" t="s">
        <v>138</v>
      </c>
      <c r="E1507" s="15" t="s">
        <v>139</v>
      </c>
      <c r="F1507" s="15" t="s">
        <v>36</v>
      </c>
      <c r="G1507" s="15">
        <f xml:space="preserve"> IF( ISNA( 'F_Inputs - Reps override'!F1507 ), "", IF( ISBLANK( 'F_Inputs - Reps override'!F1507 ), 'F_Inputs - Reps'!F1507, 'F_Inputs - Reps override'!F1507 ) )</f>
        <v>0</v>
      </c>
      <c r="H1507" s="15">
        <f xml:space="preserve"> IF( ISNA( 'F_Inputs - Reps override'!G1507 ), "", IF( ISBLANK( 'F_Inputs - Reps override'!G1507 ), 'F_Inputs - Reps'!G1507, 'F_Inputs - Reps override'!G1507 ) )</f>
        <v>0</v>
      </c>
      <c r="I1507" s="15">
        <f xml:space="preserve"> IF( ISNA( 'F_Inputs - Reps override'!H1507 ), "", IF( ISBLANK( 'F_Inputs - Reps override'!H1507 ), 'F_Inputs - Reps'!H1507, 'F_Inputs - Reps override'!H1507 ) )</f>
        <v>0</v>
      </c>
      <c r="J1507" s="15">
        <f xml:space="preserve"> IF( ISNA( 'F_Inputs - Reps override'!I1507 ), "", IF( ISBLANK( 'F_Inputs - Reps override'!I1507 ), 'F_Inputs - Reps'!I1507, 'F_Inputs - Reps override'!I1507 ) )</f>
        <v>0</v>
      </c>
      <c r="K1507" s="15">
        <f xml:space="preserve"> IF( ISNA( 'F_Inputs - Reps override'!J1507 ), "", IF( ISBLANK( 'F_Inputs - Reps override'!J1507 ), 'F_Inputs - Reps'!J1507, 'F_Inputs - Reps override'!J1507 ) )</f>
        <v>0</v>
      </c>
      <c r="L1507" s="7">
        <f t="shared" si="23"/>
        <v>0</v>
      </c>
      <c r="M1507" t="str">
        <f xml:space="preserve"> INDEX(Lookup!$D$3:$D$134, MATCH('Inputs - Reps'!D1507, Lookup!$C$3:$C$134, 0),)</f>
        <v>E Opex BIO</v>
      </c>
    </row>
    <row r="1508" spans="3:13">
      <c r="C1508" s="15" t="s">
        <v>308</v>
      </c>
      <c r="D1508" s="15" t="s">
        <v>140</v>
      </c>
      <c r="E1508" s="15" t="s">
        <v>141</v>
      </c>
      <c r="F1508" s="15" t="s">
        <v>36</v>
      </c>
      <c r="G1508" s="15">
        <f xml:space="preserve"> IF( ISNA( 'F_Inputs - Reps override'!F1508 ), "", IF( ISBLANK( 'F_Inputs - Reps override'!F1508 ), 'F_Inputs - Reps'!F1508, 'F_Inputs - Reps override'!F1508 ) )</f>
        <v>0</v>
      </c>
      <c r="H1508" s="15">
        <f xml:space="preserve"> IF( ISNA( 'F_Inputs - Reps override'!G1508 ), "", IF( ISBLANK( 'F_Inputs - Reps override'!G1508 ), 'F_Inputs - Reps'!G1508, 'F_Inputs - Reps override'!G1508 ) )</f>
        <v>0</v>
      </c>
      <c r="I1508" s="15">
        <f xml:space="preserve"> IF( ISNA( 'F_Inputs - Reps override'!H1508 ), "", IF( ISBLANK( 'F_Inputs - Reps override'!H1508 ), 'F_Inputs - Reps'!H1508, 'F_Inputs - Reps override'!H1508 ) )</f>
        <v>0</v>
      </c>
      <c r="J1508" s="15">
        <f xml:space="preserve"> IF( ISNA( 'F_Inputs - Reps override'!I1508 ), "", IF( ISBLANK( 'F_Inputs - Reps override'!I1508 ), 'F_Inputs - Reps'!I1508, 'F_Inputs - Reps override'!I1508 ) )</f>
        <v>0</v>
      </c>
      <c r="K1508" s="15">
        <f xml:space="preserve"> IF( ISNA( 'F_Inputs - Reps override'!J1508 ), "", IF( ISBLANK( 'F_Inputs - Reps override'!J1508 ), 'F_Inputs - Reps'!J1508, 'F_Inputs - Reps override'!J1508 ) )</f>
        <v>0</v>
      </c>
      <c r="L1508" s="7">
        <f t="shared" si="23"/>
        <v>0</v>
      </c>
      <c r="M1508" t="str">
        <f xml:space="preserve"> INDEX(Lookup!$D$3:$D$134, MATCH('Inputs - Reps'!D1508, Lookup!$C$3:$C$134, 0),)</f>
        <v>E Opex BIO</v>
      </c>
    </row>
    <row r="1509" spans="3:13">
      <c r="C1509" s="15" t="s">
        <v>308</v>
      </c>
      <c r="D1509" s="15" t="s">
        <v>142</v>
      </c>
      <c r="E1509" s="15" t="s">
        <v>143</v>
      </c>
      <c r="F1509" s="15" t="s">
        <v>36</v>
      </c>
      <c r="G1509" s="15">
        <f xml:space="preserve"> IF( ISNA( 'F_Inputs - Reps override'!F1509 ), "", IF( ISBLANK( 'F_Inputs - Reps override'!F1509 ), 'F_Inputs - Reps'!F1509, 'F_Inputs - Reps override'!F1509 ) )</f>
        <v>0</v>
      </c>
      <c r="H1509" s="15">
        <f xml:space="preserve"> IF( ISNA( 'F_Inputs - Reps override'!G1509 ), "", IF( ISBLANK( 'F_Inputs - Reps override'!G1509 ), 'F_Inputs - Reps'!G1509, 'F_Inputs - Reps override'!G1509 ) )</f>
        <v>0</v>
      </c>
      <c r="I1509" s="15">
        <f xml:space="preserve"> IF( ISNA( 'F_Inputs - Reps override'!H1509 ), "", IF( ISBLANK( 'F_Inputs - Reps override'!H1509 ), 'F_Inputs - Reps'!H1509, 'F_Inputs - Reps override'!H1509 ) )</f>
        <v>0</v>
      </c>
      <c r="J1509" s="15">
        <f xml:space="preserve"> IF( ISNA( 'F_Inputs - Reps override'!I1509 ), "", IF( ISBLANK( 'F_Inputs - Reps override'!I1509 ), 'F_Inputs - Reps'!I1509, 'F_Inputs - Reps override'!I1509 ) )</f>
        <v>0</v>
      </c>
      <c r="K1509" s="15">
        <f xml:space="preserve"> IF( ISNA( 'F_Inputs - Reps override'!J1509 ), "", IF( ISBLANK( 'F_Inputs - Reps override'!J1509 ), 'F_Inputs - Reps'!J1509, 'F_Inputs - Reps override'!J1509 ) )</f>
        <v>0</v>
      </c>
      <c r="L1509" s="7">
        <f t="shared" si="23"/>
        <v>0</v>
      </c>
      <c r="M1509" t="str">
        <f xml:space="preserve"> INDEX(Lookup!$D$3:$D$134, MATCH('Inputs - Reps'!D1509, Lookup!$C$3:$C$134, 0),)</f>
        <v>E Opex BIO</v>
      </c>
    </row>
    <row r="1510" spans="3:13">
      <c r="C1510" s="15" t="s">
        <v>308</v>
      </c>
      <c r="D1510" s="15" t="s">
        <v>144</v>
      </c>
      <c r="E1510" s="15" t="s">
        <v>145</v>
      </c>
      <c r="F1510" s="15" t="s">
        <v>36</v>
      </c>
      <c r="G1510" s="15">
        <f xml:space="preserve"> IF( ISNA( 'F_Inputs - Reps override'!F1510 ), "", IF( ISBLANK( 'F_Inputs - Reps override'!F1510 ), 'F_Inputs - Reps'!F1510, 'F_Inputs - Reps override'!F1510 ) )</f>
        <v>0</v>
      </c>
      <c r="H1510" s="15">
        <f xml:space="preserve"> IF( ISNA( 'F_Inputs - Reps override'!G1510 ), "", IF( ISBLANK( 'F_Inputs - Reps override'!G1510 ), 'F_Inputs - Reps'!G1510, 'F_Inputs - Reps override'!G1510 ) )</f>
        <v>0</v>
      </c>
      <c r="I1510" s="15">
        <f xml:space="preserve"> IF( ISNA( 'F_Inputs - Reps override'!H1510 ), "", IF( ISBLANK( 'F_Inputs - Reps override'!H1510 ), 'F_Inputs - Reps'!H1510, 'F_Inputs - Reps override'!H1510 ) )</f>
        <v>0</v>
      </c>
      <c r="J1510" s="15">
        <f xml:space="preserve"> IF( ISNA( 'F_Inputs - Reps override'!I1510 ), "", IF( ISBLANK( 'F_Inputs - Reps override'!I1510 ), 'F_Inputs - Reps'!I1510, 'F_Inputs - Reps override'!I1510 ) )</f>
        <v>0</v>
      </c>
      <c r="K1510" s="15">
        <f xml:space="preserve"> IF( ISNA( 'F_Inputs - Reps override'!J1510 ), "", IF( ISBLANK( 'F_Inputs - Reps override'!J1510 ), 'F_Inputs - Reps'!J1510, 'F_Inputs - Reps override'!J1510 ) )</f>
        <v>0</v>
      </c>
      <c r="L1510" s="7">
        <f t="shared" si="23"/>
        <v>0</v>
      </c>
      <c r="M1510" t="str">
        <f xml:space="preserve"> INDEX(Lookup!$D$3:$D$134, MATCH('Inputs - Reps'!D1510, Lookup!$C$3:$C$134, 0),)</f>
        <v>Plus Opex WWN</v>
      </c>
    </row>
    <row r="1511" spans="3:13">
      <c r="C1511" s="15" t="s">
        <v>308</v>
      </c>
      <c r="D1511" s="15" t="s">
        <v>146</v>
      </c>
      <c r="E1511" s="15" t="s">
        <v>147</v>
      </c>
      <c r="F1511" s="15" t="s">
        <v>36</v>
      </c>
      <c r="G1511" s="15">
        <f xml:space="preserve"> IF( ISNA( 'F_Inputs - Reps override'!F1511 ), "", IF( ISBLANK( 'F_Inputs - Reps override'!F1511 ), 'F_Inputs - Reps'!F1511, 'F_Inputs - Reps override'!F1511 ) )</f>
        <v>0</v>
      </c>
      <c r="H1511" s="15">
        <f xml:space="preserve"> IF( ISNA( 'F_Inputs - Reps override'!G1511 ), "", IF( ISBLANK( 'F_Inputs - Reps override'!G1511 ), 'F_Inputs - Reps'!G1511, 'F_Inputs - Reps override'!G1511 ) )</f>
        <v>0</v>
      </c>
      <c r="I1511" s="15">
        <f xml:space="preserve"> IF( ISNA( 'F_Inputs - Reps override'!H1511 ), "", IF( ISBLANK( 'F_Inputs - Reps override'!H1511 ), 'F_Inputs - Reps'!H1511, 'F_Inputs - Reps override'!H1511 ) )</f>
        <v>0</v>
      </c>
      <c r="J1511" s="15">
        <f xml:space="preserve"> IF( ISNA( 'F_Inputs - Reps override'!I1511 ), "", IF( ISBLANK( 'F_Inputs - Reps override'!I1511 ), 'F_Inputs - Reps'!I1511, 'F_Inputs - Reps override'!I1511 ) )</f>
        <v>0</v>
      </c>
      <c r="K1511" s="15">
        <f xml:space="preserve"> IF( ISNA( 'F_Inputs - Reps override'!J1511 ), "", IF( ISBLANK( 'F_Inputs - Reps override'!J1511 ), 'F_Inputs - Reps'!J1511, 'F_Inputs - Reps override'!J1511 ) )</f>
        <v>0</v>
      </c>
      <c r="L1511" s="7">
        <f t="shared" si="23"/>
        <v>0</v>
      </c>
      <c r="M1511" t="str">
        <f xml:space="preserve"> INDEX(Lookup!$D$3:$D$134, MATCH('Inputs - Reps'!D1511, Lookup!$C$3:$C$134, 0),)</f>
        <v>Plus Opex WWN</v>
      </c>
    </row>
    <row r="1512" spans="3:13">
      <c r="C1512" s="15" t="s">
        <v>308</v>
      </c>
      <c r="D1512" s="15" t="s">
        <v>148</v>
      </c>
      <c r="E1512" s="15" t="s">
        <v>149</v>
      </c>
      <c r="F1512" s="15" t="s">
        <v>36</v>
      </c>
      <c r="G1512" s="15">
        <f xml:space="preserve"> IF( ISNA( 'F_Inputs - Reps override'!F1512 ), "", IF( ISBLANK( 'F_Inputs - Reps override'!F1512 ), 'F_Inputs - Reps'!F1512, 'F_Inputs - Reps override'!F1512 ) )</f>
        <v>0</v>
      </c>
      <c r="H1512" s="15">
        <f xml:space="preserve"> IF( ISNA( 'F_Inputs - Reps override'!G1512 ), "", IF( ISBLANK( 'F_Inputs - Reps override'!G1512 ), 'F_Inputs - Reps'!G1512, 'F_Inputs - Reps override'!G1512 ) )</f>
        <v>0</v>
      </c>
      <c r="I1512" s="15">
        <f xml:space="preserve"> IF( ISNA( 'F_Inputs - Reps override'!H1512 ), "", IF( ISBLANK( 'F_Inputs - Reps override'!H1512 ), 'F_Inputs - Reps'!H1512, 'F_Inputs - Reps override'!H1512 ) )</f>
        <v>0</v>
      </c>
      <c r="J1512" s="15">
        <f xml:space="preserve"> IF( ISNA( 'F_Inputs - Reps override'!I1512 ), "", IF( ISBLANK( 'F_Inputs - Reps override'!I1512 ), 'F_Inputs - Reps'!I1512, 'F_Inputs - Reps override'!I1512 ) )</f>
        <v>0</v>
      </c>
      <c r="K1512" s="15">
        <f xml:space="preserve"> IF( ISNA( 'F_Inputs - Reps override'!J1512 ), "", IF( ISBLANK( 'F_Inputs - Reps override'!J1512 ), 'F_Inputs - Reps'!J1512, 'F_Inputs - Reps override'!J1512 ) )</f>
        <v>0</v>
      </c>
      <c r="L1512" s="7">
        <f t="shared" si="23"/>
        <v>0</v>
      </c>
      <c r="M1512" t="str">
        <f xml:space="preserve"> INDEX(Lookup!$D$3:$D$134, MATCH('Inputs - Reps'!D1512, Lookup!$C$3:$C$134, 0),)</f>
        <v>Plus Opex BIO</v>
      </c>
    </row>
    <row r="1513" spans="3:13">
      <c r="C1513" s="15" t="s">
        <v>308</v>
      </c>
      <c r="D1513" s="15" t="s">
        <v>150</v>
      </c>
      <c r="E1513" s="15" t="s">
        <v>151</v>
      </c>
      <c r="F1513" s="15" t="s">
        <v>36</v>
      </c>
      <c r="G1513" s="15">
        <f xml:space="preserve"> IF( ISNA( 'F_Inputs - Reps override'!F1513 ), "", IF( ISBLANK( 'F_Inputs - Reps override'!F1513 ), 'F_Inputs - Reps'!F1513, 'F_Inputs - Reps override'!F1513 ) )</f>
        <v>0</v>
      </c>
      <c r="H1513" s="15">
        <f xml:space="preserve"> IF( ISNA( 'F_Inputs - Reps override'!G1513 ), "", IF( ISBLANK( 'F_Inputs - Reps override'!G1513 ), 'F_Inputs - Reps'!G1513, 'F_Inputs - Reps override'!G1513 ) )</f>
        <v>0</v>
      </c>
      <c r="I1513" s="15">
        <f xml:space="preserve"> IF( ISNA( 'F_Inputs - Reps override'!H1513 ), "", IF( ISBLANK( 'F_Inputs - Reps override'!H1513 ), 'F_Inputs - Reps'!H1513, 'F_Inputs - Reps override'!H1513 ) )</f>
        <v>0</v>
      </c>
      <c r="J1513" s="15">
        <f xml:space="preserve"> IF( ISNA( 'F_Inputs - Reps override'!I1513 ), "", IF( ISBLANK( 'F_Inputs - Reps override'!I1513 ), 'F_Inputs - Reps'!I1513, 'F_Inputs - Reps override'!I1513 ) )</f>
        <v>0</v>
      </c>
      <c r="K1513" s="15">
        <f xml:space="preserve"> IF( ISNA( 'F_Inputs - Reps override'!J1513 ), "", IF( ISBLANK( 'F_Inputs - Reps override'!J1513 ), 'F_Inputs - Reps'!J1513, 'F_Inputs - Reps override'!J1513 ) )</f>
        <v>0</v>
      </c>
      <c r="L1513" s="7">
        <f t="shared" si="23"/>
        <v>0</v>
      </c>
      <c r="M1513" t="str">
        <f xml:space="preserve"> INDEX(Lookup!$D$3:$D$134, MATCH('Inputs - Reps'!D1513, Lookup!$C$3:$C$134, 0),)</f>
        <v>Plus Opex BIO</v>
      </c>
    </row>
    <row r="1514" spans="3:13">
      <c r="C1514" s="15" t="s">
        <v>308</v>
      </c>
      <c r="D1514" s="15" t="s">
        <v>152</v>
      </c>
      <c r="E1514" s="15" t="s">
        <v>153</v>
      </c>
      <c r="F1514" s="15" t="s">
        <v>36</v>
      </c>
      <c r="G1514" s="15">
        <f xml:space="preserve"> IF( ISNA( 'F_Inputs - Reps override'!F1514 ), "", IF( ISBLANK( 'F_Inputs - Reps override'!F1514 ), 'F_Inputs - Reps'!F1514, 'F_Inputs - Reps override'!F1514 ) )</f>
        <v>0</v>
      </c>
      <c r="H1514" s="15">
        <f xml:space="preserve"> IF( ISNA( 'F_Inputs - Reps override'!G1514 ), "", IF( ISBLANK( 'F_Inputs - Reps override'!G1514 ), 'F_Inputs - Reps'!G1514, 'F_Inputs - Reps override'!G1514 ) )</f>
        <v>0</v>
      </c>
      <c r="I1514" s="15">
        <f xml:space="preserve"> IF( ISNA( 'F_Inputs - Reps override'!H1514 ), "", IF( ISBLANK( 'F_Inputs - Reps override'!H1514 ), 'F_Inputs - Reps'!H1514, 'F_Inputs - Reps override'!H1514 ) )</f>
        <v>0</v>
      </c>
      <c r="J1514" s="15">
        <f xml:space="preserve"> IF( ISNA( 'F_Inputs - Reps override'!I1514 ), "", IF( ISBLANK( 'F_Inputs - Reps override'!I1514 ), 'F_Inputs - Reps'!I1514, 'F_Inputs - Reps override'!I1514 ) )</f>
        <v>0</v>
      </c>
      <c r="K1514" s="15">
        <f xml:space="preserve"> IF( ISNA( 'F_Inputs - Reps override'!J1514 ), "", IF( ISBLANK( 'F_Inputs - Reps override'!J1514 ), 'F_Inputs - Reps'!J1514, 'F_Inputs - Reps override'!J1514 ) )</f>
        <v>0</v>
      </c>
      <c r="L1514" s="7">
        <f t="shared" si="23"/>
        <v>0</v>
      </c>
      <c r="M1514" t="str">
        <f xml:space="preserve"> INDEX(Lookup!$D$3:$D$134, MATCH('Inputs - Reps'!D1514, Lookup!$C$3:$C$134, 0),)</f>
        <v>Plus Opex BIO</v>
      </c>
    </row>
    <row r="1515" spans="3:13">
      <c r="C1515" s="15" t="s">
        <v>308</v>
      </c>
      <c r="D1515" s="15" t="s">
        <v>154</v>
      </c>
      <c r="E1515" s="15" t="s">
        <v>155</v>
      </c>
      <c r="F1515" s="15" t="s">
        <v>36</v>
      </c>
      <c r="G1515" s="15">
        <f xml:space="preserve"> IF( ISNA( 'F_Inputs - Reps override'!F1515 ), "", IF( ISBLANK( 'F_Inputs - Reps override'!F1515 ), 'F_Inputs - Reps'!F1515, 'F_Inputs - Reps override'!F1515 ) )</f>
        <v>0</v>
      </c>
      <c r="H1515" s="15">
        <f xml:space="preserve"> IF( ISNA( 'F_Inputs - Reps override'!G1515 ), "", IF( ISBLANK( 'F_Inputs - Reps override'!G1515 ), 'F_Inputs - Reps'!G1515, 'F_Inputs - Reps override'!G1515 ) )</f>
        <v>0</v>
      </c>
      <c r="I1515" s="15">
        <f xml:space="preserve"> IF( ISNA( 'F_Inputs - Reps override'!H1515 ), "", IF( ISBLANK( 'F_Inputs - Reps override'!H1515 ), 'F_Inputs - Reps'!H1515, 'F_Inputs - Reps override'!H1515 ) )</f>
        <v>0</v>
      </c>
      <c r="J1515" s="15">
        <f xml:space="preserve"> IF( ISNA( 'F_Inputs - Reps override'!I1515 ), "", IF( ISBLANK( 'F_Inputs - Reps override'!I1515 ), 'F_Inputs - Reps'!I1515, 'F_Inputs - Reps override'!I1515 ) )</f>
        <v>0</v>
      </c>
      <c r="K1515" s="15">
        <f xml:space="preserve"> IF( ISNA( 'F_Inputs - Reps override'!J1515 ), "", IF( ISBLANK( 'F_Inputs - Reps override'!J1515 ), 'F_Inputs - Reps'!J1515, 'F_Inputs - Reps override'!J1515 ) )</f>
        <v>0</v>
      </c>
      <c r="L1515" s="7">
        <f t="shared" si="23"/>
        <v>0</v>
      </c>
      <c r="M1515" t="str">
        <f xml:space="preserve"> INDEX(Lookup!$D$3:$D$134, MATCH('Inputs - Reps'!D1515, Lookup!$C$3:$C$134, 0),)</f>
        <v>Plus Opex WWN</v>
      </c>
    </row>
    <row r="1516" spans="3:13">
      <c r="C1516" s="15" t="s">
        <v>308</v>
      </c>
      <c r="D1516" s="15" t="s">
        <v>156</v>
      </c>
      <c r="E1516" s="15" t="s">
        <v>157</v>
      </c>
      <c r="F1516" s="15" t="s">
        <v>36</v>
      </c>
      <c r="G1516" s="15">
        <f xml:space="preserve"> IF( ISNA( 'F_Inputs - Reps override'!F1516 ), "", IF( ISBLANK( 'F_Inputs - Reps override'!F1516 ), 'F_Inputs - Reps'!F1516, 'F_Inputs - Reps override'!F1516 ) )</f>
        <v>0</v>
      </c>
      <c r="H1516" s="15">
        <f xml:space="preserve"> IF( ISNA( 'F_Inputs - Reps override'!G1516 ), "", IF( ISBLANK( 'F_Inputs - Reps override'!G1516 ), 'F_Inputs - Reps'!G1516, 'F_Inputs - Reps override'!G1516 ) )</f>
        <v>0</v>
      </c>
      <c r="I1516" s="15">
        <f xml:space="preserve"> IF( ISNA( 'F_Inputs - Reps override'!H1516 ), "", IF( ISBLANK( 'F_Inputs - Reps override'!H1516 ), 'F_Inputs - Reps'!H1516, 'F_Inputs - Reps override'!H1516 ) )</f>
        <v>0</v>
      </c>
      <c r="J1516" s="15">
        <f xml:space="preserve"> IF( ISNA( 'F_Inputs - Reps override'!I1516 ), "", IF( ISBLANK( 'F_Inputs - Reps override'!I1516 ), 'F_Inputs - Reps'!I1516, 'F_Inputs - Reps override'!I1516 ) )</f>
        <v>0</v>
      </c>
      <c r="K1516" s="15">
        <f xml:space="preserve"> IF( ISNA( 'F_Inputs - Reps override'!J1516 ), "", IF( ISBLANK( 'F_Inputs - Reps override'!J1516 ), 'F_Inputs - Reps'!J1516, 'F_Inputs - Reps override'!J1516 ) )</f>
        <v>0</v>
      </c>
      <c r="L1516" s="7">
        <f t="shared" si="23"/>
        <v>0</v>
      </c>
      <c r="M1516" t="str">
        <f xml:space="preserve"> INDEX(Lookup!$D$3:$D$134, MATCH('Inputs - Reps'!D1516, Lookup!$C$3:$C$134, 0),)</f>
        <v>Plus Opex WWN</v>
      </c>
    </row>
    <row r="1517" spans="3:13">
      <c r="C1517" s="15" t="s">
        <v>308</v>
      </c>
      <c r="D1517" s="15" t="s">
        <v>158</v>
      </c>
      <c r="E1517" s="15" t="s">
        <v>159</v>
      </c>
      <c r="F1517" s="15" t="s">
        <v>36</v>
      </c>
      <c r="G1517" s="15">
        <f xml:space="preserve"> IF( ISNA( 'F_Inputs - Reps override'!F1517 ), "", IF( ISBLANK( 'F_Inputs - Reps override'!F1517 ), 'F_Inputs - Reps'!F1517, 'F_Inputs - Reps override'!F1517 ) )</f>
        <v>0</v>
      </c>
      <c r="H1517" s="15">
        <f xml:space="preserve"> IF( ISNA( 'F_Inputs - Reps override'!G1517 ), "", IF( ISBLANK( 'F_Inputs - Reps override'!G1517 ), 'F_Inputs - Reps'!G1517, 'F_Inputs - Reps override'!G1517 ) )</f>
        <v>0</v>
      </c>
      <c r="I1517" s="15">
        <f xml:space="preserve"> IF( ISNA( 'F_Inputs - Reps override'!H1517 ), "", IF( ISBLANK( 'F_Inputs - Reps override'!H1517 ), 'F_Inputs - Reps'!H1517, 'F_Inputs - Reps override'!H1517 ) )</f>
        <v>0</v>
      </c>
      <c r="J1517" s="15">
        <f xml:space="preserve"> IF( ISNA( 'F_Inputs - Reps override'!I1517 ), "", IF( ISBLANK( 'F_Inputs - Reps override'!I1517 ), 'F_Inputs - Reps'!I1517, 'F_Inputs - Reps override'!I1517 ) )</f>
        <v>0</v>
      </c>
      <c r="K1517" s="15">
        <f xml:space="preserve"> IF( ISNA( 'F_Inputs - Reps override'!J1517 ), "", IF( ISBLANK( 'F_Inputs - Reps override'!J1517 ), 'F_Inputs - Reps'!J1517, 'F_Inputs - Reps override'!J1517 ) )</f>
        <v>0</v>
      </c>
      <c r="L1517" s="7">
        <f t="shared" si="23"/>
        <v>0</v>
      </c>
      <c r="M1517" t="str">
        <f xml:space="preserve"> INDEX(Lookup!$D$3:$D$134, MATCH('Inputs - Reps'!D1517, Lookup!$C$3:$C$134, 0),)</f>
        <v>Plus Opex BIO</v>
      </c>
    </row>
    <row r="1518" spans="3:13">
      <c r="C1518" s="15" t="s">
        <v>308</v>
      </c>
      <c r="D1518" s="15" t="s">
        <v>160</v>
      </c>
      <c r="E1518" s="15" t="s">
        <v>161</v>
      </c>
      <c r="F1518" s="15" t="s">
        <v>36</v>
      </c>
      <c r="G1518" s="15">
        <f xml:space="preserve"> IF( ISNA( 'F_Inputs - Reps override'!F1518 ), "", IF( ISBLANK( 'F_Inputs - Reps override'!F1518 ), 'F_Inputs - Reps'!F1518, 'F_Inputs - Reps override'!F1518 ) )</f>
        <v>0</v>
      </c>
      <c r="H1518" s="15">
        <f xml:space="preserve"> IF( ISNA( 'F_Inputs - Reps override'!G1518 ), "", IF( ISBLANK( 'F_Inputs - Reps override'!G1518 ), 'F_Inputs - Reps'!G1518, 'F_Inputs - Reps override'!G1518 ) )</f>
        <v>0</v>
      </c>
      <c r="I1518" s="15">
        <f xml:space="preserve"> IF( ISNA( 'F_Inputs - Reps override'!H1518 ), "", IF( ISBLANK( 'F_Inputs - Reps override'!H1518 ), 'F_Inputs - Reps'!H1518, 'F_Inputs - Reps override'!H1518 ) )</f>
        <v>0</v>
      </c>
      <c r="J1518" s="15">
        <f xml:space="preserve"> IF( ISNA( 'F_Inputs - Reps override'!I1518 ), "", IF( ISBLANK( 'F_Inputs - Reps override'!I1518 ), 'F_Inputs - Reps'!I1518, 'F_Inputs - Reps override'!I1518 ) )</f>
        <v>0</v>
      </c>
      <c r="K1518" s="15">
        <f xml:space="preserve"> IF( ISNA( 'F_Inputs - Reps override'!J1518 ), "", IF( ISBLANK( 'F_Inputs - Reps override'!J1518 ), 'F_Inputs - Reps'!J1518, 'F_Inputs - Reps override'!J1518 ) )</f>
        <v>0</v>
      </c>
      <c r="L1518" s="7">
        <f t="shared" si="23"/>
        <v>0</v>
      </c>
      <c r="M1518" t="str">
        <f xml:space="preserve"> INDEX(Lookup!$D$3:$D$134, MATCH('Inputs - Reps'!D1518, Lookup!$C$3:$C$134, 0),)</f>
        <v>Plus Opex BIO</v>
      </c>
    </row>
    <row r="1519" spans="3:13">
      <c r="C1519" s="15" t="s">
        <v>308</v>
      </c>
      <c r="D1519" s="15" t="s">
        <v>162</v>
      </c>
      <c r="E1519" s="15" t="s">
        <v>163</v>
      </c>
      <c r="F1519" s="15" t="s">
        <v>36</v>
      </c>
      <c r="G1519" s="15">
        <f xml:space="preserve"> IF( ISNA( 'F_Inputs - Reps override'!F1519 ), "", IF( ISBLANK( 'F_Inputs - Reps override'!F1519 ), 'F_Inputs - Reps'!F1519, 'F_Inputs - Reps override'!F1519 ) )</f>
        <v>0</v>
      </c>
      <c r="H1519" s="15">
        <f xml:space="preserve"> IF( ISNA( 'F_Inputs - Reps override'!G1519 ), "", IF( ISBLANK( 'F_Inputs - Reps override'!G1519 ), 'F_Inputs - Reps'!G1519, 'F_Inputs - Reps override'!G1519 ) )</f>
        <v>0</v>
      </c>
      <c r="I1519" s="15">
        <f xml:space="preserve"> IF( ISNA( 'F_Inputs - Reps override'!H1519 ), "", IF( ISBLANK( 'F_Inputs - Reps override'!H1519 ), 'F_Inputs - Reps'!H1519, 'F_Inputs - Reps override'!H1519 ) )</f>
        <v>0</v>
      </c>
      <c r="J1519" s="15">
        <f xml:space="preserve"> IF( ISNA( 'F_Inputs - Reps override'!I1519 ), "", IF( ISBLANK( 'F_Inputs - Reps override'!I1519 ), 'F_Inputs - Reps'!I1519, 'F_Inputs - Reps override'!I1519 ) )</f>
        <v>0</v>
      </c>
      <c r="K1519" s="15">
        <f xml:space="preserve"> IF( ISNA( 'F_Inputs - Reps override'!J1519 ), "", IF( ISBLANK( 'F_Inputs - Reps override'!J1519 ), 'F_Inputs - Reps'!J1519, 'F_Inputs - Reps override'!J1519 ) )</f>
        <v>0</v>
      </c>
      <c r="L1519" s="7">
        <f t="shared" si="23"/>
        <v>0</v>
      </c>
      <c r="M1519" t="str">
        <f xml:space="preserve"> INDEX(Lookup!$D$3:$D$134, MATCH('Inputs - Reps'!D1519, Lookup!$C$3:$C$134, 0),)</f>
        <v>Plus Opex BIO</v>
      </c>
    </row>
    <row r="1520" spans="3:13">
      <c r="C1520" s="15" t="s">
        <v>308</v>
      </c>
      <c r="D1520" s="15" t="s">
        <v>164</v>
      </c>
      <c r="E1520" s="15" t="s">
        <v>165</v>
      </c>
      <c r="F1520" s="15" t="s">
        <v>36</v>
      </c>
      <c r="G1520" s="15">
        <f xml:space="preserve"> IF( ISNA( 'F_Inputs - Reps override'!F1520 ), "", IF( ISBLANK( 'F_Inputs - Reps override'!F1520 ), 'F_Inputs - Reps'!F1520, 'F_Inputs - Reps override'!F1520 ) )</f>
        <v>0</v>
      </c>
      <c r="H1520" s="15">
        <f xml:space="preserve"> IF( ISNA( 'F_Inputs - Reps override'!G1520 ), "", IF( ISBLANK( 'F_Inputs - Reps override'!G1520 ), 'F_Inputs - Reps'!G1520, 'F_Inputs - Reps override'!G1520 ) )</f>
        <v>0</v>
      </c>
      <c r="I1520" s="15">
        <f xml:space="preserve"> IF( ISNA( 'F_Inputs - Reps override'!H1520 ), "", IF( ISBLANK( 'F_Inputs - Reps override'!H1520 ), 'F_Inputs - Reps'!H1520, 'F_Inputs - Reps override'!H1520 ) )</f>
        <v>0</v>
      </c>
      <c r="J1520" s="15">
        <f xml:space="preserve"> IF( ISNA( 'F_Inputs - Reps override'!I1520 ), "", IF( ISBLANK( 'F_Inputs - Reps override'!I1520 ), 'F_Inputs - Reps'!I1520, 'F_Inputs - Reps override'!I1520 ) )</f>
        <v>0</v>
      </c>
      <c r="K1520" s="15">
        <f xml:space="preserve"> IF( ISNA( 'F_Inputs - Reps override'!J1520 ), "", IF( ISBLANK( 'F_Inputs - Reps override'!J1520 ), 'F_Inputs - Reps'!J1520, 'F_Inputs - Reps override'!J1520 ) )</f>
        <v>0</v>
      </c>
      <c r="L1520" s="7">
        <f t="shared" si="23"/>
        <v>0</v>
      </c>
      <c r="M1520" t="str">
        <f xml:space="preserve"> INDEX(Lookup!$D$3:$D$134, MATCH('Inputs - Reps'!D1520, Lookup!$C$3:$C$134, 0),)</f>
        <v>Plus Opex WWN</v>
      </c>
    </row>
    <row r="1521" spans="3:13">
      <c r="C1521" s="15" t="s">
        <v>308</v>
      </c>
      <c r="D1521" s="15" t="s">
        <v>166</v>
      </c>
      <c r="E1521" s="15" t="s">
        <v>167</v>
      </c>
      <c r="F1521" s="15" t="s">
        <v>36</v>
      </c>
      <c r="G1521" s="15">
        <f xml:space="preserve"> IF( ISNA( 'F_Inputs - Reps override'!F1521 ), "", IF( ISBLANK( 'F_Inputs - Reps override'!F1521 ), 'F_Inputs - Reps'!F1521, 'F_Inputs - Reps override'!F1521 ) )</f>
        <v>0</v>
      </c>
      <c r="H1521" s="15">
        <f xml:space="preserve"> IF( ISNA( 'F_Inputs - Reps override'!G1521 ), "", IF( ISBLANK( 'F_Inputs - Reps override'!G1521 ), 'F_Inputs - Reps'!G1521, 'F_Inputs - Reps override'!G1521 ) )</f>
        <v>0</v>
      </c>
      <c r="I1521" s="15">
        <f xml:space="preserve"> IF( ISNA( 'F_Inputs - Reps override'!H1521 ), "", IF( ISBLANK( 'F_Inputs - Reps override'!H1521 ), 'F_Inputs - Reps'!H1521, 'F_Inputs - Reps override'!H1521 ) )</f>
        <v>0</v>
      </c>
      <c r="J1521" s="15">
        <f xml:space="preserve"> IF( ISNA( 'F_Inputs - Reps override'!I1521 ), "", IF( ISBLANK( 'F_Inputs - Reps override'!I1521 ), 'F_Inputs - Reps'!I1521, 'F_Inputs - Reps override'!I1521 ) )</f>
        <v>0</v>
      </c>
      <c r="K1521" s="15">
        <f xml:space="preserve"> IF( ISNA( 'F_Inputs - Reps override'!J1521 ), "", IF( ISBLANK( 'F_Inputs - Reps override'!J1521 ), 'F_Inputs - Reps'!J1521, 'F_Inputs - Reps override'!J1521 ) )</f>
        <v>0</v>
      </c>
      <c r="L1521" s="7">
        <f t="shared" si="23"/>
        <v>0</v>
      </c>
      <c r="M1521" t="str">
        <f xml:space="preserve"> INDEX(Lookup!$D$3:$D$134, MATCH('Inputs - Reps'!D1521, Lookup!$C$3:$C$134, 0),)</f>
        <v>Plus Opex WWN</v>
      </c>
    </row>
    <row r="1522" spans="3:13">
      <c r="C1522" s="15" t="s">
        <v>308</v>
      </c>
      <c r="D1522" s="15" t="s">
        <v>168</v>
      </c>
      <c r="E1522" s="15" t="s">
        <v>169</v>
      </c>
      <c r="F1522" s="15" t="s">
        <v>36</v>
      </c>
      <c r="G1522" s="15">
        <f xml:space="preserve"> IF( ISNA( 'F_Inputs - Reps override'!F1522 ), "", IF( ISBLANK( 'F_Inputs - Reps override'!F1522 ), 'F_Inputs - Reps'!F1522, 'F_Inputs - Reps override'!F1522 ) )</f>
        <v>0</v>
      </c>
      <c r="H1522" s="15">
        <f xml:space="preserve"> IF( ISNA( 'F_Inputs - Reps override'!G1522 ), "", IF( ISBLANK( 'F_Inputs - Reps override'!G1522 ), 'F_Inputs - Reps'!G1522, 'F_Inputs - Reps override'!G1522 ) )</f>
        <v>0</v>
      </c>
      <c r="I1522" s="15">
        <f xml:space="preserve"> IF( ISNA( 'F_Inputs - Reps override'!H1522 ), "", IF( ISBLANK( 'F_Inputs - Reps override'!H1522 ), 'F_Inputs - Reps'!H1522, 'F_Inputs - Reps override'!H1522 ) )</f>
        <v>0</v>
      </c>
      <c r="J1522" s="15">
        <f xml:space="preserve"> IF( ISNA( 'F_Inputs - Reps override'!I1522 ), "", IF( ISBLANK( 'F_Inputs - Reps override'!I1522 ), 'F_Inputs - Reps'!I1522, 'F_Inputs - Reps override'!I1522 ) )</f>
        <v>0</v>
      </c>
      <c r="K1522" s="15">
        <f xml:space="preserve"> IF( ISNA( 'F_Inputs - Reps override'!J1522 ), "", IF( ISBLANK( 'F_Inputs - Reps override'!J1522 ), 'F_Inputs - Reps'!J1522, 'F_Inputs - Reps override'!J1522 ) )</f>
        <v>0</v>
      </c>
      <c r="L1522" s="7">
        <f t="shared" si="23"/>
        <v>0</v>
      </c>
      <c r="M1522" t="str">
        <f xml:space="preserve"> INDEX(Lookup!$D$3:$D$134, MATCH('Inputs - Reps'!D1522, Lookup!$C$3:$C$134, 0),)</f>
        <v>Plus Opex BIO</v>
      </c>
    </row>
    <row r="1523" spans="3:13">
      <c r="C1523" s="15" t="s">
        <v>308</v>
      </c>
      <c r="D1523" s="15" t="s">
        <v>170</v>
      </c>
      <c r="E1523" s="15" t="s">
        <v>171</v>
      </c>
      <c r="F1523" s="15" t="s">
        <v>36</v>
      </c>
      <c r="G1523" s="15">
        <f xml:space="preserve"> IF( ISNA( 'F_Inputs - Reps override'!F1523 ), "", IF( ISBLANK( 'F_Inputs - Reps override'!F1523 ), 'F_Inputs - Reps'!F1523, 'F_Inputs - Reps override'!F1523 ) )</f>
        <v>0</v>
      </c>
      <c r="H1523" s="15">
        <f xml:space="preserve"> IF( ISNA( 'F_Inputs - Reps override'!G1523 ), "", IF( ISBLANK( 'F_Inputs - Reps override'!G1523 ), 'F_Inputs - Reps'!G1523, 'F_Inputs - Reps override'!G1523 ) )</f>
        <v>0</v>
      </c>
      <c r="I1523" s="15">
        <f xml:space="preserve"> IF( ISNA( 'F_Inputs - Reps override'!H1523 ), "", IF( ISBLANK( 'F_Inputs - Reps override'!H1523 ), 'F_Inputs - Reps'!H1523, 'F_Inputs - Reps override'!H1523 ) )</f>
        <v>0</v>
      </c>
      <c r="J1523" s="15">
        <f xml:space="preserve"> IF( ISNA( 'F_Inputs - Reps override'!I1523 ), "", IF( ISBLANK( 'F_Inputs - Reps override'!I1523 ), 'F_Inputs - Reps'!I1523, 'F_Inputs - Reps override'!I1523 ) )</f>
        <v>0</v>
      </c>
      <c r="K1523" s="15">
        <f xml:space="preserve"> IF( ISNA( 'F_Inputs - Reps override'!J1523 ), "", IF( ISBLANK( 'F_Inputs - Reps override'!J1523 ), 'F_Inputs - Reps'!J1523, 'F_Inputs - Reps override'!J1523 ) )</f>
        <v>0</v>
      </c>
      <c r="L1523" s="7">
        <f t="shared" si="23"/>
        <v>0</v>
      </c>
      <c r="M1523" t="str">
        <f xml:space="preserve"> INDEX(Lookup!$D$3:$D$134, MATCH('Inputs - Reps'!D1523, Lookup!$C$3:$C$134, 0),)</f>
        <v>Plus Opex BIO</v>
      </c>
    </row>
    <row r="1524" spans="3:13">
      <c r="C1524" s="15" t="s">
        <v>308</v>
      </c>
      <c r="D1524" s="15" t="s">
        <v>172</v>
      </c>
      <c r="E1524" s="15" t="s">
        <v>173</v>
      </c>
      <c r="F1524" s="15" t="s">
        <v>36</v>
      </c>
      <c r="G1524" s="15">
        <f xml:space="preserve"> IF( ISNA( 'F_Inputs - Reps override'!F1524 ), "", IF( ISBLANK( 'F_Inputs - Reps override'!F1524 ), 'F_Inputs - Reps'!F1524, 'F_Inputs - Reps override'!F1524 ) )</f>
        <v>0</v>
      </c>
      <c r="H1524" s="15">
        <f xml:space="preserve"> IF( ISNA( 'F_Inputs - Reps override'!G1524 ), "", IF( ISBLANK( 'F_Inputs - Reps override'!G1524 ), 'F_Inputs - Reps'!G1524, 'F_Inputs - Reps override'!G1524 ) )</f>
        <v>0</v>
      </c>
      <c r="I1524" s="15">
        <f xml:space="preserve"> IF( ISNA( 'F_Inputs - Reps override'!H1524 ), "", IF( ISBLANK( 'F_Inputs - Reps override'!H1524 ), 'F_Inputs - Reps'!H1524, 'F_Inputs - Reps override'!H1524 ) )</f>
        <v>0</v>
      </c>
      <c r="J1524" s="15">
        <f xml:space="preserve"> IF( ISNA( 'F_Inputs - Reps override'!I1524 ), "", IF( ISBLANK( 'F_Inputs - Reps override'!I1524 ), 'F_Inputs - Reps'!I1524, 'F_Inputs - Reps override'!I1524 ) )</f>
        <v>0</v>
      </c>
      <c r="K1524" s="15">
        <f xml:space="preserve"> IF( ISNA( 'F_Inputs - Reps override'!J1524 ), "", IF( ISBLANK( 'F_Inputs - Reps override'!J1524 ), 'F_Inputs - Reps'!J1524, 'F_Inputs - Reps override'!J1524 ) )</f>
        <v>0</v>
      </c>
      <c r="L1524" s="7">
        <f t="shared" si="23"/>
        <v>0</v>
      </c>
      <c r="M1524" t="str">
        <f xml:space="preserve"> INDEX(Lookup!$D$3:$D$134, MATCH('Inputs - Reps'!D1524, Lookup!$C$3:$C$134, 0),)</f>
        <v>Plus Opex BIO</v>
      </c>
    </row>
    <row r="1525" spans="3:13">
      <c r="C1525" s="15" t="s">
        <v>308</v>
      </c>
      <c r="D1525" s="15" t="s">
        <v>174</v>
      </c>
      <c r="E1525" s="15" t="s">
        <v>175</v>
      </c>
      <c r="F1525" s="15" t="s">
        <v>36</v>
      </c>
      <c r="G1525" s="15">
        <f xml:space="preserve"> IF( ISNA( 'F_Inputs - Reps override'!F1525 ), "", IF( ISBLANK( 'F_Inputs - Reps override'!F1525 ), 'F_Inputs - Reps'!F1525, 'F_Inputs - Reps override'!F1525 ) )</f>
        <v>0</v>
      </c>
      <c r="H1525" s="15">
        <f xml:space="preserve"> IF( ISNA( 'F_Inputs - Reps override'!G1525 ), "", IF( ISBLANK( 'F_Inputs - Reps override'!G1525 ), 'F_Inputs - Reps'!G1525, 'F_Inputs - Reps override'!G1525 ) )</f>
        <v>0</v>
      </c>
      <c r="I1525" s="15">
        <f xml:space="preserve"> IF( ISNA( 'F_Inputs - Reps override'!H1525 ), "", IF( ISBLANK( 'F_Inputs - Reps override'!H1525 ), 'F_Inputs - Reps'!H1525, 'F_Inputs - Reps override'!H1525 ) )</f>
        <v>0</v>
      </c>
      <c r="J1525" s="15">
        <f xml:space="preserve"> IF( ISNA( 'F_Inputs - Reps override'!I1525 ), "", IF( ISBLANK( 'F_Inputs - Reps override'!I1525 ), 'F_Inputs - Reps'!I1525, 'F_Inputs - Reps override'!I1525 ) )</f>
        <v>0</v>
      </c>
      <c r="K1525" s="15">
        <f xml:space="preserve"> IF( ISNA( 'F_Inputs - Reps override'!J1525 ), "", IF( ISBLANK( 'F_Inputs - Reps override'!J1525 ), 'F_Inputs - Reps'!J1525, 'F_Inputs - Reps override'!J1525 ) )</f>
        <v>0</v>
      </c>
      <c r="L1525" s="7">
        <f t="shared" si="23"/>
        <v>0</v>
      </c>
      <c r="M1525" t="str">
        <f xml:space="preserve"> INDEX(Lookup!$D$3:$D$134, MATCH('Inputs - Reps'!D1525, Lookup!$C$3:$C$134, 0),)</f>
        <v>Plus Opex WWN</v>
      </c>
    </row>
    <row r="1526" spans="3:13">
      <c r="C1526" s="15" t="s">
        <v>308</v>
      </c>
      <c r="D1526" s="15" t="s">
        <v>176</v>
      </c>
      <c r="E1526" s="15" t="s">
        <v>177</v>
      </c>
      <c r="F1526" s="15" t="s">
        <v>36</v>
      </c>
      <c r="G1526" s="15">
        <f xml:space="preserve"> IF( ISNA( 'F_Inputs - Reps override'!F1526 ), "", IF( ISBLANK( 'F_Inputs - Reps override'!F1526 ), 'F_Inputs - Reps'!F1526, 'F_Inputs - Reps override'!F1526 ) )</f>
        <v>0</v>
      </c>
      <c r="H1526" s="15">
        <f xml:space="preserve"> IF( ISNA( 'F_Inputs - Reps override'!G1526 ), "", IF( ISBLANK( 'F_Inputs - Reps override'!G1526 ), 'F_Inputs - Reps'!G1526, 'F_Inputs - Reps override'!G1526 ) )</f>
        <v>0</v>
      </c>
      <c r="I1526" s="15">
        <f xml:space="preserve"> IF( ISNA( 'F_Inputs - Reps override'!H1526 ), "", IF( ISBLANK( 'F_Inputs - Reps override'!H1526 ), 'F_Inputs - Reps'!H1526, 'F_Inputs - Reps override'!H1526 ) )</f>
        <v>0</v>
      </c>
      <c r="J1526" s="15">
        <f xml:space="preserve"> IF( ISNA( 'F_Inputs - Reps override'!I1526 ), "", IF( ISBLANK( 'F_Inputs - Reps override'!I1526 ), 'F_Inputs - Reps'!I1526, 'F_Inputs - Reps override'!I1526 ) )</f>
        <v>0</v>
      </c>
      <c r="K1526" s="15">
        <f xml:space="preserve"> IF( ISNA( 'F_Inputs - Reps override'!J1526 ), "", IF( ISBLANK( 'F_Inputs - Reps override'!J1526 ), 'F_Inputs - Reps'!J1526, 'F_Inputs - Reps override'!J1526 ) )</f>
        <v>0</v>
      </c>
      <c r="L1526" s="7">
        <f t="shared" si="23"/>
        <v>0</v>
      </c>
      <c r="M1526" t="str">
        <f xml:space="preserve"> INDEX(Lookup!$D$3:$D$134, MATCH('Inputs - Reps'!D1526, Lookup!$C$3:$C$134, 0),)</f>
        <v>Plus Opex WWN</v>
      </c>
    </row>
    <row r="1527" spans="3:13">
      <c r="C1527" s="15" t="s">
        <v>308</v>
      </c>
      <c r="D1527" s="15" t="s">
        <v>178</v>
      </c>
      <c r="E1527" s="15" t="s">
        <v>179</v>
      </c>
      <c r="F1527" s="15" t="s">
        <v>36</v>
      </c>
      <c r="G1527" s="15">
        <f xml:space="preserve"> IF( ISNA( 'F_Inputs - Reps override'!F1527 ), "", IF( ISBLANK( 'F_Inputs - Reps override'!F1527 ), 'F_Inputs - Reps'!F1527, 'F_Inputs - Reps override'!F1527 ) )</f>
        <v>0</v>
      </c>
      <c r="H1527" s="15">
        <f xml:space="preserve"> IF( ISNA( 'F_Inputs - Reps override'!G1527 ), "", IF( ISBLANK( 'F_Inputs - Reps override'!G1527 ), 'F_Inputs - Reps'!G1527, 'F_Inputs - Reps override'!G1527 ) )</f>
        <v>0</v>
      </c>
      <c r="I1527" s="15">
        <f xml:space="preserve"> IF( ISNA( 'F_Inputs - Reps override'!H1527 ), "", IF( ISBLANK( 'F_Inputs - Reps override'!H1527 ), 'F_Inputs - Reps'!H1527, 'F_Inputs - Reps override'!H1527 ) )</f>
        <v>0</v>
      </c>
      <c r="J1527" s="15">
        <f xml:space="preserve"> IF( ISNA( 'F_Inputs - Reps override'!I1527 ), "", IF( ISBLANK( 'F_Inputs - Reps override'!I1527 ), 'F_Inputs - Reps'!I1527, 'F_Inputs - Reps override'!I1527 ) )</f>
        <v>0</v>
      </c>
      <c r="K1527" s="15">
        <f xml:space="preserve"> IF( ISNA( 'F_Inputs - Reps override'!J1527 ), "", IF( ISBLANK( 'F_Inputs - Reps override'!J1527 ), 'F_Inputs - Reps'!J1527, 'F_Inputs - Reps override'!J1527 ) )</f>
        <v>0</v>
      </c>
      <c r="L1527" s="7">
        <f t="shared" si="23"/>
        <v>0</v>
      </c>
      <c r="M1527" t="str">
        <f xml:space="preserve"> INDEX(Lookup!$D$3:$D$134, MATCH('Inputs - Reps'!D1527, Lookup!$C$3:$C$134, 0),)</f>
        <v>Plus Opex BIO</v>
      </c>
    </row>
    <row r="1528" spans="3:13">
      <c r="C1528" s="15" t="s">
        <v>308</v>
      </c>
      <c r="D1528" s="15" t="s">
        <v>180</v>
      </c>
      <c r="E1528" s="15" t="s">
        <v>181</v>
      </c>
      <c r="F1528" s="15" t="s">
        <v>36</v>
      </c>
      <c r="G1528" s="15">
        <f xml:space="preserve"> IF( ISNA( 'F_Inputs - Reps override'!F1528 ), "", IF( ISBLANK( 'F_Inputs - Reps override'!F1528 ), 'F_Inputs - Reps'!F1528, 'F_Inputs - Reps override'!F1528 ) )</f>
        <v>0</v>
      </c>
      <c r="H1528" s="15">
        <f xml:space="preserve"> IF( ISNA( 'F_Inputs - Reps override'!G1528 ), "", IF( ISBLANK( 'F_Inputs - Reps override'!G1528 ), 'F_Inputs - Reps'!G1528, 'F_Inputs - Reps override'!G1528 ) )</f>
        <v>0</v>
      </c>
      <c r="I1528" s="15">
        <f xml:space="preserve"> IF( ISNA( 'F_Inputs - Reps override'!H1528 ), "", IF( ISBLANK( 'F_Inputs - Reps override'!H1528 ), 'F_Inputs - Reps'!H1528, 'F_Inputs - Reps override'!H1528 ) )</f>
        <v>0</v>
      </c>
      <c r="J1528" s="15">
        <f xml:space="preserve"> IF( ISNA( 'F_Inputs - Reps override'!I1528 ), "", IF( ISBLANK( 'F_Inputs - Reps override'!I1528 ), 'F_Inputs - Reps'!I1528, 'F_Inputs - Reps override'!I1528 ) )</f>
        <v>0</v>
      </c>
      <c r="K1528" s="15">
        <f xml:space="preserve"> IF( ISNA( 'F_Inputs - Reps override'!J1528 ), "", IF( ISBLANK( 'F_Inputs - Reps override'!J1528 ), 'F_Inputs - Reps'!J1528, 'F_Inputs - Reps override'!J1528 ) )</f>
        <v>0</v>
      </c>
      <c r="L1528" s="7">
        <f t="shared" si="23"/>
        <v>0</v>
      </c>
      <c r="M1528" t="str">
        <f xml:space="preserve"> INDEX(Lookup!$D$3:$D$134, MATCH('Inputs - Reps'!D1528, Lookup!$C$3:$C$134, 0),)</f>
        <v>Plus Opex BIO</v>
      </c>
    </row>
    <row r="1529" spans="3:13">
      <c r="C1529" s="15" t="s">
        <v>308</v>
      </c>
      <c r="D1529" s="15" t="s">
        <v>182</v>
      </c>
      <c r="E1529" s="15" t="s">
        <v>183</v>
      </c>
      <c r="F1529" s="15" t="s">
        <v>36</v>
      </c>
      <c r="G1529" s="15">
        <f xml:space="preserve"> IF( ISNA( 'F_Inputs - Reps override'!F1529 ), "", IF( ISBLANK( 'F_Inputs - Reps override'!F1529 ), 'F_Inputs - Reps'!F1529, 'F_Inputs - Reps override'!F1529 ) )</f>
        <v>0</v>
      </c>
      <c r="H1529" s="15">
        <f xml:space="preserve"> IF( ISNA( 'F_Inputs - Reps override'!G1529 ), "", IF( ISBLANK( 'F_Inputs - Reps override'!G1529 ), 'F_Inputs - Reps'!G1529, 'F_Inputs - Reps override'!G1529 ) )</f>
        <v>0</v>
      </c>
      <c r="I1529" s="15">
        <f xml:space="preserve"> IF( ISNA( 'F_Inputs - Reps override'!H1529 ), "", IF( ISBLANK( 'F_Inputs - Reps override'!H1529 ), 'F_Inputs - Reps'!H1529, 'F_Inputs - Reps override'!H1529 ) )</f>
        <v>0</v>
      </c>
      <c r="J1529" s="15">
        <f xml:space="preserve"> IF( ISNA( 'F_Inputs - Reps override'!I1529 ), "", IF( ISBLANK( 'F_Inputs - Reps override'!I1529 ), 'F_Inputs - Reps'!I1529, 'F_Inputs - Reps override'!I1529 ) )</f>
        <v>0</v>
      </c>
      <c r="K1529" s="15">
        <f xml:space="preserve"> IF( ISNA( 'F_Inputs - Reps override'!J1529 ), "", IF( ISBLANK( 'F_Inputs - Reps override'!J1529 ), 'F_Inputs - Reps'!J1529, 'F_Inputs - Reps override'!J1529 ) )</f>
        <v>0</v>
      </c>
      <c r="L1529" s="7">
        <f t="shared" si="23"/>
        <v>0</v>
      </c>
      <c r="M1529" t="str">
        <f xml:space="preserve"> INDEX(Lookup!$D$3:$D$134, MATCH('Inputs - Reps'!D1529, Lookup!$C$3:$C$134, 0),)</f>
        <v>Plus Opex BIO</v>
      </c>
    </row>
    <row r="1530" spans="3:13">
      <c r="C1530" s="15" t="s">
        <v>308</v>
      </c>
      <c r="D1530" s="15" t="s">
        <v>184</v>
      </c>
      <c r="E1530" s="15" t="s">
        <v>185</v>
      </c>
      <c r="F1530" s="15" t="s">
        <v>36</v>
      </c>
      <c r="G1530" s="15">
        <f xml:space="preserve"> IF( ISNA( 'F_Inputs - Reps override'!F1530 ), "", IF( ISBLANK( 'F_Inputs - Reps override'!F1530 ), 'F_Inputs - Reps'!F1530, 'F_Inputs - Reps override'!F1530 ) )</f>
        <v>0</v>
      </c>
      <c r="H1530" s="15">
        <f xml:space="preserve"> IF( ISNA( 'F_Inputs - Reps override'!G1530 ), "", IF( ISBLANK( 'F_Inputs - Reps override'!G1530 ), 'F_Inputs - Reps'!G1530, 'F_Inputs - Reps override'!G1530 ) )</f>
        <v>0</v>
      </c>
      <c r="I1530" s="15">
        <f xml:space="preserve"> IF( ISNA( 'F_Inputs - Reps override'!H1530 ), "", IF( ISBLANK( 'F_Inputs - Reps override'!H1530 ), 'F_Inputs - Reps'!H1530, 'F_Inputs - Reps override'!H1530 ) )</f>
        <v>0</v>
      </c>
      <c r="J1530" s="15">
        <f xml:space="preserve"> IF( ISNA( 'F_Inputs - Reps override'!I1530 ), "", IF( ISBLANK( 'F_Inputs - Reps override'!I1530 ), 'F_Inputs - Reps'!I1530, 'F_Inputs - Reps override'!I1530 ) )</f>
        <v>0</v>
      </c>
      <c r="K1530" s="15">
        <f xml:space="preserve"> IF( ISNA( 'F_Inputs - Reps override'!J1530 ), "", IF( ISBLANK( 'F_Inputs - Reps override'!J1530 ), 'F_Inputs - Reps'!J1530, 'F_Inputs - Reps override'!J1530 ) )</f>
        <v>0</v>
      </c>
      <c r="L1530" s="7">
        <f t="shared" si="23"/>
        <v>0</v>
      </c>
      <c r="M1530" t="str">
        <f xml:space="preserve"> INDEX(Lookup!$D$3:$D$134, MATCH('Inputs - Reps'!D1530, Lookup!$C$3:$C$134, 0),)</f>
        <v>B Capex WWN</v>
      </c>
    </row>
    <row r="1531" spans="3:13">
      <c r="C1531" s="15" t="s">
        <v>308</v>
      </c>
      <c r="D1531" s="15" t="s">
        <v>186</v>
      </c>
      <c r="E1531" s="15" t="s">
        <v>187</v>
      </c>
      <c r="F1531" s="15" t="s">
        <v>36</v>
      </c>
      <c r="G1531" s="15">
        <f xml:space="preserve"> IF( ISNA( 'F_Inputs - Reps override'!F1531 ), "", IF( ISBLANK( 'F_Inputs - Reps override'!F1531 ), 'F_Inputs - Reps'!F1531, 'F_Inputs - Reps override'!F1531 ) )</f>
        <v>0</v>
      </c>
      <c r="H1531" s="15">
        <f xml:space="preserve"> IF( ISNA( 'F_Inputs - Reps override'!G1531 ), "", IF( ISBLANK( 'F_Inputs - Reps override'!G1531 ), 'F_Inputs - Reps'!G1531, 'F_Inputs - Reps override'!G1531 ) )</f>
        <v>0</v>
      </c>
      <c r="I1531" s="15">
        <f xml:space="preserve"> IF( ISNA( 'F_Inputs - Reps override'!H1531 ), "", IF( ISBLANK( 'F_Inputs - Reps override'!H1531 ), 'F_Inputs - Reps'!H1531, 'F_Inputs - Reps override'!H1531 ) )</f>
        <v>0</v>
      </c>
      <c r="J1531" s="15">
        <f xml:space="preserve"> IF( ISNA( 'F_Inputs - Reps override'!I1531 ), "", IF( ISBLANK( 'F_Inputs - Reps override'!I1531 ), 'F_Inputs - Reps'!I1531, 'F_Inputs - Reps override'!I1531 ) )</f>
        <v>0</v>
      </c>
      <c r="K1531" s="15">
        <f xml:space="preserve"> IF( ISNA( 'F_Inputs - Reps override'!J1531 ), "", IF( ISBLANK( 'F_Inputs - Reps override'!J1531 ), 'F_Inputs - Reps'!J1531, 'F_Inputs - Reps override'!J1531 ) )</f>
        <v>0</v>
      </c>
      <c r="L1531" s="7">
        <f t="shared" si="23"/>
        <v>0</v>
      </c>
      <c r="M1531" t="str">
        <f xml:space="preserve"> INDEX(Lookup!$D$3:$D$134, MATCH('Inputs - Reps'!D1531, Lookup!$C$3:$C$134, 0),)</f>
        <v>B Capex WWN</v>
      </c>
    </row>
    <row r="1532" spans="3:13">
      <c r="C1532" s="15" t="s">
        <v>308</v>
      </c>
      <c r="D1532" s="15" t="s">
        <v>188</v>
      </c>
      <c r="E1532" s="15" t="s">
        <v>189</v>
      </c>
      <c r="F1532" s="15" t="s">
        <v>36</v>
      </c>
      <c r="G1532" s="15">
        <f xml:space="preserve"> IF( ISNA( 'F_Inputs - Reps override'!F1532 ), "", IF( ISBLANK( 'F_Inputs - Reps override'!F1532 ), 'F_Inputs - Reps'!F1532, 'F_Inputs - Reps override'!F1532 ) )</f>
        <v>0</v>
      </c>
      <c r="H1532" s="15">
        <f xml:space="preserve"> IF( ISNA( 'F_Inputs - Reps override'!G1532 ), "", IF( ISBLANK( 'F_Inputs - Reps override'!G1532 ), 'F_Inputs - Reps'!G1532, 'F_Inputs - Reps override'!G1532 ) )</f>
        <v>0</v>
      </c>
      <c r="I1532" s="15">
        <f xml:space="preserve"> IF( ISNA( 'F_Inputs - Reps override'!H1532 ), "", IF( ISBLANK( 'F_Inputs - Reps override'!H1532 ), 'F_Inputs - Reps'!H1532, 'F_Inputs - Reps override'!H1532 ) )</f>
        <v>0</v>
      </c>
      <c r="J1532" s="15">
        <f xml:space="preserve"> IF( ISNA( 'F_Inputs - Reps override'!I1532 ), "", IF( ISBLANK( 'F_Inputs - Reps override'!I1532 ), 'F_Inputs - Reps'!I1532, 'F_Inputs - Reps override'!I1532 ) )</f>
        <v>0</v>
      </c>
      <c r="K1532" s="15">
        <f xml:space="preserve"> IF( ISNA( 'F_Inputs - Reps override'!J1532 ), "", IF( ISBLANK( 'F_Inputs - Reps override'!J1532 ), 'F_Inputs - Reps'!J1532, 'F_Inputs - Reps override'!J1532 ) )</f>
        <v>0</v>
      </c>
      <c r="L1532" s="7">
        <f t="shared" si="23"/>
        <v>0</v>
      </c>
      <c r="M1532" t="str">
        <f xml:space="preserve"> INDEX(Lookup!$D$3:$D$134, MATCH('Inputs - Reps'!D1532, Lookup!$C$3:$C$134, 0),)</f>
        <v>B Capex BIO</v>
      </c>
    </row>
    <row r="1533" spans="3:13">
      <c r="C1533" s="15" t="s">
        <v>308</v>
      </c>
      <c r="D1533" s="15" t="s">
        <v>190</v>
      </c>
      <c r="E1533" s="15" t="s">
        <v>191</v>
      </c>
      <c r="F1533" s="15" t="s">
        <v>36</v>
      </c>
      <c r="G1533" s="15">
        <f xml:space="preserve"> IF( ISNA( 'F_Inputs - Reps override'!F1533 ), "", IF( ISBLANK( 'F_Inputs - Reps override'!F1533 ), 'F_Inputs - Reps'!F1533, 'F_Inputs - Reps override'!F1533 ) )</f>
        <v>0</v>
      </c>
      <c r="H1533" s="15">
        <f xml:space="preserve"> IF( ISNA( 'F_Inputs - Reps override'!G1533 ), "", IF( ISBLANK( 'F_Inputs - Reps override'!G1533 ), 'F_Inputs - Reps'!G1533, 'F_Inputs - Reps override'!G1533 ) )</f>
        <v>0</v>
      </c>
      <c r="I1533" s="15">
        <f xml:space="preserve"> IF( ISNA( 'F_Inputs - Reps override'!H1533 ), "", IF( ISBLANK( 'F_Inputs - Reps override'!H1533 ), 'F_Inputs - Reps'!H1533, 'F_Inputs - Reps override'!H1533 ) )</f>
        <v>0</v>
      </c>
      <c r="J1533" s="15">
        <f xml:space="preserve"> IF( ISNA( 'F_Inputs - Reps override'!I1533 ), "", IF( ISBLANK( 'F_Inputs - Reps override'!I1533 ), 'F_Inputs - Reps'!I1533, 'F_Inputs - Reps override'!I1533 ) )</f>
        <v>0</v>
      </c>
      <c r="K1533" s="15">
        <f xml:space="preserve"> IF( ISNA( 'F_Inputs - Reps override'!J1533 ), "", IF( ISBLANK( 'F_Inputs - Reps override'!J1533 ), 'F_Inputs - Reps'!J1533, 'F_Inputs - Reps override'!J1533 ) )</f>
        <v>0</v>
      </c>
      <c r="L1533" s="7">
        <f t="shared" si="23"/>
        <v>0</v>
      </c>
      <c r="M1533" t="str">
        <f xml:space="preserve"> INDEX(Lookup!$D$3:$D$134, MATCH('Inputs - Reps'!D1533, Lookup!$C$3:$C$134, 0),)</f>
        <v>B Capex BIO</v>
      </c>
    </row>
    <row r="1534" spans="3:13">
      <c r="C1534" s="15" t="s">
        <v>308</v>
      </c>
      <c r="D1534" s="15" t="s">
        <v>192</v>
      </c>
      <c r="E1534" s="15" t="s">
        <v>193</v>
      </c>
      <c r="F1534" s="15" t="s">
        <v>36</v>
      </c>
      <c r="G1534" s="15">
        <f xml:space="preserve"> IF( ISNA( 'F_Inputs - Reps override'!F1534 ), "", IF( ISBLANK( 'F_Inputs - Reps override'!F1534 ), 'F_Inputs - Reps'!F1534, 'F_Inputs - Reps override'!F1534 ) )</f>
        <v>0</v>
      </c>
      <c r="H1534" s="15">
        <f xml:space="preserve"> IF( ISNA( 'F_Inputs - Reps override'!G1534 ), "", IF( ISBLANK( 'F_Inputs - Reps override'!G1534 ), 'F_Inputs - Reps'!G1534, 'F_Inputs - Reps override'!G1534 ) )</f>
        <v>0</v>
      </c>
      <c r="I1534" s="15">
        <f xml:space="preserve"> IF( ISNA( 'F_Inputs - Reps override'!H1534 ), "", IF( ISBLANK( 'F_Inputs - Reps override'!H1534 ), 'F_Inputs - Reps'!H1534, 'F_Inputs - Reps override'!H1534 ) )</f>
        <v>0</v>
      </c>
      <c r="J1534" s="15">
        <f xml:space="preserve"> IF( ISNA( 'F_Inputs - Reps override'!I1534 ), "", IF( ISBLANK( 'F_Inputs - Reps override'!I1534 ), 'F_Inputs - Reps'!I1534, 'F_Inputs - Reps override'!I1534 ) )</f>
        <v>0</v>
      </c>
      <c r="K1534" s="15">
        <f xml:space="preserve"> IF( ISNA( 'F_Inputs - Reps override'!J1534 ), "", IF( ISBLANK( 'F_Inputs - Reps override'!J1534 ), 'F_Inputs - Reps'!J1534, 'F_Inputs - Reps override'!J1534 ) )</f>
        <v>0</v>
      </c>
      <c r="L1534" s="7">
        <f t="shared" si="23"/>
        <v>0</v>
      </c>
      <c r="M1534" t="str">
        <f xml:space="preserve"> INDEX(Lookup!$D$3:$D$134, MATCH('Inputs - Reps'!D1534, Lookup!$C$3:$C$134, 0),)</f>
        <v>B Capex BIO</v>
      </c>
    </row>
    <row r="1535" spans="3:13">
      <c r="C1535" s="15" t="s">
        <v>308</v>
      </c>
      <c r="D1535" s="15" t="s">
        <v>194</v>
      </c>
      <c r="E1535" s="15" t="s">
        <v>195</v>
      </c>
      <c r="F1535" s="15" t="s">
        <v>36</v>
      </c>
      <c r="G1535" s="15">
        <f xml:space="preserve"> IF( ISNA( 'F_Inputs - Reps override'!F1535 ), "", IF( ISBLANK( 'F_Inputs - Reps override'!F1535 ), 'F_Inputs - Reps'!F1535, 'F_Inputs - Reps override'!F1535 ) )</f>
        <v>0</v>
      </c>
      <c r="H1535" s="15">
        <f xml:space="preserve"> IF( ISNA( 'F_Inputs - Reps override'!G1535 ), "", IF( ISBLANK( 'F_Inputs - Reps override'!G1535 ), 'F_Inputs - Reps'!G1535, 'F_Inputs - Reps override'!G1535 ) )</f>
        <v>0</v>
      </c>
      <c r="I1535" s="15">
        <f xml:space="preserve"> IF( ISNA( 'F_Inputs - Reps override'!H1535 ), "", IF( ISBLANK( 'F_Inputs - Reps override'!H1535 ), 'F_Inputs - Reps'!H1535, 'F_Inputs - Reps override'!H1535 ) )</f>
        <v>0</v>
      </c>
      <c r="J1535" s="15">
        <f xml:space="preserve"> IF( ISNA( 'F_Inputs - Reps override'!I1535 ), "", IF( ISBLANK( 'F_Inputs - Reps override'!I1535 ), 'F_Inputs - Reps'!I1535, 'F_Inputs - Reps override'!I1535 ) )</f>
        <v>0</v>
      </c>
      <c r="K1535" s="15">
        <f xml:space="preserve"> IF( ISNA( 'F_Inputs - Reps override'!J1535 ), "", IF( ISBLANK( 'F_Inputs - Reps override'!J1535 ), 'F_Inputs - Reps'!J1535, 'F_Inputs - Reps override'!J1535 ) )</f>
        <v>0</v>
      </c>
      <c r="L1535" s="7">
        <f t="shared" si="23"/>
        <v>0</v>
      </c>
      <c r="M1535" t="str">
        <f xml:space="preserve"> INDEX(Lookup!$D$3:$D$134, MATCH('Inputs - Reps'!D1535, Lookup!$C$3:$C$134, 0),)</f>
        <v>B Capex WWN</v>
      </c>
    </row>
    <row r="1536" spans="3:13">
      <c r="C1536" s="15" t="s">
        <v>308</v>
      </c>
      <c r="D1536" s="15" t="s">
        <v>196</v>
      </c>
      <c r="E1536" s="15" t="s">
        <v>197</v>
      </c>
      <c r="F1536" s="15" t="s">
        <v>36</v>
      </c>
      <c r="G1536" s="15">
        <f xml:space="preserve"> IF( ISNA( 'F_Inputs - Reps override'!F1536 ), "", IF( ISBLANK( 'F_Inputs - Reps override'!F1536 ), 'F_Inputs - Reps'!F1536, 'F_Inputs - Reps override'!F1536 ) )</f>
        <v>0</v>
      </c>
      <c r="H1536" s="15">
        <f xml:space="preserve"> IF( ISNA( 'F_Inputs - Reps override'!G1536 ), "", IF( ISBLANK( 'F_Inputs - Reps override'!G1536 ), 'F_Inputs - Reps'!G1536, 'F_Inputs - Reps override'!G1536 ) )</f>
        <v>0</v>
      </c>
      <c r="I1536" s="15">
        <f xml:space="preserve"> IF( ISNA( 'F_Inputs - Reps override'!H1536 ), "", IF( ISBLANK( 'F_Inputs - Reps override'!H1536 ), 'F_Inputs - Reps'!H1536, 'F_Inputs - Reps override'!H1536 ) )</f>
        <v>0</v>
      </c>
      <c r="J1536" s="15">
        <f xml:space="preserve"> IF( ISNA( 'F_Inputs - Reps override'!I1536 ), "", IF( ISBLANK( 'F_Inputs - Reps override'!I1536 ), 'F_Inputs - Reps'!I1536, 'F_Inputs - Reps override'!I1536 ) )</f>
        <v>0</v>
      </c>
      <c r="K1536" s="15">
        <f xml:space="preserve"> IF( ISNA( 'F_Inputs - Reps override'!J1536 ), "", IF( ISBLANK( 'F_Inputs - Reps override'!J1536 ), 'F_Inputs - Reps'!J1536, 'F_Inputs - Reps override'!J1536 ) )</f>
        <v>0</v>
      </c>
      <c r="L1536" s="7">
        <f t="shared" si="23"/>
        <v>0</v>
      </c>
      <c r="M1536" t="str">
        <f xml:space="preserve"> INDEX(Lookup!$D$3:$D$134, MATCH('Inputs - Reps'!D1536, Lookup!$C$3:$C$134, 0),)</f>
        <v>B Capex WWN</v>
      </c>
    </row>
    <row r="1537" spans="3:13">
      <c r="C1537" s="15" t="s">
        <v>308</v>
      </c>
      <c r="D1537" s="15" t="s">
        <v>198</v>
      </c>
      <c r="E1537" s="15" t="s">
        <v>199</v>
      </c>
      <c r="F1537" s="15" t="s">
        <v>36</v>
      </c>
      <c r="G1537" s="15">
        <f xml:space="preserve"> IF( ISNA( 'F_Inputs - Reps override'!F1537 ), "", IF( ISBLANK( 'F_Inputs - Reps override'!F1537 ), 'F_Inputs - Reps'!F1537, 'F_Inputs - Reps override'!F1537 ) )</f>
        <v>0</v>
      </c>
      <c r="H1537" s="15">
        <f xml:space="preserve"> IF( ISNA( 'F_Inputs - Reps override'!G1537 ), "", IF( ISBLANK( 'F_Inputs - Reps override'!G1537 ), 'F_Inputs - Reps'!G1537, 'F_Inputs - Reps override'!G1537 ) )</f>
        <v>0</v>
      </c>
      <c r="I1537" s="15">
        <f xml:space="preserve"> IF( ISNA( 'F_Inputs - Reps override'!H1537 ), "", IF( ISBLANK( 'F_Inputs - Reps override'!H1537 ), 'F_Inputs - Reps'!H1537, 'F_Inputs - Reps override'!H1537 ) )</f>
        <v>0</v>
      </c>
      <c r="J1537" s="15">
        <f xml:space="preserve"> IF( ISNA( 'F_Inputs - Reps override'!I1537 ), "", IF( ISBLANK( 'F_Inputs - Reps override'!I1537 ), 'F_Inputs - Reps'!I1537, 'F_Inputs - Reps override'!I1537 ) )</f>
        <v>0</v>
      </c>
      <c r="K1537" s="15">
        <f xml:space="preserve"> IF( ISNA( 'F_Inputs - Reps override'!J1537 ), "", IF( ISBLANK( 'F_Inputs - Reps override'!J1537 ), 'F_Inputs - Reps'!J1537, 'F_Inputs - Reps override'!J1537 ) )</f>
        <v>0</v>
      </c>
      <c r="L1537" s="7">
        <f t="shared" si="23"/>
        <v>0</v>
      </c>
      <c r="M1537" t="str">
        <f xml:space="preserve"> INDEX(Lookup!$D$3:$D$134, MATCH('Inputs - Reps'!D1537, Lookup!$C$3:$C$134, 0),)</f>
        <v>B Capex BIO</v>
      </c>
    </row>
    <row r="1538" spans="3:13">
      <c r="C1538" s="15" t="s">
        <v>308</v>
      </c>
      <c r="D1538" s="15" t="s">
        <v>200</v>
      </c>
      <c r="E1538" s="15" t="s">
        <v>201</v>
      </c>
      <c r="F1538" s="15" t="s">
        <v>36</v>
      </c>
      <c r="G1538" s="15">
        <f xml:space="preserve"> IF( ISNA( 'F_Inputs - Reps override'!F1538 ), "", IF( ISBLANK( 'F_Inputs - Reps override'!F1538 ), 'F_Inputs - Reps'!F1538, 'F_Inputs - Reps override'!F1538 ) )</f>
        <v>0</v>
      </c>
      <c r="H1538" s="15">
        <f xml:space="preserve"> IF( ISNA( 'F_Inputs - Reps override'!G1538 ), "", IF( ISBLANK( 'F_Inputs - Reps override'!G1538 ), 'F_Inputs - Reps'!G1538, 'F_Inputs - Reps override'!G1538 ) )</f>
        <v>0</v>
      </c>
      <c r="I1538" s="15">
        <f xml:space="preserve"> IF( ISNA( 'F_Inputs - Reps override'!H1538 ), "", IF( ISBLANK( 'F_Inputs - Reps override'!H1538 ), 'F_Inputs - Reps'!H1538, 'F_Inputs - Reps override'!H1538 ) )</f>
        <v>0</v>
      </c>
      <c r="J1538" s="15">
        <f xml:space="preserve"> IF( ISNA( 'F_Inputs - Reps override'!I1538 ), "", IF( ISBLANK( 'F_Inputs - Reps override'!I1538 ), 'F_Inputs - Reps'!I1538, 'F_Inputs - Reps override'!I1538 ) )</f>
        <v>0</v>
      </c>
      <c r="K1538" s="15">
        <f xml:space="preserve"> IF( ISNA( 'F_Inputs - Reps override'!J1538 ), "", IF( ISBLANK( 'F_Inputs - Reps override'!J1538 ), 'F_Inputs - Reps'!J1538, 'F_Inputs - Reps override'!J1538 ) )</f>
        <v>0</v>
      </c>
      <c r="L1538" s="7">
        <f t="shared" si="23"/>
        <v>0</v>
      </c>
      <c r="M1538" t="str">
        <f xml:space="preserve"> INDEX(Lookup!$D$3:$D$134, MATCH('Inputs - Reps'!D1538, Lookup!$C$3:$C$134, 0),)</f>
        <v>B Capex BIO</v>
      </c>
    </row>
    <row r="1539" spans="3:13">
      <c r="C1539" s="15" t="s">
        <v>308</v>
      </c>
      <c r="D1539" s="15" t="s">
        <v>202</v>
      </c>
      <c r="E1539" s="15" t="s">
        <v>203</v>
      </c>
      <c r="F1539" s="15" t="s">
        <v>36</v>
      </c>
      <c r="G1539" s="15">
        <f xml:space="preserve"> IF( ISNA( 'F_Inputs - Reps override'!F1539 ), "", IF( ISBLANK( 'F_Inputs - Reps override'!F1539 ), 'F_Inputs - Reps'!F1539, 'F_Inputs - Reps override'!F1539 ) )</f>
        <v>0</v>
      </c>
      <c r="H1539" s="15">
        <f xml:space="preserve"> IF( ISNA( 'F_Inputs - Reps override'!G1539 ), "", IF( ISBLANK( 'F_Inputs - Reps override'!G1539 ), 'F_Inputs - Reps'!G1539, 'F_Inputs - Reps override'!G1539 ) )</f>
        <v>0</v>
      </c>
      <c r="I1539" s="15">
        <f xml:space="preserve"> IF( ISNA( 'F_Inputs - Reps override'!H1539 ), "", IF( ISBLANK( 'F_Inputs - Reps override'!H1539 ), 'F_Inputs - Reps'!H1539, 'F_Inputs - Reps override'!H1539 ) )</f>
        <v>0</v>
      </c>
      <c r="J1539" s="15">
        <f xml:space="preserve"> IF( ISNA( 'F_Inputs - Reps override'!I1539 ), "", IF( ISBLANK( 'F_Inputs - Reps override'!I1539 ), 'F_Inputs - Reps'!I1539, 'F_Inputs - Reps override'!I1539 ) )</f>
        <v>0</v>
      </c>
      <c r="K1539" s="15">
        <f xml:space="preserve"> IF( ISNA( 'F_Inputs - Reps override'!J1539 ), "", IF( ISBLANK( 'F_Inputs - Reps override'!J1539 ), 'F_Inputs - Reps'!J1539, 'F_Inputs - Reps override'!J1539 ) )</f>
        <v>0</v>
      </c>
      <c r="L1539" s="7">
        <f t="shared" si="23"/>
        <v>0</v>
      </c>
      <c r="M1539" t="str">
        <f xml:space="preserve"> INDEX(Lookup!$D$3:$D$134, MATCH('Inputs - Reps'!D1539, Lookup!$C$3:$C$134, 0),)</f>
        <v>B Capex BIO</v>
      </c>
    </row>
    <row r="1540" spans="3:13">
      <c r="C1540" s="15" t="s">
        <v>308</v>
      </c>
      <c r="D1540" s="15" t="s">
        <v>204</v>
      </c>
      <c r="E1540" s="15" t="s">
        <v>205</v>
      </c>
      <c r="F1540" s="15" t="s">
        <v>36</v>
      </c>
      <c r="G1540" s="15">
        <f xml:space="preserve"> IF( ISNA( 'F_Inputs - Reps override'!F1540 ), "", IF( ISBLANK( 'F_Inputs - Reps override'!F1540 ), 'F_Inputs - Reps'!F1540, 'F_Inputs - Reps override'!F1540 ) )</f>
        <v>0</v>
      </c>
      <c r="H1540" s="15">
        <f xml:space="preserve"> IF( ISNA( 'F_Inputs - Reps override'!G1540 ), "", IF( ISBLANK( 'F_Inputs - Reps override'!G1540 ), 'F_Inputs - Reps'!G1540, 'F_Inputs - Reps override'!G1540 ) )</f>
        <v>0</v>
      </c>
      <c r="I1540" s="15">
        <f xml:space="preserve"> IF( ISNA( 'F_Inputs - Reps override'!H1540 ), "", IF( ISBLANK( 'F_Inputs - Reps override'!H1540 ), 'F_Inputs - Reps'!H1540, 'F_Inputs - Reps override'!H1540 ) )</f>
        <v>0</v>
      </c>
      <c r="J1540" s="15">
        <f xml:space="preserve"> IF( ISNA( 'F_Inputs - Reps override'!I1540 ), "", IF( ISBLANK( 'F_Inputs - Reps override'!I1540 ), 'F_Inputs - Reps'!I1540, 'F_Inputs - Reps override'!I1540 ) )</f>
        <v>0</v>
      </c>
      <c r="K1540" s="15">
        <f xml:space="preserve"> IF( ISNA( 'F_Inputs - Reps override'!J1540 ), "", IF( ISBLANK( 'F_Inputs - Reps override'!J1540 ), 'F_Inputs - Reps'!J1540, 'F_Inputs - Reps override'!J1540 ) )</f>
        <v>0</v>
      </c>
      <c r="L1540" s="7">
        <f t="shared" ref="L1540:L1599" si="24" xml:space="preserve"> SUM(G1540:K1540)</f>
        <v>0</v>
      </c>
      <c r="M1540" t="str">
        <f xml:space="preserve"> INDEX(Lookup!$D$3:$D$134, MATCH('Inputs - Reps'!D1540, Lookup!$C$3:$C$134, 0),)</f>
        <v>Plus Capex WWN</v>
      </c>
    </row>
    <row r="1541" spans="3:13">
      <c r="C1541" s="15" t="s">
        <v>308</v>
      </c>
      <c r="D1541" s="15" t="s">
        <v>206</v>
      </c>
      <c r="E1541" s="15" t="s">
        <v>207</v>
      </c>
      <c r="F1541" s="15" t="s">
        <v>36</v>
      </c>
      <c r="G1541" s="15">
        <f xml:space="preserve"> IF( ISNA( 'F_Inputs - Reps override'!F1541 ), "", IF( ISBLANK( 'F_Inputs - Reps override'!F1541 ), 'F_Inputs - Reps'!F1541, 'F_Inputs - Reps override'!F1541 ) )</f>
        <v>0</v>
      </c>
      <c r="H1541" s="15">
        <f xml:space="preserve"> IF( ISNA( 'F_Inputs - Reps override'!G1541 ), "", IF( ISBLANK( 'F_Inputs - Reps override'!G1541 ), 'F_Inputs - Reps'!G1541, 'F_Inputs - Reps override'!G1541 ) )</f>
        <v>0</v>
      </c>
      <c r="I1541" s="15">
        <f xml:space="preserve"> IF( ISNA( 'F_Inputs - Reps override'!H1541 ), "", IF( ISBLANK( 'F_Inputs - Reps override'!H1541 ), 'F_Inputs - Reps'!H1541, 'F_Inputs - Reps override'!H1541 ) )</f>
        <v>0</v>
      </c>
      <c r="J1541" s="15">
        <f xml:space="preserve"> IF( ISNA( 'F_Inputs - Reps override'!I1541 ), "", IF( ISBLANK( 'F_Inputs - Reps override'!I1541 ), 'F_Inputs - Reps'!I1541, 'F_Inputs - Reps override'!I1541 ) )</f>
        <v>0</v>
      </c>
      <c r="K1541" s="15">
        <f xml:space="preserve"> IF( ISNA( 'F_Inputs - Reps override'!J1541 ), "", IF( ISBLANK( 'F_Inputs - Reps override'!J1541 ), 'F_Inputs - Reps'!J1541, 'F_Inputs - Reps override'!J1541 ) )</f>
        <v>0</v>
      </c>
      <c r="L1541" s="7">
        <f t="shared" si="24"/>
        <v>0</v>
      </c>
      <c r="M1541" t="str">
        <f xml:space="preserve"> INDEX(Lookup!$D$3:$D$134, MATCH('Inputs - Reps'!D1541, Lookup!$C$3:$C$134, 0),)</f>
        <v>Plus Capex WWN</v>
      </c>
    </row>
    <row r="1542" spans="3:13">
      <c r="C1542" s="15" t="s">
        <v>308</v>
      </c>
      <c r="D1542" s="15" t="s">
        <v>208</v>
      </c>
      <c r="E1542" s="15" t="s">
        <v>209</v>
      </c>
      <c r="F1542" s="15" t="s">
        <v>36</v>
      </c>
      <c r="G1542" s="15">
        <f xml:space="preserve"> IF( ISNA( 'F_Inputs - Reps override'!F1542 ), "", IF( ISBLANK( 'F_Inputs - Reps override'!F1542 ), 'F_Inputs - Reps'!F1542, 'F_Inputs - Reps override'!F1542 ) )</f>
        <v>0</v>
      </c>
      <c r="H1542" s="15">
        <f xml:space="preserve"> IF( ISNA( 'F_Inputs - Reps override'!G1542 ), "", IF( ISBLANK( 'F_Inputs - Reps override'!G1542 ), 'F_Inputs - Reps'!G1542, 'F_Inputs - Reps override'!G1542 ) )</f>
        <v>0</v>
      </c>
      <c r="I1542" s="15">
        <f xml:space="preserve"> IF( ISNA( 'F_Inputs - Reps override'!H1542 ), "", IF( ISBLANK( 'F_Inputs - Reps override'!H1542 ), 'F_Inputs - Reps'!H1542, 'F_Inputs - Reps override'!H1542 ) )</f>
        <v>0</v>
      </c>
      <c r="J1542" s="15">
        <f xml:space="preserve"> IF( ISNA( 'F_Inputs - Reps override'!I1542 ), "", IF( ISBLANK( 'F_Inputs - Reps override'!I1542 ), 'F_Inputs - Reps'!I1542, 'F_Inputs - Reps override'!I1542 ) )</f>
        <v>0</v>
      </c>
      <c r="K1542" s="15">
        <f xml:space="preserve"> IF( ISNA( 'F_Inputs - Reps override'!J1542 ), "", IF( ISBLANK( 'F_Inputs - Reps override'!J1542 ), 'F_Inputs - Reps'!J1542, 'F_Inputs - Reps override'!J1542 ) )</f>
        <v>0</v>
      </c>
      <c r="L1542" s="7">
        <f t="shared" si="24"/>
        <v>0</v>
      </c>
      <c r="M1542" t="str">
        <f xml:space="preserve"> INDEX(Lookup!$D$3:$D$134, MATCH('Inputs - Reps'!D1542, Lookup!$C$3:$C$134, 0),)</f>
        <v>Plus Capex BIO</v>
      </c>
    </row>
    <row r="1543" spans="3:13">
      <c r="C1543" s="15" t="s">
        <v>308</v>
      </c>
      <c r="D1543" s="15" t="s">
        <v>210</v>
      </c>
      <c r="E1543" s="15" t="s">
        <v>211</v>
      </c>
      <c r="F1543" s="15" t="s">
        <v>36</v>
      </c>
      <c r="G1543" s="15">
        <f xml:space="preserve"> IF( ISNA( 'F_Inputs - Reps override'!F1543 ), "", IF( ISBLANK( 'F_Inputs - Reps override'!F1543 ), 'F_Inputs - Reps'!F1543, 'F_Inputs - Reps override'!F1543 ) )</f>
        <v>0</v>
      </c>
      <c r="H1543" s="15">
        <f xml:space="preserve"> IF( ISNA( 'F_Inputs - Reps override'!G1543 ), "", IF( ISBLANK( 'F_Inputs - Reps override'!G1543 ), 'F_Inputs - Reps'!G1543, 'F_Inputs - Reps override'!G1543 ) )</f>
        <v>0</v>
      </c>
      <c r="I1543" s="15">
        <f xml:space="preserve"> IF( ISNA( 'F_Inputs - Reps override'!H1543 ), "", IF( ISBLANK( 'F_Inputs - Reps override'!H1543 ), 'F_Inputs - Reps'!H1543, 'F_Inputs - Reps override'!H1543 ) )</f>
        <v>0</v>
      </c>
      <c r="J1543" s="15">
        <f xml:space="preserve"> IF( ISNA( 'F_Inputs - Reps override'!I1543 ), "", IF( ISBLANK( 'F_Inputs - Reps override'!I1543 ), 'F_Inputs - Reps'!I1543, 'F_Inputs - Reps override'!I1543 ) )</f>
        <v>0</v>
      </c>
      <c r="K1543" s="15">
        <f xml:space="preserve"> IF( ISNA( 'F_Inputs - Reps override'!J1543 ), "", IF( ISBLANK( 'F_Inputs - Reps override'!J1543 ), 'F_Inputs - Reps'!J1543, 'F_Inputs - Reps override'!J1543 ) )</f>
        <v>0</v>
      </c>
      <c r="L1543" s="7">
        <f t="shared" si="24"/>
        <v>0</v>
      </c>
      <c r="M1543" t="str">
        <f xml:space="preserve"> INDEX(Lookup!$D$3:$D$134, MATCH('Inputs - Reps'!D1543, Lookup!$C$3:$C$134, 0),)</f>
        <v>Plus Capex BIO</v>
      </c>
    </row>
    <row r="1544" spans="3:13">
      <c r="C1544" s="15" t="s">
        <v>308</v>
      </c>
      <c r="D1544" s="15" t="s">
        <v>212</v>
      </c>
      <c r="E1544" s="15" t="s">
        <v>213</v>
      </c>
      <c r="F1544" s="15" t="s">
        <v>36</v>
      </c>
      <c r="G1544" s="15">
        <f xml:space="preserve"> IF( ISNA( 'F_Inputs - Reps override'!F1544 ), "", IF( ISBLANK( 'F_Inputs - Reps override'!F1544 ), 'F_Inputs - Reps'!F1544, 'F_Inputs - Reps override'!F1544 ) )</f>
        <v>0</v>
      </c>
      <c r="H1544" s="15">
        <f xml:space="preserve"> IF( ISNA( 'F_Inputs - Reps override'!G1544 ), "", IF( ISBLANK( 'F_Inputs - Reps override'!G1544 ), 'F_Inputs - Reps'!G1544, 'F_Inputs - Reps override'!G1544 ) )</f>
        <v>0</v>
      </c>
      <c r="I1544" s="15">
        <f xml:space="preserve"> IF( ISNA( 'F_Inputs - Reps override'!H1544 ), "", IF( ISBLANK( 'F_Inputs - Reps override'!H1544 ), 'F_Inputs - Reps'!H1544, 'F_Inputs - Reps override'!H1544 ) )</f>
        <v>0</v>
      </c>
      <c r="J1544" s="15">
        <f xml:space="preserve"> IF( ISNA( 'F_Inputs - Reps override'!I1544 ), "", IF( ISBLANK( 'F_Inputs - Reps override'!I1544 ), 'F_Inputs - Reps'!I1544, 'F_Inputs - Reps override'!I1544 ) )</f>
        <v>0</v>
      </c>
      <c r="K1544" s="15">
        <f xml:space="preserve"> IF( ISNA( 'F_Inputs - Reps override'!J1544 ), "", IF( ISBLANK( 'F_Inputs - Reps override'!J1544 ), 'F_Inputs - Reps'!J1544, 'F_Inputs - Reps override'!J1544 ) )</f>
        <v>0</v>
      </c>
      <c r="L1544" s="7">
        <f t="shared" si="24"/>
        <v>0</v>
      </c>
      <c r="M1544" t="str">
        <f xml:space="preserve"> INDEX(Lookup!$D$3:$D$134, MATCH('Inputs - Reps'!D1544, Lookup!$C$3:$C$134, 0),)</f>
        <v>Plus Capex BIO</v>
      </c>
    </row>
    <row r="1545" spans="3:13">
      <c r="C1545" s="15" t="s">
        <v>308</v>
      </c>
      <c r="D1545" s="15" t="s">
        <v>214</v>
      </c>
      <c r="E1545" s="15" t="s">
        <v>215</v>
      </c>
      <c r="F1545" s="15" t="s">
        <v>36</v>
      </c>
      <c r="G1545" s="15">
        <f xml:space="preserve"> IF( ISNA( 'F_Inputs - Reps override'!F1545 ), "", IF( ISBLANK( 'F_Inputs - Reps override'!F1545 ), 'F_Inputs - Reps'!F1545, 'F_Inputs - Reps override'!F1545 ) )</f>
        <v>0</v>
      </c>
      <c r="H1545" s="15">
        <f xml:space="preserve"> IF( ISNA( 'F_Inputs - Reps override'!G1545 ), "", IF( ISBLANK( 'F_Inputs - Reps override'!G1545 ), 'F_Inputs - Reps'!G1545, 'F_Inputs - Reps override'!G1545 ) )</f>
        <v>0</v>
      </c>
      <c r="I1545" s="15">
        <f xml:space="preserve"> IF( ISNA( 'F_Inputs - Reps override'!H1545 ), "", IF( ISBLANK( 'F_Inputs - Reps override'!H1545 ), 'F_Inputs - Reps'!H1545, 'F_Inputs - Reps override'!H1545 ) )</f>
        <v>0</v>
      </c>
      <c r="J1545" s="15">
        <f xml:space="preserve"> IF( ISNA( 'F_Inputs - Reps override'!I1545 ), "", IF( ISBLANK( 'F_Inputs - Reps override'!I1545 ), 'F_Inputs - Reps'!I1545, 'F_Inputs - Reps override'!I1545 ) )</f>
        <v>0</v>
      </c>
      <c r="K1545" s="15">
        <f xml:space="preserve"> IF( ISNA( 'F_Inputs - Reps override'!J1545 ), "", IF( ISBLANK( 'F_Inputs - Reps override'!J1545 ), 'F_Inputs - Reps'!J1545, 'F_Inputs - Reps override'!J1545 ) )</f>
        <v>0</v>
      </c>
      <c r="L1545" s="7">
        <f t="shared" si="24"/>
        <v>0</v>
      </c>
      <c r="M1545" t="str">
        <f xml:space="preserve"> INDEX(Lookup!$D$3:$D$134, MATCH('Inputs - Reps'!D1545, Lookup!$C$3:$C$134, 0),)</f>
        <v>Plus Capex WWN</v>
      </c>
    </row>
    <row r="1546" spans="3:13">
      <c r="C1546" s="15" t="s">
        <v>308</v>
      </c>
      <c r="D1546" s="15" t="s">
        <v>216</v>
      </c>
      <c r="E1546" s="15" t="s">
        <v>217</v>
      </c>
      <c r="F1546" s="15" t="s">
        <v>36</v>
      </c>
      <c r="G1546" s="15">
        <f xml:space="preserve"> IF( ISNA( 'F_Inputs - Reps override'!F1546 ), "", IF( ISBLANK( 'F_Inputs - Reps override'!F1546 ), 'F_Inputs - Reps'!F1546, 'F_Inputs - Reps override'!F1546 ) )</f>
        <v>0</v>
      </c>
      <c r="H1546" s="15">
        <f xml:space="preserve"> IF( ISNA( 'F_Inputs - Reps override'!G1546 ), "", IF( ISBLANK( 'F_Inputs - Reps override'!G1546 ), 'F_Inputs - Reps'!G1546, 'F_Inputs - Reps override'!G1546 ) )</f>
        <v>0</v>
      </c>
      <c r="I1546" s="15">
        <f xml:space="preserve"> IF( ISNA( 'F_Inputs - Reps override'!H1546 ), "", IF( ISBLANK( 'F_Inputs - Reps override'!H1546 ), 'F_Inputs - Reps'!H1546, 'F_Inputs - Reps override'!H1546 ) )</f>
        <v>0</v>
      </c>
      <c r="J1546" s="15">
        <f xml:space="preserve"> IF( ISNA( 'F_Inputs - Reps override'!I1546 ), "", IF( ISBLANK( 'F_Inputs - Reps override'!I1546 ), 'F_Inputs - Reps'!I1546, 'F_Inputs - Reps override'!I1546 ) )</f>
        <v>0</v>
      </c>
      <c r="K1546" s="15">
        <f xml:space="preserve"> IF( ISNA( 'F_Inputs - Reps override'!J1546 ), "", IF( ISBLANK( 'F_Inputs - Reps override'!J1546 ), 'F_Inputs - Reps'!J1546, 'F_Inputs - Reps override'!J1546 ) )</f>
        <v>0</v>
      </c>
      <c r="L1546" s="7">
        <f t="shared" si="24"/>
        <v>0</v>
      </c>
      <c r="M1546" t="str">
        <f xml:space="preserve"> INDEX(Lookup!$D$3:$D$134, MATCH('Inputs - Reps'!D1546, Lookup!$C$3:$C$134, 0),)</f>
        <v>Plus Capex WWN</v>
      </c>
    </row>
    <row r="1547" spans="3:13">
      <c r="C1547" s="15" t="s">
        <v>308</v>
      </c>
      <c r="D1547" s="15" t="s">
        <v>218</v>
      </c>
      <c r="E1547" s="15" t="s">
        <v>219</v>
      </c>
      <c r="F1547" s="15" t="s">
        <v>36</v>
      </c>
      <c r="G1547" s="15">
        <f xml:space="preserve"> IF( ISNA( 'F_Inputs - Reps override'!F1547 ), "", IF( ISBLANK( 'F_Inputs - Reps override'!F1547 ), 'F_Inputs - Reps'!F1547, 'F_Inputs - Reps override'!F1547 ) )</f>
        <v>0</v>
      </c>
      <c r="H1547" s="15">
        <f xml:space="preserve"> IF( ISNA( 'F_Inputs - Reps override'!G1547 ), "", IF( ISBLANK( 'F_Inputs - Reps override'!G1547 ), 'F_Inputs - Reps'!G1547, 'F_Inputs - Reps override'!G1547 ) )</f>
        <v>0</v>
      </c>
      <c r="I1547" s="15">
        <f xml:space="preserve"> IF( ISNA( 'F_Inputs - Reps override'!H1547 ), "", IF( ISBLANK( 'F_Inputs - Reps override'!H1547 ), 'F_Inputs - Reps'!H1547, 'F_Inputs - Reps override'!H1547 ) )</f>
        <v>0</v>
      </c>
      <c r="J1547" s="15">
        <f xml:space="preserve"> IF( ISNA( 'F_Inputs - Reps override'!I1547 ), "", IF( ISBLANK( 'F_Inputs - Reps override'!I1547 ), 'F_Inputs - Reps'!I1547, 'F_Inputs - Reps override'!I1547 ) )</f>
        <v>0</v>
      </c>
      <c r="K1547" s="15">
        <f xml:space="preserve"> IF( ISNA( 'F_Inputs - Reps override'!J1547 ), "", IF( ISBLANK( 'F_Inputs - Reps override'!J1547 ), 'F_Inputs - Reps'!J1547, 'F_Inputs - Reps override'!J1547 ) )</f>
        <v>0</v>
      </c>
      <c r="L1547" s="7">
        <f t="shared" si="24"/>
        <v>0</v>
      </c>
      <c r="M1547" t="str">
        <f xml:space="preserve"> INDEX(Lookup!$D$3:$D$134, MATCH('Inputs - Reps'!D1547, Lookup!$C$3:$C$134, 0),)</f>
        <v>Plus Capex BIO</v>
      </c>
    </row>
    <row r="1548" spans="3:13">
      <c r="C1548" s="15" t="s">
        <v>308</v>
      </c>
      <c r="D1548" s="15" t="s">
        <v>220</v>
      </c>
      <c r="E1548" s="15" t="s">
        <v>221</v>
      </c>
      <c r="F1548" s="15" t="s">
        <v>36</v>
      </c>
      <c r="G1548" s="15">
        <f xml:space="preserve"> IF( ISNA( 'F_Inputs - Reps override'!F1548 ), "", IF( ISBLANK( 'F_Inputs - Reps override'!F1548 ), 'F_Inputs - Reps'!F1548, 'F_Inputs - Reps override'!F1548 ) )</f>
        <v>0</v>
      </c>
      <c r="H1548" s="15">
        <f xml:space="preserve"> IF( ISNA( 'F_Inputs - Reps override'!G1548 ), "", IF( ISBLANK( 'F_Inputs - Reps override'!G1548 ), 'F_Inputs - Reps'!G1548, 'F_Inputs - Reps override'!G1548 ) )</f>
        <v>0</v>
      </c>
      <c r="I1548" s="15">
        <f xml:space="preserve"> IF( ISNA( 'F_Inputs - Reps override'!H1548 ), "", IF( ISBLANK( 'F_Inputs - Reps override'!H1548 ), 'F_Inputs - Reps'!H1548, 'F_Inputs - Reps override'!H1548 ) )</f>
        <v>0</v>
      </c>
      <c r="J1548" s="15">
        <f xml:space="preserve"> IF( ISNA( 'F_Inputs - Reps override'!I1548 ), "", IF( ISBLANK( 'F_Inputs - Reps override'!I1548 ), 'F_Inputs - Reps'!I1548, 'F_Inputs - Reps override'!I1548 ) )</f>
        <v>0</v>
      </c>
      <c r="K1548" s="15">
        <f xml:space="preserve"> IF( ISNA( 'F_Inputs - Reps override'!J1548 ), "", IF( ISBLANK( 'F_Inputs - Reps override'!J1548 ), 'F_Inputs - Reps'!J1548, 'F_Inputs - Reps override'!J1548 ) )</f>
        <v>0</v>
      </c>
      <c r="L1548" s="7">
        <f t="shared" si="24"/>
        <v>0</v>
      </c>
      <c r="M1548" t="str">
        <f xml:space="preserve"> INDEX(Lookup!$D$3:$D$134, MATCH('Inputs - Reps'!D1548, Lookup!$C$3:$C$134, 0),)</f>
        <v>Plus Capex BIO</v>
      </c>
    </row>
    <row r="1549" spans="3:13">
      <c r="C1549" s="15" t="s">
        <v>308</v>
      </c>
      <c r="D1549" s="15" t="s">
        <v>222</v>
      </c>
      <c r="E1549" s="15" t="s">
        <v>223</v>
      </c>
      <c r="F1549" s="15" t="s">
        <v>36</v>
      </c>
      <c r="G1549" s="15">
        <f xml:space="preserve"> IF( ISNA( 'F_Inputs - Reps override'!F1549 ), "", IF( ISBLANK( 'F_Inputs - Reps override'!F1549 ), 'F_Inputs - Reps'!F1549, 'F_Inputs - Reps override'!F1549 ) )</f>
        <v>0</v>
      </c>
      <c r="H1549" s="15">
        <f xml:space="preserve"> IF( ISNA( 'F_Inputs - Reps override'!G1549 ), "", IF( ISBLANK( 'F_Inputs - Reps override'!G1549 ), 'F_Inputs - Reps'!G1549, 'F_Inputs - Reps override'!G1549 ) )</f>
        <v>0</v>
      </c>
      <c r="I1549" s="15">
        <f xml:space="preserve"> IF( ISNA( 'F_Inputs - Reps override'!H1549 ), "", IF( ISBLANK( 'F_Inputs - Reps override'!H1549 ), 'F_Inputs - Reps'!H1549, 'F_Inputs - Reps override'!H1549 ) )</f>
        <v>0</v>
      </c>
      <c r="J1549" s="15">
        <f xml:space="preserve"> IF( ISNA( 'F_Inputs - Reps override'!I1549 ), "", IF( ISBLANK( 'F_Inputs - Reps override'!I1549 ), 'F_Inputs - Reps'!I1549, 'F_Inputs - Reps override'!I1549 ) )</f>
        <v>0</v>
      </c>
      <c r="K1549" s="15">
        <f xml:space="preserve"> IF( ISNA( 'F_Inputs - Reps override'!J1549 ), "", IF( ISBLANK( 'F_Inputs - Reps override'!J1549 ), 'F_Inputs - Reps'!J1549, 'F_Inputs - Reps override'!J1549 ) )</f>
        <v>0</v>
      </c>
      <c r="L1549" s="7">
        <f t="shared" si="24"/>
        <v>0</v>
      </c>
      <c r="M1549" t="str">
        <f xml:space="preserve"> INDEX(Lookup!$D$3:$D$134, MATCH('Inputs - Reps'!D1549, Lookup!$C$3:$C$134, 0),)</f>
        <v>Plus Capex BIO</v>
      </c>
    </row>
    <row r="1550" spans="3:13">
      <c r="C1550" s="15" t="s">
        <v>308</v>
      </c>
      <c r="D1550" s="15" t="s">
        <v>224</v>
      </c>
      <c r="E1550" s="15" t="s">
        <v>225</v>
      </c>
      <c r="F1550" s="15" t="s">
        <v>36</v>
      </c>
      <c r="G1550" s="15">
        <f xml:space="preserve"> IF( ISNA( 'F_Inputs - Reps override'!F1550 ), "", IF( ISBLANK( 'F_Inputs - Reps override'!F1550 ), 'F_Inputs - Reps'!F1550, 'F_Inputs - Reps override'!F1550 ) )</f>
        <v>0</v>
      </c>
      <c r="H1550" s="15">
        <f xml:space="preserve"> IF( ISNA( 'F_Inputs - Reps override'!G1550 ), "", IF( ISBLANK( 'F_Inputs - Reps override'!G1550 ), 'F_Inputs - Reps'!G1550, 'F_Inputs - Reps override'!G1550 ) )</f>
        <v>0</v>
      </c>
      <c r="I1550" s="15">
        <f xml:space="preserve"> IF( ISNA( 'F_Inputs - Reps override'!H1550 ), "", IF( ISBLANK( 'F_Inputs - Reps override'!H1550 ), 'F_Inputs - Reps'!H1550, 'F_Inputs - Reps override'!H1550 ) )</f>
        <v>0</v>
      </c>
      <c r="J1550" s="15">
        <f xml:space="preserve"> IF( ISNA( 'F_Inputs - Reps override'!I1550 ), "", IF( ISBLANK( 'F_Inputs - Reps override'!I1550 ), 'F_Inputs - Reps'!I1550, 'F_Inputs - Reps override'!I1550 ) )</f>
        <v>0</v>
      </c>
      <c r="K1550" s="15">
        <f xml:space="preserve"> IF( ISNA( 'F_Inputs - Reps override'!J1550 ), "", IF( ISBLANK( 'F_Inputs - Reps override'!J1550 ), 'F_Inputs - Reps'!J1550, 'F_Inputs - Reps override'!J1550 ) )</f>
        <v>0</v>
      </c>
      <c r="L1550" s="7">
        <f t="shared" si="24"/>
        <v>0</v>
      </c>
      <c r="M1550" t="str">
        <f xml:space="preserve"> INDEX(Lookup!$D$3:$D$134, MATCH('Inputs - Reps'!D1550, Lookup!$C$3:$C$134, 0),)</f>
        <v>Plus Capex WWN</v>
      </c>
    </row>
    <row r="1551" spans="3:13">
      <c r="C1551" s="15" t="s">
        <v>308</v>
      </c>
      <c r="D1551" s="15" t="s">
        <v>226</v>
      </c>
      <c r="E1551" s="15" t="s">
        <v>227</v>
      </c>
      <c r="F1551" s="15" t="s">
        <v>36</v>
      </c>
      <c r="G1551" s="15">
        <f xml:space="preserve"> IF( ISNA( 'F_Inputs - Reps override'!F1551 ), "", IF( ISBLANK( 'F_Inputs - Reps override'!F1551 ), 'F_Inputs - Reps'!F1551, 'F_Inputs - Reps override'!F1551 ) )</f>
        <v>0</v>
      </c>
      <c r="H1551" s="15">
        <f xml:space="preserve"> IF( ISNA( 'F_Inputs - Reps override'!G1551 ), "", IF( ISBLANK( 'F_Inputs - Reps override'!G1551 ), 'F_Inputs - Reps'!G1551, 'F_Inputs - Reps override'!G1551 ) )</f>
        <v>0</v>
      </c>
      <c r="I1551" s="15">
        <f xml:space="preserve"> IF( ISNA( 'F_Inputs - Reps override'!H1551 ), "", IF( ISBLANK( 'F_Inputs - Reps override'!H1551 ), 'F_Inputs - Reps'!H1551, 'F_Inputs - Reps override'!H1551 ) )</f>
        <v>0</v>
      </c>
      <c r="J1551" s="15">
        <f xml:space="preserve"> IF( ISNA( 'F_Inputs - Reps override'!I1551 ), "", IF( ISBLANK( 'F_Inputs - Reps override'!I1551 ), 'F_Inputs - Reps'!I1551, 'F_Inputs - Reps override'!I1551 ) )</f>
        <v>0</v>
      </c>
      <c r="K1551" s="15">
        <f xml:space="preserve"> IF( ISNA( 'F_Inputs - Reps override'!J1551 ), "", IF( ISBLANK( 'F_Inputs - Reps override'!J1551 ), 'F_Inputs - Reps'!J1551, 'F_Inputs - Reps override'!J1551 ) )</f>
        <v>0</v>
      </c>
      <c r="L1551" s="7">
        <f t="shared" si="24"/>
        <v>0</v>
      </c>
      <c r="M1551" t="str">
        <f xml:space="preserve"> INDEX(Lookup!$D$3:$D$134, MATCH('Inputs - Reps'!D1551, Lookup!$C$3:$C$134, 0),)</f>
        <v>Plus Capex WWN</v>
      </c>
    </row>
    <row r="1552" spans="3:13">
      <c r="C1552" s="15" t="s">
        <v>308</v>
      </c>
      <c r="D1552" s="15" t="s">
        <v>228</v>
      </c>
      <c r="E1552" s="15" t="s">
        <v>229</v>
      </c>
      <c r="F1552" s="15" t="s">
        <v>36</v>
      </c>
      <c r="G1552" s="15">
        <f xml:space="preserve"> IF( ISNA( 'F_Inputs - Reps override'!F1552 ), "", IF( ISBLANK( 'F_Inputs - Reps override'!F1552 ), 'F_Inputs - Reps'!F1552, 'F_Inputs - Reps override'!F1552 ) )</f>
        <v>0</v>
      </c>
      <c r="H1552" s="15">
        <f xml:space="preserve"> IF( ISNA( 'F_Inputs - Reps override'!G1552 ), "", IF( ISBLANK( 'F_Inputs - Reps override'!G1552 ), 'F_Inputs - Reps'!G1552, 'F_Inputs - Reps override'!G1552 ) )</f>
        <v>0</v>
      </c>
      <c r="I1552" s="15">
        <f xml:space="preserve"> IF( ISNA( 'F_Inputs - Reps override'!H1552 ), "", IF( ISBLANK( 'F_Inputs - Reps override'!H1552 ), 'F_Inputs - Reps'!H1552, 'F_Inputs - Reps override'!H1552 ) )</f>
        <v>0</v>
      </c>
      <c r="J1552" s="15">
        <f xml:space="preserve"> IF( ISNA( 'F_Inputs - Reps override'!I1552 ), "", IF( ISBLANK( 'F_Inputs - Reps override'!I1552 ), 'F_Inputs - Reps'!I1552, 'F_Inputs - Reps override'!I1552 ) )</f>
        <v>0</v>
      </c>
      <c r="K1552" s="15">
        <f xml:space="preserve"> IF( ISNA( 'F_Inputs - Reps override'!J1552 ), "", IF( ISBLANK( 'F_Inputs - Reps override'!J1552 ), 'F_Inputs - Reps'!J1552, 'F_Inputs - Reps override'!J1552 ) )</f>
        <v>0</v>
      </c>
      <c r="L1552" s="7">
        <f t="shared" si="24"/>
        <v>0</v>
      </c>
      <c r="M1552" t="str">
        <f xml:space="preserve"> INDEX(Lookup!$D$3:$D$134, MATCH('Inputs - Reps'!D1552, Lookup!$C$3:$C$134, 0),)</f>
        <v>Plus Capex BIO</v>
      </c>
    </row>
    <row r="1553" spans="3:13">
      <c r="C1553" s="15" t="s">
        <v>308</v>
      </c>
      <c r="D1553" s="15" t="s">
        <v>230</v>
      </c>
      <c r="E1553" s="15" t="s">
        <v>231</v>
      </c>
      <c r="F1553" s="15" t="s">
        <v>36</v>
      </c>
      <c r="G1553" s="15">
        <f xml:space="preserve"> IF( ISNA( 'F_Inputs - Reps override'!F1553 ), "", IF( ISBLANK( 'F_Inputs - Reps override'!F1553 ), 'F_Inputs - Reps'!F1553, 'F_Inputs - Reps override'!F1553 ) )</f>
        <v>0</v>
      </c>
      <c r="H1553" s="15">
        <f xml:space="preserve"> IF( ISNA( 'F_Inputs - Reps override'!G1553 ), "", IF( ISBLANK( 'F_Inputs - Reps override'!G1553 ), 'F_Inputs - Reps'!G1553, 'F_Inputs - Reps override'!G1553 ) )</f>
        <v>0</v>
      </c>
      <c r="I1553" s="15">
        <f xml:space="preserve"> IF( ISNA( 'F_Inputs - Reps override'!H1553 ), "", IF( ISBLANK( 'F_Inputs - Reps override'!H1553 ), 'F_Inputs - Reps'!H1553, 'F_Inputs - Reps override'!H1553 ) )</f>
        <v>0</v>
      </c>
      <c r="J1553" s="15">
        <f xml:space="preserve"> IF( ISNA( 'F_Inputs - Reps override'!I1553 ), "", IF( ISBLANK( 'F_Inputs - Reps override'!I1553 ), 'F_Inputs - Reps'!I1553, 'F_Inputs - Reps override'!I1553 ) )</f>
        <v>0</v>
      </c>
      <c r="K1553" s="15">
        <f xml:space="preserve"> IF( ISNA( 'F_Inputs - Reps override'!J1553 ), "", IF( ISBLANK( 'F_Inputs - Reps override'!J1553 ), 'F_Inputs - Reps'!J1553, 'F_Inputs - Reps override'!J1553 ) )</f>
        <v>0</v>
      </c>
      <c r="L1553" s="7">
        <f t="shared" si="24"/>
        <v>0</v>
      </c>
      <c r="M1553" t="str">
        <f xml:space="preserve"> INDEX(Lookup!$D$3:$D$134, MATCH('Inputs - Reps'!D1553, Lookup!$C$3:$C$134, 0),)</f>
        <v>Plus Capex BIO</v>
      </c>
    </row>
    <row r="1554" spans="3:13">
      <c r="C1554" s="15" t="s">
        <v>308</v>
      </c>
      <c r="D1554" s="15" t="s">
        <v>232</v>
      </c>
      <c r="E1554" s="15" t="s">
        <v>233</v>
      </c>
      <c r="F1554" s="15" t="s">
        <v>36</v>
      </c>
      <c r="G1554" s="15">
        <f xml:space="preserve"> IF( ISNA( 'F_Inputs - Reps override'!F1554 ), "", IF( ISBLANK( 'F_Inputs - Reps override'!F1554 ), 'F_Inputs - Reps'!F1554, 'F_Inputs - Reps override'!F1554 ) )</f>
        <v>0</v>
      </c>
      <c r="H1554" s="15">
        <f xml:space="preserve"> IF( ISNA( 'F_Inputs - Reps override'!G1554 ), "", IF( ISBLANK( 'F_Inputs - Reps override'!G1554 ), 'F_Inputs - Reps'!G1554, 'F_Inputs - Reps override'!G1554 ) )</f>
        <v>0</v>
      </c>
      <c r="I1554" s="15">
        <f xml:space="preserve"> IF( ISNA( 'F_Inputs - Reps override'!H1554 ), "", IF( ISBLANK( 'F_Inputs - Reps override'!H1554 ), 'F_Inputs - Reps'!H1554, 'F_Inputs - Reps override'!H1554 ) )</f>
        <v>0</v>
      </c>
      <c r="J1554" s="15">
        <f xml:space="preserve"> IF( ISNA( 'F_Inputs - Reps override'!I1554 ), "", IF( ISBLANK( 'F_Inputs - Reps override'!I1554 ), 'F_Inputs - Reps'!I1554, 'F_Inputs - Reps override'!I1554 ) )</f>
        <v>0</v>
      </c>
      <c r="K1554" s="15">
        <f xml:space="preserve"> IF( ISNA( 'F_Inputs - Reps override'!J1554 ), "", IF( ISBLANK( 'F_Inputs - Reps override'!J1554 ), 'F_Inputs - Reps'!J1554, 'F_Inputs - Reps override'!J1554 ) )</f>
        <v>0</v>
      </c>
      <c r="L1554" s="7">
        <f t="shared" si="24"/>
        <v>0</v>
      </c>
      <c r="M1554" t="str">
        <f xml:space="preserve"> INDEX(Lookup!$D$3:$D$134, MATCH('Inputs - Reps'!D1554, Lookup!$C$3:$C$134, 0),)</f>
        <v>Plus Capex BIO</v>
      </c>
    </row>
    <row r="1555" spans="3:13">
      <c r="C1555" s="15" t="s">
        <v>308</v>
      </c>
      <c r="D1555" s="15" t="s">
        <v>234</v>
      </c>
      <c r="E1555" s="15" t="s">
        <v>235</v>
      </c>
      <c r="F1555" s="15" t="s">
        <v>36</v>
      </c>
      <c r="G1555" s="15">
        <f xml:space="preserve"> IF( ISNA( 'F_Inputs - Reps override'!F1555 ), "", IF( ISBLANK( 'F_Inputs - Reps override'!F1555 ), 'F_Inputs - Reps'!F1555, 'F_Inputs - Reps override'!F1555 ) )</f>
        <v>0</v>
      </c>
      <c r="H1555" s="15">
        <f xml:space="preserve"> IF( ISNA( 'F_Inputs - Reps override'!G1555 ), "", IF( ISBLANK( 'F_Inputs - Reps override'!G1555 ), 'F_Inputs - Reps'!G1555, 'F_Inputs - Reps override'!G1555 ) )</f>
        <v>0</v>
      </c>
      <c r="I1555" s="15">
        <f xml:space="preserve"> IF( ISNA( 'F_Inputs - Reps override'!H1555 ), "", IF( ISBLANK( 'F_Inputs - Reps override'!H1555 ), 'F_Inputs - Reps'!H1555, 'F_Inputs - Reps override'!H1555 ) )</f>
        <v>0</v>
      </c>
      <c r="J1555" s="15">
        <f xml:space="preserve"> IF( ISNA( 'F_Inputs - Reps override'!I1555 ), "", IF( ISBLANK( 'F_Inputs - Reps override'!I1555 ), 'F_Inputs - Reps'!I1555, 'F_Inputs - Reps override'!I1555 ) )</f>
        <v>0</v>
      </c>
      <c r="K1555" s="15">
        <f xml:space="preserve"> IF( ISNA( 'F_Inputs - Reps override'!J1555 ), "", IF( ISBLANK( 'F_Inputs - Reps override'!J1555 ), 'F_Inputs - Reps'!J1555, 'F_Inputs - Reps override'!J1555 ) )</f>
        <v>0</v>
      </c>
      <c r="L1555" s="7">
        <f t="shared" si="24"/>
        <v>0</v>
      </c>
      <c r="M1555" t="str">
        <f xml:space="preserve"> INDEX(Lookup!$D$3:$D$134, MATCH('Inputs - Reps'!D1555, Lookup!$C$3:$C$134, 0),)</f>
        <v>Plus Capex WWN</v>
      </c>
    </row>
    <row r="1556" spans="3:13">
      <c r="C1556" s="15" t="s">
        <v>308</v>
      </c>
      <c r="D1556" s="15" t="s">
        <v>236</v>
      </c>
      <c r="E1556" s="15" t="s">
        <v>237</v>
      </c>
      <c r="F1556" s="15" t="s">
        <v>36</v>
      </c>
      <c r="G1556" s="15">
        <f xml:space="preserve"> IF( ISNA( 'F_Inputs - Reps override'!F1556 ), "", IF( ISBLANK( 'F_Inputs - Reps override'!F1556 ), 'F_Inputs - Reps'!F1556, 'F_Inputs - Reps override'!F1556 ) )</f>
        <v>0</v>
      </c>
      <c r="H1556" s="15">
        <f xml:space="preserve"> IF( ISNA( 'F_Inputs - Reps override'!G1556 ), "", IF( ISBLANK( 'F_Inputs - Reps override'!G1556 ), 'F_Inputs - Reps'!G1556, 'F_Inputs - Reps override'!G1556 ) )</f>
        <v>0</v>
      </c>
      <c r="I1556" s="15">
        <f xml:space="preserve"> IF( ISNA( 'F_Inputs - Reps override'!H1556 ), "", IF( ISBLANK( 'F_Inputs - Reps override'!H1556 ), 'F_Inputs - Reps'!H1556, 'F_Inputs - Reps override'!H1556 ) )</f>
        <v>0</v>
      </c>
      <c r="J1556" s="15">
        <f xml:space="preserve"> IF( ISNA( 'F_Inputs - Reps override'!I1556 ), "", IF( ISBLANK( 'F_Inputs - Reps override'!I1556 ), 'F_Inputs - Reps'!I1556, 'F_Inputs - Reps override'!I1556 ) )</f>
        <v>0</v>
      </c>
      <c r="K1556" s="15">
        <f xml:space="preserve"> IF( ISNA( 'F_Inputs - Reps override'!J1556 ), "", IF( ISBLANK( 'F_Inputs - Reps override'!J1556 ), 'F_Inputs - Reps'!J1556, 'F_Inputs - Reps override'!J1556 ) )</f>
        <v>0</v>
      </c>
      <c r="L1556" s="7">
        <f t="shared" si="24"/>
        <v>0</v>
      </c>
      <c r="M1556" t="str">
        <f xml:space="preserve"> INDEX(Lookup!$D$3:$D$134, MATCH('Inputs - Reps'!D1556, Lookup!$C$3:$C$134, 0),)</f>
        <v>Plus Capex WWN</v>
      </c>
    </row>
    <row r="1557" spans="3:13">
      <c r="C1557" s="15" t="s">
        <v>308</v>
      </c>
      <c r="D1557" s="15" t="s">
        <v>238</v>
      </c>
      <c r="E1557" s="15" t="s">
        <v>239</v>
      </c>
      <c r="F1557" s="15" t="s">
        <v>36</v>
      </c>
      <c r="G1557" s="15">
        <f xml:space="preserve"> IF( ISNA( 'F_Inputs - Reps override'!F1557 ), "", IF( ISBLANK( 'F_Inputs - Reps override'!F1557 ), 'F_Inputs - Reps'!F1557, 'F_Inputs - Reps override'!F1557 ) )</f>
        <v>0</v>
      </c>
      <c r="H1557" s="15">
        <f xml:space="preserve"> IF( ISNA( 'F_Inputs - Reps override'!G1557 ), "", IF( ISBLANK( 'F_Inputs - Reps override'!G1557 ), 'F_Inputs - Reps'!G1557, 'F_Inputs - Reps override'!G1557 ) )</f>
        <v>0</v>
      </c>
      <c r="I1557" s="15">
        <f xml:space="preserve"> IF( ISNA( 'F_Inputs - Reps override'!H1557 ), "", IF( ISBLANK( 'F_Inputs - Reps override'!H1557 ), 'F_Inputs - Reps'!H1557, 'F_Inputs - Reps override'!H1557 ) )</f>
        <v>0</v>
      </c>
      <c r="J1557" s="15">
        <f xml:space="preserve"> IF( ISNA( 'F_Inputs - Reps override'!I1557 ), "", IF( ISBLANK( 'F_Inputs - Reps override'!I1557 ), 'F_Inputs - Reps'!I1557, 'F_Inputs - Reps override'!I1557 ) )</f>
        <v>0</v>
      </c>
      <c r="K1557" s="15">
        <f xml:space="preserve"> IF( ISNA( 'F_Inputs - Reps override'!J1557 ), "", IF( ISBLANK( 'F_Inputs - Reps override'!J1557 ), 'F_Inputs - Reps'!J1557, 'F_Inputs - Reps override'!J1557 ) )</f>
        <v>0</v>
      </c>
      <c r="L1557" s="7">
        <f t="shared" si="24"/>
        <v>0</v>
      </c>
      <c r="M1557" t="str">
        <f xml:space="preserve"> INDEX(Lookup!$D$3:$D$134, MATCH('Inputs - Reps'!D1557, Lookup!$C$3:$C$134, 0),)</f>
        <v>Plus Capex BIO</v>
      </c>
    </row>
    <row r="1558" spans="3:13">
      <c r="C1558" s="15" t="s">
        <v>308</v>
      </c>
      <c r="D1558" s="15" t="s">
        <v>240</v>
      </c>
      <c r="E1558" s="15" t="s">
        <v>241</v>
      </c>
      <c r="F1558" s="15" t="s">
        <v>36</v>
      </c>
      <c r="G1558" s="15">
        <f xml:space="preserve"> IF( ISNA( 'F_Inputs - Reps override'!F1558 ), "", IF( ISBLANK( 'F_Inputs - Reps override'!F1558 ), 'F_Inputs - Reps'!F1558, 'F_Inputs - Reps override'!F1558 ) )</f>
        <v>0</v>
      </c>
      <c r="H1558" s="15">
        <f xml:space="preserve"> IF( ISNA( 'F_Inputs - Reps override'!G1558 ), "", IF( ISBLANK( 'F_Inputs - Reps override'!G1558 ), 'F_Inputs - Reps'!G1558, 'F_Inputs - Reps override'!G1558 ) )</f>
        <v>0</v>
      </c>
      <c r="I1558" s="15">
        <f xml:space="preserve"> IF( ISNA( 'F_Inputs - Reps override'!H1558 ), "", IF( ISBLANK( 'F_Inputs - Reps override'!H1558 ), 'F_Inputs - Reps'!H1558, 'F_Inputs - Reps override'!H1558 ) )</f>
        <v>0</v>
      </c>
      <c r="J1558" s="15">
        <f xml:space="preserve"> IF( ISNA( 'F_Inputs - Reps override'!I1558 ), "", IF( ISBLANK( 'F_Inputs - Reps override'!I1558 ), 'F_Inputs - Reps'!I1558, 'F_Inputs - Reps override'!I1558 ) )</f>
        <v>0</v>
      </c>
      <c r="K1558" s="15">
        <f xml:space="preserve"> IF( ISNA( 'F_Inputs - Reps override'!J1558 ), "", IF( ISBLANK( 'F_Inputs - Reps override'!J1558 ), 'F_Inputs - Reps'!J1558, 'F_Inputs - Reps override'!J1558 ) )</f>
        <v>0</v>
      </c>
      <c r="L1558" s="7">
        <f t="shared" si="24"/>
        <v>0</v>
      </c>
      <c r="M1558" t="str">
        <f xml:space="preserve"> INDEX(Lookup!$D$3:$D$134, MATCH('Inputs - Reps'!D1558, Lookup!$C$3:$C$134, 0),)</f>
        <v>Plus Capex BIO</v>
      </c>
    </row>
    <row r="1559" spans="3:13">
      <c r="C1559" s="15" t="s">
        <v>308</v>
      </c>
      <c r="D1559" s="15" t="s">
        <v>242</v>
      </c>
      <c r="E1559" s="15" t="s">
        <v>243</v>
      </c>
      <c r="F1559" s="15" t="s">
        <v>36</v>
      </c>
      <c r="G1559" s="15">
        <f xml:space="preserve"> IF( ISNA( 'F_Inputs - Reps override'!F1559 ), "", IF( ISBLANK( 'F_Inputs - Reps override'!F1559 ), 'F_Inputs - Reps'!F1559, 'F_Inputs - Reps override'!F1559 ) )</f>
        <v>0</v>
      </c>
      <c r="H1559" s="15">
        <f xml:space="preserve"> IF( ISNA( 'F_Inputs - Reps override'!G1559 ), "", IF( ISBLANK( 'F_Inputs - Reps override'!G1559 ), 'F_Inputs - Reps'!G1559, 'F_Inputs - Reps override'!G1559 ) )</f>
        <v>0</v>
      </c>
      <c r="I1559" s="15">
        <f xml:space="preserve"> IF( ISNA( 'F_Inputs - Reps override'!H1559 ), "", IF( ISBLANK( 'F_Inputs - Reps override'!H1559 ), 'F_Inputs - Reps'!H1559, 'F_Inputs - Reps override'!H1559 ) )</f>
        <v>0</v>
      </c>
      <c r="J1559" s="15">
        <f xml:space="preserve"> IF( ISNA( 'F_Inputs - Reps override'!I1559 ), "", IF( ISBLANK( 'F_Inputs - Reps override'!I1559 ), 'F_Inputs - Reps'!I1559, 'F_Inputs - Reps override'!I1559 ) )</f>
        <v>0</v>
      </c>
      <c r="K1559" s="15">
        <f xml:space="preserve"> IF( ISNA( 'F_Inputs - Reps override'!J1559 ), "", IF( ISBLANK( 'F_Inputs - Reps override'!J1559 ), 'F_Inputs - Reps'!J1559, 'F_Inputs - Reps override'!J1559 ) )</f>
        <v>0</v>
      </c>
      <c r="L1559" s="7">
        <f t="shared" si="24"/>
        <v>0</v>
      </c>
      <c r="M1559" t="str">
        <f xml:space="preserve"> INDEX(Lookup!$D$3:$D$134, MATCH('Inputs - Reps'!D1559, Lookup!$C$3:$C$134, 0),)</f>
        <v>Plus Capex BIO</v>
      </c>
    </row>
    <row r="1560" spans="3:13">
      <c r="C1560" s="15" t="s">
        <v>308</v>
      </c>
      <c r="D1560" s="15" t="s">
        <v>244</v>
      </c>
      <c r="E1560" s="15" t="s">
        <v>245</v>
      </c>
      <c r="F1560" s="15" t="s">
        <v>36</v>
      </c>
      <c r="G1560" s="15">
        <f xml:space="preserve"> IF( ISNA( 'F_Inputs - Reps override'!F1560 ), "", IF( ISBLANK( 'F_Inputs - Reps override'!F1560 ), 'F_Inputs - Reps'!F1560, 'F_Inputs - Reps override'!F1560 ) )</f>
        <v>0</v>
      </c>
      <c r="H1560" s="15">
        <f xml:space="preserve"> IF( ISNA( 'F_Inputs - Reps override'!G1560 ), "", IF( ISBLANK( 'F_Inputs - Reps override'!G1560 ), 'F_Inputs - Reps'!G1560, 'F_Inputs - Reps override'!G1560 ) )</f>
        <v>0</v>
      </c>
      <c r="I1560" s="15">
        <f xml:space="preserve"> IF( ISNA( 'F_Inputs - Reps override'!H1560 ), "", IF( ISBLANK( 'F_Inputs - Reps override'!H1560 ), 'F_Inputs - Reps'!H1560, 'F_Inputs - Reps override'!H1560 ) )</f>
        <v>0</v>
      </c>
      <c r="J1560" s="15">
        <f xml:space="preserve"> IF( ISNA( 'F_Inputs - Reps override'!I1560 ), "", IF( ISBLANK( 'F_Inputs - Reps override'!I1560 ), 'F_Inputs - Reps'!I1560, 'F_Inputs - Reps override'!I1560 ) )</f>
        <v>0</v>
      </c>
      <c r="K1560" s="15">
        <f xml:space="preserve"> IF( ISNA( 'F_Inputs - Reps override'!J1560 ), "", IF( ISBLANK( 'F_Inputs - Reps override'!J1560 ), 'F_Inputs - Reps'!J1560, 'F_Inputs - Reps override'!J1560 ) )</f>
        <v>0</v>
      </c>
      <c r="L1560" s="7">
        <f t="shared" si="24"/>
        <v>0</v>
      </c>
      <c r="M1560" t="str">
        <f xml:space="preserve"> INDEX(Lookup!$D$3:$D$134, MATCH('Inputs - Reps'!D1560, Lookup!$C$3:$C$134, 0),)</f>
        <v>E Capex WWN</v>
      </c>
    </row>
    <row r="1561" spans="3:13">
      <c r="C1561" s="15" t="s">
        <v>308</v>
      </c>
      <c r="D1561" s="15" t="s">
        <v>246</v>
      </c>
      <c r="E1561" s="15" t="s">
        <v>247</v>
      </c>
      <c r="F1561" s="15" t="s">
        <v>36</v>
      </c>
      <c r="G1561" s="15">
        <f xml:space="preserve"> IF( ISNA( 'F_Inputs - Reps override'!F1561 ), "", IF( ISBLANK( 'F_Inputs - Reps override'!F1561 ), 'F_Inputs - Reps'!F1561, 'F_Inputs - Reps override'!F1561 ) )</f>
        <v>0</v>
      </c>
      <c r="H1561" s="15">
        <f xml:space="preserve"> IF( ISNA( 'F_Inputs - Reps override'!G1561 ), "", IF( ISBLANK( 'F_Inputs - Reps override'!G1561 ), 'F_Inputs - Reps'!G1561, 'F_Inputs - Reps override'!G1561 ) )</f>
        <v>0</v>
      </c>
      <c r="I1561" s="15">
        <f xml:space="preserve"> IF( ISNA( 'F_Inputs - Reps override'!H1561 ), "", IF( ISBLANK( 'F_Inputs - Reps override'!H1561 ), 'F_Inputs - Reps'!H1561, 'F_Inputs - Reps override'!H1561 ) )</f>
        <v>0</v>
      </c>
      <c r="J1561" s="15">
        <f xml:space="preserve"> IF( ISNA( 'F_Inputs - Reps override'!I1561 ), "", IF( ISBLANK( 'F_Inputs - Reps override'!I1561 ), 'F_Inputs - Reps'!I1561, 'F_Inputs - Reps override'!I1561 ) )</f>
        <v>0</v>
      </c>
      <c r="K1561" s="15">
        <f xml:space="preserve"> IF( ISNA( 'F_Inputs - Reps override'!J1561 ), "", IF( ISBLANK( 'F_Inputs - Reps override'!J1561 ), 'F_Inputs - Reps'!J1561, 'F_Inputs - Reps override'!J1561 ) )</f>
        <v>0</v>
      </c>
      <c r="L1561" s="7">
        <f t="shared" si="24"/>
        <v>0</v>
      </c>
      <c r="M1561" t="str">
        <f xml:space="preserve"> INDEX(Lookup!$D$3:$D$134, MATCH('Inputs - Reps'!D1561, Lookup!$C$3:$C$134, 0),)</f>
        <v>E Capex WWN</v>
      </c>
    </row>
    <row r="1562" spans="3:13">
      <c r="C1562" s="15" t="s">
        <v>308</v>
      </c>
      <c r="D1562" s="15" t="s">
        <v>248</v>
      </c>
      <c r="E1562" s="15" t="s">
        <v>249</v>
      </c>
      <c r="F1562" s="15" t="s">
        <v>36</v>
      </c>
      <c r="G1562" s="15">
        <f xml:space="preserve"> IF( ISNA( 'F_Inputs - Reps override'!F1562 ), "", IF( ISBLANK( 'F_Inputs - Reps override'!F1562 ), 'F_Inputs - Reps'!F1562, 'F_Inputs - Reps override'!F1562 ) )</f>
        <v>0</v>
      </c>
      <c r="H1562" s="15">
        <f xml:space="preserve"> IF( ISNA( 'F_Inputs - Reps override'!G1562 ), "", IF( ISBLANK( 'F_Inputs - Reps override'!G1562 ), 'F_Inputs - Reps'!G1562, 'F_Inputs - Reps override'!G1562 ) )</f>
        <v>0</v>
      </c>
      <c r="I1562" s="15">
        <f xml:space="preserve"> IF( ISNA( 'F_Inputs - Reps override'!H1562 ), "", IF( ISBLANK( 'F_Inputs - Reps override'!H1562 ), 'F_Inputs - Reps'!H1562, 'F_Inputs - Reps override'!H1562 ) )</f>
        <v>0</v>
      </c>
      <c r="J1562" s="15">
        <f xml:space="preserve"> IF( ISNA( 'F_Inputs - Reps override'!I1562 ), "", IF( ISBLANK( 'F_Inputs - Reps override'!I1562 ), 'F_Inputs - Reps'!I1562, 'F_Inputs - Reps override'!I1562 ) )</f>
        <v>0</v>
      </c>
      <c r="K1562" s="15">
        <f xml:space="preserve"> IF( ISNA( 'F_Inputs - Reps override'!J1562 ), "", IF( ISBLANK( 'F_Inputs - Reps override'!J1562 ), 'F_Inputs - Reps'!J1562, 'F_Inputs - Reps override'!J1562 ) )</f>
        <v>0</v>
      </c>
      <c r="L1562" s="7">
        <f t="shared" si="24"/>
        <v>0</v>
      </c>
      <c r="M1562" t="str">
        <f xml:space="preserve"> INDEX(Lookup!$D$3:$D$134, MATCH('Inputs - Reps'!D1562, Lookup!$C$3:$C$134, 0),)</f>
        <v>E Capex BIO</v>
      </c>
    </row>
    <row r="1563" spans="3:13">
      <c r="C1563" s="15" t="s">
        <v>308</v>
      </c>
      <c r="D1563" s="15" t="s">
        <v>250</v>
      </c>
      <c r="E1563" s="15" t="s">
        <v>251</v>
      </c>
      <c r="F1563" s="15" t="s">
        <v>36</v>
      </c>
      <c r="G1563" s="15">
        <f xml:space="preserve"> IF( ISNA( 'F_Inputs - Reps override'!F1563 ), "", IF( ISBLANK( 'F_Inputs - Reps override'!F1563 ), 'F_Inputs - Reps'!F1563, 'F_Inputs - Reps override'!F1563 ) )</f>
        <v>0</v>
      </c>
      <c r="H1563" s="15">
        <f xml:space="preserve"> IF( ISNA( 'F_Inputs - Reps override'!G1563 ), "", IF( ISBLANK( 'F_Inputs - Reps override'!G1563 ), 'F_Inputs - Reps'!G1563, 'F_Inputs - Reps override'!G1563 ) )</f>
        <v>0</v>
      </c>
      <c r="I1563" s="15">
        <f xml:space="preserve"> IF( ISNA( 'F_Inputs - Reps override'!H1563 ), "", IF( ISBLANK( 'F_Inputs - Reps override'!H1563 ), 'F_Inputs - Reps'!H1563, 'F_Inputs - Reps override'!H1563 ) )</f>
        <v>0</v>
      </c>
      <c r="J1563" s="15">
        <f xml:space="preserve"> IF( ISNA( 'F_Inputs - Reps override'!I1563 ), "", IF( ISBLANK( 'F_Inputs - Reps override'!I1563 ), 'F_Inputs - Reps'!I1563, 'F_Inputs - Reps override'!I1563 ) )</f>
        <v>0</v>
      </c>
      <c r="K1563" s="15">
        <f xml:space="preserve"> IF( ISNA( 'F_Inputs - Reps override'!J1563 ), "", IF( ISBLANK( 'F_Inputs - Reps override'!J1563 ), 'F_Inputs - Reps'!J1563, 'F_Inputs - Reps override'!J1563 ) )</f>
        <v>0</v>
      </c>
      <c r="L1563" s="7">
        <f t="shared" si="24"/>
        <v>0</v>
      </c>
      <c r="M1563" t="str">
        <f xml:space="preserve"> INDEX(Lookup!$D$3:$D$134, MATCH('Inputs - Reps'!D1563, Lookup!$C$3:$C$134, 0),)</f>
        <v>E Capex BIO</v>
      </c>
    </row>
    <row r="1564" spans="3:13">
      <c r="C1564" s="15" t="s">
        <v>308</v>
      </c>
      <c r="D1564" s="15" t="s">
        <v>252</v>
      </c>
      <c r="E1564" s="15" t="s">
        <v>253</v>
      </c>
      <c r="F1564" s="15" t="s">
        <v>36</v>
      </c>
      <c r="G1564" s="15">
        <f xml:space="preserve"> IF( ISNA( 'F_Inputs - Reps override'!F1564 ), "", IF( ISBLANK( 'F_Inputs - Reps override'!F1564 ), 'F_Inputs - Reps'!F1564, 'F_Inputs - Reps override'!F1564 ) )</f>
        <v>0</v>
      </c>
      <c r="H1564" s="15">
        <f xml:space="preserve"> IF( ISNA( 'F_Inputs - Reps override'!G1564 ), "", IF( ISBLANK( 'F_Inputs - Reps override'!G1564 ), 'F_Inputs - Reps'!G1564, 'F_Inputs - Reps override'!G1564 ) )</f>
        <v>0</v>
      </c>
      <c r="I1564" s="15">
        <f xml:space="preserve"> IF( ISNA( 'F_Inputs - Reps override'!H1564 ), "", IF( ISBLANK( 'F_Inputs - Reps override'!H1564 ), 'F_Inputs - Reps'!H1564, 'F_Inputs - Reps override'!H1564 ) )</f>
        <v>0</v>
      </c>
      <c r="J1564" s="15">
        <f xml:space="preserve"> IF( ISNA( 'F_Inputs - Reps override'!I1564 ), "", IF( ISBLANK( 'F_Inputs - Reps override'!I1564 ), 'F_Inputs - Reps'!I1564, 'F_Inputs - Reps override'!I1564 ) )</f>
        <v>0</v>
      </c>
      <c r="K1564" s="15">
        <f xml:space="preserve"> IF( ISNA( 'F_Inputs - Reps override'!J1564 ), "", IF( ISBLANK( 'F_Inputs - Reps override'!J1564 ), 'F_Inputs - Reps'!J1564, 'F_Inputs - Reps override'!J1564 ) )</f>
        <v>0</v>
      </c>
      <c r="L1564" s="7">
        <f t="shared" si="24"/>
        <v>0</v>
      </c>
      <c r="M1564" t="str">
        <f xml:space="preserve"> INDEX(Lookup!$D$3:$D$134, MATCH('Inputs - Reps'!D1564, Lookup!$C$3:$C$134, 0),)</f>
        <v>E Capex BIO</v>
      </c>
    </row>
    <row r="1565" spans="3:13">
      <c r="C1565" s="15" t="s">
        <v>308</v>
      </c>
      <c r="D1565" s="15" t="s">
        <v>254</v>
      </c>
      <c r="E1565" s="15" t="s">
        <v>255</v>
      </c>
      <c r="F1565" s="15" t="s">
        <v>36</v>
      </c>
      <c r="G1565" s="15">
        <f xml:space="preserve"> IF( ISNA( 'F_Inputs - Reps override'!F1565 ), "", IF( ISBLANK( 'F_Inputs - Reps override'!F1565 ), 'F_Inputs - Reps'!F1565, 'F_Inputs - Reps override'!F1565 ) )</f>
        <v>0</v>
      </c>
      <c r="H1565" s="15">
        <f xml:space="preserve"> IF( ISNA( 'F_Inputs - Reps override'!G1565 ), "", IF( ISBLANK( 'F_Inputs - Reps override'!G1565 ), 'F_Inputs - Reps'!G1565, 'F_Inputs - Reps override'!G1565 ) )</f>
        <v>0</v>
      </c>
      <c r="I1565" s="15">
        <f xml:space="preserve"> IF( ISNA( 'F_Inputs - Reps override'!H1565 ), "", IF( ISBLANK( 'F_Inputs - Reps override'!H1565 ), 'F_Inputs - Reps'!H1565, 'F_Inputs - Reps override'!H1565 ) )</f>
        <v>0</v>
      </c>
      <c r="J1565" s="15">
        <f xml:space="preserve"> IF( ISNA( 'F_Inputs - Reps override'!I1565 ), "", IF( ISBLANK( 'F_Inputs - Reps override'!I1565 ), 'F_Inputs - Reps'!I1565, 'F_Inputs - Reps override'!I1565 ) )</f>
        <v>0</v>
      </c>
      <c r="K1565" s="15">
        <f xml:space="preserve"> IF( ISNA( 'F_Inputs - Reps override'!J1565 ), "", IF( ISBLANK( 'F_Inputs - Reps override'!J1565 ), 'F_Inputs - Reps'!J1565, 'F_Inputs - Reps override'!J1565 ) )</f>
        <v>0</v>
      </c>
      <c r="L1565" s="7">
        <f t="shared" si="24"/>
        <v>0</v>
      </c>
      <c r="M1565" t="str">
        <f xml:space="preserve"> INDEX(Lookup!$D$3:$D$134, MATCH('Inputs - Reps'!D1565, Lookup!$C$3:$C$134, 0),)</f>
        <v>E Opex DMMY</v>
      </c>
    </row>
    <row r="1566" spans="3:13">
      <c r="C1566" s="15" t="s">
        <v>308</v>
      </c>
      <c r="D1566" s="15" t="s">
        <v>256</v>
      </c>
      <c r="E1566" s="15" t="s">
        <v>257</v>
      </c>
      <c r="F1566" s="15" t="s">
        <v>36</v>
      </c>
      <c r="G1566" s="15">
        <f xml:space="preserve"> IF( ISNA( 'F_Inputs - Reps override'!F1566 ), "", IF( ISBLANK( 'F_Inputs - Reps override'!F1566 ), 'F_Inputs - Reps'!F1566, 'F_Inputs - Reps override'!F1566 ) )</f>
        <v>0</v>
      </c>
      <c r="H1566" s="15">
        <f xml:space="preserve"> IF( ISNA( 'F_Inputs - Reps override'!G1566 ), "", IF( ISBLANK( 'F_Inputs - Reps override'!G1566 ), 'F_Inputs - Reps'!G1566, 'F_Inputs - Reps override'!G1566 ) )</f>
        <v>0</v>
      </c>
      <c r="I1566" s="15">
        <f xml:space="preserve"> IF( ISNA( 'F_Inputs - Reps override'!H1566 ), "", IF( ISBLANK( 'F_Inputs - Reps override'!H1566 ), 'F_Inputs - Reps'!H1566, 'F_Inputs - Reps override'!H1566 ) )</f>
        <v>0</v>
      </c>
      <c r="J1566" s="15">
        <f xml:space="preserve"> IF( ISNA( 'F_Inputs - Reps override'!I1566 ), "", IF( ISBLANK( 'F_Inputs - Reps override'!I1566 ), 'F_Inputs - Reps'!I1566, 'F_Inputs - Reps override'!I1566 ) )</f>
        <v>0</v>
      </c>
      <c r="K1566" s="15">
        <f xml:space="preserve"> IF( ISNA( 'F_Inputs - Reps override'!J1566 ), "", IF( ISBLANK( 'F_Inputs - Reps override'!J1566 ), 'F_Inputs - Reps'!J1566, 'F_Inputs - Reps override'!J1566 ) )</f>
        <v>0</v>
      </c>
      <c r="L1566" s="7">
        <f t="shared" si="24"/>
        <v>0</v>
      </c>
      <c r="M1566" t="str">
        <f xml:space="preserve"> INDEX(Lookup!$D$3:$D$134, MATCH('Inputs - Reps'!D1566, Lookup!$C$3:$C$134, 0),)</f>
        <v>E Capex DMMY</v>
      </c>
    </row>
    <row r="1567" spans="3:13">
      <c r="C1567" s="15" t="s">
        <v>308</v>
      </c>
      <c r="D1567" s="15" t="s">
        <v>258</v>
      </c>
      <c r="E1567" s="15" t="s">
        <v>259</v>
      </c>
      <c r="F1567" s="15" t="s">
        <v>36</v>
      </c>
      <c r="G1567" s="15">
        <f xml:space="preserve"> IF( ISNA( 'F_Inputs - Reps override'!F1567 ), "", IF( ISBLANK( 'F_Inputs - Reps override'!F1567 ), 'F_Inputs - Reps'!F1567, 'F_Inputs - Reps override'!F1567 ) )</f>
        <v>0</v>
      </c>
      <c r="H1567" s="15">
        <f xml:space="preserve"> IF( ISNA( 'F_Inputs - Reps override'!G1567 ), "", IF( ISBLANK( 'F_Inputs - Reps override'!G1567 ), 'F_Inputs - Reps'!G1567, 'F_Inputs - Reps override'!G1567 ) )</f>
        <v>0</v>
      </c>
      <c r="I1567" s="15">
        <f xml:space="preserve"> IF( ISNA( 'F_Inputs - Reps override'!H1567 ), "", IF( ISBLANK( 'F_Inputs - Reps override'!H1567 ), 'F_Inputs - Reps'!H1567, 'F_Inputs - Reps override'!H1567 ) )</f>
        <v>0</v>
      </c>
      <c r="J1567" s="15">
        <f xml:space="preserve"> IF( ISNA( 'F_Inputs - Reps override'!I1567 ), "", IF( ISBLANK( 'F_Inputs - Reps override'!I1567 ), 'F_Inputs - Reps'!I1567, 'F_Inputs - Reps override'!I1567 ) )</f>
        <v>0</v>
      </c>
      <c r="K1567" s="15">
        <f xml:space="preserve"> IF( ISNA( 'F_Inputs - Reps override'!J1567 ), "", IF( ISBLANK( 'F_Inputs - Reps override'!J1567 ), 'F_Inputs - Reps'!J1567, 'F_Inputs - Reps override'!J1567 ) )</f>
        <v>0</v>
      </c>
      <c r="L1567" s="7">
        <f t="shared" si="24"/>
        <v>0</v>
      </c>
      <c r="M1567" t="str">
        <f xml:space="preserve"> INDEX(Lookup!$D$3:$D$134, MATCH('Inputs - Reps'!D1567, Lookup!$C$3:$C$134, 0),)</f>
        <v>E Capex DMMY</v>
      </c>
    </row>
    <row r="1568" spans="3:13">
      <c r="C1568" s="15" t="s">
        <v>308</v>
      </c>
      <c r="D1568" s="15" t="s">
        <v>260</v>
      </c>
      <c r="E1568" s="15" t="s">
        <v>261</v>
      </c>
      <c r="F1568" s="15" t="s">
        <v>36</v>
      </c>
      <c r="G1568" s="15">
        <f xml:space="preserve"> IF( ISNA( 'F_Inputs - Reps override'!F1568 ), "", IF( ISBLANK( 'F_Inputs - Reps override'!F1568 ), 'F_Inputs - Reps'!F1568, 'F_Inputs - Reps override'!F1568 ) )</f>
        <v>0</v>
      </c>
      <c r="H1568" s="15">
        <f xml:space="preserve"> IF( ISNA( 'F_Inputs - Reps override'!G1568 ), "", IF( ISBLANK( 'F_Inputs - Reps override'!G1568 ), 'F_Inputs - Reps'!G1568, 'F_Inputs - Reps override'!G1568 ) )</f>
        <v>0</v>
      </c>
      <c r="I1568" s="15">
        <f xml:space="preserve"> IF( ISNA( 'F_Inputs - Reps override'!H1568 ), "", IF( ISBLANK( 'F_Inputs - Reps override'!H1568 ), 'F_Inputs - Reps'!H1568, 'F_Inputs - Reps override'!H1568 ) )</f>
        <v>0</v>
      </c>
      <c r="J1568" s="15">
        <f xml:space="preserve"> IF( ISNA( 'F_Inputs - Reps override'!I1568 ), "", IF( ISBLANK( 'F_Inputs - Reps override'!I1568 ), 'F_Inputs - Reps'!I1568, 'F_Inputs - Reps override'!I1568 ) )</f>
        <v>0</v>
      </c>
      <c r="K1568" s="15">
        <f xml:space="preserve"> IF( ISNA( 'F_Inputs - Reps override'!J1568 ), "", IF( ISBLANK( 'F_Inputs - Reps override'!J1568 ), 'F_Inputs - Reps'!J1568, 'F_Inputs - Reps override'!J1568 ) )</f>
        <v>0</v>
      </c>
      <c r="L1568" s="7">
        <f t="shared" si="24"/>
        <v>0</v>
      </c>
      <c r="M1568" t="str">
        <f xml:space="preserve"> INDEX(Lookup!$D$3:$D$134, MATCH('Inputs - Reps'!D1568, Lookup!$C$3:$C$134, 0),)</f>
        <v>E Capex DMMY</v>
      </c>
    </row>
    <row r="1569" spans="3:13">
      <c r="C1569" s="15" t="s">
        <v>308</v>
      </c>
      <c r="D1569" s="15" t="s">
        <v>262</v>
      </c>
      <c r="E1569" s="15" t="s">
        <v>263</v>
      </c>
      <c r="F1569" s="15" t="s">
        <v>36</v>
      </c>
      <c r="G1569" s="15">
        <f xml:space="preserve"> IF( ISNA( 'F_Inputs - Reps override'!F1569 ), "", IF( ISBLANK( 'F_Inputs - Reps override'!F1569 ), 'F_Inputs - Reps'!F1569, 'F_Inputs - Reps override'!F1569 ) )</f>
        <v>0</v>
      </c>
      <c r="H1569" s="15">
        <f xml:space="preserve"> IF( ISNA( 'F_Inputs - Reps override'!G1569 ), "", IF( ISBLANK( 'F_Inputs - Reps override'!G1569 ), 'F_Inputs - Reps'!G1569, 'F_Inputs - Reps override'!G1569 ) )</f>
        <v>0</v>
      </c>
      <c r="I1569" s="15">
        <f xml:space="preserve"> IF( ISNA( 'F_Inputs - Reps override'!H1569 ), "", IF( ISBLANK( 'F_Inputs - Reps override'!H1569 ), 'F_Inputs - Reps'!H1569, 'F_Inputs - Reps override'!H1569 ) )</f>
        <v>0</v>
      </c>
      <c r="J1569" s="15">
        <f xml:space="preserve"> IF( ISNA( 'F_Inputs - Reps override'!I1569 ), "", IF( ISBLANK( 'F_Inputs - Reps override'!I1569 ), 'F_Inputs - Reps'!I1569, 'F_Inputs - Reps override'!I1569 ) )</f>
        <v>0</v>
      </c>
      <c r="K1569" s="15">
        <f xml:space="preserve"> IF( ISNA( 'F_Inputs - Reps override'!J1569 ), "", IF( ISBLANK( 'F_Inputs - Reps override'!J1569 ), 'F_Inputs - Reps'!J1569, 'F_Inputs - Reps override'!J1569 ) )</f>
        <v>0</v>
      </c>
      <c r="L1569" s="7">
        <f t="shared" si="24"/>
        <v>0</v>
      </c>
      <c r="M1569" t="str">
        <f xml:space="preserve"> INDEX(Lookup!$D$3:$D$134, MATCH('Inputs - Reps'!D1569, Lookup!$C$3:$C$134, 0),)</f>
        <v>DMMY G&amp;C</v>
      </c>
    </row>
    <row r="1570" spans="3:13">
      <c r="C1570" s="15" t="s">
        <v>308</v>
      </c>
      <c r="D1570" s="15" t="s">
        <v>264</v>
      </c>
      <c r="E1570" s="15" t="s">
        <v>265</v>
      </c>
      <c r="F1570" s="15" t="s">
        <v>36</v>
      </c>
      <c r="G1570" s="15">
        <f xml:space="preserve"> IF( ISNA( 'F_Inputs - Reps override'!F1570 ), "", IF( ISBLANK( 'F_Inputs - Reps override'!F1570 ), 'F_Inputs - Reps'!F1570, 'F_Inputs - Reps override'!F1570 ) )</f>
        <v>6.2710698512684097E-3</v>
      </c>
      <c r="H1570" s="15">
        <f xml:space="preserve"> IF( ISNA( 'F_Inputs - Reps override'!G1570 ), "", IF( ISBLANK( 'F_Inputs - Reps override'!G1570 ), 'F_Inputs - Reps'!G1570, 'F_Inputs - Reps override'!G1570 ) )</f>
        <v>6.2710698512684097E-3</v>
      </c>
      <c r="I1570" s="15">
        <f xml:space="preserve"> IF( ISNA( 'F_Inputs - Reps override'!H1570 ), "", IF( ISBLANK( 'F_Inputs - Reps override'!H1570 ), 'F_Inputs - Reps'!H1570, 'F_Inputs - Reps override'!H1570 ) )</f>
        <v>6.2710698512684097E-3</v>
      </c>
      <c r="J1570" s="15">
        <f xml:space="preserve"> IF( ISNA( 'F_Inputs - Reps override'!I1570 ), "", IF( ISBLANK( 'F_Inputs - Reps override'!I1570 ), 'F_Inputs - Reps'!I1570, 'F_Inputs - Reps override'!I1570 ) )</f>
        <v>6.2710698512684097E-3</v>
      </c>
      <c r="K1570" s="15">
        <f xml:space="preserve"> IF( ISNA( 'F_Inputs - Reps override'!J1570 ), "", IF( ISBLANK( 'F_Inputs - Reps override'!J1570 ), 'F_Inputs - Reps'!J1570, 'F_Inputs - Reps override'!J1570 ) )</f>
        <v>6.2710698512684097E-3</v>
      </c>
      <c r="L1570" s="7">
        <f t="shared" si="24"/>
        <v>3.1355349256342049E-2</v>
      </c>
      <c r="M1570" t="str">
        <f xml:space="preserve"> INDEX(Lookup!$D$3:$D$134, MATCH('Inputs - Reps'!D1570, Lookup!$C$3:$C$134, 0),)</f>
        <v>3rd Opex WR</v>
      </c>
    </row>
    <row r="1571" spans="3:13">
      <c r="C1571" s="15" t="s">
        <v>308</v>
      </c>
      <c r="D1571" s="15" t="s">
        <v>266</v>
      </c>
      <c r="E1571" s="15" t="s">
        <v>267</v>
      </c>
      <c r="F1571" s="15" t="s">
        <v>36</v>
      </c>
      <c r="G1571" s="15">
        <f xml:space="preserve"> IF( ISNA( 'F_Inputs - Reps override'!F1571 ), "", IF( ISBLANK( 'F_Inputs - Reps override'!F1571 ), 'F_Inputs - Reps'!F1571, 'F_Inputs - Reps override'!F1571 ) )</f>
        <v>2.44761853994778E-3</v>
      </c>
      <c r="H1571" s="15">
        <f xml:space="preserve"> IF( ISNA( 'F_Inputs - Reps override'!G1571 ), "", IF( ISBLANK( 'F_Inputs - Reps override'!G1571 ), 'F_Inputs - Reps'!G1571, 'F_Inputs - Reps override'!G1571 ) )</f>
        <v>2.44761853994778E-3</v>
      </c>
      <c r="I1571" s="15">
        <f xml:space="preserve"> IF( ISNA( 'F_Inputs - Reps override'!H1571 ), "", IF( ISBLANK( 'F_Inputs - Reps override'!H1571 ), 'F_Inputs - Reps'!H1571, 'F_Inputs - Reps override'!H1571 ) )</f>
        <v>2.44761853994778E-3</v>
      </c>
      <c r="J1571" s="15">
        <f xml:space="preserve"> IF( ISNA( 'F_Inputs - Reps override'!I1571 ), "", IF( ISBLANK( 'F_Inputs - Reps override'!I1571 ), 'F_Inputs - Reps'!I1571, 'F_Inputs - Reps override'!I1571 ) )</f>
        <v>2.44761853994778E-3</v>
      </c>
      <c r="K1571" s="15">
        <f xml:space="preserve"> IF( ISNA( 'F_Inputs - Reps override'!J1571 ), "", IF( ISBLANK( 'F_Inputs - Reps override'!J1571 ), 'F_Inputs - Reps'!J1571, 'F_Inputs - Reps override'!J1571 ) )</f>
        <v>2.44761853994778E-3</v>
      </c>
      <c r="L1571" s="7">
        <f t="shared" si="24"/>
        <v>1.22380926997389E-2</v>
      </c>
      <c r="M1571" t="str">
        <f xml:space="preserve"> INDEX(Lookup!$D$3:$D$134, MATCH('Inputs - Reps'!D1571, Lookup!$C$3:$C$134, 0),)</f>
        <v>3rd Opex WN</v>
      </c>
    </row>
    <row r="1572" spans="3:13">
      <c r="C1572" s="15" t="s">
        <v>308</v>
      </c>
      <c r="D1572" s="15" t="s">
        <v>268</v>
      </c>
      <c r="E1572" s="15" t="s">
        <v>269</v>
      </c>
      <c r="F1572" s="15" t="s">
        <v>36</v>
      </c>
      <c r="G1572" s="15">
        <f xml:space="preserve"> IF( ISNA( 'F_Inputs - Reps override'!F1572 ), "", IF( ISBLANK( 'F_Inputs - Reps override'!F1572 ), 'F_Inputs - Reps'!F1572, 'F_Inputs - Reps override'!F1572 ) )</f>
        <v>0.54357853523389399</v>
      </c>
      <c r="H1572" s="15">
        <f xml:space="preserve"> IF( ISNA( 'F_Inputs - Reps override'!G1572 ), "", IF( ISBLANK( 'F_Inputs - Reps override'!G1572 ), 'F_Inputs - Reps'!G1572, 'F_Inputs - Reps override'!G1572 ) )</f>
        <v>0.54357853523389399</v>
      </c>
      <c r="I1572" s="15">
        <f xml:space="preserve"> IF( ISNA( 'F_Inputs - Reps override'!H1572 ), "", IF( ISBLANK( 'F_Inputs - Reps override'!H1572 ), 'F_Inputs - Reps'!H1572, 'F_Inputs - Reps override'!H1572 ) )</f>
        <v>0.54357853523389399</v>
      </c>
      <c r="J1572" s="15">
        <f xml:space="preserve"> IF( ISNA( 'F_Inputs - Reps override'!I1572 ), "", IF( ISBLANK( 'F_Inputs - Reps override'!I1572 ), 'F_Inputs - Reps'!I1572, 'F_Inputs - Reps override'!I1572 ) )</f>
        <v>0.54357853523389399</v>
      </c>
      <c r="K1572" s="15">
        <f xml:space="preserve"> IF( ISNA( 'F_Inputs - Reps override'!J1572 ), "", IF( ISBLANK( 'F_Inputs - Reps override'!J1572 ), 'F_Inputs - Reps'!J1572, 'F_Inputs - Reps override'!J1572 ) )</f>
        <v>0.54357853523389399</v>
      </c>
      <c r="L1572" s="7">
        <f t="shared" si="24"/>
        <v>2.7178926761694697</v>
      </c>
      <c r="M1572" t="str">
        <f xml:space="preserve"> INDEX(Lookup!$D$3:$D$134, MATCH('Inputs - Reps'!D1572, Lookup!$C$3:$C$134, 0),)</f>
        <v>3rd Opex WN</v>
      </c>
    </row>
    <row r="1573" spans="3:13">
      <c r="C1573" s="15" t="s">
        <v>308</v>
      </c>
      <c r="D1573" s="15" t="s">
        <v>270</v>
      </c>
      <c r="E1573" s="15" t="s">
        <v>271</v>
      </c>
      <c r="F1573" s="15" t="s">
        <v>36</v>
      </c>
      <c r="G1573" s="15">
        <f xml:space="preserve"> IF( ISNA( 'F_Inputs - Reps override'!F1573 ), "", IF( ISBLANK( 'F_Inputs - Reps override'!F1573 ), 'F_Inputs - Reps'!F1573, 'F_Inputs - Reps override'!F1573 ) )</f>
        <v>0.85120724472786202</v>
      </c>
      <c r="H1573" s="15">
        <f xml:space="preserve"> IF( ISNA( 'F_Inputs - Reps override'!G1573 ), "", IF( ISBLANK( 'F_Inputs - Reps override'!G1573 ), 'F_Inputs - Reps'!G1573, 'F_Inputs - Reps override'!G1573 ) )</f>
        <v>0.85120724472786202</v>
      </c>
      <c r="I1573" s="15">
        <f xml:space="preserve"> IF( ISNA( 'F_Inputs - Reps override'!H1573 ), "", IF( ISBLANK( 'F_Inputs - Reps override'!H1573 ), 'F_Inputs - Reps'!H1573, 'F_Inputs - Reps override'!H1573 ) )</f>
        <v>0.85120724472786202</v>
      </c>
      <c r="J1573" s="15">
        <f xml:space="preserve"> IF( ISNA( 'F_Inputs - Reps override'!I1573 ), "", IF( ISBLANK( 'F_Inputs - Reps override'!I1573 ), 'F_Inputs - Reps'!I1573, 'F_Inputs - Reps override'!I1573 ) )</f>
        <v>0.85120724472786202</v>
      </c>
      <c r="K1573" s="15">
        <f xml:space="preserve"> IF( ISNA( 'F_Inputs - Reps override'!J1573 ), "", IF( ISBLANK( 'F_Inputs - Reps override'!J1573 ), 'F_Inputs - Reps'!J1573, 'F_Inputs - Reps override'!J1573 ) )</f>
        <v>0.85120724472786202</v>
      </c>
      <c r="L1573" s="7">
        <f t="shared" si="24"/>
        <v>4.2560362236393097</v>
      </c>
      <c r="M1573" t="str">
        <f xml:space="preserve"> INDEX(Lookup!$D$3:$D$134, MATCH('Inputs - Reps'!D1573, Lookup!$C$3:$C$134, 0),)</f>
        <v>3rd Opex WN</v>
      </c>
    </row>
    <row r="1574" spans="3:13">
      <c r="C1574" s="15" t="s">
        <v>308</v>
      </c>
      <c r="D1574" s="15" t="s">
        <v>272</v>
      </c>
      <c r="E1574" s="15" t="s">
        <v>273</v>
      </c>
      <c r="F1574" s="15" t="s">
        <v>36</v>
      </c>
      <c r="G1574" s="15">
        <f xml:space="preserve"> IF( ISNA( 'F_Inputs - Reps override'!F1574 ), "", IF( ISBLANK( 'F_Inputs - Reps override'!F1574 ), 'F_Inputs - Reps'!F1574, 'F_Inputs - Reps override'!F1574 ) )</f>
        <v>0</v>
      </c>
      <c r="H1574" s="15">
        <f xml:space="preserve"> IF( ISNA( 'F_Inputs - Reps override'!G1574 ), "", IF( ISBLANK( 'F_Inputs - Reps override'!G1574 ), 'F_Inputs - Reps'!G1574, 'F_Inputs - Reps override'!G1574 ) )</f>
        <v>0</v>
      </c>
      <c r="I1574" s="15">
        <f xml:space="preserve"> IF( ISNA( 'F_Inputs - Reps override'!H1574 ), "", IF( ISBLANK( 'F_Inputs - Reps override'!H1574 ), 'F_Inputs - Reps'!H1574, 'F_Inputs - Reps override'!H1574 ) )</f>
        <v>0</v>
      </c>
      <c r="J1574" s="15">
        <f xml:space="preserve"> IF( ISNA( 'F_Inputs - Reps override'!I1574 ), "", IF( ISBLANK( 'F_Inputs - Reps override'!I1574 ), 'F_Inputs - Reps'!I1574, 'F_Inputs - Reps override'!I1574 ) )</f>
        <v>0</v>
      </c>
      <c r="K1574" s="15">
        <f xml:space="preserve"> IF( ISNA( 'F_Inputs - Reps override'!J1574 ), "", IF( ISBLANK( 'F_Inputs - Reps override'!J1574 ), 'F_Inputs - Reps'!J1574, 'F_Inputs - Reps override'!J1574 ) )</f>
        <v>0</v>
      </c>
      <c r="L1574" s="7">
        <f t="shared" si="24"/>
        <v>0</v>
      </c>
      <c r="M1574" t="str">
        <f xml:space="preserve"> INDEX(Lookup!$D$3:$D$134, MATCH('Inputs - Reps'!D1574, Lookup!$C$3:$C$134, 0),)</f>
        <v>3rd Opex WWN</v>
      </c>
    </row>
    <row r="1575" spans="3:13">
      <c r="C1575" s="15" t="s">
        <v>308</v>
      </c>
      <c r="D1575" s="15" t="s">
        <v>274</v>
      </c>
      <c r="E1575" s="15" t="s">
        <v>275</v>
      </c>
      <c r="F1575" s="15" t="s">
        <v>36</v>
      </c>
      <c r="G1575" s="15">
        <f xml:space="preserve"> IF( ISNA( 'F_Inputs - Reps override'!F1575 ), "", IF( ISBLANK( 'F_Inputs - Reps override'!F1575 ), 'F_Inputs - Reps'!F1575, 'F_Inputs - Reps override'!F1575 ) )</f>
        <v>0</v>
      </c>
      <c r="H1575" s="15">
        <f xml:space="preserve"> IF( ISNA( 'F_Inputs - Reps override'!G1575 ), "", IF( ISBLANK( 'F_Inputs - Reps override'!G1575 ), 'F_Inputs - Reps'!G1575, 'F_Inputs - Reps override'!G1575 ) )</f>
        <v>0</v>
      </c>
      <c r="I1575" s="15">
        <f xml:space="preserve"> IF( ISNA( 'F_Inputs - Reps override'!H1575 ), "", IF( ISBLANK( 'F_Inputs - Reps override'!H1575 ), 'F_Inputs - Reps'!H1575, 'F_Inputs - Reps override'!H1575 ) )</f>
        <v>0</v>
      </c>
      <c r="J1575" s="15">
        <f xml:space="preserve"> IF( ISNA( 'F_Inputs - Reps override'!I1575 ), "", IF( ISBLANK( 'F_Inputs - Reps override'!I1575 ), 'F_Inputs - Reps'!I1575, 'F_Inputs - Reps override'!I1575 ) )</f>
        <v>0</v>
      </c>
      <c r="K1575" s="15">
        <f xml:space="preserve"> IF( ISNA( 'F_Inputs - Reps override'!J1575 ), "", IF( ISBLANK( 'F_Inputs - Reps override'!J1575 ), 'F_Inputs - Reps'!J1575, 'F_Inputs - Reps override'!J1575 ) )</f>
        <v>0</v>
      </c>
      <c r="L1575" s="7">
        <f t="shared" si="24"/>
        <v>0</v>
      </c>
      <c r="M1575" t="str">
        <f xml:space="preserve"> INDEX(Lookup!$D$3:$D$134, MATCH('Inputs - Reps'!D1575, Lookup!$C$3:$C$134, 0),)</f>
        <v>3rd Opex WWN</v>
      </c>
    </row>
    <row r="1576" spans="3:13">
      <c r="C1576" s="15" t="s">
        <v>308</v>
      </c>
      <c r="D1576" s="15" t="s">
        <v>276</v>
      </c>
      <c r="E1576" s="15" t="s">
        <v>277</v>
      </c>
      <c r="F1576" s="15" t="s">
        <v>36</v>
      </c>
      <c r="G1576" s="15">
        <f xml:space="preserve"> IF( ISNA( 'F_Inputs - Reps override'!F1576 ), "", IF( ISBLANK( 'F_Inputs - Reps override'!F1576 ), 'F_Inputs - Reps'!F1576, 'F_Inputs - Reps override'!F1576 ) )</f>
        <v>0</v>
      </c>
      <c r="H1576" s="15">
        <f xml:space="preserve"> IF( ISNA( 'F_Inputs - Reps override'!G1576 ), "", IF( ISBLANK( 'F_Inputs - Reps override'!G1576 ), 'F_Inputs - Reps'!G1576, 'F_Inputs - Reps override'!G1576 ) )</f>
        <v>0</v>
      </c>
      <c r="I1576" s="15">
        <f xml:space="preserve"> IF( ISNA( 'F_Inputs - Reps override'!H1576 ), "", IF( ISBLANK( 'F_Inputs - Reps override'!H1576 ), 'F_Inputs - Reps'!H1576, 'F_Inputs - Reps override'!H1576 ) )</f>
        <v>0</v>
      </c>
      <c r="J1576" s="15">
        <f xml:space="preserve"> IF( ISNA( 'F_Inputs - Reps override'!I1576 ), "", IF( ISBLANK( 'F_Inputs - Reps override'!I1576 ), 'F_Inputs - Reps'!I1576, 'F_Inputs - Reps override'!I1576 ) )</f>
        <v>0</v>
      </c>
      <c r="K1576" s="15">
        <f xml:space="preserve"> IF( ISNA( 'F_Inputs - Reps override'!J1576 ), "", IF( ISBLANK( 'F_Inputs - Reps override'!J1576 ), 'F_Inputs - Reps'!J1576, 'F_Inputs - Reps override'!J1576 ) )</f>
        <v>0</v>
      </c>
      <c r="L1576" s="7">
        <f t="shared" si="24"/>
        <v>0</v>
      </c>
      <c r="M1576" t="str">
        <f xml:space="preserve"> INDEX(Lookup!$D$3:$D$134, MATCH('Inputs - Reps'!D1576, Lookup!$C$3:$C$134, 0),)</f>
        <v>3rd Opex BIO</v>
      </c>
    </row>
    <row r="1577" spans="3:13">
      <c r="C1577" s="15" t="s">
        <v>308</v>
      </c>
      <c r="D1577" s="15" t="s">
        <v>278</v>
      </c>
      <c r="E1577" s="15" t="s">
        <v>279</v>
      </c>
      <c r="F1577" s="15" t="s">
        <v>36</v>
      </c>
      <c r="G1577" s="15">
        <f xml:space="preserve"> IF( ISNA( 'F_Inputs - Reps override'!F1577 ), "", IF( ISBLANK( 'F_Inputs - Reps override'!F1577 ), 'F_Inputs - Reps'!F1577, 'F_Inputs - Reps override'!F1577 ) )</f>
        <v>0</v>
      </c>
      <c r="H1577" s="15">
        <f xml:space="preserve"> IF( ISNA( 'F_Inputs - Reps override'!G1577 ), "", IF( ISBLANK( 'F_Inputs - Reps override'!G1577 ), 'F_Inputs - Reps'!G1577, 'F_Inputs - Reps override'!G1577 ) )</f>
        <v>0</v>
      </c>
      <c r="I1577" s="15">
        <f xml:space="preserve"> IF( ISNA( 'F_Inputs - Reps override'!H1577 ), "", IF( ISBLANK( 'F_Inputs - Reps override'!H1577 ), 'F_Inputs - Reps'!H1577, 'F_Inputs - Reps override'!H1577 ) )</f>
        <v>0</v>
      </c>
      <c r="J1577" s="15">
        <f xml:space="preserve"> IF( ISNA( 'F_Inputs - Reps override'!I1577 ), "", IF( ISBLANK( 'F_Inputs - Reps override'!I1577 ), 'F_Inputs - Reps'!I1577, 'F_Inputs - Reps override'!I1577 ) )</f>
        <v>0</v>
      </c>
      <c r="K1577" s="15">
        <f xml:space="preserve"> IF( ISNA( 'F_Inputs - Reps override'!J1577 ), "", IF( ISBLANK( 'F_Inputs - Reps override'!J1577 ), 'F_Inputs - Reps'!J1577, 'F_Inputs - Reps override'!J1577 ) )</f>
        <v>0</v>
      </c>
      <c r="L1577" s="7">
        <f t="shared" si="24"/>
        <v>0</v>
      </c>
      <c r="M1577" t="str">
        <f xml:space="preserve"> INDEX(Lookup!$D$3:$D$134, MATCH('Inputs - Reps'!D1577, Lookup!$C$3:$C$134, 0),)</f>
        <v>3rd Opex BIO</v>
      </c>
    </row>
    <row r="1578" spans="3:13">
      <c r="C1578" s="15" t="s">
        <v>308</v>
      </c>
      <c r="D1578" s="15" t="s">
        <v>280</v>
      </c>
      <c r="E1578" s="15" t="s">
        <v>281</v>
      </c>
      <c r="F1578" s="15" t="s">
        <v>36</v>
      </c>
      <c r="G1578" s="15">
        <f xml:space="preserve"> IF( ISNA( 'F_Inputs - Reps override'!F1578 ), "", IF( ISBLANK( 'F_Inputs - Reps override'!F1578 ), 'F_Inputs - Reps'!F1578, 'F_Inputs - Reps override'!F1578 ) )</f>
        <v>0</v>
      </c>
      <c r="H1578" s="15">
        <f xml:space="preserve"> IF( ISNA( 'F_Inputs - Reps override'!G1578 ), "", IF( ISBLANK( 'F_Inputs - Reps override'!G1578 ), 'F_Inputs - Reps'!G1578, 'F_Inputs - Reps override'!G1578 ) )</f>
        <v>0</v>
      </c>
      <c r="I1578" s="15">
        <f xml:space="preserve"> IF( ISNA( 'F_Inputs - Reps override'!H1578 ), "", IF( ISBLANK( 'F_Inputs - Reps override'!H1578 ), 'F_Inputs - Reps'!H1578, 'F_Inputs - Reps override'!H1578 ) )</f>
        <v>0</v>
      </c>
      <c r="J1578" s="15">
        <f xml:space="preserve"> IF( ISNA( 'F_Inputs - Reps override'!I1578 ), "", IF( ISBLANK( 'F_Inputs - Reps override'!I1578 ), 'F_Inputs - Reps'!I1578, 'F_Inputs - Reps override'!I1578 ) )</f>
        <v>0</v>
      </c>
      <c r="K1578" s="15">
        <f xml:space="preserve"> IF( ISNA( 'F_Inputs - Reps override'!J1578 ), "", IF( ISBLANK( 'F_Inputs - Reps override'!J1578 ), 'F_Inputs - Reps'!J1578, 'F_Inputs - Reps override'!J1578 ) )</f>
        <v>0</v>
      </c>
      <c r="L1578" s="7">
        <f t="shared" si="24"/>
        <v>0</v>
      </c>
      <c r="M1578" t="str">
        <f xml:space="preserve"> INDEX(Lookup!$D$3:$D$134, MATCH('Inputs - Reps'!D1578, Lookup!$C$3:$C$134, 0),)</f>
        <v>3rd Opex BIO</v>
      </c>
    </row>
    <row r="1579" spans="3:13">
      <c r="C1579" s="15" t="s">
        <v>308</v>
      </c>
      <c r="D1579" s="15" t="s">
        <v>282</v>
      </c>
      <c r="E1579" s="15" t="s">
        <v>283</v>
      </c>
      <c r="F1579" s="15" t="s">
        <v>36</v>
      </c>
      <c r="G1579" s="15">
        <f xml:space="preserve"> IF( ISNA( 'F_Inputs - Reps override'!F1579 ), "", IF( ISBLANK( 'F_Inputs - Reps override'!F1579 ), 'F_Inputs - Reps'!F1579, 'F_Inputs - Reps override'!F1579 ) )</f>
        <v>0</v>
      </c>
      <c r="H1579" s="15">
        <f xml:space="preserve"> IF( ISNA( 'F_Inputs - Reps override'!G1579 ), "", IF( ISBLANK( 'F_Inputs - Reps override'!G1579 ), 'F_Inputs - Reps'!G1579, 'F_Inputs - Reps override'!G1579 ) )</f>
        <v>0</v>
      </c>
      <c r="I1579" s="15">
        <f xml:space="preserve"> IF( ISNA( 'F_Inputs - Reps override'!H1579 ), "", IF( ISBLANK( 'F_Inputs - Reps override'!H1579 ), 'F_Inputs - Reps'!H1579, 'F_Inputs - Reps override'!H1579 ) )</f>
        <v>0</v>
      </c>
      <c r="J1579" s="15">
        <f xml:space="preserve"> IF( ISNA( 'F_Inputs - Reps override'!I1579 ), "", IF( ISBLANK( 'F_Inputs - Reps override'!I1579 ), 'F_Inputs - Reps'!I1579, 'F_Inputs - Reps override'!I1579 ) )</f>
        <v>0</v>
      </c>
      <c r="K1579" s="15">
        <f xml:space="preserve"> IF( ISNA( 'F_Inputs - Reps override'!J1579 ), "", IF( ISBLANK( 'F_Inputs - Reps override'!J1579 ), 'F_Inputs - Reps'!J1579, 'F_Inputs - Reps override'!J1579 ) )</f>
        <v>0</v>
      </c>
      <c r="L1579" s="7">
        <f t="shared" si="24"/>
        <v>0</v>
      </c>
      <c r="M1579" t="str">
        <f xml:space="preserve"> INDEX(Lookup!$D$3:$D$134, MATCH('Inputs - Reps'!D1579, Lookup!$C$3:$C$134, 0),)</f>
        <v>3rd Capex WR</v>
      </c>
    </row>
    <row r="1580" spans="3:13">
      <c r="C1580" s="15" t="s">
        <v>308</v>
      </c>
      <c r="D1580" s="15" t="s">
        <v>284</v>
      </c>
      <c r="E1580" s="15" t="s">
        <v>285</v>
      </c>
      <c r="F1580" s="15" t="s">
        <v>36</v>
      </c>
      <c r="G1580" s="15">
        <f xml:space="preserve"> IF( ISNA( 'F_Inputs - Reps override'!F1580 ), "", IF( ISBLANK( 'F_Inputs - Reps override'!F1580 ), 'F_Inputs - Reps'!F1580, 'F_Inputs - Reps override'!F1580 ) )</f>
        <v>0</v>
      </c>
      <c r="H1580" s="15">
        <f xml:space="preserve"> IF( ISNA( 'F_Inputs - Reps override'!G1580 ), "", IF( ISBLANK( 'F_Inputs - Reps override'!G1580 ), 'F_Inputs - Reps'!G1580, 'F_Inputs - Reps override'!G1580 ) )</f>
        <v>0</v>
      </c>
      <c r="I1580" s="15">
        <f xml:space="preserve"> IF( ISNA( 'F_Inputs - Reps override'!H1580 ), "", IF( ISBLANK( 'F_Inputs - Reps override'!H1580 ), 'F_Inputs - Reps'!H1580, 'F_Inputs - Reps override'!H1580 ) )</f>
        <v>0</v>
      </c>
      <c r="J1580" s="15">
        <f xml:space="preserve"> IF( ISNA( 'F_Inputs - Reps override'!I1580 ), "", IF( ISBLANK( 'F_Inputs - Reps override'!I1580 ), 'F_Inputs - Reps'!I1580, 'F_Inputs - Reps override'!I1580 ) )</f>
        <v>0</v>
      </c>
      <c r="K1580" s="15">
        <f xml:space="preserve"> IF( ISNA( 'F_Inputs - Reps override'!J1580 ), "", IF( ISBLANK( 'F_Inputs - Reps override'!J1580 ), 'F_Inputs - Reps'!J1580, 'F_Inputs - Reps override'!J1580 ) )</f>
        <v>0</v>
      </c>
      <c r="L1580" s="7">
        <f t="shared" si="24"/>
        <v>0</v>
      </c>
      <c r="M1580" t="str">
        <f xml:space="preserve"> INDEX(Lookup!$D$3:$D$134, MATCH('Inputs - Reps'!D1580, Lookup!$C$3:$C$134, 0),)</f>
        <v>3rd Capex WN</v>
      </c>
    </row>
    <row r="1581" spans="3:13">
      <c r="C1581" s="15" t="s">
        <v>308</v>
      </c>
      <c r="D1581" s="15" t="s">
        <v>286</v>
      </c>
      <c r="E1581" s="15" t="s">
        <v>269</v>
      </c>
      <c r="F1581" s="15" t="s">
        <v>36</v>
      </c>
      <c r="G1581" s="15">
        <f xml:space="preserve"> IF( ISNA( 'F_Inputs - Reps override'!F1581 ), "", IF( ISBLANK( 'F_Inputs - Reps override'!F1581 ), 'F_Inputs - Reps'!F1581, 'F_Inputs - Reps override'!F1581 ) )</f>
        <v>0</v>
      </c>
      <c r="H1581" s="15">
        <f xml:space="preserve"> IF( ISNA( 'F_Inputs - Reps override'!G1581 ), "", IF( ISBLANK( 'F_Inputs - Reps override'!G1581 ), 'F_Inputs - Reps'!G1581, 'F_Inputs - Reps override'!G1581 ) )</f>
        <v>0</v>
      </c>
      <c r="I1581" s="15">
        <f xml:space="preserve"> IF( ISNA( 'F_Inputs - Reps override'!H1581 ), "", IF( ISBLANK( 'F_Inputs - Reps override'!H1581 ), 'F_Inputs - Reps'!H1581, 'F_Inputs - Reps override'!H1581 ) )</f>
        <v>0</v>
      </c>
      <c r="J1581" s="15">
        <f xml:space="preserve"> IF( ISNA( 'F_Inputs - Reps override'!I1581 ), "", IF( ISBLANK( 'F_Inputs - Reps override'!I1581 ), 'F_Inputs - Reps'!I1581, 'F_Inputs - Reps override'!I1581 ) )</f>
        <v>0</v>
      </c>
      <c r="K1581" s="15">
        <f xml:space="preserve"> IF( ISNA( 'F_Inputs - Reps override'!J1581 ), "", IF( ISBLANK( 'F_Inputs - Reps override'!J1581 ), 'F_Inputs - Reps'!J1581, 'F_Inputs - Reps override'!J1581 ) )</f>
        <v>0</v>
      </c>
      <c r="L1581" s="7">
        <f t="shared" si="24"/>
        <v>0</v>
      </c>
      <c r="M1581" t="str">
        <f xml:space="preserve"> INDEX(Lookup!$D$3:$D$134, MATCH('Inputs - Reps'!D1581, Lookup!$C$3:$C$134, 0),)</f>
        <v>3rd Capex WN</v>
      </c>
    </row>
    <row r="1582" spans="3:13">
      <c r="C1582" s="15" t="s">
        <v>308</v>
      </c>
      <c r="D1582" s="15" t="s">
        <v>287</v>
      </c>
      <c r="E1582" s="15" t="s">
        <v>271</v>
      </c>
      <c r="F1582" s="15" t="s">
        <v>36</v>
      </c>
      <c r="G1582" s="15">
        <f xml:space="preserve"> IF( ISNA( 'F_Inputs - Reps override'!F1582 ), "", IF( ISBLANK( 'F_Inputs - Reps override'!F1582 ), 'F_Inputs - Reps'!F1582, 'F_Inputs - Reps override'!F1582 ) )</f>
        <v>0</v>
      </c>
      <c r="H1582" s="15">
        <f xml:space="preserve"> IF( ISNA( 'F_Inputs - Reps override'!G1582 ), "", IF( ISBLANK( 'F_Inputs - Reps override'!G1582 ), 'F_Inputs - Reps'!G1582, 'F_Inputs - Reps override'!G1582 ) )</f>
        <v>0</v>
      </c>
      <c r="I1582" s="15">
        <f xml:space="preserve"> IF( ISNA( 'F_Inputs - Reps override'!H1582 ), "", IF( ISBLANK( 'F_Inputs - Reps override'!H1582 ), 'F_Inputs - Reps'!H1582, 'F_Inputs - Reps override'!H1582 ) )</f>
        <v>0</v>
      </c>
      <c r="J1582" s="15">
        <f xml:space="preserve"> IF( ISNA( 'F_Inputs - Reps override'!I1582 ), "", IF( ISBLANK( 'F_Inputs - Reps override'!I1582 ), 'F_Inputs - Reps'!I1582, 'F_Inputs - Reps override'!I1582 ) )</f>
        <v>0</v>
      </c>
      <c r="K1582" s="15">
        <f xml:space="preserve"> IF( ISNA( 'F_Inputs - Reps override'!J1582 ), "", IF( ISBLANK( 'F_Inputs - Reps override'!J1582 ), 'F_Inputs - Reps'!J1582, 'F_Inputs - Reps override'!J1582 ) )</f>
        <v>0</v>
      </c>
      <c r="L1582" s="7">
        <f t="shared" si="24"/>
        <v>0</v>
      </c>
      <c r="M1582" t="str">
        <f xml:space="preserve"> INDEX(Lookup!$D$3:$D$134, MATCH('Inputs - Reps'!D1582, Lookup!$C$3:$C$134, 0),)</f>
        <v>3rd Capex WN</v>
      </c>
    </row>
    <row r="1583" spans="3:13">
      <c r="C1583" s="15" t="s">
        <v>308</v>
      </c>
      <c r="D1583" s="15" t="s">
        <v>288</v>
      </c>
      <c r="E1583" s="15" t="s">
        <v>289</v>
      </c>
      <c r="F1583" s="15" t="s">
        <v>36</v>
      </c>
      <c r="G1583" s="15">
        <f xml:space="preserve"> IF( ISNA( 'F_Inputs - Reps override'!F1583 ), "", IF( ISBLANK( 'F_Inputs - Reps override'!F1583 ), 'F_Inputs - Reps'!F1583, 'F_Inputs - Reps override'!F1583 ) )</f>
        <v>0</v>
      </c>
      <c r="H1583" s="15">
        <f xml:space="preserve"> IF( ISNA( 'F_Inputs - Reps override'!G1583 ), "", IF( ISBLANK( 'F_Inputs - Reps override'!G1583 ), 'F_Inputs - Reps'!G1583, 'F_Inputs - Reps override'!G1583 ) )</f>
        <v>0</v>
      </c>
      <c r="I1583" s="15">
        <f xml:space="preserve"> IF( ISNA( 'F_Inputs - Reps override'!H1583 ), "", IF( ISBLANK( 'F_Inputs - Reps override'!H1583 ), 'F_Inputs - Reps'!H1583, 'F_Inputs - Reps override'!H1583 ) )</f>
        <v>0</v>
      </c>
      <c r="J1583" s="15">
        <f xml:space="preserve"> IF( ISNA( 'F_Inputs - Reps override'!I1583 ), "", IF( ISBLANK( 'F_Inputs - Reps override'!I1583 ), 'F_Inputs - Reps'!I1583, 'F_Inputs - Reps override'!I1583 ) )</f>
        <v>0</v>
      </c>
      <c r="K1583" s="15">
        <f xml:space="preserve"> IF( ISNA( 'F_Inputs - Reps override'!J1583 ), "", IF( ISBLANK( 'F_Inputs - Reps override'!J1583 ), 'F_Inputs - Reps'!J1583, 'F_Inputs - Reps override'!J1583 ) )</f>
        <v>0</v>
      </c>
      <c r="L1583" s="7">
        <f t="shared" si="24"/>
        <v>0</v>
      </c>
      <c r="M1583" t="str">
        <f xml:space="preserve"> INDEX(Lookup!$D$3:$D$134, MATCH('Inputs - Reps'!D1583, Lookup!$C$3:$C$134, 0),)</f>
        <v>3rd Capex WWN</v>
      </c>
    </row>
    <row r="1584" spans="3:13">
      <c r="C1584" s="15" t="s">
        <v>308</v>
      </c>
      <c r="D1584" s="15" t="s">
        <v>290</v>
      </c>
      <c r="E1584" s="15" t="s">
        <v>291</v>
      </c>
      <c r="F1584" s="15" t="s">
        <v>36</v>
      </c>
      <c r="G1584" s="15">
        <f xml:space="preserve"> IF( ISNA( 'F_Inputs - Reps override'!F1584 ), "", IF( ISBLANK( 'F_Inputs - Reps override'!F1584 ), 'F_Inputs - Reps'!F1584, 'F_Inputs - Reps override'!F1584 ) )</f>
        <v>0</v>
      </c>
      <c r="H1584" s="15">
        <f xml:space="preserve"> IF( ISNA( 'F_Inputs - Reps override'!G1584 ), "", IF( ISBLANK( 'F_Inputs - Reps override'!G1584 ), 'F_Inputs - Reps'!G1584, 'F_Inputs - Reps override'!G1584 ) )</f>
        <v>0</v>
      </c>
      <c r="I1584" s="15">
        <f xml:space="preserve"> IF( ISNA( 'F_Inputs - Reps override'!H1584 ), "", IF( ISBLANK( 'F_Inputs - Reps override'!H1584 ), 'F_Inputs - Reps'!H1584, 'F_Inputs - Reps override'!H1584 ) )</f>
        <v>0</v>
      </c>
      <c r="J1584" s="15">
        <f xml:space="preserve"> IF( ISNA( 'F_Inputs - Reps override'!I1584 ), "", IF( ISBLANK( 'F_Inputs - Reps override'!I1584 ), 'F_Inputs - Reps'!I1584, 'F_Inputs - Reps override'!I1584 ) )</f>
        <v>0</v>
      </c>
      <c r="K1584" s="15">
        <f xml:space="preserve"> IF( ISNA( 'F_Inputs - Reps override'!J1584 ), "", IF( ISBLANK( 'F_Inputs - Reps override'!J1584 ), 'F_Inputs - Reps'!J1584, 'F_Inputs - Reps override'!J1584 ) )</f>
        <v>0</v>
      </c>
      <c r="L1584" s="7">
        <f t="shared" si="24"/>
        <v>0</v>
      </c>
      <c r="M1584" t="str">
        <f xml:space="preserve"> INDEX(Lookup!$D$3:$D$134, MATCH('Inputs - Reps'!D1584, Lookup!$C$3:$C$134, 0),)</f>
        <v>3rd Capex WWN</v>
      </c>
    </row>
    <row r="1585" spans="3:13">
      <c r="C1585" s="15" t="s">
        <v>308</v>
      </c>
      <c r="D1585" s="15" t="s">
        <v>292</v>
      </c>
      <c r="E1585" s="15" t="s">
        <v>293</v>
      </c>
      <c r="F1585" s="15" t="s">
        <v>36</v>
      </c>
      <c r="G1585" s="15">
        <f xml:space="preserve"> IF( ISNA( 'F_Inputs - Reps override'!F1585 ), "", IF( ISBLANK( 'F_Inputs - Reps override'!F1585 ), 'F_Inputs - Reps'!F1585, 'F_Inputs - Reps override'!F1585 ) )</f>
        <v>0</v>
      </c>
      <c r="H1585" s="15">
        <f xml:space="preserve"> IF( ISNA( 'F_Inputs - Reps override'!G1585 ), "", IF( ISBLANK( 'F_Inputs - Reps override'!G1585 ), 'F_Inputs - Reps'!G1585, 'F_Inputs - Reps override'!G1585 ) )</f>
        <v>0</v>
      </c>
      <c r="I1585" s="15">
        <f xml:space="preserve"> IF( ISNA( 'F_Inputs - Reps override'!H1585 ), "", IF( ISBLANK( 'F_Inputs - Reps override'!H1585 ), 'F_Inputs - Reps'!H1585, 'F_Inputs - Reps override'!H1585 ) )</f>
        <v>0</v>
      </c>
      <c r="J1585" s="15">
        <f xml:space="preserve"> IF( ISNA( 'F_Inputs - Reps override'!I1585 ), "", IF( ISBLANK( 'F_Inputs - Reps override'!I1585 ), 'F_Inputs - Reps'!I1585, 'F_Inputs - Reps override'!I1585 ) )</f>
        <v>0</v>
      </c>
      <c r="K1585" s="15">
        <f xml:space="preserve"> IF( ISNA( 'F_Inputs - Reps override'!J1585 ), "", IF( ISBLANK( 'F_Inputs - Reps override'!J1585 ), 'F_Inputs - Reps'!J1585, 'F_Inputs - Reps override'!J1585 ) )</f>
        <v>0</v>
      </c>
      <c r="L1585" s="7">
        <f t="shared" si="24"/>
        <v>0</v>
      </c>
      <c r="M1585" t="str">
        <f xml:space="preserve"> INDEX(Lookup!$D$3:$D$134, MATCH('Inputs - Reps'!D1585, Lookup!$C$3:$C$134, 0),)</f>
        <v>3rd Capex BIO</v>
      </c>
    </row>
    <row r="1586" spans="3:13">
      <c r="C1586" s="15" t="s">
        <v>308</v>
      </c>
      <c r="D1586" s="15" t="s">
        <v>294</v>
      </c>
      <c r="E1586" s="15" t="s">
        <v>295</v>
      </c>
      <c r="F1586" s="15" t="s">
        <v>36</v>
      </c>
      <c r="G1586" s="15">
        <f xml:space="preserve"> IF( ISNA( 'F_Inputs - Reps override'!F1586 ), "", IF( ISBLANK( 'F_Inputs - Reps override'!F1586 ), 'F_Inputs - Reps'!F1586, 'F_Inputs - Reps override'!F1586 ) )</f>
        <v>0</v>
      </c>
      <c r="H1586" s="15">
        <f xml:space="preserve"> IF( ISNA( 'F_Inputs - Reps override'!G1586 ), "", IF( ISBLANK( 'F_Inputs - Reps override'!G1586 ), 'F_Inputs - Reps'!G1586, 'F_Inputs - Reps override'!G1586 ) )</f>
        <v>0</v>
      </c>
      <c r="I1586" s="15">
        <f xml:space="preserve"> IF( ISNA( 'F_Inputs - Reps override'!H1586 ), "", IF( ISBLANK( 'F_Inputs - Reps override'!H1586 ), 'F_Inputs - Reps'!H1586, 'F_Inputs - Reps override'!H1586 ) )</f>
        <v>0</v>
      </c>
      <c r="J1586" s="15">
        <f xml:space="preserve"> IF( ISNA( 'F_Inputs - Reps override'!I1586 ), "", IF( ISBLANK( 'F_Inputs - Reps override'!I1586 ), 'F_Inputs - Reps'!I1586, 'F_Inputs - Reps override'!I1586 ) )</f>
        <v>0</v>
      </c>
      <c r="K1586" s="15">
        <f xml:space="preserve"> IF( ISNA( 'F_Inputs - Reps override'!J1586 ), "", IF( ISBLANK( 'F_Inputs - Reps override'!J1586 ), 'F_Inputs - Reps'!J1586, 'F_Inputs - Reps override'!J1586 ) )</f>
        <v>0</v>
      </c>
      <c r="L1586" s="7">
        <f t="shared" si="24"/>
        <v>0</v>
      </c>
      <c r="M1586" t="str">
        <f xml:space="preserve"> INDEX(Lookup!$D$3:$D$134, MATCH('Inputs - Reps'!D1586, Lookup!$C$3:$C$134, 0),)</f>
        <v>3rd Capex BIO</v>
      </c>
    </row>
    <row r="1587" spans="3:13">
      <c r="C1587" s="15" t="s">
        <v>308</v>
      </c>
      <c r="D1587" s="15" t="s">
        <v>296</v>
      </c>
      <c r="E1587" s="15" t="s">
        <v>297</v>
      </c>
      <c r="F1587" s="15" t="s">
        <v>36</v>
      </c>
      <c r="G1587" s="15">
        <f xml:space="preserve"> IF( ISNA( 'F_Inputs - Reps override'!F1587 ), "", IF( ISBLANK( 'F_Inputs - Reps override'!F1587 ), 'F_Inputs - Reps'!F1587, 'F_Inputs - Reps override'!F1587 ) )</f>
        <v>0</v>
      </c>
      <c r="H1587" s="15">
        <f xml:space="preserve"> IF( ISNA( 'F_Inputs - Reps override'!G1587 ), "", IF( ISBLANK( 'F_Inputs - Reps override'!G1587 ), 'F_Inputs - Reps'!G1587, 'F_Inputs - Reps override'!G1587 ) )</f>
        <v>0</v>
      </c>
      <c r="I1587" s="15">
        <f xml:space="preserve"> IF( ISNA( 'F_Inputs - Reps override'!H1587 ), "", IF( ISBLANK( 'F_Inputs - Reps override'!H1587 ), 'F_Inputs - Reps'!H1587, 'F_Inputs - Reps override'!H1587 ) )</f>
        <v>0</v>
      </c>
      <c r="J1587" s="15">
        <f xml:space="preserve"> IF( ISNA( 'F_Inputs - Reps override'!I1587 ), "", IF( ISBLANK( 'F_Inputs - Reps override'!I1587 ), 'F_Inputs - Reps'!I1587, 'F_Inputs - Reps override'!I1587 ) )</f>
        <v>0</v>
      </c>
      <c r="K1587" s="15">
        <f xml:space="preserve"> IF( ISNA( 'F_Inputs - Reps override'!J1587 ), "", IF( ISBLANK( 'F_Inputs - Reps override'!J1587 ), 'F_Inputs - Reps'!J1587, 'F_Inputs - Reps override'!J1587 ) )</f>
        <v>0</v>
      </c>
      <c r="L1587" s="7">
        <f t="shared" si="24"/>
        <v>0</v>
      </c>
      <c r="M1587" t="str">
        <f xml:space="preserve"> INDEX(Lookup!$D$3:$D$134, MATCH('Inputs - Reps'!D1587, Lookup!$C$3:$C$134, 0),)</f>
        <v>3rd Capex BIO</v>
      </c>
    </row>
    <row r="1588" spans="3:13">
      <c r="C1588" s="15" t="s">
        <v>309</v>
      </c>
      <c r="D1588" s="15" t="s">
        <v>34</v>
      </c>
      <c r="E1588" s="15" t="s">
        <v>35</v>
      </c>
      <c r="F1588" s="15" t="s">
        <v>36</v>
      </c>
      <c r="G1588" s="15">
        <f xml:space="preserve"> IF( ISNA( 'F_Inputs - Reps override'!F1588 ), "", IF( ISBLANK( 'F_Inputs - Reps override'!F1588 ), 'F_Inputs - Reps'!F1588, 'F_Inputs - Reps override'!F1588 ) )</f>
        <v>4.0270000000000001</v>
      </c>
      <c r="H1588" s="15">
        <f xml:space="preserve"> IF( ISNA( 'F_Inputs - Reps override'!G1588 ), "", IF( ISBLANK( 'F_Inputs - Reps override'!G1588 ), 'F_Inputs - Reps'!G1588, 'F_Inputs - Reps override'!G1588 ) )</f>
        <v>3.95</v>
      </c>
      <c r="I1588" s="15">
        <f xml:space="preserve"> IF( ISNA( 'F_Inputs - Reps override'!H1588 ), "", IF( ISBLANK( 'F_Inputs - Reps override'!H1588 ), 'F_Inputs - Reps'!H1588, 'F_Inputs - Reps override'!H1588 ) )</f>
        <v>3.8759999999999999</v>
      </c>
      <c r="J1588" s="15">
        <f xml:space="preserve"> IF( ISNA( 'F_Inputs - Reps override'!I1588 ), "", IF( ISBLANK( 'F_Inputs - Reps override'!I1588 ), 'F_Inputs - Reps'!I1588, 'F_Inputs - Reps override'!I1588 ) )</f>
        <v>3.6859999999999999</v>
      </c>
      <c r="K1588" s="15">
        <f xml:space="preserve"> IF( ISNA( 'F_Inputs - Reps override'!J1588 ), "", IF( ISBLANK( 'F_Inputs - Reps override'!J1588 ), 'F_Inputs - Reps'!J1588, 'F_Inputs - Reps override'!J1588 ) )</f>
        <v>3.5819999999999999</v>
      </c>
      <c r="L1588" s="7">
        <f t="shared" si="24"/>
        <v>19.120999999999999</v>
      </c>
      <c r="M1588" t="str">
        <f xml:space="preserve"> INDEX(Lookup!$D$3:$D$134, MATCH('Inputs - Reps'!D1588, Lookup!$C$3:$C$134, 0),)</f>
        <v>B Opex WR</v>
      </c>
    </row>
    <row r="1589" spans="3:13">
      <c r="C1589" s="15" t="s">
        <v>309</v>
      </c>
      <c r="D1589" s="15" t="s">
        <v>38</v>
      </c>
      <c r="E1589" s="15" t="s">
        <v>39</v>
      </c>
      <c r="F1589" s="15" t="s">
        <v>36</v>
      </c>
      <c r="G1589" s="15">
        <f xml:space="preserve"> IF( ISNA( 'F_Inputs - Reps override'!F1589 ), "", IF( ISBLANK( 'F_Inputs - Reps override'!F1589 ), 'F_Inputs - Reps'!F1589, 'F_Inputs - Reps override'!F1589 ) )</f>
        <v>8.2989999999999995</v>
      </c>
      <c r="H1589" s="15">
        <f xml:space="preserve"> IF( ISNA( 'F_Inputs - Reps override'!G1589 ), "", IF( ISBLANK( 'F_Inputs - Reps override'!G1589 ), 'F_Inputs - Reps'!G1589, 'F_Inputs - Reps override'!G1589 ) )</f>
        <v>8.0760000000000005</v>
      </c>
      <c r="I1589" s="15">
        <f xml:space="preserve"> IF( ISNA( 'F_Inputs - Reps override'!H1589 ), "", IF( ISBLANK( 'F_Inputs - Reps override'!H1589 ), 'F_Inputs - Reps'!H1589, 'F_Inputs - Reps override'!H1589 ) )</f>
        <v>7.7569999999999997</v>
      </c>
      <c r="J1589" s="15">
        <f xml:space="preserve"> IF( ISNA( 'F_Inputs - Reps override'!I1589 ), "", IF( ISBLANK( 'F_Inputs - Reps override'!I1589 ), 'F_Inputs - Reps'!I1589, 'F_Inputs - Reps override'!I1589 ) )</f>
        <v>7.4589999999999996</v>
      </c>
      <c r="K1589" s="15">
        <f xml:space="preserve"> IF( ISNA( 'F_Inputs - Reps override'!J1589 ), "", IF( ISBLANK( 'F_Inputs - Reps override'!J1589 ), 'F_Inputs - Reps'!J1589, 'F_Inputs - Reps override'!J1589 ) )</f>
        <v>7.2569999999999997</v>
      </c>
      <c r="L1589" s="7">
        <f t="shared" si="24"/>
        <v>38.847999999999999</v>
      </c>
      <c r="M1589" t="str">
        <f xml:space="preserve"> INDEX(Lookup!$D$3:$D$134, MATCH('Inputs - Reps'!D1589, Lookup!$C$3:$C$134, 0),)</f>
        <v>B Opex WN</v>
      </c>
    </row>
    <row r="1590" spans="3:13">
      <c r="C1590" s="15" t="s">
        <v>309</v>
      </c>
      <c r="D1590" s="15" t="s">
        <v>40</v>
      </c>
      <c r="E1590" s="15" t="s">
        <v>41</v>
      </c>
      <c r="F1590" s="15" t="s">
        <v>36</v>
      </c>
      <c r="G1590" s="15">
        <f xml:space="preserve"> IF( ISNA( 'F_Inputs - Reps override'!F1590 ), "", IF( ISBLANK( 'F_Inputs - Reps override'!F1590 ), 'F_Inputs - Reps'!F1590, 'F_Inputs - Reps override'!F1590 ) )</f>
        <v>13.191000000000001</v>
      </c>
      <c r="H1590" s="15">
        <f xml:space="preserve"> IF( ISNA( 'F_Inputs - Reps override'!G1590 ), "", IF( ISBLANK( 'F_Inputs - Reps override'!G1590 ), 'F_Inputs - Reps'!G1590, 'F_Inputs - Reps override'!G1590 ) )</f>
        <v>13.019</v>
      </c>
      <c r="I1590" s="15">
        <f xml:space="preserve"> IF( ISNA( 'F_Inputs - Reps override'!H1590 ), "", IF( ISBLANK( 'F_Inputs - Reps override'!H1590 ), 'F_Inputs - Reps'!H1590, 'F_Inputs - Reps override'!H1590 ) )</f>
        <v>12.914999999999999</v>
      </c>
      <c r="J1590" s="15">
        <f xml:space="preserve"> IF( ISNA( 'F_Inputs - Reps override'!I1590 ), "", IF( ISBLANK( 'F_Inputs - Reps override'!I1590 ), 'F_Inputs - Reps'!I1590, 'F_Inputs - Reps override'!I1590 ) )</f>
        <v>12.565</v>
      </c>
      <c r="K1590" s="15">
        <f xml:space="preserve"> IF( ISNA( 'F_Inputs - Reps override'!J1590 ), "", IF( ISBLANK( 'F_Inputs - Reps override'!J1590 ), 'F_Inputs - Reps'!J1590, 'F_Inputs - Reps override'!J1590 ) )</f>
        <v>12.317</v>
      </c>
      <c r="L1590" s="7">
        <f t="shared" si="24"/>
        <v>64.007000000000005</v>
      </c>
      <c r="M1590" t="str">
        <f xml:space="preserve"> INDEX(Lookup!$D$3:$D$134, MATCH('Inputs - Reps'!D1590, Lookup!$C$3:$C$134, 0),)</f>
        <v>B Opex WN</v>
      </c>
    </row>
    <row r="1591" spans="3:13">
      <c r="C1591" s="15" t="s">
        <v>309</v>
      </c>
      <c r="D1591" s="15" t="s">
        <v>42</v>
      </c>
      <c r="E1591" s="15" t="s">
        <v>43</v>
      </c>
      <c r="F1591" s="15" t="s">
        <v>36</v>
      </c>
      <c r="G1591" s="15">
        <f xml:space="preserve"> IF( ISNA( 'F_Inputs - Reps override'!F1591 ), "", IF( ISBLANK( 'F_Inputs - Reps override'!F1591 ), 'F_Inputs - Reps'!F1591, 'F_Inputs - Reps override'!F1591 ) )</f>
        <v>0.71899999999999997</v>
      </c>
      <c r="H1591" s="15">
        <f xml:space="preserve"> IF( ISNA( 'F_Inputs - Reps override'!G1591 ), "", IF( ISBLANK( 'F_Inputs - Reps override'!G1591 ), 'F_Inputs - Reps'!G1591, 'F_Inputs - Reps override'!G1591 ) )</f>
        <v>0.71299999999999997</v>
      </c>
      <c r="I1591" s="15">
        <f xml:space="preserve"> IF( ISNA( 'F_Inputs - Reps override'!H1591 ), "", IF( ISBLANK( 'F_Inputs - Reps override'!H1591 ), 'F_Inputs - Reps'!H1591, 'F_Inputs - Reps override'!H1591 ) )</f>
        <v>0.76400000000000001</v>
      </c>
      <c r="J1591" s="15">
        <f xml:space="preserve"> IF( ISNA( 'F_Inputs - Reps override'!I1591 ), "", IF( ISBLANK( 'F_Inputs - Reps override'!I1591 ), 'F_Inputs - Reps'!I1591, 'F_Inputs - Reps override'!I1591 ) )</f>
        <v>0.67800000000000005</v>
      </c>
      <c r="K1591" s="15">
        <f xml:space="preserve"> IF( ISNA( 'F_Inputs - Reps override'!J1591 ), "", IF( ISBLANK( 'F_Inputs - Reps override'!J1591 ), 'F_Inputs - Reps'!J1591, 'F_Inputs - Reps override'!J1591 ) )</f>
        <v>0.63300000000000001</v>
      </c>
      <c r="L1591" s="7">
        <f t="shared" si="24"/>
        <v>3.5069999999999997</v>
      </c>
      <c r="M1591" t="str">
        <f xml:space="preserve"> INDEX(Lookup!$D$3:$D$134, MATCH('Inputs - Reps'!D1591, Lookup!$C$3:$C$134, 0),)</f>
        <v>B Opex WN</v>
      </c>
    </row>
    <row r="1592" spans="3:13">
      <c r="C1592" s="15" t="s">
        <v>309</v>
      </c>
      <c r="D1592" s="15" t="s">
        <v>44</v>
      </c>
      <c r="E1592" s="15" t="s">
        <v>45</v>
      </c>
      <c r="F1592" s="15" t="s">
        <v>36</v>
      </c>
      <c r="G1592" s="15">
        <f xml:space="preserve"> IF( ISNA( 'F_Inputs - Reps override'!F1592 ), "", IF( ISBLANK( 'F_Inputs - Reps override'!F1592 ), 'F_Inputs - Reps'!F1592, 'F_Inputs - Reps override'!F1592 ) )</f>
        <v>0.19400000000000001</v>
      </c>
      <c r="H1592" s="15">
        <f xml:space="preserve"> IF( ISNA( 'F_Inputs - Reps override'!G1592 ), "", IF( ISBLANK( 'F_Inputs - Reps override'!G1592 ), 'F_Inputs - Reps'!G1592, 'F_Inputs - Reps override'!G1592 ) )</f>
        <v>0.19</v>
      </c>
      <c r="I1592" s="15">
        <f xml:space="preserve"> IF( ISNA( 'F_Inputs - Reps override'!H1592 ), "", IF( ISBLANK( 'F_Inputs - Reps override'!H1592 ), 'F_Inputs - Reps'!H1592, 'F_Inputs - Reps override'!H1592 ) )</f>
        <v>0.186</v>
      </c>
      <c r="J1592" s="15">
        <f xml:space="preserve"> IF( ISNA( 'F_Inputs - Reps override'!I1592 ), "", IF( ISBLANK( 'F_Inputs - Reps override'!I1592 ), 'F_Inputs - Reps'!I1592, 'F_Inputs - Reps override'!I1592 ) )</f>
        <v>0.182</v>
      </c>
      <c r="K1592" s="15">
        <f xml:space="preserve"> IF( ISNA( 'F_Inputs - Reps override'!J1592 ), "", IF( ISBLANK( 'F_Inputs - Reps override'!J1592 ), 'F_Inputs - Reps'!J1592, 'F_Inputs - Reps override'!J1592 ) )</f>
        <v>0.17799999999999999</v>
      </c>
      <c r="L1592" s="7">
        <f t="shared" si="24"/>
        <v>0.92999999999999994</v>
      </c>
      <c r="M1592" t="str">
        <f xml:space="preserve"> INDEX(Lookup!$D$3:$D$134, MATCH('Inputs - Reps'!D1592, Lookup!$C$3:$C$134, 0),)</f>
        <v>E Opex WR</v>
      </c>
    </row>
    <row r="1593" spans="3:13">
      <c r="C1593" s="15" t="s">
        <v>309</v>
      </c>
      <c r="D1593" s="15" t="s">
        <v>46</v>
      </c>
      <c r="E1593" s="15" t="s">
        <v>47</v>
      </c>
      <c r="F1593" s="15" t="s">
        <v>36</v>
      </c>
      <c r="G1593" s="15">
        <f xml:space="preserve"> IF( ISNA( 'F_Inputs - Reps override'!F1593 ), "", IF( ISBLANK( 'F_Inputs - Reps override'!F1593 ), 'F_Inputs - Reps'!F1593, 'F_Inputs - Reps override'!F1593 ) )</f>
        <v>0</v>
      </c>
      <c r="H1593" s="15">
        <f xml:space="preserve"> IF( ISNA( 'F_Inputs - Reps override'!G1593 ), "", IF( ISBLANK( 'F_Inputs - Reps override'!G1593 ), 'F_Inputs - Reps'!G1593, 'F_Inputs - Reps override'!G1593 ) )</f>
        <v>0</v>
      </c>
      <c r="I1593" s="15">
        <f xml:space="preserve"> IF( ISNA( 'F_Inputs - Reps override'!H1593 ), "", IF( ISBLANK( 'F_Inputs - Reps override'!H1593 ), 'F_Inputs - Reps'!H1593, 'F_Inputs - Reps override'!H1593 ) )</f>
        <v>0</v>
      </c>
      <c r="J1593" s="15">
        <f xml:space="preserve"> IF( ISNA( 'F_Inputs - Reps override'!I1593 ), "", IF( ISBLANK( 'F_Inputs - Reps override'!I1593 ), 'F_Inputs - Reps'!I1593, 'F_Inputs - Reps override'!I1593 ) )</f>
        <v>0</v>
      </c>
      <c r="K1593" s="15">
        <f xml:space="preserve"> IF( ISNA( 'F_Inputs - Reps override'!J1593 ), "", IF( ISBLANK( 'F_Inputs - Reps override'!J1593 ), 'F_Inputs - Reps'!J1593, 'F_Inputs - Reps override'!J1593 ) )</f>
        <v>0</v>
      </c>
      <c r="L1593" s="7">
        <f t="shared" si="24"/>
        <v>0</v>
      </c>
      <c r="M1593" t="str">
        <f xml:space="preserve"> INDEX(Lookup!$D$3:$D$134, MATCH('Inputs - Reps'!D1593, Lookup!$C$3:$C$134, 0),)</f>
        <v>E Opex WN</v>
      </c>
    </row>
    <row r="1594" spans="3:13">
      <c r="C1594" s="15" t="s">
        <v>309</v>
      </c>
      <c r="D1594" s="15" t="s">
        <v>48</v>
      </c>
      <c r="E1594" s="15" t="s">
        <v>49</v>
      </c>
      <c r="F1594" s="15" t="s">
        <v>36</v>
      </c>
      <c r="G1594" s="15">
        <f xml:space="preserve"> IF( ISNA( 'F_Inputs - Reps override'!F1594 ), "", IF( ISBLANK( 'F_Inputs - Reps override'!F1594 ), 'F_Inputs - Reps'!F1594, 'F_Inputs - Reps override'!F1594 ) )</f>
        <v>0.1</v>
      </c>
      <c r="H1594" s="15">
        <f xml:space="preserve"> IF( ISNA( 'F_Inputs - Reps override'!G1594 ), "", IF( ISBLANK( 'F_Inputs - Reps override'!G1594 ), 'F_Inputs - Reps'!G1594, 'F_Inputs - Reps override'!G1594 ) )</f>
        <v>9.9000000000000005E-2</v>
      </c>
      <c r="I1594" s="15">
        <f xml:space="preserve"> IF( ISNA( 'F_Inputs - Reps override'!H1594 ), "", IF( ISBLANK( 'F_Inputs - Reps override'!H1594 ), 'F_Inputs - Reps'!H1594, 'F_Inputs - Reps override'!H1594 ) )</f>
        <v>9.7000000000000003E-2</v>
      </c>
      <c r="J1594" s="15">
        <f xml:space="preserve"> IF( ISNA( 'F_Inputs - Reps override'!I1594 ), "", IF( ISBLANK( 'F_Inputs - Reps override'!I1594 ), 'F_Inputs - Reps'!I1594, 'F_Inputs - Reps override'!I1594 ) )</f>
        <v>9.4E-2</v>
      </c>
      <c r="K1594" s="15">
        <f xml:space="preserve"> IF( ISNA( 'F_Inputs - Reps override'!J1594 ), "", IF( ISBLANK( 'F_Inputs - Reps override'!J1594 ), 'F_Inputs - Reps'!J1594, 'F_Inputs - Reps override'!J1594 ) )</f>
        <v>9.2999999999999999E-2</v>
      </c>
      <c r="L1594" s="7">
        <f t="shared" si="24"/>
        <v>0.48299999999999998</v>
      </c>
      <c r="M1594" t="str">
        <f xml:space="preserve"> INDEX(Lookup!$D$3:$D$134, MATCH('Inputs - Reps'!D1594, Lookup!$C$3:$C$134, 0),)</f>
        <v>E Opex WN</v>
      </c>
    </row>
    <row r="1595" spans="3:13">
      <c r="C1595" s="15" t="s">
        <v>309</v>
      </c>
      <c r="D1595" s="15" t="s">
        <v>50</v>
      </c>
      <c r="E1595" s="15" t="s">
        <v>51</v>
      </c>
      <c r="F1595" s="15" t="s">
        <v>36</v>
      </c>
      <c r="G1595" s="15">
        <f xml:space="preserve"> IF( ISNA( 'F_Inputs - Reps override'!F1595 ), "", IF( ISBLANK( 'F_Inputs - Reps override'!F1595 ), 'F_Inputs - Reps'!F1595, 'F_Inputs - Reps override'!F1595 ) )</f>
        <v>2.8170000000000002</v>
      </c>
      <c r="H1595" s="15">
        <f xml:space="preserve"> IF( ISNA( 'F_Inputs - Reps override'!G1595 ), "", IF( ISBLANK( 'F_Inputs - Reps override'!G1595 ), 'F_Inputs - Reps'!G1595, 'F_Inputs - Reps override'!G1595 ) )</f>
        <v>2.8940000000000001</v>
      </c>
      <c r="I1595" s="15">
        <f xml:space="preserve"> IF( ISNA( 'F_Inputs - Reps override'!H1595 ), "", IF( ISBLANK( 'F_Inputs - Reps override'!H1595 ), 'F_Inputs - Reps'!H1595, 'F_Inputs - Reps override'!H1595 ) )</f>
        <v>3.0030000000000001</v>
      </c>
      <c r="J1595" s="15">
        <f xml:space="preserve"> IF( ISNA( 'F_Inputs - Reps override'!I1595 ), "", IF( ISBLANK( 'F_Inputs - Reps override'!I1595 ), 'F_Inputs - Reps'!I1595, 'F_Inputs - Reps override'!I1595 ) )</f>
        <v>3.105</v>
      </c>
      <c r="K1595" s="15">
        <f xml:space="preserve"> IF( ISNA( 'F_Inputs - Reps override'!J1595 ), "", IF( ISBLANK( 'F_Inputs - Reps override'!J1595 ), 'F_Inputs - Reps'!J1595, 'F_Inputs - Reps override'!J1595 ) )</f>
        <v>3.1480000000000001</v>
      </c>
      <c r="L1595" s="7">
        <f t="shared" si="24"/>
        <v>14.967000000000001</v>
      </c>
      <c r="M1595" t="str">
        <f xml:space="preserve"> INDEX(Lookup!$D$3:$D$134, MATCH('Inputs - Reps'!D1595, Lookup!$C$3:$C$134, 0),)</f>
        <v>E Opex WN</v>
      </c>
    </row>
    <row r="1596" spans="3:13">
      <c r="C1596" s="15" t="s">
        <v>309</v>
      </c>
      <c r="D1596" s="15" t="s">
        <v>52</v>
      </c>
      <c r="E1596" s="15" t="s">
        <v>53</v>
      </c>
      <c r="F1596" s="15" t="s">
        <v>36</v>
      </c>
      <c r="G1596" s="15">
        <f xml:space="preserve"> IF( ISNA( 'F_Inputs - Reps override'!F1596 ), "", IF( ISBLANK( 'F_Inputs - Reps override'!F1596 ), 'F_Inputs - Reps'!F1596, 'F_Inputs - Reps override'!F1596 ) )</f>
        <v>0</v>
      </c>
      <c r="H1596" s="15">
        <f xml:space="preserve"> IF( ISNA( 'F_Inputs - Reps override'!G1596 ), "", IF( ISBLANK( 'F_Inputs - Reps override'!G1596 ), 'F_Inputs - Reps'!G1596, 'F_Inputs - Reps override'!G1596 ) )</f>
        <v>0</v>
      </c>
      <c r="I1596" s="15">
        <f xml:space="preserve"> IF( ISNA( 'F_Inputs - Reps override'!H1596 ), "", IF( ISBLANK( 'F_Inputs - Reps override'!H1596 ), 'F_Inputs - Reps'!H1596, 'F_Inputs - Reps override'!H1596 ) )</f>
        <v>0</v>
      </c>
      <c r="J1596" s="15">
        <f xml:space="preserve"> IF( ISNA( 'F_Inputs - Reps override'!I1596 ), "", IF( ISBLANK( 'F_Inputs - Reps override'!I1596 ), 'F_Inputs - Reps'!I1596, 'F_Inputs - Reps override'!I1596 ) )</f>
        <v>0</v>
      </c>
      <c r="K1596" s="15">
        <f xml:space="preserve"> IF( ISNA( 'F_Inputs - Reps override'!J1596 ), "", IF( ISBLANK( 'F_Inputs - Reps override'!J1596 ), 'F_Inputs - Reps'!J1596, 'F_Inputs - Reps override'!J1596 ) )</f>
        <v>0</v>
      </c>
      <c r="L1596" s="7">
        <f t="shared" si="24"/>
        <v>0</v>
      </c>
      <c r="M1596" t="str">
        <f xml:space="preserve"> INDEX(Lookup!$D$3:$D$134, MATCH('Inputs - Reps'!D1596, Lookup!$C$3:$C$134, 0),)</f>
        <v>Plus Opex WR</v>
      </c>
    </row>
    <row r="1597" spans="3:13">
      <c r="C1597" s="15" t="s">
        <v>309</v>
      </c>
      <c r="D1597" s="15" t="s">
        <v>54</v>
      </c>
      <c r="E1597" s="15" t="s">
        <v>55</v>
      </c>
      <c r="F1597" s="15" t="s">
        <v>36</v>
      </c>
      <c r="G1597" s="15">
        <f xml:space="preserve"> IF( ISNA( 'F_Inputs - Reps override'!F1597 ), "", IF( ISBLANK( 'F_Inputs - Reps override'!F1597 ), 'F_Inputs - Reps'!F1597, 'F_Inputs - Reps override'!F1597 ) )</f>
        <v>0</v>
      </c>
      <c r="H1597" s="15">
        <f xml:space="preserve"> IF( ISNA( 'F_Inputs - Reps override'!G1597 ), "", IF( ISBLANK( 'F_Inputs - Reps override'!G1597 ), 'F_Inputs - Reps'!G1597, 'F_Inputs - Reps override'!G1597 ) )</f>
        <v>0</v>
      </c>
      <c r="I1597" s="15">
        <f xml:space="preserve"> IF( ISNA( 'F_Inputs - Reps override'!H1597 ), "", IF( ISBLANK( 'F_Inputs - Reps override'!H1597 ), 'F_Inputs - Reps'!H1597, 'F_Inputs - Reps override'!H1597 ) )</f>
        <v>0</v>
      </c>
      <c r="J1597" s="15">
        <f xml:space="preserve"> IF( ISNA( 'F_Inputs - Reps override'!I1597 ), "", IF( ISBLANK( 'F_Inputs - Reps override'!I1597 ), 'F_Inputs - Reps'!I1597, 'F_Inputs - Reps override'!I1597 ) )</f>
        <v>0</v>
      </c>
      <c r="K1597" s="15">
        <f xml:space="preserve"> IF( ISNA( 'F_Inputs - Reps override'!J1597 ), "", IF( ISBLANK( 'F_Inputs - Reps override'!J1597 ), 'F_Inputs - Reps'!J1597, 'F_Inputs - Reps override'!J1597 ) )</f>
        <v>0</v>
      </c>
      <c r="L1597" s="7">
        <f t="shared" si="24"/>
        <v>0</v>
      </c>
      <c r="M1597" t="str">
        <f xml:space="preserve"> INDEX(Lookup!$D$3:$D$134, MATCH('Inputs - Reps'!D1597, Lookup!$C$3:$C$134, 0),)</f>
        <v>Plus Opex WN</v>
      </c>
    </row>
    <row r="1598" spans="3:13">
      <c r="C1598" s="15" t="s">
        <v>309</v>
      </c>
      <c r="D1598" s="15" t="s">
        <v>56</v>
      </c>
      <c r="E1598" s="15" t="s">
        <v>57</v>
      </c>
      <c r="F1598" s="15" t="s">
        <v>36</v>
      </c>
      <c r="G1598" s="15">
        <f xml:space="preserve"> IF( ISNA( 'F_Inputs - Reps override'!F1598 ), "", IF( ISBLANK( 'F_Inputs - Reps override'!F1598 ), 'F_Inputs - Reps'!F1598, 'F_Inputs - Reps override'!F1598 ) )</f>
        <v>0</v>
      </c>
      <c r="H1598" s="15">
        <f xml:space="preserve"> IF( ISNA( 'F_Inputs - Reps override'!G1598 ), "", IF( ISBLANK( 'F_Inputs - Reps override'!G1598 ), 'F_Inputs - Reps'!G1598, 'F_Inputs - Reps override'!G1598 ) )</f>
        <v>0</v>
      </c>
      <c r="I1598" s="15">
        <f xml:space="preserve"> IF( ISNA( 'F_Inputs - Reps override'!H1598 ), "", IF( ISBLANK( 'F_Inputs - Reps override'!H1598 ), 'F_Inputs - Reps'!H1598, 'F_Inputs - Reps override'!H1598 ) )</f>
        <v>0</v>
      </c>
      <c r="J1598" s="15">
        <f xml:space="preserve"> IF( ISNA( 'F_Inputs - Reps override'!I1598 ), "", IF( ISBLANK( 'F_Inputs - Reps override'!I1598 ), 'F_Inputs - Reps'!I1598, 'F_Inputs - Reps override'!I1598 ) )</f>
        <v>0</v>
      </c>
      <c r="K1598" s="15">
        <f xml:space="preserve"> IF( ISNA( 'F_Inputs - Reps override'!J1598 ), "", IF( ISBLANK( 'F_Inputs - Reps override'!J1598 ), 'F_Inputs - Reps'!J1598, 'F_Inputs - Reps override'!J1598 ) )</f>
        <v>0</v>
      </c>
      <c r="L1598" s="7">
        <f t="shared" si="24"/>
        <v>0</v>
      </c>
      <c r="M1598" t="str">
        <f xml:space="preserve"> INDEX(Lookup!$D$3:$D$134, MATCH('Inputs - Reps'!D1598, Lookup!$C$3:$C$134, 0),)</f>
        <v>Plus Opex WN</v>
      </c>
    </row>
    <row r="1599" spans="3:13">
      <c r="C1599" s="15" t="s">
        <v>309</v>
      </c>
      <c r="D1599" s="15" t="s">
        <v>58</v>
      </c>
      <c r="E1599" s="15" t="s">
        <v>59</v>
      </c>
      <c r="F1599" s="15" t="s">
        <v>36</v>
      </c>
      <c r="G1599" s="15">
        <f xml:space="preserve"> IF( ISNA( 'F_Inputs - Reps override'!F1599 ), "", IF( ISBLANK( 'F_Inputs - Reps override'!F1599 ), 'F_Inputs - Reps'!F1599, 'F_Inputs - Reps override'!F1599 ) )</f>
        <v>0</v>
      </c>
      <c r="H1599" s="15">
        <f xml:space="preserve"> IF( ISNA( 'F_Inputs - Reps override'!G1599 ), "", IF( ISBLANK( 'F_Inputs - Reps override'!G1599 ), 'F_Inputs - Reps'!G1599, 'F_Inputs - Reps override'!G1599 ) )</f>
        <v>0</v>
      </c>
      <c r="I1599" s="15">
        <f xml:space="preserve"> IF( ISNA( 'F_Inputs - Reps override'!H1599 ), "", IF( ISBLANK( 'F_Inputs - Reps override'!H1599 ), 'F_Inputs - Reps'!H1599, 'F_Inputs - Reps override'!H1599 ) )</f>
        <v>0</v>
      </c>
      <c r="J1599" s="15">
        <f xml:space="preserve"> IF( ISNA( 'F_Inputs - Reps override'!I1599 ), "", IF( ISBLANK( 'F_Inputs - Reps override'!I1599 ), 'F_Inputs - Reps'!I1599, 'F_Inputs - Reps override'!I1599 ) )</f>
        <v>0</v>
      </c>
      <c r="K1599" s="15">
        <f xml:space="preserve"> IF( ISNA( 'F_Inputs - Reps override'!J1599 ), "", IF( ISBLANK( 'F_Inputs - Reps override'!J1599 ), 'F_Inputs - Reps'!J1599, 'F_Inputs - Reps override'!J1599 ) )</f>
        <v>0</v>
      </c>
      <c r="L1599" s="7">
        <f t="shared" si="24"/>
        <v>0</v>
      </c>
      <c r="M1599" t="str">
        <f xml:space="preserve"> INDEX(Lookup!$D$3:$D$134, MATCH('Inputs - Reps'!D1599, Lookup!$C$3:$C$134, 0),)</f>
        <v>Plus Opex WN</v>
      </c>
    </row>
    <row r="1600" spans="3:13">
      <c r="C1600" s="15" t="s">
        <v>309</v>
      </c>
      <c r="D1600" s="15" t="s">
        <v>60</v>
      </c>
      <c r="E1600" s="15" t="s">
        <v>61</v>
      </c>
      <c r="F1600" s="15" t="s">
        <v>36</v>
      </c>
      <c r="G1600" s="15">
        <f xml:space="preserve"> IF( ISNA( 'F_Inputs - Reps override'!F1600 ), "", IF( ISBLANK( 'F_Inputs - Reps override'!F1600 ), 'F_Inputs - Reps'!F1600, 'F_Inputs - Reps override'!F1600 ) )</f>
        <v>0</v>
      </c>
      <c r="H1600" s="15">
        <f xml:space="preserve"> IF( ISNA( 'F_Inputs - Reps override'!G1600 ), "", IF( ISBLANK( 'F_Inputs - Reps override'!G1600 ), 'F_Inputs - Reps'!G1600, 'F_Inputs - Reps override'!G1600 ) )</f>
        <v>0</v>
      </c>
      <c r="I1600" s="15">
        <f xml:space="preserve"> IF( ISNA( 'F_Inputs - Reps override'!H1600 ), "", IF( ISBLANK( 'F_Inputs - Reps override'!H1600 ), 'F_Inputs - Reps'!H1600, 'F_Inputs - Reps override'!H1600 ) )</f>
        <v>0</v>
      </c>
      <c r="J1600" s="15">
        <f xml:space="preserve"> IF( ISNA( 'F_Inputs - Reps override'!I1600 ), "", IF( ISBLANK( 'F_Inputs - Reps override'!I1600 ), 'F_Inputs - Reps'!I1600, 'F_Inputs - Reps override'!I1600 ) )</f>
        <v>0</v>
      </c>
      <c r="K1600" s="15">
        <f xml:space="preserve"> IF( ISNA( 'F_Inputs - Reps override'!J1600 ), "", IF( ISBLANK( 'F_Inputs - Reps override'!J1600 ), 'F_Inputs - Reps'!J1600, 'F_Inputs - Reps override'!J1600 ) )</f>
        <v>0</v>
      </c>
      <c r="L1600" s="7">
        <f t="shared" ref="L1600:L1620" si="25" xml:space="preserve"> SUM(G1600:K1600)</f>
        <v>0</v>
      </c>
      <c r="M1600" t="str">
        <f xml:space="preserve"> INDEX(Lookup!$D$3:$D$134, MATCH('Inputs - Reps'!D1600, Lookup!$C$3:$C$134, 0),)</f>
        <v>Plus Opex WR</v>
      </c>
    </row>
    <row r="1601" spans="3:13">
      <c r="C1601" s="15" t="s">
        <v>309</v>
      </c>
      <c r="D1601" s="15" t="s">
        <v>62</v>
      </c>
      <c r="E1601" s="15" t="s">
        <v>63</v>
      </c>
      <c r="F1601" s="15" t="s">
        <v>36</v>
      </c>
      <c r="G1601" s="15">
        <f xml:space="preserve"> IF( ISNA( 'F_Inputs - Reps override'!F1601 ), "", IF( ISBLANK( 'F_Inputs - Reps override'!F1601 ), 'F_Inputs - Reps'!F1601, 'F_Inputs - Reps override'!F1601 ) )</f>
        <v>0</v>
      </c>
      <c r="H1601" s="15">
        <f xml:space="preserve"> IF( ISNA( 'F_Inputs - Reps override'!G1601 ), "", IF( ISBLANK( 'F_Inputs - Reps override'!G1601 ), 'F_Inputs - Reps'!G1601, 'F_Inputs - Reps override'!G1601 ) )</f>
        <v>0</v>
      </c>
      <c r="I1601" s="15">
        <f xml:space="preserve"> IF( ISNA( 'F_Inputs - Reps override'!H1601 ), "", IF( ISBLANK( 'F_Inputs - Reps override'!H1601 ), 'F_Inputs - Reps'!H1601, 'F_Inputs - Reps override'!H1601 ) )</f>
        <v>0</v>
      </c>
      <c r="J1601" s="15">
        <f xml:space="preserve"> IF( ISNA( 'F_Inputs - Reps override'!I1601 ), "", IF( ISBLANK( 'F_Inputs - Reps override'!I1601 ), 'F_Inputs - Reps'!I1601, 'F_Inputs - Reps override'!I1601 ) )</f>
        <v>0</v>
      </c>
      <c r="K1601" s="15">
        <f xml:space="preserve"> IF( ISNA( 'F_Inputs - Reps override'!J1601 ), "", IF( ISBLANK( 'F_Inputs - Reps override'!J1601 ), 'F_Inputs - Reps'!J1601, 'F_Inputs - Reps override'!J1601 ) )</f>
        <v>0</v>
      </c>
      <c r="L1601" s="7">
        <f t="shared" si="25"/>
        <v>0</v>
      </c>
      <c r="M1601" t="str">
        <f xml:space="preserve"> INDEX(Lookup!$D$3:$D$134, MATCH('Inputs - Reps'!D1601, Lookup!$C$3:$C$134, 0),)</f>
        <v>Plus Opex WN</v>
      </c>
    </row>
    <row r="1602" spans="3:13">
      <c r="C1602" s="15" t="s">
        <v>309</v>
      </c>
      <c r="D1602" s="15" t="s">
        <v>64</v>
      </c>
      <c r="E1602" s="15" t="s">
        <v>65</v>
      </c>
      <c r="F1602" s="15" t="s">
        <v>36</v>
      </c>
      <c r="G1602" s="15">
        <f xml:space="preserve"> IF( ISNA( 'F_Inputs - Reps override'!F1602 ), "", IF( ISBLANK( 'F_Inputs - Reps override'!F1602 ), 'F_Inputs - Reps'!F1602, 'F_Inputs - Reps override'!F1602 ) )</f>
        <v>0</v>
      </c>
      <c r="H1602" s="15">
        <f xml:space="preserve"> IF( ISNA( 'F_Inputs - Reps override'!G1602 ), "", IF( ISBLANK( 'F_Inputs - Reps override'!G1602 ), 'F_Inputs - Reps'!G1602, 'F_Inputs - Reps override'!G1602 ) )</f>
        <v>0</v>
      </c>
      <c r="I1602" s="15">
        <f xml:space="preserve"> IF( ISNA( 'F_Inputs - Reps override'!H1602 ), "", IF( ISBLANK( 'F_Inputs - Reps override'!H1602 ), 'F_Inputs - Reps'!H1602, 'F_Inputs - Reps override'!H1602 ) )</f>
        <v>0</v>
      </c>
      <c r="J1602" s="15">
        <f xml:space="preserve"> IF( ISNA( 'F_Inputs - Reps override'!I1602 ), "", IF( ISBLANK( 'F_Inputs - Reps override'!I1602 ), 'F_Inputs - Reps'!I1602, 'F_Inputs - Reps override'!I1602 ) )</f>
        <v>0</v>
      </c>
      <c r="K1602" s="15">
        <f xml:space="preserve"> IF( ISNA( 'F_Inputs - Reps override'!J1602 ), "", IF( ISBLANK( 'F_Inputs - Reps override'!J1602 ), 'F_Inputs - Reps'!J1602, 'F_Inputs - Reps override'!J1602 ) )</f>
        <v>0</v>
      </c>
      <c r="L1602" s="7">
        <f t="shared" si="25"/>
        <v>0</v>
      </c>
      <c r="M1602" t="str">
        <f xml:space="preserve"> INDEX(Lookup!$D$3:$D$134, MATCH('Inputs - Reps'!D1602, Lookup!$C$3:$C$134, 0),)</f>
        <v>Plus Opex WN</v>
      </c>
    </row>
    <row r="1603" spans="3:13">
      <c r="C1603" s="15" t="s">
        <v>309</v>
      </c>
      <c r="D1603" s="15" t="s">
        <v>66</v>
      </c>
      <c r="E1603" s="15" t="s">
        <v>67</v>
      </c>
      <c r="F1603" s="15" t="s">
        <v>36</v>
      </c>
      <c r="G1603" s="15">
        <f xml:space="preserve"> IF( ISNA( 'F_Inputs - Reps override'!F1603 ), "", IF( ISBLANK( 'F_Inputs - Reps override'!F1603 ), 'F_Inputs - Reps'!F1603, 'F_Inputs - Reps override'!F1603 ) )</f>
        <v>0</v>
      </c>
      <c r="H1603" s="15">
        <f xml:space="preserve"> IF( ISNA( 'F_Inputs - Reps override'!G1603 ), "", IF( ISBLANK( 'F_Inputs - Reps override'!G1603 ), 'F_Inputs - Reps'!G1603, 'F_Inputs - Reps override'!G1603 ) )</f>
        <v>0</v>
      </c>
      <c r="I1603" s="15">
        <f xml:space="preserve"> IF( ISNA( 'F_Inputs - Reps override'!H1603 ), "", IF( ISBLANK( 'F_Inputs - Reps override'!H1603 ), 'F_Inputs - Reps'!H1603, 'F_Inputs - Reps override'!H1603 ) )</f>
        <v>0</v>
      </c>
      <c r="J1603" s="15">
        <f xml:space="preserve"> IF( ISNA( 'F_Inputs - Reps override'!I1603 ), "", IF( ISBLANK( 'F_Inputs - Reps override'!I1603 ), 'F_Inputs - Reps'!I1603, 'F_Inputs - Reps override'!I1603 ) )</f>
        <v>0</v>
      </c>
      <c r="K1603" s="15">
        <f xml:space="preserve"> IF( ISNA( 'F_Inputs - Reps override'!J1603 ), "", IF( ISBLANK( 'F_Inputs - Reps override'!J1603 ), 'F_Inputs - Reps'!J1603, 'F_Inputs - Reps override'!J1603 ) )</f>
        <v>0</v>
      </c>
      <c r="L1603" s="7">
        <f t="shared" si="25"/>
        <v>0</v>
      </c>
      <c r="M1603" t="str">
        <f xml:space="preserve"> INDEX(Lookup!$D$3:$D$134, MATCH('Inputs - Reps'!D1603, Lookup!$C$3:$C$134, 0),)</f>
        <v>Plus Opex WN</v>
      </c>
    </row>
    <row r="1604" spans="3:13">
      <c r="C1604" s="15" t="s">
        <v>309</v>
      </c>
      <c r="D1604" s="15" t="s">
        <v>68</v>
      </c>
      <c r="E1604" s="15" t="s">
        <v>69</v>
      </c>
      <c r="F1604" s="15" t="s">
        <v>36</v>
      </c>
      <c r="G1604" s="15">
        <f xml:space="preserve"> IF( ISNA( 'F_Inputs - Reps override'!F1604 ), "", IF( ISBLANK( 'F_Inputs - Reps override'!F1604 ), 'F_Inputs - Reps'!F1604, 'F_Inputs - Reps override'!F1604 ) )</f>
        <v>0</v>
      </c>
      <c r="H1604" s="15">
        <f xml:space="preserve"> IF( ISNA( 'F_Inputs - Reps override'!G1604 ), "", IF( ISBLANK( 'F_Inputs - Reps override'!G1604 ), 'F_Inputs - Reps'!G1604, 'F_Inputs - Reps override'!G1604 ) )</f>
        <v>0</v>
      </c>
      <c r="I1604" s="15">
        <f xml:space="preserve"> IF( ISNA( 'F_Inputs - Reps override'!H1604 ), "", IF( ISBLANK( 'F_Inputs - Reps override'!H1604 ), 'F_Inputs - Reps'!H1604, 'F_Inputs - Reps override'!H1604 ) )</f>
        <v>0</v>
      </c>
      <c r="J1604" s="15">
        <f xml:space="preserve"> IF( ISNA( 'F_Inputs - Reps override'!I1604 ), "", IF( ISBLANK( 'F_Inputs - Reps override'!I1604 ), 'F_Inputs - Reps'!I1604, 'F_Inputs - Reps override'!I1604 ) )</f>
        <v>0</v>
      </c>
      <c r="K1604" s="15">
        <f xml:space="preserve"> IF( ISNA( 'F_Inputs - Reps override'!J1604 ), "", IF( ISBLANK( 'F_Inputs - Reps override'!J1604 ), 'F_Inputs - Reps'!J1604, 'F_Inputs - Reps override'!J1604 ) )</f>
        <v>0</v>
      </c>
      <c r="L1604" s="7">
        <f t="shared" si="25"/>
        <v>0</v>
      </c>
      <c r="M1604" t="str">
        <f xml:space="preserve"> INDEX(Lookup!$D$3:$D$134, MATCH('Inputs - Reps'!D1604, Lookup!$C$3:$C$134, 0),)</f>
        <v>Plus Opex WR</v>
      </c>
    </row>
    <row r="1605" spans="3:13">
      <c r="C1605" s="15" t="s">
        <v>309</v>
      </c>
      <c r="D1605" s="15" t="s">
        <v>70</v>
      </c>
      <c r="E1605" s="15" t="s">
        <v>71</v>
      </c>
      <c r="F1605" s="15" t="s">
        <v>36</v>
      </c>
      <c r="G1605" s="15">
        <f xml:space="preserve"> IF( ISNA( 'F_Inputs - Reps override'!F1605 ), "", IF( ISBLANK( 'F_Inputs - Reps override'!F1605 ), 'F_Inputs - Reps'!F1605, 'F_Inputs - Reps override'!F1605 ) )</f>
        <v>0</v>
      </c>
      <c r="H1605" s="15">
        <f xml:space="preserve"> IF( ISNA( 'F_Inputs - Reps override'!G1605 ), "", IF( ISBLANK( 'F_Inputs - Reps override'!G1605 ), 'F_Inputs - Reps'!G1605, 'F_Inputs - Reps override'!G1605 ) )</f>
        <v>0</v>
      </c>
      <c r="I1605" s="15">
        <f xml:space="preserve"> IF( ISNA( 'F_Inputs - Reps override'!H1605 ), "", IF( ISBLANK( 'F_Inputs - Reps override'!H1605 ), 'F_Inputs - Reps'!H1605, 'F_Inputs - Reps override'!H1605 ) )</f>
        <v>0</v>
      </c>
      <c r="J1605" s="15">
        <f xml:space="preserve"> IF( ISNA( 'F_Inputs - Reps override'!I1605 ), "", IF( ISBLANK( 'F_Inputs - Reps override'!I1605 ), 'F_Inputs - Reps'!I1605, 'F_Inputs - Reps override'!I1605 ) )</f>
        <v>0</v>
      </c>
      <c r="K1605" s="15">
        <f xml:space="preserve"> IF( ISNA( 'F_Inputs - Reps override'!J1605 ), "", IF( ISBLANK( 'F_Inputs - Reps override'!J1605 ), 'F_Inputs - Reps'!J1605, 'F_Inputs - Reps override'!J1605 ) )</f>
        <v>0</v>
      </c>
      <c r="L1605" s="7">
        <f t="shared" si="25"/>
        <v>0</v>
      </c>
      <c r="M1605" t="str">
        <f xml:space="preserve"> INDEX(Lookup!$D$3:$D$134, MATCH('Inputs - Reps'!D1605, Lookup!$C$3:$C$134, 0),)</f>
        <v>Plus Opex WN</v>
      </c>
    </row>
    <row r="1606" spans="3:13">
      <c r="C1606" s="15" t="s">
        <v>309</v>
      </c>
      <c r="D1606" s="15" t="s">
        <v>72</v>
      </c>
      <c r="E1606" s="15" t="s">
        <v>73</v>
      </c>
      <c r="F1606" s="15" t="s">
        <v>36</v>
      </c>
      <c r="G1606" s="15">
        <f xml:space="preserve"> IF( ISNA( 'F_Inputs - Reps override'!F1606 ), "", IF( ISBLANK( 'F_Inputs - Reps override'!F1606 ), 'F_Inputs - Reps'!F1606, 'F_Inputs - Reps override'!F1606 ) )</f>
        <v>0</v>
      </c>
      <c r="H1606" s="15">
        <f xml:space="preserve"> IF( ISNA( 'F_Inputs - Reps override'!G1606 ), "", IF( ISBLANK( 'F_Inputs - Reps override'!G1606 ), 'F_Inputs - Reps'!G1606, 'F_Inputs - Reps override'!G1606 ) )</f>
        <v>0</v>
      </c>
      <c r="I1606" s="15">
        <f xml:space="preserve"> IF( ISNA( 'F_Inputs - Reps override'!H1606 ), "", IF( ISBLANK( 'F_Inputs - Reps override'!H1606 ), 'F_Inputs - Reps'!H1606, 'F_Inputs - Reps override'!H1606 ) )</f>
        <v>0</v>
      </c>
      <c r="J1606" s="15">
        <f xml:space="preserve"> IF( ISNA( 'F_Inputs - Reps override'!I1606 ), "", IF( ISBLANK( 'F_Inputs - Reps override'!I1606 ), 'F_Inputs - Reps'!I1606, 'F_Inputs - Reps override'!I1606 ) )</f>
        <v>0</v>
      </c>
      <c r="K1606" s="15">
        <f xml:space="preserve"> IF( ISNA( 'F_Inputs - Reps override'!J1606 ), "", IF( ISBLANK( 'F_Inputs - Reps override'!J1606 ), 'F_Inputs - Reps'!J1606, 'F_Inputs - Reps override'!J1606 ) )</f>
        <v>0</v>
      </c>
      <c r="L1606" s="7">
        <f t="shared" si="25"/>
        <v>0</v>
      </c>
      <c r="M1606" t="str">
        <f xml:space="preserve"> INDEX(Lookup!$D$3:$D$134, MATCH('Inputs - Reps'!D1606, Lookup!$C$3:$C$134, 0),)</f>
        <v>Plus Opex WN</v>
      </c>
    </row>
    <row r="1607" spans="3:13">
      <c r="C1607" s="15" t="s">
        <v>309</v>
      </c>
      <c r="D1607" s="15" t="s">
        <v>74</v>
      </c>
      <c r="E1607" s="15" t="s">
        <v>75</v>
      </c>
      <c r="F1607" s="15" t="s">
        <v>36</v>
      </c>
      <c r="G1607" s="15">
        <f xml:space="preserve"> IF( ISNA( 'F_Inputs - Reps override'!F1607 ), "", IF( ISBLANK( 'F_Inputs - Reps override'!F1607 ), 'F_Inputs - Reps'!F1607, 'F_Inputs - Reps override'!F1607 ) )</f>
        <v>1.61</v>
      </c>
      <c r="H1607" s="15">
        <f xml:space="preserve"> IF( ISNA( 'F_Inputs - Reps override'!G1607 ), "", IF( ISBLANK( 'F_Inputs - Reps override'!G1607 ), 'F_Inputs - Reps'!G1607, 'F_Inputs - Reps override'!G1607 ) )</f>
        <v>1.6379999999999999</v>
      </c>
      <c r="I1607" s="15">
        <f xml:space="preserve"> IF( ISNA( 'F_Inputs - Reps override'!H1607 ), "", IF( ISBLANK( 'F_Inputs - Reps override'!H1607 ), 'F_Inputs - Reps'!H1607, 'F_Inputs - Reps override'!H1607 ) )</f>
        <v>1.6990000000000001</v>
      </c>
      <c r="J1607" s="15">
        <f xml:space="preserve"> IF( ISNA( 'F_Inputs - Reps override'!I1607 ), "", IF( ISBLANK( 'F_Inputs - Reps override'!I1607 ), 'F_Inputs - Reps'!I1607, 'F_Inputs - Reps override'!I1607 ) )</f>
        <v>1.752</v>
      </c>
      <c r="K1607" s="15">
        <f xml:space="preserve"> IF( ISNA( 'F_Inputs - Reps override'!J1607 ), "", IF( ISBLANK( 'F_Inputs - Reps override'!J1607 ), 'F_Inputs - Reps'!J1607, 'F_Inputs - Reps override'!J1607 ) )</f>
        <v>1.7470000000000001</v>
      </c>
      <c r="L1607" s="7">
        <f t="shared" si="25"/>
        <v>8.4459999999999997</v>
      </c>
      <c r="M1607" t="str">
        <f xml:space="preserve"> INDEX(Lookup!$D$3:$D$134, MATCH('Inputs - Reps'!D1607, Lookup!$C$3:$C$134, 0),)</f>
        <v>Plus Opex WN</v>
      </c>
    </row>
    <row r="1608" spans="3:13">
      <c r="C1608" s="15" t="s">
        <v>309</v>
      </c>
      <c r="D1608" s="15" t="s">
        <v>76</v>
      </c>
      <c r="E1608" s="15" t="s">
        <v>77</v>
      </c>
      <c r="F1608" s="15" t="s">
        <v>36</v>
      </c>
      <c r="G1608" s="15">
        <f xml:space="preserve"> IF( ISNA( 'F_Inputs - Reps override'!F1608 ), "", IF( ISBLANK( 'F_Inputs - Reps override'!F1608 ), 'F_Inputs - Reps'!F1608, 'F_Inputs - Reps override'!F1608 ) )</f>
        <v>7.0000000000000001E-3</v>
      </c>
      <c r="H1608" s="15">
        <f xml:space="preserve"> IF( ISNA( 'F_Inputs - Reps override'!G1608 ), "", IF( ISBLANK( 'F_Inputs - Reps override'!G1608 ), 'F_Inputs - Reps'!G1608, 'F_Inputs - Reps override'!G1608 ) )</f>
        <v>0.14299999999999999</v>
      </c>
      <c r="I1608" s="15">
        <f xml:space="preserve"> IF( ISNA( 'F_Inputs - Reps override'!H1608 ), "", IF( ISBLANK( 'F_Inputs - Reps override'!H1608 ), 'F_Inputs - Reps'!H1608, 'F_Inputs - Reps override'!H1608 ) )</f>
        <v>7.0000000000000001E-3</v>
      </c>
      <c r="J1608" s="15">
        <f xml:space="preserve"> IF( ISNA( 'F_Inputs - Reps override'!I1608 ), "", IF( ISBLANK( 'F_Inputs - Reps override'!I1608 ), 'F_Inputs - Reps'!I1608, 'F_Inputs - Reps override'!I1608 ) )</f>
        <v>7.0000000000000001E-3</v>
      </c>
      <c r="K1608" s="15">
        <f xml:space="preserve"> IF( ISNA( 'F_Inputs - Reps override'!J1608 ), "", IF( ISBLANK( 'F_Inputs - Reps override'!J1608 ), 'F_Inputs - Reps'!J1608, 'F_Inputs - Reps override'!J1608 ) )</f>
        <v>7.0000000000000001E-3</v>
      </c>
      <c r="L1608" s="7">
        <f t="shared" si="25"/>
        <v>0.17100000000000001</v>
      </c>
      <c r="M1608" t="str">
        <f xml:space="preserve"> INDEX(Lookup!$D$3:$D$134, MATCH('Inputs - Reps'!D1608, Lookup!$C$3:$C$134, 0),)</f>
        <v>B capex WR</v>
      </c>
    </row>
    <row r="1609" spans="3:13">
      <c r="C1609" s="15" t="s">
        <v>309</v>
      </c>
      <c r="D1609" s="15" t="s">
        <v>78</v>
      </c>
      <c r="E1609" s="15" t="s">
        <v>79</v>
      </c>
      <c r="F1609" s="15" t="s">
        <v>36</v>
      </c>
      <c r="G1609" s="15">
        <f xml:space="preserve"> IF( ISNA( 'F_Inputs - Reps override'!F1609 ), "", IF( ISBLANK( 'F_Inputs - Reps override'!F1609 ), 'F_Inputs - Reps'!F1609, 'F_Inputs - Reps override'!F1609 ) )</f>
        <v>0</v>
      </c>
      <c r="H1609" s="15">
        <f xml:space="preserve"> IF( ISNA( 'F_Inputs - Reps override'!G1609 ), "", IF( ISBLANK( 'F_Inputs - Reps override'!G1609 ), 'F_Inputs - Reps'!G1609, 'F_Inputs - Reps override'!G1609 ) )</f>
        <v>0</v>
      </c>
      <c r="I1609" s="15">
        <f xml:space="preserve"> IF( ISNA( 'F_Inputs - Reps override'!H1609 ), "", IF( ISBLANK( 'F_Inputs - Reps override'!H1609 ), 'F_Inputs - Reps'!H1609, 'F_Inputs - Reps override'!H1609 ) )</f>
        <v>0</v>
      </c>
      <c r="J1609" s="15">
        <f xml:space="preserve"> IF( ISNA( 'F_Inputs - Reps override'!I1609 ), "", IF( ISBLANK( 'F_Inputs - Reps override'!I1609 ), 'F_Inputs - Reps'!I1609, 'F_Inputs - Reps override'!I1609 ) )</f>
        <v>0</v>
      </c>
      <c r="K1609" s="15">
        <f xml:space="preserve"> IF( ISNA( 'F_Inputs - Reps override'!J1609 ), "", IF( ISBLANK( 'F_Inputs - Reps override'!J1609 ), 'F_Inputs - Reps'!J1609, 'F_Inputs - Reps override'!J1609 ) )</f>
        <v>0</v>
      </c>
      <c r="L1609" s="7">
        <f t="shared" si="25"/>
        <v>0</v>
      </c>
      <c r="M1609" t="str">
        <f xml:space="preserve"> INDEX(Lookup!$D$3:$D$134, MATCH('Inputs - Reps'!D1609, Lookup!$C$3:$C$134, 0),)</f>
        <v>B capex WN</v>
      </c>
    </row>
    <row r="1610" spans="3:13">
      <c r="C1610" s="15" t="s">
        <v>309</v>
      </c>
      <c r="D1610" s="15" t="s">
        <v>80</v>
      </c>
      <c r="E1610" s="15" t="s">
        <v>81</v>
      </c>
      <c r="F1610" s="15" t="s">
        <v>36</v>
      </c>
      <c r="G1610" s="15">
        <f xml:space="preserve"> IF( ISNA( 'F_Inputs - Reps override'!F1610 ), "", IF( ISBLANK( 'F_Inputs - Reps override'!F1610 ), 'F_Inputs - Reps'!F1610, 'F_Inputs - Reps override'!F1610 ) )</f>
        <v>6.6680000000000001</v>
      </c>
      <c r="H1610" s="15">
        <f xml:space="preserve"> IF( ISNA( 'F_Inputs - Reps override'!G1610 ), "", IF( ISBLANK( 'F_Inputs - Reps override'!G1610 ), 'F_Inputs - Reps'!G1610, 'F_Inputs - Reps override'!G1610 ) )</f>
        <v>7.12</v>
      </c>
      <c r="I1610" s="15">
        <f xml:space="preserve"> IF( ISNA( 'F_Inputs - Reps override'!H1610 ), "", IF( ISBLANK( 'F_Inputs - Reps override'!H1610 ), 'F_Inputs - Reps'!H1610, 'F_Inputs - Reps override'!H1610 ) )</f>
        <v>6.9450000000000003</v>
      </c>
      <c r="J1610" s="15">
        <f xml:space="preserve"> IF( ISNA( 'F_Inputs - Reps override'!I1610 ), "", IF( ISBLANK( 'F_Inputs - Reps override'!I1610 ), 'F_Inputs - Reps'!I1610, 'F_Inputs - Reps override'!I1610 ) )</f>
        <v>5.8979999999999997</v>
      </c>
      <c r="K1610" s="15">
        <f xml:space="preserve"> IF( ISNA( 'F_Inputs - Reps override'!J1610 ), "", IF( ISBLANK( 'F_Inputs - Reps override'!J1610 ), 'F_Inputs - Reps'!J1610, 'F_Inputs - Reps override'!J1610 ) )</f>
        <v>5.984</v>
      </c>
      <c r="L1610" s="7">
        <f t="shared" si="25"/>
        <v>32.615000000000002</v>
      </c>
      <c r="M1610" t="str">
        <f xml:space="preserve"> INDEX(Lookup!$D$3:$D$134, MATCH('Inputs - Reps'!D1610, Lookup!$C$3:$C$134, 0),)</f>
        <v>B capex WN</v>
      </c>
    </row>
    <row r="1611" spans="3:13">
      <c r="C1611" s="15" t="s">
        <v>309</v>
      </c>
      <c r="D1611" s="15" t="s">
        <v>82</v>
      </c>
      <c r="E1611" s="15" t="s">
        <v>83</v>
      </c>
      <c r="F1611" s="15" t="s">
        <v>36</v>
      </c>
      <c r="G1611" s="15">
        <f xml:space="preserve"> IF( ISNA( 'F_Inputs - Reps override'!F1611 ), "", IF( ISBLANK( 'F_Inputs - Reps override'!F1611 ), 'F_Inputs - Reps'!F1611, 'F_Inputs - Reps override'!F1611 ) )</f>
        <v>7.9000000000000001E-2</v>
      </c>
      <c r="H1611" s="15">
        <f xml:space="preserve"> IF( ISNA( 'F_Inputs - Reps override'!G1611 ), "", IF( ISBLANK( 'F_Inputs - Reps override'!G1611 ), 'F_Inputs - Reps'!G1611, 'F_Inputs - Reps override'!G1611 ) )</f>
        <v>7.9000000000000001E-2</v>
      </c>
      <c r="I1611" s="15">
        <f xml:space="preserve"> IF( ISNA( 'F_Inputs - Reps override'!H1611 ), "", IF( ISBLANK( 'F_Inputs - Reps override'!H1611 ), 'F_Inputs - Reps'!H1611, 'F_Inputs - Reps override'!H1611 ) )</f>
        <v>7.9000000000000001E-2</v>
      </c>
      <c r="J1611" s="15">
        <f xml:space="preserve"> IF( ISNA( 'F_Inputs - Reps override'!I1611 ), "", IF( ISBLANK( 'F_Inputs - Reps override'!I1611 ), 'F_Inputs - Reps'!I1611, 'F_Inputs - Reps override'!I1611 ) )</f>
        <v>7.9000000000000001E-2</v>
      </c>
      <c r="K1611" s="15">
        <f xml:space="preserve"> IF( ISNA( 'F_Inputs - Reps override'!J1611 ), "", IF( ISBLANK( 'F_Inputs - Reps override'!J1611 ), 'F_Inputs - Reps'!J1611, 'F_Inputs - Reps override'!J1611 ) )</f>
        <v>7.9000000000000001E-2</v>
      </c>
      <c r="L1611" s="7">
        <f t="shared" si="25"/>
        <v>0.39500000000000002</v>
      </c>
      <c r="M1611" t="str">
        <f xml:space="preserve"> INDEX(Lookup!$D$3:$D$134, MATCH('Inputs - Reps'!D1611, Lookup!$C$3:$C$134, 0),)</f>
        <v>B capex WN</v>
      </c>
    </row>
    <row r="1612" spans="3:13">
      <c r="C1612" s="15" t="s">
        <v>309</v>
      </c>
      <c r="D1612" s="15" t="s">
        <v>84</v>
      </c>
      <c r="E1612" s="15" t="s">
        <v>85</v>
      </c>
      <c r="F1612" s="15" t="s">
        <v>36</v>
      </c>
      <c r="G1612" s="15">
        <f xml:space="preserve"> IF( ISNA( 'F_Inputs - Reps override'!F1612 ), "", IF( ISBLANK( 'F_Inputs - Reps override'!F1612 ), 'F_Inputs - Reps'!F1612, 'F_Inputs - Reps override'!F1612 ) )</f>
        <v>0.91700000000000004</v>
      </c>
      <c r="H1612" s="15">
        <f xml:space="preserve"> IF( ISNA( 'F_Inputs - Reps override'!G1612 ), "", IF( ISBLANK( 'F_Inputs - Reps override'!G1612 ), 'F_Inputs - Reps'!G1612, 'F_Inputs - Reps override'!G1612 ) )</f>
        <v>0.91700000000000004</v>
      </c>
      <c r="I1612" s="15">
        <f xml:space="preserve"> IF( ISNA( 'F_Inputs - Reps override'!H1612 ), "", IF( ISBLANK( 'F_Inputs - Reps override'!H1612 ), 'F_Inputs - Reps'!H1612, 'F_Inputs - Reps override'!H1612 ) )</f>
        <v>0.87</v>
      </c>
      <c r="J1612" s="15">
        <f xml:space="preserve"> IF( ISNA( 'F_Inputs - Reps override'!I1612 ), "", IF( ISBLANK( 'F_Inputs - Reps override'!I1612 ), 'F_Inputs - Reps'!I1612, 'F_Inputs - Reps override'!I1612 ) )</f>
        <v>0.83599999999999997</v>
      </c>
      <c r="K1612" s="15">
        <f xml:space="preserve"> IF( ISNA( 'F_Inputs - Reps override'!J1612 ), "", IF( ISBLANK( 'F_Inputs - Reps override'!J1612 ), 'F_Inputs - Reps'!J1612, 'F_Inputs - Reps override'!J1612 ) )</f>
        <v>0.86</v>
      </c>
      <c r="L1612" s="7">
        <f t="shared" si="25"/>
        <v>4.4000000000000004</v>
      </c>
      <c r="M1612" t="str">
        <f xml:space="preserve"> INDEX(Lookup!$D$3:$D$134, MATCH('Inputs - Reps'!D1612, Lookup!$C$3:$C$134, 0),)</f>
        <v>B capex WR</v>
      </c>
    </row>
    <row r="1613" spans="3:13">
      <c r="C1613" s="15" t="s">
        <v>309</v>
      </c>
      <c r="D1613" s="15" t="s">
        <v>86</v>
      </c>
      <c r="E1613" s="15" t="s">
        <v>87</v>
      </c>
      <c r="F1613" s="15" t="s">
        <v>36</v>
      </c>
      <c r="G1613" s="15">
        <f xml:space="preserve"> IF( ISNA( 'F_Inputs - Reps override'!F1613 ), "", IF( ISBLANK( 'F_Inputs - Reps override'!F1613 ), 'F_Inputs - Reps'!F1613, 'F_Inputs - Reps override'!F1613 ) )</f>
        <v>7.0739999999999998</v>
      </c>
      <c r="H1613" s="15">
        <f xml:space="preserve"> IF( ISNA( 'F_Inputs - Reps override'!G1613 ), "", IF( ISBLANK( 'F_Inputs - Reps override'!G1613 ), 'F_Inputs - Reps'!G1613, 'F_Inputs - Reps override'!G1613 ) )</f>
        <v>7.7859999999999996</v>
      </c>
      <c r="I1613" s="15">
        <f xml:space="preserve"> IF( ISNA( 'F_Inputs - Reps override'!H1613 ), "", IF( ISBLANK( 'F_Inputs - Reps override'!H1613 ), 'F_Inputs - Reps'!H1613, 'F_Inputs - Reps override'!H1613 ) )</f>
        <v>6.843</v>
      </c>
      <c r="J1613" s="15">
        <f xml:space="preserve"> IF( ISNA( 'F_Inputs - Reps override'!I1613 ), "", IF( ISBLANK( 'F_Inputs - Reps override'!I1613 ), 'F_Inputs - Reps'!I1613, 'F_Inputs - Reps override'!I1613 ) )</f>
        <v>3.7290000000000001</v>
      </c>
      <c r="K1613" s="15">
        <f xml:space="preserve"> IF( ISNA( 'F_Inputs - Reps override'!J1613 ), "", IF( ISBLANK( 'F_Inputs - Reps override'!J1613 ), 'F_Inputs - Reps'!J1613, 'F_Inputs - Reps override'!J1613 ) )</f>
        <v>4.12</v>
      </c>
      <c r="L1613" s="7">
        <f t="shared" si="25"/>
        <v>29.552</v>
      </c>
      <c r="M1613" t="str">
        <f xml:space="preserve"> INDEX(Lookup!$D$3:$D$134, MATCH('Inputs - Reps'!D1613, Lookup!$C$3:$C$134, 0),)</f>
        <v>B capex WN</v>
      </c>
    </row>
    <row r="1614" spans="3:13">
      <c r="C1614" s="15" t="s">
        <v>309</v>
      </c>
      <c r="D1614" s="15" t="s">
        <v>88</v>
      </c>
      <c r="E1614" s="15" t="s">
        <v>89</v>
      </c>
      <c r="F1614" s="15" t="s">
        <v>36</v>
      </c>
      <c r="G1614" s="15">
        <f xml:space="preserve"> IF( ISNA( 'F_Inputs - Reps override'!F1614 ), "", IF( ISBLANK( 'F_Inputs - Reps override'!F1614 ), 'F_Inputs - Reps'!F1614, 'F_Inputs - Reps override'!F1614 ) )</f>
        <v>1.649</v>
      </c>
      <c r="H1614" s="15">
        <f xml:space="preserve"> IF( ISNA( 'F_Inputs - Reps override'!G1614 ), "", IF( ISBLANK( 'F_Inputs - Reps override'!G1614 ), 'F_Inputs - Reps'!G1614, 'F_Inputs - Reps override'!G1614 ) )</f>
        <v>2.1659999999999999</v>
      </c>
      <c r="I1614" s="15">
        <f xml:space="preserve"> IF( ISNA( 'F_Inputs - Reps override'!H1614 ), "", IF( ISBLANK( 'F_Inputs - Reps override'!H1614 ), 'F_Inputs - Reps'!H1614, 'F_Inputs - Reps override'!H1614 ) )</f>
        <v>2.1230000000000002</v>
      </c>
      <c r="J1614" s="15">
        <f xml:space="preserve"> IF( ISNA( 'F_Inputs - Reps override'!I1614 ), "", IF( ISBLANK( 'F_Inputs - Reps override'!I1614 ), 'F_Inputs - Reps'!I1614, 'F_Inputs - Reps override'!I1614 ) )</f>
        <v>2.4870000000000001</v>
      </c>
      <c r="K1614" s="15">
        <f xml:space="preserve"> IF( ISNA( 'F_Inputs - Reps override'!J1614 ), "", IF( ISBLANK( 'F_Inputs - Reps override'!J1614 ), 'F_Inputs - Reps'!J1614, 'F_Inputs - Reps override'!J1614 ) )</f>
        <v>1.605</v>
      </c>
      <c r="L1614" s="7">
        <f t="shared" si="25"/>
        <v>10.030000000000001</v>
      </c>
      <c r="M1614" t="str">
        <f xml:space="preserve"> INDEX(Lookup!$D$3:$D$134, MATCH('Inputs - Reps'!D1614, Lookup!$C$3:$C$134, 0),)</f>
        <v>B capex WN</v>
      </c>
    </row>
    <row r="1615" spans="3:13">
      <c r="C1615" s="15" t="s">
        <v>309</v>
      </c>
      <c r="D1615" s="15" t="s">
        <v>90</v>
      </c>
      <c r="E1615" s="15" t="s">
        <v>91</v>
      </c>
      <c r="F1615" s="15" t="s">
        <v>36</v>
      </c>
      <c r="G1615" s="15">
        <f xml:space="preserve"> IF( ISNA( 'F_Inputs - Reps override'!F1615 ), "", IF( ISBLANK( 'F_Inputs - Reps override'!F1615 ), 'F_Inputs - Reps'!F1615, 'F_Inputs - Reps override'!F1615 ) )</f>
        <v>0</v>
      </c>
      <c r="H1615" s="15">
        <f xml:space="preserve"> IF( ISNA( 'F_Inputs - Reps override'!G1615 ), "", IF( ISBLANK( 'F_Inputs - Reps override'!G1615 ), 'F_Inputs - Reps'!G1615, 'F_Inputs - Reps override'!G1615 ) )</f>
        <v>0</v>
      </c>
      <c r="I1615" s="15">
        <f xml:space="preserve"> IF( ISNA( 'F_Inputs - Reps override'!H1615 ), "", IF( ISBLANK( 'F_Inputs - Reps override'!H1615 ), 'F_Inputs - Reps'!H1615, 'F_Inputs - Reps override'!H1615 ) )</f>
        <v>0</v>
      </c>
      <c r="J1615" s="15">
        <f xml:space="preserve"> IF( ISNA( 'F_Inputs - Reps override'!I1615 ), "", IF( ISBLANK( 'F_Inputs - Reps override'!I1615 ), 'F_Inputs - Reps'!I1615, 'F_Inputs - Reps override'!I1615 ) )</f>
        <v>0</v>
      </c>
      <c r="K1615" s="15">
        <f xml:space="preserve"> IF( ISNA( 'F_Inputs - Reps override'!J1615 ), "", IF( ISBLANK( 'F_Inputs - Reps override'!J1615 ), 'F_Inputs - Reps'!J1615, 'F_Inputs - Reps override'!J1615 ) )</f>
        <v>0</v>
      </c>
      <c r="L1615" s="7">
        <f t="shared" si="25"/>
        <v>0</v>
      </c>
      <c r="M1615" t="str">
        <f xml:space="preserve"> INDEX(Lookup!$D$3:$D$134, MATCH('Inputs - Reps'!D1615, Lookup!$C$3:$C$134, 0),)</f>
        <v>B capex WN</v>
      </c>
    </row>
    <row r="1616" spans="3:13">
      <c r="C1616" s="15" t="s">
        <v>309</v>
      </c>
      <c r="D1616" s="15" t="s">
        <v>92</v>
      </c>
      <c r="E1616" s="15" t="s">
        <v>93</v>
      </c>
      <c r="F1616" s="15" t="s">
        <v>36</v>
      </c>
      <c r="G1616" s="15">
        <f xml:space="preserve"> IF( ISNA( 'F_Inputs - Reps override'!F1616 ), "", IF( ISBLANK( 'F_Inputs - Reps override'!F1616 ), 'F_Inputs - Reps'!F1616, 'F_Inputs - Reps override'!F1616 ) )</f>
        <v>0</v>
      </c>
      <c r="H1616" s="15">
        <f xml:space="preserve"> IF( ISNA( 'F_Inputs - Reps override'!G1616 ), "", IF( ISBLANK( 'F_Inputs - Reps override'!G1616 ), 'F_Inputs - Reps'!G1616, 'F_Inputs - Reps override'!G1616 ) )</f>
        <v>0</v>
      </c>
      <c r="I1616" s="15">
        <f xml:space="preserve"> IF( ISNA( 'F_Inputs - Reps override'!H1616 ), "", IF( ISBLANK( 'F_Inputs - Reps override'!H1616 ), 'F_Inputs - Reps'!H1616, 'F_Inputs - Reps override'!H1616 ) )</f>
        <v>0</v>
      </c>
      <c r="J1616" s="15">
        <f xml:space="preserve"> IF( ISNA( 'F_Inputs - Reps override'!I1616 ), "", IF( ISBLANK( 'F_Inputs - Reps override'!I1616 ), 'F_Inputs - Reps'!I1616, 'F_Inputs - Reps override'!I1616 ) )</f>
        <v>0</v>
      </c>
      <c r="K1616" s="15">
        <f xml:space="preserve"> IF( ISNA( 'F_Inputs - Reps override'!J1616 ), "", IF( ISBLANK( 'F_Inputs - Reps override'!J1616 ), 'F_Inputs - Reps'!J1616, 'F_Inputs - Reps override'!J1616 ) )</f>
        <v>0</v>
      </c>
      <c r="L1616" s="7">
        <f t="shared" si="25"/>
        <v>0</v>
      </c>
      <c r="M1616" t="str">
        <f xml:space="preserve"> INDEX(Lookup!$D$3:$D$134, MATCH('Inputs - Reps'!D1616, Lookup!$C$3:$C$134, 0),)</f>
        <v>Plus Capex WR</v>
      </c>
    </row>
    <row r="1617" spans="3:13">
      <c r="C1617" s="15" t="s">
        <v>309</v>
      </c>
      <c r="D1617" s="15" t="s">
        <v>94</v>
      </c>
      <c r="E1617" s="15" t="s">
        <v>95</v>
      </c>
      <c r="F1617" s="15" t="s">
        <v>36</v>
      </c>
      <c r="G1617" s="15">
        <f xml:space="preserve"> IF( ISNA( 'F_Inputs - Reps override'!F1617 ), "", IF( ISBLANK( 'F_Inputs - Reps override'!F1617 ), 'F_Inputs - Reps'!F1617, 'F_Inputs - Reps override'!F1617 ) )</f>
        <v>0</v>
      </c>
      <c r="H1617" s="15">
        <f xml:space="preserve"> IF( ISNA( 'F_Inputs - Reps override'!G1617 ), "", IF( ISBLANK( 'F_Inputs - Reps override'!G1617 ), 'F_Inputs - Reps'!G1617, 'F_Inputs - Reps override'!G1617 ) )</f>
        <v>0</v>
      </c>
      <c r="I1617" s="15">
        <f xml:space="preserve"> IF( ISNA( 'F_Inputs - Reps override'!H1617 ), "", IF( ISBLANK( 'F_Inputs - Reps override'!H1617 ), 'F_Inputs - Reps'!H1617, 'F_Inputs - Reps override'!H1617 ) )</f>
        <v>0</v>
      </c>
      <c r="J1617" s="15">
        <f xml:space="preserve"> IF( ISNA( 'F_Inputs - Reps override'!I1617 ), "", IF( ISBLANK( 'F_Inputs - Reps override'!I1617 ), 'F_Inputs - Reps'!I1617, 'F_Inputs - Reps override'!I1617 ) )</f>
        <v>0</v>
      </c>
      <c r="K1617" s="15">
        <f xml:space="preserve"> IF( ISNA( 'F_Inputs - Reps override'!J1617 ), "", IF( ISBLANK( 'F_Inputs - Reps override'!J1617 ), 'F_Inputs - Reps'!J1617, 'F_Inputs - Reps override'!J1617 ) )</f>
        <v>0</v>
      </c>
      <c r="L1617" s="7">
        <f t="shared" si="25"/>
        <v>0</v>
      </c>
      <c r="M1617" t="str">
        <f xml:space="preserve"> INDEX(Lookup!$D$3:$D$134, MATCH('Inputs - Reps'!D1617, Lookup!$C$3:$C$134, 0),)</f>
        <v>Plus Capex WN</v>
      </c>
    </row>
    <row r="1618" spans="3:13">
      <c r="C1618" s="15" t="s">
        <v>309</v>
      </c>
      <c r="D1618" s="15" t="s">
        <v>96</v>
      </c>
      <c r="E1618" s="15" t="s">
        <v>97</v>
      </c>
      <c r="F1618" s="15" t="s">
        <v>36</v>
      </c>
      <c r="G1618" s="15">
        <f xml:space="preserve"> IF( ISNA( 'F_Inputs - Reps override'!F1618 ), "", IF( ISBLANK( 'F_Inputs - Reps override'!F1618 ), 'F_Inputs - Reps'!F1618, 'F_Inputs - Reps override'!F1618 ) )</f>
        <v>0</v>
      </c>
      <c r="H1618" s="15">
        <f xml:space="preserve"> IF( ISNA( 'F_Inputs - Reps override'!G1618 ), "", IF( ISBLANK( 'F_Inputs - Reps override'!G1618 ), 'F_Inputs - Reps'!G1618, 'F_Inputs - Reps override'!G1618 ) )</f>
        <v>0</v>
      </c>
      <c r="I1618" s="15">
        <f xml:space="preserve"> IF( ISNA( 'F_Inputs - Reps override'!H1618 ), "", IF( ISBLANK( 'F_Inputs - Reps override'!H1618 ), 'F_Inputs - Reps'!H1618, 'F_Inputs - Reps override'!H1618 ) )</f>
        <v>0</v>
      </c>
      <c r="J1618" s="15">
        <f xml:space="preserve"> IF( ISNA( 'F_Inputs - Reps override'!I1618 ), "", IF( ISBLANK( 'F_Inputs - Reps override'!I1618 ), 'F_Inputs - Reps'!I1618, 'F_Inputs - Reps override'!I1618 ) )</f>
        <v>0</v>
      </c>
      <c r="K1618" s="15">
        <f xml:space="preserve"> IF( ISNA( 'F_Inputs - Reps override'!J1618 ), "", IF( ISBLANK( 'F_Inputs - Reps override'!J1618 ), 'F_Inputs - Reps'!J1618, 'F_Inputs - Reps override'!J1618 ) )</f>
        <v>0</v>
      </c>
      <c r="L1618" s="7">
        <f t="shared" si="25"/>
        <v>0</v>
      </c>
      <c r="M1618" t="str">
        <f xml:space="preserve"> INDEX(Lookup!$D$3:$D$134, MATCH('Inputs - Reps'!D1618, Lookup!$C$3:$C$134, 0),)</f>
        <v>Plus Capex WN</v>
      </c>
    </row>
    <row r="1619" spans="3:13">
      <c r="C1619" s="15" t="s">
        <v>309</v>
      </c>
      <c r="D1619" s="15" t="s">
        <v>98</v>
      </c>
      <c r="E1619" s="15" t="s">
        <v>99</v>
      </c>
      <c r="F1619" s="15" t="s">
        <v>36</v>
      </c>
      <c r="G1619" s="15">
        <f xml:space="preserve"> IF( ISNA( 'F_Inputs - Reps override'!F1619 ), "", IF( ISBLANK( 'F_Inputs - Reps override'!F1619 ), 'F_Inputs - Reps'!F1619, 'F_Inputs - Reps override'!F1619 ) )</f>
        <v>0</v>
      </c>
      <c r="H1619" s="15">
        <f xml:space="preserve"> IF( ISNA( 'F_Inputs - Reps override'!G1619 ), "", IF( ISBLANK( 'F_Inputs - Reps override'!G1619 ), 'F_Inputs - Reps'!G1619, 'F_Inputs - Reps override'!G1619 ) )</f>
        <v>0</v>
      </c>
      <c r="I1619" s="15">
        <f xml:space="preserve"> IF( ISNA( 'F_Inputs - Reps override'!H1619 ), "", IF( ISBLANK( 'F_Inputs - Reps override'!H1619 ), 'F_Inputs - Reps'!H1619, 'F_Inputs - Reps override'!H1619 ) )</f>
        <v>0</v>
      </c>
      <c r="J1619" s="15">
        <f xml:space="preserve"> IF( ISNA( 'F_Inputs - Reps override'!I1619 ), "", IF( ISBLANK( 'F_Inputs - Reps override'!I1619 ), 'F_Inputs - Reps'!I1619, 'F_Inputs - Reps override'!I1619 ) )</f>
        <v>0</v>
      </c>
      <c r="K1619" s="15">
        <f xml:space="preserve"> IF( ISNA( 'F_Inputs - Reps override'!J1619 ), "", IF( ISBLANK( 'F_Inputs - Reps override'!J1619 ), 'F_Inputs - Reps'!J1619, 'F_Inputs - Reps override'!J1619 ) )</f>
        <v>0</v>
      </c>
      <c r="L1619" s="7">
        <f t="shared" si="25"/>
        <v>0</v>
      </c>
      <c r="M1619" t="str">
        <f xml:space="preserve"> INDEX(Lookup!$D$3:$D$134, MATCH('Inputs - Reps'!D1619, Lookup!$C$3:$C$134, 0),)</f>
        <v>Plus Capex WN</v>
      </c>
    </row>
    <row r="1620" spans="3:13">
      <c r="C1620" s="15" t="s">
        <v>309</v>
      </c>
      <c r="D1620" s="15" t="s">
        <v>100</v>
      </c>
      <c r="E1620" s="15" t="s">
        <v>101</v>
      </c>
      <c r="F1620" s="15" t="s">
        <v>36</v>
      </c>
      <c r="G1620" s="15">
        <f xml:space="preserve"> IF( ISNA( 'F_Inputs - Reps override'!F1620 ), "", IF( ISBLANK( 'F_Inputs - Reps override'!F1620 ), 'F_Inputs - Reps'!F1620, 'F_Inputs - Reps override'!F1620 ) )</f>
        <v>0</v>
      </c>
      <c r="H1620" s="15">
        <f xml:space="preserve"> IF( ISNA( 'F_Inputs - Reps override'!G1620 ), "", IF( ISBLANK( 'F_Inputs - Reps override'!G1620 ), 'F_Inputs - Reps'!G1620, 'F_Inputs - Reps override'!G1620 ) )</f>
        <v>0</v>
      </c>
      <c r="I1620" s="15">
        <f xml:space="preserve"> IF( ISNA( 'F_Inputs - Reps override'!H1620 ), "", IF( ISBLANK( 'F_Inputs - Reps override'!H1620 ), 'F_Inputs - Reps'!H1620, 'F_Inputs - Reps override'!H1620 ) )</f>
        <v>0</v>
      </c>
      <c r="J1620" s="15">
        <f xml:space="preserve"> IF( ISNA( 'F_Inputs - Reps override'!I1620 ), "", IF( ISBLANK( 'F_Inputs - Reps override'!I1620 ), 'F_Inputs - Reps'!I1620, 'F_Inputs - Reps override'!I1620 ) )</f>
        <v>0</v>
      </c>
      <c r="K1620" s="15">
        <f xml:space="preserve"> IF( ISNA( 'F_Inputs - Reps override'!J1620 ), "", IF( ISBLANK( 'F_Inputs - Reps override'!J1620 ), 'F_Inputs - Reps'!J1620, 'F_Inputs - Reps override'!J1620 ) )</f>
        <v>0</v>
      </c>
      <c r="L1620" s="7">
        <f t="shared" si="25"/>
        <v>0</v>
      </c>
      <c r="M1620" t="str">
        <f xml:space="preserve"> INDEX(Lookup!$D$3:$D$134, MATCH('Inputs - Reps'!D1620, Lookup!$C$3:$C$134, 0),)</f>
        <v>Plus Capex WR</v>
      </c>
    </row>
    <row r="1621" spans="3:13">
      <c r="C1621" s="15" t="s">
        <v>309</v>
      </c>
      <c r="D1621" s="15" t="s">
        <v>102</v>
      </c>
      <c r="E1621" s="15" t="s">
        <v>103</v>
      </c>
      <c r="F1621" s="15" t="s">
        <v>36</v>
      </c>
      <c r="G1621" s="15">
        <f xml:space="preserve"> IF( ISNA( 'F_Inputs - Reps override'!F1621 ), "", IF( ISBLANK( 'F_Inputs - Reps override'!F1621 ), 'F_Inputs - Reps'!F1621, 'F_Inputs - Reps override'!F1621 ) )</f>
        <v>0</v>
      </c>
      <c r="H1621" s="15">
        <f xml:space="preserve"> IF( ISNA( 'F_Inputs - Reps override'!G1621 ), "", IF( ISBLANK( 'F_Inputs - Reps override'!G1621 ), 'F_Inputs - Reps'!G1621, 'F_Inputs - Reps override'!G1621 ) )</f>
        <v>0</v>
      </c>
      <c r="I1621" s="15">
        <f xml:space="preserve"> IF( ISNA( 'F_Inputs - Reps override'!H1621 ), "", IF( ISBLANK( 'F_Inputs - Reps override'!H1621 ), 'F_Inputs - Reps'!H1621, 'F_Inputs - Reps override'!H1621 ) )</f>
        <v>0</v>
      </c>
      <c r="J1621" s="15">
        <f xml:space="preserve"> IF( ISNA( 'F_Inputs - Reps override'!I1621 ), "", IF( ISBLANK( 'F_Inputs - Reps override'!I1621 ), 'F_Inputs - Reps'!I1621, 'F_Inputs - Reps override'!I1621 ) )</f>
        <v>0</v>
      </c>
      <c r="K1621" s="15">
        <f xml:space="preserve"> IF( ISNA( 'F_Inputs - Reps override'!J1621 ), "", IF( ISBLANK( 'F_Inputs - Reps override'!J1621 ), 'F_Inputs - Reps'!J1621, 'F_Inputs - Reps override'!J1621 ) )</f>
        <v>0</v>
      </c>
      <c r="L1621" s="7">
        <f t="shared" ref="L1621:L1679" si="26" xml:space="preserve"> SUM(G1621:K1621)</f>
        <v>0</v>
      </c>
      <c r="M1621" t="str">
        <f xml:space="preserve"> INDEX(Lookup!$D$3:$D$134, MATCH('Inputs - Reps'!D1621, Lookup!$C$3:$C$134, 0),)</f>
        <v>Plus Capex WN</v>
      </c>
    </row>
    <row r="1622" spans="3:13">
      <c r="C1622" s="15" t="s">
        <v>309</v>
      </c>
      <c r="D1622" s="15" t="s">
        <v>104</v>
      </c>
      <c r="E1622" s="15" t="s">
        <v>105</v>
      </c>
      <c r="F1622" s="15" t="s">
        <v>36</v>
      </c>
      <c r="G1622" s="15">
        <f xml:space="preserve"> IF( ISNA( 'F_Inputs - Reps override'!F1622 ), "", IF( ISBLANK( 'F_Inputs - Reps override'!F1622 ), 'F_Inputs - Reps'!F1622, 'F_Inputs - Reps override'!F1622 ) )</f>
        <v>0</v>
      </c>
      <c r="H1622" s="15">
        <f xml:space="preserve"> IF( ISNA( 'F_Inputs - Reps override'!G1622 ), "", IF( ISBLANK( 'F_Inputs - Reps override'!G1622 ), 'F_Inputs - Reps'!G1622, 'F_Inputs - Reps override'!G1622 ) )</f>
        <v>0</v>
      </c>
      <c r="I1622" s="15">
        <f xml:space="preserve"> IF( ISNA( 'F_Inputs - Reps override'!H1622 ), "", IF( ISBLANK( 'F_Inputs - Reps override'!H1622 ), 'F_Inputs - Reps'!H1622, 'F_Inputs - Reps override'!H1622 ) )</f>
        <v>0</v>
      </c>
      <c r="J1622" s="15">
        <f xml:space="preserve"> IF( ISNA( 'F_Inputs - Reps override'!I1622 ), "", IF( ISBLANK( 'F_Inputs - Reps override'!I1622 ), 'F_Inputs - Reps'!I1622, 'F_Inputs - Reps override'!I1622 ) )</f>
        <v>0</v>
      </c>
      <c r="K1622" s="15">
        <f xml:space="preserve"> IF( ISNA( 'F_Inputs - Reps override'!J1622 ), "", IF( ISBLANK( 'F_Inputs - Reps override'!J1622 ), 'F_Inputs - Reps'!J1622, 'F_Inputs - Reps override'!J1622 ) )</f>
        <v>0</v>
      </c>
      <c r="L1622" s="7">
        <f t="shared" si="26"/>
        <v>0</v>
      </c>
      <c r="M1622" t="str">
        <f xml:space="preserve"> INDEX(Lookup!$D$3:$D$134, MATCH('Inputs - Reps'!D1622, Lookup!$C$3:$C$134, 0),)</f>
        <v>Plus Capex WN</v>
      </c>
    </row>
    <row r="1623" spans="3:13">
      <c r="C1623" s="15" t="s">
        <v>309</v>
      </c>
      <c r="D1623" s="15" t="s">
        <v>106</v>
      </c>
      <c r="E1623" s="15" t="s">
        <v>107</v>
      </c>
      <c r="F1623" s="15" t="s">
        <v>36</v>
      </c>
      <c r="G1623" s="15">
        <f xml:space="preserve"> IF( ISNA( 'F_Inputs - Reps override'!F1623 ), "", IF( ISBLANK( 'F_Inputs - Reps override'!F1623 ), 'F_Inputs - Reps'!F1623, 'F_Inputs - Reps override'!F1623 ) )</f>
        <v>1.8480000000000001</v>
      </c>
      <c r="H1623" s="15">
        <f xml:space="preserve"> IF( ISNA( 'F_Inputs - Reps override'!G1623 ), "", IF( ISBLANK( 'F_Inputs - Reps override'!G1623 ), 'F_Inputs - Reps'!G1623, 'F_Inputs - Reps override'!G1623 ) )</f>
        <v>1.883</v>
      </c>
      <c r="I1623" s="15">
        <f xml:space="preserve"> IF( ISNA( 'F_Inputs - Reps override'!H1623 ), "", IF( ISBLANK( 'F_Inputs - Reps override'!H1623 ), 'F_Inputs - Reps'!H1623, 'F_Inputs - Reps override'!H1623 ) )</f>
        <v>1.883</v>
      </c>
      <c r="J1623" s="15">
        <f xml:space="preserve"> IF( ISNA( 'F_Inputs - Reps override'!I1623 ), "", IF( ISBLANK( 'F_Inputs - Reps override'!I1623 ), 'F_Inputs - Reps'!I1623, 'F_Inputs - Reps override'!I1623 ) )</f>
        <v>1.883</v>
      </c>
      <c r="K1623" s="15">
        <f xml:space="preserve"> IF( ISNA( 'F_Inputs - Reps override'!J1623 ), "", IF( ISBLANK( 'F_Inputs - Reps override'!J1623 ), 'F_Inputs - Reps'!J1623, 'F_Inputs - Reps override'!J1623 ) )</f>
        <v>1.883</v>
      </c>
      <c r="L1623" s="7">
        <f t="shared" si="26"/>
        <v>9.379999999999999</v>
      </c>
      <c r="M1623" t="str">
        <f xml:space="preserve"> INDEX(Lookup!$D$3:$D$134, MATCH('Inputs - Reps'!D1623, Lookup!$C$3:$C$134, 0),)</f>
        <v>Plus Capex WN</v>
      </c>
    </row>
    <row r="1624" spans="3:13">
      <c r="C1624" s="15" t="s">
        <v>309</v>
      </c>
      <c r="D1624" s="15" t="s">
        <v>108</v>
      </c>
      <c r="E1624" s="15" t="s">
        <v>109</v>
      </c>
      <c r="F1624" s="15" t="s">
        <v>36</v>
      </c>
      <c r="G1624" s="15">
        <f xml:space="preserve"> IF( ISNA( 'F_Inputs - Reps override'!F1624 ), "", IF( ISBLANK( 'F_Inputs - Reps override'!F1624 ), 'F_Inputs - Reps'!F1624, 'F_Inputs - Reps override'!F1624 ) )</f>
        <v>0</v>
      </c>
      <c r="H1624" s="15">
        <f xml:space="preserve"> IF( ISNA( 'F_Inputs - Reps override'!G1624 ), "", IF( ISBLANK( 'F_Inputs - Reps override'!G1624 ), 'F_Inputs - Reps'!G1624, 'F_Inputs - Reps override'!G1624 ) )</f>
        <v>0</v>
      </c>
      <c r="I1624" s="15">
        <f xml:space="preserve"> IF( ISNA( 'F_Inputs - Reps override'!H1624 ), "", IF( ISBLANK( 'F_Inputs - Reps override'!H1624 ), 'F_Inputs - Reps'!H1624, 'F_Inputs - Reps override'!H1624 ) )</f>
        <v>0</v>
      </c>
      <c r="J1624" s="15">
        <f xml:space="preserve"> IF( ISNA( 'F_Inputs - Reps override'!I1624 ), "", IF( ISBLANK( 'F_Inputs - Reps override'!I1624 ), 'F_Inputs - Reps'!I1624, 'F_Inputs - Reps override'!I1624 ) )</f>
        <v>0</v>
      </c>
      <c r="K1624" s="15">
        <f xml:space="preserve"> IF( ISNA( 'F_Inputs - Reps override'!J1624 ), "", IF( ISBLANK( 'F_Inputs - Reps override'!J1624 ), 'F_Inputs - Reps'!J1624, 'F_Inputs - Reps override'!J1624 ) )</f>
        <v>0</v>
      </c>
      <c r="L1624" s="7">
        <f t="shared" si="26"/>
        <v>0</v>
      </c>
      <c r="M1624" t="str">
        <f xml:space="preserve"> INDEX(Lookup!$D$3:$D$134, MATCH('Inputs - Reps'!D1624, Lookup!$C$3:$C$134, 0),)</f>
        <v>Plus Capex WR</v>
      </c>
    </row>
    <row r="1625" spans="3:13">
      <c r="C1625" s="15" t="s">
        <v>309</v>
      </c>
      <c r="D1625" s="15" t="s">
        <v>110</v>
      </c>
      <c r="E1625" s="15" t="s">
        <v>111</v>
      </c>
      <c r="F1625" s="15" t="s">
        <v>36</v>
      </c>
      <c r="G1625" s="15">
        <f xml:space="preserve"> IF( ISNA( 'F_Inputs - Reps override'!F1625 ), "", IF( ISBLANK( 'F_Inputs - Reps override'!F1625 ), 'F_Inputs - Reps'!F1625, 'F_Inputs - Reps override'!F1625 ) )</f>
        <v>0</v>
      </c>
      <c r="H1625" s="15">
        <f xml:space="preserve"> IF( ISNA( 'F_Inputs - Reps override'!G1625 ), "", IF( ISBLANK( 'F_Inputs - Reps override'!G1625 ), 'F_Inputs - Reps'!G1625, 'F_Inputs - Reps override'!G1625 ) )</f>
        <v>0</v>
      </c>
      <c r="I1625" s="15">
        <f xml:space="preserve"> IF( ISNA( 'F_Inputs - Reps override'!H1625 ), "", IF( ISBLANK( 'F_Inputs - Reps override'!H1625 ), 'F_Inputs - Reps'!H1625, 'F_Inputs - Reps override'!H1625 ) )</f>
        <v>0</v>
      </c>
      <c r="J1625" s="15">
        <f xml:space="preserve"> IF( ISNA( 'F_Inputs - Reps override'!I1625 ), "", IF( ISBLANK( 'F_Inputs - Reps override'!I1625 ), 'F_Inputs - Reps'!I1625, 'F_Inputs - Reps override'!I1625 ) )</f>
        <v>0</v>
      </c>
      <c r="K1625" s="15">
        <f xml:space="preserve"> IF( ISNA( 'F_Inputs - Reps override'!J1625 ), "", IF( ISBLANK( 'F_Inputs - Reps override'!J1625 ), 'F_Inputs - Reps'!J1625, 'F_Inputs - Reps override'!J1625 ) )</f>
        <v>0</v>
      </c>
      <c r="L1625" s="7">
        <f t="shared" si="26"/>
        <v>0</v>
      </c>
      <c r="M1625" t="str">
        <f xml:space="preserve"> INDEX(Lookup!$D$3:$D$134, MATCH('Inputs - Reps'!D1625, Lookup!$C$3:$C$134, 0),)</f>
        <v>Plus Capex WN</v>
      </c>
    </row>
    <row r="1626" spans="3:13">
      <c r="C1626" s="15" t="s">
        <v>309</v>
      </c>
      <c r="D1626" s="15" t="s">
        <v>112</v>
      </c>
      <c r="E1626" s="15" t="s">
        <v>113</v>
      </c>
      <c r="F1626" s="15" t="s">
        <v>36</v>
      </c>
      <c r="G1626" s="15">
        <f xml:space="preserve"> IF( ISNA( 'F_Inputs - Reps override'!F1626 ), "", IF( ISBLANK( 'F_Inputs - Reps override'!F1626 ), 'F_Inputs - Reps'!F1626, 'F_Inputs - Reps override'!F1626 ) )</f>
        <v>0</v>
      </c>
      <c r="H1626" s="15">
        <f xml:space="preserve"> IF( ISNA( 'F_Inputs - Reps override'!G1626 ), "", IF( ISBLANK( 'F_Inputs - Reps override'!G1626 ), 'F_Inputs - Reps'!G1626, 'F_Inputs - Reps override'!G1626 ) )</f>
        <v>0</v>
      </c>
      <c r="I1626" s="15">
        <f xml:space="preserve"> IF( ISNA( 'F_Inputs - Reps override'!H1626 ), "", IF( ISBLANK( 'F_Inputs - Reps override'!H1626 ), 'F_Inputs - Reps'!H1626, 'F_Inputs - Reps override'!H1626 ) )</f>
        <v>0</v>
      </c>
      <c r="J1626" s="15">
        <f xml:space="preserve"> IF( ISNA( 'F_Inputs - Reps override'!I1626 ), "", IF( ISBLANK( 'F_Inputs - Reps override'!I1626 ), 'F_Inputs - Reps'!I1626, 'F_Inputs - Reps override'!I1626 ) )</f>
        <v>0</v>
      </c>
      <c r="K1626" s="15">
        <f xml:space="preserve"> IF( ISNA( 'F_Inputs - Reps override'!J1626 ), "", IF( ISBLANK( 'F_Inputs - Reps override'!J1626 ), 'F_Inputs - Reps'!J1626, 'F_Inputs - Reps override'!J1626 ) )</f>
        <v>0</v>
      </c>
      <c r="L1626" s="7">
        <f t="shared" si="26"/>
        <v>0</v>
      </c>
      <c r="M1626" t="str">
        <f xml:space="preserve"> INDEX(Lookup!$D$3:$D$134, MATCH('Inputs - Reps'!D1626, Lookup!$C$3:$C$134, 0),)</f>
        <v>Plus Capex WN</v>
      </c>
    </row>
    <row r="1627" spans="3:13">
      <c r="C1627" s="15" t="s">
        <v>309</v>
      </c>
      <c r="D1627" s="15" t="s">
        <v>114</v>
      </c>
      <c r="E1627" s="15" t="s">
        <v>115</v>
      </c>
      <c r="F1627" s="15" t="s">
        <v>36</v>
      </c>
      <c r="G1627" s="15">
        <f xml:space="preserve"> IF( ISNA( 'F_Inputs - Reps override'!F1627 ), "", IF( ISBLANK( 'F_Inputs - Reps override'!F1627 ), 'F_Inputs - Reps'!F1627, 'F_Inputs - Reps override'!F1627 ) )</f>
        <v>0</v>
      </c>
      <c r="H1627" s="15">
        <f xml:space="preserve"> IF( ISNA( 'F_Inputs - Reps override'!G1627 ), "", IF( ISBLANK( 'F_Inputs - Reps override'!G1627 ), 'F_Inputs - Reps'!G1627, 'F_Inputs - Reps override'!G1627 ) )</f>
        <v>0</v>
      </c>
      <c r="I1627" s="15">
        <f xml:space="preserve"> IF( ISNA( 'F_Inputs - Reps override'!H1627 ), "", IF( ISBLANK( 'F_Inputs - Reps override'!H1627 ), 'F_Inputs - Reps'!H1627, 'F_Inputs - Reps override'!H1627 ) )</f>
        <v>0</v>
      </c>
      <c r="J1627" s="15">
        <f xml:space="preserve"> IF( ISNA( 'F_Inputs - Reps override'!I1627 ), "", IF( ISBLANK( 'F_Inputs - Reps override'!I1627 ), 'F_Inputs - Reps'!I1627, 'F_Inputs - Reps override'!I1627 ) )</f>
        <v>0</v>
      </c>
      <c r="K1627" s="15">
        <f xml:space="preserve"> IF( ISNA( 'F_Inputs - Reps override'!J1627 ), "", IF( ISBLANK( 'F_Inputs - Reps override'!J1627 ), 'F_Inputs - Reps'!J1627, 'F_Inputs - Reps override'!J1627 ) )</f>
        <v>0</v>
      </c>
      <c r="L1627" s="7">
        <f t="shared" si="26"/>
        <v>0</v>
      </c>
      <c r="M1627" t="str">
        <f xml:space="preserve"> INDEX(Lookup!$D$3:$D$134, MATCH('Inputs - Reps'!D1627, Lookup!$C$3:$C$134, 0),)</f>
        <v>Plus Capex WN</v>
      </c>
    </row>
    <row r="1628" spans="3:13">
      <c r="C1628" s="15" t="s">
        <v>309</v>
      </c>
      <c r="D1628" s="15" t="s">
        <v>116</v>
      </c>
      <c r="E1628" s="15" t="s">
        <v>117</v>
      </c>
      <c r="F1628" s="15" t="s">
        <v>36</v>
      </c>
      <c r="G1628" s="15">
        <f xml:space="preserve"> IF( ISNA( 'F_Inputs - Reps override'!F1628 ), "", IF( ISBLANK( 'F_Inputs - Reps override'!F1628 ), 'F_Inputs - Reps'!F1628, 'F_Inputs - Reps override'!F1628 ) )</f>
        <v>0</v>
      </c>
      <c r="H1628" s="15">
        <f xml:space="preserve"> IF( ISNA( 'F_Inputs - Reps override'!G1628 ), "", IF( ISBLANK( 'F_Inputs - Reps override'!G1628 ), 'F_Inputs - Reps'!G1628, 'F_Inputs - Reps override'!G1628 ) )</f>
        <v>0</v>
      </c>
      <c r="I1628" s="15">
        <f xml:space="preserve"> IF( ISNA( 'F_Inputs - Reps override'!H1628 ), "", IF( ISBLANK( 'F_Inputs - Reps override'!H1628 ), 'F_Inputs - Reps'!H1628, 'F_Inputs - Reps override'!H1628 ) )</f>
        <v>0</v>
      </c>
      <c r="J1628" s="15">
        <f xml:space="preserve"> IF( ISNA( 'F_Inputs - Reps override'!I1628 ), "", IF( ISBLANK( 'F_Inputs - Reps override'!I1628 ), 'F_Inputs - Reps'!I1628, 'F_Inputs - Reps override'!I1628 ) )</f>
        <v>0</v>
      </c>
      <c r="K1628" s="15">
        <f xml:space="preserve"> IF( ISNA( 'F_Inputs - Reps override'!J1628 ), "", IF( ISBLANK( 'F_Inputs - Reps override'!J1628 ), 'F_Inputs - Reps'!J1628, 'F_Inputs - Reps override'!J1628 ) )</f>
        <v>0</v>
      </c>
      <c r="L1628" s="7">
        <f t="shared" si="26"/>
        <v>0</v>
      </c>
      <c r="M1628" t="str">
        <f xml:space="preserve"> INDEX(Lookup!$D$3:$D$134, MATCH('Inputs - Reps'!D1628, Lookup!$C$3:$C$134, 0),)</f>
        <v>E Capex WR</v>
      </c>
    </row>
    <row r="1629" spans="3:13">
      <c r="C1629" s="15" t="s">
        <v>309</v>
      </c>
      <c r="D1629" s="15" t="s">
        <v>118</v>
      </c>
      <c r="E1629" s="15" t="s">
        <v>119</v>
      </c>
      <c r="F1629" s="15" t="s">
        <v>36</v>
      </c>
      <c r="G1629" s="15">
        <f xml:space="preserve"> IF( ISNA( 'F_Inputs - Reps override'!F1629 ), "", IF( ISBLANK( 'F_Inputs - Reps override'!F1629 ), 'F_Inputs - Reps'!F1629, 'F_Inputs - Reps override'!F1629 ) )</f>
        <v>0</v>
      </c>
      <c r="H1629" s="15">
        <f xml:space="preserve"> IF( ISNA( 'F_Inputs - Reps override'!G1629 ), "", IF( ISBLANK( 'F_Inputs - Reps override'!G1629 ), 'F_Inputs - Reps'!G1629, 'F_Inputs - Reps override'!G1629 ) )</f>
        <v>0</v>
      </c>
      <c r="I1629" s="15">
        <f xml:space="preserve"> IF( ISNA( 'F_Inputs - Reps override'!H1629 ), "", IF( ISBLANK( 'F_Inputs - Reps override'!H1629 ), 'F_Inputs - Reps'!H1629, 'F_Inputs - Reps override'!H1629 ) )</f>
        <v>0</v>
      </c>
      <c r="J1629" s="15">
        <f xml:space="preserve"> IF( ISNA( 'F_Inputs - Reps override'!I1629 ), "", IF( ISBLANK( 'F_Inputs - Reps override'!I1629 ), 'F_Inputs - Reps'!I1629, 'F_Inputs - Reps override'!I1629 ) )</f>
        <v>0</v>
      </c>
      <c r="K1629" s="15">
        <f xml:space="preserve"> IF( ISNA( 'F_Inputs - Reps override'!J1629 ), "", IF( ISBLANK( 'F_Inputs - Reps override'!J1629 ), 'F_Inputs - Reps'!J1629, 'F_Inputs - Reps override'!J1629 ) )</f>
        <v>0</v>
      </c>
      <c r="L1629" s="7">
        <f t="shared" si="26"/>
        <v>0</v>
      </c>
      <c r="M1629" t="str">
        <f xml:space="preserve"> INDEX(Lookup!$D$3:$D$134, MATCH('Inputs - Reps'!D1629, Lookup!$C$3:$C$134, 0),)</f>
        <v>E Capex WN</v>
      </c>
    </row>
    <row r="1630" spans="3:13">
      <c r="C1630" s="15" t="s">
        <v>309</v>
      </c>
      <c r="D1630" s="15" t="s">
        <v>120</v>
      </c>
      <c r="E1630" s="15" t="s">
        <v>121</v>
      </c>
      <c r="F1630" s="15" t="s">
        <v>36</v>
      </c>
      <c r="G1630" s="15">
        <f xml:space="preserve"> IF( ISNA( 'F_Inputs - Reps override'!F1630 ), "", IF( ISBLANK( 'F_Inputs - Reps override'!F1630 ), 'F_Inputs - Reps'!F1630, 'F_Inputs - Reps override'!F1630 ) )</f>
        <v>1.5469999999999999</v>
      </c>
      <c r="H1630" s="15">
        <f xml:space="preserve"> IF( ISNA( 'F_Inputs - Reps override'!G1630 ), "", IF( ISBLANK( 'F_Inputs - Reps override'!G1630 ), 'F_Inputs - Reps'!G1630, 'F_Inputs - Reps override'!G1630 ) )</f>
        <v>1.5469999999999999</v>
      </c>
      <c r="I1630" s="15">
        <f xml:space="preserve"> IF( ISNA( 'F_Inputs - Reps override'!H1630 ), "", IF( ISBLANK( 'F_Inputs - Reps override'!H1630 ), 'F_Inputs - Reps'!H1630, 'F_Inputs - Reps override'!H1630 ) )</f>
        <v>0</v>
      </c>
      <c r="J1630" s="15">
        <f xml:space="preserve"> IF( ISNA( 'F_Inputs - Reps override'!I1630 ), "", IF( ISBLANK( 'F_Inputs - Reps override'!I1630 ), 'F_Inputs - Reps'!I1630, 'F_Inputs - Reps override'!I1630 ) )</f>
        <v>0</v>
      </c>
      <c r="K1630" s="15">
        <f xml:space="preserve"> IF( ISNA( 'F_Inputs - Reps override'!J1630 ), "", IF( ISBLANK( 'F_Inputs - Reps override'!J1630 ), 'F_Inputs - Reps'!J1630, 'F_Inputs - Reps override'!J1630 ) )</f>
        <v>0</v>
      </c>
      <c r="L1630" s="7">
        <f t="shared" si="26"/>
        <v>3.0939999999999999</v>
      </c>
      <c r="M1630" t="str">
        <f xml:space="preserve"> INDEX(Lookup!$D$3:$D$134, MATCH('Inputs - Reps'!D1630, Lookup!$C$3:$C$134, 0),)</f>
        <v>E Capex WN</v>
      </c>
    </row>
    <row r="1631" spans="3:13">
      <c r="C1631" s="15" t="s">
        <v>309</v>
      </c>
      <c r="D1631" s="15" t="s">
        <v>122</v>
      </c>
      <c r="E1631" s="15" t="s">
        <v>123</v>
      </c>
      <c r="F1631" s="15" t="s">
        <v>36</v>
      </c>
      <c r="G1631" s="15">
        <f xml:space="preserve"> IF( ISNA( 'F_Inputs - Reps override'!F1631 ), "", IF( ISBLANK( 'F_Inputs - Reps override'!F1631 ), 'F_Inputs - Reps'!F1631, 'F_Inputs - Reps override'!F1631 ) )</f>
        <v>9.3279999999999994</v>
      </c>
      <c r="H1631" s="15">
        <f xml:space="preserve"> IF( ISNA( 'F_Inputs - Reps override'!G1631 ), "", IF( ISBLANK( 'F_Inputs - Reps override'!G1631 ), 'F_Inputs - Reps'!G1631, 'F_Inputs - Reps override'!G1631 ) )</f>
        <v>12.337999999999999</v>
      </c>
      <c r="I1631" s="15">
        <f xml:space="preserve"> IF( ISNA( 'F_Inputs - Reps override'!H1631 ), "", IF( ISBLANK( 'F_Inputs - Reps override'!H1631 ), 'F_Inputs - Reps'!H1631, 'F_Inputs - Reps override'!H1631 ) )</f>
        <v>10.616</v>
      </c>
      <c r="J1631" s="15">
        <f xml:space="preserve"> IF( ISNA( 'F_Inputs - Reps override'!I1631 ), "", IF( ISBLANK( 'F_Inputs - Reps override'!I1631 ), 'F_Inputs - Reps'!I1631, 'F_Inputs - Reps override'!I1631 ) )</f>
        <v>9.6370000000000005</v>
      </c>
      <c r="K1631" s="15">
        <f xml:space="preserve"> IF( ISNA( 'F_Inputs - Reps override'!J1631 ), "", IF( ISBLANK( 'F_Inputs - Reps override'!J1631 ), 'F_Inputs - Reps'!J1631, 'F_Inputs - Reps override'!J1631 ) )</f>
        <v>9.5649999999999995</v>
      </c>
      <c r="L1631" s="7">
        <f t="shared" si="26"/>
        <v>51.483999999999995</v>
      </c>
      <c r="M1631" t="str">
        <f xml:space="preserve"> INDEX(Lookup!$D$3:$D$134, MATCH('Inputs - Reps'!D1631, Lookup!$C$3:$C$134, 0),)</f>
        <v>E Capex WN</v>
      </c>
    </row>
    <row r="1632" spans="3:13">
      <c r="C1632" s="15" t="s">
        <v>309</v>
      </c>
      <c r="D1632" s="15" t="s">
        <v>124</v>
      </c>
      <c r="E1632" s="15" t="s">
        <v>125</v>
      </c>
      <c r="F1632" s="15" t="s">
        <v>36</v>
      </c>
      <c r="G1632" s="15">
        <f xml:space="preserve"> IF( ISNA( 'F_Inputs - Reps override'!F1632 ), "", IF( ISBLANK( 'F_Inputs - Reps override'!F1632 ), 'F_Inputs - Reps'!F1632, 'F_Inputs - Reps override'!F1632 ) )</f>
        <v>0</v>
      </c>
      <c r="H1632" s="15">
        <f xml:space="preserve"> IF( ISNA( 'F_Inputs - Reps override'!G1632 ), "", IF( ISBLANK( 'F_Inputs - Reps override'!G1632 ), 'F_Inputs - Reps'!G1632, 'F_Inputs - Reps override'!G1632 ) )</f>
        <v>0</v>
      </c>
      <c r="I1632" s="15">
        <f xml:space="preserve"> IF( ISNA( 'F_Inputs - Reps override'!H1632 ), "", IF( ISBLANK( 'F_Inputs - Reps override'!H1632 ), 'F_Inputs - Reps'!H1632, 'F_Inputs - Reps override'!H1632 ) )</f>
        <v>0</v>
      </c>
      <c r="J1632" s="15">
        <f xml:space="preserve"> IF( ISNA( 'F_Inputs - Reps override'!I1632 ), "", IF( ISBLANK( 'F_Inputs - Reps override'!I1632 ), 'F_Inputs - Reps'!I1632, 'F_Inputs - Reps override'!I1632 ) )</f>
        <v>0</v>
      </c>
      <c r="K1632" s="15">
        <f xml:space="preserve"> IF( ISNA( 'F_Inputs - Reps override'!J1632 ), "", IF( ISBLANK( 'F_Inputs - Reps override'!J1632 ), 'F_Inputs - Reps'!J1632, 'F_Inputs - Reps override'!J1632 ) )</f>
        <v>0</v>
      </c>
      <c r="L1632" s="7">
        <f t="shared" si="26"/>
        <v>0</v>
      </c>
      <c r="M1632" t="str">
        <f xml:space="preserve"> INDEX(Lookup!$D$3:$D$134, MATCH('Inputs - Reps'!D1632, Lookup!$C$3:$C$134, 0),)</f>
        <v>B Opex WWN</v>
      </c>
    </row>
    <row r="1633" spans="3:13">
      <c r="C1633" s="15" t="s">
        <v>309</v>
      </c>
      <c r="D1633" s="15" t="s">
        <v>126</v>
      </c>
      <c r="E1633" s="15" t="s">
        <v>127</v>
      </c>
      <c r="F1633" s="15" t="s">
        <v>36</v>
      </c>
      <c r="G1633" s="15">
        <f xml:space="preserve"> IF( ISNA( 'F_Inputs - Reps override'!F1633 ), "", IF( ISBLANK( 'F_Inputs - Reps override'!F1633 ), 'F_Inputs - Reps'!F1633, 'F_Inputs - Reps override'!F1633 ) )</f>
        <v>0</v>
      </c>
      <c r="H1633" s="15">
        <f xml:space="preserve"> IF( ISNA( 'F_Inputs - Reps override'!G1633 ), "", IF( ISBLANK( 'F_Inputs - Reps override'!G1633 ), 'F_Inputs - Reps'!G1633, 'F_Inputs - Reps override'!G1633 ) )</f>
        <v>0</v>
      </c>
      <c r="I1633" s="15">
        <f xml:space="preserve"> IF( ISNA( 'F_Inputs - Reps override'!H1633 ), "", IF( ISBLANK( 'F_Inputs - Reps override'!H1633 ), 'F_Inputs - Reps'!H1633, 'F_Inputs - Reps override'!H1633 ) )</f>
        <v>0</v>
      </c>
      <c r="J1633" s="15">
        <f xml:space="preserve"> IF( ISNA( 'F_Inputs - Reps override'!I1633 ), "", IF( ISBLANK( 'F_Inputs - Reps override'!I1633 ), 'F_Inputs - Reps'!I1633, 'F_Inputs - Reps override'!I1633 ) )</f>
        <v>0</v>
      </c>
      <c r="K1633" s="15">
        <f xml:space="preserve"> IF( ISNA( 'F_Inputs - Reps override'!J1633 ), "", IF( ISBLANK( 'F_Inputs - Reps override'!J1633 ), 'F_Inputs - Reps'!J1633, 'F_Inputs - Reps override'!J1633 ) )</f>
        <v>0</v>
      </c>
      <c r="L1633" s="7">
        <f t="shared" si="26"/>
        <v>0</v>
      </c>
      <c r="M1633" t="str">
        <f xml:space="preserve"> INDEX(Lookup!$D$3:$D$134, MATCH('Inputs - Reps'!D1633, Lookup!$C$3:$C$134, 0),)</f>
        <v>B Opex WWN</v>
      </c>
    </row>
    <row r="1634" spans="3:13">
      <c r="C1634" s="15" t="s">
        <v>309</v>
      </c>
      <c r="D1634" s="15" t="s">
        <v>128</v>
      </c>
      <c r="E1634" s="15" t="s">
        <v>129</v>
      </c>
      <c r="F1634" s="15" t="s">
        <v>36</v>
      </c>
      <c r="G1634" s="15">
        <f xml:space="preserve"> IF( ISNA( 'F_Inputs - Reps override'!F1634 ), "", IF( ISBLANK( 'F_Inputs - Reps override'!F1634 ), 'F_Inputs - Reps'!F1634, 'F_Inputs - Reps override'!F1634 ) )</f>
        <v>0</v>
      </c>
      <c r="H1634" s="15">
        <f xml:space="preserve"> IF( ISNA( 'F_Inputs - Reps override'!G1634 ), "", IF( ISBLANK( 'F_Inputs - Reps override'!G1634 ), 'F_Inputs - Reps'!G1634, 'F_Inputs - Reps override'!G1634 ) )</f>
        <v>0</v>
      </c>
      <c r="I1634" s="15">
        <f xml:space="preserve"> IF( ISNA( 'F_Inputs - Reps override'!H1634 ), "", IF( ISBLANK( 'F_Inputs - Reps override'!H1634 ), 'F_Inputs - Reps'!H1634, 'F_Inputs - Reps override'!H1634 ) )</f>
        <v>0</v>
      </c>
      <c r="J1634" s="15">
        <f xml:space="preserve"> IF( ISNA( 'F_Inputs - Reps override'!I1634 ), "", IF( ISBLANK( 'F_Inputs - Reps override'!I1634 ), 'F_Inputs - Reps'!I1634, 'F_Inputs - Reps override'!I1634 ) )</f>
        <v>0</v>
      </c>
      <c r="K1634" s="15">
        <f xml:space="preserve"> IF( ISNA( 'F_Inputs - Reps override'!J1634 ), "", IF( ISBLANK( 'F_Inputs - Reps override'!J1634 ), 'F_Inputs - Reps'!J1634, 'F_Inputs - Reps override'!J1634 ) )</f>
        <v>0</v>
      </c>
      <c r="L1634" s="7">
        <f t="shared" si="26"/>
        <v>0</v>
      </c>
      <c r="M1634" t="str">
        <f xml:space="preserve"> INDEX(Lookup!$D$3:$D$134, MATCH('Inputs - Reps'!D1634, Lookup!$C$3:$C$134, 0),)</f>
        <v>B Opex BIO</v>
      </c>
    </row>
    <row r="1635" spans="3:13">
      <c r="C1635" s="15" t="s">
        <v>309</v>
      </c>
      <c r="D1635" s="15" t="s">
        <v>130</v>
      </c>
      <c r="E1635" s="15" t="s">
        <v>131</v>
      </c>
      <c r="F1635" s="15" t="s">
        <v>36</v>
      </c>
      <c r="G1635" s="15">
        <f xml:space="preserve"> IF( ISNA( 'F_Inputs - Reps override'!F1635 ), "", IF( ISBLANK( 'F_Inputs - Reps override'!F1635 ), 'F_Inputs - Reps'!F1635, 'F_Inputs - Reps override'!F1635 ) )</f>
        <v>0</v>
      </c>
      <c r="H1635" s="15">
        <f xml:space="preserve"> IF( ISNA( 'F_Inputs - Reps override'!G1635 ), "", IF( ISBLANK( 'F_Inputs - Reps override'!G1635 ), 'F_Inputs - Reps'!G1635, 'F_Inputs - Reps override'!G1635 ) )</f>
        <v>0</v>
      </c>
      <c r="I1635" s="15">
        <f xml:space="preserve"> IF( ISNA( 'F_Inputs - Reps override'!H1635 ), "", IF( ISBLANK( 'F_Inputs - Reps override'!H1635 ), 'F_Inputs - Reps'!H1635, 'F_Inputs - Reps override'!H1635 ) )</f>
        <v>0</v>
      </c>
      <c r="J1635" s="15">
        <f xml:space="preserve"> IF( ISNA( 'F_Inputs - Reps override'!I1635 ), "", IF( ISBLANK( 'F_Inputs - Reps override'!I1635 ), 'F_Inputs - Reps'!I1635, 'F_Inputs - Reps override'!I1635 ) )</f>
        <v>0</v>
      </c>
      <c r="K1635" s="15">
        <f xml:space="preserve"> IF( ISNA( 'F_Inputs - Reps override'!J1635 ), "", IF( ISBLANK( 'F_Inputs - Reps override'!J1635 ), 'F_Inputs - Reps'!J1635, 'F_Inputs - Reps override'!J1635 ) )</f>
        <v>0</v>
      </c>
      <c r="L1635" s="7">
        <f t="shared" si="26"/>
        <v>0</v>
      </c>
      <c r="M1635" t="str">
        <f xml:space="preserve"> INDEX(Lookup!$D$3:$D$134, MATCH('Inputs - Reps'!D1635, Lookup!$C$3:$C$134, 0),)</f>
        <v>B Opex BIO</v>
      </c>
    </row>
    <row r="1636" spans="3:13">
      <c r="C1636" s="15" t="s">
        <v>309</v>
      </c>
      <c r="D1636" s="15" t="s">
        <v>132</v>
      </c>
      <c r="E1636" s="15" t="s">
        <v>133</v>
      </c>
      <c r="F1636" s="15" t="s">
        <v>36</v>
      </c>
      <c r="G1636" s="15">
        <f xml:space="preserve"> IF( ISNA( 'F_Inputs - Reps override'!F1636 ), "", IF( ISBLANK( 'F_Inputs - Reps override'!F1636 ), 'F_Inputs - Reps'!F1636, 'F_Inputs - Reps override'!F1636 ) )</f>
        <v>0</v>
      </c>
      <c r="H1636" s="15">
        <f xml:space="preserve"> IF( ISNA( 'F_Inputs - Reps override'!G1636 ), "", IF( ISBLANK( 'F_Inputs - Reps override'!G1636 ), 'F_Inputs - Reps'!G1636, 'F_Inputs - Reps override'!G1636 ) )</f>
        <v>0</v>
      </c>
      <c r="I1636" s="15">
        <f xml:space="preserve"> IF( ISNA( 'F_Inputs - Reps override'!H1636 ), "", IF( ISBLANK( 'F_Inputs - Reps override'!H1636 ), 'F_Inputs - Reps'!H1636, 'F_Inputs - Reps override'!H1636 ) )</f>
        <v>0</v>
      </c>
      <c r="J1636" s="15">
        <f xml:space="preserve"> IF( ISNA( 'F_Inputs - Reps override'!I1636 ), "", IF( ISBLANK( 'F_Inputs - Reps override'!I1636 ), 'F_Inputs - Reps'!I1636, 'F_Inputs - Reps override'!I1636 ) )</f>
        <v>0</v>
      </c>
      <c r="K1636" s="15">
        <f xml:space="preserve"> IF( ISNA( 'F_Inputs - Reps override'!J1636 ), "", IF( ISBLANK( 'F_Inputs - Reps override'!J1636 ), 'F_Inputs - Reps'!J1636, 'F_Inputs - Reps override'!J1636 ) )</f>
        <v>0</v>
      </c>
      <c r="L1636" s="7">
        <f t="shared" si="26"/>
        <v>0</v>
      </c>
      <c r="M1636" t="str">
        <f xml:space="preserve"> INDEX(Lookup!$D$3:$D$134, MATCH('Inputs - Reps'!D1636, Lookup!$C$3:$C$134, 0),)</f>
        <v>B Opex BIO</v>
      </c>
    </row>
    <row r="1637" spans="3:13">
      <c r="C1637" s="15" t="s">
        <v>309</v>
      </c>
      <c r="D1637" s="15" t="s">
        <v>134</v>
      </c>
      <c r="E1637" s="15" t="s">
        <v>135</v>
      </c>
      <c r="F1637" s="15" t="s">
        <v>36</v>
      </c>
      <c r="G1637" s="15">
        <f xml:space="preserve"> IF( ISNA( 'F_Inputs - Reps override'!F1637 ), "", IF( ISBLANK( 'F_Inputs - Reps override'!F1637 ), 'F_Inputs - Reps'!F1637, 'F_Inputs - Reps override'!F1637 ) )</f>
        <v>0</v>
      </c>
      <c r="H1637" s="15">
        <f xml:space="preserve"> IF( ISNA( 'F_Inputs - Reps override'!G1637 ), "", IF( ISBLANK( 'F_Inputs - Reps override'!G1637 ), 'F_Inputs - Reps'!G1637, 'F_Inputs - Reps override'!G1637 ) )</f>
        <v>0</v>
      </c>
      <c r="I1637" s="15">
        <f xml:space="preserve"> IF( ISNA( 'F_Inputs - Reps override'!H1637 ), "", IF( ISBLANK( 'F_Inputs - Reps override'!H1637 ), 'F_Inputs - Reps'!H1637, 'F_Inputs - Reps override'!H1637 ) )</f>
        <v>0</v>
      </c>
      <c r="J1637" s="15">
        <f xml:space="preserve"> IF( ISNA( 'F_Inputs - Reps override'!I1637 ), "", IF( ISBLANK( 'F_Inputs - Reps override'!I1637 ), 'F_Inputs - Reps'!I1637, 'F_Inputs - Reps override'!I1637 ) )</f>
        <v>0</v>
      </c>
      <c r="K1637" s="15">
        <f xml:space="preserve"> IF( ISNA( 'F_Inputs - Reps override'!J1637 ), "", IF( ISBLANK( 'F_Inputs - Reps override'!J1637 ), 'F_Inputs - Reps'!J1637, 'F_Inputs - Reps override'!J1637 ) )</f>
        <v>0</v>
      </c>
      <c r="L1637" s="7">
        <f t="shared" si="26"/>
        <v>0</v>
      </c>
      <c r="M1637" t="str">
        <f xml:space="preserve"> INDEX(Lookup!$D$3:$D$134, MATCH('Inputs - Reps'!D1637, Lookup!$C$3:$C$134, 0),)</f>
        <v>E Opex WWN</v>
      </c>
    </row>
    <row r="1638" spans="3:13">
      <c r="C1638" s="15" t="s">
        <v>309</v>
      </c>
      <c r="D1638" s="15" t="s">
        <v>136</v>
      </c>
      <c r="E1638" s="15" t="s">
        <v>137</v>
      </c>
      <c r="F1638" s="15" t="s">
        <v>36</v>
      </c>
      <c r="G1638" s="15">
        <f xml:space="preserve"> IF( ISNA( 'F_Inputs - Reps override'!F1638 ), "", IF( ISBLANK( 'F_Inputs - Reps override'!F1638 ), 'F_Inputs - Reps'!F1638, 'F_Inputs - Reps override'!F1638 ) )</f>
        <v>0</v>
      </c>
      <c r="H1638" s="15">
        <f xml:space="preserve"> IF( ISNA( 'F_Inputs - Reps override'!G1638 ), "", IF( ISBLANK( 'F_Inputs - Reps override'!G1638 ), 'F_Inputs - Reps'!G1638, 'F_Inputs - Reps override'!G1638 ) )</f>
        <v>0</v>
      </c>
      <c r="I1638" s="15">
        <f xml:space="preserve"> IF( ISNA( 'F_Inputs - Reps override'!H1638 ), "", IF( ISBLANK( 'F_Inputs - Reps override'!H1638 ), 'F_Inputs - Reps'!H1638, 'F_Inputs - Reps override'!H1638 ) )</f>
        <v>0</v>
      </c>
      <c r="J1638" s="15">
        <f xml:space="preserve"> IF( ISNA( 'F_Inputs - Reps override'!I1638 ), "", IF( ISBLANK( 'F_Inputs - Reps override'!I1638 ), 'F_Inputs - Reps'!I1638, 'F_Inputs - Reps override'!I1638 ) )</f>
        <v>0</v>
      </c>
      <c r="K1638" s="15">
        <f xml:space="preserve"> IF( ISNA( 'F_Inputs - Reps override'!J1638 ), "", IF( ISBLANK( 'F_Inputs - Reps override'!J1638 ), 'F_Inputs - Reps'!J1638, 'F_Inputs - Reps override'!J1638 ) )</f>
        <v>0</v>
      </c>
      <c r="L1638" s="7">
        <f t="shared" si="26"/>
        <v>0</v>
      </c>
      <c r="M1638" t="str">
        <f xml:space="preserve"> INDEX(Lookup!$D$3:$D$134, MATCH('Inputs - Reps'!D1638, Lookup!$C$3:$C$134, 0),)</f>
        <v>E Opex WWN</v>
      </c>
    </row>
    <row r="1639" spans="3:13">
      <c r="C1639" s="15" t="s">
        <v>309</v>
      </c>
      <c r="D1639" s="15" t="s">
        <v>138</v>
      </c>
      <c r="E1639" s="15" t="s">
        <v>139</v>
      </c>
      <c r="F1639" s="15" t="s">
        <v>36</v>
      </c>
      <c r="G1639" s="15">
        <f xml:space="preserve"> IF( ISNA( 'F_Inputs - Reps override'!F1639 ), "", IF( ISBLANK( 'F_Inputs - Reps override'!F1639 ), 'F_Inputs - Reps'!F1639, 'F_Inputs - Reps override'!F1639 ) )</f>
        <v>0</v>
      </c>
      <c r="H1639" s="15">
        <f xml:space="preserve"> IF( ISNA( 'F_Inputs - Reps override'!G1639 ), "", IF( ISBLANK( 'F_Inputs - Reps override'!G1639 ), 'F_Inputs - Reps'!G1639, 'F_Inputs - Reps override'!G1639 ) )</f>
        <v>0</v>
      </c>
      <c r="I1639" s="15">
        <f xml:space="preserve"> IF( ISNA( 'F_Inputs - Reps override'!H1639 ), "", IF( ISBLANK( 'F_Inputs - Reps override'!H1639 ), 'F_Inputs - Reps'!H1639, 'F_Inputs - Reps override'!H1639 ) )</f>
        <v>0</v>
      </c>
      <c r="J1639" s="15">
        <f xml:space="preserve"> IF( ISNA( 'F_Inputs - Reps override'!I1639 ), "", IF( ISBLANK( 'F_Inputs - Reps override'!I1639 ), 'F_Inputs - Reps'!I1639, 'F_Inputs - Reps override'!I1639 ) )</f>
        <v>0</v>
      </c>
      <c r="K1639" s="15">
        <f xml:space="preserve"> IF( ISNA( 'F_Inputs - Reps override'!J1639 ), "", IF( ISBLANK( 'F_Inputs - Reps override'!J1639 ), 'F_Inputs - Reps'!J1639, 'F_Inputs - Reps override'!J1639 ) )</f>
        <v>0</v>
      </c>
      <c r="L1639" s="7">
        <f t="shared" si="26"/>
        <v>0</v>
      </c>
      <c r="M1639" t="str">
        <f xml:space="preserve"> INDEX(Lookup!$D$3:$D$134, MATCH('Inputs - Reps'!D1639, Lookup!$C$3:$C$134, 0),)</f>
        <v>E Opex BIO</v>
      </c>
    </row>
    <row r="1640" spans="3:13">
      <c r="C1640" s="15" t="s">
        <v>309</v>
      </c>
      <c r="D1640" s="15" t="s">
        <v>140</v>
      </c>
      <c r="E1640" s="15" t="s">
        <v>141</v>
      </c>
      <c r="F1640" s="15" t="s">
        <v>36</v>
      </c>
      <c r="G1640" s="15">
        <f xml:space="preserve"> IF( ISNA( 'F_Inputs - Reps override'!F1640 ), "", IF( ISBLANK( 'F_Inputs - Reps override'!F1640 ), 'F_Inputs - Reps'!F1640, 'F_Inputs - Reps override'!F1640 ) )</f>
        <v>0</v>
      </c>
      <c r="H1640" s="15">
        <f xml:space="preserve"> IF( ISNA( 'F_Inputs - Reps override'!G1640 ), "", IF( ISBLANK( 'F_Inputs - Reps override'!G1640 ), 'F_Inputs - Reps'!G1640, 'F_Inputs - Reps override'!G1640 ) )</f>
        <v>0</v>
      </c>
      <c r="I1640" s="15">
        <f xml:space="preserve"> IF( ISNA( 'F_Inputs - Reps override'!H1640 ), "", IF( ISBLANK( 'F_Inputs - Reps override'!H1640 ), 'F_Inputs - Reps'!H1640, 'F_Inputs - Reps override'!H1640 ) )</f>
        <v>0</v>
      </c>
      <c r="J1640" s="15">
        <f xml:space="preserve"> IF( ISNA( 'F_Inputs - Reps override'!I1640 ), "", IF( ISBLANK( 'F_Inputs - Reps override'!I1640 ), 'F_Inputs - Reps'!I1640, 'F_Inputs - Reps override'!I1640 ) )</f>
        <v>0</v>
      </c>
      <c r="K1640" s="15">
        <f xml:space="preserve"> IF( ISNA( 'F_Inputs - Reps override'!J1640 ), "", IF( ISBLANK( 'F_Inputs - Reps override'!J1640 ), 'F_Inputs - Reps'!J1640, 'F_Inputs - Reps override'!J1640 ) )</f>
        <v>0</v>
      </c>
      <c r="L1640" s="7">
        <f t="shared" si="26"/>
        <v>0</v>
      </c>
      <c r="M1640" t="str">
        <f xml:space="preserve"> INDEX(Lookup!$D$3:$D$134, MATCH('Inputs - Reps'!D1640, Lookup!$C$3:$C$134, 0),)</f>
        <v>E Opex BIO</v>
      </c>
    </row>
    <row r="1641" spans="3:13">
      <c r="C1641" s="15" t="s">
        <v>309</v>
      </c>
      <c r="D1641" s="15" t="s">
        <v>142</v>
      </c>
      <c r="E1641" s="15" t="s">
        <v>143</v>
      </c>
      <c r="F1641" s="15" t="s">
        <v>36</v>
      </c>
      <c r="G1641" s="15">
        <f xml:space="preserve"> IF( ISNA( 'F_Inputs - Reps override'!F1641 ), "", IF( ISBLANK( 'F_Inputs - Reps override'!F1641 ), 'F_Inputs - Reps'!F1641, 'F_Inputs - Reps override'!F1641 ) )</f>
        <v>0</v>
      </c>
      <c r="H1641" s="15">
        <f xml:space="preserve"> IF( ISNA( 'F_Inputs - Reps override'!G1641 ), "", IF( ISBLANK( 'F_Inputs - Reps override'!G1641 ), 'F_Inputs - Reps'!G1641, 'F_Inputs - Reps override'!G1641 ) )</f>
        <v>0</v>
      </c>
      <c r="I1641" s="15">
        <f xml:space="preserve"> IF( ISNA( 'F_Inputs - Reps override'!H1641 ), "", IF( ISBLANK( 'F_Inputs - Reps override'!H1641 ), 'F_Inputs - Reps'!H1641, 'F_Inputs - Reps override'!H1641 ) )</f>
        <v>0</v>
      </c>
      <c r="J1641" s="15">
        <f xml:space="preserve"> IF( ISNA( 'F_Inputs - Reps override'!I1641 ), "", IF( ISBLANK( 'F_Inputs - Reps override'!I1641 ), 'F_Inputs - Reps'!I1641, 'F_Inputs - Reps override'!I1641 ) )</f>
        <v>0</v>
      </c>
      <c r="K1641" s="15">
        <f xml:space="preserve"> IF( ISNA( 'F_Inputs - Reps override'!J1641 ), "", IF( ISBLANK( 'F_Inputs - Reps override'!J1641 ), 'F_Inputs - Reps'!J1641, 'F_Inputs - Reps override'!J1641 ) )</f>
        <v>0</v>
      </c>
      <c r="L1641" s="7">
        <f t="shared" si="26"/>
        <v>0</v>
      </c>
      <c r="M1641" t="str">
        <f xml:space="preserve"> INDEX(Lookup!$D$3:$D$134, MATCH('Inputs - Reps'!D1641, Lookup!$C$3:$C$134, 0),)</f>
        <v>E Opex BIO</v>
      </c>
    </row>
    <row r="1642" spans="3:13">
      <c r="C1642" s="15" t="s">
        <v>309</v>
      </c>
      <c r="D1642" s="15" t="s">
        <v>144</v>
      </c>
      <c r="E1642" s="15" t="s">
        <v>145</v>
      </c>
      <c r="F1642" s="15" t="s">
        <v>36</v>
      </c>
      <c r="G1642" s="15">
        <f xml:space="preserve"> IF( ISNA( 'F_Inputs - Reps override'!F1642 ), "", IF( ISBLANK( 'F_Inputs - Reps override'!F1642 ), 'F_Inputs - Reps'!F1642, 'F_Inputs - Reps override'!F1642 ) )</f>
        <v>0</v>
      </c>
      <c r="H1642" s="15">
        <f xml:space="preserve"> IF( ISNA( 'F_Inputs - Reps override'!G1642 ), "", IF( ISBLANK( 'F_Inputs - Reps override'!G1642 ), 'F_Inputs - Reps'!G1642, 'F_Inputs - Reps override'!G1642 ) )</f>
        <v>0</v>
      </c>
      <c r="I1642" s="15">
        <f xml:space="preserve"> IF( ISNA( 'F_Inputs - Reps override'!H1642 ), "", IF( ISBLANK( 'F_Inputs - Reps override'!H1642 ), 'F_Inputs - Reps'!H1642, 'F_Inputs - Reps override'!H1642 ) )</f>
        <v>0</v>
      </c>
      <c r="J1642" s="15">
        <f xml:space="preserve"> IF( ISNA( 'F_Inputs - Reps override'!I1642 ), "", IF( ISBLANK( 'F_Inputs - Reps override'!I1642 ), 'F_Inputs - Reps'!I1642, 'F_Inputs - Reps override'!I1642 ) )</f>
        <v>0</v>
      </c>
      <c r="K1642" s="15">
        <f xml:space="preserve"> IF( ISNA( 'F_Inputs - Reps override'!J1642 ), "", IF( ISBLANK( 'F_Inputs - Reps override'!J1642 ), 'F_Inputs - Reps'!J1642, 'F_Inputs - Reps override'!J1642 ) )</f>
        <v>0</v>
      </c>
      <c r="L1642" s="7">
        <f t="shared" si="26"/>
        <v>0</v>
      </c>
      <c r="M1642" t="str">
        <f xml:space="preserve"> INDEX(Lookup!$D$3:$D$134, MATCH('Inputs - Reps'!D1642, Lookup!$C$3:$C$134, 0),)</f>
        <v>Plus Opex WWN</v>
      </c>
    </row>
    <row r="1643" spans="3:13">
      <c r="C1643" s="15" t="s">
        <v>309</v>
      </c>
      <c r="D1643" s="15" t="s">
        <v>146</v>
      </c>
      <c r="E1643" s="15" t="s">
        <v>147</v>
      </c>
      <c r="F1643" s="15" t="s">
        <v>36</v>
      </c>
      <c r="G1643" s="15">
        <f xml:space="preserve"> IF( ISNA( 'F_Inputs - Reps override'!F1643 ), "", IF( ISBLANK( 'F_Inputs - Reps override'!F1643 ), 'F_Inputs - Reps'!F1643, 'F_Inputs - Reps override'!F1643 ) )</f>
        <v>0</v>
      </c>
      <c r="H1643" s="15">
        <f xml:space="preserve"> IF( ISNA( 'F_Inputs - Reps override'!G1643 ), "", IF( ISBLANK( 'F_Inputs - Reps override'!G1643 ), 'F_Inputs - Reps'!G1643, 'F_Inputs - Reps override'!G1643 ) )</f>
        <v>0</v>
      </c>
      <c r="I1643" s="15">
        <f xml:space="preserve"> IF( ISNA( 'F_Inputs - Reps override'!H1643 ), "", IF( ISBLANK( 'F_Inputs - Reps override'!H1643 ), 'F_Inputs - Reps'!H1643, 'F_Inputs - Reps override'!H1643 ) )</f>
        <v>0</v>
      </c>
      <c r="J1643" s="15">
        <f xml:space="preserve"> IF( ISNA( 'F_Inputs - Reps override'!I1643 ), "", IF( ISBLANK( 'F_Inputs - Reps override'!I1643 ), 'F_Inputs - Reps'!I1643, 'F_Inputs - Reps override'!I1643 ) )</f>
        <v>0</v>
      </c>
      <c r="K1643" s="15">
        <f xml:space="preserve"> IF( ISNA( 'F_Inputs - Reps override'!J1643 ), "", IF( ISBLANK( 'F_Inputs - Reps override'!J1643 ), 'F_Inputs - Reps'!J1643, 'F_Inputs - Reps override'!J1643 ) )</f>
        <v>0</v>
      </c>
      <c r="L1643" s="7">
        <f t="shared" si="26"/>
        <v>0</v>
      </c>
      <c r="M1643" t="str">
        <f xml:space="preserve"> INDEX(Lookup!$D$3:$D$134, MATCH('Inputs - Reps'!D1643, Lookup!$C$3:$C$134, 0),)</f>
        <v>Plus Opex WWN</v>
      </c>
    </row>
    <row r="1644" spans="3:13">
      <c r="C1644" s="15" t="s">
        <v>309</v>
      </c>
      <c r="D1644" s="15" t="s">
        <v>148</v>
      </c>
      <c r="E1644" s="15" t="s">
        <v>149</v>
      </c>
      <c r="F1644" s="15" t="s">
        <v>36</v>
      </c>
      <c r="G1644" s="15">
        <f xml:space="preserve"> IF( ISNA( 'F_Inputs - Reps override'!F1644 ), "", IF( ISBLANK( 'F_Inputs - Reps override'!F1644 ), 'F_Inputs - Reps'!F1644, 'F_Inputs - Reps override'!F1644 ) )</f>
        <v>0</v>
      </c>
      <c r="H1644" s="15">
        <f xml:space="preserve"> IF( ISNA( 'F_Inputs - Reps override'!G1644 ), "", IF( ISBLANK( 'F_Inputs - Reps override'!G1644 ), 'F_Inputs - Reps'!G1644, 'F_Inputs - Reps override'!G1644 ) )</f>
        <v>0</v>
      </c>
      <c r="I1644" s="15">
        <f xml:space="preserve"> IF( ISNA( 'F_Inputs - Reps override'!H1644 ), "", IF( ISBLANK( 'F_Inputs - Reps override'!H1644 ), 'F_Inputs - Reps'!H1644, 'F_Inputs - Reps override'!H1644 ) )</f>
        <v>0</v>
      </c>
      <c r="J1644" s="15">
        <f xml:space="preserve"> IF( ISNA( 'F_Inputs - Reps override'!I1644 ), "", IF( ISBLANK( 'F_Inputs - Reps override'!I1644 ), 'F_Inputs - Reps'!I1644, 'F_Inputs - Reps override'!I1644 ) )</f>
        <v>0</v>
      </c>
      <c r="K1644" s="15">
        <f xml:space="preserve"> IF( ISNA( 'F_Inputs - Reps override'!J1644 ), "", IF( ISBLANK( 'F_Inputs - Reps override'!J1644 ), 'F_Inputs - Reps'!J1644, 'F_Inputs - Reps override'!J1644 ) )</f>
        <v>0</v>
      </c>
      <c r="L1644" s="7">
        <f t="shared" si="26"/>
        <v>0</v>
      </c>
      <c r="M1644" t="str">
        <f xml:space="preserve"> INDEX(Lookup!$D$3:$D$134, MATCH('Inputs - Reps'!D1644, Lookup!$C$3:$C$134, 0),)</f>
        <v>Plus Opex BIO</v>
      </c>
    </row>
    <row r="1645" spans="3:13">
      <c r="C1645" s="15" t="s">
        <v>309</v>
      </c>
      <c r="D1645" s="15" t="s">
        <v>150</v>
      </c>
      <c r="E1645" s="15" t="s">
        <v>151</v>
      </c>
      <c r="F1645" s="15" t="s">
        <v>36</v>
      </c>
      <c r="G1645" s="15">
        <f xml:space="preserve"> IF( ISNA( 'F_Inputs - Reps override'!F1645 ), "", IF( ISBLANK( 'F_Inputs - Reps override'!F1645 ), 'F_Inputs - Reps'!F1645, 'F_Inputs - Reps override'!F1645 ) )</f>
        <v>0</v>
      </c>
      <c r="H1645" s="15">
        <f xml:space="preserve"> IF( ISNA( 'F_Inputs - Reps override'!G1645 ), "", IF( ISBLANK( 'F_Inputs - Reps override'!G1645 ), 'F_Inputs - Reps'!G1645, 'F_Inputs - Reps override'!G1645 ) )</f>
        <v>0</v>
      </c>
      <c r="I1645" s="15">
        <f xml:space="preserve"> IF( ISNA( 'F_Inputs - Reps override'!H1645 ), "", IF( ISBLANK( 'F_Inputs - Reps override'!H1645 ), 'F_Inputs - Reps'!H1645, 'F_Inputs - Reps override'!H1645 ) )</f>
        <v>0</v>
      </c>
      <c r="J1645" s="15">
        <f xml:space="preserve"> IF( ISNA( 'F_Inputs - Reps override'!I1645 ), "", IF( ISBLANK( 'F_Inputs - Reps override'!I1645 ), 'F_Inputs - Reps'!I1645, 'F_Inputs - Reps override'!I1645 ) )</f>
        <v>0</v>
      </c>
      <c r="K1645" s="15">
        <f xml:space="preserve"> IF( ISNA( 'F_Inputs - Reps override'!J1645 ), "", IF( ISBLANK( 'F_Inputs - Reps override'!J1645 ), 'F_Inputs - Reps'!J1645, 'F_Inputs - Reps override'!J1645 ) )</f>
        <v>0</v>
      </c>
      <c r="L1645" s="7">
        <f t="shared" si="26"/>
        <v>0</v>
      </c>
      <c r="M1645" t="str">
        <f xml:space="preserve"> INDEX(Lookup!$D$3:$D$134, MATCH('Inputs - Reps'!D1645, Lookup!$C$3:$C$134, 0),)</f>
        <v>Plus Opex BIO</v>
      </c>
    </row>
    <row r="1646" spans="3:13">
      <c r="C1646" s="15" t="s">
        <v>309</v>
      </c>
      <c r="D1646" s="15" t="s">
        <v>152</v>
      </c>
      <c r="E1646" s="15" t="s">
        <v>153</v>
      </c>
      <c r="F1646" s="15" t="s">
        <v>36</v>
      </c>
      <c r="G1646" s="15">
        <f xml:space="preserve"> IF( ISNA( 'F_Inputs - Reps override'!F1646 ), "", IF( ISBLANK( 'F_Inputs - Reps override'!F1646 ), 'F_Inputs - Reps'!F1646, 'F_Inputs - Reps override'!F1646 ) )</f>
        <v>0</v>
      </c>
      <c r="H1646" s="15">
        <f xml:space="preserve"> IF( ISNA( 'F_Inputs - Reps override'!G1646 ), "", IF( ISBLANK( 'F_Inputs - Reps override'!G1646 ), 'F_Inputs - Reps'!G1646, 'F_Inputs - Reps override'!G1646 ) )</f>
        <v>0</v>
      </c>
      <c r="I1646" s="15">
        <f xml:space="preserve"> IF( ISNA( 'F_Inputs - Reps override'!H1646 ), "", IF( ISBLANK( 'F_Inputs - Reps override'!H1646 ), 'F_Inputs - Reps'!H1646, 'F_Inputs - Reps override'!H1646 ) )</f>
        <v>0</v>
      </c>
      <c r="J1646" s="15">
        <f xml:space="preserve"> IF( ISNA( 'F_Inputs - Reps override'!I1646 ), "", IF( ISBLANK( 'F_Inputs - Reps override'!I1646 ), 'F_Inputs - Reps'!I1646, 'F_Inputs - Reps override'!I1646 ) )</f>
        <v>0</v>
      </c>
      <c r="K1646" s="15">
        <f xml:space="preserve"> IF( ISNA( 'F_Inputs - Reps override'!J1646 ), "", IF( ISBLANK( 'F_Inputs - Reps override'!J1646 ), 'F_Inputs - Reps'!J1646, 'F_Inputs - Reps override'!J1646 ) )</f>
        <v>0</v>
      </c>
      <c r="L1646" s="7">
        <f t="shared" si="26"/>
        <v>0</v>
      </c>
      <c r="M1646" t="str">
        <f xml:space="preserve"> INDEX(Lookup!$D$3:$D$134, MATCH('Inputs - Reps'!D1646, Lookup!$C$3:$C$134, 0),)</f>
        <v>Plus Opex BIO</v>
      </c>
    </row>
    <row r="1647" spans="3:13">
      <c r="C1647" s="15" t="s">
        <v>309</v>
      </c>
      <c r="D1647" s="15" t="s">
        <v>154</v>
      </c>
      <c r="E1647" s="15" t="s">
        <v>155</v>
      </c>
      <c r="F1647" s="15" t="s">
        <v>36</v>
      </c>
      <c r="G1647" s="15">
        <f xml:space="preserve"> IF( ISNA( 'F_Inputs - Reps override'!F1647 ), "", IF( ISBLANK( 'F_Inputs - Reps override'!F1647 ), 'F_Inputs - Reps'!F1647, 'F_Inputs - Reps override'!F1647 ) )</f>
        <v>0</v>
      </c>
      <c r="H1647" s="15">
        <f xml:space="preserve"> IF( ISNA( 'F_Inputs - Reps override'!G1647 ), "", IF( ISBLANK( 'F_Inputs - Reps override'!G1647 ), 'F_Inputs - Reps'!G1647, 'F_Inputs - Reps override'!G1647 ) )</f>
        <v>0</v>
      </c>
      <c r="I1647" s="15">
        <f xml:space="preserve"> IF( ISNA( 'F_Inputs - Reps override'!H1647 ), "", IF( ISBLANK( 'F_Inputs - Reps override'!H1647 ), 'F_Inputs - Reps'!H1647, 'F_Inputs - Reps override'!H1647 ) )</f>
        <v>0</v>
      </c>
      <c r="J1647" s="15">
        <f xml:space="preserve"> IF( ISNA( 'F_Inputs - Reps override'!I1647 ), "", IF( ISBLANK( 'F_Inputs - Reps override'!I1647 ), 'F_Inputs - Reps'!I1647, 'F_Inputs - Reps override'!I1647 ) )</f>
        <v>0</v>
      </c>
      <c r="K1647" s="15">
        <f xml:space="preserve"> IF( ISNA( 'F_Inputs - Reps override'!J1647 ), "", IF( ISBLANK( 'F_Inputs - Reps override'!J1647 ), 'F_Inputs - Reps'!J1647, 'F_Inputs - Reps override'!J1647 ) )</f>
        <v>0</v>
      </c>
      <c r="L1647" s="7">
        <f t="shared" si="26"/>
        <v>0</v>
      </c>
      <c r="M1647" t="str">
        <f xml:space="preserve"> INDEX(Lookup!$D$3:$D$134, MATCH('Inputs - Reps'!D1647, Lookup!$C$3:$C$134, 0),)</f>
        <v>Plus Opex WWN</v>
      </c>
    </row>
    <row r="1648" spans="3:13">
      <c r="C1648" s="15" t="s">
        <v>309</v>
      </c>
      <c r="D1648" s="15" t="s">
        <v>156</v>
      </c>
      <c r="E1648" s="15" t="s">
        <v>157</v>
      </c>
      <c r="F1648" s="15" t="s">
        <v>36</v>
      </c>
      <c r="G1648" s="15">
        <f xml:space="preserve"> IF( ISNA( 'F_Inputs - Reps override'!F1648 ), "", IF( ISBLANK( 'F_Inputs - Reps override'!F1648 ), 'F_Inputs - Reps'!F1648, 'F_Inputs - Reps override'!F1648 ) )</f>
        <v>0</v>
      </c>
      <c r="H1648" s="15">
        <f xml:space="preserve"> IF( ISNA( 'F_Inputs - Reps override'!G1648 ), "", IF( ISBLANK( 'F_Inputs - Reps override'!G1648 ), 'F_Inputs - Reps'!G1648, 'F_Inputs - Reps override'!G1648 ) )</f>
        <v>0</v>
      </c>
      <c r="I1648" s="15">
        <f xml:space="preserve"> IF( ISNA( 'F_Inputs - Reps override'!H1648 ), "", IF( ISBLANK( 'F_Inputs - Reps override'!H1648 ), 'F_Inputs - Reps'!H1648, 'F_Inputs - Reps override'!H1648 ) )</f>
        <v>0</v>
      </c>
      <c r="J1648" s="15">
        <f xml:space="preserve"> IF( ISNA( 'F_Inputs - Reps override'!I1648 ), "", IF( ISBLANK( 'F_Inputs - Reps override'!I1648 ), 'F_Inputs - Reps'!I1648, 'F_Inputs - Reps override'!I1648 ) )</f>
        <v>0</v>
      </c>
      <c r="K1648" s="15">
        <f xml:space="preserve"> IF( ISNA( 'F_Inputs - Reps override'!J1648 ), "", IF( ISBLANK( 'F_Inputs - Reps override'!J1648 ), 'F_Inputs - Reps'!J1648, 'F_Inputs - Reps override'!J1648 ) )</f>
        <v>0</v>
      </c>
      <c r="L1648" s="7">
        <f t="shared" si="26"/>
        <v>0</v>
      </c>
      <c r="M1648" t="str">
        <f xml:space="preserve"> INDEX(Lookup!$D$3:$D$134, MATCH('Inputs - Reps'!D1648, Lookup!$C$3:$C$134, 0),)</f>
        <v>Plus Opex WWN</v>
      </c>
    </row>
    <row r="1649" spans="3:13">
      <c r="C1649" s="15" t="s">
        <v>309</v>
      </c>
      <c r="D1649" s="15" t="s">
        <v>158</v>
      </c>
      <c r="E1649" s="15" t="s">
        <v>159</v>
      </c>
      <c r="F1649" s="15" t="s">
        <v>36</v>
      </c>
      <c r="G1649" s="15">
        <f xml:space="preserve"> IF( ISNA( 'F_Inputs - Reps override'!F1649 ), "", IF( ISBLANK( 'F_Inputs - Reps override'!F1649 ), 'F_Inputs - Reps'!F1649, 'F_Inputs - Reps override'!F1649 ) )</f>
        <v>0</v>
      </c>
      <c r="H1649" s="15">
        <f xml:space="preserve"> IF( ISNA( 'F_Inputs - Reps override'!G1649 ), "", IF( ISBLANK( 'F_Inputs - Reps override'!G1649 ), 'F_Inputs - Reps'!G1649, 'F_Inputs - Reps override'!G1649 ) )</f>
        <v>0</v>
      </c>
      <c r="I1649" s="15">
        <f xml:space="preserve"> IF( ISNA( 'F_Inputs - Reps override'!H1649 ), "", IF( ISBLANK( 'F_Inputs - Reps override'!H1649 ), 'F_Inputs - Reps'!H1649, 'F_Inputs - Reps override'!H1649 ) )</f>
        <v>0</v>
      </c>
      <c r="J1649" s="15">
        <f xml:space="preserve"> IF( ISNA( 'F_Inputs - Reps override'!I1649 ), "", IF( ISBLANK( 'F_Inputs - Reps override'!I1649 ), 'F_Inputs - Reps'!I1649, 'F_Inputs - Reps override'!I1649 ) )</f>
        <v>0</v>
      </c>
      <c r="K1649" s="15">
        <f xml:space="preserve"> IF( ISNA( 'F_Inputs - Reps override'!J1649 ), "", IF( ISBLANK( 'F_Inputs - Reps override'!J1649 ), 'F_Inputs - Reps'!J1649, 'F_Inputs - Reps override'!J1649 ) )</f>
        <v>0</v>
      </c>
      <c r="L1649" s="7">
        <f t="shared" si="26"/>
        <v>0</v>
      </c>
      <c r="M1649" t="str">
        <f xml:space="preserve"> INDEX(Lookup!$D$3:$D$134, MATCH('Inputs - Reps'!D1649, Lookup!$C$3:$C$134, 0),)</f>
        <v>Plus Opex BIO</v>
      </c>
    </row>
    <row r="1650" spans="3:13">
      <c r="C1650" s="15" t="s">
        <v>309</v>
      </c>
      <c r="D1650" s="15" t="s">
        <v>160</v>
      </c>
      <c r="E1650" s="15" t="s">
        <v>161</v>
      </c>
      <c r="F1650" s="15" t="s">
        <v>36</v>
      </c>
      <c r="G1650" s="15">
        <f xml:space="preserve"> IF( ISNA( 'F_Inputs - Reps override'!F1650 ), "", IF( ISBLANK( 'F_Inputs - Reps override'!F1650 ), 'F_Inputs - Reps'!F1650, 'F_Inputs - Reps override'!F1650 ) )</f>
        <v>0</v>
      </c>
      <c r="H1650" s="15">
        <f xml:space="preserve"> IF( ISNA( 'F_Inputs - Reps override'!G1650 ), "", IF( ISBLANK( 'F_Inputs - Reps override'!G1650 ), 'F_Inputs - Reps'!G1650, 'F_Inputs - Reps override'!G1650 ) )</f>
        <v>0</v>
      </c>
      <c r="I1650" s="15">
        <f xml:space="preserve"> IF( ISNA( 'F_Inputs - Reps override'!H1650 ), "", IF( ISBLANK( 'F_Inputs - Reps override'!H1650 ), 'F_Inputs - Reps'!H1650, 'F_Inputs - Reps override'!H1650 ) )</f>
        <v>0</v>
      </c>
      <c r="J1650" s="15">
        <f xml:space="preserve"> IF( ISNA( 'F_Inputs - Reps override'!I1650 ), "", IF( ISBLANK( 'F_Inputs - Reps override'!I1650 ), 'F_Inputs - Reps'!I1650, 'F_Inputs - Reps override'!I1650 ) )</f>
        <v>0</v>
      </c>
      <c r="K1650" s="15">
        <f xml:space="preserve"> IF( ISNA( 'F_Inputs - Reps override'!J1650 ), "", IF( ISBLANK( 'F_Inputs - Reps override'!J1650 ), 'F_Inputs - Reps'!J1650, 'F_Inputs - Reps override'!J1650 ) )</f>
        <v>0</v>
      </c>
      <c r="L1650" s="7">
        <f t="shared" si="26"/>
        <v>0</v>
      </c>
      <c r="M1650" t="str">
        <f xml:space="preserve"> INDEX(Lookup!$D$3:$D$134, MATCH('Inputs - Reps'!D1650, Lookup!$C$3:$C$134, 0),)</f>
        <v>Plus Opex BIO</v>
      </c>
    </row>
    <row r="1651" spans="3:13">
      <c r="C1651" s="15" t="s">
        <v>309</v>
      </c>
      <c r="D1651" s="15" t="s">
        <v>162</v>
      </c>
      <c r="E1651" s="15" t="s">
        <v>163</v>
      </c>
      <c r="F1651" s="15" t="s">
        <v>36</v>
      </c>
      <c r="G1651" s="15">
        <f xml:space="preserve"> IF( ISNA( 'F_Inputs - Reps override'!F1651 ), "", IF( ISBLANK( 'F_Inputs - Reps override'!F1651 ), 'F_Inputs - Reps'!F1651, 'F_Inputs - Reps override'!F1651 ) )</f>
        <v>0</v>
      </c>
      <c r="H1651" s="15">
        <f xml:space="preserve"> IF( ISNA( 'F_Inputs - Reps override'!G1651 ), "", IF( ISBLANK( 'F_Inputs - Reps override'!G1651 ), 'F_Inputs - Reps'!G1651, 'F_Inputs - Reps override'!G1651 ) )</f>
        <v>0</v>
      </c>
      <c r="I1651" s="15">
        <f xml:space="preserve"> IF( ISNA( 'F_Inputs - Reps override'!H1651 ), "", IF( ISBLANK( 'F_Inputs - Reps override'!H1651 ), 'F_Inputs - Reps'!H1651, 'F_Inputs - Reps override'!H1651 ) )</f>
        <v>0</v>
      </c>
      <c r="J1651" s="15">
        <f xml:space="preserve"> IF( ISNA( 'F_Inputs - Reps override'!I1651 ), "", IF( ISBLANK( 'F_Inputs - Reps override'!I1651 ), 'F_Inputs - Reps'!I1651, 'F_Inputs - Reps override'!I1651 ) )</f>
        <v>0</v>
      </c>
      <c r="K1651" s="15">
        <f xml:space="preserve"> IF( ISNA( 'F_Inputs - Reps override'!J1651 ), "", IF( ISBLANK( 'F_Inputs - Reps override'!J1651 ), 'F_Inputs - Reps'!J1651, 'F_Inputs - Reps override'!J1651 ) )</f>
        <v>0</v>
      </c>
      <c r="L1651" s="7">
        <f t="shared" si="26"/>
        <v>0</v>
      </c>
      <c r="M1651" t="str">
        <f xml:space="preserve"> INDEX(Lookup!$D$3:$D$134, MATCH('Inputs - Reps'!D1651, Lookup!$C$3:$C$134, 0),)</f>
        <v>Plus Opex BIO</v>
      </c>
    </row>
    <row r="1652" spans="3:13">
      <c r="C1652" s="15" t="s">
        <v>309</v>
      </c>
      <c r="D1652" s="15" t="s">
        <v>164</v>
      </c>
      <c r="E1652" s="15" t="s">
        <v>165</v>
      </c>
      <c r="F1652" s="15" t="s">
        <v>36</v>
      </c>
      <c r="G1652" s="15">
        <f xml:space="preserve"> IF( ISNA( 'F_Inputs - Reps override'!F1652 ), "", IF( ISBLANK( 'F_Inputs - Reps override'!F1652 ), 'F_Inputs - Reps'!F1652, 'F_Inputs - Reps override'!F1652 ) )</f>
        <v>0</v>
      </c>
      <c r="H1652" s="15">
        <f xml:space="preserve"> IF( ISNA( 'F_Inputs - Reps override'!G1652 ), "", IF( ISBLANK( 'F_Inputs - Reps override'!G1652 ), 'F_Inputs - Reps'!G1652, 'F_Inputs - Reps override'!G1652 ) )</f>
        <v>0</v>
      </c>
      <c r="I1652" s="15">
        <f xml:space="preserve"> IF( ISNA( 'F_Inputs - Reps override'!H1652 ), "", IF( ISBLANK( 'F_Inputs - Reps override'!H1652 ), 'F_Inputs - Reps'!H1652, 'F_Inputs - Reps override'!H1652 ) )</f>
        <v>0</v>
      </c>
      <c r="J1652" s="15">
        <f xml:space="preserve"> IF( ISNA( 'F_Inputs - Reps override'!I1652 ), "", IF( ISBLANK( 'F_Inputs - Reps override'!I1652 ), 'F_Inputs - Reps'!I1652, 'F_Inputs - Reps override'!I1652 ) )</f>
        <v>0</v>
      </c>
      <c r="K1652" s="15">
        <f xml:space="preserve"> IF( ISNA( 'F_Inputs - Reps override'!J1652 ), "", IF( ISBLANK( 'F_Inputs - Reps override'!J1652 ), 'F_Inputs - Reps'!J1652, 'F_Inputs - Reps override'!J1652 ) )</f>
        <v>0</v>
      </c>
      <c r="L1652" s="7">
        <f t="shared" si="26"/>
        <v>0</v>
      </c>
      <c r="M1652" t="str">
        <f xml:space="preserve"> INDEX(Lookup!$D$3:$D$134, MATCH('Inputs - Reps'!D1652, Lookup!$C$3:$C$134, 0),)</f>
        <v>Plus Opex WWN</v>
      </c>
    </row>
    <row r="1653" spans="3:13">
      <c r="C1653" s="15" t="s">
        <v>309</v>
      </c>
      <c r="D1653" s="15" t="s">
        <v>166</v>
      </c>
      <c r="E1653" s="15" t="s">
        <v>167</v>
      </c>
      <c r="F1653" s="15" t="s">
        <v>36</v>
      </c>
      <c r="G1653" s="15">
        <f xml:space="preserve"> IF( ISNA( 'F_Inputs - Reps override'!F1653 ), "", IF( ISBLANK( 'F_Inputs - Reps override'!F1653 ), 'F_Inputs - Reps'!F1653, 'F_Inputs - Reps override'!F1653 ) )</f>
        <v>0</v>
      </c>
      <c r="H1653" s="15">
        <f xml:space="preserve"> IF( ISNA( 'F_Inputs - Reps override'!G1653 ), "", IF( ISBLANK( 'F_Inputs - Reps override'!G1653 ), 'F_Inputs - Reps'!G1653, 'F_Inputs - Reps override'!G1653 ) )</f>
        <v>0</v>
      </c>
      <c r="I1653" s="15">
        <f xml:space="preserve"> IF( ISNA( 'F_Inputs - Reps override'!H1653 ), "", IF( ISBLANK( 'F_Inputs - Reps override'!H1653 ), 'F_Inputs - Reps'!H1653, 'F_Inputs - Reps override'!H1653 ) )</f>
        <v>0</v>
      </c>
      <c r="J1653" s="15">
        <f xml:space="preserve"> IF( ISNA( 'F_Inputs - Reps override'!I1653 ), "", IF( ISBLANK( 'F_Inputs - Reps override'!I1653 ), 'F_Inputs - Reps'!I1653, 'F_Inputs - Reps override'!I1653 ) )</f>
        <v>0</v>
      </c>
      <c r="K1653" s="15">
        <f xml:space="preserve"> IF( ISNA( 'F_Inputs - Reps override'!J1653 ), "", IF( ISBLANK( 'F_Inputs - Reps override'!J1653 ), 'F_Inputs - Reps'!J1653, 'F_Inputs - Reps override'!J1653 ) )</f>
        <v>0</v>
      </c>
      <c r="L1653" s="7">
        <f t="shared" si="26"/>
        <v>0</v>
      </c>
      <c r="M1653" t="str">
        <f xml:space="preserve"> INDEX(Lookup!$D$3:$D$134, MATCH('Inputs - Reps'!D1653, Lookup!$C$3:$C$134, 0),)</f>
        <v>Plus Opex WWN</v>
      </c>
    </row>
    <row r="1654" spans="3:13">
      <c r="C1654" s="15" t="s">
        <v>309</v>
      </c>
      <c r="D1654" s="15" t="s">
        <v>168</v>
      </c>
      <c r="E1654" s="15" t="s">
        <v>169</v>
      </c>
      <c r="F1654" s="15" t="s">
        <v>36</v>
      </c>
      <c r="G1654" s="15">
        <f xml:space="preserve"> IF( ISNA( 'F_Inputs - Reps override'!F1654 ), "", IF( ISBLANK( 'F_Inputs - Reps override'!F1654 ), 'F_Inputs - Reps'!F1654, 'F_Inputs - Reps override'!F1654 ) )</f>
        <v>0</v>
      </c>
      <c r="H1654" s="15">
        <f xml:space="preserve"> IF( ISNA( 'F_Inputs - Reps override'!G1654 ), "", IF( ISBLANK( 'F_Inputs - Reps override'!G1654 ), 'F_Inputs - Reps'!G1654, 'F_Inputs - Reps override'!G1654 ) )</f>
        <v>0</v>
      </c>
      <c r="I1654" s="15">
        <f xml:space="preserve"> IF( ISNA( 'F_Inputs - Reps override'!H1654 ), "", IF( ISBLANK( 'F_Inputs - Reps override'!H1654 ), 'F_Inputs - Reps'!H1654, 'F_Inputs - Reps override'!H1654 ) )</f>
        <v>0</v>
      </c>
      <c r="J1654" s="15">
        <f xml:space="preserve"> IF( ISNA( 'F_Inputs - Reps override'!I1654 ), "", IF( ISBLANK( 'F_Inputs - Reps override'!I1654 ), 'F_Inputs - Reps'!I1654, 'F_Inputs - Reps override'!I1654 ) )</f>
        <v>0</v>
      </c>
      <c r="K1654" s="15">
        <f xml:space="preserve"> IF( ISNA( 'F_Inputs - Reps override'!J1654 ), "", IF( ISBLANK( 'F_Inputs - Reps override'!J1654 ), 'F_Inputs - Reps'!J1654, 'F_Inputs - Reps override'!J1654 ) )</f>
        <v>0</v>
      </c>
      <c r="L1654" s="7">
        <f t="shared" si="26"/>
        <v>0</v>
      </c>
      <c r="M1654" t="str">
        <f xml:space="preserve"> INDEX(Lookup!$D$3:$D$134, MATCH('Inputs - Reps'!D1654, Lookup!$C$3:$C$134, 0),)</f>
        <v>Plus Opex BIO</v>
      </c>
    </row>
    <row r="1655" spans="3:13">
      <c r="C1655" s="15" t="s">
        <v>309</v>
      </c>
      <c r="D1655" s="15" t="s">
        <v>170</v>
      </c>
      <c r="E1655" s="15" t="s">
        <v>171</v>
      </c>
      <c r="F1655" s="15" t="s">
        <v>36</v>
      </c>
      <c r="G1655" s="15">
        <f xml:space="preserve"> IF( ISNA( 'F_Inputs - Reps override'!F1655 ), "", IF( ISBLANK( 'F_Inputs - Reps override'!F1655 ), 'F_Inputs - Reps'!F1655, 'F_Inputs - Reps override'!F1655 ) )</f>
        <v>0</v>
      </c>
      <c r="H1655" s="15">
        <f xml:space="preserve"> IF( ISNA( 'F_Inputs - Reps override'!G1655 ), "", IF( ISBLANK( 'F_Inputs - Reps override'!G1655 ), 'F_Inputs - Reps'!G1655, 'F_Inputs - Reps override'!G1655 ) )</f>
        <v>0</v>
      </c>
      <c r="I1655" s="15">
        <f xml:space="preserve"> IF( ISNA( 'F_Inputs - Reps override'!H1655 ), "", IF( ISBLANK( 'F_Inputs - Reps override'!H1655 ), 'F_Inputs - Reps'!H1655, 'F_Inputs - Reps override'!H1655 ) )</f>
        <v>0</v>
      </c>
      <c r="J1655" s="15">
        <f xml:space="preserve"> IF( ISNA( 'F_Inputs - Reps override'!I1655 ), "", IF( ISBLANK( 'F_Inputs - Reps override'!I1655 ), 'F_Inputs - Reps'!I1655, 'F_Inputs - Reps override'!I1655 ) )</f>
        <v>0</v>
      </c>
      <c r="K1655" s="15">
        <f xml:space="preserve"> IF( ISNA( 'F_Inputs - Reps override'!J1655 ), "", IF( ISBLANK( 'F_Inputs - Reps override'!J1655 ), 'F_Inputs - Reps'!J1655, 'F_Inputs - Reps override'!J1655 ) )</f>
        <v>0</v>
      </c>
      <c r="L1655" s="7">
        <f t="shared" si="26"/>
        <v>0</v>
      </c>
      <c r="M1655" t="str">
        <f xml:space="preserve"> INDEX(Lookup!$D$3:$D$134, MATCH('Inputs - Reps'!D1655, Lookup!$C$3:$C$134, 0),)</f>
        <v>Plus Opex BIO</v>
      </c>
    </row>
    <row r="1656" spans="3:13">
      <c r="C1656" s="15" t="s">
        <v>309</v>
      </c>
      <c r="D1656" s="15" t="s">
        <v>172</v>
      </c>
      <c r="E1656" s="15" t="s">
        <v>173</v>
      </c>
      <c r="F1656" s="15" t="s">
        <v>36</v>
      </c>
      <c r="G1656" s="15">
        <f xml:space="preserve"> IF( ISNA( 'F_Inputs - Reps override'!F1656 ), "", IF( ISBLANK( 'F_Inputs - Reps override'!F1656 ), 'F_Inputs - Reps'!F1656, 'F_Inputs - Reps override'!F1656 ) )</f>
        <v>0</v>
      </c>
      <c r="H1656" s="15">
        <f xml:space="preserve"> IF( ISNA( 'F_Inputs - Reps override'!G1656 ), "", IF( ISBLANK( 'F_Inputs - Reps override'!G1656 ), 'F_Inputs - Reps'!G1656, 'F_Inputs - Reps override'!G1656 ) )</f>
        <v>0</v>
      </c>
      <c r="I1656" s="15">
        <f xml:space="preserve"> IF( ISNA( 'F_Inputs - Reps override'!H1656 ), "", IF( ISBLANK( 'F_Inputs - Reps override'!H1656 ), 'F_Inputs - Reps'!H1656, 'F_Inputs - Reps override'!H1656 ) )</f>
        <v>0</v>
      </c>
      <c r="J1656" s="15">
        <f xml:space="preserve"> IF( ISNA( 'F_Inputs - Reps override'!I1656 ), "", IF( ISBLANK( 'F_Inputs - Reps override'!I1656 ), 'F_Inputs - Reps'!I1656, 'F_Inputs - Reps override'!I1656 ) )</f>
        <v>0</v>
      </c>
      <c r="K1656" s="15">
        <f xml:space="preserve"> IF( ISNA( 'F_Inputs - Reps override'!J1656 ), "", IF( ISBLANK( 'F_Inputs - Reps override'!J1656 ), 'F_Inputs - Reps'!J1656, 'F_Inputs - Reps override'!J1656 ) )</f>
        <v>0</v>
      </c>
      <c r="L1656" s="7">
        <f t="shared" si="26"/>
        <v>0</v>
      </c>
      <c r="M1656" t="str">
        <f xml:space="preserve"> INDEX(Lookup!$D$3:$D$134, MATCH('Inputs - Reps'!D1656, Lookup!$C$3:$C$134, 0),)</f>
        <v>Plus Opex BIO</v>
      </c>
    </row>
    <row r="1657" spans="3:13">
      <c r="C1657" s="15" t="s">
        <v>309</v>
      </c>
      <c r="D1657" s="15" t="s">
        <v>174</v>
      </c>
      <c r="E1657" s="15" t="s">
        <v>175</v>
      </c>
      <c r="F1657" s="15" t="s">
        <v>36</v>
      </c>
      <c r="G1657" s="15">
        <f xml:space="preserve"> IF( ISNA( 'F_Inputs - Reps override'!F1657 ), "", IF( ISBLANK( 'F_Inputs - Reps override'!F1657 ), 'F_Inputs - Reps'!F1657, 'F_Inputs - Reps override'!F1657 ) )</f>
        <v>0</v>
      </c>
      <c r="H1657" s="15">
        <f xml:space="preserve"> IF( ISNA( 'F_Inputs - Reps override'!G1657 ), "", IF( ISBLANK( 'F_Inputs - Reps override'!G1657 ), 'F_Inputs - Reps'!G1657, 'F_Inputs - Reps override'!G1657 ) )</f>
        <v>0</v>
      </c>
      <c r="I1657" s="15">
        <f xml:space="preserve"> IF( ISNA( 'F_Inputs - Reps override'!H1657 ), "", IF( ISBLANK( 'F_Inputs - Reps override'!H1657 ), 'F_Inputs - Reps'!H1657, 'F_Inputs - Reps override'!H1657 ) )</f>
        <v>0</v>
      </c>
      <c r="J1657" s="15">
        <f xml:space="preserve"> IF( ISNA( 'F_Inputs - Reps override'!I1657 ), "", IF( ISBLANK( 'F_Inputs - Reps override'!I1657 ), 'F_Inputs - Reps'!I1657, 'F_Inputs - Reps override'!I1657 ) )</f>
        <v>0</v>
      </c>
      <c r="K1657" s="15">
        <f xml:space="preserve"> IF( ISNA( 'F_Inputs - Reps override'!J1657 ), "", IF( ISBLANK( 'F_Inputs - Reps override'!J1657 ), 'F_Inputs - Reps'!J1657, 'F_Inputs - Reps override'!J1657 ) )</f>
        <v>0</v>
      </c>
      <c r="L1657" s="7">
        <f t="shared" si="26"/>
        <v>0</v>
      </c>
      <c r="M1657" t="str">
        <f xml:space="preserve"> INDEX(Lookup!$D$3:$D$134, MATCH('Inputs - Reps'!D1657, Lookup!$C$3:$C$134, 0),)</f>
        <v>Plus Opex WWN</v>
      </c>
    </row>
    <row r="1658" spans="3:13">
      <c r="C1658" s="15" t="s">
        <v>309</v>
      </c>
      <c r="D1658" s="15" t="s">
        <v>176</v>
      </c>
      <c r="E1658" s="15" t="s">
        <v>177</v>
      </c>
      <c r="F1658" s="15" t="s">
        <v>36</v>
      </c>
      <c r="G1658" s="15">
        <f xml:space="preserve"> IF( ISNA( 'F_Inputs - Reps override'!F1658 ), "", IF( ISBLANK( 'F_Inputs - Reps override'!F1658 ), 'F_Inputs - Reps'!F1658, 'F_Inputs - Reps override'!F1658 ) )</f>
        <v>0</v>
      </c>
      <c r="H1658" s="15">
        <f xml:space="preserve"> IF( ISNA( 'F_Inputs - Reps override'!G1658 ), "", IF( ISBLANK( 'F_Inputs - Reps override'!G1658 ), 'F_Inputs - Reps'!G1658, 'F_Inputs - Reps override'!G1658 ) )</f>
        <v>0</v>
      </c>
      <c r="I1658" s="15">
        <f xml:space="preserve"> IF( ISNA( 'F_Inputs - Reps override'!H1658 ), "", IF( ISBLANK( 'F_Inputs - Reps override'!H1658 ), 'F_Inputs - Reps'!H1658, 'F_Inputs - Reps override'!H1658 ) )</f>
        <v>0</v>
      </c>
      <c r="J1658" s="15">
        <f xml:space="preserve"> IF( ISNA( 'F_Inputs - Reps override'!I1658 ), "", IF( ISBLANK( 'F_Inputs - Reps override'!I1658 ), 'F_Inputs - Reps'!I1658, 'F_Inputs - Reps override'!I1658 ) )</f>
        <v>0</v>
      </c>
      <c r="K1658" s="15">
        <f xml:space="preserve"> IF( ISNA( 'F_Inputs - Reps override'!J1658 ), "", IF( ISBLANK( 'F_Inputs - Reps override'!J1658 ), 'F_Inputs - Reps'!J1658, 'F_Inputs - Reps override'!J1658 ) )</f>
        <v>0</v>
      </c>
      <c r="L1658" s="7">
        <f t="shared" si="26"/>
        <v>0</v>
      </c>
      <c r="M1658" t="str">
        <f xml:space="preserve"> INDEX(Lookup!$D$3:$D$134, MATCH('Inputs - Reps'!D1658, Lookup!$C$3:$C$134, 0),)</f>
        <v>Plus Opex WWN</v>
      </c>
    </row>
    <row r="1659" spans="3:13">
      <c r="C1659" s="15" t="s">
        <v>309</v>
      </c>
      <c r="D1659" s="15" t="s">
        <v>178</v>
      </c>
      <c r="E1659" s="15" t="s">
        <v>179</v>
      </c>
      <c r="F1659" s="15" t="s">
        <v>36</v>
      </c>
      <c r="G1659" s="15">
        <f xml:space="preserve"> IF( ISNA( 'F_Inputs - Reps override'!F1659 ), "", IF( ISBLANK( 'F_Inputs - Reps override'!F1659 ), 'F_Inputs - Reps'!F1659, 'F_Inputs - Reps override'!F1659 ) )</f>
        <v>0</v>
      </c>
      <c r="H1659" s="15">
        <f xml:space="preserve"> IF( ISNA( 'F_Inputs - Reps override'!G1659 ), "", IF( ISBLANK( 'F_Inputs - Reps override'!G1659 ), 'F_Inputs - Reps'!G1659, 'F_Inputs - Reps override'!G1659 ) )</f>
        <v>0</v>
      </c>
      <c r="I1659" s="15">
        <f xml:space="preserve"> IF( ISNA( 'F_Inputs - Reps override'!H1659 ), "", IF( ISBLANK( 'F_Inputs - Reps override'!H1659 ), 'F_Inputs - Reps'!H1659, 'F_Inputs - Reps override'!H1659 ) )</f>
        <v>0</v>
      </c>
      <c r="J1659" s="15">
        <f xml:space="preserve"> IF( ISNA( 'F_Inputs - Reps override'!I1659 ), "", IF( ISBLANK( 'F_Inputs - Reps override'!I1659 ), 'F_Inputs - Reps'!I1659, 'F_Inputs - Reps override'!I1659 ) )</f>
        <v>0</v>
      </c>
      <c r="K1659" s="15">
        <f xml:space="preserve"> IF( ISNA( 'F_Inputs - Reps override'!J1659 ), "", IF( ISBLANK( 'F_Inputs - Reps override'!J1659 ), 'F_Inputs - Reps'!J1659, 'F_Inputs - Reps override'!J1659 ) )</f>
        <v>0</v>
      </c>
      <c r="L1659" s="7">
        <f t="shared" si="26"/>
        <v>0</v>
      </c>
      <c r="M1659" t="str">
        <f xml:space="preserve"> INDEX(Lookup!$D$3:$D$134, MATCH('Inputs - Reps'!D1659, Lookup!$C$3:$C$134, 0),)</f>
        <v>Plus Opex BIO</v>
      </c>
    </row>
    <row r="1660" spans="3:13">
      <c r="C1660" s="15" t="s">
        <v>309</v>
      </c>
      <c r="D1660" s="15" t="s">
        <v>180</v>
      </c>
      <c r="E1660" s="15" t="s">
        <v>181</v>
      </c>
      <c r="F1660" s="15" t="s">
        <v>36</v>
      </c>
      <c r="G1660" s="15">
        <f xml:space="preserve"> IF( ISNA( 'F_Inputs - Reps override'!F1660 ), "", IF( ISBLANK( 'F_Inputs - Reps override'!F1660 ), 'F_Inputs - Reps'!F1660, 'F_Inputs - Reps override'!F1660 ) )</f>
        <v>0</v>
      </c>
      <c r="H1660" s="15">
        <f xml:space="preserve"> IF( ISNA( 'F_Inputs - Reps override'!G1660 ), "", IF( ISBLANK( 'F_Inputs - Reps override'!G1660 ), 'F_Inputs - Reps'!G1660, 'F_Inputs - Reps override'!G1660 ) )</f>
        <v>0</v>
      </c>
      <c r="I1660" s="15">
        <f xml:space="preserve"> IF( ISNA( 'F_Inputs - Reps override'!H1660 ), "", IF( ISBLANK( 'F_Inputs - Reps override'!H1660 ), 'F_Inputs - Reps'!H1660, 'F_Inputs - Reps override'!H1660 ) )</f>
        <v>0</v>
      </c>
      <c r="J1660" s="15">
        <f xml:space="preserve"> IF( ISNA( 'F_Inputs - Reps override'!I1660 ), "", IF( ISBLANK( 'F_Inputs - Reps override'!I1660 ), 'F_Inputs - Reps'!I1660, 'F_Inputs - Reps override'!I1660 ) )</f>
        <v>0</v>
      </c>
      <c r="K1660" s="15">
        <f xml:space="preserve"> IF( ISNA( 'F_Inputs - Reps override'!J1660 ), "", IF( ISBLANK( 'F_Inputs - Reps override'!J1660 ), 'F_Inputs - Reps'!J1660, 'F_Inputs - Reps override'!J1660 ) )</f>
        <v>0</v>
      </c>
      <c r="L1660" s="7">
        <f t="shared" si="26"/>
        <v>0</v>
      </c>
      <c r="M1660" t="str">
        <f xml:space="preserve"> INDEX(Lookup!$D$3:$D$134, MATCH('Inputs - Reps'!D1660, Lookup!$C$3:$C$134, 0),)</f>
        <v>Plus Opex BIO</v>
      </c>
    </row>
    <row r="1661" spans="3:13">
      <c r="C1661" s="15" t="s">
        <v>309</v>
      </c>
      <c r="D1661" s="15" t="s">
        <v>182</v>
      </c>
      <c r="E1661" s="15" t="s">
        <v>183</v>
      </c>
      <c r="F1661" s="15" t="s">
        <v>36</v>
      </c>
      <c r="G1661" s="15">
        <f xml:space="preserve"> IF( ISNA( 'F_Inputs - Reps override'!F1661 ), "", IF( ISBLANK( 'F_Inputs - Reps override'!F1661 ), 'F_Inputs - Reps'!F1661, 'F_Inputs - Reps override'!F1661 ) )</f>
        <v>0</v>
      </c>
      <c r="H1661" s="15">
        <f xml:space="preserve"> IF( ISNA( 'F_Inputs - Reps override'!G1661 ), "", IF( ISBLANK( 'F_Inputs - Reps override'!G1661 ), 'F_Inputs - Reps'!G1661, 'F_Inputs - Reps override'!G1661 ) )</f>
        <v>0</v>
      </c>
      <c r="I1661" s="15">
        <f xml:space="preserve"> IF( ISNA( 'F_Inputs - Reps override'!H1661 ), "", IF( ISBLANK( 'F_Inputs - Reps override'!H1661 ), 'F_Inputs - Reps'!H1661, 'F_Inputs - Reps override'!H1661 ) )</f>
        <v>0</v>
      </c>
      <c r="J1661" s="15">
        <f xml:space="preserve"> IF( ISNA( 'F_Inputs - Reps override'!I1661 ), "", IF( ISBLANK( 'F_Inputs - Reps override'!I1661 ), 'F_Inputs - Reps'!I1661, 'F_Inputs - Reps override'!I1661 ) )</f>
        <v>0</v>
      </c>
      <c r="K1661" s="15">
        <f xml:space="preserve"> IF( ISNA( 'F_Inputs - Reps override'!J1661 ), "", IF( ISBLANK( 'F_Inputs - Reps override'!J1661 ), 'F_Inputs - Reps'!J1661, 'F_Inputs - Reps override'!J1661 ) )</f>
        <v>0</v>
      </c>
      <c r="L1661" s="7">
        <f t="shared" si="26"/>
        <v>0</v>
      </c>
      <c r="M1661" t="str">
        <f xml:space="preserve"> INDEX(Lookup!$D$3:$D$134, MATCH('Inputs - Reps'!D1661, Lookup!$C$3:$C$134, 0),)</f>
        <v>Plus Opex BIO</v>
      </c>
    </row>
    <row r="1662" spans="3:13">
      <c r="C1662" s="15" t="s">
        <v>309</v>
      </c>
      <c r="D1662" s="15" t="s">
        <v>184</v>
      </c>
      <c r="E1662" s="15" t="s">
        <v>185</v>
      </c>
      <c r="F1662" s="15" t="s">
        <v>36</v>
      </c>
      <c r="G1662" s="15">
        <f xml:space="preserve"> IF( ISNA( 'F_Inputs - Reps override'!F1662 ), "", IF( ISBLANK( 'F_Inputs - Reps override'!F1662 ), 'F_Inputs - Reps'!F1662, 'F_Inputs - Reps override'!F1662 ) )</f>
        <v>0</v>
      </c>
      <c r="H1662" s="15">
        <f xml:space="preserve"> IF( ISNA( 'F_Inputs - Reps override'!G1662 ), "", IF( ISBLANK( 'F_Inputs - Reps override'!G1662 ), 'F_Inputs - Reps'!G1662, 'F_Inputs - Reps override'!G1662 ) )</f>
        <v>0</v>
      </c>
      <c r="I1662" s="15">
        <f xml:space="preserve"> IF( ISNA( 'F_Inputs - Reps override'!H1662 ), "", IF( ISBLANK( 'F_Inputs - Reps override'!H1662 ), 'F_Inputs - Reps'!H1662, 'F_Inputs - Reps override'!H1662 ) )</f>
        <v>0</v>
      </c>
      <c r="J1662" s="15">
        <f xml:space="preserve"> IF( ISNA( 'F_Inputs - Reps override'!I1662 ), "", IF( ISBLANK( 'F_Inputs - Reps override'!I1662 ), 'F_Inputs - Reps'!I1662, 'F_Inputs - Reps override'!I1662 ) )</f>
        <v>0</v>
      </c>
      <c r="K1662" s="15">
        <f xml:space="preserve"> IF( ISNA( 'F_Inputs - Reps override'!J1662 ), "", IF( ISBLANK( 'F_Inputs - Reps override'!J1662 ), 'F_Inputs - Reps'!J1662, 'F_Inputs - Reps override'!J1662 ) )</f>
        <v>0</v>
      </c>
      <c r="L1662" s="7">
        <f t="shared" si="26"/>
        <v>0</v>
      </c>
      <c r="M1662" t="str">
        <f xml:space="preserve"> INDEX(Lookup!$D$3:$D$134, MATCH('Inputs - Reps'!D1662, Lookup!$C$3:$C$134, 0),)</f>
        <v>B Capex WWN</v>
      </c>
    </row>
    <row r="1663" spans="3:13">
      <c r="C1663" s="15" t="s">
        <v>309</v>
      </c>
      <c r="D1663" s="15" t="s">
        <v>186</v>
      </c>
      <c r="E1663" s="15" t="s">
        <v>187</v>
      </c>
      <c r="F1663" s="15" t="s">
        <v>36</v>
      </c>
      <c r="G1663" s="15">
        <f xml:space="preserve"> IF( ISNA( 'F_Inputs - Reps override'!F1663 ), "", IF( ISBLANK( 'F_Inputs - Reps override'!F1663 ), 'F_Inputs - Reps'!F1663, 'F_Inputs - Reps override'!F1663 ) )</f>
        <v>0</v>
      </c>
      <c r="H1663" s="15">
        <f xml:space="preserve"> IF( ISNA( 'F_Inputs - Reps override'!G1663 ), "", IF( ISBLANK( 'F_Inputs - Reps override'!G1663 ), 'F_Inputs - Reps'!G1663, 'F_Inputs - Reps override'!G1663 ) )</f>
        <v>0</v>
      </c>
      <c r="I1663" s="15">
        <f xml:space="preserve"> IF( ISNA( 'F_Inputs - Reps override'!H1663 ), "", IF( ISBLANK( 'F_Inputs - Reps override'!H1663 ), 'F_Inputs - Reps'!H1663, 'F_Inputs - Reps override'!H1663 ) )</f>
        <v>0</v>
      </c>
      <c r="J1663" s="15">
        <f xml:space="preserve"> IF( ISNA( 'F_Inputs - Reps override'!I1663 ), "", IF( ISBLANK( 'F_Inputs - Reps override'!I1663 ), 'F_Inputs - Reps'!I1663, 'F_Inputs - Reps override'!I1663 ) )</f>
        <v>0</v>
      </c>
      <c r="K1663" s="15">
        <f xml:space="preserve"> IF( ISNA( 'F_Inputs - Reps override'!J1663 ), "", IF( ISBLANK( 'F_Inputs - Reps override'!J1663 ), 'F_Inputs - Reps'!J1663, 'F_Inputs - Reps override'!J1663 ) )</f>
        <v>0</v>
      </c>
      <c r="L1663" s="7">
        <f t="shared" si="26"/>
        <v>0</v>
      </c>
      <c r="M1663" t="str">
        <f xml:space="preserve"> INDEX(Lookup!$D$3:$D$134, MATCH('Inputs - Reps'!D1663, Lookup!$C$3:$C$134, 0),)</f>
        <v>B Capex WWN</v>
      </c>
    </row>
    <row r="1664" spans="3:13">
      <c r="C1664" s="15" t="s">
        <v>309</v>
      </c>
      <c r="D1664" s="15" t="s">
        <v>188</v>
      </c>
      <c r="E1664" s="15" t="s">
        <v>189</v>
      </c>
      <c r="F1664" s="15" t="s">
        <v>36</v>
      </c>
      <c r="G1664" s="15">
        <f xml:space="preserve"> IF( ISNA( 'F_Inputs - Reps override'!F1664 ), "", IF( ISBLANK( 'F_Inputs - Reps override'!F1664 ), 'F_Inputs - Reps'!F1664, 'F_Inputs - Reps override'!F1664 ) )</f>
        <v>0</v>
      </c>
      <c r="H1664" s="15">
        <f xml:space="preserve"> IF( ISNA( 'F_Inputs - Reps override'!G1664 ), "", IF( ISBLANK( 'F_Inputs - Reps override'!G1664 ), 'F_Inputs - Reps'!G1664, 'F_Inputs - Reps override'!G1664 ) )</f>
        <v>0</v>
      </c>
      <c r="I1664" s="15">
        <f xml:space="preserve"> IF( ISNA( 'F_Inputs - Reps override'!H1664 ), "", IF( ISBLANK( 'F_Inputs - Reps override'!H1664 ), 'F_Inputs - Reps'!H1664, 'F_Inputs - Reps override'!H1664 ) )</f>
        <v>0</v>
      </c>
      <c r="J1664" s="15">
        <f xml:space="preserve"> IF( ISNA( 'F_Inputs - Reps override'!I1664 ), "", IF( ISBLANK( 'F_Inputs - Reps override'!I1664 ), 'F_Inputs - Reps'!I1664, 'F_Inputs - Reps override'!I1664 ) )</f>
        <v>0</v>
      </c>
      <c r="K1664" s="15">
        <f xml:space="preserve"> IF( ISNA( 'F_Inputs - Reps override'!J1664 ), "", IF( ISBLANK( 'F_Inputs - Reps override'!J1664 ), 'F_Inputs - Reps'!J1664, 'F_Inputs - Reps override'!J1664 ) )</f>
        <v>0</v>
      </c>
      <c r="L1664" s="7">
        <f t="shared" si="26"/>
        <v>0</v>
      </c>
      <c r="M1664" t="str">
        <f xml:space="preserve"> INDEX(Lookup!$D$3:$D$134, MATCH('Inputs - Reps'!D1664, Lookup!$C$3:$C$134, 0),)</f>
        <v>B Capex BIO</v>
      </c>
    </row>
    <row r="1665" spans="3:13">
      <c r="C1665" s="15" t="s">
        <v>309</v>
      </c>
      <c r="D1665" s="15" t="s">
        <v>190</v>
      </c>
      <c r="E1665" s="15" t="s">
        <v>191</v>
      </c>
      <c r="F1665" s="15" t="s">
        <v>36</v>
      </c>
      <c r="G1665" s="15">
        <f xml:space="preserve"> IF( ISNA( 'F_Inputs - Reps override'!F1665 ), "", IF( ISBLANK( 'F_Inputs - Reps override'!F1665 ), 'F_Inputs - Reps'!F1665, 'F_Inputs - Reps override'!F1665 ) )</f>
        <v>0</v>
      </c>
      <c r="H1665" s="15">
        <f xml:space="preserve"> IF( ISNA( 'F_Inputs - Reps override'!G1665 ), "", IF( ISBLANK( 'F_Inputs - Reps override'!G1665 ), 'F_Inputs - Reps'!G1665, 'F_Inputs - Reps override'!G1665 ) )</f>
        <v>0</v>
      </c>
      <c r="I1665" s="15">
        <f xml:space="preserve"> IF( ISNA( 'F_Inputs - Reps override'!H1665 ), "", IF( ISBLANK( 'F_Inputs - Reps override'!H1665 ), 'F_Inputs - Reps'!H1665, 'F_Inputs - Reps override'!H1665 ) )</f>
        <v>0</v>
      </c>
      <c r="J1665" s="15">
        <f xml:space="preserve"> IF( ISNA( 'F_Inputs - Reps override'!I1665 ), "", IF( ISBLANK( 'F_Inputs - Reps override'!I1665 ), 'F_Inputs - Reps'!I1665, 'F_Inputs - Reps override'!I1665 ) )</f>
        <v>0</v>
      </c>
      <c r="K1665" s="15">
        <f xml:space="preserve"> IF( ISNA( 'F_Inputs - Reps override'!J1665 ), "", IF( ISBLANK( 'F_Inputs - Reps override'!J1665 ), 'F_Inputs - Reps'!J1665, 'F_Inputs - Reps override'!J1665 ) )</f>
        <v>0</v>
      </c>
      <c r="L1665" s="7">
        <f t="shared" si="26"/>
        <v>0</v>
      </c>
      <c r="M1665" t="str">
        <f xml:space="preserve"> INDEX(Lookup!$D$3:$D$134, MATCH('Inputs - Reps'!D1665, Lookup!$C$3:$C$134, 0),)</f>
        <v>B Capex BIO</v>
      </c>
    </row>
    <row r="1666" spans="3:13">
      <c r="C1666" s="15" t="s">
        <v>309</v>
      </c>
      <c r="D1666" s="15" t="s">
        <v>192</v>
      </c>
      <c r="E1666" s="15" t="s">
        <v>193</v>
      </c>
      <c r="F1666" s="15" t="s">
        <v>36</v>
      </c>
      <c r="G1666" s="15">
        <f xml:space="preserve"> IF( ISNA( 'F_Inputs - Reps override'!F1666 ), "", IF( ISBLANK( 'F_Inputs - Reps override'!F1666 ), 'F_Inputs - Reps'!F1666, 'F_Inputs - Reps override'!F1666 ) )</f>
        <v>0</v>
      </c>
      <c r="H1666" s="15">
        <f xml:space="preserve"> IF( ISNA( 'F_Inputs - Reps override'!G1666 ), "", IF( ISBLANK( 'F_Inputs - Reps override'!G1666 ), 'F_Inputs - Reps'!G1666, 'F_Inputs - Reps override'!G1666 ) )</f>
        <v>0</v>
      </c>
      <c r="I1666" s="15">
        <f xml:space="preserve"> IF( ISNA( 'F_Inputs - Reps override'!H1666 ), "", IF( ISBLANK( 'F_Inputs - Reps override'!H1666 ), 'F_Inputs - Reps'!H1666, 'F_Inputs - Reps override'!H1666 ) )</f>
        <v>0</v>
      </c>
      <c r="J1666" s="15">
        <f xml:space="preserve"> IF( ISNA( 'F_Inputs - Reps override'!I1666 ), "", IF( ISBLANK( 'F_Inputs - Reps override'!I1666 ), 'F_Inputs - Reps'!I1666, 'F_Inputs - Reps override'!I1666 ) )</f>
        <v>0</v>
      </c>
      <c r="K1666" s="15">
        <f xml:space="preserve"> IF( ISNA( 'F_Inputs - Reps override'!J1666 ), "", IF( ISBLANK( 'F_Inputs - Reps override'!J1666 ), 'F_Inputs - Reps'!J1666, 'F_Inputs - Reps override'!J1666 ) )</f>
        <v>0</v>
      </c>
      <c r="L1666" s="7">
        <f t="shared" si="26"/>
        <v>0</v>
      </c>
      <c r="M1666" t="str">
        <f xml:space="preserve"> INDEX(Lookup!$D$3:$D$134, MATCH('Inputs - Reps'!D1666, Lookup!$C$3:$C$134, 0),)</f>
        <v>B Capex BIO</v>
      </c>
    </row>
    <row r="1667" spans="3:13">
      <c r="C1667" s="15" t="s">
        <v>309</v>
      </c>
      <c r="D1667" s="15" t="s">
        <v>194</v>
      </c>
      <c r="E1667" s="15" t="s">
        <v>195</v>
      </c>
      <c r="F1667" s="15" t="s">
        <v>36</v>
      </c>
      <c r="G1667" s="15">
        <f xml:space="preserve"> IF( ISNA( 'F_Inputs - Reps override'!F1667 ), "", IF( ISBLANK( 'F_Inputs - Reps override'!F1667 ), 'F_Inputs - Reps'!F1667, 'F_Inputs - Reps override'!F1667 ) )</f>
        <v>0</v>
      </c>
      <c r="H1667" s="15">
        <f xml:space="preserve"> IF( ISNA( 'F_Inputs - Reps override'!G1667 ), "", IF( ISBLANK( 'F_Inputs - Reps override'!G1667 ), 'F_Inputs - Reps'!G1667, 'F_Inputs - Reps override'!G1667 ) )</f>
        <v>0</v>
      </c>
      <c r="I1667" s="15">
        <f xml:space="preserve"> IF( ISNA( 'F_Inputs - Reps override'!H1667 ), "", IF( ISBLANK( 'F_Inputs - Reps override'!H1667 ), 'F_Inputs - Reps'!H1667, 'F_Inputs - Reps override'!H1667 ) )</f>
        <v>0</v>
      </c>
      <c r="J1667" s="15">
        <f xml:space="preserve"> IF( ISNA( 'F_Inputs - Reps override'!I1667 ), "", IF( ISBLANK( 'F_Inputs - Reps override'!I1667 ), 'F_Inputs - Reps'!I1667, 'F_Inputs - Reps override'!I1667 ) )</f>
        <v>0</v>
      </c>
      <c r="K1667" s="15">
        <f xml:space="preserve"> IF( ISNA( 'F_Inputs - Reps override'!J1667 ), "", IF( ISBLANK( 'F_Inputs - Reps override'!J1667 ), 'F_Inputs - Reps'!J1667, 'F_Inputs - Reps override'!J1667 ) )</f>
        <v>0</v>
      </c>
      <c r="L1667" s="7">
        <f t="shared" si="26"/>
        <v>0</v>
      </c>
      <c r="M1667" t="str">
        <f xml:space="preserve"> INDEX(Lookup!$D$3:$D$134, MATCH('Inputs - Reps'!D1667, Lookup!$C$3:$C$134, 0),)</f>
        <v>B Capex WWN</v>
      </c>
    </row>
    <row r="1668" spans="3:13">
      <c r="C1668" s="15" t="s">
        <v>309</v>
      </c>
      <c r="D1668" s="15" t="s">
        <v>196</v>
      </c>
      <c r="E1668" s="15" t="s">
        <v>197</v>
      </c>
      <c r="F1668" s="15" t="s">
        <v>36</v>
      </c>
      <c r="G1668" s="15">
        <f xml:space="preserve"> IF( ISNA( 'F_Inputs - Reps override'!F1668 ), "", IF( ISBLANK( 'F_Inputs - Reps override'!F1668 ), 'F_Inputs - Reps'!F1668, 'F_Inputs - Reps override'!F1668 ) )</f>
        <v>0</v>
      </c>
      <c r="H1668" s="15">
        <f xml:space="preserve"> IF( ISNA( 'F_Inputs - Reps override'!G1668 ), "", IF( ISBLANK( 'F_Inputs - Reps override'!G1668 ), 'F_Inputs - Reps'!G1668, 'F_Inputs - Reps override'!G1668 ) )</f>
        <v>0</v>
      </c>
      <c r="I1668" s="15">
        <f xml:space="preserve"> IF( ISNA( 'F_Inputs - Reps override'!H1668 ), "", IF( ISBLANK( 'F_Inputs - Reps override'!H1668 ), 'F_Inputs - Reps'!H1668, 'F_Inputs - Reps override'!H1668 ) )</f>
        <v>0</v>
      </c>
      <c r="J1668" s="15">
        <f xml:space="preserve"> IF( ISNA( 'F_Inputs - Reps override'!I1668 ), "", IF( ISBLANK( 'F_Inputs - Reps override'!I1668 ), 'F_Inputs - Reps'!I1668, 'F_Inputs - Reps override'!I1668 ) )</f>
        <v>0</v>
      </c>
      <c r="K1668" s="15">
        <f xml:space="preserve"> IF( ISNA( 'F_Inputs - Reps override'!J1668 ), "", IF( ISBLANK( 'F_Inputs - Reps override'!J1668 ), 'F_Inputs - Reps'!J1668, 'F_Inputs - Reps override'!J1668 ) )</f>
        <v>0</v>
      </c>
      <c r="L1668" s="7">
        <f t="shared" si="26"/>
        <v>0</v>
      </c>
      <c r="M1668" t="str">
        <f xml:space="preserve"> INDEX(Lookup!$D$3:$D$134, MATCH('Inputs - Reps'!D1668, Lookup!$C$3:$C$134, 0),)</f>
        <v>B Capex WWN</v>
      </c>
    </row>
    <row r="1669" spans="3:13">
      <c r="C1669" s="15" t="s">
        <v>309</v>
      </c>
      <c r="D1669" s="15" t="s">
        <v>198</v>
      </c>
      <c r="E1669" s="15" t="s">
        <v>199</v>
      </c>
      <c r="F1669" s="15" t="s">
        <v>36</v>
      </c>
      <c r="G1669" s="15">
        <f xml:space="preserve"> IF( ISNA( 'F_Inputs - Reps override'!F1669 ), "", IF( ISBLANK( 'F_Inputs - Reps override'!F1669 ), 'F_Inputs - Reps'!F1669, 'F_Inputs - Reps override'!F1669 ) )</f>
        <v>0</v>
      </c>
      <c r="H1669" s="15">
        <f xml:space="preserve"> IF( ISNA( 'F_Inputs - Reps override'!G1669 ), "", IF( ISBLANK( 'F_Inputs - Reps override'!G1669 ), 'F_Inputs - Reps'!G1669, 'F_Inputs - Reps override'!G1669 ) )</f>
        <v>0</v>
      </c>
      <c r="I1669" s="15">
        <f xml:space="preserve"> IF( ISNA( 'F_Inputs - Reps override'!H1669 ), "", IF( ISBLANK( 'F_Inputs - Reps override'!H1669 ), 'F_Inputs - Reps'!H1669, 'F_Inputs - Reps override'!H1669 ) )</f>
        <v>0</v>
      </c>
      <c r="J1669" s="15">
        <f xml:space="preserve"> IF( ISNA( 'F_Inputs - Reps override'!I1669 ), "", IF( ISBLANK( 'F_Inputs - Reps override'!I1669 ), 'F_Inputs - Reps'!I1669, 'F_Inputs - Reps override'!I1669 ) )</f>
        <v>0</v>
      </c>
      <c r="K1669" s="15">
        <f xml:space="preserve"> IF( ISNA( 'F_Inputs - Reps override'!J1669 ), "", IF( ISBLANK( 'F_Inputs - Reps override'!J1669 ), 'F_Inputs - Reps'!J1669, 'F_Inputs - Reps override'!J1669 ) )</f>
        <v>0</v>
      </c>
      <c r="L1669" s="7">
        <f t="shared" si="26"/>
        <v>0</v>
      </c>
      <c r="M1669" t="str">
        <f xml:space="preserve"> INDEX(Lookup!$D$3:$D$134, MATCH('Inputs - Reps'!D1669, Lookup!$C$3:$C$134, 0),)</f>
        <v>B Capex BIO</v>
      </c>
    </row>
    <row r="1670" spans="3:13">
      <c r="C1670" s="15" t="s">
        <v>309</v>
      </c>
      <c r="D1670" s="15" t="s">
        <v>200</v>
      </c>
      <c r="E1670" s="15" t="s">
        <v>201</v>
      </c>
      <c r="F1670" s="15" t="s">
        <v>36</v>
      </c>
      <c r="G1670" s="15">
        <f xml:space="preserve"> IF( ISNA( 'F_Inputs - Reps override'!F1670 ), "", IF( ISBLANK( 'F_Inputs - Reps override'!F1670 ), 'F_Inputs - Reps'!F1670, 'F_Inputs - Reps override'!F1670 ) )</f>
        <v>0</v>
      </c>
      <c r="H1670" s="15">
        <f xml:space="preserve"> IF( ISNA( 'F_Inputs - Reps override'!G1670 ), "", IF( ISBLANK( 'F_Inputs - Reps override'!G1670 ), 'F_Inputs - Reps'!G1670, 'F_Inputs - Reps override'!G1670 ) )</f>
        <v>0</v>
      </c>
      <c r="I1670" s="15">
        <f xml:space="preserve"> IF( ISNA( 'F_Inputs - Reps override'!H1670 ), "", IF( ISBLANK( 'F_Inputs - Reps override'!H1670 ), 'F_Inputs - Reps'!H1670, 'F_Inputs - Reps override'!H1670 ) )</f>
        <v>0</v>
      </c>
      <c r="J1670" s="15">
        <f xml:space="preserve"> IF( ISNA( 'F_Inputs - Reps override'!I1670 ), "", IF( ISBLANK( 'F_Inputs - Reps override'!I1670 ), 'F_Inputs - Reps'!I1670, 'F_Inputs - Reps override'!I1670 ) )</f>
        <v>0</v>
      </c>
      <c r="K1670" s="15">
        <f xml:space="preserve"> IF( ISNA( 'F_Inputs - Reps override'!J1670 ), "", IF( ISBLANK( 'F_Inputs - Reps override'!J1670 ), 'F_Inputs - Reps'!J1670, 'F_Inputs - Reps override'!J1670 ) )</f>
        <v>0</v>
      </c>
      <c r="L1670" s="7">
        <f t="shared" si="26"/>
        <v>0</v>
      </c>
      <c r="M1670" t="str">
        <f xml:space="preserve"> INDEX(Lookup!$D$3:$D$134, MATCH('Inputs - Reps'!D1670, Lookup!$C$3:$C$134, 0),)</f>
        <v>B Capex BIO</v>
      </c>
    </row>
    <row r="1671" spans="3:13">
      <c r="C1671" s="15" t="s">
        <v>309</v>
      </c>
      <c r="D1671" s="15" t="s">
        <v>202</v>
      </c>
      <c r="E1671" s="15" t="s">
        <v>203</v>
      </c>
      <c r="F1671" s="15" t="s">
        <v>36</v>
      </c>
      <c r="G1671" s="15">
        <f xml:space="preserve"> IF( ISNA( 'F_Inputs - Reps override'!F1671 ), "", IF( ISBLANK( 'F_Inputs - Reps override'!F1671 ), 'F_Inputs - Reps'!F1671, 'F_Inputs - Reps override'!F1671 ) )</f>
        <v>0</v>
      </c>
      <c r="H1671" s="15">
        <f xml:space="preserve"> IF( ISNA( 'F_Inputs - Reps override'!G1671 ), "", IF( ISBLANK( 'F_Inputs - Reps override'!G1671 ), 'F_Inputs - Reps'!G1671, 'F_Inputs - Reps override'!G1671 ) )</f>
        <v>0</v>
      </c>
      <c r="I1671" s="15">
        <f xml:space="preserve"> IF( ISNA( 'F_Inputs - Reps override'!H1671 ), "", IF( ISBLANK( 'F_Inputs - Reps override'!H1671 ), 'F_Inputs - Reps'!H1671, 'F_Inputs - Reps override'!H1671 ) )</f>
        <v>0</v>
      </c>
      <c r="J1671" s="15">
        <f xml:space="preserve"> IF( ISNA( 'F_Inputs - Reps override'!I1671 ), "", IF( ISBLANK( 'F_Inputs - Reps override'!I1671 ), 'F_Inputs - Reps'!I1671, 'F_Inputs - Reps override'!I1671 ) )</f>
        <v>0</v>
      </c>
      <c r="K1671" s="15">
        <f xml:space="preserve"> IF( ISNA( 'F_Inputs - Reps override'!J1671 ), "", IF( ISBLANK( 'F_Inputs - Reps override'!J1671 ), 'F_Inputs - Reps'!J1671, 'F_Inputs - Reps override'!J1671 ) )</f>
        <v>0</v>
      </c>
      <c r="L1671" s="7">
        <f t="shared" si="26"/>
        <v>0</v>
      </c>
      <c r="M1671" t="str">
        <f xml:space="preserve"> INDEX(Lookup!$D$3:$D$134, MATCH('Inputs - Reps'!D1671, Lookup!$C$3:$C$134, 0),)</f>
        <v>B Capex BIO</v>
      </c>
    </row>
    <row r="1672" spans="3:13">
      <c r="C1672" s="15" t="s">
        <v>309</v>
      </c>
      <c r="D1672" s="15" t="s">
        <v>204</v>
      </c>
      <c r="E1672" s="15" t="s">
        <v>205</v>
      </c>
      <c r="F1672" s="15" t="s">
        <v>36</v>
      </c>
      <c r="G1672" s="15">
        <f xml:space="preserve"> IF( ISNA( 'F_Inputs - Reps override'!F1672 ), "", IF( ISBLANK( 'F_Inputs - Reps override'!F1672 ), 'F_Inputs - Reps'!F1672, 'F_Inputs - Reps override'!F1672 ) )</f>
        <v>0</v>
      </c>
      <c r="H1672" s="15">
        <f xml:space="preserve"> IF( ISNA( 'F_Inputs - Reps override'!G1672 ), "", IF( ISBLANK( 'F_Inputs - Reps override'!G1672 ), 'F_Inputs - Reps'!G1672, 'F_Inputs - Reps override'!G1672 ) )</f>
        <v>0</v>
      </c>
      <c r="I1672" s="15">
        <f xml:space="preserve"> IF( ISNA( 'F_Inputs - Reps override'!H1672 ), "", IF( ISBLANK( 'F_Inputs - Reps override'!H1672 ), 'F_Inputs - Reps'!H1672, 'F_Inputs - Reps override'!H1672 ) )</f>
        <v>0</v>
      </c>
      <c r="J1672" s="15">
        <f xml:space="preserve"> IF( ISNA( 'F_Inputs - Reps override'!I1672 ), "", IF( ISBLANK( 'F_Inputs - Reps override'!I1672 ), 'F_Inputs - Reps'!I1672, 'F_Inputs - Reps override'!I1672 ) )</f>
        <v>0</v>
      </c>
      <c r="K1672" s="15">
        <f xml:space="preserve"> IF( ISNA( 'F_Inputs - Reps override'!J1672 ), "", IF( ISBLANK( 'F_Inputs - Reps override'!J1672 ), 'F_Inputs - Reps'!J1672, 'F_Inputs - Reps override'!J1672 ) )</f>
        <v>0</v>
      </c>
      <c r="L1672" s="7">
        <f t="shared" si="26"/>
        <v>0</v>
      </c>
      <c r="M1672" t="str">
        <f xml:space="preserve"> INDEX(Lookup!$D$3:$D$134, MATCH('Inputs - Reps'!D1672, Lookup!$C$3:$C$134, 0),)</f>
        <v>Plus Capex WWN</v>
      </c>
    </row>
    <row r="1673" spans="3:13">
      <c r="C1673" s="15" t="s">
        <v>309</v>
      </c>
      <c r="D1673" s="15" t="s">
        <v>206</v>
      </c>
      <c r="E1673" s="15" t="s">
        <v>207</v>
      </c>
      <c r="F1673" s="15" t="s">
        <v>36</v>
      </c>
      <c r="G1673" s="15">
        <f xml:space="preserve"> IF( ISNA( 'F_Inputs - Reps override'!F1673 ), "", IF( ISBLANK( 'F_Inputs - Reps override'!F1673 ), 'F_Inputs - Reps'!F1673, 'F_Inputs - Reps override'!F1673 ) )</f>
        <v>0</v>
      </c>
      <c r="H1673" s="15">
        <f xml:space="preserve"> IF( ISNA( 'F_Inputs - Reps override'!G1673 ), "", IF( ISBLANK( 'F_Inputs - Reps override'!G1673 ), 'F_Inputs - Reps'!G1673, 'F_Inputs - Reps override'!G1673 ) )</f>
        <v>0</v>
      </c>
      <c r="I1673" s="15">
        <f xml:space="preserve"> IF( ISNA( 'F_Inputs - Reps override'!H1673 ), "", IF( ISBLANK( 'F_Inputs - Reps override'!H1673 ), 'F_Inputs - Reps'!H1673, 'F_Inputs - Reps override'!H1673 ) )</f>
        <v>0</v>
      </c>
      <c r="J1673" s="15">
        <f xml:space="preserve"> IF( ISNA( 'F_Inputs - Reps override'!I1673 ), "", IF( ISBLANK( 'F_Inputs - Reps override'!I1673 ), 'F_Inputs - Reps'!I1673, 'F_Inputs - Reps override'!I1673 ) )</f>
        <v>0</v>
      </c>
      <c r="K1673" s="15">
        <f xml:space="preserve"> IF( ISNA( 'F_Inputs - Reps override'!J1673 ), "", IF( ISBLANK( 'F_Inputs - Reps override'!J1673 ), 'F_Inputs - Reps'!J1673, 'F_Inputs - Reps override'!J1673 ) )</f>
        <v>0</v>
      </c>
      <c r="L1673" s="7">
        <f t="shared" si="26"/>
        <v>0</v>
      </c>
      <c r="M1673" t="str">
        <f xml:space="preserve"> INDEX(Lookup!$D$3:$D$134, MATCH('Inputs - Reps'!D1673, Lookup!$C$3:$C$134, 0),)</f>
        <v>Plus Capex WWN</v>
      </c>
    </row>
    <row r="1674" spans="3:13">
      <c r="C1674" s="15" t="s">
        <v>309</v>
      </c>
      <c r="D1674" s="15" t="s">
        <v>208</v>
      </c>
      <c r="E1674" s="15" t="s">
        <v>209</v>
      </c>
      <c r="F1674" s="15" t="s">
        <v>36</v>
      </c>
      <c r="G1674" s="15">
        <f xml:space="preserve"> IF( ISNA( 'F_Inputs - Reps override'!F1674 ), "", IF( ISBLANK( 'F_Inputs - Reps override'!F1674 ), 'F_Inputs - Reps'!F1674, 'F_Inputs - Reps override'!F1674 ) )</f>
        <v>0</v>
      </c>
      <c r="H1674" s="15">
        <f xml:space="preserve"> IF( ISNA( 'F_Inputs - Reps override'!G1674 ), "", IF( ISBLANK( 'F_Inputs - Reps override'!G1674 ), 'F_Inputs - Reps'!G1674, 'F_Inputs - Reps override'!G1674 ) )</f>
        <v>0</v>
      </c>
      <c r="I1674" s="15">
        <f xml:space="preserve"> IF( ISNA( 'F_Inputs - Reps override'!H1674 ), "", IF( ISBLANK( 'F_Inputs - Reps override'!H1674 ), 'F_Inputs - Reps'!H1674, 'F_Inputs - Reps override'!H1674 ) )</f>
        <v>0</v>
      </c>
      <c r="J1674" s="15">
        <f xml:space="preserve"> IF( ISNA( 'F_Inputs - Reps override'!I1674 ), "", IF( ISBLANK( 'F_Inputs - Reps override'!I1674 ), 'F_Inputs - Reps'!I1674, 'F_Inputs - Reps override'!I1674 ) )</f>
        <v>0</v>
      </c>
      <c r="K1674" s="15">
        <f xml:space="preserve"> IF( ISNA( 'F_Inputs - Reps override'!J1674 ), "", IF( ISBLANK( 'F_Inputs - Reps override'!J1674 ), 'F_Inputs - Reps'!J1674, 'F_Inputs - Reps override'!J1674 ) )</f>
        <v>0</v>
      </c>
      <c r="L1674" s="7">
        <f t="shared" si="26"/>
        <v>0</v>
      </c>
      <c r="M1674" t="str">
        <f xml:space="preserve"> INDEX(Lookup!$D$3:$D$134, MATCH('Inputs - Reps'!D1674, Lookup!$C$3:$C$134, 0),)</f>
        <v>Plus Capex BIO</v>
      </c>
    </row>
    <row r="1675" spans="3:13">
      <c r="C1675" s="15" t="s">
        <v>309</v>
      </c>
      <c r="D1675" s="15" t="s">
        <v>210</v>
      </c>
      <c r="E1675" s="15" t="s">
        <v>211</v>
      </c>
      <c r="F1675" s="15" t="s">
        <v>36</v>
      </c>
      <c r="G1675" s="15">
        <f xml:space="preserve"> IF( ISNA( 'F_Inputs - Reps override'!F1675 ), "", IF( ISBLANK( 'F_Inputs - Reps override'!F1675 ), 'F_Inputs - Reps'!F1675, 'F_Inputs - Reps override'!F1675 ) )</f>
        <v>0</v>
      </c>
      <c r="H1675" s="15">
        <f xml:space="preserve"> IF( ISNA( 'F_Inputs - Reps override'!G1675 ), "", IF( ISBLANK( 'F_Inputs - Reps override'!G1675 ), 'F_Inputs - Reps'!G1675, 'F_Inputs - Reps override'!G1675 ) )</f>
        <v>0</v>
      </c>
      <c r="I1675" s="15">
        <f xml:space="preserve"> IF( ISNA( 'F_Inputs - Reps override'!H1675 ), "", IF( ISBLANK( 'F_Inputs - Reps override'!H1675 ), 'F_Inputs - Reps'!H1675, 'F_Inputs - Reps override'!H1675 ) )</f>
        <v>0</v>
      </c>
      <c r="J1675" s="15">
        <f xml:space="preserve"> IF( ISNA( 'F_Inputs - Reps override'!I1675 ), "", IF( ISBLANK( 'F_Inputs - Reps override'!I1675 ), 'F_Inputs - Reps'!I1675, 'F_Inputs - Reps override'!I1675 ) )</f>
        <v>0</v>
      </c>
      <c r="K1675" s="15">
        <f xml:space="preserve"> IF( ISNA( 'F_Inputs - Reps override'!J1675 ), "", IF( ISBLANK( 'F_Inputs - Reps override'!J1675 ), 'F_Inputs - Reps'!J1675, 'F_Inputs - Reps override'!J1675 ) )</f>
        <v>0</v>
      </c>
      <c r="L1675" s="7">
        <f t="shared" si="26"/>
        <v>0</v>
      </c>
      <c r="M1675" t="str">
        <f xml:space="preserve"> INDEX(Lookup!$D$3:$D$134, MATCH('Inputs - Reps'!D1675, Lookup!$C$3:$C$134, 0),)</f>
        <v>Plus Capex BIO</v>
      </c>
    </row>
    <row r="1676" spans="3:13">
      <c r="C1676" s="15" t="s">
        <v>309</v>
      </c>
      <c r="D1676" s="15" t="s">
        <v>212</v>
      </c>
      <c r="E1676" s="15" t="s">
        <v>213</v>
      </c>
      <c r="F1676" s="15" t="s">
        <v>36</v>
      </c>
      <c r="G1676" s="15">
        <f xml:space="preserve"> IF( ISNA( 'F_Inputs - Reps override'!F1676 ), "", IF( ISBLANK( 'F_Inputs - Reps override'!F1676 ), 'F_Inputs - Reps'!F1676, 'F_Inputs - Reps override'!F1676 ) )</f>
        <v>0</v>
      </c>
      <c r="H1676" s="15">
        <f xml:space="preserve"> IF( ISNA( 'F_Inputs - Reps override'!G1676 ), "", IF( ISBLANK( 'F_Inputs - Reps override'!G1676 ), 'F_Inputs - Reps'!G1676, 'F_Inputs - Reps override'!G1676 ) )</f>
        <v>0</v>
      </c>
      <c r="I1676" s="15">
        <f xml:space="preserve"> IF( ISNA( 'F_Inputs - Reps override'!H1676 ), "", IF( ISBLANK( 'F_Inputs - Reps override'!H1676 ), 'F_Inputs - Reps'!H1676, 'F_Inputs - Reps override'!H1676 ) )</f>
        <v>0</v>
      </c>
      <c r="J1676" s="15">
        <f xml:space="preserve"> IF( ISNA( 'F_Inputs - Reps override'!I1676 ), "", IF( ISBLANK( 'F_Inputs - Reps override'!I1676 ), 'F_Inputs - Reps'!I1676, 'F_Inputs - Reps override'!I1676 ) )</f>
        <v>0</v>
      </c>
      <c r="K1676" s="15">
        <f xml:space="preserve"> IF( ISNA( 'F_Inputs - Reps override'!J1676 ), "", IF( ISBLANK( 'F_Inputs - Reps override'!J1676 ), 'F_Inputs - Reps'!J1676, 'F_Inputs - Reps override'!J1676 ) )</f>
        <v>0</v>
      </c>
      <c r="L1676" s="7">
        <f t="shared" si="26"/>
        <v>0</v>
      </c>
      <c r="M1676" t="str">
        <f xml:space="preserve"> INDEX(Lookup!$D$3:$D$134, MATCH('Inputs - Reps'!D1676, Lookup!$C$3:$C$134, 0),)</f>
        <v>Plus Capex BIO</v>
      </c>
    </row>
    <row r="1677" spans="3:13">
      <c r="C1677" s="15" t="s">
        <v>309</v>
      </c>
      <c r="D1677" s="15" t="s">
        <v>214</v>
      </c>
      <c r="E1677" s="15" t="s">
        <v>215</v>
      </c>
      <c r="F1677" s="15" t="s">
        <v>36</v>
      </c>
      <c r="G1677" s="15">
        <f xml:space="preserve"> IF( ISNA( 'F_Inputs - Reps override'!F1677 ), "", IF( ISBLANK( 'F_Inputs - Reps override'!F1677 ), 'F_Inputs - Reps'!F1677, 'F_Inputs - Reps override'!F1677 ) )</f>
        <v>0</v>
      </c>
      <c r="H1677" s="15">
        <f xml:space="preserve"> IF( ISNA( 'F_Inputs - Reps override'!G1677 ), "", IF( ISBLANK( 'F_Inputs - Reps override'!G1677 ), 'F_Inputs - Reps'!G1677, 'F_Inputs - Reps override'!G1677 ) )</f>
        <v>0</v>
      </c>
      <c r="I1677" s="15">
        <f xml:space="preserve"> IF( ISNA( 'F_Inputs - Reps override'!H1677 ), "", IF( ISBLANK( 'F_Inputs - Reps override'!H1677 ), 'F_Inputs - Reps'!H1677, 'F_Inputs - Reps override'!H1677 ) )</f>
        <v>0</v>
      </c>
      <c r="J1677" s="15">
        <f xml:space="preserve"> IF( ISNA( 'F_Inputs - Reps override'!I1677 ), "", IF( ISBLANK( 'F_Inputs - Reps override'!I1677 ), 'F_Inputs - Reps'!I1677, 'F_Inputs - Reps override'!I1677 ) )</f>
        <v>0</v>
      </c>
      <c r="K1677" s="15">
        <f xml:space="preserve"> IF( ISNA( 'F_Inputs - Reps override'!J1677 ), "", IF( ISBLANK( 'F_Inputs - Reps override'!J1677 ), 'F_Inputs - Reps'!J1677, 'F_Inputs - Reps override'!J1677 ) )</f>
        <v>0</v>
      </c>
      <c r="L1677" s="7">
        <f t="shared" si="26"/>
        <v>0</v>
      </c>
      <c r="M1677" t="str">
        <f xml:space="preserve"> INDEX(Lookup!$D$3:$D$134, MATCH('Inputs - Reps'!D1677, Lookup!$C$3:$C$134, 0),)</f>
        <v>Plus Capex WWN</v>
      </c>
    </row>
    <row r="1678" spans="3:13">
      <c r="C1678" s="15" t="s">
        <v>309</v>
      </c>
      <c r="D1678" s="15" t="s">
        <v>216</v>
      </c>
      <c r="E1678" s="15" t="s">
        <v>217</v>
      </c>
      <c r="F1678" s="15" t="s">
        <v>36</v>
      </c>
      <c r="G1678" s="15">
        <f xml:space="preserve"> IF( ISNA( 'F_Inputs - Reps override'!F1678 ), "", IF( ISBLANK( 'F_Inputs - Reps override'!F1678 ), 'F_Inputs - Reps'!F1678, 'F_Inputs - Reps override'!F1678 ) )</f>
        <v>0</v>
      </c>
      <c r="H1678" s="15">
        <f xml:space="preserve"> IF( ISNA( 'F_Inputs - Reps override'!G1678 ), "", IF( ISBLANK( 'F_Inputs - Reps override'!G1678 ), 'F_Inputs - Reps'!G1678, 'F_Inputs - Reps override'!G1678 ) )</f>
        <v>0</v>
      </c>
      <c r="I1678" s="15">
        <f xml:space="preserve"> IF( ISNA( 'F_Inputs - Reps override'!H1678 ), "", IF( ISBLANK( 'F_Inputs - Reps override'!H1678 ), 'F_Inputs - Reps'!H1678, 'F_Inputs - Reps override'!H1678 ) )</f>
        <v>0</v>
      </c>
      <c r="J1678" s="15">
        <f xml:space="preserve"> IF( ISNA( 'F_Inputs - Reps override'!I1678 ), "", IF( ISBLANK( 'F_Inputs - Reps override'!I1678 ), 'F_Inputs - Reps'!I1678, 'F_Inputs - Reps override'!I1678 ) )</f>
        <v>0</v>
      </c>
      <c r="K1678" s="15">
        <f xml:space="preserve"> IF( ISNA( 'F_Inputs - Reps override'!J1678 ), "", IF( ISBLANK( 'F_Inputs - Reps override'!J1678 ), 'F_Inputs - Reps'!J1678, 'F_Inputs - Reps override'!J1678 ) )</f>
        <v>0</v>
      </c>
      <c r="L1678" s="7">
        <f t="shared" si="26"/>
        <v>0</v>
      </c>
      <c r="M1678" t="str">
        <f xml:space="preserve"> INDEX(Lookup!$D$3:$D$134, MATCH('Inputs - Reps'!D1678, Lookup!$C$3:$C$134, 0),)</f>
        <v>Plus Capex WWN</v>
      </c>
    </row>
    <row r="1679" spans="3:13">
      <c r="C1679" s="15" t="s">
        <v>309</v>
      </c>
      <c r="D1679" s="15" t="s">
        <v>218</v>
      </c>
      <c r="E1679" s="15" t="s">
        <v>219</v>
      </c>
      <c r="F1679" s="15" t="s">
        <v>36</v>
      </c>
      <c r="G1679" s="15">
        <f xml:space="preserve"> IF( ISNA( 'F_Inputs - Reps override'!F1679 ), "", IF( ISBLANK( 'F_Inputs - Reps override'!F1679 ), 'F_Inputs - Reps'!F1679, 'F_Inputs - Reps override'!F1679 ) )</f>
        <v>0</v>
      </c>
      <c r="H1679" s="15">
        <f xml:space="preserve"> IF( ISNA( 'F_Inputs - Reps override'!G1679 ), "", IF( ISBLANK( 'F_Inputs - Reps override'!G1679 ), 'F_Inputs - Reps'!G1679, 'F_Inputs - Reps override'!G1679 ) )</f>
        <v>0</v>
      </c>
      <c r="I1679" s="15">
        <f xml:space="preserve"> IF( ISNA( 'F_Inputs - Reps override'!H1679 ), "", IF( ISBLANK( 'F_Inputs - Reps override'!H1679 ), 'F_Inputs - Reps'!H1679, 'F_Inputs - Reps override'!H1679 ) )</f>
        <v>0</v>
      </c>
      <c r="J1679" s="15">
        <f xml:space="preserve"> IF( ISNA( 'F_Inputs - Reps override'!I1679 ), "", IF( ISBLANK( 'F_Inputs - Reps override'!I1679 ), 'F_Inputs - Reps'!I1679, 'F_Inputs - Reps override'!I1679 ) )</f>
        <v>0</v>
      </c>
      <c r="K1679" s="15">
        <f xml:space="preserve"> IF( ISNA( 'F_Inputs - Reps override'!J1679 ), "", IF( ISBLANK( 'F_Inputs - Reps override'!J1679 ), 'F_Inputs - Reps'!J1679, 'F_Inputs - Reps override'!J1679 ) )</f>
        <v>0</v>
      </c>
      <c r="L1679" s="7">
        <f t="shared" si="26"/>
        <v>0</v>
      </c>
      <c r="M1679" t="str">
        <f xml:space="preserve"> INDEX(Lookup!$D$3:$D$134, MATCH('Inputs - Reps'!D1679, Lookup!$C$3:$C$134, 0),)</f>
        <v>Plus Capex BIO</v>
      </c>
    </row>
    <row r="1680" spans="3:13">
      <c r="C1680" s="15" t="s">
        <v>309</v>
      </c>
      <c r="D1680" s="15" t="s">
        <v>220</v>
      </c>
      <c r="E1680" s="15" t="s">
        <v>221</v>
      </c>
      <c r="F1680" s="15" t="s">
        <v>36</v>
      </c>
      <c r="G1680" s="15">
        <f xml:space="preserve"> IF( ISNA( 'F_Inputs - Reps override'!F1680 ), "", IF( ISBLANK( 'F_Inputs - Reps override'!F1680 ), 'F_Inputs - Reps'!F1680, 'F_Inputs - Reps override'!F1680 ) )</f>
        <v>0</v>
      </c>
      <c r="H1680" s="15">
        <f xml:space="preserve"> IF( ISNA( 'F_Inputs - Reps override'!G1680 ), "", IF( ISBLANK( 'F_Inputs - Reps override'!G1680 ), 'F_Inputs - Reps'!G1680, 'F_Inputs - Reps override'!G1680 ) )</f>
        <v>0</v>
      </c>
      <c r="I1680" s="15">
        <f xml:space="preserve"> IF( ISNA( 'F_Inputs - Reps override'!H1680 ), "", IF( ISBLANK( 'F_Inputs - Reps override'!H1680 ), 'F_Inputs - Reps'!H1680, 'F_Inputs - Reps override'!H1680 ) )</f>
        <v>0</v>
      </c>
      <c r="J1680" s="15">
        <f xml:space="preserve"> IF( ISNA( 'F_Inputs - Reps override'!I1680 ), "", IF( ISBLANK( 'F_Inputs - Reps override'!I1680 ), 'F_Inputs - Reps'!I1680, 'F_Inputs - Reps override'!I1680 ) )</f>
        <v>0</v>
      </c>
      <c r="K1680" s="15">
        <f xml:space="preserve"> IF( ISNA( 'F_Inputs - Reps override'!J1680 ), "", IF( ISBLANK( 'F_Inputs - Reps override'!J1680 ), 'F_Inputs - Reps'!J1680, 'F_Inputs - Reps override'!J1680 ) )</f>
        <v>0</v>
      </c>
      <c r="L1680" s="7">
        <f t="shared" ref="L1680:L1743" si="27" xml:space="preserve"> SUM(G1680:K1680)</f>
        <v>0</v>
      </c>
      <c r="M1680" t="str">
        <f xml:space="preserve"> INDEX(Lookup!$D$3:$D$134, MATCH('Inputs - Reps'!D1680, Lookup!$C$3:$C$134, 0),)</f>
        <v>Plus Capex BIO</v>
      </c>
    </row>
    <row r="1681" spans="3:13">
      <c r="C1681" s="15" t="s">
        <v>309</v>
      </c>
      <c r="D1681" s="15" t="s">
        <v>222</v>
      </c>
      <c r="E1681" s="15" t="s">
        <v>223</v>
      </c>
      <c r="F1681" s="15" t="s">
        <v>36</v>
      </c>
      <c r="G1681" s="15">
        <f xml:space="preserve"> IF( ISNA( 'F_Inputs - Reps override'!F1681 ), "", IF( ISBLANK( 'F_Inputs - Reps override'!F1681 ), 'F_Inputs - Reps'!F1681, 'F_Inputs - Reps override'!F1681 ) )</f>
        <v>0</v>
      </c>
      <c r="H1681" s="15">
        <f xml:space="preserve"> IF( ISNA( 'F_Inputs - Reps override'!G1681 ), "", IF( ISBLANK( 'F_Inputs - Reps override'!G1681 ), 'F_Inputs - Reps'!G1681, 'F_Inputs - Reps override'!G1681 ) )</f>
        <v>0</v>
      </c>
      <c r="I1681" s="15">
        <f xml:space="preserve"> IF( ISNA( 'F_Inputs - Reps override'!H1681 ), "", IF( ISBLANK( 'F_Inputs - Reps override'!H1681 ), 'F_Inputs - Reps'!H1681, 'F_Inputs - Reps override'!H1681 ) )</f>
        <v>0</v>
      </c>
      <c r="J1681" s="15">
        <f xml:space="preserve"> IF( ISNA( 'F_Inputs - Reps override'!I1681 ), "", IF( ISBLANK( 'F_Inputs - Reps override'!I1681 ), 'F_Inputs - Reps'!I1681, 'F_Inputs - Reps override'!I1681 ) )</f>
        <v>0</v>
      </c>
      <c r="K1681" s="15">
        <f xml:space="preserve"> IF( ISNA( 'F_Inputs - Reps override'!J1681 ), "", IF( ISBLANK( 'F_Inputs - Reps override'!J1681 ), 'F_Inputs - Reps'!J1681, 'F_Inputs - Reps override'!J1681 ) )</f>
        <v>0</v>
      </c>
      <c r="L1681" s="7">
        <f t="shared" si="27"/>
        <v>0</v>
      </c>
      <c r="M1681" t="str">
        <f xml:space="preserve"> INDEX(Lookup!$D$3:$D$134, MATCH('Inputs - Reps'!D1681, Lookup!$C$3:$C$134, 0),)</f>
        <v>Plus Capex BIO</v>
      </c>
    </row>
    <row r="1682" spans="3:13">
      <c r="C1682" s="15" t="s">
        <v>309</v>
      </c>
      <c r="D1682" s="15" t="s">
        <v>224</v>
      </c>
      <c r="E1682" s="15" t="s">
        <v>225</v>
      </c>
      <c r="F1682" s="15" t="s">
        <v>36</v>
      </c>
      <c r="G1682" s="15">
        <f xml:space="preserve"> IF( ISNA( 'F_Inputs - Reps override'!F1682 ), "", IF( ISBLANK( 'F_Inputs - Reps override'!F1682 ), 'F_Inputs - Reps'!F1682, 'F_Inputs - Reps override'!F1682 ) )</f>
        <v>0</v>
      </c>
      <c r="H1682" s="15">
        <f xml:space="preserve"> IF( ISNA( 'F_Inputs - Reps override'!G1682 ), "", IF( ISBLANK( 'F_Inputs - Reps override'!G1682 ), 'F_Inputs - Reps'!G1682, 'F_Inputs - Reps override'!G1682 ) )</f>
        <v>0</v>
      </c>
      <c r="I1682" s="15">
        <f xml:space="preserve"> IF( ISNA( 'F_Inputs - Reps override'!H1682 ), "", IF( ISBLANK( 'F_Inputs - Reps override'!H1682 ), 'F_Inputs - Reps'!H1682, 'F_Inputs - Reps override'!H1682 ) )</f>
        <v>0</v>
      </c>
      <c r="J1682" s="15">
        <f xml:space="preserve"> IF( ISNA( 'F_Inputs - Reps override'!I1682 ), "", IF( ISBLANK( 'F_Inputs - Reps override'!I1682 ), 'F_Inputs - Reps'!I1682, 'F_Inputs - Reps override'!I1682 ) )</f>
        <v>0</v>
      </c>
      <c r="K1682" s="15">
        <f xml:space="preserve"> IF( ISNA( 'F_Inputs - Reps override'!J1682 ), "", IF( ISBLANK( 'F_Inputs - Reps override'!J1682 ), 'F_Inputs - Reps'!J1682, 'F_Inputs - Reps override'!J1682 ) )</f>
        <v>0</v>
      </c>
      <c r="L1682" s="7">
        <f t="shared" si="27"/>
        <v>0</v>
      </c>
      <c r="M1682" t="str">
        <f xml:space="preserve"> INDEX(Lookup!$D$3:$D$134, MATCH('Inputs - Reps'!D1682, Lookup!$C$3:$C$134, 0),)</f>
        <v>Plus Capex WWN</v>
      </c>
    </row>
    <row r="1683" spans="3:13">
      <c r="C1683" s="15" t="s">
        <v>309</v>
      </c>
      <c r="D1683" s="15" t="s">
        <v>226</v>
      </c>
      <c r="E1683" s="15" t="s">
        <v>227</v>
      </c>
      <c r="F1683" s="15" t="s">
        <v>36</v>
      </c>
      <c r="G1683" s="15">
        <f xml:space="preserve"> IF( ISNA( 'F_Inputs - Reps override'!F1683 ), "", IF( ISBLANK( 'F_Inputs - Reps override'!F1683 ), 'F_Inputs - Reps'!F1683, 'F_Inputs - Reps override'!F1683 ) )</f>
        <v>0</v>
      </c>
      <c r="H1683" s="15">
        <f xml:space="preserve"> IF( ISNA( 'F_Inputs - Reps override'!G1683 ), "", IF( ISBLANK( 'F_Inputs - Reps override'!G1683 ), 'F_Inputs - Reps'!G1683, 'F_Inputs - Reps override'!G1683 ) )</f>
        <v>0</v>
      </c>
      <c r="I1683" s="15">
        <f xml:space="preserve"> IF( ISNA( 'F_Inputs - Reps override'!H1683 ), "", IF( ISBLANK( 'F_Inputs - Reps override'!H1683 ), 'F_Inputs - Reps'!H1683, 'F_Inputs - Reps override'!H1683 ) )</f>
        <v>0</v>
      </c>
      <c r="J1683" s="15">
        <f xml:space="preserve"> IF( ISNA( 'F_Inputs - Reps override'!I1683 ), "", IF( ISBLANK( 'F_Inputs - Reps override'!I1683 ), 'F_Inputs - Reps'!I1683, 'F_Inputs - Reps override'!I1683 ) )</f>
        <v>0</v>
      </c>
      <c r="K1683" s="15">
        <f xml:space="preserve"> IF( ISNA( 'F_Inputs - Reps override'!J1683 ), "", IF( ISBLANK( 'F_Inputs - Reps override'!J1683 ), 'F_Inputs - Reps'!J1683, 'F_Inputs - Reps override'!J1683 ) )</f>
        <v>0</v>
      </c>
      <c r="L1683" s="7">
        <f t="shared" si="27"/>
        <v>0</v>
      </c>
      <c r="M1683" t="str">
        <f xml:space="preserve"> INDEX(Lookup!$D$3:$D$134, MATCH('Inputs - Reps'!D1683, Lookup!$C$3:$C$134, 0),)</f>
        <v>Plus Capex WWN</v>
      </c>
    </row>
    <row r="1684" spans="3:13">
      <c r="C1684" s="15" t="s">
        <v>309</v>
      </c>
      <c r="D1684" s="15" t="s">
        <v>228</v>
      </c>
      <c r="E1684" s="15" t="s">
        <v>229</v>
      </c>
      <c r="F1684" s="15" t="s">
        <v>36</v>
      </c>
      <c r="G1684" s="15">
        <f xml:space="preserve"> IF( ISNA( 'F_Inputs - Reps override'!F1684 ), "", IF( ISBLANK( 'F_Inputs - Reps override'!F1684 ), 'F_Inputs - Reps'!F1684, 'F_Inputs - Reps override'!F1684 ) )</f>
        <v>0</v>
      </c>
      <c r="H1684" s="15">
        <f xml:space="preserve"> IF( ISNA( 'F_Inputs - Reps override'!G1684 ), "", IF( ISBLANK( 'F_Inputs - Reps override'!G1684 ), 'F_Inputs - Reps'!G1684, 'F_Inputs - Reps override'!G1684 ) )</f>
        <v>0</v>
      </c>
      <c r="I1684" s="15">
        <f xml:space="preserve"> IF( ISNA( 'F_Inputs - Reps override'!H1684 ), "", IF( ISBLANK( 'F_Inputs - Reps override'!H1684 ), 'F_Inputs - Reps'!H1684, 'F_Inputs - Reps override'!H1684 ) )</f>
        <v>0</v>
      </c>
      <c r="J1684" s="15">
        <f xml:space="preserve"> IF( ISNA( 'F_Inputs - Reps override'!I1684 ), "", IF( ISBLANK( 'F_Inputs - Reps override'!I1684 ), 'F_Inputs - Reps'!I1684, 'F_Inputs - Reps override'!I1684 ) )</f>
        <v>0</v>
      </c>
      <c r="K1684" s="15">
        <f xml:space="preserve"> IF( ISNA( 'F_Inputs - Reps override'!J1684 ), "", IF( ISBLANK( 'F_Inputs - Reps override'!J1684 ), 'F_Inputs - Reps'!J1684, 'F_Inputs - Reps override'!J1684 ) )</f>
        <v>0</v>
      </c>
      <c r="L1684" s="7">
        <f t="shared" si="27"/>
        <v>0</v>
      </c>
      <c r="M1684" t="str">
        <f xml:space="preserve"> INDEX(Lookup!$D$3:$D$134, MATCH('Inputs - Reps'!D1684, Lookup!$C$3:$C$134, 0),)</f>
        <v>Plus Capex BIO</v>
      </c>
    </row>
    <row r="1685" spans="3:13">
      <c r="C1685" s="15" t="s">
        <v>309</v>
      </c>
      <c r="D1685" s="15" t="s">
        <v>230</v>
      </c>
      <c r="E1685" s="15" t="s">
        <v>231</v>
      </c>
      <c r="F1685" s="15" t="s">
        <v>36</v>
      </c>
      <c r="G1685" s="15">
        <f xml:space="preserve"> IF( ISNA( 'F_Inputs - Reps override'!F1685 ), "", IF( ISBLANK( 'F_Inputs - Reps override'!F1685 ), 'F_Inputs - Reps'!F1685, 'F_Inputs - Reps override'!F1685 ) )</f>
        <v>0</v>
      </c>
      <c r="H1685" s="15">
        <f xml:space="preserve"> IF( ISNA( 'F_Inputs - Reps override'!G1685 ), "", IF( ISBLANK( 'F_Inputs - Reps override'!G1685 ), 'F_Inputs - Reps'!G1685, 'F_Inputs - Reps override'!G1685 ) )</f>
        <v>0</v>
      </c>
      <c r="I1685" s="15">
        <f xml:space="preserve"> IF( ISNA( 'F_Inputs - Reps override'!H1685 ), "", IF( ISBLANK( 'F_Inputs - Reps override'!H1685 ), 'F_Inputs - Reps'!H1685, 'F_Inputs - Reps override'!H1685 ) )</f>
        <v>0</v>
      </c>
      <c r="J1685" s="15">
        <f xml:space="preserve"> IF( ISNA( 'F_Inputs - Reps override'!I1685 ), "", IF( ISBLANK( 'F_Inputs - Reps override'!I1685 ), 'F_Inputs - Reps'!I1685, 'F_Inputs - Reps override'!I1685 ) )</f>
        <v>0</v>
      </c>
      <c r="K1685" s="15">
        <f xml:space="preserve"> IF( ISNA( 'F_Inputs - Reps override'!J1685 ), "", IF( ISBLANK( 'F_Inputs - Reps override'!J1685 ), 'F_Inputs - Reps'!J1685, 'F_Inputs - Reps override'!J1685 ) )</f>
        <v>0</v>
      </c>
      <c r="L1685" s="7">
        <f t="shared" si="27"/>
        <v>0</v>
      </c>
      <c r="M1685" t="str">
        <f xml:space="preserve"> INDEX(Lookup!$D$3:$D$134, MATCH('Inputs - Reps'!D1685, Lookup!$C$3:$C$134, 0),)</f>
        <v>Plus Capex BIO</v>
      </c>
    </row>
    <row r="1686" spans="3:13">
      <c r="C1686" s="15" t="s">
        <v>309</v>
      </c>
      <c r="D1686" s="15" t="s">
        <v>232</v>
      </c>
      <c r="E1686" s="15" t="s">
        <v>233</v>
      </c>
      <c r="F1686" s="15" t="s">
        <v>36</v>
      </c>
      <c r="G1686" s="15">
        <f xml:space="preserve"> IF( ISNA( 'F_Inputs - Reps override'!F1686 ), "", IF( ISBLANK( 'F_Inputs - Reps override'!F1686 ), 'F_Inputs - Reps'!F1686, 'F_Inputs - Reps override'!F1686 ) )</f>
        <v>0</v>
      </c>
      <c r="H1686" s="15">
        <f xml:space="preserve"> IF( ISNA( 'F_Inputs - Reps override'!G1686 ), "", IF( ISBLANK( 'F_Inputs - Reps override'!G1686 ), 'F_Inputs - Reps'!G1686, 'F_Inputs - Reps override'!G1686 ) )</f>
        <v>0</v>
      </c>
      <c r="I1686" s="15">
        <f xml:space="preserve"> IF( ISNA( 'F_Inputs - Reps override'!H1686 ), "", IF( ISBLANK( 'F_Inputs - Reps override'!H1686 ), 'F_Inputs - Reps'!H1686, 'F_Inputs - Reps override'!H1686 ) )</f>
        <v>0</v>
      </c>
      <c r="J1686" s="15">
        <f xml:space="preserve"> IF( ISNA( 'F_Inputs - Reps override'!I1686 ), "", IF( ISBLANK( 'F_Inputs - Reps override'!I1686 ), 'F_Inputs - Reps'!I1686, 'F_Inputs - Reps override'!I1686 ) )</f>
        <v>0</v>
      </c>
      <c r="K1686" s="15">
        <f xml:space="preserve"> IF( ISNA( 'F_Inputs - Reps override'!J1686 ), "", IF( ISBLANK( 'F_Inputs - Reps override'!J1686 ), 'F_Inputs - Reps'!J1686, 'F_Inputs - Reps override'!J1686 ) )</f>
        <v>0</v>
      </c>
      <c r="L1686" s="7">
        <f t="shared" si="27"/>
        <v>0</v>
      </c>
      <c r="M1686" t="str">
        <f xml:space="preserve"> INDEX(Lookup!$D$3:$D$134, MATCH('Inputs - Reps'!D1686, Lookup!$C$3:$C$134, 0),)</f>
        <v>Plus Capex BIO</v>
      </c>
    </row>
    <row r="1687" spans="3:13">
      <c r="C1687" s="15" t="s">
        <v>309</v>
      </c>
      <c r="D1687" s="15" t="s">
        <v>234</v>
      </c>
      <c r="E1687" s="15" t="s">
        <v>235</v>
      </c>
      <c r="F1687" s="15" t="s">
        <v>36</v>
      </c>
      <c r="G1687" s="15">
        <f xml:space="preserve"> IF( ISNA( 'F_Inputs - Reps override'!F1687 ), "", IF( ISBLANK( 'F_Inputs - Reps override'!F1687 ), 'F_Inputs - Reps'!F1687, 'F_Inputs - Reps override'!F1687 ) )</f>
        <v>0</v>
      </c>
      <c r="H1687" s="15">
        <f xml:space="preserve"> IF( ISNA( 'F_Inputs - Reps override'!G1687 ), "", IF( ISBLANK( 'F_Inputs - Reps override'!G1687 ), 'F_Inputs - Reps'!G1687, 'F_Inputs - Reps override'!G1687 ) )</f>
        <v>0</v>
      </c>
      <c r="I1687" s="15">
        <f xml:space="preserve"> IF( ISNA( 'F_Inputs - Reps override'!H1687 ), "", IF( ISBLANK( 'F_Inputs - Reps override'!H1687 ), 'F_Inputs - Reps'!H1687, 'F_Inputs - Reps override'!H1687 ) )</f>
        <v>0</v>
      </c>
      <c r="J1687" s="15">
        <f xml:space="preserve"> IF( ISNA( 'F_Inputs - Reps override'!I1687 ), "", IF( ISBLANK( 'F_Inputs - Reps override'!I1687 ), 'F_Inputs - Reps'!I1687, 'F_Inputs - Reps override'!I1687 ) )</f>
        <v>0</v>
      </c>
      <c r="K1687" s="15">
        <f xml:space="preserve"> IF( ISNA( 'F_Inputs - Reps override'!J1687 ), "", IF( ISBLANK( 'F_Inputs - Reps override'!J1687 ), 'F_Inputs - Reps'!J1687, 'F_Inputs - Reps override'!J1687 ) )</f>
        <v>0</v>
      </c>
      <c r="L1687" s="7">
        <f t="shared" si="27"/>
        <v>0</v>
      </c>
      <c r="M1687" t="str">
        <f xml:space="preserve"> INDEX(Lookup!$D$3:$D$134, MATCH('Inputs - Reps'!D1687, Lookup!$C$3:$C$134, 0),)</f>
        <v>Plus Capex WWN</v>
      </c>
    </row>
    <row r="1688" spans="3:13">
      <c r="C1688" s="15" t="s">
        <v>309</v>
      </c>
      <c r="D1688" s="15" t="s">
        <v>236</v>
      </c>
      <c r="E1688" s="15" t="s">
        <v>237</v>
      </c>
      <c r="F1688" s="15" t="s">
        <v>36</v>
      </c>
      <c r="G1688" s="15">
        <f xml:space="preserve"> IF( ISNA( 'F_Inputs - Reps override'!F1688 ), "", IF( ISBLANK( 'F_Inputs - Reps override'!F1688 ), 'F_Inputs - Reps'!F1688, 'F_Inputs - Reps override'!F1688 ) )</f>
        <v>0</v>
      </c>
      <c r="H1688" s="15">
        <f xml:space="preserve"> IF( ISNA( 'F_Inputs - Reps override'!G1688 ), "", IF( ISBLANK( 'F_Inputs - Reps override'!G1688 ), 'F_Inputs - Reps'!G1688, 'F_Inputs - Reps override'!G1688 ) )</f>
        <v>0</v>
      </c>
      <c r="I1688" s="15">
        <f xml:space="preserve"> IF( ISNA( 'F_Inputs - Reps override'!H1688 ), "", IF( ISBLANK( 'F_Inputs - Reps override'!H1688 ), 'F_Inputs - Reps'!H1688, 'F_Inputs - Reps override'!H1688 ) )</f>
        <v>0</v>
      </c>
      <c r="J1688" s="15">
        <f xml:space="preserve"> IF( ISNA( 'F_Inputs - Reps override'!I1688 ), "", IF( ISBLANK( 'F_Inputs - Reps override'!I1688 ), 'F_Inputs - Reps'!I1688, 'F_Inputs - Reps override'!I1688 ) )</f>
        <v>0</v>
      </c>
      <c r="K1688" s="15">
        <f xml:space="preserve"> IF( ISNA( 'F_Inputs - Reps override'!J1688 ), "", IF( ISBLANK( 'F_Inputs - Reps override'!J1688 ), 'F_Inputs - Reps'!J1688, 'F_Inputs - Reps override'!J1688 ) )</f>
        <v>0</v>
      </c>
      <c r="L1688" s="7">
        <f t="shared" si="27"/>
        <v>0</v>
      </c>
      <c r="M1688" t="str">
        <f xml:space="preserve"> INDEX(Lookup!$D$3:$D$134, MATCH('Inputs - Reps'!D1688, Lookup!$C$3:$C$134, 0),)</f>
        <v>Plus Capex WWN</v>
      </c>
    </row>
    <row r="1689" spans="3:13">
      <c r="C1689" s="15" t="s">
        <v>309</v>
      </c>
      <c r="D1689" s="15" t="s">
        <v>238</v>
      </c>
      <c r="E1689" s="15" t="s">
        <v>239</v>
      </c>
      <c r="F1689" s="15" t="s">
        <v>36</v>
      </c>
      <c r="G1689" s="15">
        <f xml:space="preserve"> IF( ISNA( 'F_Inputs - Reps override'!F1689 ), "", IF( ISBLANK( 'F_Inputs - Reps override'!F1689 ), 'F_Inputs - Reps'!F1689, 'F_Inputs - Reps override'!F1689 ) )</f>
        <v>0</v>
      </c>
      <c r="H1689" s="15">
        <f xml:space="preserve"> IF( ISNA( 'F_Inputs - Reps override'!G1689 ), "", IF( ISBLANK( 'F_Inputs - Reps override'!G1689 ), 'F_Inputs - Reps'!G1689, 'F_Inputs - Reps override'!G1689 ) )</f>
        <v>0</v>
      </c>
      <c r="I1689" s="15">
        <f xml:space="preserve"> IF( ISNA( 'F_Inputs - Reps override'!H1689 ), "", IF( ISBLANK( 'F_Inputs - Reps override'!H1689 ), 'F_Inputs - Reps'!H1689, 'F_Inputs - Reps override'!H1689 ) )</f>
        <v>0</v>
      </c>
      <c r="J1689" s="15">
        <f xml:space="preserve"> IF( ISNA( 'F_Inputs - Reps override'!I1689 ), "", IF( ISBLANK( 'F_Inputs - Reps override'!I1689 ), 'F_Inputs - Reps'!I1689, 'F_Inputs - Reps override'!I1689 ) )</f>
        <v>0</v>
      </c>
      <c r="K1689" s="15">
        <f xml:space="preserve"> IF( ISNA( 'F_Inputs - Reps override'!J1689 ), "", IF( ISBLANK( 'F_Inputs - Reps override'!J1689 ), 'F_Inputs - Reps'!J1689, 'F_Inputs - Reps override'!J1689 ) )</f>
        <v>0</v>
      </c>
      <c r="L1689" s="7">
        <f t="shared" si="27"/>
        <v>0</v>
      </c>
      <c r="M1689" t="str">
        <f xml:space="preserve"> INDEX(Lookup!$D$3:$D$134, MATCH('Inputs - Reps'!D1689, Lookup!$C$3:$C$134, 0),)</f>
        <v>Plus Capex BIO</v>
      </c>
    </row>
    <row r="1690" spans="3:13">
      <c r="C1690" s="15" t="s">
        <v>309</v>
      </c>
      <c r="D1690" s="15" t="s">
        <v>240</v>
      </c>
      <c r="E1690" s="15" t="s">
        <v>241</v>
      </c>
      <c r="F1690" s="15" t="s">
        <v>36</v>
      </c>
      <c r="G1690" s="15">
        <f xml:space="preserve"> IF( ISNA( 'F_Inputs - Reps override'!F1690 ), "", IF( ISBLANK( 'F_Inputs - Reps override'!F1690 ), 'F_Inputs - Reps'!F1690, 'F_Inputs - Reps override'!F1690 ) )</f>
        <v>0</v>
      </c>
      <c r="H1690" s="15">
        <f xml:space="preserve"> IF( ISNA( 'F_Inputs - Reps override'!G1690 ), "", IF( ISBLANK( 'F_Inputs - Reps override'!G1690 ), 'F_Inputs - Reps'!G1690, 'F_Inputs - Reps override'!G1690 ) )</f>
        <v>0</v>
      </c>
      <c r="I1690" s="15">
        <f xml:space="preserve"> IF( ISNA( 'F_Inputs - Reps override'!H1690 ), "", IF( ISBLANK( 'F_Inputs - Reps override'!H1690 ), 'F_Inputs - Reps'!H1690, 'F_Inputs - Reps override'!H1690 ) )</f>
        <v>0</v>
      </c>
      <c r="J1690" s="15">
        <f xml:space="preserve"> IF( ISNA( 'F_Inputs - Reps override'!I1690 ), "", IF( ISBLANK( 'F_Inputs - Reps override'!I1690 ), 'F_Inputs - Reps'!I1690, 'F_Inputs - Reps override'!I1690 ) )</f>
        <v>0</v>
      </c>
      <c r="K1690" s="15">
        <f xml:space="preserve"> IF( ISNA( 'F_Inputs - Reps override'!J1690 ), "", IF( ISBLANK( 'F_Inputs - Reps override'!J1690 ), 'F_Inputs - Reps'!J1690, 'F_Inputs - Reps override'!J1690 ) )</f>
        <v>0</v>
      </c>
      <c r="L1690" s="7">
        <f t="shared" si="27"/>
        <v>0</v>
      </c>
      <c r="M1690" t="str">
        <f xml:space="preserve"> INDEX(Lookup!$D$3:$D$134, MATCH('Inputs - Reps'!D1690, Lookup!$C$3:$C$134, 0),)</f>
        <v>Plus Capex BIO</v>
      </c>
    </row>
    <row r="1691" spans="3:13">
      <c r="C1691" s="15" t="s">
        <v>309</v>
      </c>
      <c r="D1691" s="15" t="s">
        <v>242</v>
      </c>
      <c r="E1691" s="15" t="s">
        <v>243</v>
      </c>
      <c r="F1691" s="15" t="s">
        <v>36</v>
      </c>
      <c r="G1691" s="15">
        <f xml:space="preserve"> IF( ISNA( 'F_Inputs - Reps override'!F1691 ), "", IF( ISBLANK( 'F_Inputs - Reps override'!F1691 ), 'F_Inputs - Reps'!F1691, 'F_Inputs - Reps override'!F1691 ) )</f>
        <v>0</v>
      </c>
      <c r="H1691" s="15">
        <f xml:space="preserve"> IF( ISNA( 'F_Inputs - Reps override'!G1691 ), "", IF( ISBLANK( 'F_Inputs - Reps override'!G1691 ), 'F_Inputs - Reps'!G1691, 'F_Inputs - Reps override'!G1691 ) )</f>
        <v>0</v>
      </c>
      <c r="I1691" s="15">
        <f xml:space="preserve"> IF( ISNA( 'F_Inputs - Reps override'!H1691 ), "", IF( ISBLANK( 'F_Inputs - Reps override'!H1691 ), 'F_Inputs - Reps'!H1691, 'F_Inputs - Reps override'!H1691 ) )</f>
        <v>0</v>
      </c>
      <c r="J1691" s="15">
        <f xml:space="preserve"> IF( ISNA( 'F_Inputs - Reps override'!I1691 ), "", IF( ISBLANK( 'F_Inputs - Reps override'!I1691 ), 'F_Inputs - Reps'!I1691, 'F_Inputs - Reps override'!I1691 ) )</f>
        <v>0</v>
      </c>
      <c r="K1691" s="15">
        <f xml:space="preserve"> IF( ISNA( 'F_Inputs - Reps override'!J1691 ), "", IF( ISBLANK( 'F_Inputs - Reps override'!J1691 ), 'F_Inputs - Reps'!J1691, 'F_Inputs - Reps override'!J1691 ) )</f>
        <v>0</v>
      </c>
      <c r="L1691" s="7">
        <f t="shared" si="27"/>
        <v>0</v>
      </c>
      <c r="M1691" t="str">
        <f xml:space="preserve"> INDEX(Lookup!$D$3:$D$134, MATCH('Inputs - Reps'!D1691, Lookup!$C$3:$C$134, 0),)</f>
        <v>Plus Capex BIO</v>
      </c>
    </row>
    <row r="1692" spans="3:13">
      <c r="C1692" s="15" t="s">
        <v>309</v>
      </c>
      <c r="D1692" s="15" t="s">
        <v>244</v>
      </c>
      <c r="E1692" s="15" t="s">
        <v>245</v>
      </c>
      <c r="F1692" s="15" t="s">
        <v>36</v>
      </c>
      <c r="G1692" s="15">
        <f xml:space="preserve"> IF( ISNA( 'F_Inputs - Reps override'!F1692 ), "", IF( ISBLANK( 'F_Inputs - Reps override'!F1692 ), 'F_Inputs - Reps'!F1692, 'F_Inputs - Reps override'!F1692 ) )</f>
        <v>0</v>
      </c>
      <c r="H1692" s="15">
        <f xml:space="preserve"> IF( ISNA( 'F_Inputs - Reps override'!G1692 ), "", IF( ISBLANK( 'F_Inputs - Reps override'!G1692 ), 'F_Inputs - Reps'!G1692, 'F_Inputs - Reps override'!G1692 ) )</f>
        <v>0</v>
      </c>
      <c r="I1692" s="15">
        <f xml:space="preserve"> IF( ISNA( 'F_Inputs - Reps override'!H1692 ), "", IF( ISBLANK( 'F_Inputs - Reps override'!H1692 ), 'F_Inputs - Reps'!H1692, 'F_Inputs - Reps override'!H1692 ) )</f>
        <v>0</v>
      </c>
      <c r="J1692" s="15">
        <f xml:space="preserve"> IF( ISNA( 'F_Inputs - Reps override'!I1692 ), "", IF( ISBLANK( 'F_Inputs - Reps override'!I1692 ), 'F_Inputs - Reps'!I1692, 'F_Inputs - Reps override'!I1692 ) )</f>
        <v>0</v>
      </c>
      <c r="K1692" s="15">
        <f xml:space="preserve"> IF( ISNA( 'F_Inputs - Reps override'!J1692 ), "", IF( ISBLANK( 'F_Inputs - Reps override'!J1692 ), 'F_Inputs - Reps'!J1692, 'F_Inputs - Reps override'!J1692 ) )</f>
        <v>0</v>
      </c>
      <c r="L1692" s="7">
        <f t="shared" si="27"/>
        <v>0</v>
      </c>
      <c r="M1692" t="str">
        <f xml:space="preserve"> INDEX(Lookup!$D$3:$D$134, MATCH('Inputs - Reps'!D1692, Lookup!$C$3:$C$134, 0),)</f>
        <v>E Capex WWN</v>
      </c>
    </row>
    <row r="1693" spans="3:13">
      <c r="C1693" s="15" t="s">
        <v>309</v>
      </c>
      <c r="D1693" s="15" t="s">
        <v>246</v>
      </c>
      <c r="E1693" s="15" t="s">
        <v>247</v>
      </c>
      <c r="F1693" s="15" t="s">
        <v>36</v>
      </c>
      <c r="G1693" s="15">
        <f xml:space="preserve"> IF( ISNA( 'F_Inputs - Reps override'!F1693 ), "", IF( ISBLANK( 'F_Inputs - Reps override'!F1693 ), 'F_Inputs - Reps'!F1693, 'F_Inputs - Reps override'!F1693 ) )</f>
        <v>0</v>
      </c>
      <c r="H1693" s="15">
        <f xml:space="preserve"> IF( ISNA( 'F_Inputs - Reps override'!G1693 ), "", IF( ISBLANK( 'F_Inputs - Reps override'!G1693 ), 'F_Inputs - Reps'!G1693, 'F_Inputs - Reps override'!G1693 ) )</f>
        <v>0</v>
      </c>
      <c r="I1693" s="15">
        <f xml:space="preserve"> IF( ISNA( 'F_Inputs - Reps override'!H1693 ), "", IF( ISBLANK( 'F_Inputs - Reps override'!H1693 ), 'F_Inputs - Reps'!H1693, 'F_Inputs - Reps override'!H1693 ) )</f>
        <v>0</v>
      </c>
      <c r="J1693" s="15">
        <f xml:space="preserve"> IF( ISNA( 'F_Inputs - Reps override'!I1693 ), "", IF( ISBLANK( 'F_Inputs - Reps override'!I1693 ), 'F_Inputs - Reps'!I1693, 'F_Inputs - Reps override'!I1693 ) )</f>
        <v>0</v>
      </c>
      <c r="K1693" s="15">
        <f xml:space="preserve"> IF( ISNA( 'F_Inputs - Reps override'!J1693 ), "", IF( ISBLANK( 'F_Inputs - Reps override'!J1693 ), 'F_Inputs - Reps'!J1693, 'F_Inputs - Reps override'!J1693 ) )</f>
        <v>0</v>
      </c>
      <c r="L1693" s="7">
        <f t="shared" si="27"/>
        <v>0</v>
      </c>
      <c r="M1693" t="str">
        <f xml:space="preserve"> INDEX(Lookup!$D$3:$D$134, MATCH('Inputs - Reps'!D1693, Lookup!$C$3:$C$134, 0),)</f>
        <v>E Capex WWN</v>
      </c>
    </row>
    <row r="1694" spans="3:13">
      <c r="C1694" s="15" t="s">
        <v>309</v>
      </c>
      <c r="D1694" s="15" t="s">
        <v>248</v>
      </c>
      <c r="E1694" s="15" t="s">
        <v>249</v>
      </c>
      <c r="F1694" s="15" t="s">
        <v>36</v>
      </c>
      <c r="G1694" s="15">
        <f xml:space="preserve"> IF( ISNA( 'F_Inputs - Reps override'!F1694 ), "", IF( ISBLANK( 'F_Inputs - Reps override'!F1694 ), 'F_Inputs - Reps'!F1694, 'F_Inputs - Reps override'!F1694 ) )</f>
        <v>0</v>
      </c>
      <c r="H1694" s="15">
        <f xml:space="preserve"> IF( ISNA( 'F_Inputs - Reps override'!G1694 ), "", IF( ISBLANK( 'F_Inputs - Reps override'!G1694 ), 'F_Inputs - Reps'!G1694, 'F_Inputs - Reps override'!G1694 ) )</f>
        <v>0</v>
      </c>
      <c r="I1694" s="15">
        <f xml:space="preserve"> IF( ISNA( 'F_Inputs - Reps override'!H1694 ), "", IF( ISBLANK( 'F_Inputs - Reps override'!H1694 ), 'F_Inputs - Reps'!H1694, 'F_Inputs - Reps override'!H1694 ) )</f>
        <v>0</v>
      </c>
      <c r="J1694" s="15">
        <f xml:space="preserve"> IF( ISNA( 'F_Inputs - Reps override'!I1694 ), "", IF( ISBLANK( 'F_Inputs - Reps override'!I1694 ), 'F_Inputs - Reps'!I1694, 'F_Inputs - Reps override'!I1694 ) )</f>
        <v>0</v>
      </c>
      <c r="K1694" s="15">
        <f xml:space="preserve"> IF( ISNA( 'F_Inputs - Reps override'!J1694 ), "", IF( ISBLANK( 'F_Inputs - Reps override'!J1694 ), 'F_Inputs - Reps'!J1694, 'F_Inputs - Reps override'!J1694 ) )</f>
        <v>0</v>
      </c>
      <c r="L1694" s="7">
        <f t="shared" si="27"/>
        <v>0</v>
      </c>
      <c r="M1694" t="str">
        <f xml:space="preserve"> INDEX(Lookup!$D$3:$D$134, MATCH('Inputs - Reps'!D1694, Lookup!$C$3:$C$134, 0),)</f>
        <v>E Capex BIO</v>
      </c>
    </row>
    <row r="1695" spans="3:13">
      <c r="C1695" s="15" t="s">
        <v>309</v>
      </c>
      <c r="D1695" s="15" t="s">
        <v>250</v>
      </c>
      <c r="E1695" s="15" t="s">
        <v>251</v>
      </c>
      <c r="F1695" s="15" t="s">
        <v>36</v>
      </c>
      <c r="G1695" s="15">
        <f xml:space="preserve"> IF( ISNA( 'F_Inputs - Reps override'!F1695 ), "", IF( ISBLANK( 'F_Inputs - Reps override'!F1695 ), 'F_Inputs - Reps'!F1695, 'F_Inputs - Reps override'!F1695 ) )</f>
        <v>0</v>
      </c>
      <c r="H1695" s="15">
        <f xml:space="preserve"> IF( ISNA( 'F_Inputs - Reps override'!G1695 ), "", IF( ISBLANK( 'F_Inputs - Reps override'!G1695 ), 'F_Inputs - Reps'!G1695, 'F_Inputs - Reps override'!G1695 ) )</f>
        <v>0</v>
      </c>
      <c r="I1695" s="15">
        <f xml:space="preserve"> IF( ISNA( 'F_Inputs - Reps override'!H1695 ), "", IF( ISBLANK( 'F_Inputs - Reps override'!H1695 ), 'F_Inputs - Reps'!H1695, 'F_Inputs - Reps override'!H1695 ) )</f>
        <v>0</v>
      </c>
      <c r="J1695" s="15">
        <f xml:space="preserve"> IF( ISNA( 'F_Inputs - Reps override'!I1695 ), "", IF( ISBLANK( 'F_Inputs - Reps override'!I1695 ), 'F_Inputs - Reps'!I1695, 'F_Inputs - Reps override'!I1695 ) )</f>
        <v>0</v>
      </c>
      <c r="K1695" s="15">
        <f xml:space="preserve"> IF( ISNA( 'F_Inputs - Reps override'!J1695 ), "", IF( ISBLANK( 'F_Inputs - Reps override'!J1695 ), 'F_Inputs - Reps'!J1695, 'F_Inputs - Reps override'!J1695 ) )</f>
        <v>0</v>
      </c>
      <c r="L1695" s="7">
        <f t="shared" si="27"/>
        <v>0</v>
      </c>
      <c r="M1695" t="str">
        <f xml:space="preserve"> INDEX(Lookup!$D$3:$D$134, MATCH('Inputs - Reps'!D1695, Lookup!$C$3:$C$134, 0),)</f>
        <v>E Capex BIO</v>
      </c>
    </row>
    <row r="1696" spans="3:13">
      <c r="C1696" s="15" t="s">
        <v>309</v>
      </c>
      <c r="D1696" s="15" t="s">
        <v>252</v>
      </c>
      <c r="E1696" s="15" t="s">
        <v>253</v>
      </c>
      <c r="F1696" s="15" t="s">
        <v>36</v>
      </c>
      <c r="G1696" s="15">
        <f xml:space="preserve"> IF( ISNA( 'F_Inputs - Reps override'!F1696 ), "", IF( ISBLANK( 'F_Inputs - Reps override'!F1696 ), 'F_Inputs - Reps'!F1696, 'F_Inputs - Reps override'!F1696 ) )</f>
        <v>0</v>
      </c>
      <c r="H1696" s="15">
        <f xml:space="preserve"> IF( ISNA( 'F_Inputs - Reps override'!G1696 ), "", IF( ISBLANK( 'F_Inputs - Reps override'!G1696 ), 'F_Inputs - Reps'!G1696, 'F_Inputs - Reps override'!G1696 ) )</f>
        <v>0</v>
      </c>
      <c r="I1696" s="15">
        <f xml:space="preserve"> IF( ISNA( 'F_Inputs - Reps override'!H1696 ), "", IF( ISBLANK( 'F_Inputs - Reps override'!H1696 ), 'F_Inputs - Reps'!H1696, 'F_Inputs - Reps override'!H1696 ) )</f>
        <v>0</v>
      </c>
      <c r="J1696" s="15">
        <f xml:space="preserve"> IF( ISNA( 'F_Inputs - Reps override'!I1696 ), "", IF( ISBLANK( 'F_Inputs - Reps override'!I1696 ), 'F_Inputs - Reps'!I1696, 'F_Inputs - Reps override'!I1696 ) )</f>
        <v>0</v>
      </c>
      <c r="K1696" s="15">
        <f xml:space="preserve"> IF( ISNA( 'F_Inputs - Reps override'!J1696 ), "", IF( ISBLANK( 'F_Inputs - Reps override'!J1696 ), 'F_Inputs - Reps'!J1696, 'F_Inputs - Reps override'!J1696 ) )</f>
        <v>0</v>
      </c>
      <c r="L1696" s="7">
        <f t="shared" si="27"/>
        <v>0</v>
      </c>
      <c r="M1696" t="str">
        <f xml:space="preserve"> INDEX(Lookup!$D$3:$D$134, MATCH('Inputs - Reps'!D1696, Lookup!$C$3:$C$134, 0),)</f>
        <v>E Capex BIO</v>
      </c>
    </row>
    <row r="1697" spans="3:13">
      <c r="C1697" s="15" t="s">
        <v>309</v>
      </c>
      <c r="D1697" s="15" t="s">
        <v>254</v>
      </c>
      <c r="E1697" s="15" t="s">
        <v>255</v>
      </c>
      <c r="F1697" s="15" t="s">
        <v>36</v>
      </c>
      <c r="G1697" s="15">
        <f xml:space="preserve"> IF( ISNA( 'F_Inputs - Reps override'!F1697 ), "", IF( ISBLANK( 'F_Inputs - Reps override'!F1697 ), 'F_Inputs - Reps'!F1697, 'F_Inputs - Reps override'!F1697 ) )</f>
        <v>0</v>
      </c>
      <c r="H1697" s="15">
        <f xml:space="preserve"> IF( ISNA( 'F_Inputs - Reps override'!G1697 ), "", IF( ISBLANK( 'F_Inputs - Reps override'!G1697 ), 'F_Inputs - Reps'!G1697, 'F_Inputs - Reps override'!G1697 ) )</f>
        <v>0</v>
      </c>
      <c r="I1697" s="15">
        <f xml:space="preserve"> IF( ISNA( 'F_Inputs - Reps override'!H1697 ), "", IF( ISBLANK( 'F_Inputs - Reps override'!H1697 ), 'F_Inputs - Reps'!H1697, 'F_Inputs - Reps override'!H1697 ) )</f>
        <v>0</v>
      </c>
      <c r="J1697" s="15">
        <f xml:space="preserve"> IF( ISNA( 'F_Inputs - Reps override'!I1697 ), "", IF( ISBLANK( 'F_Inputs - Reps override'!I1697 ), 'F_Inputs - Reps'!I1697, 'F_Inputs - Reps override'!I1697 ) )</f>
        <v>0</v>
      </c>
      <c r="K1697" s="15">
        <f xml:space="preserve"> IF( ISNA( 'F_Inputs - Reps override'!J1697 ), "", IF( ISBLANK( 'F_Inputs - Reps override'!J1697 ), 'F_Inputs - Reps'!J1697, 'F_Inputs - Reps override'!J1697 ) )</f>
        <v>0</v>
      </c>
      <c r="L1697" s="7">
        <f t="shared" si="27"/>
        <v>0</v>
      </c>
      <c r="M1697" t="str">
        <f xml:space="preserve"> INDEX(Lookup!$D$3:$D$134, MATCH('Inputs - Reps'!D1697, Lookup!$C$3:$C$134, 0),)</f>
        <v>E Opex DMMY</v>
      </c>
    </row>
    <row r="1698" spans="3:13">
      <c r="C1698" s="15" t="s">
        <v>309</v>
      </c>
      <c r="D1698" s="15" t="s">
        <v>256</v>
      </c>
      <c r="E1698" s="15" t="s">
        <v>257</v>
      </c>
      <c r="F1698" s="15" t="s">
        <v>36</v>
      </c>
      <c r="G1698" s="15">
        <f xml:space="preserve"> IF( ISNA( 'F_Inputs - Reps override'!F1698 ), "", IF( ISBLANK( 'F_Inputs - Reps override'!F1698 ), 'F_Inputs - Reps'!F1698, 'F_Inputs - Reps override'!F1698 ) )</f>
        <v>0</v>
      </c>
      <c r="H1698" s="15">
        <f xml:space="preserve"> IF( ISNA( 'F_Inputs - Reps override'!G1698 ), "", IF( ISBLANK( 'F_Inputs - Reps override'!G1698 ), 'F_Inputs - Reps'!G1698, 'F_Inputs - Reps override'!G1698 ) )</f>
        <v>0</v>
      </c>
      <c r="I1698" s="15">
        <f xml:space="preserve"> IF( ISNA( 'F_Inputs - Reps override'!H1698 ), "", IF( ISBLANK( 'F_Inputs - Reps override'!H1698 ), 'F_Inputs - Reps'!H1698, 'F_Inputs - Reps override'!H1698 ) )</f>
        <v>0</v>
      </c>
      <c r="J1698" s="15">
        <f xml:space="preserve"> IF( ISNA( 'F_Inputs - Reps override'!I1698 ), "", IF( ISBLANK( 'F_Inputs - Reps override'!I1698 ), 'F_Inputs - Reps'!I1698, 'F_Inputs - Reps override'!I1698 ) )</f>
        <v>0</v>
      </c>
      <c r="K1698" s="15">
        <f xml:space="preserve"> IF( ISNA( 'F_Inputs - Reps override'!J1698 ), "", IF( ISBLANK( 'F_Inputs - Reps override'!J1698 ), 'F_Inputs - Reps'!J1698, 'F_Inputs - Reps override'!J1698 ) )</f>
        <v>0</v>
      </c>
      <c r="L1698" s="7">
        <f t="shared" si="27"/>
        <v>0</v>
      </c>
      <c r="M1698" t="str">
        <f xml:space="preserve"> INDEX(Lookup!$D$3:$D$134, MATCH('Inputs - Reps'!D1698, Lookup!$C$3:$C$134, 0),)</f>
        <v>E Capex DMMY</v>
      </c>
    </row>
    <row r="1699" spans="3:13">
      <c r="C1699" s="15" t="s">
        <v>309</v>
      </c>
      <c r="D1699" s="15" t="s">
        <v>258</v>
      </c>
      <c r="E1699" s="15" t="s">
        <v>259</v>
      </c>
      <c r="F1699" s="15" t="s">
        <v>36</v>
      </c>
      <c r="G1699" s="15">
        <f xml:space="preserve"> IF( ISNA( 'F_Inputs - Reps override'!F1699 ), "", IF( ISBLANK( 'F_Inputs - Reps override'!F1699 ), 'F_Inputs - Reps'!F1699, 'F_Inputs - Reps override'!F1699 ) )</f>
        <v>0</v>
      </c>
      <c r="H1699" s="15">
        <f xml:space="preserve"> IF( ISNA( 'F_Inputs - Reps override'!G1699 ), "", IF( ISBLANK( 'F_Inputs - Reps override'!G1699 ), 'F_Inputs - Reps'!G1699, 'F_Inputs - Reps override'!G1699 ) )</f>
        <v>0</v>
      </c>
      <c r="I1699" s="15">
        <f xml:space="preserve"> IF( ISNA( 'F_Inputs - Reps override'!H1699 ), "", IF( ISBLANK( 'F_Inputs - Reps override'!H1699 ), 'F_Inputs - Reps'!H1699, 'F_Inputs - Reps override'!H1699 ) )</f>
        <v>0</v>
      </c>
      <c r="J1699" s="15">
        <f xml:space="preserve"> IF( ISNA( 'F_Inputs - Reps override'!I1699 ), "", IF( ISBLANK( 'F_Inputs - Reps override'!I1699 ), 'F_Inputs - Reps'!I1699, 'F_Inputs - Reps override'!I1699 ) )</f>
        <v>0</v>
      </c>
      <c r="K1699" s="15">
        <f xml:space="preserve"> IF( ISNA( 'F_Inputs - Reps override'!J1699 ), "", IF( ISBLANK( 'F_Inputs - Reps override'!J1699 ), 'F_Inputs - Reps'!J1699, 'F_Inputs - Reps override'!J1699 ) )</f>
        <v>0</v>
      </c>
      <c r="L1699" s="7">
        <f t="shared" si="27"/>
        <v>0</v>
      </c>
      <c r="M1699" t="str">
        <f xml:space="preserve"> INDEX(Lookup!$D$3:$D$134, MATCH('Inputs - Reps'!D1699, Lookup!$C$3:$C$134, 0),)</f>
        <v>E Capex DMMY</v>
      </c>
    </row>
    <row r="1700" spans="3:13">
      <c r="C1700" s="15" t="s">
        <v>309</v>
      </c>
      <c r="D1700" s="15" t="s">
        <v>260</v>
      </c>
      <c r="E1700" s="15" t="s">
        <v>261</v>
      </c>
      <c r="F1700" s="15" t="s">
        <v>36</v>
      </c>
      <c r="G1700" s="15">
        <f xml:space="preserve"> IF( ISNA( 'F_Inputs - Reps override'!F1700 ), "", IF( ISBLANK( 'F_Inputs - Reps override'!F1700 ), 'F_Inputs - Reps'!F1700, 'F_Inputs - Reps override'!F1700 ) )</f>
        <v>0</v>
      </c>
      <c r="H1700" s="15">
        <f xml:space="preserve"> IF( ISNA( 'F_Inputs - Reps override'!G1700 ), "", IF( ISBLANK( 'F_Inputs - Reps override'!G1700 ), 'F_Inputs - Reps'!G1700, 'F_Inputs - Reps override'!G1700 ) )</f>
        <v>0</v>
      </c>
      <c r="I1700" s="15">
        <f xml:space="preserve"> IF( ISNA( 'F_Inputs - Reps override'!H1700 ), "", IF( ISBLANK( 'F_Inputs - Reps override'!H1700 ), 'F_Inputs - Reps'!H1700, 'F_Inputs - Reps override'!H1700 ) )</f>
        <v>0</v>
      </c>
      <c r="J1700" s="15">
        <f xml:space="preserve"> IF( ISNA( 'F_Inputs - Reps override'!I1700 ), "", IF( ISBLANK( 'F_Inputs - Reps override'!I1700 ), 'F_Inputs - Reps'!I1700, 'F_Inputs - Reps override'!I1700 ) )</f>
        <v>0</v>
      </c>
      <c r="K1700" s="15">
        <f xml:space="preserve"> IF( ISNA( 'F_Inputs - Reps override'!J1700 ), "", IF( ISBLANK( 'F_Inputs - Reps override'!J1700 ), 'F_Inputs - Reps'!J1700, 'F_Inputs - Reps override'!J1700 ) )</f>
        <v>0</v>
      </c>
      <c r="L1700" s="7">
        <f t="shared" si="27"/>
        <v>0</v>
      </c>
      <c r="M1700" t="str">
        <f xml:space="preserve"> INDEX(Lookup!$D$3:$D$134, MATCH('Inputs - Reps'!D1700, Lookup!$C$3:$C$134, 0),)</f>
        <v>E Capex DMMY</v>
      </c>
    </row>
    <row r="1701" spans="3:13">
      <c r="C1701" s="15" t="s">
        <v>309</v>
      </c>
      <c r="D1701" s="15" t="s">
        <v>262</v>
      </c>
      <c r="E1701" s="15" t="s">
        <v>263</v>
      </c>
      <c r="F1701" s="15" t="s">
        <v>36</v>
      </c>
      <c r="G1701" s="15">
        <f xml:space="preserve"> IF( ISNA( 'F_Inputs - Reps override'!F1701 ), "", IF( ISBLANK( 'F_Inputs - Reps override'!F1701 ), 'F_Inputs - Reps'!F1701, 'F_Inputs - Reps override'!F1701 ) )</f>
        <v>0</v>
      </c>
      <c r="H1701" s="15">
        <f xml:space="preserve"> IF( ISNA( 'F_Inputs - Reps override'!G1701 ), "", IF( ISBLANK( 'F_Inputs - Reps override'!G1701 ), 'F_Inputs - Reps'!G1701, 'F_Inputs - Reps override'!G1701 ) )</f>
        <v>0</v>
      </c>
      <c r="I1701" s="15">
        <f xml:space="preserve"> IF( ISNA( 'F_Inputs - Reps override'!H1701 ), "", IF( ISBLANK( 'F_Inputs - Reps override'!H1701 ), 'F_Inputs - Reps'!H1701, 'F_Inputs - Reps override'!H1701 ) )</f>
        <v>0</v>
      </c>
      <c r="J1701" s="15">
        <f xml:space="preserve"> IF( ISNA( 'F_Inputs - Reps override'!I1701 ), "", IF( ISBLANK( 'F_Inputs - Reps override'!I1701 ), 'F_Inputs - Reps'!I1701, 'F_Inputs - Reps override'!I1701 ) )</f>
        <v>0</v>
      </c>
      <c r="K1701" s="15">
        <f xml:space="preserve"> IF( ISNA( 'F_Inputs - Reps override'!J1701 ), "", IF( ISBLANK( 'F_Inputs - Reps override'!J1701 ), 'F_Inputs - Reps'!J1701, 'F_Inputs - Reps override'!J1701 ) )</f>
        <v>0</v>
      </c>
      <c r="L1701" s="7">
        <f t="shared" si="27"/>
        <v>0</v>
      </c>
      <c r="M1701" t="str">
        <f xml:space="preserve"> INDEX(Lookup!$D$3:$D$134, MATCH('Inputs - Reps'!D1701, Lookup!$C$3:$C$134, 0),)</f>
        <v>DMMY G&amp;C</v>
      </c>
    </row>
    <row r="1702" spans="3:13">
      <c r="C1702" s="15" t="s">
        <v>309</v>
      </c>
      <c r="D1702" s="15" t="s">
        <v>264</v>
      </c>
      <c r="E1702" s="15" t="s">
        <v>265</v>
      </c>
      <c r="F1702" s="15" t="s">
        <v>36</v>
      </c>
      <c r="G1702" s="15">
        <f xml:space="preserve"> IF( ISNA( 'F_Inputs - Reps override'!F1702 ), "", IF( ISBLANK( 'F_Inputs - Reps override'!F1702 ), 'F_Inputs - Reps'!F1702, 'F_Inputs - Reps override'!F1702 ) )</f>
        <v>0</v>
      </c>
      <c r="H1702" s="15">
        <f xml:space="preserve"> IF( ISNA( 'F_Inputs - Reps override'!G1702 ), "", IF( ISBLANK( 'F_Inputs - Reps override'!G1702 ), 'F_Inputs - Reps'!G1702, 'F_Inputs - Reps override'!G1702 ) )</f>
        <v>0</v>
      </c>
      <c r="I1702" s="15">
        <f xml:space="preserve"> IF( ISNA( 'F_Inputs - Reps override'!H1702 ), "", IF( ISBLANK( 'F_Inputs - Reps override'!H1702 ), 'F_Inputs - Reps'!H1702, 'F_Inputs - Reps override'!H1702 ) )</f>
        <v>0</v>
      </c>
      <c r="J1702" s="15">
        <f xml:space="preserve"> IF( ISNA( 'F_Inputs - Reps override'!I1702 ), "", IF( ISBLANK( 'F_Inputs - Reps override'!I1702 ), 'F_Inputs - Reps'!I1702, 'F_Inputs - Reps override'!I1702 ) )</f>
        <v>0</v>
      </c>
      <c r="K1702" s="15">
        <f xml:space="preserve"> IF( ISNA( 'F_Inputs - Reps override'!J1702 ), "", IF( ISBLANK( 'F_Inputs - Reps override'!J1702 ), 'F_Inputs - Reps'!J1702, 'F_Inputs - Reps override'!J1702 ) )</f>
        <v>0</v>
      </c>
      <c r="L1702" s="7">
        <f t="shared" si="27"/>
        <v>0</v>
      </c>
      <c r="M1702" t="str">
        <f xml:space="preserve"> INDEX(Lookup!$D$3:$D$134, MATCH('Inputs - Reps'!D1702, Lookup!$C$3:$C$134, 0),)</f>
        <v>3rd Opex WR</v>
      </c>
    </row>
    <row r="1703" spans="3:13">
      <c r="C1703" s="15" t="s">
        <v>309</v>
      </c>
      <c r="D1703" s="15" t="s">
        <v>266</v>
      </c>
      <c r="E1703" s="15" t="s">
        <v>267</v>
      </c>
      <c r="F1703" s="15" t="s">
        <v>36</v>
      </c>
      <c r="G1703" s="15">
        <f xml:space="preserve"> IF( ISNA( 'F_Inputs - Reps override'!F1703 ), "", IF( ISBLANK( 'F_Inputs - Reps override'!F1703 ), 'F_Inputs - Reps'!F1703, 'F_Inputs - Reps override'!F1703 ) )</f>
        <v>0</v>
      </c>
      <c r="H1703" s="15">
        <f xml:space="preserve"> IF( ISNA( 'F_Inputs - Reps override'!G1703 ), "", IF( ISBLANK( 'F_Inputs - Reps override'!G1703 ), 'F_Inputs - Reps'!G1703, 'F_Inputs - Reps override'!G1703 ) )</f>
        <v>0</v>
      </c>
      <c r="I1703" s="15">
        <f xml:space="preserve"> IF( ISNA( 'F_Inputs - Reps override'!H1703 ), "", IF( ISBLANK( 'F_Inputs - Reps override'!H1703 ), 'F_Inputs - Reps'!H1703, 'F_Inputs - Reps override'!H1703 ) )</f>
        <v>0</v>
      </c>
      <c r="J1703" s="15">
        <f xml:space="preserve"> IF( ISNA( 'F_Inputs - Reps override'!I1703 ), "", IF( ISBLANK( 'F_Inputs - Reps override'!I1703 ), 'F_Inputs - Reps'!I1703, 'F_Inputs - Reps override'!I1703 ) )</f>
        <v>0</v>
      </c>
      <c r="K1703" s="15">
        <f xml:space="preserve"> IF( ISNA( 'F_Inputs - Reps override'!J1703 ), "", IF( ISBLANK( 'F_Inputs - Reps override'!J1703 ), 'F_Inputs - Reps'!J1703, 'F_Inputs - Reps override'!J1703 ) )</f>
        <v>0</v>
      </c>
      <c r="L1703" s="7">
        <f t="shared" si="27"/>
        <v>0</v>
      </c>
      <c r="M1703" t="str">
        <f xml:space="preserve"> INDEX(Lookup!$D$3:$D$134, MATCH('Inputs - Reps'!D1703, Lookup!$C$3:$C$134, 0),)</f>
        <v>3rd Opex WN</v>
      </c>
    </row>
    <row r="1704" spans="3:13">
      <c r="C1704" s="15" t="s">
        <v>309</v>
      </c>
      <c r="D1704" s="15" t="s">
        <v>268</v>
      </c>
      <c r="E1704" s="15" t="s">
        <v>269</v>
      </c>
      <c r="F1704" s="15" t="s">
        <v>36</v>
      </c>
      <c r="G1704" s="15">
        <f xml:space="preserve"> IF( ISNA( 'F_Inputs - Reps override'!F1704 ), "", IF( ISBLANK( 'F_Inputs - Reps override'!F1704 ), 'F_Inputs - Reps'!F1704, 'F_Inputs - Reps override'!F1704 ) )</f>
        <v>0</v>
      </c>
      <c r="H1704" s="15">
        <f xml:space="preserve"> IF( ISNA( 'F_Inputs - Reps override'!G1704 ), "", IF( ISBLANK( 'F_Inputs - Reps override'!G1704 ), 'F_Inputs - Reps'!G1704, 'F_Inputs - Reps override'!G1704 ) )</f>
        <v>0</v>
      </c>
      <c r="I1704" s="15">
        <f xml:space="preserve"> IF( ISNA( 'F_Inputs - Reps override'!H1704 ), "", IF( ISBLANK( 'F_Inputs - Reps override'!H1704 ), 'F_Inputs - Reps'!H1704, 'F_Inputs - Reps override'!H1704 ) )</f>
        <v>0</v>
      </c>
      <c r="J1704" s="15">
        <f xml:space="preserve"> IF( ISNA( 'F_Inputs - Reps override'!I1704 ), "", IF( ISBLANK( 'F_Inputs - Reps override'!I1704 ), 'F_Inputs - Reps'!I1704, 'F_Inputs - Reps override'!I1704 ) )</f>
        <v>0</v>
      </c>
      <c r="K1704" s="15">
        <f xml:space="preserve"> IF( ISNA( 'F_Inputs - Reps override'!J1704 ), "", IF( ISBLANK( 'F_Inputs - Reps override'!J1704 ), 'F_Inputs - Reps'!J1704, 'F_Inputs - Reps override'!J1704 ) )</f>
        <v>0</v>
      </c>
      <c r="L1704" s="7">
        <f t="shared" si="27"/>
        <v>0</v>
      </c>
      <c r="M1704" t="str">
        <f xml:space="preserve"> INDEX(Lookup!$D$3:$D$134, MATCH('Inputs - Reps'!D1704, Lookup!$C$3:$C$134, 0),)</f>
        <v>3rd Opex WN</v>
      </c>
    </row>
    <row r="1705" spans="3:13">
      <c r="C1705" s="15" t="s">
        <v>309</v>
      </c>
      <c r="D1705" s="15" t="s">
        <v>270</v>
      </c>
      <c r="E1705" s="15" t="s">
        <v>271</v>
      </c>
      <c r="F1705" s="15" t="s">
        <v>36</v>
      </c>
      <c r="G1705" s="15">
        <f xml:space="preserve"> IF( ISNA( 'F_Inputs - Reps override'!F1705 ), "", IF( ISBLANK( 'F_Inputs - Reps override'!F1705 ), 'F_Inputs - Reps'!F1705, 'F_Inputs - Reps override'!F1705 ) )</f>
        <v>1.738</v>
      </c>
      <c r="H1705" s="15">
        <f xml:space="preserve"> IF( ISNA( 'F_Inputs - Reps override'!G1705 ), "", IF( ISBLANK( 'F_Inputs - Reps override'!G1705 ), 'F_Inputs - Reps'!G1705, 'F_Inputs - Reps override'!G1705 ) )</f>
        <v>1.766</v>
      </c>
      <c r="I1705" s="15">
        <f xml:space="preserve"> IF( ISNA( 'F_Inputs - Reps override'!H1705 ), "", IF( ISBLANK( 'F_Inputs - Reps override'!H1705 ), 'F_Inputs - Reps'!H1705, 'F_Inputs - Reps override'!H1705 ) )</f>
        <v>1.827</v>
      </c>
      <c r="J1705" s="15">
        <f xml:space="preserve"> IF( ISNA( 'F_Inputs - Reps override'!I1705 ), "", IF( ISBLANK( 'F_Inputs - Reps override'!I1705 ), 'F_Inputs - Reps'!I1705, 'F_Inputs - Reps override'!I1705 ) )</f>
        <v>1.88</v>
      </c>
      <c r="K1705" s="15">
        <f xml:space="preserve"> IF( ISNA( 'F_Inputs - Reps override'!J1705 ), "", IF( ISBLANK( 'F_Inputs - Reps override'!J1705 ), 'F_Inputs - Reps'!J1705, 'F_Inputs - Reps override'!J1705 ) )</f>
        <v>1.875</v>
      </c>
      <c r="L1705" s="7">
        <f t="shared" si="27"/>
        <v>9.0859999999999985</v>
      </c>
      <c r="M1705" t="str">
        <f xml:space="preserve"> INDEX(Lookup!$D$3:$D$134, MATCH('Inputs - Reps'!D1705, Lookup!$C$3:$C$134, 0),)</f>
        <v>3rd Opex WN</v>
      </c>
    </row>
    <row r="1706" spans="3:13">
      <c r="C1706" s="15" t="s">
        <v>309</v>
      </c>
      <c r="D1706" s="15" t="s">
        <v>272</v>
      </c>
      <c r="E1706" s="15" t="s">
        <v>273</v>
      </c>
      <c r="F1706" s="15" t="s">
        <v>36</v>
      </c>
      <c r="G1706" s="15">
        <f xml:space="preserve"> IF( ISNA( 'F_Inputs - Reps override'!F1706 ), "", IF( ISBLANK( 'F_Inputs - Reps override'!F1706 ), 'F_Inputs - Reps'!F1706, 'F_Inputs - Reps override'!F1706 ) )</f>
        <v>0</v>
      </c>
      <c r="H1706" s="15">
        <f xml:space="preserve"> IF( ISNA( 'F_Inputs - Reps override'!G1706 ), "", IF( ISBLANK( 'F_Inputs - Reps override'!G1706 ), 'F_Inputs - Reps'!G1706, 'F_Inputs - Reps override'!G1706 ) )</f>
        <v>0</v>
      </c>
      <c r="I1706" s="15">
        <f xml:space="preserve"> IF( ISNA( 'F_Inputs - Reps override'!H1706 ), "", IF( ISBLANK( 'F_Inputs - Reps override'!H1706 ), 'F_Inputs - Reps'!H1706, 'F_Inputs - Reps override'!H1706 ) )</f>
        <v>0</v>
      </c>
      <c r="J1706" s="15">
        <f xml:space="preserve"> IF( ISNA( 'F_Inputs - Reps override'!I1706 ), "", IF( ISBLANK( 'F_Inputs - Reps override'!I1706 ), 'F_Inputs - Reps'!I1706, 'F_Inputs - Reps override'!I1706 ) )</f>
        <v>0</v>
      </c>
      <c r="K1706" s="15">
        <f xml:space="preserve"> IF( ISNA( 'F_Inputs - Reps override'!J1706 ), "", IF( ISBLANK( 'F_Inputs - Reps override'!J1706 ), 'F_Inputs - Reps'!J1706, 'F_Inputs - Reps override'!J1706 ) )</f>
        <v>0</v>
      </c>
      <c r="L1706" s="7">
        <f t="shared" si="27"/>
        <v>0</v>
      </c>
      <c r="M1706" t="str">
        <f xml:space="preserve"> INDEX(Lookup!$D$3:$D$134, MATCH('Inputs - Reps'!D1706, Lookup!$C$3:$C$134, 0),)</f>
        <v>3rd Opex WWN</v>
      </c>
    </row>
    <row r="1707" spans="3:13">
      <c r="C1707" s="15" t="s">
        <v>309</v>
      </c>
      <c r="D1707" s="15" t="s">
        <v>274</v>
      </c>
      <c r="E1707" s="15" t="s">
        <v>275</v>
      </c>
      <c r="F1707" s="15" t="s">
        <v>36</v>
      </c>
      <c r="G1707" s="15">
        <f xml:space="preserve"> IF( ISNA( 'F_Inputs - Reps override'!F1707 ), "", IF( ISBLANK( 'F_Inputs - Reps override'!F1707 ), 'F_Inputs - Reps'!F1707, 'F_Inputs - Reps override'!F1707 ) )</f>
        <v>0</v>
      </c>
      <c r="H1707" s="15">
        <f xml:space="preserve"> IF( ISNA( 'F_Inputs - Reps override'!G1707 ), "", IF( ISBLANK( 'F_Inputs - Reps override'!G1707 ), 'F_Inputs - Reps'!G1707, 'F_Inputs - Reps override'!G1707 ) )</f>
        <v>0</v>
      </c>
      <c r="I1707" s="15">
        <f xml:space="preserve"> IF( ISNA( 'F_Inputs - Reps override'!H1707 ), "", IF( ISBLANK( 'F_Inputs - Reps override'!H1707 ), 'F_Inputs - Reps'!H1707, 'F_Inputs - Reps override'!H1707 ) )</f>
        <v>0</v>
      </c>
      <c r="J1707" s="15">
        <f xml:space="preserve"> IF( ISNA( 'F_Inputs - Reps override'!I1707 ), "", IF( ISBLANK( 'F_Inputs - Reps override'!I1707 ), 'F_Inputs - Reps'!I1707, 'F_Inputs - Reps override'!I1707 ) )</f>
        <v>0</v>
      </c>
      <c r="K1707" s="15">
        <f xml:space="preserve"> IF( ISNA( 'F_Inputs - Reps override'!J1707 ), "", IF( ISBLANK( 'F_Inputs - Reps override'!J1707 ), 'F_Inputs - Reps'!J1707, 'F_Inputs - Reps override'!J1707 ) )</f>
        <v>0</v>
      </c>
      <c r="L1707" s="7">
        <f t="shared" si="27"/>
        <v>0</v>
      </c>
      <c r="M1707" t="str">
        <f xml:space="preserve"> INDEX(Lookup!$D$3:$D$134, MATCH('Inputs - Reps'!D1707, Lookup!$C$3:$C$134, 0),)</f>
        <v>3rd Opex WWN</v>
      </c>
    </row>
    <row r="1708" spans="3:13">
      <c r="C1708" s="15" t="s">
        <v>309</v>
      </c>
      <c r="D1708" s="15" t="s">
        <v>276</v>
      </c>
      <c r="E1708" s="15" t="s">
        <v>277</v>
      </c>
      <c r="F1708" s="15" t="s">
        <v>36</v>
      </c>
      <c r="G1708" s="15">
        <f xml:space="preserve"> IF( ISNA( 'F_Inputs - Reps override'!F1708 ), "", IF( ISBLANK( 'F_Inputs - Reps override'!F1708 ), 'F_Inputs - Reps'!F1708, 'F_Inputs - Reps override'!F1708 ) )</f>
        <v>0</v>
      </c>
      <c r="H1708" s="15">
        <f xml:space="preserve"> IF( ISNA( 'F_Inputs - Reps override'!G1708 ), "", IF( ISBLANK( 'F_Inputs - Reps override'!G1708 ), 'F_Inputs - Reps'!G1708, 'F_Inputs - Reps override'!G1708 ) )</f>
        <v>0</v>
      </c>
      <c r="I1708" s="15">
        <f xml:space="preserve"> IF( ISNA( 'F_Inputs - Reps override'!H1708 ), "", IF( ISBLANK( 'F_Inputs - Reps override'!H1708 ), 'F_Inputs - Reps'!H1708, 'F_Inputs - Reps override'!H1708 ) )</f>
        <v>0</v>
      </c>
      <c r="J1708" s="15">
        <f xml:space="preserve"> IF( ISNA( 'F_Inputs - Reps override'!I1708 ), "", IF( ISBLANK( 'F_Inputs - Reps override'!I1708 ), 'F_Inputs - Reps'!I1708, 'F_Inputs - Reps override'!I1708 ) )</f>
        <v>0</v>
      </c>
      <c r="K1708" s="15">
        <f xml:space="preserve"> IF( ISNA( 'F_Inputs - Reps override'!J1708 ), "", IF( ISBLANK( 'F_Inputs - Reps override'!J1708 ), 'F_Inputs - Reps'!J1708, 'F_Inputs - Reps override'!J1708 ) )</f>
        <v>0</v>
      </c>
      <c r="L1708" s="7">
        <f t="shared" si="27"/>
        <v>0</v>
      </c>
      <c r="M1708" t="str">
        <f xml:space="preserve"> INDEX(Lookup!$D$3:$D$134, MATCH('Inputs - Reps'!D1708, Lookup!$C$3:$C$134, 0),)</f>
        <v>3rd Opex BIO</v>
      </c>
    </row>
    <row r="1709" spans="3:13">
      <c r="C1709" s="15" t="s">
        <v>309</v>
      </c>
      <c r="D1709" s="15" t="s">
        <v>278</v>
      </c>
      <c r="E1709" s="15" t="s">
        <v>279</v>
      </c>
      <c r="F1709" s="15" t="s">
        <v>36</v>
      </c>
      <c r="G1709" s="15">
        <f xml:space="preserve"> IF( ISNA( 'F_Inputs - Reps override'!F1709 ), "", IF( ISBLANK( 'F_Inputs - Reps override'!F1709 ), 'F_Inputs - Reps'!F1709, 'F_Inputs - Reps override'!F1709 ) )</f>
        <v>0</v>
      </c>
      <c r="H1709" s="15">
        <f xml:space="preserve"> IF( ISNA( 'F_Inputs - Reps override'!G1709 ), "", IF( ISBLANK( 'F_Inputs - Reps override'!G1709 ), 'F_Inputs - Reps'!G1709, 'F_Inputs - Reps override'!G1709 ) )</f>
        <v>0</v>
      </c>
      <c r="I1709" s="15">
        <f xml:space="preserve"> IF( ISNA( 'F_Inputs - Reps override'!H1709 ), "", IF( ISBLANK( 'F_Inputs - Reps override'!H1709 ), 'F_Inputs - Reps'!H1709, 'F_Inputs - Reps override'!H1709 ) )</f>
        <v>0</v>
      </c>
      <c r="J1709" s="15">
        <f xml:space="preserve"> IF( ISNA( 'F_Inputs - Reps override'!I1709 ), "", IF( ISBLANK( 'F_Inputs - Reps override'!I1709 ), 'F_Inputs - Reps'!I1709, 'F_Inputs - Reps override'!I1709 ) )</f>
        <v>0</v>
      </c>
      <c r="K1709" s="15">
        <f xml:space="preserve"> IF( ISNA( 'F_Inputs - Reps override'!J1709 ), "", IF( ISBLANK( 'F_Inputs - Reps override'!J1709 ), 'F_Inputs - Reps'!J1709, 'F_Inputs - Reps override'!J1709 ) )</f>
        <v>0</v>
      </c>
      <c r="L1709" s="7">
        <f t="shared" si="27"/>
        <v>0</v>
      </c>
      <c r="M1709" t="str">
        <f xml:space="preserve"> INDEX(Lookup!$D$3:$D$134, MATCH('Inputs - Reps'!D1709, Lookup!$C$3:$C$134, 0),)</f>
        <v>3rd Opex BIO</v>
      </c>
    </row>
    <row r="1710" spans="3:13">
      <c r="C1710" s="15" t="s">
        <v>309</v>
      </c>
      <c r="D1710" s="15" t="s">
        <v>280</v>
      </c>
      <c r="E1710" s="15" t="s">
        <v>281</v>
      </c>
      <c r="F1710" s="15" t="s">
        <v>36</v>
      </c>
      <c r="G1710" s="15">
        <f xml:space="preserve"> IF( ISNA( 'F_Inputs - Reps override'!F1710 ), "", IF( ISBLANK( 'F_Inputs - Reps override'!F1710 ), 'F_Inputs - Reps'!F1710, 'F_Inputs - Reps override'!F1710 ) )</f>
        <v>0</v>
      </c>
      <c r="H1710" s="15">
        <f xml:space="preserve"> IF( ISNA( 'F_Inputs - Reps override'!G1710 ), "", IF( ISBLANK( 'F_Inputs - Reps override'!G1710 ), 'F_Inputs - Reps'!G1710, 'F_Inputs - Reps override'!G1710 ) )</f>
        <v>0</v>
      </c>
      <c r="I1710" s="15">
        <f xml:space="preserve"> IF( ISNA( 'F_Inputs - Reps override'!H1710 ), "", IF( ISBLANK( 'F_Inputs - Reps override'!H1710 ), 'F_Inputs - Reps'!H1710, 'F_Inputs - Reps override'!H1710 ) )</f>
        <v>0</v>
      </c>
      <c r="J1710" s="15">
        <f xml:space="preserve"> IF( ISNA( 'F_Inputs - Reps override'!I1710 ), "", IF( ISBLANK( 'F_Inputs - Reps override'!I1710 ), 'F_Inputs - Reps'!I1710, 'F_Inputs - Reps override'!I1710 ) )</f>
        <v>0</v>
      </c>
      <c r="K1710" s="15">
        <f xml:space="preserve"> IF( ISNA( 'F_Inputs - Reps override'!J1710 ), "", IF( ISBLANK( 'F_Inputs - Reps override'!J1710 ), 'F_Inputs - Reps'!J1710, 'F_Inputs - Reps override'!J1710 ) )</f>
        <v>0</v>
      </c>
      <c r="L1710" s="7">
        <f t="shared" si="27"/>
        <v>0</v>
      </c>
      <c r="M1710" t="str">
        <f xml:space="preserve"> INDEX(Lookup!$D$3:$D$134, MATCH('Inputs - Reps'!D1710, Lookup!$C$3:$C$134, 0),)</f>
        <v>3rd Opex BIO</v>
      </c>
    </row>
    <row r="1711" spans="3:13">
      <c r="C1711" s="15" t="s">
        <v>309</v>
      </c>
      <c r="D1711" s="15" t="s">
        <v>282</v>
      </c>
      <c r="E1711" s="15" t="s">
        <v>283</v>
      </c>
      <c r="F1711" s="15" t="s">
        <v>36</v>
      </c>
      <c r="G1711" s="15">
        <f xml:space="preserve"> IF( ISNA( 'F_Inputs - Reps override'!F1711 ), "", IF( ISBLANK( 'F_Inputs - Reps override'!F1711 ), 'F_Inputs - Reps'!F1711, 'F_Inputs - Reps override'!F1711 ) )</f>
        <v>0</v>
      </c>
      <c r="H1711" s="15">
        <f xml:space="preserve"> IF( ISNA( 'F_Inputs - Reps override'!G1711 ), "", IF( ISBLANK( 'F_Inputs - Reps override'!G1711 ), 'F_Inputs - Reps'!G1711, 'F_Inputs - Reps override'!G1711 ) )</f>
        <v>0</v>
      </c>
      <c r="I1711" s="15">
        <f xml:space="preserve"> IF( ISNA( 'F_Inputs - Reps override'!H1711 ), "", IF( ISBLANK( 'F_Inputs - Reps override'!H1711 ), 'F_Inputs - Reps'!H1711, 'F_Inputs - Reps override'!H1711 ) )</f>
        <v>0</v>
      </c>
      <c r="J1711" s="15">
        <f xml:space="preserve"> IF( ISNA( 'F_Inputs - Reps override'!I1711 ), "", IF( ISBLANK( 'F_Inputs - Reps override'!I1711 ), 'F_Inputs - Reps'!I1711, 'F_Inputs - Reps override'!I1711 ) )</f>
        <v>0</v>
      </c>
      <c r="K1711" s="15">
        <f xml:space="preserve"> IF( ISNA( 'F_Inputs - Reps override'!J1711 ), "", IF( ISBLANK( 'F_Inputs - Reps override'!J1711 ), 'F_Inputs - Reps'!J1711, 'F_Inputs - Reps override'!J1711 ) )</f>
        <v>0</v>
      </c>
      <c r="L1711" s="7">
        <f t="shared" si="27"/>
        <v>0</v>
      </c>
      <c r="M1711" t="str">
        <f xml:space="preserve"> INDEX(Lookup!$D$3:$D$134, MATCH('Inputs - Reps'!D1711, Lookup!$C$3:$C$134, 0),)</f>
        <v>3rd Capex WR</v>
      </c>
    </row>
    <row r="1712" spans="3:13">
      <c r="C1712" s="15" t="s">
        <v>309</v>
      </c>
      <c r="D1712" s="15" t="s">
        <v>284</v>
      </c>
      <c r="E1712" s="15" t="s">
        <v>285</v>
      </c>
      <c r="F1712" s="15" t="s">
        <v>36</v>
      </c>
      <c r="G1712" s="15">
        <f xml:space="preserve"> IF( ISNA( 'F_Inputs - Reps override'!F1712 ), "", IF( ISBLANK( 'F_Inputs - Reps override'!F1712 ), 'F_Inputs - Reps'!F1712, 'F_Inputs - Reps override'!F1712 ) )</f>
        <v>0</v>
      </c>
      <c r="H1712" s="15">
        <f xml:space="preserve"> IF( ISNA( 'F_Inputs - Reps override'!G1712 ), "", IF( ISBLANK( 'F_Inputs - Reps override'!G1712 ), 'F_Inputs - Reps'!G1712, 'F_Inputs - Reps override'!G1712 ) )</f>
        <v>0</v>
      </c>
      <c r="I1712" s="15">
        <f xml:space="preserve"> IF( ISNA( 'F_Inputs - Reps override'!H1712 ), "", IF( ISBLANK( 'F_Inputs - Reps override'!H1712 ), 'F_Inputs - Reps'!H1712, 'F_Inputs - Reps override'!H1712 ) )</f>
        <v>0</v>
      </c>
      <c r="J1712" s="15">
        <f xml:space="preserve"> IF( ISNA( 'F_Inputs - Reps override'!I1712 ), "", IF( ISBLANK( 'F_Inputs - Reps override'!I1712 ), 'F_Inputs - Reps'!I1712, 'F_Inputs - Reps override'!I1712 ) )</f>
        <v>0</v>
      </c>
      <c r="K1712" s="15">
        <f xml:space="preserve"> IF( ISNA( 'F_Inputs - Reps override'!J1712 ), "", IF( ISBLANK( 'F_Inputs - Reps override'!J1712 ), 'F_Inputs - Reps'!J1712, 'F_Inputs - Reps override'!J1712 ) )</f>
        <v>0</v>
      </c>
      <c r="L1712" s="7">
        <f t="shared" si="27"/>
        <v>0</v>
      </c>
      <c r="M1712" t="str">
        <f xml:space="preserve"> INDEX(Lookup!$D$3:$D$134, MATCH('Inputs - Reps'!D1712, Lookup!$C$3:$C$134, 0),)</f>
        <v>3rd Capex WN</v>
      </c>
    </row>
    <row r="1713" spans="3:13">
      <c r="C1713" s="15" t="s">
        <v>309</v>
      </c>
      <c r="D1713" s="15" t="s">
        <v>286</v>
      </c>
      <c r="E1713" s="15" t="s">
        <v>269</v>
      </c>
      <c r="F1713" s="15" t="s">
        <v>36</v>
      </c>
      <c r="G1713" s="15">
        <f xml:space="preserve"> IF( ISNA( 'F_Inputs - Reps override'!F1713 ), "", IF( ISBLANK( 'F_Inputs - Reps override'!F1713 ), 'F_Inputs - Reps'!F1713, 'F_Inputs - Reps override'!F1713 ) )</f>
        <v>0</v>
      </c>
      <c r="H1713" s="15">
        <f xml:space="preserve"> IF( ISNA( 'F_Inputs - Reps override'!G1713 ), "", IF( ISBLANK( 'F_Inputs - Reps override'!G1713 ), 'F_Inputs - Reps'!G1713, 'F_Inputs - Reps override'!G1713 ) )</f>
        <v>0</v>
      </c>
      <c r="I1713" s="15">
        <f xml:space="preserve"> IF( ISNA( 'F_Inputs - Reps override'!H1713 ), "", IF( ISBLANK( 'F_Inputs - Reps override'!H1713 ), 'F_Inputs - Reps'!H1713, 'F_Inputs - Reps override'!H1713 ) )</f>
        <v>0</v>
      </c>
      <c r="J1713" s="15">
        <f xml:space="preserve"> IF( ISNA( 'F_Inputs - Reps override'!I1713 ), "", IF( ISBLANK( 'F_Inputs - Reps override'!I1713 ), 'F_Inputs - Reps'!I1713, 'F_Inputs - Reps override'!I1713 ) )</f>
        <v>0</v>
      </c>
      <c r="K1713" s="15">
        <f xml:space="preserve"> IF( ISNA( 'F_Inputs - Reps override'!J1713 ), "", IF( ISBLANK( 'F_Inputs - Reps override'!J1713 ), 'F_Inputs - Reps'!J1713, 'F_Inputs - Reps override'!J1713 ) )</f>
        <v>0</v>
      </c>
      <c r="L1713" s="7">
        <f t="shared" si="27"/>
        <v>0</v>
      </c>
      <c r="M1713" t="str">
        <f xml:space="preserve"> INDEX(Lookup!$D$3:$D$134, MATCH('Inputs - Reps'!D1713, Lookup!$C$3:$C$134, 0),)</f>
        <v>3rd Capex WN</v>
      </c>
    </row>
    <row r="1714" spans="3:13">
      <c r="C1714" s="15" t="s">
        <v>309</v>
      </c>
      <c r="D1714" s="15" t="s">
        <v>287</v>
      </c>
      <c r="E1714" s="15" t="s">
        <v>271</v>
      </c>
      <c r="F1714" s="15" t="s">
        <v>36</v>
      </c>
      <c r="G1714" s="15">
        <f xml:space="preserve"> IF( ISNA( 'F_Inputs - Reps override'!F1714 ), "", IF( ISBLANK( 'F_Inputs - Reps override'!F1714 ), 'F_Inputs - Reps'!F1714, 'F_Inputs - Reps override'!F1714 ) )</f>
        <v>0.2</v>
      </c>
      <c r="H1714" s="15">
        <f xml:space="preserve"> IF( ISNA( 'F_Inputs - Reps override'!G1714 ), "", IF( ISBLANK( 'F_Inputs - Reps override'!G1714 ), 'F_Inputs - Reps'!G1714, 'F_Inputs - Reps override'!G1714 ) )</f>
        <v>0.2</v>
      </c>
      <c r="I1714" s="15">
        <f xml:space="preserve"> IF( ISNA( 'F_Inputs - Reps override'!H1714 ), "", IF( ISBLANK( 'F_Inputs - Reps override'!H1714 ), 'F_Inputs - Reps'!H1714, 'F_Inputs - Reps override'!H1714 ) )</f>
        <v>0.2</v>
      </c>
      <c r="J1714" s="15">
        <f xml:space="preserve"> IF( ISNA( 'F_Inputs - Reps override'!I1714 ), "", IF( ISBLANK( 'F_Inputs - Reps override'!I1714 ), 'F_Inputs - Reps'!I1714, 'F_Inputs - Reps override'!I1714 ) )</f>
        <v>0.2</v>
      </c>
      <c r="K1714" s="15">
        <f xml:space="preserve"> IF( ISNA( 'F_Inputs - Reps override'!J1714 ), "", IF( ISBLANK( 'F_Inputs - Reps override'!J1714 ), 'F_Inputs - Reps'!J1714, 'F_Inputs - Reps override'!J1714 ) )</f>
        <v>0.2</v>
      </c>
      <c r="L1714" s="7">
        <f t="shared" si="27"/>
        <v>1</v>
      </c>
      <c r="M1714" t="str">
        <f xml:space="preserve"> INDEX(Lookup!$D$3:$D$134, MATCH('Inputs - Reps'!D1714, Lookup!$C$3:$C$134, 0),)</f>
        <v>3rd Capex WN</v>
      </c>
    </row>
    <row r="1715" spans="3:13">
      <c r="C1715" s="15" t="s">
        <v>309</v>
      </c>
      <c r="D1715" s="15" t="s">
        <v>288</v>
      </c>
      <c r="E1715" s="15" t="s">
        <v>289</v>
      </c>
      <c r="F1715" s="15" t="s">
        <v>36</v>
      </c>
      <c r="G1715" s="15">
        <f xml:space="preserve"> IF( ISNA( 'F_Inputs - Reps override'!F1715 ), "", IF( ISBLANK( 'F_Inputs - Reps override'!F1715 ), 'F_Inputs - Reps'!F1715, 'F_Inputs - Reps override'!F1715 ) )</f>
        <v>0</v>
      </c>
      <c r="H1715" s="15">
        <f xml:space="preserve"> IF( ISNA( 'F_Inputs - Reps override'!G1715 ), "", IF( ISBLANK( 'F_Inputs - Reps override'!G1715 ), 'F_Inputs - Reps'!G1715, 'F_Inputs - Reps override'!G1715 ) )</f>
        <v>0</v>
      </c>
      <c r="I1715" s="15">
        <f xml:space="preserve"> IF( ISNA( 'F_Inputs - Reps override'!H1715 ), "", IF( ISBLANK( 'F_Inputs - Reps override'!H1715 ), 'F_Inputs - Reps'!H1715, 'F_Inputs - Reps override'!H1715 ) )</f>
        <v>0</v>
      </c>
      <c r="J1715" s="15">
        <f xml:space="preserve"> IF( ISNA( 'F_Inputs - Reps override'!I1715 ), "", IF( ISBLANK( 'F_Inputs - Reps override'!I1715 ), 'F_Inputs - Reps'!I1715, 'F_Inputs - Reps override'!I1715 ) )</f>
        <v>0</v>
      </c>
      <c r="K1715" s="15">
        <f xml:space="preserve"> IF( ISNA( 'F_Inputs - Reps override'!J1715 ), "", IF( ISBLANK( 'F_Inputs - Reps override'!J1715 ), 'F_Inputs - Reps'!J1715, 'F_Inputs - Reps override'!J1715 ) )</f>
        <v>0</v>
      </c>
      <c r="L1715" s="7">
        <f t="shared" si="27"/>
        <v>0</v>
      </c>
      <c r="M1715" t="str">
        <f xml:space="preserve"> INDEX(Lookup!$D$3:$D$134, MATCH('Inputs - Reps'!D1715, Lookup!$C$3:$C$134, 0),)</f>
        <v>3rd Capex WWN</v>
      </c>
    </row>
    <row r="1716" spans="3:13">
      <c r="C1716" s="15" t="s">
        <v>309</v>
      </c>
      <c r="D1716" s="15" t="s">
        <v>290</v>
      </c>
      <c r="E1716" s="15" t="s">
        <v>291</v>
      </c>
      <c r="F1716" s="15" t="s">
        <v>36</v>
      </c>
      <c r="G1716" s="15">
        <f xml:space="preserve"> IF( ISNA( 'F_Inputs - Reps override'!F1716 ), "", IF( ISBLANK( 'F_Inputs - Reps override'!F1716 ), 'F_Inputs - Reps'!F1716, 'F_Inputs - Reps override'!F1716 ) )</f>
        <v>0</v>
      </c>
      <c r="H1716" s="15">
        <f xml:space="preserve"> IF( ISNA( 'F_Inputs - Reps override'!G1716 ), "", IF( ISBLANK( 'F_Inputs - Reps override'!G1716 ), 'F_Inputs - Reps'!G1716, 'F_Inputs - Reps override'!G1716 ) )</f>
        <v>0</v>
      </c>
      <c r="I1716" s="15">
        <f xml:space="preserve"> IF( ISNA( 'F_Inputs - Reps override'!H1716 ), "", IF( ISBLANK( 'F_Inputs - Reps override'!H1716 ), 'F_Inputs - Reps'!H1716, 'F_Inputs - Reps override'!H1716 ) )</f>
        <v>0</v>
      </c>
      <c r="J1716" s="15">
        <f xml:space="preserve"> IF( ISNA( 'F_Inputs - Reps override'!I1716 ), "", IF( ISBLANK( 'F_Inputs - Reps override'!I1716 ), 'F_Inputs - Reps'!I1716, 'F_Inputs - Reps override'!I1716 ) )</f>
        <v>0</v>
      </c>
      <c r="K1716" s="15">
        <f xml:space="preserve"> IF( ISNA( 'F_Inputs - Reps override'!J1716 ), "", IF( ISBLANK( 'F_Inputs - Reps override'!J1716 ), 'F_Inputs - Reps'!J1716, 'F_Inputs - Reps override'!J1716 ) )</f>
        <v>0</v>
      </c>
      <c r="L1716" s="7">
        <f t="shared" si="27"/>
        <v>0</v>
      </c>
      <c r="M1716" t="str">
        <f xml:space="preserve"> INDEX(Lookup!$D$3:$D$134, MATCH('Inputs - Reps'!D1716, Lookup!$C$3:$C$134, 0),)</f>
        <v>3rd Capex WWN</v>
      </c>
    </row>
    <row r="1717" spans="3:13">
      <c r="C1717" s="15" t="s">
        <v>309</v>
      </c>
      <c r="D1717" s="15" t="s">
        <v>292</v>
      </c>
      <c r="E1717" s="15" t="s">
        <v>293</v>
      </c>
      <c r="F1717" s="15" t="s">
        <v>36</v>
      </c>
      <c r="G1717" s="15">
        <f xml:space="preserve"> IF( ISNA( 'F_Inputs - Reps override'!F1717 ), "", IF( ISBLANK( 'F_Inputs - Reps override'!F1717 ), 'F_Inputs - Reps'!F1717, 'F_Inputs - Reps override'!F1717 ) )</f>
        <v>0</v>
      </c>
      <c r="H1717" s="15">
        <f xml:space="preserve"> IF( ISNA( 'F_Inputs - Reps override'!G1717 ), "", IF( ISBLANK( 'F_Inputs - Reps override'!G1717 ), 'F_Inputs - Reps'!G1717, 'F_Inputs - Reps override'!G1717 ) )</f>
        <v>0</v>
      </c>
      <c r="I1717" s="15">
        <f xml:space="preserve"> IF( ISNA( 'F_Inputs - Reps override'!H1717 ), "", IF( ISBLANK( 'F_Inputs - Reps override'!H1717 ), 'F_Inputs - Reps'!H1717, 'F_Inputs - Reps override'!H1717 ) )</f>
        <v>0</v>
      </c>
      <c r="J1717" s="15">
        <f xml:space="preserve"> IF( ISNA( 'F_Inputs - Reps override'!I1717 ), "", IF( ISBLANK( 'F_Inputs - Reps override'!I1717 ), 'F_Inputs - Reps'!I1717, 'F_Inputs - Reps override'!I1717 ) )</f>
        <v>0</v>
      </c>
      <c r="K1717" s="15">
        <f xml:space="preserve"> IF( ISNA( 'F_Inputs - Reps override'!J1717 ), "", IF( ISBLANK( 'F_Inputs - Reps override'!J1717 ), 'F_Inputs - Reps'!J1717, 'F_Inputs - Reps override'!J1717 ) )</f>
        <v>0</v>
      </c>
      <c r="L1717" s="7">
        <f t="shared" si="27"/>
        <v>0</v>
      </c>
      <c r="M1717" t="str">
        <f xml:space="preserve"> INDEX(Lookup!$D$3:$D$134, MATCH('Inputs - Reps'!D1717, Lookup!$C$3:$C$134, 0),)</f>
        <v>3rd Capex BIO</v>
      </c>
    </row>
    <row r="1718" spans="3:13">
      <c r="C1718" s="15" t="s">
        <v>309</v>
      </c>
      <c r="D1718" s="15" t="s">
        <v>294</v>
      </c>
      <c r="E1718" s="15" t="s">
        <v>295</v>
      </c>
      <c r="F1718" s="15" t="s">
        <v>36</v>
      </c>
      <c r="G1718" s="15">
        <f xml:space="preserve"> IF( ISNA( 'F_Inputs - Reps override'!F1718 ), "", IF( ISBLANK( 'F_Inputs - Reps override'!F1718 ), 'F_Inputs - Reps'!F1718, 'F_Inputs - Reps override'!F1718 ) )</f>
        <v>0</v>
      </c>
      <c r="H1718" s="15">
        <f xml:space="preserve"> IF( ISNA( 'F_Inputs - Reps override'!G1718 ), "", IF( ISBLANK( 'F_Inputs - Reps override'!G1718 ), 'F_Inputs - Reps'!G1718, 'F_Inputs - Reps override'!G1718 ) )</f>
        <v>0</v>
      </c>
      <c r="I1718" s="15">
        <f xml:space="preserve"> IF( ISNA( 'F_Inputs - Reps override'!H1718 ), "", IF( ISBLANK( 'F_Inputs - Reps override'!H1718 ), 'F_Inputs - Reps'!H1718, 'F_Inputs - Reps override'!H1718 ) )</f>
        <v>0</v>
      </c>
      <c r="J1718" s="15">
        <f xml:space="preserve"> IF( ISNA( 'F_Inputs - Reps override'!I1718 ), "", IF( ISBLANK( 'F_Inputs - Reps override'!I1718 ), 'F_Inputs - Reps'!I1718, 'F_Inputs - Reps override'!I1718 ) )</f>
        <v>0</v>
      </c>
      <c r="K1718" s="15">
        <f xml:space="preserve"> IF( ISNA( 'F_Inputs - Reps override'!J1718 ), "", IF( ISBLANK( 'F_Inputs - Reps override'!J1718 ), 'F_Inputs - Reps'!J1718, 'F_Inputs - Reps override'!J1718 ) )</f>
        <v>0</v>
      </c>
      <c r="L1718" s="7">
        <f t="shared" si="27"/>
        <v>0</v>
      </c>
      <c r="M1718" t="str">
        <f xml:space="preserve"> INDEX(Lookup!$D$3:$D$134, MATCH('Inputs - Reps'!D1718, Lookup!$C$3:$C$134, 0),)</f>
        <v>3rd Capex BIO</v>
      </c>
    </row>
    <row r="1719" spans="3:13">
      <c r="C1719" s="15" t="s">
        <v>309</v>
      </c>
      <c r="D1719" s="15" t="s">
        <v>296</v>
      </c>
      <c r="E1719" s="15" t="s">
        <v>297</v>
      </c>
      <c r="F1719" s="15" t="s">
        <v>36</v>
      </c>
      <c r="G1719" s="15">
        <f xml:space="preserve"> IF( ISNA( 'F_Inputs - Reps override'!F1719 ), "", IF( ISBLANK( 'F_Inputs - Reps override'!F1719 ), 'F_Inputs - Reps'!F1719, 'F_Inputs - Reps override'!F1719 ) )</f>
        <v>0</v>
      </c>
      <c r="H1719" s="15">
        <f xml:space="preserve"> IF( ISNA( 'F_Inputs - Reps override'!G1719 ), "", IF( ISBLANK( 'F_Inputs - Reps override'!G1719 ), 'F_Inputs - Reps'!G1719, 'F_Inputs - Reps override'!G1719 ) )</f>
        <v>0</v>
      </c>
      <c r="I1719" s="15">
        <f xml:space="preserve"> IF( ISNA( 'F_Inputs - Reps override'!H1719 ), "", IF( ISBLANK( 'F_Inputs - Reps override'!H1719 ), 'F_Inputs - Reps'!H1719, 'F_Inputs - Reps override'!H1719 ) )</f>
        <v>0</v>
      </c>
      <c r="J1719" s="15">
        <f xml:space="preserve"> IF( ISNA( 'F_Inputs - Reps override'!I1719 ), "", IF( ISBLANK( 'F_Inputs - Reps override'!I1719 ), 'F_Inputs - Reps'!I1719, 'F_Inputs - Reps override'!I1719 ) )</f>
        <v>0</v>
      </c>
      <c r="K1719" s="15">
        <f xml:space="preserve"> IF( ISNA( 'F_Inputs - Reps override'!J1719 ), "", IF( ISBLANK( 'F_Inputs - Reps override'!J1719 ), 'F_Inputs - Reps'!J1719, 'F_Inputs - Reps override'!J1719 ) )</f>
        <v>0</v>
      </c>
      <c r="L1719" s="7">
        <f t="shared" si="27"/>
        <v>0</v>
      </c>
      <c r="M1719" t="str">
        <f xml:space="preserve"> INDEX(Lookup!$D$3:$D$134, MATCH('Inputs - Reps'!D1719, Lookup!$C$3:$C$134, 0),)</f>
        <v>3rd Capex BIO</v>
      </c>
    </row>
    <row r="1720" spans="3:13">
      <c r="C1720" s="15" t="s">
        <v>310</v>
      </c>
      <c r="D1720" s="15" t="s">
        <v>34</v>
      </c>
      <c r="E1720" s="15" t="s">
        <v>35</v>
      </c>
      <c r="F1720" s="15" t="s">
        <v>36</v>
      </c>
      <c r="G1720" s="15">
        <f xml:space="preserve"> IF( ISNA( 'F_Inputs - Reps override'!F1720 ), "", IF( ISBLANK( 'F_Inputs - Reps override'!F1720 ), 'F_Inputs - Reps'!F1720, 'F_Inputs - Reps override'!F1720 ) )</f>
        <v>27.015999999999998</v>
      </c>
      <c r="H1720" s="15">
        <f xml:space="preserve"> IF( ISNA( 'F_Inputs - Reps override'!G1720 ), "", IF( ISBLANK( 'F_Inputs - Reps override'!G1720 ), 'F_Inputs - Reps'!G1720, 'F_Inputs - Reps override'!G1720 ) )</f>
        <v>28.212</v>
      </c>
      <c r="I1720" s="15">
        <f xml:space="preserve"> IF( ISNA( 'F_Inputs - Reps override'!H1720 ), "", IF( ISBLANK( 'F_Inputs - Reps override'!H1720 ), 'F_Inputs - Reps'!H1720, 'F_Inputs - Reps override'!H1720 ) )</f>
        <v>28.873000000000001</v>
      </c>
      <c r="J1720" s="15">
        <f xml:space="preserve"> IF( ISNA( 'F_Inputs - Reps override'!I1720 ), "", IF( ISBLANK( 'F_Inputs - Reps override'!I1720 ), 'F_Inputs - Reps'!I1720, 'F_Inputs - Reps override'!I1720 ) )</f>
        <v>28.908000000000001</v>
      </c>
      <c r="K1720" s="15">
        <f xml:space="preserve"> IF( ISNA( 'F_Inputs - Reps override'!J1720 ), "", IF( ISBLANK( 'F_Inputs - Reps override'!J1720 ), 'F_Inputs - Reps'!J1720, 'F_Inputs - Reps override'!J1720 ) )</f>
        <v>26.058</v>
      </c>
      <c r="L1720" s="7">
        <f t="shared" si="27"/>
        <v>139.06700000000001</v>
      </c>
      <c r="M1720" t="str">
        <f xml:space="preserve"> INDEX(Lookup!$D$3:$D$134, MATCH('Inputs - Reps'!D1720, Lookup!$C$3:$C$134, 0),)</f>
        <v>B Opex WR</v>
      </c>
    </row>
    <row r="1721" spans="3:13">
      <c r="C1721" s="15" t="s">
        <v>310</v>
      </c>
      <c r="D1721" s="15" t="s">
        <v>38</v>
      </c>
      <c r="E1721" s="15" t="s">
        <v>39</v>
      </c>
      <c r="F1721" s="15" t="s">
        <v>36</v>
      </c>
      <c r="G1721" s="15">
        <f xml:space="preserve"> IF( ISNA( 'F_Inputs - Reps override'!F1721 ), "", IF( ISBLANK( 'F_Inputs - Reps override'!F1721 ), 'F_Inputs - Reps'!F1721, 'F_Inputs - Reps override'!F1721 ) )</f>
        <v>32.859000000000002</v>
      </c>
      <c r="H1721" s="15">
        <f xml:space="preserve"> IF( ISNA( 'F_Inputs - Reps override'!G1721 ), "", IF( ISBLANK( 'F_Inputs - Reps override'!G1721 ), 'F_Inputs - Reps'!G1721, 'F_Inputs - Reps override'!G1721 ) )</f>
        <v>31.827000000000002</v>
      </c>
      <c r="I1721" s="15">
        <f xml:space="preserve"> IF( ISNA( 'F_Inputs - Reps override'!H1721 ), "", IF( ISBLANK( 'F_Inputs - Reps override'!H1721 ), 'F_Inputs - Reps'!H1721, 'F_Inputs - Reps override'!H1721 ) )</f>
        <v>30.937000000000001</v>
      </c>
      <c r="J1721" s="15">
        <f xml:space="preserve"> IF( ISNA( 'F_Inputs - Reps override'!I1721 ), "", IF( ISBLANK( 'F_Inputs - Reps override'!I1721 ), 'F_Inputs - Reps'!I1721, 'F_Inputs - Reps override'!I1721 ) )</f>
        <v>30.844000000000001</v>
      </c>
      <c r="K1721" s="15">
        <f xml:space="preserve"> IF( ISNA( 'F_Inputs - Reps override'!J1721 ), "", IF( ISBLANK( 'F_Inputs - Reps override'!J1721 ), 'F_Inputs - Reps'!J1721, 'F_Inputs - Reps override'!J1721 ) )</f>
        <v>31.884</v>
      </c>
      <c r="L1721" s="7">
        <f t="shared" si="27"/>
        <v>158.351</v>
      </c>
      <c r="M1721" t="str">
        <f xml:space="preserve"> INDEX(Lookup!$D$3:$D$134, MATCH('Inputs - Reps'!D1721, Lookup!$C$3:$C$134, 0),)</f>
        <v>B Opex WN</v>
      </c>
    </row>
    <row r="1722" spans="3:13">
      <c r="C1722" s="15" t="s">
        <v>310</v>
      </c>
      <c r="D1722" s="15" t="s">
        <v>40</v>
      </c>
      <c r="E1722" s="15" t="s">
        <v>41</v>
      </c>
      <c r="F1722" s="15" t="s">
        <v>36</v>
      </c>
      <c r="G1722" s="15">
        <f xml:space="preserve"> IF( ISNA( 'F_Inputs - Reps override'!F1722 ), "", IF( ISBLANK( 'F_Inputs - Reps override'!F1722 ), 'F_Inputs - Reps'!F1722, 'F_Inputs - Reps override'!F1722 ) )</f>
        <v>85.965000000000003</v>
      </c>
      <c r="H1722" s="15">
        <f xml:space="preserve"> IF( ISNA( 'F_Inputs - Reps override'!G1722 ), "", IF( ISBLANK( 'F_Inputs - Reps override'!G1722 ), 'F_Inputs - Reps'!G1722, 'F_Inputs - Reps override'!G1722 ) )</f>
        <v>82.227999999999994</v>
      </c>
      <c r="I1722" s="15">
        <f xml:space="preserve"> IF( ISNA( 'F_Inputs - Reps override'!H1722 ), "", IF( ISBLANK( 'F_Inputs - Reps override'!H1722 ), 'F_Inputs - Reps'!H1722, 'F_Inputs - Reps override'!H1722 ) )</f>
        <v>79.662999999999997</v>
      </c>
      <c r="J1722" s="15">
        <f xml:space="preserve"> IF( ISNA( 'F_Inputs - Reps override'!I1722 ), "", IF( ISBLANK( 'F_Inputs - Reps override'!I1722 ), 'F_Inputs - Reps'!I1722, 'F_Inputs - Reps override'!I1722 ) )</f>
        <v>76.995999999999995</v>
      </c>
      <c r="K1722" s="15">
        <f xml:space="preserve"> IF( ISNA( 'F_Inputs - Reps override'!J1722 ), "", IF( ISBLANK( 'F_Inputs - Reps override'!J1722 ), 'F_Inputs - Reps'!J1722, 'F_Inputs - Reps override'!J1722 ) )</f>
        <v>77.222999999999999</v>
      </c>
      <c r="L1722" s="7">
        <f t="shared" si="27"/>
        <v>402.07499999999999</v>
      </c>
      <c r="M1722" t="str">
        <f xml:space="preserve"> INDEX(Lookup!$D$3:$D$134, MATCH('Inputs - Reps'!D1722, Lookup!$C$3:$C$134, 0),)</f>
        <v>B Opex WN</v>
      </c>
    </row>
    <row r="1723" spans="3:13">
      <c r="C1723" s="15" t="s">
        <v>310</v>
      </c>
      <c r="D1723" s="15" t="s">
        <v>42</v>
      </c>
      <c r="E1723" s="15" t="s">
        <v>43</v>
      </c>
      <c r="F1723" s="15" t="s">
        <v>36</v>
      </c>
      <c r="G1723" s="15">
        <f xml:space="preserve"> IF( ISNA( 'F_Inputs - Reps override'!F1723 ), "", IF( ISBLANK( 'F_Inputs - Reps override'!F1723 ), 'F_Inputs - Reps'!F1723, 'F_Inputs - Reps override'!F1723 ) )</f>
        <v>8.4350000000000005</v>
      </c>
      <c r="H1723" s="15">
        <f xml:space="preserve"> IF( ISNA( 'F_Inputs - Reps override'!G1723 ), "", IF( ISBLANK( 'F_Inputs - Reps override'!G1723 ), 'F_Inputs - Reps'!G1723, 'F_Inputs - Reps override'!G1723 ) )</f>
        <v>8.5860000000000003</v>
      </c>
      <c r="I1723" s="15">
        <f xml:space="preserve"> IF( ISNA( 'F_Inputs - Reps override'!H1723 ), "", IF( ISBLANK( 'F_Inputs - Reps override'!H1723 ), 'F_Inputs - Reps'!H1723, 'F_Inputs - Reps override'!H1723 ) )</f>
        <v>8.625</v>
      </c>
      <c r="J1723" s="15">
        <f xml:space="preserve"> IF( ISNA( 'F_Inputs - Reps override'!I1723 ), "", IF( ISBLANK( 'F_Inputs - Reps override'!I1723 ), 'F_Inputs - Reps'!I1723, 'F_Inputs - Reps override'!I1723 ) )</f>
        <v>8.5660000000000007</v>
      </c>
      <c r="K1723" s="15">
        <f xml:space="preserve"> IF( ISNA( 'F_Inputs - Reps override'!J1723 ), "", IF( ISBLANK( 'F_Inputs - Reps override'!J1723 ), 'F_Inputs - Reps'!J1723, 'F_Inputs - Reps override'!J1723 ) )</f>
        <v>9.0429999999999993</v>
      </c>
      <c r="L1723" s="7">
        <f t="shared" si="27"/>
        <v>43.255000000000003</v>
      </c>
      <c r="M1723" t="str">
        <f xml:space="preserve"> INDEX(Lookup!$D$3:$D$134, MATCH('Inputs - Reps'!D1723, Lookup!$C$3:$C$134, 0),)</f>
        <v>B Opex WN</v>
      </c>
    </row>
    <row r="1724" spans="3:13">
      <c r="C1724" s="15" t="s">
        <v>310</v>
      </c>
      <c r="D1724" s="15" t="s">
        <v>44</v>
      </c>
      <c r="E1724" s="15" t="s">
        <v>45</v>
      </c>
      <c r="F1724" s="15" t="s">
        <v>36</v>
      </c>
      <c r="G1724" s="15">
        <f xml:space="preserve"> IF( ISNA( 'F_Inputs - Reps override'!F1724 ), "", IF( ISBLANK( 'F_Inputs - Reps override'!F1724 ), 'F_Inputs - Reps'!F1724, 'F_Inputs - Reps override'!F1724 ) )</f>
        <v>0.13900000000000001</v>
      </c>
      <c r="H1724" s="15">
        <f xml:space="preserve"> IF( ISNA( 'F_Inputs - Reps override'!G1724 ), "", IF( ISBLANK( 'F_Inputs - Reps override'!G1724 ), 'F_Inputs - Reps'!G1724, 'F_Inputs - Reps override'!G1724 ) )</f>
        <v>0.13800000000000001</v>
      </c>
      <c r="I1724" s="15">
        <f xml:space="preserve"> IF( ISNA( 'F_Inputs - Reps override'!H1724 ), "", IF( ISBLANK( 'F_Inputs - Reps override'!H1724 ), 'F_Inputs - Reps'!H1724, 'F_Inputs - Reps override'!H1724 ) )</f>
        <v>0.13700000000000001</v>
      </c>
      <c r="J1724" s="15">
        <f xml:space="preserve"> IF( ISNA( 'F_Inputs - Reps override'!I1724 ), "", IF( ISBLANK( 'F_Inputs - Reps override'!I1724 ), 'F_Inputs - Reps'!I1724, 'F_Inputs - Reps override'!I1724 ) )</f>
        <v>0.13500000000000001</v>
      </c>
      <c r="K1724" s="15">
        <f xml:space="preserve"> IF( ISNA( 'F_Inputs - Reps override'!J1724 ), "", IF( ISBLANK( 'F_Inputs - Reps override'!J1724 ), 'F_Inputs - Reps'!J1724, 'F_Inputs - Reps override'!J1724 ) )</f>
        <v>0.13400000000000001</v>
      </c>
      <c r="L1724" s="7">
        <f t="shared" si="27"/>
        <v>0.68300000000000005</v>
      </c>
      <c r="M1724" t="str">
        <f xml:space="preserve"> INDEX(Lookup!$D$3:$D$134, MATCH('Inputs - Reps'!D1724, Lookup!$C$3:$C$134, 0),)</f>
        <v>E Opex WR</v>
      </c>
    </row>
    <row r="1725" spans="3:13">
      <c r="C1725" s="15" t="s">
        <v>310</v>
      </c>
      <c r="D1725" s="15" t="s">
        <v>46</v>
      </c>
      <c r="E1725" s="15" t="s">
        <v>47</v>
      </c>
      <c r="F1725" s="15" t="s">
        <v>36</v>
      </c>
      <c r="G1725" s="15">
        <f xml:space="preserve"> IF( ISNA( 'F_Inputs - Reps override'!F1725 ), "", IF( ISBLANK( 'F_Inputs - Reps override'!F1725 ), 'F_Inputs - Reps'!F1725, 'F_Inputs - Reps override'!F1725 ) )</f>
        <v>9.7000000000000003E-2</v>
      </c>
      <c r="H1725" s="15">
        <f xml:space="preserve"> IF( ISNA( 'F_Inputs - Reps override'!G1725 ), "", IF( ISBLANK( 'F_Inputs - Reps override'!G1725 ), 'F_Inputs - Reps'!G1725, 'F_Inputs - Reps override'!G1725 ) )</f>
        <v>9.6000000000000002E-2</v>
      </c>
      <c r="I1725" s="15">
        <f xml:space="preserve"> IF( ISNA( 'F_Inputs - Reps override'!H1725 ), "", IF( ISBLANK( 'F_Inputs - Reps override'!H1725 ), 'F_Inputs - Reps'!H1725, 'F_Inputs - Reps override'!H1725 ) )</f>
        <v>9.5000000000000001E-2</v>
      </c>
      <c r="J1725" s="15">
        <f xml:space="preserve"> IF( ISNA( 'F_Inputs - Reps override'!I1725 ), "", IF( ISBLANK( 'F_Inputs - Reps override'!I1725 ), 'F_Inputs - Reps'!I1725, 'F_Inputs - Reps override'!I1725 ) )</f>
        <v>9.4E-2</v>
      </c>
      <c r="K1725" s="15">
        <f xml:space="preserve"> IF( ISNA( 'F_Inputs - Reps override'!J1725 ), "", IF( ISBLANK( 'F_Inputs - Reps override'!J1725 ), 'F_Inputs - Reps'!J1725, 'F_Inputs - Reps override'!J1725 ) )</f>
        <v>9.4E-2</v>
      </c>
      <c r="L1725" s="7">
        <f t="shared" si="27"/>
        <v>0.47599999999999998</v>
      </c>
      <c r="M1725" t="str">
        <f xml:space="preserve"> INDEX(Lookup!$D$3:$D$134, MATCH('Inputs - Reps'!D1725, Lookup!$C$3:$C$134, 0),)</f>
        <v>E Opex WN</v>
      </c>
    </row>
    <row r="1726" spans="3:13">
      <c r="C1726" s="15" t="s">
        <v>310</v>
      </c>
      <c r="D1726" s="15" t="s">
        <v>48</v>
      </c>
      <c r="E1726" s="15" t="s">
        <v>49</v>
      </c>
      <c r="F1726" s="15" t="s">
        <v>36</v>
      </c>
      <c r="G1726" s="15">
        <f xml:space="preserve"> IF( ISNA( 'F_Inputs - Reps override'!F1726 ), "", IF( ISBLANK( 'F_Inputs - Reps override'!F1726 ), 'F_Inputs - Reps'!F1726, 'F_Inputs - Reps override'!F1726 ) )</f>
        <v>8.0000000000000002E-3</v>
      </c>
      <c r="H1726" s="15">
        <f xml:space="preserve"> IF( ISNA( 'F_Inputs - Reps override'!G1726 ), "", IF( ISBLANK( 'F_Inputs - Reps override'!G1726 ), 'F_Inputs - Reps'!G1726, 'F_Inputs - Reps override'!G1726 ) )</f>
        <v>8.0000000000000002E-3</v>
      </c>
      <c r="I1726" s="15">
        <f xml:space="preserve"> IF( ISNA( 'F_Inputs - Reps override'!H1726 ), "", IF( ISBLANK( 'F_Inputs - Reps override'!H1726 ), 'F_Inputs - Reps'!H1726, 'F_Inputs - Reps override'!H1726 ) )</f>
        <v>8.0000000000000002E-3</v>
      </c>
      <c r="J1726" s="15">
        <f xml:space="preserve"> IF( ISNA( 'F_Inputs - Reps override'!I1726 ), "", IF( ISBLANK( 'F_Inputs - Reps override'!I1726 ), 'F_Inputs - Reps'!I1726, 'F_Inputs - Reps override'!I1726 ) )</f>
        <v>8.0000000000000002E-3</v>
      </c>
      <c r="K1726" s="15">
        <f xml:space="preserve"> IF( ISNA( 'F_Inputs - Reps override'!J1726 ), "", IF( ISBLANK( 'F_Inputs - Reps override'!J1726 ), 'F_Inputs - Reps'!J1726, 'F_Inputs - Reps override'!J1726 ) )</f>
        <v>8.0000000000000002E-3</v>
      </c>
      <c r="L1726" s="7">
        <f t="shared" si="27"/>
        <v>0.04</v>
      </c>
      <c r="M1726" t="str">
        <f xml:space="preserve"> INDEX(Lookup!$D$3:$D$134, MATCH('Inputs - Reps'!D1726, Lookup!$C$3:$C$134, 0),)</f>
        <v>E Opex WN</v>
      </c>
    </row>
    <row r="1727" spans="3:13">
      <c r="C1727" s="15" t="s">
        <v>310</v>
      </c>
      <c r="D1727" s="15" t="s">
        <v>50</v>
      </c>
      <c r="E1727" s="15" t="s">
        <v>51</v>
      </c>
      <c r="F1727" s="15" t="s">
        <v>36</v>
      </c>
      <c r="G1727" s="15">
        <f xml:space="preserve"> IF( ISNA( 'F_Inputs - Reps override'!F1727 ), "", IF( ISBLANK( 'F_Inputs - Reps override'!F1727 ), 'F_Inputs - Reps'!F1727, 'F_Inputs - Reps override'!F1727 ) )</f>
        <v>4.5810000000000004</v>
      </c>
      <c r="H1727" s="15">
        <f xml:space="preserve"> IF( ISNA( 'F_Inputs - Reps override'!G1727 ), "", IF( ISBLANK( 'F_Inputs - Reps override'!G1727 ), 'F_Inputs - Reps'!G1727, 'F_Inputs - Reps override'!G1727 ) )</f>
        <v>4.5810000000000004</v>
      </c>
      <c r="I1727" s="15">
        <f xml:space="preserve"> IF( ISNA( 'F_Inputs - Reps override'!H1727 ), "", IF( ISBLANK( 'F_Inputs - Reps override'!H1727 ), 'F_Inputs - Reps'!H1727, 'F_Inputs - Reps override'!H1727 ) )</f>
        <v>4.5810000000000004</v>
      </c>
      <c r="J1727" s="15">
        <f xml:space="preserve"> IF( ISNA( 'F_Inputs - Reps override'!I1727 ), "", IF( ISBLANK( 'F_Inputs - Reps override'!I1727 ), 'F_Inputs - Reps'!I1727, 'F_Inputs - Reps override'!I1727 ) )</f>
        <v>4.5810000000000004</v>
      </c>
      <c r="K1727" s="15">
        <f xml:space="preserve"> IF( ISNA( 'F_Inputs - Reps override'!J1727 ), "", IF( ISBLANK( 'F_Inputs - Reps override'!J1727 ), 'F_Inputs - Reps'!J1727, 'F_Inputs - Reps override'!J1727 ) )</f>
        <v>4.5810000000000004</v>
      </c>
      <c r="L1727" s="7">
        <f t="shared" si="27"/>
        <v>22.905000000000001</v>
      </c>
      <c r="M1727" t="str">
        <f xml:space="preserve"> INDEX(Lookup!$D$3:$D$134, MATCH('Inputs - Reps'!D1727, Lookup!$C$3:$C$134, 0),)</f>
        <v>E Opex WN</v>
      </c>
    </row>
    <row r="1728" spans="3:13">
      <c r="C1728" s="15" t="s">
        <v>310</v>
      </c>
      <c r="D1728" s="15" t="s">
        <v>52</v>
      </c>
      <c r="E1728" s="15" t="s">
        <v>53</v>
      </c>
      <c r="F1728" s="15" t="s">
        <v>36</v>
      </c>
      <c r="G1728" s="15">
        <f xml:space="preserve"> IF( ISNA( 'F_Inputs - Reps override'!F1728 ), "", IF( ISBLANK( 'F_Inputs - Reps override'!F1728 ), 'F_Inputs - Reps'!F1728, 'F_Inputs - Reps override'!F1728 ) )</f>
        <v>0</v>
      </c>
      <c r="H1728" s="15">
        <f xml:space="preserve"> IF( ISNA( 'F_Inputs - Reps override'!G1728 ), "", IF( ISBLANK( 'F_Inputs - Reps override'!G1728 ), 'F_Inputs - Reps'!G1728, 'F_Inputs - Reps override'!G1728 ) )</f>
        <v>0</v>
      </c>
      <c r="I1728" s="15">
        <f xml:space="preserve"> IF( ISNA( 'F_Inputs - Reps override'!H1728 ), "", IF( ISBLANK( 'F_Inputs - Reps override'!H1728 ), 'F_Inputs - Reps'!H1728, 'F_Inputs - Reps override'!H1728 ) )</f>
        <v>0</v>
      </c>
      <c r="J1728" s="15">
        <f xml:space="preserve"> IF( ISNA( 'F_Inputs - Reps override'!I1728 ), "", IF( ISBLANK( 'F_Inputs - Reps override'!I1728 ), 'F_Inputs - Reps'!I1728, 'F_Inputs - Reps override'!I1728 ) )</f>
        <v>0</v>
      </c>
      <c r="K1728" s="15">
        <f xml:space="preserve"> IF( ISNA( 'F_Inputs - Reps override'!J1728 ), "", IF( ISBLANK( 'F_Inputs - Reps override'!J1728 ), 'F_Inputs - Reps'!J1728, 'F_Inputs - Reps override'!J1728 ) )</f>
        <v>0</v>
      </c>
      <c r="L1728" s="7">
        <f t="shared" si="27"/>
        <v>0</v>
      </c>
      <c r="M1728" t="str">
        <f xml:space="preserve"> INDEX(Lookup!$D$3:$D$134, MATCH('Inputs - Reps'!D1728, Lookup!$C$3:$C$134, 0),)</f>
        <v>Plus Opex WR</v>
      </c>
    </row>
    <row r="1729" spans="3:13">
      <c r="C1729" s="15" t="s">
        <v>310</v>
      </c>
      <c r="D1729" s="15" t="s">
        <v>54</v>
      </c>
      <c r="E1729" s="15" t="s">
        <v>55</v>
      </c>
      <c r="F1729" s="15" t="s">
        <v>36</v>
      </c>
      <c r="G1729" s="15">
        <f xml:space="preserve"> IF( ISNA( 'F_Inputs - Reps override'!F1729 ), "", IF( ISBLANK( 'F_Inputs - Reps override'!F1729 ), 'F_Inputs - Reps'!F1729, 'F_Inputs - Reps override'!F1729 ) )</f>
        <v>0</v>
      </c>
      <c r="H1729" s="15">
        <f xml:space="preserve"> IF( ISNA( 'F_Inputs - Reps override'!G1729 ), "", IF( ISBLANK( 'F_Inputs - Reps override'!G1729 ), 'F_Inputs - Reps'!G1729, 'F_Inputs - Reps override'!G1729 ) )</f>
        <v>0</v>
      </c>
      <c r="I1729" s="15">
        <f xml:space="preserve"> IF( ISNA( 'F_Inputs - Reps override'!H1729 ), "", IF( ISBLANK( 'F_Inputs - Reps override'!H1729 ), 'F_Inputs - Reps'!H1729, 'F_Inputs - Reps override'!H1729 ) )</f>
        <v>0</v>
      </c>
      <c r="J1729" s="15">
        <f xml:space="preserve"> IF( ISNA( 'F_Inputs - Reps override'!I1729 ), "", IF( ISBLANK( 'F_Inputs - Reps override'!I1729 ), 'F_Inputs - Reps'!I1729, 'F_Inputs - Reps override'!I1729 ) )</f>
        <v>0</v>
      </c>
      <c r="K1729" s="15">
        <f xml:space="preserve"> IF( ISNA( 'F_Inputs - Reps override'!J1729 ), "", IF( ISBLANK( 'F_Inputs - Reps override'!J1729 ), 'F_Inputs - Reps'!J1729, 'F_Inputs - Reps override'!J1729 ) )</f>
        <v>0</v>
      </c>
      <c r="L1729" s="7">
        <f t="shared" si="27"/>
        <v>0</v>
      </c>
      <c r="M1729" t="str">
        <f xml:space="preserve"> INDEX(Lookup!$D$3:$D$134, MATCH('Inputs - Reps'!D1729, Lookup!$C$3:$C$134, 0),)</f>
        <v>Plus Opex WN</v>
      </c>
    </row>
    <row r="1730" spans="3:13">
      <c r="C1730" s="15" t="s">
        <v>310</v>
      </c>
      <c r="D1730" s="15" t="s">
        <v>56</v>
      </c>
      <c r="E1730" s="15" t="s">
        <v>57</v>
      </c>
      <c r="F1730" s="15" t="s">
        <v>36</v>
      </c>
      <c r="G1730" s="15">
        <f xml:space="preserve"> IF( ISNA( 'F_Inputs - Reps override'!F1730 ), "", IF( ISBLANK( 'F_Inputs - Reps override'!F1730 ), 'F_Inputs - Reps'!F1730, 'F_Inputs - Reps override'!F1730 ) )</f>
        <v>0</v>
      </c>
      <c r="H1730" s="15">
        <f xml:space="preserve"> IF( ISNA( 'F_Inputs - Reps override'!G1730 ), "", IF( ISBLANK( 'F_Inputs - Reps override'!G1730 ), 'F_Inputs - Reps'!G1730, 'F_Inputs - Reps override'!G1730 ) )</f>
        <v>0</v>
      </c>
      <c r="I1730" s="15">
        <f xml:space="preserve"> IF( ISNA( 'F_Inputs - Reps override'!H1730 ), "", IF( ISBLANK( 'F_Inputs - Reps override'!H1730 ), 'F_Inputs - Reps'!H1730, 'F_Inputs - Reps override'!H1730 ) )</f>
        <v>0</v>
      </c>
      <c r="J1730" s="15">
        <f xml:space="preserve"> IF( ISNA( 'F_Inputs - Reps override'!I1730 ), "", IF( ISBLANK( 'F_Inputs - Reps override'!I1730 ), 'F_Inputs - Reps'!I1730, 'F_Inputs - Reps override'!I1730 ) )</f>
        <v>0</v>
      </c>
      <c r="K1730" s="15">
        <f xml:space="preserve"> IF( ISNA( 'F_Inputs - Reps override'!J1730 ), "", IF( ISBLANK( 'F_Inputs - Reps override'!J1730 ), 'F_Inputs - Reps'!J1730, 'F_Inputs - Reps override'!J1730 ) )</f>
        <v>0</v>
      </c>
      <c r="L1730" s="7">
        <f t="shared" si="27"/>
        <v>0</v>
      </c>
      <c r="M1730" t="str">
        <f xml:space="preserve"> INDEX(Lookup!$D$3:$D$134, MATCH('Inputs - Reps'!D1730, Lookup!$C$3:$C$134, 0),)</f>
        <v>Plus Opex WN</v>
      </c>
    </row>
    <row r="1731" spans="3:13">
      <c r="C1731" s="15" t="s">
        <v>310</v>
      </c>
      <c r="D1731" s="15" t="s">
        <v>58</v>
      </c>
      <c r="E1731" s="15" t="s">
        <v>59</v>
      </c>
      <c r="F1731" s="15" t="s">
        <v>36</v>
      </c>
      <c r="G1731" s="15">
        <f xml:space="preserve"> IF( ISNA( 'F_Inputs - Reps override'!F1731 ), "", IF( ISBLANK( 'F_Inputs - Reps override'!F1731 ), 'F_Inputs - Reps'!F1731, 'F_Inputs - Reps override'!F1731 ) )</f>
        <v>0</v>
      </c>
      <c r="H1731" s="15">
        <f xml:space="preserve"> IF( ISNA( 'F_Inputs - Reps override'!G1731 ), "", IF( ISBLANK( 'F_Inputs - Reps override'!G1731 ), 'F_Inputs - Reps'!G1731, 'F_Inputs - Reps override'!G1731 ) )</f>
        <v>0</v>
      </c>
      <c r="I1731" s="15">
        <f xml:space="preserve"> IF( ISNA( 'F_Inputs - Reps override'!H1731 ), "", IF( ISBLANK( 'F_Inputs - Reps override'!H1731 ), 'F_Inputs - Reps'!H1731, 'F_Inputs - Reps override'!H1731 ) )</f>
        <v>0</v>
      </c>
      <c r="J1731" s="15">
        <f xml:space="preserve"> IF( ISNA( 'F_Inputs - Reps override'!I1731 ), "", IF( ISBLANK( 'F_Inputs - Reps override'!I1731 ), 'F_Inputs - Reps'!I1731, 'F_Inputs - Reps override'!I1731 ) )</f>
        <v>0</v>
      </c>
      <c r="K1731" s="15">
        <f xml:space="preserve"> IF( ISNA( 'F_Inputs - Reps override'!J1731 ), "", IF( ISBLANK( 'F_Inputs - Reps override'!J1731 ), 'F_Inputs - Reps'!J1731, 'F_Inputs - Reps override'!J1731 ) )</f>
        <v>0</v>
      </c>
      <c r="L1731" s="7">
        <f t="shared" si="27"/>
        <v>0</v>
      </c>
      <c r="M1731" t="str">
        <f xml:space="preserve"> INDEX(Lookup!$D$3:$D$134, MATCH('Inputs - Reps'!D1731, Lookup!$C$3:$C$134, 0),)</f>
        <v>Plus Opex WN</v>
      </c>
    </row>
    <row r="1732" spans="3:13">
      <c r="C1732" s="15" t="s">
        <v>310</v>
      </c>
      <c r="D1732" s="15" t="s">
        <v>60</v>
      </c>
      <c r="E1732" s="15" t="s">
        <v>61</v>
      </c>
      <c r="F1732" s="15" t="s">
        <v>36</v>
      </c>
      <c r="G1732" s="15">
        <f xml:space="preserve"> IF( ISNA( 'F_Inputs - Reps override'!F1732 ), "", IF( ISBLANK( 'F_Inputs - Reps override'!F1732 ), 'F_Inputs - Reps'!F1732, 'F_Inputs - Reps override'!F1732 ) )</f>
        <v>0</v>
      </c>
      <c r="H1732" s="15">
        <f xml:space="preserve"> IF( ISNA( 'F_Inputs - Reps override'!G1732 ), "", IF( ISBLANK( 'F_Inputs - Reps override'!G1732 ), 'F_Inputs - Reps'!G1732, 'F_Inputs - Reps override'!G1732 ) )</f>
        <v>0</v>
      </c>
      <c r="I1732" s="15">
        <f xml:space="preserve"> IF( ISNA( 'F_Inputs - Reps override'!H1732 ), "", IF( ISBLANK( 'F_Inputs - Reps override'!H1732 ), 'F_Inputs - Reps'!H1732, 'F_Inputs - Reps override'!H1732 ) )</f>
        <v>0</v>
      </c>
      <c r="J1732" s="15">
        <f xml:space="preserve"> IF( ISNA( 'F_Inputs - Reps override'!I1732 ), "", IF( ISBLANK( 'F_Inputs - Reps override'!I1732 ), 'F_Inputs - Reps'!I1732, 'F_Inputs - Reps override'!I1732 ) )</f>
        <v>0</v>
      </c>
      <c r="K1732" s="15">
        <f xml:space="preserve"> IF( ISNA( 'F_Inputs - Reps override'!J1732 ), "", IF( ISBLANK( 'F_Inputs - Reps override'!J1732 ), 'F_Inputs - Reps'!J1732, 'F_Inputs - Reps override'!J1732 ) )</f>
        <v>0</v>
      </c>
      <c r="L1732" s="7">
        <f t="shared" si="27"/>
        <v>0</v>
      </c>
      <c r="M1732" t="str">
        <f xml:space="preserve"> INDEX(Lookup!$D$3:$D$134, MATCH('Inputs - Reps'!D1732, Lookup!$C$3:$C$134, 0),)</f>
        <v>Plus Opex WR</v>
      </c>
    </row>
    <row r="1733" spans="3:13">
      <c r="C1733" s="15" t="s">
        <v>310</v>
      </c>
      <c r="D1733" s="15" t="s">
        <v>62</v>
      </c>
      <c r="E1733" s="15" t="s">
        <v>63</v>
      </c>
      <c r="F1733" s="15" t="s">
        <v>36</v>
      </c>
      <c r="G1733" s="15">
        <f xml:space="preserve"> IF( ISNA( 'F_Inputs - Reps override'!F1733 ), "", IF( ISBLANK( 'F_Inputs - Reps override'!F1733 ), 'F_Inputs - Reps'!F1733, 'F_Inputs - Reps override'!F1733 ) )</f>
        <v>0</v>
      </c>
      <c r="H1733" s="15">
        <f xml:space="preserve"> IF( ISNA( 'F_Inputs - Reps override'!G1733 ), "", IF( ISBLANK( 'F_Inputs - Reps override'!G1733 ), 'F_Inputs - Reps'!G1733, 'F_Inputs - Reps override'!G1733 ) )</f>
        <v>0</v>
      </c>
      <c r="I1733" s="15">
        <f xml:space="preserve"> IF( ISNA( 'F_Inputs - Reps override'!H1733 ), "", IF( ISBLANK( 'F_Inputs - Reps override'!H1733 ), 'F_Inputs - Reps'!H1733, 'F_Inputs - Reps override'!H1733 ) )</f>
        <v>0</v>
      </c>
      <c r="J1733" s="15">
        <f xml:space="preserve"> IF( ISNA( 'F_Inputs - Reps override'!I1733 ), "", IF( ISBLANK( 'F_Inputs - Reps override'!I1733 ), 'F_Inputs - Reps'!I1733, 'F_Inputs - Reps override'!I1733 ) )</f>
        <v>0</v>
      </c>
      <c r="K1733" s="15">
        <f xml:space="preserve"> IF( ISNA( 'F_Inputs - Reps override'!J1733 ), "", IF( ISBLANK( 'F_Inputs - Reps override'!J1733 ), 'F_Inputs - Reps'!J1733, 'F_Inputs - Reps override'!J1733 ) )</f>
        <v>0</v>
      </c>
      <c r="L1733" s="7">
        <f t="shared" si="27"/>
        <v>0</v>
      </c>
      <c r="M1733" t="str">
        <f xml:space="preserve"> INDEX(Lookup!$D$3:$D$134, MATCH('Inputs - Reps'!D1733, Lookup!$C$3:$C$134, 0),)</f>
        <v>Plus Opex WN</v>
      </c>
    </row>
    <row r="1734" spans="3:13">
      <c r="C1734" s="15" t="s">
        <v>310</v>
      </c>
      <c r="D1734" s="15" t="s">
        <v>64</v>
      </c>
      <c r="E1734" s="15" t="s">
        <v>65</v>
      </c>
      <c r="F1734" s="15" t="s">
        <v>36</v>
      </c>
      <c r="G1734" s="15">
        <f xml:space="preserve"> IF( ISNA( 'F_Inputs - Reps override'!F1734 ), "", IF( ISBLANK( 'F_Inputs - Reps override'!F1734 ), 'F_Inputs - Reps'!F1734, 'F_Inputs - Reps override'!F1734 ) )</f>
        <v>0</v>
      </c>
      <c r="H1734" s="15">
        <f xml:space="preserve"> IF( ISNA( 'F_Inputs - Reps override'!G1734 ), "", IF( ISBLANK( 'F_Inputs - Reps override'!G1734 ), 'F_Inputs - Reps'!G1734, 'F_Inputs - Reps override'!G1734 ) )</f>
        <v>0</v>
      </c>
      <c r="I1734" s="15">
        <f xml:space="preserve"> IF( ISNA( 'F_Inputs - Reps override'!H1734 ), "", IF( ISBLANK( 'F_Inputs - Reps override'!H1734 ), 'F_Inputs - Reps'!H1734, 'F_Inputs - Reps override'!H1734 ) )</f>
        <v>0</v>
      </c>
      <c r="J1734" s="15">
        <f xml:space="preserve"> IF( ISNA( 'F_Inputs - Reps override'!I1734 ), "", IF( ISBLANK( 'F_Inputs - Reps override'!I1734 ), 'F_Inputs - Reps'!I1734, 'F_Inputs - Reps override'!I1734 ) )</f>
        <v>0</v>
      </c>
      <c r="K1734" s="15">
        <f xml:space="preserve"> IF( ISNA( 'F_Inputs - Reps override'!J1734 ), "", IF( ISBLANK( 'F_Inputs - Reps override'!J1734 ), 'F_Inputs - Reps'!J1734, 'F_Inputs - Reps override'!J1734 ) )</f>
        <v>0</v>
      </c>
      <c r="L1734" s="7">
        <f t="shared" si="27"/>
        <v>0</v>
      </c>
      <c r="M1734" t="str">
        <f xml:space="preserve"> INDEX(Lookup!$D$3:$D$134, MATCH('Inputs - Reps'!D1734, Lookup!$C$3:$C$134, 0),)</f>
        <v>Plus Opex WN</v>
      </c>
    </row>
    <row r="1735" spans="3:13">
      <c r="C1735" s="15" t="s">
        <v>310</v>
      </c>
      <c r="D1735" s="15" t="s">
        <v>66</v>
      </c>
      <c r="E1735" s="15" t="s">
        <v>67</v>
      </c>
      <c r="F1735" s="15" t="s">
        <v>36</v>
      </c>
      <c r="G1735" s="15">
        <f xml:space="preserve"> IF( ISNA( 'F_Inputs - Reps override'!F1735 ), "", IF( ISBLANK( 'F_Inputs - Reps override'!F1735 ), 'F_Inputs - Reps'!F1735, 'F_Inputs - Reps override'!F1735 ) )</f>
        <v>8.0000000000000002E-3</v>
      </c>
      <c r="H1735" s="15">
        <f xml:space="preserve"> IF( ISNA( 'F_Inputs - Reps override'!G1735 ), "", IF( ISBLANK( 'F_Inputs - Reps override'!G1735 ), 'F_Inputs - Reps'!G1735, 'F_Inputs - Reps override'!G1735 ) )</f>
        <v>8.0000000000000002E-3</v>
      </c>
      <c r="I1735" s="15">
        <f xml:space="preserve"> IF( ISNA( 'F_Inputs - Reps override'!H1735 ), "", IF( ISBLANK( 'F_Inputs - Reps override'!H1735 ), 'F_Inputs - Reps'!H1735, 'F_Inputs - Reps override'!H1735 ) )</f>
        <v>8.0000000000000002E-3</v>
      </c>
      <c r="J1735" s="15">
        <f xml:space="preserve"> IF( ISNA( 'F_Inputs - Reps override'!I1735 ), "", IF( ISBLANK( 'F_Inputs - Reps override'!I1735 ), 'F_Inputs - Reps'!I1735, 'F_Inputs - Reps override'!I1735 ) )</f>
        <v>8.0000000000000002E-3</v>
      </c>
      <c r="K1735" s="15">
        <f xml:space="preserve"> IF( ISNA( 'F_Inputs - Reps override'!J1735 ), "", IF( ISBLANK( 'F_Inputs - Reps override'!J1735 ), 'F_Inputs - Reps'!J1735, 'F_Inputs - Reps override'!J1735 ) )</f>
        <v>8.0000000000000002E-3</v>
      </c>
      <c r="L1735" s="7">
        <f t="shared" si="27"/>
        <v>0.04</v>
      </c>
      <c r="M1735" t="str">
        <f xml:space="preserve"> INDEX(Lookup!$D$3:$D$134, MATCH('Inputs - Reps'!D1735, Lookup!$C$3:$C$134, 0),)</f>
        <v>Plus Opex WN</v>
      </c>
    </row>
    <row r="1736" spans="3:13">
      <c r="C1736" s="15" t="s">
        <v>310</v>
      </c>
      <c r="D1736" s="15" t="s">
        <v>68</v>
      </c>
      <c r="E1736" s="15" t="s">
        <v>69</v>
      </c>
      <c r="F1736" s="15" t="s">
        <v>36</v>
      </c>
      <c r="G1736" s="15">
        <f xml:space="preserve"> IF( ISNA( 'F_Inputs - Reps override'!F1736 ), "", IF( ISBLANK( 'F_Inputs - Reps override'!F1736 ), 'F_Inputs - Reps'!F1736, 'F_Inputs - Reps override'!F1736 ) )</f>
        <v>0</v>
      </c>
      <c r="H1736" s="15">
        <f xml:space="preserve"> IF( ISNA( 'F_Inputs - Reps override'!G1736 ), "", IF( ISBLANK( 'F_Inputs - Reps override'!G1736 ), 'F_Inputs - Reps'!G1736, 'F_Inputs - Reps override'!G1736 ) )</f>
        <v>0</v>
      </c>
      <c r="I1736" s="15">
        <f xml:space="preserve"> IF( ISNA( 'F_Inputs - Reps override'!H1736 ), "", IF( ISBLANK( 'F_Inputs - Reps override'!H1736 ), 'F_Inputs - Reps'!H1736, 'F_Inputs - Reps override'!H1736 ) )</f>
        <v>0</v>
      </c>
      <c r="J1736" s="15">
        <f xml:space="preserve"> IF( ISNA( 'F_Inputs - Reps override'!I1736 ), "", IF( ISBLANK( 'F_Inputs - Reps override'!I1736 ), 'F_Inputs - Reps'!I1736, 'F_Inputs - Reps override'!I1736 ) )</f>
        <v>0</v>
      </c>
      <c r="K1736" s="15">
        <f xml:space="preserve"> IF( ISNA( 'F_Inputs - Reps override'!J1736 ), "", IF( ISBLANK( 'F_Inputs - Reps override'!J1736 ), 'F_Inputs - Reps'!J1736, 'F_Inputs - Reps override'!J1736 ) )</f>
        <v>0</v>
      </c>
      <c r="L1736" s="7">
        <f t="shared" si="27"/>
        <v>0</v>
      </c>
      <c r="M1736" t="str">
        <f xml:space="preserve"> INDEX(Lookup!$D$3:$D$134, MATCH('Inputs - Reps'!D1736, Lookup!$C$3:$C$134, 0),)</f>
        <v>Plus Opex WR</v>
      </c>
    </row>
    <row r="1737" spans="3:13">
      <c r="C1737" s="15" t="s">
        <v>310</v>
      </c>
      <c r="D1737" s="15" t="s">
        <v>70</v>
      </c>
      <c r="E1737" s="15" t="s">
        <v>71</v>
      </c>
      <c r="F1737" s="15" t="s">
        <v>36</v>
      </c>
      <c r="G1737" s="15">
        <f xml:space="preserve"> IF( ISNA( 'F_Inputs - Reps override'!F1737 ), "", IF( ISBLANK( 'F_Inputs - Reps override'!F1737 ), 'F_Inputs - Reps'!F1737, 'F_Inputs - Reps override'!F1737 ) )</f>
        <v>0</v>
      </c>
      <c r="H1737" s="15">
        <f xml:space="preserve"> IF( ISNA( 'F_Inputs - Reps override'!G1737 ), "", IF( ISBLANK( 'F_Inputs - Reps override'!G1737 ), 'F_Inputs - Reps'!G1737, 'F_Inputs - Reps override'!G1737 ) )</f>
        <v>0</v>
      </c>
      <c r="I1737" s="15">
        <f xml:space="preserve"> IF( ISNA( 'F_Inputs - Reps override'!H1737 ), "", IF( ISBLANK( 'F_Inputs - Reps override'!H1737 ), 'F_Inputs - Reps'!H1737, 'F_Inputs - Reps override'!H1737 ) )</f>
        <v>0</v>
      </c>
      <c r="J1737" s="15">
        <f xml:space="preserve"> IF( ISNA( 'F_Inputs - Reps override'!I1737 ), "", IF( ISBLANK( 'F_Inputs - Reps override'!I1737 ), 'F_Inputs - Reps'!I1737, 'F_Inputs - Reps override'!I1737 ) )</f>
        <v>0</v>
      </c>
      <c r="K1737" s="15">
        <f xml:space="preserve"> IF( ISNA( 'F_Inputs - Reps override'!J1737 ), "", IF( ISBLANK( 'F_Inputs - Reps override'!J1737 ), 'F_Inputs - Reps'!J1737, 'F_Inputs - Reps override'!J1737 ) )</f>
        <v>0</v>
      </c>
      <c r="L1737" s="7">
        <f t="shared" si="27"/>
        <v>0</v>
      </c>
      <c r="M1737" t="str">
        <f xml:space="preserve"> INDEX(Lookup!$D$3:$D$134, MATCH('Inputs - Reps'!D1737, Lookup!$C$3:$C$134, 0),)</f>
        <v>Plus Opex WN</v>
      </c>
    </row>
    <row r="1738" spans="3:13">
      <c r="C1738" s="15" t="s">
        <v>310</v>
      </c>
      <c r="D1738" s="15" t="s">
        <v>72</v>
      </c>
      <c r="E1738" s="15" t="s">
        <v>73</v>
      </c>
      <c r="F1738" s="15" t="s">
        <v>36</v>
      </c>
      <c r="G1738" s="15">
        <f xml:space="preserve"> IF( ISNA( 'F_Inputs - Reps override'!F1738 ), "", IF( ISBLANK( 'F_Inputs - Reps override'!F1738 ), 'F_Inputs - Reps'!F1738, 'F_Inputs - Reps override'!F1738 ) )</f>
        <v>0</v>
      </c>
      <c r="H1738" s="15">
        <f xml:space="preserve"> IF( ISNA( 'F_Inputs - Reps override'!G1738 ), "", IF( ISBLANK( 'F_Inputs - Reps override'!G1738 ), 'F_Inputs - Reps'!G1738, 'F_Inputs - Reps override'!G1738 ) )</f>
        <v>0</v>
      </c>
      <c r="I1738" s="15">
        <f xml:space="preserve"> IF( ISNA( 'F_Inputs - Reps override'!H1738 ), "", IF( ISBLANK( 'F_Inputs - Reps override'!H1738 ), 'F_Inputs - Reps'!H1738, 'F_Inputs - Reps override'!H1738 ) )</f>
        <v>0</v>
      </c>
      <c r="J1738" s="15">
        <f xml:space="preserve"> IF( ISNA( 'F_Inputs - Reps override'!I1738 ), "", IF( ISBLANK( 'F_Inputs - Reps override'!I1738 ), 'F_Inputs - Reps'!I1738, 'F_Inputs - Reps override'!I1738 ) )</f>
        <v>0</v>
      </c>
      <c r="K1738" s="15">
        <f xml:space="preserve"> IF( ISNA( 'F_Inputs - Reps override'!J1738 ), "", IF( ISBLANK( 'F_Inputs - Reps override'!J1738 ), 'F_Inputs - Reps'!J1738, 'F_Inputs - Reps override'!J1738 ) )</f>
        <v>0</v>
      </c>
      <c r="L1738" s="7">
        <f t="shared" si="27"/>
        <v>0</v>
      </c>
      <c r="M1738" t="str">
        <f xml:space="preserve"> INDEX(Lookup!$D$3:$D$134, MATCH('Inputs - Reps'!D1738, Lookup!$C$3:$C$134, 0),)</f>
        <v>Plus Opex WN</v>
      </c>
    </row>
    <row r="1739" spans="3:13">
      <c r="C1739" s="15" t="s">
        <v>310</v>
      </c>
      <c r="D1739" s="15" t="s">
        <v>74</v>
      </c>
      <c r="E1739" s="15" t="s">
        <v>75</v>
      </c>
      <c r="F1739" s="15" t="s">
        <v>36</v>
      </c>
      <c r="G1739" s="15">
        <f xml:space="preserve"> IF( ISNA( 'F_Inputs - Reps override'!F1739 ), "", IF( ISBLANK( 'F_Inputs - Reps override'!F1739 ), 'F_Inputs - Reps'!F1739, 'F_Inputs - Reps override'!F1739 ) )</f>
        <v>4.5730000000000004</v>
      </c>
      <c r="H1739" s="15">
        <f xml:space="preserve"> IF( ISNA( 'F_Inputs - Reps override'!G1739 ), "", IF( ISBLANK( 'F_Inputs - Reps override'!G1739 ), 'F_Inputs - Reps'!G1739, 'F_Inputs - Reps override'!G1739 ) )</f>
        <v>4.5730000000000004</v>
      </c>
      <c r="I1739" s="15">
        <f xml:space="preserve"> IF( ISNA( 'F_Inputs - Reps override'!H1739 ), "", IF( ISBLANK( 'F_Inputs - Reps override'!H1739 ), 'F_Inputs - Reps'!H1739, 'F_Inputs - Reps override'!H1739 ) )</f>
        <v>4.5730000000000004</v>
      </c>
      <c r="J1739" s="15">
        <f xml:space="preserve"> IF( ISNA( 'F_Inputs - Reps override'!I1739 ), "", IF( ISBLANK( 'F_Inputs - Reps override'!I1739 ), 'F_Inputs - Reps'!I1739, 'F_Inputs - Reps override'!I1739 ) )</f>
        <v>4.5730000000000004</v>
      </c>
      <c r="K1739" s="15">
        <f xml:space="preserve"> IF( ISNA( 'F_Inputs - Reps override'!J1739 ), "", IF( ISBLANK( 'F_Inputs - Reps override'!J1739 ), 'F_Inputs - Reps'!J1739, 'F_Inputs - Reps override'!J1739 ) )</f>
        <v>4.5730000000000004</v>
      </c>
      <c r="L1739" s="7">
        <f t="shared" si="27"/>
        <v>22.865000000000002</v>
      </c>
      <c r="M1739" t="str">
        <f xml:space="preserve"> INDEX(Lookup!$D$3:$D$134, MATCH('Inputs - Reps'!D1739, Lookup!$C$3:$C$134, 0),)</f>
        <v>Plus Opex WN</v>
      </c>
    </row>
    <row r="1740" spans="3:13">
      <c r="C1740" s="15" t="s">
        <v>310</v>
      </c>
      <c r="D1740" s="15" t="s">
        <v>76</v>
      </c>
      <c r="E1740" s="15" t="s">
        <v>77</v>
      </c>
      <c r="F1740" s="15" t="s">
        <v>36</v>
      </c>
      <c r="G1740" s="15">
        <f xml:space="preserve"> IF( ISNA( 'F_Inputs - Reps override'!F1740 ), "", IF( ISBLANK( 'F_Inputs - Reps override'!F1740 ), 'F_Inputs - Reps'!F1740, 'F_Inputs - Reps override'!F1740 ) )</f>
        <v>0</v>
      </c>
      <c r="H1740" s="15">
        <f xml:space="preserve"> IF( ISNA( 'F_Inputs - Reps override'!G1740 ), "", IF( ISBLANK( 'F_Inputs - Reps override'!G1740 ), 'F_Inputs - Reps'!G1740, 'F_Inputs - Reps override'!G1740 ) )</f>
        <v>0</v>
      </c>
      <c r="I1740" s="15">
        <f xml:space="preserve"> IF( ISNA( 'F_Inputs - Reps override'!H1740 ), "", IF( ISBLANK( 'F_Inputs - Reps override'!H1740 ), 'F_Inputs - Reps'!H1740, 'F_Inputs - Reps override'!H1740 ) )</f>
        <v>0</v>
      </c>
      <c r="J1740" s="15">
        <f xml:space="preserve"> IF( ISNA( 'F_Inputs - Reps override'!I1740 ), "", IF( ISBLANK( 'F_Inputs - Reps override'!I1740 ), 'F_Inputs - Reps'!I1740, 'F_Inputs - Reps override'!I1740 ) )</f>
        <v>0</v>
      </c>
      <c r="K1740" s="15">
        <f xml:space="preserve"> IF( ISNA( 'F_Inputs - Reps override'!J1740 ), "", IF( ISBLANK( 'F_Inputs - Reps override'!J1740 ), 'F_Inputs - Reps'!J1740, 'F_Inputs - Reps override'!J1740 ) )</f>
        <v>0</v>
      </c>
      <c r="L1740" s="7">
        <f t="shared" si="27"/>
        <v>0</v>
      </c>
      <c r="M1740" t="str">
        <f xml:space="preserve"> INDEX(Lookup!$D$3:$D$134, MATCH('Inputs - Reps'!D1740, Lookup!$C$3:$C$134, 0),)</f>
        <v>B capex WR</v>
      </c>
    </row>
    <row r="1741" spans="3:13">
      <c r="C1741" s="15" t="s">
        <v>310</v>
      </c>
      <c r="D1741" s="15" t="s">
        <v>78</v>
      </c>
      <c r="E1741" s="15" t="s">
        <v>79</v>
      </c>
      <c r="F1741" s="15" t="s">
        <v>36</v>
      </c>
      <c r="G1741" s="15">
        <f xml:space="preserve"> IF( ISNA( 'F_Inputs - Reps override'!F1741 ), "", IF( ISBLANK( 'F_Inputs - Reps override'!F1741 ), 'F_Inputs - Reps'!F1741, 'F_Inputs - Reps override'!F1741 ) )</f>
        <v>0</v>
      </c>
      <c r="H1741" s="15">
        <f xml:space="preserve"> IF( ISNA( 'F_Inputs - Reps override'!G1741 ), "", IF( ISBLANK( 'F_Inputs - Reps override'!G1741 ), 'F_Inputs - Reps'!G1741, 'F_Inputs - Reps override'!G1741 ) )</f>
        <v>0</v>
      </c>
      <c r="I1741" s="15">
        <f xml:space="preserve"> IF( ISNA( 'F_Inputs - Reps override'!H1741 ), "", IF( ISBLANK( 'F_Inputs - Reps override'!H1741 ), 'F_Inputs - Reps'!H1741, 'F_Inputs - Reps override'!H1741 ) )</f>
        <v>0</v>
      </c>
      <c r="J1741" s="15">
        <f xml:space="preserve"> IF( ISNA( 'F_Inputs - Reps override'!I1741 ), "", IF( ISBLANK( 'F_Inputs - Reps override'!I1741 ), 'F_Inputs - Reps'!I1741, 'F_Inputs - Reps override'!I1741 ) )</f>
        <v>0</v>
      </c>
      <c r="K1741" s="15">
        <f xml:space="preserve"> IF( ISNA( 'F_Inputs - Reps override'!J1741 ), "", IF( ISBLANK( 'F_Inputs - Reps override'!J1741 ), 'F_Inputs - Reps'!J1741, 'F_Inputs - Reps override'!J1741 ) )</f>
        <v>0</v>
      </c>
      <c r="L1741" s="7">
        <f t="shared" si="27"/>
        <v>0</v>
      </c>
      <c r="M1741" t="str">
        <f xml:space="preserve"> INDEX(Lookup!$D$3:$D$134, MATCH('Inputs - Reps'!D1741, Lookup!$C$3:$C$134, 0),)</f>
        <v>B capex WN</v>
      </c>
    </row>
    <row r="1742" spans="3:13">
      <c r="C1742" s="15" t="s">
        <v>310</v>
      </c>
      <c r="D1742" s="15" t="s">
        <v>80</v>
      </c>
      <c r="E1742" s="15" t="s">
        <v>81</v>
      </c>
      <c r="F1742" s="15" t="s">
        <v>36</v>
      </c>
      <c r="G1742" s="15">
        <f xml:space="preserve"> IF( ISNA( 'F_Inputs - Reps override'!F1742 ), "", IF( ISBLANK( 'F_Inputs - Reps override'!F1742 ), 'F_Inputs - Reps'!F1742, 'F_Inputs - Reps override'!F1742 ) )</f>
        <v>0</v>
      </c>
      <c r="H1742" s="15">
        <f xml:space="preserve"> IF( ISNA( 'F_Inputs - Reps override'!G1742 ), "", IF( ISBLANK( 'F_Inputs - Reps override'!G1742 ), 'F_Inputs - Reps'!G1742, 'F_Inputs - Reps override'!G1742 ) )</f>
        <v>0</v>
      </c>
      <c r="I1742" s="15">
        <f xml:space="preserve"> IF( ISNA( 'F_Inputs - Reps override'!H1742 ), "", IF( ISBLANK( 'F_Inputs - Reps override'!H1742 ), 'F_Inputs - Reps'!H1742, 'F_Inputs - Reps override'!H1742 ) )</f>
        <v>0</v>
      </c>
      <c r="J1742" s="15">
        <f xml:space="preserve"> IF( ISNA( 'F_Inputs - Reps override'!I1742 ), "", IF( ISBLANK( 'F_Inputs - Reps override'!I1742 ), 'F_Inputs - Reps'!I1742, 'F_Inputs - Reps override'!I1742 ) )</f>
        <v>0</v>
      </c>
      <c r="K1742" s="15">
        <f xml:space="preserve"> IF( ISNA( 'F_Inputs - Reps override'!J1742 ), "", IF( ISBLANK( 'F_Inputs - Reps override'!J1742 ), 'F_Inputs - Reps'!J1742, 'F_Inputs - Reps override'!J1742 ) )</f>
        <v>0</v>
      </c>
      <c r="L1742" s="7">
        <f t="shared" si="27"/>
        <v>0</v>
      </c>
      <c r="M1742" t="str">
        <f xml:space="preserve"> INDEX(Lookup!$D$3:$D$134, MATCH('Inputs - Reps'!D1742, Lookup!$C$3:$C$134, 0),)</f>
        <v>B capex WN</v>
      </c>
    </row>
    <row r="1743" spans="3:13">
      <c r="C1743" s="15" t="s">
        <v>310</v>
      </c>
      <c r="D1743" s="15" t="s">
        <v>82</v>
      </c>
      <c r="E1743" s="15" t="s">
        <v>83</v>
      </c>
      <c r="F1743" s="15" t="s">
        <v>36</v>
      </c>
      <c r="G1743" s="15">
        <f xml:space="preserve"> IF( ISNA( 'F_Inputs - Reps override'!F1743 ), "", IF( ISBLANK( 'F_Inputs - Reps override'!F1743 ), 'F_Inputs - Reps'!F1743, 'F_Inputs - Reps override'!F1743 ) )</f>
        <v>0</v>
      </c>
      <c r="H1743" s="15">
        <f xml:space="preserve"> IF( ISNA( 'F_Inputs - Reps override'!G1743 ), "", IF( ISBLANK( 'F_Inputs - Reps override'!G1743 ), 'F_Inputs - Reps'!G1743, 'F_Inputs - Reps override'!G1743 ) )</f>
        <v>0</v>
      </c>
      <c r="I1743" s="15">
        <f xml:space="preserve"> IF( ISNA( 'F_Inputs - Reps override'!H1743 ), "", IF( ISBLANK( 'F_Inputs - Reps override'!H1743 ), 'F_Inputs - Reps'!H1743, 'F_Inputs - Reps override'!H1743 ) )</f>
        <v>0</v>
      </c>
      <c r="J1743" s="15">
        <f xml:space="preserve"> IF( ISNA( 'F_Inputs - Reps override'!I1743 ), "", IF( ISBLANK( 'F_Inputs - Reps override'!I1743 ), 'F_Inputs - Reps'!I1743, 'F_Inputs - Reps override'!I1743 ) )</f>
        <v>0</v>
      </c>
      <c r="K1743" s="15">
        <f xml:space="preserve"> IF( ISNA( 'F_Inputs - Reps override'!J1743 ), "", IF( ISBLANK( 'F_Inputs - Reps override'!J1743 ), 'F_Inputs - Reps'!J1743, 'F_Inputs - Reps override'!J1743 ) )</f>
        <v>0</v>
      </c>
      <c r="L1743" s="7">
        <f t="shared" si="27"/>
        <v>0</v>
      </c>
      <c r="M1743" t="str">
        <f xml:space="preserve"> INDEX(Lookup!$D$3:$D$134, MATCH('Inputs - Reps'!D1743, Lookup!$C$3:$C$134, 0),)</f>
        <v>B capex WN</v>
      </c>
    </row>
    <row r="1744" spans="3:13">
      <c r="C1744" s="15" t="s">
        <v>310</v>
      </c>
      <c r="D1744" s="15" t="s">
        <v>84</v>
      </c>
      <c r="E1744" s="15" t="s">
        <v>85</v>
      </c>
      <c r="F1744" s="15" t="s">
        <v>36</v>
      </c>
      <c r="G1744" s="15">
        <f xml:space="preserve"> IF( ISNA( 'F_Inputs - Reps override'!F1744 ), "", IF( ISBLANK( 'F_Inputs - Reps override'!F1744 ), 'F_Inputs - Reps'!F1744, 'F_Inputs - Reps override'!F1744 ) )</f>
        <v>3.61</v>
      </c>
      <c r="H1744" s="15">
        <f xml:space="preserve"> IF( ISNA( 'F_Inputs - Reps override'!G1744 ), "", IF( ISBLANK( 'F_Inputs - Reps override'!G1744 ), 'F_Inputs - Reps'!G1744, 'F_Inputs - Reps override'!G1744 ) )</f>
        <v>3.3410000000000002</v>
      </c>
      <c r="I1744" s="15">
        <f xml:space="preserve"> IF( ISNA( 'F_Inputs - Reps override'!H1744 ), "", IF( ISBLANK( 'F_Inputs - Reps override'!H1744 ), 'F_Inputs - Reps'!H1744, 'F_Inputs - Reps override'!H1744 ) )</f>
        <v>3.6989999999999998</v>
      </c>
      <c r="J1744" s="15">
        <f xml:space="preserve"> IF( ISNA( 'F_Inputs - Reps override'!I1744 ), "", IF( ISBLANK( 'F_Inputs - Reps override'!I1744 ), 'F_Inputs - Reps'!I1744, 'F_Inputs - Reps override'!I1744 ) )</f>
        <v>3.169</v>
      </c>
      <c r="K1744" s="15">
        <f xml:space="preserve"> IF( ISNA( 'F_Inputs - Reps override'!J1744 ), "", IF( ISBLANK( 'F_Inputs - Reps override'!J1744 ), 'F_Inputs - Reps'!J1744, 'F_Inputs - Reps override'!J1744 ) )</f>
        <v>2.54</v>
      </c>
      <c r="L1744" s="7">
        <f t="shared" ref="L1744:L1807" si="28" xml:space="preserve"> SUM(G1744:K1744)</f>
        <v>16.359000000000002</v>
      </c>
      <c r="M1744" t="str">
        <f xml:space="preserve"> INDEX(Lookup!$D$3:$D$134, MATCH('Inputs - Reps'!D1744, Lookup!$C$3:$C$134, 0),)</f>
        <v>B capex WR</v>
      </c>
    </row>
    <row r="1745" spans="3:13">
      <c r="C1745" s="15" t="s">
        <v>310</v>
      </c>
      <c r="D1745" s="15" t="s">
        <v>86</v>
      </c>
      <c r="E1745" s="15" t="s">
        <v>87</v>
      </c>
      <c r="F1745" s="15" t="s">
        <v>36</v>
      </c>
      <c r="G1745" s="15">
        <f xml:space="preserve"> IF( ISNA( 'F_Inputs - Reps override'!F1745 ), "", IF( ISBLANK( 'F_Inputs - Reps override'!F1745 ), 'F_Inputs - Reps'!F1745, 'F_Inputs - Reps override'!F1745 ) )</f>
        <v>33.494</v>
      </c>
      <c r="H1745" s="15">
        <f xml:space="preserve"> IF( ISNA( 'F_Inputs - Reps override'!G1745 ), "", IF( ISBLANK( 'F_Inputs - Reps override'!G1745 ), 'F_Inputs - Reps'!G1745, 'F_Inputs - Reps override'!G1745 ) )</f>
        <v>31.61</v>
      </c>
      <c r="I1745" s="15">
        <f xml:space="preserve"> IF( ISNA( 'F_Inputs - Reps override'!H1745 ), "", IF( ISBLANK( 'F_Inputs - Reps override'!H1745 ), 'F_Inputs - Reps'!H1745, 'F_Inputs - Reps override'!H1745 ) )</f>
        <v>25.256</v>
      </c>
      <c r="J1745" s="15">
        <f xml:space="preserve"> IF( ISNA( 'F_Inputs - Reps override'!I1745 ), "", IF( ISBLANK( 'F_Inputs - Reps override'!I1745 ), 'F_Inputs - Reps'!I1745, 'F_Inputs - Reps override'!I1745 ) )</f>
        <v>24.366</v>
      </c>
      <c r="K1745" s="15">
        <f xml:space="preserve"> IF( ISNA( 'F_Inputs - Reps override'!J1745 ), "", IF( ISBLANK( 'F_Inputs - Reps override'!J1745 ), 'F_Inputs - Reps'!J1745, 'F_Inputs - Reps override'!J1745 ) )</f>
        <v>22.716000000000001</v>
      </c>
      <c r="L1745" s="7">
        <f t="shared" si="28"/>
        <v>137.44200000000001</v>
      </c>
      <c r="M1745" t="str">
        <f xml:space="preserve"> INDEX(Lookup!$D$3:$D$134, MATCH('Inputs - Reps'!D1745, Lookup!$C$3:$C$134, 0),)</f>
        <v>B capex WN</v>
      </c>
    </row>
    <row r="1746" spans="3:13">
      <c r="C1746" s="15" t="s">
        <v>310</v>
      </c>
      <c r="D1746" s="15" t="s">
        <v>88</v>
      </c>
      <c r="E1746" s="15" t="s">
        <v>89</v>
      </c>
      <c r="F1746" s="15" t="s">
        <v>36</v>
      </c>
      <c r="G1746" s="15">
        <f xml:space="preserve"> IF( ISNA( 'F_Inputs - Reps override'!F1746 ), "", IF( ISBLANK( 'F_Inputs - Reps override'!F1746 ), 'F_Inputs - Reps'!F1746, 'F_Inputs - Reps override'!F1746 ) )</f>
        <v>25.062000000000001</v>
      </c>
      <c r="H1746" s="15">
        <f xml:space="preserve"> IF( ISNA( 'F_Inputs - Reps override'!G1746 ), "", IF( ISBLANK( 'F_Inputs - Reps override'!G1746 ), 'F_Inputs - Reps'!G1746, 'F_Inputs - Reps override'!G1746 ) )</f>
        <v>23.809000000000001</v>
      </c>
      <c r="I1746" s="15">
        <f xml:space="preserve"> IF( ISNA( 'F_Inputs - Reps override'!H1746 ), "", IF( ISBLANK( 'F_Inputs - Reps override'!H1746 ), 'F_Inputs - Reps'!H1746, 'F_Inputs - Reps override'!H1746 ) )</f>
        <v>24.135999999999999</v>
      </c>
      <c r="J1746" s="15">
        <f xml:space="preserve"> IF( ISNA( 'F_Inputs - Reps override'!I1746 ), "", IF( ISBLANK( 'F_Inputs - Reps override'!I1746 ), 'F_Inputs - Reps'!I1746, 'F_Inputs - Reps override'!I1746 ) )</f>
        <v>23.484000000000002</v>
      </c>
      <c r="K1746" s="15">
        <f xml:space="preserve"> IF( ISNA( 'F_Inputs - Reps override'!J1746 ), "", IF( ISBLANK( 'F_Inputs - Reps override'!J1746 ), 'F_Inputs - Reps'!J1746, 'F_Inputs - Reps override'!J1746 ) )</f>
        <v>22.904</v>
      </c>
      <c r="L1746" s="7">
        <f t="shared" si="28"/>
        <v>119.39500000000001</v>
      </c>
      <c r="M1746" t="str">
        <f xml:space="preserve"> INDEX(Lookup!$D$3:$D$134, MATCH('Inputs - Reps'!D1746, Lookup!$C$3:$C$134, 0),)</f>
        <v>B capex WN</v>
      </c>
    </row>
    <row r="1747" spans="3:13">
      <c r="C1747" s="15" t="s">
        <v>310</v>
      </c>
      <c r="D1747" s="15" t="s">
        <v>90</v>
      </c>
      <c r="E1747" s="15" t="s">
        <v>91</v>
      </c>
      <c r="F1747" s="15" t="s">
        <v>36</v>
      </c>
      <c r="G1747" s="15">
        <f xml:space="preserve"> IF( ISNA( 'F_Inputs - Reps override'!F1747 ), "", IF( ISBLANK( 'F_Inputs - Reps override'!F1747 ), 'F_Inputs - Reps'!F1747, 'F_Inputs - Reps override'!F1747 ) )</f>
        <v>5.681</v>
      </c>
      <c r="H1747" s="15">
        <f xml:space="preserve"> IF( ISNA( 'F_Inputs - Reps override'!G1747 ), "", IF( ISBLANK( 'F_Inputs - Reps override'!G1747 ), 'F_Inputs - Reps'!G1747, 'F_Inputs - Reps override'!G1747 ) )</f>
        <v>5.4420000000000002</v>
      </c>
      <c r="I1747" s="15">
        <f xml:space="preserve"> IF( ISNA( 'F_Inputs - Reps override'!H1747 ), "", IF( ISBLANK( 'F_Inputs - Reps override'!H1747 ), 'F_Inputs - Reps'!H1747, 'F_Inputs - Reps override'!H1747 ) )</f>
        <v>5.7409999999999997</v>
      </c>
      <c r="J1747" s="15">
        <f xml:space="preserve"> IF( ISNA( 'F_Inputs - Reps override'!I1747 ), "", IF( ISBLANK( 'F_Inputs - Reps override'!I1747 ), 'F_Inputs - Reps'!I1747, 'F_Inputs - Reps override'!I1747 ) )</f>
        <v>5.19</v>
      </c>
      <c r="K1747" s="15">
        <f xml:space="preserve"> IF( ISNA( 'F_Inputs - Reps override'!J1747 ), "", IF( ISBLANK( 'F_Inputs - Reps override'!J1747 ), 'F_Inputs - Reps'!J1747, 'F_Inputs - Reps override'!J1747 ) )</f>
        <v>4.7460000000000004</v>
      </c>
      <c r="L1747" s="7">
        <f t="shared" si="28"/>
        <v>26.800000000000004</v>
      </c>
      <c r="M1747" t="str">
        <f xml:space="preserve"> INDEX(Lookup!$D$3:$D$134, MATCH('Inputs - Reps'!D1747, Lookup!$C$3:$C$134, 0),)</f>
        <v>B capex WN</v>
      </c>
    </row>
    <row r="1748" spans="3:13">
      <c r="C1748" s="15" t="s">
        <v>310</v>
      </c>
      <c r="D1748" s="15" t="s">
        <v>92</v>
      </c>
      <c r="E1748" s="15" t="s">
        <v>93</v>
      </c>
      <c r="F1748" s="15" t="s">
        <v>36</v>
      </c>
      <c r="G1748" s="15">
        <f xml:space="preserve"> IF( ISNA( 'F_Inputs - Reps override'!F1748 ), "", IF( ISBLANK( 'F_Inputs - Reps override'!F1748 ), 'F_Inputs - Reps'!F1748, 'F_Inputs - Reps override'!F1748 ) )</f>
        <v>0</v>
      </c>
      <c r="H1748" s="15">
        <f xml:space="preserve"> IF( ISNA( 'F_Inputs - Reps override'!G1748 ), "", IF( ISBLANK( 'F_Inputs - Reps override'!G1748 ), 'F_Inputs - Reps'!G1748, 'F_Inputs - Reps override'!G1748 ) )</f>
        <v>0</v>
      </c>
      <c r="I1748" s="15">
        <f xml:space="preserve"> IF( ISNA( 'F_Inputs - Reps override'!H1748 ), "", IF( ISBLANK( 'F_Inputs - Reps override'!H1748 ), 'F_Inputs - Reps'!H1748, 'F_Inputs - Reps override'!H1748 ) )</f>
        <v>0</v>
      </c>
      <c r="J1748" s="15">
        <f xml:space="preserve"> IF( ISNA( 'F_Inputs - Reps override'!I1748 ), "", IF( ISBLANK( 'F_Inputs - Reps override'!I1748 ), 'F_Inputs - Reps'!I1748, 'F_Inputs - Reps override'!I1748 ) )</f>
        <v>0</v>
      </c>
      <c r="K1748" s="15">
        <f xml:space="preserve"> IF( ISNA( 'F_Inputs - Reps override'!J1748 ), "", IF( ISBLANK( 'F_Inputs - Reps override'!J1748 ), 'F_Inputs - Reps'!J1748, 'F_Inputs - Reps override'!J1748 ) )</f>
        <v>0</v>
      </c>
      <c r="L1748" s="7">
        <f t="shared" si="28"/>
        <v>0</v>
      </c>
      <c r="M1748" t="str">
        <f xml:space="preserve"> INDEX(Lookup!$D$3:$D$134, MATCH('Inputs - Reps'!D1748, Lookup!$C$3:$C$134, 0),)</f>
        <v>Plus Capex WR</v>
      </c>
    </row>
    <row r="1749" spans="3:13">
      <c r="C1749" s="15" t="s">
        <v>310</v>
      </c>
      <c r="D1749" s="15" t="s">
        <v>94</v>
      </c>
      <c r="E1749" s="15" t="s">
        <v>95</v>
      </c>
      <c r="F1749" s="15" t="s">
        <v>36</v>
      </c>
      <c r="G1749" s="15">
        <f xml:space="preserve"> IF( ISNA( 'F_Inputs - Reps override'!F1749 ), "", IF( ISBLANK( 'F_Inputs - Reps override'!F1749 ), 'F_Inputs - Reps'!F1749, 'F_Inputs - Reps override'!F1749 ) )</f>
        <v>0</v>
      </c>
      <c r="H1749" s="15">
        <f xml:space="preserve"> IF( ISNA( 'F_Inputs - Reps override'!G1749 ), "", IF( ISBLANK( 'F_Inputs - Reps override'!G1749 ), 'F_Inputs - Reps'!G1749, 'F_Inputs - Reps override'!G1749 ) )</f>
        <v>0</v>
      </c>
      <c r="I1749" s="15">
        <f xml:space="preserve"> IF( ISNA( 'F_Inputs - Reps override'!H1749 ), "", IF( ISBLANK( 'F_Inputs - Reps override'!H1749 ), 'F_Inputs - Reps'!H1749, 'F_Inputs - Reps override'!H1749 ) )</f>
        <v>0</v>
      </c>
      <c r="J1749" s="15">
        <f xml:space="preserve"> IF( ISNA( 'F_Inputs - Reps override'!I1749 ), "", IF( ISBLANK( 'F_Inputs - Reps override'!I1749 ), 'F_Inputs - Reps'!I1749, 'F_Inputs - Reps override'!I1749 ) )</f>
        <v>0</v>
      </c>
      <c r="K1749" s="15">
        <f xml:space="preserve"> IF( ISNA( 'F_Inputs - Reps override'!J1749 ), "", IF( ISBLANK( 'F_Inputs - Reps override'!J1749 ), 'F_Inputs - Reps'!J1749, 'F_Inputs - Reps override'!J1749 ) )</f>
        <v>0</v>
      </c>
      <c r="L1749" s="7">
        <f t="shared" si="28"/>
        <v>0</v>
      </c>
      <c r="M1749" t="str">
        <f xml:space="preserve"> INDEX(Lookup!$D$3:$D$134, MATCH('Inputs - Reps'!D1749, Lookup!$C$3:$C$134, 0),)</f>
        <v>Plus Capex WN</v>
      </c>
    </row>
    <row r="1750" spans="3:13">
      <c r="C1750" s="15" t="s">
        <v>310</v>
      </c>
      <c r="D1750" s="15" t="s">
        <v>96</v>
      </c>
      <c r="E1750" s="15" t="s">
        <v>97</v>
      </c>
      <c r="F1750" s="15" t="s">
        <v>36</v>
      </c>
      <c r="G1750" s="15">
        <f xml:space="preserve"> IF( ISNA( 'F_Inputs - Reps override'!F1750 ), "", IF( ISBLANK( 'F_Inputs - Reps override'!F1750 ), 'F_Inputs - Reps'!F1750, 'F_Inputs - Reps override'!F1750 ) )</f>
        <v>0</v>
      </c>
      <c r="H1750" s="15">
        <f xml:space="preserve"> IF( ISNA( 'F_Inputs - Reps override'!G1750 ), "", IF( ISBLANK( 'F_Inputs - Reps override'!G1750 ), 'F_Inputs - Reps'!G1750, 'F_Inputs - Reps override'!G1750 ) )</f>
        <v>0</v>
      </c>
      <c r="I1750" s="15">
        <f xml:space="preserve"> IF( ISNA( 'F_Inputs - Reps override'!H1750 ), "", IF( ISBLANK( 'F_Inputs - Reps override'!H1750 ), 'F_Inputs - Reps'!H1750, 'F_Inputs - Reps override'!H1750 ) )</f>
        <v>0</v>
      </c>
      <c r="J1750" s="15">
        <f xml:space="preserve"> IF( ISNA( 'F_Inputs - Reps override'!I1750 ), "", IF( ISBLANK( 'F_Inputs - Reps override'!I1750 ), 'F_Inputs - Reps'!I1750, 'F_Inputs - Reps override'!I1750 ) )</f>
        <v>0</v>
      </c>
      <c r="K1750" s="15">
        <f xml:space="preserve"> IF( ISNA( 'F_Inputs - Reps override'!J1750 ), "", IF( ISBLANK( 'F_Inputs - Reps override'!J1750 ), 'F_Inputs - Reps'!J1750, 'F_Inputs - Reps override'!J1750 ) )</f>
        <v>0</v>
      </c>
      <c r="L1750" s="7">
        <f t="shared" si="28"/>
        <v>0</v>
      </c>
      <c r="M1750" t="str">
        <f xml:space="preserve"> INDEX(Lookup!$D$3:$D$134, MATCH('Inputs - Reps'!D1750, Lookup!$C$3:$C$134, 0),)</f>
        <v>Plus Capex WN</v>
      </c>
    </row>
    <row r="1751" spans="3:13">
      <c r="C1751" s="15" t="s">
        <v>310</v>
      </c>
      <c r="D1751" s="15" t="s">
        <v>98</v>
      </c>
      <c r="E1751" s="15" t="s">
        <v>99</v>
      </c>
      <c r="F1751" s="15" t="s">
        <v>36</v>
      </c>
      <c r="G1751" s="15">
        <f xml:space="preserve"> IF( ISNA( 'F_Inputs - Reps override'!F1751 ), "", IF( ISBLANK( 'F_Inputs - Reps override'!F1751 ), 'F_Inputs - Reps'!F1751, 'F_Inputs - Reps override'!F1751 ) )</f>
        <v>0.27200000000000002</v>
      </c>
      <c r="H1751" s="15">
        <f xml:space="preserve"> IF( ISNA( 'F_Inputs - Reps override'!G1751 ), "", IF( ISBLANK( 'F_Inputs - Reps override'!G1751 ), 'F_Inputs - Reps'!G1751, 'F_Inputs - Reps override'!G1751 ) )</f>
        <v>0.26900000000000002</v>
      </c>
      <c r="I1751" s="15">
        <f xml:space="preserve"> IF( ISNA( 'F_Inputs - Reps override'!H1751 ), "", IF( ISBLANK( 'F_Inputs - Reps override'!H1751 ), 'F_Inputs - Reps'!H1751, 'F_Inputs - Reps override'!H1751 ) )</f>
        <v>0.26600000000000001</v>
      </c>
      <c r="J1751" s="15">
        <f xml:space="preserve"> IF( ISNA( 'F_Inputs - Reps override'!I1751 ), "", IF( ISBLANK( 'F_Inputs - Reps override'!I1751 ), 'F_Inputs - Reps'!I1751, 'F_Inputs - Reps override'!I1751 ) )</f>
        <v>0.26200000000000001</v>
      </c>
      <c r="K1751" s="15">
        <f xml:space="preserve"> IF( ISNA( 'F_Inputs - Reps override'!J1751 ), "", IF( ISBLANK( 'F_Inputs - Reps override'!J1751 ), 'F_Inputs - Reps'!J1751, 'F_Inputs - Reps override'!J1751 ) )</f>
        <v>0.25900000000000001</v>
      </c>
      <c r="L1751" s="7">
        <f t="shared" si="28"/>
        <v>1.3279999999999998</v>
      </c>
      <c r="M1751" t="str">
        <f xml:space="preserve"> INDEX(Lookup!$D$3:$D$134, MATCH('Inputs - Reps'!D1751, Lookup!$C$3:$C$134, 0),)</f>
        <v>Plus Capex WN</v>
      </c>
    </row>
    <row r="1752" spans="3:13">
      <c r="C1752" s="15" t="s">
        <v>310</v>
      </c>
      <c r="D1752" s="15" t="s">
        <v>100</v>
      </c>
      <c r="E1752" s="15" t="s">
        <v>101</v>
      </c>
      <c r="F1752" s="15" t="s">
        <v>36</v>
      </c>
      <c r="G1752" s="15">
        <f xml:space="preserve"> IF( ISNA( 'F_Inputs - Reps override'!F1752 ), "", IF( ISBLANK( 'F_Inputs - Reps override'!F1752 ), 'F_Inputs - Reps'!F1752, 'F_Inputs - Reps override'!F1752 ) )</f>
        <v>0</v>
      </c>
      <c r="H1752" s="15">
        <f xml:space="preserve"> IF( ISNA( 'F_Inputs - Reps override'!G1752 ), "", IF( ISBLANK( 'F_Inputs - Reps override'!G1752 ), 'F_Inputs - Reps'!G1752, 'F_Inputs - Reps override'!G1752 ) )</f>
        <v>0</v>
      </c>
      <c r="I1752" s="15">
        <f xml:space="preserve"> IF( ISNA( 'F_Inputs - Reps override'!H1752 ), "", IF( ISBLANK( 'F_Inputs - Reps override'!H1752 ), 'F_Inputs - Reps'!H1752, 'F_Inputs - Reps override'!H1752 ) )</f>
        <v>0</v>
      </c>
      <c r="J1752" s="15">
        <f xml:space="preserve"> IF( ISNA( 'F_Inputs - Reps override'!I1752 ), "", IF( ISBLANK( 'F_Inputs - Reps override'!I1752 ), 'F_Inputs - Reps'!I1752, 'F_Inputs - Reps override'!I1752 ) )</f>
        <v>0</v>
      </c>
      <c r="K1752" s="15">
        <f xml:space="preserve"> IF( ISNA( 'F_Inputs - Reps override'!J1752 ), "", IF( ISBLANK( 'F_Inputs - Reps override'!J1752 ), 'F_Inputs - Reps'!J1752, 'F_Inputs - Reps override'!J1752 ) )</f>
        <v>0</v>
      </c>
      <c r="L1752" s="7">
        <f t="shared" si="28"/>
        <v>0</v>
      </c>
      <c r="M1752" t="str">
        <f xml:space="preserve"> INDEX(Lookup!$D$3:$D$134, MATCH('Inputs - Reps'!D1752, Lookup!$C$3:$C$134, 0),)</f>
        <v>Plus Capex WR</v>
      </c>
    </row>
    <row r="1753" spans="3:13">
      <c r="C1753" s="15" t="s">
        <v>310</v>
      </c>
      <c r="D1753" s="15" t="s">
        <v>102</v>
      </c>
      <c r="E1753" s="15" t="s">
        <v>103</v>
      </c>
      <c r="F1753" s="15" t="s">
        <v>36</v>
      </c>
      <c r="G1753" s="15">
        <f xml:space="preserve"> IF( ISNA( 'F_Inputs - Reps override'!F1753 ), "", IF( ISBLANK( 'F_Inputs - Reps override'!F1753 ), 'F_Inputs - Reps'!F1753, 'F_Inputs - Reps override'!F1753 ) )</f>
        <v>0</v>
      </c>
      <c r="H1753" s="15">
        <f xml:space="preserve"> IF( ISNA( 'F_Inputs - Reps override'!G1753 ), "", IF( ISBLANK( 'F_Inputs - Reps override'!G1753 ), 'F_Inputs - Reps'!G1753, 'F_Inputs - Reps override'!G1753 ) )</f>
        <v>0</v>
      </c>
      <c r="I1753" s="15">
        <f xml:space="preserve"> IF( ISNA( 'F_Inputs - Reps override'!H1753 ), "", IF( ISBLANK( 'F_Inputs - Reps override'!H1753 ), 'F_Inputs - Reps'!H1753, 'F_Inputs - Reps override'!H1753 ) )</f>
        <v>0</v>
      </c>
      <c r="J1753" s="15">
        <f xml:space="preserve"> IF( ISNA( 'F_Inputs - Reps override'!I1753 ), "", IF( ISBLANK( 'F_Inputs - Reps override'!I1753 ), 'F_Inputs - Reps'!I1753, 'F_Inputs - Reps override'!I1753 ) )</f>
        <v>0</v>
      </c>
      <c r="K1753" s="15">
        <f xml:space="preserve"> IF( ISNA( 'F_Inputs - Reps override'!J1753 ), "", IF( ISBLANK( 'F_Inputs - Reps override'!J1753 ), 'F_Inputs - Reps'!J1753, 'F_Inputs - Reps override'!J1753 ) )</f>
        <v>0</v>
      </c>
      <c r="L1753" s="7">
        <f t="shared" si="28"/>
        <v>0</v>
      </c>
      <c r="M1753" t="str">
        <f xml:space="preserve"> INDEX(Lookup!$D$3:$D$134, MATCH('Inputs - Reps'!D1753, Lookup!$C$3:$C$134, 0),)</f>
        <v>Plus Capex WN</v>
      </c>
    </row>
    <row r="1754" spans="3:13">
      <c r="C1754" s="15" t="s">
        <v>310</v>
      </c>
      <c r="D1754" s="15" t="s">
        <v>104</v>
      </c>
      <c r="E1754" s="15" t="s">
        <v>105</v>
      </c>
      <c r="F1754" s="15" t="s">
        <v>36</v>
      </c>
      <c r="G1754" s="15">
        <f xml:space="preserve"> IF( ISNA( 'F_Inputs - Reps override'!F1754 ), "", IF( ISBLANK( 'F_Inputs - Reps override'!F1754 ), 'F_Inputs - Reps'!F1754, 'F_Inputs - Reps override'!F1754 ) )</f>
        <v>0</v>
      </c>
      <c r="H1754" s="15">
        <f xml:space="preserve"> IF( ISNA( 'F_Inputs - Reps override'!G1754 ), "", IF( ISBLANK( 'F_Inputs - Reps override'!G1754 ), 'F_Inputs - Reps'!G1754, 'F_Inputs - Reps override'!G1754 ) )</f>
        <v>0</v>
      </c>
      <c r="I1754" s="15">
        <f xml:space="preserve"> IF( ISNA( 'F_Inputs - Reps override'!H1754 ), "", IF( ISBLANK( 'F_Inputs - Reps override'!H1754 ), 'F_Inputs - Reps'!H1754, 'F_Inputs - Reps override'!H1754 ) )</f>
        <v>0</v>
      </c>
      <c r="J1754" s="15">
        <f xml:space="preserve"> IF( ISNA( 'F_Inputs - Reps override'!I1754 ), "", IF( ISBLANK( 'F_Inputs - Reps override'!I1754 ), 'F_Inputs - Reps'!I1754, 'F_Inputs - Reps override'!I1754 ) )</f>
        <v>0</v>
      </c>
      <c r="K1754" s="15">
        <f xml:space="preserve"> IF( ISNA( 'F_Inputs - Reps override'!J1754 ), "", IF( ISBLANK( 'F_Inputs - Reps override'!J1754 ), 'F_Inputs - Reps'!J1754, 'F_Inputs - Reps override'!J1754 ) )</f>
        <v>0</v>
      </c>
      <c r="L1754" s="7">
        <f t="shared" si="28"/>
        <v>0</v>
      </c>
      <c r="M1754" t="str">
        <f xml:space="preserve"> INDEX(Lookup!$D$3:$D$134, MATCH('Inputs - Reps'!D1754, Lookup!$C$3:$C$134, 0),)</f>
        <v>Plus Capex WN</v>
      </c>
    </row>
    <row r="1755" spans="3:13">
      <c r="C1755" s="15" t="s">
        <v>310</v>
      </c>
      <c r="D1755" s="15" t="s">
        <v>106</v>
      </c>
      <c r="E1755" s="15" t="s">
        <v>107</v>
      </c>
      <c r="F1755" s="15" t="s">
        <v>36</v>
      </c>
      <c r="G1755" s="15">
        <f xml:space="preserve"> IF( ISNA( 'F_Inputs - Reps override'!F1755 ), "", IF( ISBLANK( 'F_Inputs - Reps override'!F1755 ), 'F_Inputs - Reps'!F1755, 'F_Inputs - Reps override'!F1755 ) )</f>
        <v>8.5030000000000001</v>
      </c>
      <c r="H1755" s="15">
        <f xml:space="preserve"> IF( ISNA( 'F_Inputs - Reps override'!G1755 ), "", IF( ISBLANK( 'F_Inputs - Reps override'!G1755 ), 'F_Inputs - Reps'!G1755, 'F_Inputs - Reps override'!G1755 ) )</f>
        <v>8.5779999999999994</v>
      </c>
      <c r="I1755" s="15">
        <f xml:space="preserve"> IF( ISNA( 'F_Inputs - Reps override'!H1755 ), "", IF( ISBLANK( 'F_Inputs - Reps override'!H1755 ), 'F_Inputs - Reps'!H1755, 'F_Inputs - Reps override'!H1755 ) )</f>
        <v>8.6519999999999992</v>
      </c>
      <c r="J1755" s="15">
        <f xml:space="preserve"> IF( ISNA( 'F_Inputs - Reps override'!I1755 ), "", IF( ISBLANK( 'F_Inputs - Reps override'!I1755 ), 'F_Inputs - Reps'!I1755, 'F_Inputs - Reps override'!I1755 ) )</f>
        <v>8.6370000000000005</v>
      </c>
      <c r="K1755" s="15">
        <f xml:space="preserve"> IF( ISNA( 'F_Inputs - Reps override'!J1755 ), "", IF( ISBLANK( 'F_Inputs - Reps override'!J1755 ), 'F_Inputs - Reps'!J1755, 'F_Inputs - Reps override'!J1755 ) )</f>
        <v>8.6319999999999997</v>
      </c>
      <c r="L1755" s="7">
        <f t="shared" si="28"/>
        <v>43.001999999999995</v>
      </c>
      <c r="M1755" t="str">
        <f xml:space="preserve"> INDEX(Lookup!$D$3:$D$134, MATCH('Inputs - Reps'!D1755, Lookup!$C$3:$C$134, 0),)</f>
        <v>Plus Capex WN</v>
      </c>
    </row>
    <row r="1756" spans="3:13">
      <c r="C1756" s="15" t="s">
        <v>310</v>
      </c>
      <c r="D1756" s="15" t="s">
        <v>108</v>
      </c>
      <c r="E1756" s="15" t="s">
        <v>109</v>
      </c>
      <c r="F1756" s="15" t="s">
        <v>36</v>
      </c>
      <c r="G1756" s="15">
        <f xml:space="preserve"> IF( ISNA( 'F_Inputs - Reps override'!F1756 ), "", IF( ISBLANK( 'F_Inputs - Reps override'!F1756 ), 'F_Inputs - Reps'!F1756, 'F_Inputs - Reps override'!F1756 ) )</f>
        <v>0</v>
      </c>
      <c r="H1756" s="15">
        <f xml:space="preserve"> IF( ISNA( 'F_Inputs - Reps override'!G1756 ), "", IF( ISBLANK( 'F_Inputs - Reps override'!G1756 ), 'F_Inputs - Reps'!G1756, 'F_Inputs - Reps override'!G1756 ) )</f>
        <v>0</v>
      </c>
      <c r="I1756" s="15">
        <f xml:space="preserve"> IF( ISNA( 'F_Inputs - Reps override'!H1756 ), "", IF( ISBLANK( 'F_Inputs - Reps override'!H1756 ), 'F_Inputs - Reps'!H1756, 'F_Inputs - Reps override'!H1756 ) )</f>
        <v>0</v>
      </c>
      <c r="J1756" s="15">
        <f xml:space="preserve"> IF( ISNA( 'F_Inputs - Reps override'!I1756 ), "", IF( ISBLANK( 'F_Inputs - Reps override'!I1756 ), 'F_Inputs - Reps'!I1756, 'F_Inputs - Reps override'!I1756 ) )</f>
        <v>0</v>
      </c>
      <c r="K1756" s="15">
        <f xml:space="preserve"> IF( ISNA( 'F_Inputs - Reps override'!J1756 ), "", IF( ISBLANK( 'F_Inputs - Reps override'!J1756 ), 'F_Inputs - Reps'!J1756, 'F_Inputs - Reps override'!J1756 ) )</f>
        <v>0</v>
      </c>
      <c r="L1756" s="7">
        <f t="shared" si="28"/>
        <v>0</v>
      </c>
      <c r="M1756" t="str">
        <f xml:space="preserve"> INDEX(Lookup!$D$3:$D$134, MATCH('Inputs - Reps'!D1756, Lookup!$C$3:$C$134, 0),)</f>
        <v>Plus Capex WR</v>
      </c>
    </row>
    <row r="1757" spans="3:13">
      <c r="C1757" s="15" t="s">
        <v>310</v>
      </c>
      <c r="D1757" s="15" t="s">
        <v>110</v>
      </c>
      <c r="E1757" s="15" t="s">
        <v>111</v>
      </c>
      <c r="F1757" s="15" t="s">
        <v>36</v>
      </c>
      <c r="G1757" s="15">
        <f xml:space="preserve"> IF( ISNA( 'F_Inputs - Reps override'!F1757 ), "", IF( ISBLANK( 'F_Inputs - Reps override'!F1757 ), 'F_Inputs - Reps'!F1757, 'F_Inputs - Reps override'!F1757 ) )</f>
        <v>0</v>
      </c>
      <c r="H1757" s="15">
        <f xml:space="preserve"> IF( ISNA( 'F_Inputs - Reps override'!G1757 ), "", IF( ISBLANK( 'F_Inputs - Reps override'!G1757 ), 'F_Inputs - Reps'!G1757, 'F_Inputs - Reps override'!G1757 ) )</f>
        <v>0</v>
      </c>
      <c r="I1757" s="15">
        <f xml:space="preserve"> IF( ISNA( 'F_Inputs - Reps override'!H1757 ), "", IF( ISBLANK( 'F_Inputs - Reps override'!H1757 ), 'F_Inputs - Reps'!H1757, 'F_Inputs - Reps override'!H1757 ) )</f>
        <v>0</v>
      </c>
      <c r="J1757" s="15">
        <f xml:space="preserve"> IF( ISNA( 'F_Inputs - Reps override'!I1757 ), "", IF( ISBLANK( 'F_Inputs - Reps override'!I1757 ), 'F_Inputs - Reps'!I1757, 'F_Inputs - Reps override'!I1757 ) )</f>
        <v>0</v>
      </c>
      <c r="K1757" s="15">
        <f xml:space="preserve"> IF( ISNA( 'F_Inputs - Reps override'!J1757 ), "", IF( ISBLANK( 'F_Inputs - Reps override'!J1757 ), 'F_Inputs - Reps'!J1757, 'F_Inputs - Reps override'!J1757 ) )</f>
        <v>0</v>
      </c>
      <c r="L1757" s="7">
        <f t="shared" si="28"/>
        <v>0</v>
      </c>
      <c r="M1757" t="str">
        <f xml:space="preserve"> INDEX(Lookup!$D$3:$D$134, MATCH('Inputs - Reps'!D1757, Lookup!$C$3:$C$134, 0),)</f>
        <v>Plus Capex WN</v>
      </c>
    </row>
    <row r="1758" spans="3:13">
      <c r="C1758" s="15" t="s">
        <v>310</v>
      </c>
      <c r="D1758" s="15" t="s">
        <v>112</v>
      </c>
      <c r="E1758" s="15" t="s">
        <v>113</v>
      </c>
      <c r="F1758" s="15" t="s">
        <v>36</v>
      </c>
      <c r="G1758" s="15">
        <f xml:space="preserve"> IF( ISNA( 'F_Inputs - Reps override'!F1758 ), "", IF( ISBLANK( 'F_Inputs - Reps override'!F1758 ), 'F_Inputs - Reps'!F1758, 'F_Inputs - Reps override'!F1758 ) )</f>
        <v>1.7390000000000001</v>
      </c>
      <c r="H1758" s="15">
        <f xml:space="preserve"> IF( ISNA( 'F_Inputs - Reps override'!G1758 ), "", IF( ISBLANK( 'F_Inputs - Reps override'!G1758 ), 'F_Inputs - Reps'!G1758, 'F_Inputs - Reps override'!G1758 ) )</f>
        <v>1.736</v>
      </c>
      <c r="I1758" s="15">
        <f xml:space="preserve"> IF( ISNA( 'F_Inputs - Reps override'!H1758 ), "", IF( ISBLANK( 'F_Inputs - Reps override'!H1758 ), 'F_Inputs - Reps'!H1758, 'F_Inputs - Reps override'!H1758 ) )</f>
        <v>1.734</v>
      </c>
      <c r="J1758" s="15">
        <f xml:space="preserve"> IF( ISNA( 'F_Inputs - Reps override'!I1758 ), "", IF( ISBLANK( 'F_Inputs - Reps override'!I1758 ), 'F_Inputs - Reps'!I1758, 'F_Inputs - Reps override'!I1758 ) )</f>
        <v>1.7290000000000001</v>
      </c>
      <c r="K1758" s="15">
        <f xml:space="preserve"> IF( ISNA( 'F_Inputs - Reps override'!J1758 ), "", IF( ISBLANK( 'F_Inputs - Reps override'!J1758 ), 'F_Inputs - Reps'!J1758, 'F_Inputs - Reps override'!J1758 ) )</f>
        <v>1.7270000000000001</v>
      </c>
      <c r="L1758" s="7">
        <f t="shared" si="28"/>
        <v>8.6649999999999991</v>
      </c>
      <c r="M1758" t="str">
        <f xml:space="preserve"> INDEX(Lookup!$D$3:$D$134, MATCH('Inputs - Reps'!D1758, Lookup!$C$3:$C$134, 0),)</f>
        <v>Plus Capex WN</v>
      </c>
    </row>
    <row r="1759" spans="3:13">
      <c r="C1759" s="15" t="s">
        <v>310</v>
      </c>
      <c r="D1759" s="15" t="s">
        <v>114</v>
      </c>
      <c r="E1759" s="15" t="s">
        <v>115</v>
      </c>
      <c r="F1759" s="15" t="s">
        <v>36</v>
      </c>
      <c r="G1759" s="15">
        <f xml:space="preserve"> IF( ISNA( 'F_Inputs - Reps override'!F1759 ), "", IF( ISBLANK( 'F_Inputs - Reps override'!F1759 ), 'F_Inputs - Reps'!F1759, 'F_Inputs - Reps override'!F1759 ) )</f>
        <v>0</v>
      </c>
      <c r="H1759" s="15">
        <f xml:space="preserve"> IF( ISNA( 'F_Inputs - Reps override'!G1759 ), "", IF( ISBLANK( 'F_Inputs - Reps override'!G1759 ), 'F_Inputs - Reps'!G1759, 'F_Inputs - Reps override'!G1759 ) )</f>
        <v>0</v>
      </c>
      <c r="I1759" s="15">
        <f xml:space="preserve"> IF( ISNA( 'F_Inputs - Reps override'!H1759 ), "", IF( ISBLANK( 'F_Inputs - Reps override'!H1759 ), 'F_Inputs - Reps'!H1759, 'F_Inputs - Reps override'!H1759 ) )</f>
        <v>0</v>
      </c>
      <c r="J1759" s="15">
        <f xml:space="preserve"> IF( ISNA( 'F_Inputs - Reps override'!I1759 ), "", IF( ISBLANK( 'F_Inputs - Reps override'!I1759 ), 'F_Inputs - Reps'!I1759, 'F_Inputs - Reps override'!I1759 ) )</f>
        <v>0</v>
      </c>
      <c r="K1759" s="15">
        <f xml:space="preserve"> IF( ISNA( 'F_Inputs - Reps override'!J1759 ), "", IF( ISBLANK( 'F_Inputs - Reps override'!J1759 ), 'F_Inputs - Reps'!J1759, 'F_Inputs - Reps override'!J1759 ) )</f>
        <v>0</v>
      </c>
      <c r="L1759" s="7">
        <f t="shared" si="28"/>
        <v>0</v>
      </c>
      <c r="M1759" t="str">
        <f xml:space="preserve"> INDEX(Lookup!$D$3:$D$134, MATCH('Inputs - Reps'!D1759, Lookup!$C$3:$C$134, 0),)</f>
        <v>Plus Capex WN</v>
      </c>
    </row>
    <row r="1760" spans="3:13">
      <c r="C1760" s="15" t="s">
        <v>310</v>
      </c>
      <c r="D1760" s="15" t="s">
        <v>116</v>
      </c>
      <c r="E1760" s="15" t="s">
        <v>117</v>
      </c>
      <c r="F1760" s="15" t="s">
        <v>36</v>
      </c>
      <c r="G1760" s="15">
        <f xml:space="preserve"> IF( ISNA( 'F_Inputs - Reps override'!F1760 ), "", IF( ISBLANK( 'F_Inputs - Reps override'!F1760 ), 'F_Inputs - Reps'!F1760, 'F_Inputs - Reps override'!F1760 ) )</f>
        <v>27.312000000000001</v>
      </c>
      <c r="H1760" s="15">
        <f xml:space="preserve"> IF( ISNA( 'F_Inputs - Reps override'!G1760 ), "", IF( ISBLANK( 'F_Inputs - Reps override'!G1760 ), 'F_Inputs - Reps'!G1760, 'F_Inputs - Reps override'!G1760 ) )</f>
        <v>34.151000000000003</v>
      </c>
      <c r="I1760" s="15">
        <f xml:space="preserve"> IF( ISNA( 'F_Inputs - Reps override'!H1760 ), "", IF( ISBLANK( 'F_Inputs - Reps override'!H1760 ), 'F_Inputs - Reps'!H1760, 'F_Inputs - Reps override'!H1760 ) )</f>
        <v>29.547999999999998</v>
      </c>
      <c r="J1760" s="15">
        <f xml:space="preserve"> IF( ISNA( 'F_Inputs - Reps override'!I1760 ), "", IF( ISBLANK( 'F_Inputs - Reps override'!I1760 ), 'F_Inputs - Reps'!I1760, 'F_Inputs - Reps override'!I1760 ) )</f>
        <v>25.565000000000001</v>
      </c>
      <c r="K1760" s="15">
        <f xml:space="preserve"> IF( ISNA( 'F_Inputs - Reps override'!J1760 ), "", IF( ISBLANK( 'F_Inputs - Reps override'!J1760 ), 'F_Inputs - Reps'!J1760, 'F_Inputs - Reps override'!J1760 ) )</f>
        <v>16.477</v>
      </c>
      <c r="L1760" s="7">
        <f t="shared" si="28"/>
        <v>133.053</v>
      </c>
      <c r="M1760" t="str">
        <f xml:space="preserve"> INDEX(Lookup!$D$3:$D$134, MATCH('Inputs - Reps'!D1760, Lookup!$C$3:$C$134, 0),)</f>
        <v>E Capex WR</v>
      </c>
    </row>
    <row r="1761" spans="3:13">
      <c r="C1761" s="15" t="s">
        <v>310</v>
      </c>
      <c r="D1761" s="15" t="s">
        <v>118</v>
      </c>
      <c r="E1761" s="15" t="s">
        <v>119</v>
      </c>
      <c r="F1761" s="15" t="s">
        <v>36</v>
      </c>
      <c r="G1761" s="15">
        <f xml:space="preserve"> IF( ISNA( 'F_Inputs - Reps override'!F1761 ), "", IF( ISBLANK( 'F_Inputs - Reps override'!F1761 ), 'F_Inputs - Reps'!F1761, 'F_Inputs - Reps override'!F1761 ) )</f>
        <v>0.47899999999999998</v>
      </c>
      <c r="H1761" s="15">
        <f xml:space="preserve"> IF( ISNA( 'F_Inputs - Reps override'!G1761 ), "", IF( ISBLANK( 'F_Inputs - Reps override'!G1761 ), 'F_Inputs - Reps'!G1761, 'F_Inputs - Reps override'!G1761 ) )</f>
        <v>2.6619999999999999</v>
      </c>
      <c r="I1761" s="15">
        <f xml:space="preserve"> IF( ISNA( 'F_Inputs - Reps override'!H1761 ), "", IF( ISBLANK( 'F_Inputs - Reps override'!H1761 ), 'F_Inputs - Reps'!H1761, 'F_Inputs - Reps override'!H1761 ) )</f>
        <v>2.407</v>
      </c>
      <c r="J1761" s="15">
        <f xml:space="preserve"> IF( ISNA( 'F_Inputs - Reps override'!I1761 ), "", IF( ISBLANK( 'F_Inputs - Reps override'!I1761 ), 'F_Inputs - Reps'!I1761, 'F_Inputs - Reps override'!I1761 ) )</f>
        <v>1.41</v>
      </c>
      <c r="K1761" s="15">
        <f xml:space="preserve"> IF( ISNA( 'F_Inputs - Reps override'!J1761 ), "", IF( ISBLANK( 'F_Inputs - Reps override'!J1761 ), 'F_Inputs - Reps'!J1761, 'F_Inputs - Reps override'!J1761 ) )</f>
        <v>0</v>
      </c>
      <c r="L1761" s="7">
        <f t="shared" si="28"/>
        <v>6.9580000000000002</v>
      </c>
      <c r="M1761" t="str">
        <f xml:space="preserve"> INDEX(Lookup!$D$3:$D$134, MATCH('Inputs - Reps'!D1761, Lookup!$C$3:$C$134, 0),)</f>
        <v>E Capex WN</v>
      </c>
    </row>
    <row r="1762" spans="3:13">
      <c r="C1762" s="15" t="s">
        <v>310</v>
      </c>
      <c r="D1762" s="15" t="s">
        <v>120</v>
      </c>
      <c r="E1762" s="15" t="s">
        <v>121</v>
      </c>
      <c r="F1762" s="15" t="s">
        <v>36</v>
      </c>
      <c r="G1762" s="15">
        <f xml:space="preserve"> IF( ISNA( 'F_Inputs - Reps override'!F1762 ), "", IF( ISBLANK( 'F_Inputs - Reps override'!F1762 ), 'F_Inputs - Reps'!F1762, 'F_Inputs - Reps override'!F1762 ) )</f>
        <v>8.8550000000000004</v>
      </c>
      <c r="H1762" s="15">
        <f xml:space="preserve"> IF( ISNA( 'F_Inputs - Reps override'!G1762 ), "", IF( ISBLANK( 'F_Inputs - Reps override'!G1762 ), 'F_Inputs - Reps'!G1762, 'F_Inputs - Reps override'!G1762 ) )</f>
        <v>8.4339999999999993</v>
      </c>
      <c r="I1762" s="15">
        <f xml:space="preserve"> IF( ISNA( 'F_Inputs - Reps override'!H1762 ), "", IF( ISBLANK( 'F_Inputs - Reps override'!H1762 ), 'F_Inputs - Reps'!H1762, 'F_Inputs - Reps override'!H1762 ) )</f>
        <v>7.51</v>
      </c>
      <c r="J1762" s="15">
        <f xml:space="preserve"> IF( ISNA( 'F_Inputs - Reps override'!I1762 ), "", IF( ISBLANK( 'F_Inputs - Reps override'!I1762 ), 'F_Inputs - Reps'!I1762, 'F_Inputs - Reps override'!I1762 ) )</f>
        <v>4.05</v>
      </c>
      <c r="K1762" s="15">
        <f xml:space="preserve"> IF( ISNA( 'F_Inputs - Reps override'!J1762 ), "", IF( ISBLANK( 'F_Inputs - Reps override'!J1762 ), 'F_Inputs - Reps'!J1762, 'F_Inputs - Reps override'!J1762 ) )</f>
        <v>4.8920000000000003</v>
      </c>
      <c r="L1762" s="7">
        <f t="shared" si="28"/>
        <v>33.741</v>
      </c>
      <c r="M1762" t="str">
        <f xml:space="preserve"> INDEX(Lookup!$D$3:$D$134, MATCH('Inputs - Reps'!D1762, Lookup!$C$3:$C$134, 0),)</f>
        <v>E Capex WN</v>
      </c>
    </row>
    <row r="1763" spans="3:13">
      <c r="C1763" s="15" t="s">
        <v>310</v>
      </c>
      <c r="D1763" s="15" t="s">
        <v>122</v>
      </c>
      <c r="E1763" s="15" t="s">
        <v>123</v>
      </c>
      <c r="F1763" s="15" t="s">
        <v>36</v>
      </c>
      <c r="G1763" s="15">
        <f xml:space="preserve"> IF( ISNA( 'F_Inputs - Reps override'!F1763 ), "", IF( ISBLANK( 'F_Inputs - Reps override'!F1763 ), 'F_Inputs - Reps'!F1763, 'F_Inputs - Reps override'!F1763 ) )</f>
        <v>63.7</v>
      </c>
      <c r="H1763" s="15">
        <f xml:space="preserve"> IF( ISNA( 'F_Inputs - Reps override'!G1763 ), "", IF( ISBLANK( 'F_Inputs - Reps override'!G1763 ), 'F_Inputs - Reps'!G1763, 'F_Inputs - Reps override'!G1763 ) )</f>
        <v>66.677999999999997</v>
      </c>
      <c r="I1763" s="15">
        <f xml:space="preserve"> IF( ISNA( 'F_Inputs - Reps override'!H1763 ), "", IF( ISBLANK( 'F_Inputs - Reps override'!H1763 ), 'F_Inputs - Reps'!H1763, 'F_Inputs - Reps override'!H1763 ) )</f>
        <v>64.643000000000001</v>
      </c>
      <c r="J1763" s="15">
        <f xml:space="preserve"> IF( ISNA( 'F_Inputs - Reps override'!I1763 ), "", IF( ISBLANK( 'F_Inputs - Reps override'!I1763 ), 'F_Inputs - Reps'!I1763, 'F_Inputs - Reps override'!I1763 ) )</f>
        <v>64.381</v>
      </c>
      <c r="K1763" s="15">
        <f xml:space="preserve"> IF( ISNA( 'F_Inputs - Reps override'!J1763 ), "", IF( ISBLANK( 'F_Inputs - Reps override'!J1763 ), 'F_Inputs - Reps'!J1763, 'F_Inputs - Reps override'!J1763 ) )</f>
        <v>64.88</v>
      </c>
      <c r="L1763" s="7">
        <f t="shared" si="28"/>
        <v>324.28199999999998</v>
      </c>
      <c r="M1763" t="str">
        <f xml:space="preserve"> INDEX(Lookup!$D$3:$D$134, MATCH('Inputs - Reps'!D1763, Lookup!$C$3:$C$134, 0),)</f>
        <v>E Capex WN</v>
      </c>
    </row>
    <row r="1764" spans="3:13">
      <c r="C1764" s="15" t="s">
        <v>310</v>
      </c>
      <c r="D1764" s="15" t="s">
        <v>124</v>
      </c>
      <c r="E1764" s="15" t="s">
        <v>125</v>
      </c>
      <c r="F1764" s="15" t="s">
        <v>36</v>
      </c>
      <c r="G1764" s="15">
        <f xml:space="preserve"> IF( ISNA( 'F_Inputs - Reps override'!F1764 ), "", IF( ISBLANK( 'F_Inputs - Reps override'!F1764 ), 'F_Inputs - Reps'!F1764, 'F_Inputs - Reps override'!F1764 ) )</f>
        <v>67.341999999999999</v>
      </c>
      <c r="H1764" s="15">
        <f xml:space="preserve"> IF( ISNA( 'F_Inputs - Reps override'!G1764 ), "", IF( ISBLANK( 'F_Inputs - Reps override'!G1764 ), 'F_Inputs - Reps'!G1764, 'F_Inputs - Reps override'!G1764 ) )</f>
        <v>71.424999999999997</v>
      </c>
      <c r="I1764" s="15">
        <f xml:space="preserve"> IF( ISNA( 'F_Inputs - Reps override'!H1764 ), "", IF( ISBLANK( 'F_Inputs - Reps override'!H1764 ), 'F_Inputs - Reps'!H1764, 'F_Inputs - Reps override'!H1764 ) )</f>
        <v>71.680000000000007</v>
      </c>
      <c r="J1764" s="15">
        <f xml:space="preserve"> IF( ISNA( 'F_Inputs - Reps override'!I1764 ), "", IF( ISBLANK( 'F_Inputs - Reps override'!I1764 ), 'F_Inputs - Reps'!I1764, 'F_Inputs - Reps override'!I1764 ) )</f>
        <v>70.924000000000007</v>
      </c>
      <c r="K1764" s="15">
        <f xml:space="preserve"> IF( ISNA( 'F_Inputs - Reps override'!J1764 ), "", IF( ISBLANK( 'F_Inputs - Reps override'!J1764 ), 'F_Inputs - Reps'!J1764, 'F_Inputs - Reps override'!J1764 ) )</f>
        <v>71.489999999999995</v>
      </c>
      <c r="L1764" s="7">
        <f t="shared" si="28"/>
        <v>352.86099999999999</v>
      </c>
      <c r="M1764" t="str">
        <f xml:space="preserve"> INDEX(Lookup!$D$3:$D$134, MATCH('Inputs - Reps'!D1764, Lookup!$C$3:$C$134, 0),)</f>
        <v>B Opex WWN</v>
      </c>
    </row>
    <row r="1765" spans="3:13">
      <c r="C1765" s="15" t="s">
        <v>310</v>
      </c>
      <c r="D1765" s="15" t="s">
        <v>126</v>
      </c>
      <c r="E1765" s="15" t="s">
        <v>127</v>
      </c>
      <c r="F1765" s="15" t="s">
        <v>36</v>
      </c>
      <c r="G1765" s="15">
        <f xml:space="preserve"> IF( ISNA( 'F_Inputs - Reps override'!F1765 ), "", IF( ISBLANK( 'F_Inputs - Reps override'!F1765 ), 'F_Inputs - Reps'!F1765, 'F_Inputs - Reps override'!F1765 ) )</f>
        <v>68.25</v>
      </c>
      <c r="H1765" s="15">
        <f xml:space="preserve"> IF( ISNA( 'F_Inputs - Reps override'!G1765 ), "", IF( ISBLANK( 'F_Inputs - Reps override'!G1765 ), 'F_Inputs - Reps'!G1765, 'F_Inputs - Reps override'!G1765 ) )</f>
        <v>72.046000000000006</v>
      </c>
      <c r="I1765" s="15">
        <f xml:space="preserve"> IF( ISNA( 'F_Inputs - Reps override'!H1765 ), "", IF( ISBLANK( 'F_Inputs - Reps override'!H1765 ), 'F_Inputs - Reps'!H1765, 'F_Inputs - Reps override'!H1765 ) )</f>
        <v>72.277000000000001</v>
      </c>
      <c r="J1765" s="15">
        <f xml:space="preserve"> IF( ISNA( 'F_Inputs - Reps override'!I1765 ), "", IF( ISBLANK( 'F_Inputs - Reps override'!I1765 ), 'F_Inputs - Reps'!I1765, 'F_Inputs - Reps override'!I1765 ) )</f>
        <v>71.792000000000002</v>
      </c>
      <c r="K1765" s="15">
        <f xml:space="preserve"> IF( ISNA( 'F_Inputs - Reps override'!J1765 ), "", IF( ISBLANK( 'F_Inputs - Reps override'!J1765 ), 'F_Inputs - Reps'!J1765, 'F_Inputs - Reps override'!J1765 ) )</f>
        <v>70.492000000000004</v>
      </c>
      <c r="L1765" s="7">
        <f t="shared" si="28"/>
        <v>354.85700000000003</v>
      </c>
      <c r="M1765" t="str">
        <f xml:space="preserve"> INDEX(Lookup!$D$3:$D$134, MATCH('Inputs - Reps'!D1765, Lookup!$C$3:$C$134, 0),)</f>
        <v>B Opex WWN</v>
      </c>
    </row>
    <row r="1766" spans="3:13">
      <c r="C1766" s="15" t="s">
        <v>310</v>
      </c>
      <c r="D1766" s="15" t="s">
        <v>128</v>
      </c>
      <c r="E1766" s="15" t="s">
        <v>129</v>
      </c>
      <c r="F1766" s="15" t="s">
        <v>36</v>
      </c>
      <c r="G1766" s="15">
        <f xml:space="preserve"> IF( ISNA( 'F_Inputs - Reps override'!F1766 ), "", IF( ISBLANK( 'F_Inputs - Reps override'!F1766 ), 'F_Inputs - Reps'!F1766, 'F_Inputs - Reps override'!F1766 ) )</f>
        <v>3.47</v>
      </c>
      <c r="H1766" s="15">
        <f xml:space="preserve"> IF( ISNA( 'F_Inputs - Reps override'!G1766 ), "", IF( ISBLANK( 'F_Inputs - Reps override'!G1766 ), 'F_Inputs - Reps'!G1766, 'F_Inputs - Reps override'!G1766 ) )</f>
        <v>3.48</v>
      </c>
      <c r="I1766" s="15">
        <f xml:space="preserve"> IF( ISNA( 'F_Inputs - Reps override'!H1766 ), "", IF( ISBLANK( 'F_Inputs - Reps override'!H1766 ), 'F_Inputs - Reps'!H1766, 'F_Inputs - Reps override'!H1766 ) )</f>
        <v>3.3519999999999999</v>
      </c>
      <c r="J1766" s="15">
        <f xml:space="preserve"> IF( ISNA( 'F_Inputs - Reps override'!I1766 ), "", IF( ISBLANK( 'F_Inputs - Reps override'!I1766 ), 'F_Inputs - Reps'!I1766, 'F_Inputs - Reps override'!I1766 ) )</f>
        <v>3.22</v>
      </c>
      <c r="K1766" s="15">
        <f xml:space="preserve"> IF( ISNA( 'F_Inputs - Reps override'!J1766 ), "", IF( ISBLANK( 'F_Inputs - Reps override'!J1766 ), 'F_Inputs - Reps'!J1766, 'F_Inputs - Reps override'!J1766 ) )</f>
        <v>2.9239999999999999</v>
      </c>
      <c r="L1766" s="7">
        <f t="shared" si="28"/>
        <v>16.446000000000002</v>
      </c>
      <c r="M1766" t="str">
        <f xml:space="preserve"> INDEX(Lookup!$D$3:$D$134, MATCH('Inputs - Reps'!D1766, Lookup!$C$3:$C$134, 0),)</f>
        <v>B Opex BIO</v>
      </c>
    </row>
    <row r="1767" spans="3:13">
      <c r="C1767" s="15" t="s">
        <v>310</v>
      </c>
      <c r="D1767" s="15" t="s">
        <v>130</v>
      </c>
      <c r="E1767" s="15" t="s">
        <v>131</v>
      </c>
      <c r="F1767" s="15" t="s">
        <v>36</v>
      </c>
      <c r="G1767" s="15">
        <f xml:space="preserve"> IF( ISNA( 'F_Inputs - Reps override'!F1767 ), "", IF( ISBLANK( 'F_Inputs - Reps override'!F1767 ), 'F_Inputs - Reps'!F1767, 'F_Inputs - Reps override'!F1767 ) )</f>
        <v>5.1459999999999999</v>
      </c>
      <c r="H1767" s="15">
        <f xml:space="preserve"> IF( ISNA( 'F_Inputs - Reps override'!G1767 ), "", IF( ISBLANK( 'F_Inputs - Reps override'!G1767 ), 'F_Inputs - Reps'!G1767, 'F_Inputs - Reps override'!G1767 ) )</f>
        <v>5.2350000000000003</v>
      </c>
      <c r="I1767" s="15">
        <f xml:space="preserve"> IF( ISNA( 'F_Inputs - Reps override'!H1767 ), "", IF( ISBLANK( 'F_Inputs - Reps override'!H1767 ), 'F_Inputs - Reps'!H1767, 'F_Inputs - Reps override'!H1767 ) )</f>
        <v>5.4210000000000003</v>
      </c>
      <c r="J1767" s="15">
        <f xml:space="preserve"> IF( ISNA( 'F_Inputs - Reps override'!I1767 ), "", IF( ISBLANK( 'F_Inputs - Reps override'!I1767 ), 'F_Inputs - Reps'!I1767, 'F_Inputs - Reps override'!I1767 ) )</f>
        <v>5.3840000000000003</v>
      </c>
      <c r="K1767" s="15">
        <f xml:space="preserve"> IF( ISNA( 'F_Inputs - Reps override'!J1767 ), "", IF( ISBLANK( 'F_Inputs - Reps override'!J1767 ), 'F_Inputs - Reps'!J1767, 'F_Inputs - Reps override'!J1767 ) )</f>
        <v>5.7779999999999996</v>
      </c>
      <c r="L1767" s="7">
        <f t="shared" si="28"/>
        <v>26.963999999999999</v>
      </c>
      <c r="M1767" t="str">
        <f xml:space="preserve"> INDEX(Lookup!$D$3:$D$134, MATCH('Inputs - Reps'!D1767, Lookup!$C$3:$C$134, 0),)</f>
        <v>B Opex BIO</v>
      </c>
    </row>
    <row r="1768" spans="3:13">
      <c r="C1768" s="15" t="s">
        <v>310</v>
      </c>
      <c r="D1768" s="15" t="s">
        <v>132</v>
      </c>
      <c r="E1768" s="15" t="s">
        <v>133</v>
      </c>
      <c r="F1768" s="15" t="s">
        <v>36</v>
      </c>
      <c r="G1768" s="15">
        <f xml:space="preserve"> IF( ISNA( 'F_Inputs - Reps override'!F1768 ), "", IF( ISBLANK( 'F_Inputs - Reps override'!F1768 ), 'F_Inputs - Reps'!F1768, 'F_Inputs - Reps override'!F1768 ) )</f>
        <v>6.694</v>
      </c>
      <c r="H1768" s="15">
        <f xml:space="preserve"> IF( ISNA( 'F_Inputs - Reps override'!G1768 ), "", IF( ISBLANK( 'F_Inputs - Reps override'!G1768 ), 'F_Inputs - Reps'!G1768, 'F_Inputs - Reps override'!G1768 ) )</f>
        <v>6.5880000000000001</v>
      </c>
      <c r="I1768" s="15">
        <f xml:space="preserve"> IF( ISNA( 'F_Inputs - Reps override'!H1768 ), "", IF( ISBLANK( 'F_Inputs - Reps override'!H1768 ), 'F_Inputs - Reps'!H1768, 'F_Inputs - Reps override'!H1768 ) )</f>
        <v>6.5940000000000003</v>
      </c>
      <c r="J1768" s="15">
        <f xml:space="preserve"> IF( ISNA( 'F_Inputs - Reps override'!I1768 ), "", IF( ISBLANK( 'F_Inputs - Reps override'!I1768 ), 'F_Inputs - Reps'!I1768, 'F_Inputs - Reps override'!I1768 ) )</f>
        <v>6.532</v>
      </c>
      <c r="K1768" s="15">
        <f xml:space="preserve"> IF( ISNA( 'F_Inputs - Reps override'!J1768 ), "", IF( ISBLANK( 'F_Inputs - Reps override'!J1768 ), 'F_Inputs - Reps'!J1768, 'F_Inputs - Reps override'!J1768 ) )</f>
        <v>6.6589999999999998</v>
      </c>
      <c r="L1768" s="7">
        <f t="shared" si="28"/>
        <v>33.067</v>
      </c>
      <c r="M1768" t="str">
        <f xml:space="preserve"> INDEX(Lookup!$D$3:$D$134, MATCH('Inputs - Reps'!D1768, Lookup!$C$3:$C$134, 0),)</f>
        <v>B Opex BIO</v>
      </c>
    </row>
    <row r="1769" spans="3:13">
      <c r="C1769" s="15" t="s">
        <v>310</v>
      </c>
      <c r="D1769" s="15" t="s">
        <v>134</v>
      </c>
      <c r="E1769" s="15" t="s">
        <v>135</v>
      </c>
      <c r="F1769" s="15" t="s">
        <v>36</v>
      </c>
      <c r="G1769" s="15">
        <f xml:space="preserve"> IF( ISNA( 'F_Inputs - Reps override'!F1769 ), "", IF( ISBLANK( 'F_Inputs - Reps override'!F1769 ), 'F_Inputs - Reps'!F1769, 'F_Inputs - Reps override'!F1769 ) )</f>
        <v>0.192</v>
      </c>
      <c r="H1769" s="15">
        <f xml:space="preserve"> IF( ISNA( 'F_Inputs - Reps override'!G1769 ), "", IF( ISBLANK( 'F_Inputs - Reps override'!G1769 ), 'F_Inputs - Reps'!G1769, 'F_Inputs - Reps override'!G1769 ) )</f>
        <v>0.19800000000000001</v>
      </c>
      <c r="I1769" s="15">
        <f xml:space="preserve"> IF( ISNA( 'F_Inputs - Reps override'!H1769 ), "", IF( ISBLANK( 'F_Inputs - Reps override'!H1769 ), 'F_Inputs - Reps'!H1769, 'F_Inputs - Reps override'!H1769 ) )</f>
        <v>0.20599999999999999</v>
      </c>
      <c r="J1769" s="15">
        <f xml:space="preserve"> IF( ISNA( 'F_Inputs - Reps override'!I1769 ), "", IF( ISBLANK( 'F_Inputs - Reps override'!I1769 ), 'F_Inputs - Reps'!I1769, 'F_Inputs - Reps override'!I1769 ) )</f>
        <v>0.28999999999999998</v>
      </c>
      <c r="K1769" s="15">
        <f xml:space="preserve"> IF( ISNA( 'F_Inputs - Reps override'!J1769 ), "", IF( ISBLANK( 'F_Inputs - Reps override'!J1769 ), 'F_Inputs - Reps'!J1769, 'F_Inputs - Reps override'!J1769 ) )</f>
        <v>0.29499999999999998</v>
      </c>
      <c r="L1769" s="7">
        <f t="shared" si="28"/>
        <v>1.1809999999999998</v>
      </c>
      <c r="M1769" t="str">
        <f xml:space="preserve"> INDEX(Lookup!$D$3:$D$134, MATCH('Inputs - Reps'!D1769, Lookup!$C$3:$C$134, 0),)</f>
        <v>E Opex WWN</v>
      </c>
    </row>
    <row r="1770" spans="3:13">
      <c r="C1770" s="15" t="s">
        <v>310</v>
      </c>
      <c r="D1770" s="15" t="s">
        <v>136</v>
      </c>
      <c r="E1770" s="15" t="s">
        <v>137</v>
      </c>
      <c r="F1770" s="15" t="s">
        <v>36</v>
      </c>
      <c r="G1770" s="15">
        <f xml:space="preserve"> IF( ISNA( 'F_Inputs - Reps override'!F1770 ), "", IF( ISBLANK( 'F_Inputs - Reps override'!F1770 ), 'F_Inputs - Reps'!F1770, 'F_Inputs - Reps override'!F1770 ) )</f>
        <v>5.2999999999999999E-2</v>
      </c>
      <c r="H1770" s="15">
        <f xml:space="preserve"> IF( ISNA( 'F_Inputs - Reps override'!G1770 ), "", IF( ISBLANK( 'F_Inputs - Reps override'!G1770 ), 'F_Inputs - Reps'!G1770, 'F_Inputs - Reps override'!G1770 ) )</f>
        <v>0.17599999999999999</v>
      </c>
      <c r="I1770" s="15">
        <f xml:space="preserve"> IF( ISNA( 'F_Inputs - Reps override'!H1770 ), "", IF( ISBLANK( 'F_Inputs - Reps override'!H1770 ), 'F_Inputs - Reps'!H1770, 'F_Inputs - Reps override'!H1770 ) )</f>
        <v>0.46400000000000002</v>
      </c>
      <c r="J1770" s="15">
        <f xml:space="preserve"> IF( ISNA( 'F_Inputs - Reps override'!I1770 ), "", IF( ISBLANK( 'F_Inputs - Reps override'!I1770 ), 'F_Inputs - Reps'!I1770, 'F_Inputs - Reps override'!I1770 ) )</f>
        <v>0.20200000000000001</v>
      </c>
      <c r="K1770" s="15">
        <f xml:space="preserve"> IF( ISNA( 'F_Inputs - Reps override'!J1770 ), "", IF( ISBLANK( 'F_Inputs - Reps override'!J1770 ), 'F_Inputs - Reps'!J1770, 'F_Inputs - Reps override'!J1770 ) )</f>
        <v>0.77800000000000002</v>
      </c>
      <c r="L1770" s="7">
        <f t="shared" si="28"/>
        <v>1.673</v>
      </c>
      <c r="M1770" t="str">
        <f xml:space="preserve"> INDEX(Lookup!$D$3:$D$134, MATCH('Inputs - Reps'!D1770, Lookup!$C$3:$C$134, 0),)</f>
        <v>E Opex WWN</v>
      </c>
    </row>
    <row r="1771" spans="3:13">
      <c r="C1771" s="15" t="s">
        <v>310</v>
      </c>
      <c r="D1771" s="15" t="s">
        <v>138</v>
      </c>
      <c r="E1771" s="15" t="s">
        <v>139</v>
      </c>
      <c r="F1771" s="15" t="s">
        <v>36</v>
      </c>
      <c r="G1771" s="15">
        <f xml:space="preserve"> IF( ISNA( 'F_Inputs - Reps override'!F1771 ), "", IF( ISBLANK( 'F_Inputs - Reps override'!F1771 ), 'F_Inputs - Reps'!F1771, 'F_Inputs - Reps override'!F1771 ) )</f>
        <v>0</v>
      </c>
      <c r="H1771" s="15">
        <f xml:space="preserve"> IF( ISNA( 'F_Inputs - Reps override'!G1771 ), "", IF( ISBLANK( 'F_Inputs - Reps override'!G1771 ), 'F_Inputs - Reps'!G1771, 'F_Inputs - Reps override'!G1771 ) )</f>
        <v>2.1000000000000001E-2</v>
      </c>
      <c r="I1771" s="15">
        <f xml:space="preserve"> IF( ISNA( 'F_Inputs - Reps override'!H1771 ), "", IF( ISBLANK( 'F_Inputs - Reps override'!H1771 ), 'F_Inputs - Reps'!H1771, 'F_Inputs - Reps override'!H1771 ) )</f>
        <v>0.10299999999999999</v>
      </c>
      <c r="J1771" s="15">
        <f xml:space="preserve"> IF( ISNA( 'F_Inputs - Reps override'!I1771 ), "", IF( ISBLANK( 'F_Inputs - Reps override'!I1771 ), 'F_Inputs - Reps'!I1771, 'F_Inputs - Reps override'!I1771 ) )</f>
        <v>0.126</v>
      </c>
      <c r="K1771" s="15">
        <f xml:space="preserve"> IF( ISNA( 'F_Inputs - Reps override'!J1771 ), "", IF( ISBLANK( 'F_Inputs - Reps override'!J1771 ), 'F_Inputs - Reps'!J1771, 'F_Inputs - Reps override'!J1771 ) )</f>
        <v>0.24</v>
      </c>
      <c r="L1771" s="7">
        <f t="shared" si="28"/>
        <v>0.49</v>
      </c>
      <c r="M1771" t="str">
        <f xml:space="preserve"> INDEX(Lookup!$D$3:$D$134, MATCH('Inputs - Reps'!D1771, Lookup!$C$3:$C$134, 0),)</f>
        <v>E Opex BIO</v>
      </c>
    </row>
    <row r="1772" spans="3:13">
      <c r="C1772" s="15" t="s">
        <v>310</v>
      </c>
      <c r="D1772" s="15" t="s">
        <v>140</v>
      </c>
      <c r="E1772" s="15" t="s">
        <v>141</v>
      </c>
      <c r="F1772" s="15" t="s">
        <v>36</v>
      </c>
      <c r="G1772" s="15">
        <f xml:space="preserve"> IF( ISNA( 'F_Inputs - Reps override'!F1772 ), "", IF( ISBLANK( 'F_Inputs - Reps override'!F1772 ), 'F_Inputs - Reps'!F1772, 'F_Inputs - Reps override'!F1772 ) )</f>
        <v>0</v>
      </c>
      <c r="H1772" s="15">
        <f xml:space="preserve"> IF( ISNA( 'F_Inputs - Reps override'!G1772 ), "", IF( ISBLANK( 'F_Inputs - Reps override'!G1772 ), 'F_Inputs - Reps'!G1772, 'F_Inputs - Reps override'!G1772 ) )</f>
        <v>0</v>
      </c>
      <c r="I1772" s="15">
        <f xml:space="preserve"> IF( ISNA( 'F_Inputs - Reps override'!H1772 ), "", IF( ISBLANK( 'F_Inputs - Reps override'!H1772 ), 'F_Inputs - Reps'!H1772, 'F_Inputs - Reps override'!H1772 ) )</f>
        <v>0</v>
      </c>
      <c r="J1772" s="15">
        <f xml:space="preserve"> IF( ISNA( 'F_Inputs - Reps override'!I1772 ), "", IF( ISBLANK( 'F_Inputs - Reps override'!I1772 ), 'F_Inputs - Reps'!I1772, 'F_Inputs - Reps override'!I1772 ) )</f>
        <v>0</v>
      </c>
      <c r="K1772" s="15">
        <f xml:space="preserve"> IF( ISNA( 'F_Inputs - Reps override'!J1772 ), "", IF( ISBLANK( 'F_Inputs - Reps override'!J1772 ), 'F_Inputs - Reps'!J1772, 'F_Inputs - Reps override'!J1772 ) )</f>
        <v>0</v>
      </c>
      <c r="L1772" s="7">
        <f t="shared" si="28"/>
        <v>0</v>
      </c>
      <c r="M1772" t="str">
        <f xml:space="preserve"> INDEX(Lookup!$D$3:$D$134, MATCH('Inputs - Reps'!D1772, Lookup!$C$3:$C$134, 0),)</f>
        <v>E Opex BIO</v>
      </c>
    </row>
    <row r="1773" spans="3:13">
      <c r="C1773" s="15" t="s">
        <v>310</v>
      </c>
      <c r="D1773" s="15" t="s">
        <v>142</v>
      </c>
      <c r="E1773" s="15" t="s">
        <v>143</v>
      </c>
      <c r="F1773" s="15" t="s">
        <v>36</v>
      </c>
      <c r="G1773" s="15">
        <f xml:space="preserve"> IF( ISNA( 'F_Inputs - Reps override'!F1773 ), "", IF( ISBLANK( 'F_Inputs - Reps override'!F1773 ), 'F_Inputs - Reps'!F1773, 'F_Inputs - Reps override'!F1773 ) )</f>
        <v>0</v>
      </c>
      <c r="H1773" s="15">
        <f xml:space="preserve"> IF( ISNA( 'F_Inputs - Reps override'!G1773 ), "", IF( ISBLANK( 'F_Inputs - Reps override'!G1773 ), 'F_Inputs - Reps'!G1773, 'F_Inputs - Reps override'!G1773 ) )</f>
        <v>0</v>
      </c>
      <c r="I1773" s="15">
        <f xml:space="preserve"> IF( ISNA( 'F_Inputs - Reps override'!H1773 ), "", IF( ISBLANK( 'F_Inputs - Reps override'!H1773 ), 'F_Inputs - Reps'!H1773, 'F_Inputs - Reps override'!H1773 ) )</f>
        <v>0</v>
      </c>
      <c r="J1773" s="15">
        <f xml:space="preserve"> IF( ISNA( 'F_Inputs - Reps override'!I1773 ), "", IF( ISBLANK( 'F_Inputs - Reps override'!I1773 ), 'F_Inputs - Reps'!I1773, 'F_Inputs - Reps override'!I1773 ) )</f>
        <v>0</v>
      </c>
      <c r="K1773" s="15">
        <f xml:space="preserve"> IF( ISNA( 'F_Inputs - Reps override'!J1773 ), "", IF( ISBLANK( 'F_Inputs - Reps override'!J1773 ), 'F_Inputs - Reps'!J1773, 'F_Inputs - Reps override'!J1773 ) )</f>
        <v>0</v>
      </c>
      <c r="L1773" s="7">
        <f t="shared" si="28"/>
        <v>0</v>
      </c>
      <c r="M1773" t="str">
        <f xml:space="preserve"> INDEX(Lookup!$D$3:$D$134, MATCH('Inputs - Reps'!D1773, Lookup!$C$3:$C$134, 0),)</f>
        <v>E Opex BIO</v>
      </c>
    </row>
    <row r="1774" spans="3:13">
      <c r="C1774" s="15" t="s">
        <v>310</v>
      </c>
      <c r="D1774" s="15" t="s">
        <v>144</v>
      </c>
      <c r="E1774" s="15" t="s">
        <v>145</v>
      </c>
      <c r="F1774" s="15" t="s">
        <v>36</v>
      </c>
      <c r="G1774" s="15">
        <f xml:space="preserve"> IF( ISNA( 'F_Inputs - Reps override'!F1774 ), "", IF( ISBLANK( 'F_Inputs - Reps override'!F1774 ), 'F_Inputs - Reps'!F1774, 'F_Inputs - Reps override'!F1774 ) )</f>
        <v>5.8000000000000003E-2</v>
      </c>
      <c r="H1774" s="15">
        <f xml:space="preserve"> IF( ISNA( 'F_Inputs - Reps override'!G1774 ), "", IF( ISBLANK( 'F_Inputs - Reps override'!G1774 ), 'F_Inputs - Reps'!G1774, 'F_Inputs - Reps override'!G1774 ) )</f>
        <v>5.8000000000000003E-2</v>
      </c>
      <c r="I1774" s="15">
        <f xml:space="preserve"> IF( ISNA( 'F_Inputs - Reps override'!H1774 ), "", IF( ISBLANK( 'F_Inputs - Reps override'!H1774 ), 'F_Inputs - Reps'!H1774, 'F_Inputs - Reps override'!H1774 ) )</f>
        <v>5.8999999999999997E-2</v>
      </c>
      <c r="J1774" s="15">
        <f xml:space="preserve"> IF( ISNA( 'F_Inputs - Reps override'!I1774 ), "", IF( ISBLANK( 'F_Inputs - Reps override'!I1774 ), 'F_Inputs - Reps'!I1774, 'F_Inputs - Reps override'!I1774 ) )</f>
        <v>7.3999999999999996E-2</v>
      </c>
      <c r="K1774" s="15">
        <f xml:space="preserve"> IF( ISNA( 'F_Inputs - Reps override'!J1774 ), "", IF( ISBLANK( 'F_Inputs - Reps override'!J1774 ), 'F_Inputs - Reps'!J1774, 'F_Inputs - Reps override'!J1774 ) )</f>
        <v>7.3999999999999996E-2</v>
      </c>
      <c r="L1774" s="7">
        <f t="shared" si="28"/>
        <v>0.32300000000000001</v>
      </c>
      <c r="M1774" t="str">
        <f xml:space="preserve"> INDEX(Lookup!$D$3:$D$134, MATCH('Inputs - Reps'!D1774, Lookup!$C$3:$C$134, 0),)</f>
        <v>Plus Opex WWN</v>
      </c>
    </row>
    <row r="1775" spans="3:13">
      <c r="C1775" s="15" t="s">
        <v>310</v>
      </c>
      <c r="D1775" s="15" t="s">
        <v>146</v>
      </c>
      <c r="E1775" s="15" t="s">
        <v>147</v>
      </c>
      <c r="F1775" s="15" t="s">
        <v>36</v>
      </c>
      <c r="G1775" s="15">
        <f xml:space="preserve"> IF( ISNA( 'F_Inputs - Reps override'!F1775 ), "", IF( ISBLANK( 'F_Inputs - Reps override'!F1775 ), 'F_Inputs - Reps'!F1775, 'F_Inputs - Reps override'!F1775 ) )</f>
        <v>0</v>
      </c>
      <c r="H1775" s="15">
        <f xml:space="preserve"> IF( ISNA( 'F_Inputs - Reps override'!G1775 ), "", IF( ISBLANK( 'F_Inputs - Reps override'!G1775 ), 'F_Inputs - Reps'!G1775, 'F_Inputs - Reps override'!G1775 ) )</f>
        <v>0</v>
      </c>
      <c r="I1775" s="15">
        <f xml:space="preserve"> IF( ISNA( 'F_Inputs - Reps override'!H1775 ), "", IF( ISBLANK( 'F_Inputs - Reps override'!H1775 ), 'F_Inputs - Reps'!H1775, 'F_Inputs - Reps override'!H1775 ) )</f>
        <v>0</v>
      </c>
      <c r="J1775" s="15">
        <f xml:space="preserve"> IF( ISNA( 'F_Inputs - Reps override'!I1775 ), "", IF( ISBLANK( 'F_Inputs - Reps override'!I1775 ), 'F_Inputs - Reps'!I1775, 'F_Inputs - Reps override'!I1775 ) )</f>
        <v>0</v>
      </c>
      <c r="K1775" s="15">
        <f xml:space="preserve"> IF( ISNA( 'F_Inputs - Reps override'!J1775 ), "", IF( ISBLANK( 'F_Inputs - Reps override'!J1775 ), 'F_Inputs - Reps'!J1775, 'F_Inputs - Reps override'!J1775 ) )</f>
        <v>0</v>
      </c>
      <c r="L1775" s="7">
        <f t="shared" si="28"/>
        <v>0</v>
      </c>
      <c r="M1775" t="str">
        <f xml:space="preserve"> INDEX(Lookup!$D$3:$D$134, MATCH('Inputs - Reps'!D1775, Lookup!$C$3:$C$134, 0),)</f>
        <v>Plus Opex WWN</v>
      </c>
    </row>
    <row r="1776" spans="3:13">
      <c r="C1776" s="15" t="s">
        <v>310</v>
      </c>
      <c r="D1776" s="15" t="s">
        <v>148</v>
      </c>
      <c r="E1776" s="15" t="s">
        <v>149</v>
      </c>
      <c r="F1776" s="15" t="s">
        <v>36</v>
      </c>
      <c r="G1776" s="15">
        <f xml:space="preserve"> IF( ISNA( 'F_Inputs - Reps override'!F1776 ), "", IF( ISBLANK( 'F_Inputs - Reps override'!F1776 ), 'F_Inputs - Reps'!F1776, 'F_Inputs - Reps override'!F1776 ) )</f>
        <v>0</v>
      </c>
      <c r="H1776" s="15">
        <f xml:space="preserve"> IF( ISNA( 'F_Inputs - Reps override'!G1776 ), "", IF( ISBLANK( 'F_Inputs - Reps override'!G1776 ), 'F_Inputs - Reps'!G1776, 'F_Inputs - Reps override'!G1776 ) )</f>
        <v>0</v>
      </c>
      <c r="I1776" s="15">
        <f xml:space="preserve"> IF( ISNA( 'F_Inputs - Reps override'!H1776 ), "", IF( ISBLANK( 'F_Inputs - Reps override'!H1776 ), 'F_Inputs - Reps'!H1776, 'F_Inputs - Reps override'!H1776 ) )</f>
        <v>0</v>
      </c>
      <c r="J1776" s="15">
        <f xml:space="preserve"> IF( ISNA( 'F_Inputs - Reps override'!I1776 ), "", IF( ISBLANK( 'F_Inputs - Reps override'!I1776 ), 'F_Inputs - Reps'!I1776, 'F_Inputs - Reps override'!I1776 ) )</f>
        <v>0</v>
      </c>
      <c r="K1776" s="15">
        <f xml:space="preserve"> IF( ISNA( 'F_Inputs - Reps override'!J1776 ), "", IF( ISBLANK( 'F_Inputs - Reps override'!J1776 ), 'F_Inputs - Reps'!J1776, 'F_Inputs - Reps override'!J1776 ) )</f>
        <v>0</v>
      </c>
      <c r="L1776" s="7">
        <f t="shared" si="28"/>
        <v>0</v>
      </c>
      <c r="M1776" t="str">
        <f xml:space="preserve"> INDEX(Lookup!$D$3:$D$134, MATCH('Inputs - Reps'!D1776, Lookup!$C$3:$C$134, 0),)</f>
        <v>Plus Opex BIO</v>
      </c>
    </row>
    <row r="1777" spans="3:13">
      <c r="C1777" s="15" t="s">
        <v>310</v>
      </c>
      <c r="D1777" s="15" t="s">
        <v>150</v>
      </c>
      <c r="E1777" s="15" t="s">
        <v>151</v>
      </c>
      <c r="F1777" s="15" t="s">
        <v>36</v>
      </c>
      <c r="G1777" s="15">
        <f xml:space="preserve"> IF( ISNA( 'F_Inputs - Reps override'!F1777 ), "", IF( ISBLANK( 'F_Inputs - Reps override'!F1777 ), 'F_Inputs - Reps'!F1777, 'F_Inputs - Reps override'!F1777 ) )</f>
        <v>0</v>
      </c>
      <c r="H1777" s="15">
        <f xml:space="preserve"> IF( ISNA( 'F_Inputs - Reps override'!G1777 ), "", IF( ISBLANK( 'F_Inputs - Reps override'!G1777 ), 'F_Inputs - Reps'!G1777, 'F_Inputs - Reps override'!G1777 ) )</f>
        <v>0</v>
      </c>
      <c r="I1777" s="15">
        <f xml:space="preserve"> IF( ISNA( 'F_Inputs - Reps override'!H1777 ), "", IF( ISBLANK( 'F_Inputs - Reps override'!H1777 ), 'F_Inputs - Reps'!H1777, 'F_Inputs - Reps override'!H1777 ) )</f>
        <v>0</v>
      </c>
      <c r="J1777" s="15">
        <f xml:space="preserve"> IF( ISNA( 'F_Inputs - Reps override'!I1777 ), "", IF( ISBLANK( 'F_Inputs - Reps override'!I1777 ), 'F_Inputs - Reps'!I1777, 'F_Inputs - Reps override'!I1777 ) )</f>
        <v>0</v>
      </c>
      <c r="K1777" s="15">
        <f xml:space="preserve"> IF( ISNA( 'F_Inputs - Reps override'!J1777 ), "", IF( ISBLANK( 'F_Inputs - Reps override'!J1777 ), 'F_Inputs - Reps'!J1777, 'F_Inputs - Reps override'!J1777 ) )</f>
        <v>0</v>
      </c>
      <c r="L1777" s="7">
        <f t="shared" si="28"/>
        <v>0</v>
      </c>
      <c r="M1777" t="str">
        <f xml:space="preserve"> INDEX(Lookup!$D$3:$D$134, MATCH('Inputs - Reps'!D1777, Lookup!$C$3:$C$134, 0),)</f>
        <v>Plus Opex BIO</v>
      </c>
    </row>
    <row r="1778" spans="3:13">
      <c r="C1778" s="15" t="s">
        <v>310</v>
      </c>
      <c r="D1778" s="15" t="s">
        <v>152</v>
      </c>
      <c r="E1778" s="15" t="s">
        <v>153</v>
      </c>
      <c r="F1778" s="15" t="s">
        <v>36</v>
      </c>
      <c r="G1778" s="15">
        <f xml:space="preserve"> IF( ISNA( 'F_Inputs - Reps override'!F1778 ), "", IF( ISBLANK( 'F_Inputs - Reps override'!F1778 ), 'F_Inputs - Reps'!F1778, 'F_Inputs - Reps override'!F1778 ) )</f>
        <v>0</v>
      </c>
      <c r="H1778" s="15">
        <f xml:space="preserve"> IF( ISNA( 'F_Inputs - Reps override'!G1778 ), "", IF( ISBLANK( 'F_Inputs - Reps override'!G1778 ), 'F_Inputs - Reps'!G1778, 'F_Inputs - Reps override'!G1778 ) )</f>
        <v>0</v>
      </c>
      <c r="I1778" s="15">
        <f xml:space="preserve"> IF( ISNA( 'F_Inputs - Reps override'!H1778 ), "", IF( ISBLANK( 'F_Inputs - Reps override'!H1778 ), 'F_Inputs - Reps'!H1778, 'F_Inputs - Reps override'!H1778 ) )</f>
        <v>0</v>
      </c>
      <c r="J1778" s="15">
        <f xml:space="preserve"> IF( ISNA( 'F_Inputs - Reps override'!I1778 ), "", IF( ISBLANK( 'F_Inputs - Reps override'!I1778 ), 'F_Inputs - Reps'!I1778, 'F_Inputs - Reps override'!I1778 ) )</f>
        <v>0</v>
      </c>
      <c r="K1778" s="15">
        <f xml:space="preserve"> IF( ISNA( 'F_Inputs - Reps override'!J1778 ), "", IF( ISBLANK( 'F_Inputs - Reps override'!J1778 ), 'F_Inputs - Reps'!J1778, 'F_Inputs - Reps override'!J1778 ) )</f>
        <v>0</v>
      </c>
      <c r="L1778" s="7">
        <f t="shared" si="28"/>
        <v>0</v>
      </c>
      <c r="M1778" t="str">
        <f xml:space="preserve"> INDEX(Lookup!$D$3:$D$134, MATCH('Inputs - Reps'!D1778, Lookup!$C$3:$C$134, 0),)</f>
        <v>Plus Opex BIO</v>
      </c>
    </row>
    <row r="1779" spans="3:13">
      <c r="C1779" s="15" t="s">
        <v>310</v>
      </c>
      <c r="D1779" s="15" t="s">
        <v>154</v>
      </c>
      <c r="E1779" s="15" t="s">
        <v>155</v>
      </c>
      <c r="F1779" s="15" t="s">
        <v>36</v>
      </c>
      <c r="G1779" s="15">
        <f xml:space="preserve"> IF( ISNA( 'F_Inputs - Reps override'!F1779 ), "", IF( ISBLANK( 'F_Inputs - Reps override'!F1779 ), 'F_Inputs - Reps'!F1779, 'F_Inputs - Reps override'!F1779 ) )</f>
        <v>3.0000000000000001E-3</v>
      </c>
      <c r="H1779" s="15">
        <f xml:space="preserve"> IF( ISNA( 'F_Inputs - Reps override'!G1779 ), "", IF( ISBLANK( 'F_Inputs - Reps override'!G1779 ), 'F_Inputs - Reps'!G1779, 'F_Inputs - Reps override'!G1779 ) )</f>
        <v>3.0000000000000001E-3</v>
      </c>
      <c r="I1779" s="15">
        <f xml:space="preserve"> IF( ISNA( 'F_Inputs - Reps override'!H1779 ), "", IF( ISBLANK( 'F_Inputs - Reps override'!H1779 ), 'F_Inputs - Reps'!H1779, 'F_Inputs - Reps override'!H1779 ) )</f>
        <v>3.0000000000000001E-3</v>
      </c>
      <c r="J1779" s="15">
        <f xml:space="preserve"> IF( ISNA( 'F_Inputs - Reps override'!I1779 ), "", IF( ISBLANK( 'F_Inputs - Reps override'!I1779 ), 'F_Inputs - Reps'!I1779, 'F_Inputs - Reps override'!I1779 ) )</f>
        <v>3.0000000000000001E-3</v>
      </c>
      <c r="K1779" s="15">
        <f xml:space="preserve"> IF( ISNA( 'F_Inputs - Reps override'!J1779 ), "", IF( ISBLANK( 'F_Inputs - Reps override'!J1779 ), 'F_Inputs - Reps'!J1779, 'F_Inputs - Reps override'!J1779 ) )</f>
        <v>3.0000000000000001E-3</v>
      </c>
      <c r="L1779" s="7">
        <f t="shared" si="28"/>
        <v>1.4999999999999999E-2</v>
      </c>
      <c r="M1779" t="str">
        <f xml:space="preserve"> INDEX(Lookup!$D$3:$D$134, MATCH('Inputs - Reps'!D1779, Lookup!$C$3:$C$134, 0),)</f>
        <v>Plus Opex WWN</v>
      </c>
    </row>
    <row r="1780" spans="3:13">
      <c r="C1780" s="15" t="s">
        <v>310</v>
      </c>
      <c r="D1780" s="15" t="s">
        <v>156</v>
      </c>
      <c r="E1780" s="15" t="s">
        <v>157</v>
      </c>
      <c r="F1780" s="15" t="s">
        <v>36</v>
      </c>
      <c r="G1780" s="15">
        <f xml:space="preserve"> IF( ISNA( 'F_Inputs - Reps override'!F1780 ), "", IF( ISBLANK( 'F_Inputs - Reps override'!F1780 ), 'F_Inputs - Reps'!F1780, 'F_Inputs - Reps override'!F1780 ) )</f>
        <v>5.2999999999999999E-2</v>
      </c>
      <c r="H1780" s="15">
        <f xml:space="preserve"> IF( ISNA( 'F_Inputs - Reps override'!G1780 ), "", IF( ISBLANK( 'F_Inputs - Reps override'!G1780 ), 'F_Inputs - Reps'!G1780, 'F_Inputs - Reps override'!G1780 ) )</f>
        <v>6.2E-2</v>
      </c>
      <c r="I1780" s="15">
        <f xml:space="preserve"> IF( ISNA( 'F_Inputs - Reps override'!H1780 ), "", IF( ISBLANK( 'F_Inputs - Reps override'!H1780 ), 'F_Inputs - Reps'!H1780, 'F_Inputs - Reps override'!H1780 ) )</f>
        <v>9.0999999999999998E-2</v>
      </c>
      <c r="J1780" s="15">
        <f xml:space="preserve"> IF( ISNA( 'F_Inputs - Reps override'!I1780 ), "", IF( ISBLANK( 'F_Inputs - Reps override'!I1780 ), 'F_Inputs - Reps'!I1780, 'F_Inputs - Reps override'!I1780 ) )</f>
        <v>2.3E-2</v>
      </c>
      <c r="K1780" s="15">
        <f xml:space="preserve"> IF( ISNA( 'F_Inputs - Reps override'!J1780 ), "", IF( ISBLANK( 'F_Inputs - Reps override'!J1780 ), 'F_Inputs - Reps'!J1780, 'F_Inputs - Reps override'!J1780 ) )</f>
        <v>8.8999999999999996E-2</v>
      </c>
      <c r="L1780" s="7">
        <f t="shared" si="28"/>
        <v>0.31799999999999995</v>
      </c>
      <c r="M1780" t="str">
        <f xml:space="preserve"> INDEX(Lookup!$D$3:$D$134, MATCH('Inputs - Reps'!D1780, Lookup!$C$3:$C$134, 0),)</f>
        <v>Plus Opex WWN</v>
      </c>
    </row>
    <row r="1781" spans="3:13">
      <c r="C1781" s="15" t="s">
        <v>310</v>
      </c>
      <c r="D1781" s="15" t="s">
        <v>158</v>
      </c>
      <c r="E1781" s="15" t="s">
        <v>159</v>
      </c>
      <c r="F1781" s="15" t="s">
        <v>36</v>
      </c>
      <c r="G1781" s="15">
        <f xml:space="preserve"> IF( ISNA( 'F_Inputs - Reps override'!F1781 ), "", IF( ISBLANK( 'F_Inputs - Reps override'!F1781 ), 'F_Inputs - Reps'!F1781, 'F_Inputs - Reps override'!F1781 ) )</f>
        <v>0</v>
      </c>
      <c r="H1781" s="15">
        <f xml:space="preserve"> IF( ISNA( 'F_Inputs - Reps override'!G1781 ), "", IF( ISBLANK( 'F_Inputs - Reps override'!G1781 ), 'F_Inputs - Reps'!G1781, 'F_Inputs - Reps override'!G1781 ) )</f>
        <v>3.0000000000000001E-3</v>
      </c>
      <c r="I1781" s="15">
        <f xml:space="preserve"> IF( ISNA( 'F_Inputs - Reps override'!H1781 ), "", IF( ISBLANK( 'F_Inputs - Reps override'!H1781 ), 'F_Inputs - Reps'!H1781, 'F_Inputs - Reps override'!H1781 ) )</f>
        <v>1.2999999999999999E-2</v>
      </c>
      <c r="J1781" s="15">
        <f xml:space="preserve"> IF( ISNA( 'F_Inputs - Reps override'!I1781 ), "", IF( ISBLANK( 'F_Inputs - Reps override'!I1781 ), 'F_Inputs - Reps'!I1781, 'F_Inputs - Reps override'!I1781 ) )</f>
        <v>1.6E-2</v>
      </c>
      <c r="K1781" s="15">
        <f xml:space="preserve"> IF( ISNA( 'F_Inputs - Reps override'!J1781 ), "", IF( ISBLANK( 'F_Inputs - Reps override'!J1781 ), 'F_Inputs - Reps'!J1781, 'F_Inputs - Reps override'!J1781 ) )</f>
        <v>0.03</v>
      </c>
      <c r="L1781" s="7">
        <f t="shared" si="28"/>
        <v>6.2E-2</v>
      </c>
      <c r="M1781" t="str">
        <f xml:space="preserve"> INDEX(Lookup!$D$3:$D$134, MATCH('Inputs - Reps'!D1781, Lookup!$C$3:$C$134, 0),)</f>
        <v>Plus Opex BIO</v>
      </c>
    </row>
    <row r="1782" spans="3:13">
      <c r="C1782" s="15" t="s">
        <v>310</v>
      </c>
      <c r="D1782" s="15" t="s">
        <v>160</v>
      </c>
      <c r="E1782" s="15" t="s">
        <v>161</v>
      </c>
      <c r="F1782" s="15" t="s">
        <v>36</v>
      </c>
      <c r="G1782" s="15">
        <f xml:space="preserve"> IF( ISNA( 'F_Inputs - Reps override'!F1782 ), "", IF( ISBLANK( 'F_Inputs - Reps override'!F1782 ), 'F_Inputs - Reps'!F1782, 'F_Inputs - Reps override'!F1782 ) )</f>
        <v>0</v>
      </c>
      <c r="H1782" s="15">
        <f xml:space="preserve"> IF( ISNA( 'F_Inputs - Reps override'!G1782 ), "", IF( ISBLANK( 'F_Inputs - Reps override'!G1782 ), 'F_Inputs - Reps'!G1782, 'F_Inputs - Reps override'!G1782 ) )</f>
        <v>0</v>
      </c>
      <c r="I1782" s="15">
        <f xml:space="preserve"> IF( ISNA( 'F_Inputs - Reps override'!H1782 ), "", IF( ISBLANK( 'F_Inputs - Reps override'!H1782 ), 'F_Inputs - Reps'!H1782, 'F_Inputs - Reps override'!H1782 ) )</f>
        <v>0</v>
      </c>
      <c r="J1782" s="15">
        <f xml:space="preserve"> IF( ISNA( 'F_Inputs - Reps override'!I1782 ), "", IF( ISBLANK( 'F_Inputs - Reps override'!I1782 ), 'F_Inputs - Reps'!I1782, 'F_Inputs - Reps override'!I1782 ) )</f>
        <v>0</v>
      </c>
      <c r="K1782" s="15">
        <f xml:space="preserve"> IF( ISNA( 'F_Inputs - Reps override'!J1782 ), "", IF( ISBLANK( 'F_Inputs - Reps override'!J1782 ), 'F_Inputs - Reps'!J1782, 'F_Inputs - Reps override'!J1782 ) )</f>
        <v>0</v>
      </c>
      <c r="L1782" s="7">
        <f t="shared" si="28"/>
        <v>0</v>
      </c>
      <c r="M1782" t="str">
        <f xml:space="preserve"> INDEX(Lookup!$D$3:$D$134, MATCH('Inputs - Reps'!D1782, Lookup!$C$3:$C$134, 0),)</f>
        <v>Plus Opex BIO</v>
      </c>
    </row>
    <row r="1783" spans="3:13">
      <c r="C1783" s="15" t="s">
        <v>310</v>
      </c>
      <c r="D1783" s="15" t="s">
        <v>162</v>
      </c>
      <c r="E1783" s="15" t="s">
        <v>163</v>
      </c>
      <c r="F1783" s="15" t="s">
        <v>36</v>
      </c>
      <c r="G1783" s="15">
        <f xml:space="preserve"> IF( ISNA( 'F_Inputs - Reps override'!F1783 ), "", IF( ISBLANK( 'F_Inputs - Reps override'!F1783 ), 'F_Inputs - Reps'!F1783, 'F_Inputs - Reps override'!F1783 ) )</f>
        <v>0</v>
      </c>
      <c r="H1783" s="15">
        <f xml:space="preserve"> IF( ISNA( 'F_Inputs - Reps override'!G1783 ), "", IF( ISBLANK( 'F_Inputs - Reps override'!G1783 ), 'F_Inputs - Reps'!G1783, 'F_Inputs - Reps override'!G1783 ) )</f>
        <v>0</v>
      </c>
      <c r="I1783" s="15">
        <f xml:space="preserve"> IF( ISNA( 'F_Inputs - Reps override'!H1783 ), "", IF( ISBLANK( 'F_Inputs - Reps override'!H1783 ), 'F_Inputs - Reps'!H1783, 'F_Inputs - Reps override'!H1783 ) )</f>
        <v>0</v>
      </c>
      <c r="J1783" s="15">
        <f xml:space="preserve"> IF( ISNA( 'F_Inputs - Reps override'!I1783 ), "", IF( ISBLANK( 'F_Inputs - Reps override'!I1783 ), 'F_Inputs - Reps'!I1783, 'F_Inputs - Reps override'!I1783 ) )</f>
        <v>0</v>
      </c>
      <c r="K1783" s="15">
        <f xml:space="preserve"> IF( ISNA( 'F_Inputs - Reps override'!J1783 ), "", IF( ISBLANK( 'F_Inputs - Reps override'!J1783 ), 'F_Inputs - Reps'!J1783, 'F_Inputs - Reps override'!J1783 ) )</f>
        <v>0</v>
      </c>
      <c r="L1783" s="7">
        <f t="shared" si="28"/>
        <v>0</v>
      </c>
      <c r="M1783" t="str">
        <f xml:space="preserve"> INDEX(Lookup!$D$3:$D$134, MATCH('Inputs - Reps'!D1783, Lookup!$C$3:$C$134, 0),)</f>
        <v>Plus Opex BIO</v>
      </c>
    </row>
    <row r="1784" spans="3:13">
      <c r="C1784" s="15" t="s">
        <v>310</v>
      </c>
      <c r="D1784" s="15" t="s">
        <v>164</v>
      </c>
      <c r="E1784" s="15" t="s">
        <v>165</v>
      </c>
      <c r="F1784" s="15" t="s">
        <v>36</v>
      </c>
      <c r="G1784" s="15">
        <f xml:space="preserve"> IF( ISNA( 'F_Inputs - Reps override'!F1784 ), "", IF( ISBLANK( 'F_Inputs - Reps override'!F1784 ), 'F_Inputs - Reps'!F1784, 'F_Inputs - Reps override'!F1784 ) )</f>
        <v>0</v>
      </c>
      <c r="H1784" s="15">
        <f xml:space="preserve"> IF( ISNA( 'F_Inputs - Reps override'!G1784 ), "", IF( ISBLANK( 'F_Inputs - Reps override'!G1784 ), 'F_Inputs - Reps'!G1784, 'F_Inputs - Reps override'!G1784 ) )</f>
        <v>0</v>
      </c>
      <c r="I1784" s="15">
        <f xml:space="preserve"> IF( ISNA( 'F_Inputs - Reps override'!H1784 ), "", IF( ISBLANK( 'F_Inputs - Reps override'!H1784 ), 'F_Inputs - Reps'!H1784, 'F_Inputs - Reps override'!H1784 ) )</f>
        <v>0</v>
      </c>
      <c r="J1784" s="15">
        <f xml:space="preserve"> IF( ISNA( 'F_Inputs - Reps override'!I1784 ), "", IF( ISBLANK( 'F_Inputs - Reps override'!I1784 ), 'F_Inputs - Reps'!I1784, 'F_Inputs - Reps override'!I1784 ) )</f>
        <v>0</v>
      </c>
      <c r="K1784" s="15">
        <f xml:space="preserve"> IF( ISNA( 'F_Inputs - Reps override'!J1784 ), "", IF( ISBLANK( 'F_Inputs - Reps override'!J1784 ), 'F_Inputs - Reps'!J1784, 'F_Inputs - Reps override'!J1784 ) )</f>
        <v>0</v>
      </c>
      <c r="L1784" s="7">
        <f t="shared" si="28"/>
        <v>0</v>
      </c>
      <c r="M1784" t="str">
        <f xml:space="preserve"> INDEX(Lookup!$D$3:$D$134, MATCH('Inputs - Reps'!D1784, Lookup!$C$3:$C$134, 0),)</f>
        <v>Plus Opex WWN</v>
      </c>
    </row>
    <row r="1785" spans="3:13">
      <c r="C1785" s="15" t="s">
        <v>310</v>
      </c>
      <c r="D1785" s="15" t="s">
        <v>166</v>
      </c>
      <c r="E1785" s="15" t="s">
        <v>167</v>
      </c>
      <c r="F1785" s="15" t="s">
        <v>36</v>
      </c>
      <c r="G1785" s="15">
        <f xml:space="preserve"> IF( ISNA( 'F_Inputs - Reps override'!F1785 ), "", IF( ISBLANK( 'F_Inputs - Reps override'!F1785 ), 'F_Inputs - Reps'!F1785, 'F_Inputs - Reps override'!F1785 ) )</f>
        <v>0</v>
      </c>
      <c r="H1785" s="15">
        <f xml:space="preserve"> IF( ISNA( 'F_Inputs - Reps override'!G1785 ), "", IF( ISBLANK( 'F_Inputs - Reps override'!G1785 ), 'F_Inputs - Reps'!G1785, 'F_Inputs - Reps override'!G1785 ) )</f>
        <v>0</v>
      </c>
      <c r="I1785" s="15">
        <f xml:space="preserve"> IF( ISNA( 'F_Inputs - Reps override'!H1785 ), "", IF( ISBLANK( 'F_Inputs - Reps override'!H1785 ), 'F_Inputs - Reps'!H1785, 'F_Inputs - Reps override'!H1785 ) )</f>
        <v>0</v>
      </c>
      <c r="J1785" s="15">
        <f xml:space="preserve"> IF( ISNA( 'F_Inputs - Reps override'!I1785 ), "", IF( ISBLANK( 'F_Inputs - Reps override'!I1785 ), 'F_Inputs - Reps'!I1785, 'F_Inputs - Reps override'!I1785 ) )</f>
        <v>0</v>
      </c>
      <c r="K1785" s="15">
        <f xml:space="preserve"> IF( ISNA( 'F_Inputs - Reps override'!J1785 ), "", IF( ISBLANK( 'F_Inputs - Reps override'!J1785 ), 'F_Inputs - Reps'!J1785, 'F_Inputs - Reps override'!J1785 ) )</f>
        <v>0</v>
      </c>
      <c r="L1785" s="7">
        <f t="shared" si="28"/>
        <v>0</v>
      </c>
      <c r="M1785" t="str">
        <f xml:space="preserve"> INDEX(Lookup!$D$3:$D$134, MATCH('Inputs - Reps'!D1785, Lookup!$C$3:$C$134, 0),)</f>
        <v>Plus Opex WWN</v>
      </c>
    </row>
    <row r="1786" spans="3:13">
      <c r="C1786" s="15" t="s">
        <v>310</v>
      </c>
      <c r="D1786" s="15" t="s">
        <v>168</v>
      </c>
      <c r="E1786" s="15" t="s">
        <v>169</v>
      </c>
      <c r="F1786" s="15" t="s">
        <v>36</v>
      </c>
      <c r="G1786" s="15">
        <f xml:space="preserve"> IF( ISNA( 'F_Inputs - Reps override'!F1786 ), "", IF( ISBLANK( 'F_Inputs - Reps override'!F1786 ), 'F_Inputs - Reps'!F1786, 'F_Inputs - Reps override'!F1786 ) )</f>
        <v>0</v>
      </c>
      <c r="H1786" s="15">
        <f xml:space="preserve"> IF( ISNA( 'F_Inputs - Reps override'!G1786 ), "", IF( ISBLANK( 'F_Inputs - Reps override'!G1786 ), 'F_Inputs - Reps'!G1786, 'F_Inputs - Reps override'!G1786 ) )</f>
        <v>0</v>
      </c>
      <c r="I1786" s="15">
        <f xml:space="preserve"> IF( ISNA( 'F_Inputs - Reps override'!H1786 ), "", IF( ISBLANK( 'F_Inputs - Reps override'!H1786 ), 'F_Inputs - Reps'!H1786, 'F_Inputs - Reps override'!H1786 ) )</f>
        <v>0</v>
      </c>
      <c r="J1786" s="15">
        <f xml:space="preserve"> IF( ISNA( 'F_Inputs - Reps override'!I1786 ), "", IF( ISBLANK( 'F_Inputs - Reps override'!I1786 ), 'F_Inputs - Reps'!I1786, 'F_Inputs - Reps override'!I1786 ) )</f>
        <v>0</v>
      </c>
      <c r="K1786" s="15">
        <f xml:space="preserve"> IF( ISNA( 'F_Inputs - Reps override'!J1786 ), "", IF( ISBLANK( 'F_Inputs - Reps override'!J1786 ), 'F_Inputs - Reps'!J1786, 'F_Inputs - Reps override'!J1786 ) )</f>
        <v>0</v>
      </c>
      <c r="L1786" s="7">
        <f t="shared" si="28"/>
        <v>0</v>
      </c>
      <c r="M1786" t="str">
        <f xml:space="preserve"> INDEX(Lookup!$D$3:$D$134, MATCH('Inputs - Reps'!D1786, Lookup!$C$3:$C$134, 0),)</f>
        <v>Plus Opex BIO</v>
      </c>
    </row>
    <row r="1787" spans="3:13">
      <c r="C1787" s="15" t="s">
        <v>310</v>
      </c>
      <c r="D1787" s="15" t="s">
        <v>170</v>
      </c>
      <c r="E1787" s="15" t="s">
        <v>171</v>
      </c>
      <c r="F1787" s="15" t="s">
        <v>36</v>
      </c>
      <c r="G1787" s="15">
        <f xml:space="preserve"> IF( ISNA( 'F_Inputs - Reps override'!F1787 ), "", IF( ISBLANK( 'F_Inputs - Reps override'!F1787 ), 'F_Inputs - Reps'!F1787, 'F_Inputs - Reps override'!F1787 ) )</f>
        <v>0</v>
      </c>
      <c r="H1787" s="15">
        <f xml:space="preserve"> IF( ISNA( 'F_Inputs - Reps override'!G1787 ), "", IF( ISBLANK( 'F_Inputs - Reps override'!G1787 ), 'F_Inputs - Reps'!G1787, 'F_Inputs - Reps override'!G1787 ) )</f>
        <v>0</v>
      </c>
      <c r="I1787" s="15">
        <f xml:space="preserve"> IF( ISNA( 'F_Inputs - Reps override'!H1787 ), "", IF( ISBLANK( 'F_Inputs - Reps override'!H1787 ), 'F_Inputs - Reps'!H1787, 'F_Inputs - Reps override'!H1787 ) )</f>
        <v>0</v>
      </c>
      <c r="J1787" s="15">
        <f xml:space="preserve"> IF( ISNA( 'F_Inputs - Reps override'!I1787 ), "", IF( ISBLANK( 'F_Inputs - Reps override'!I1787 ), 'F_Inputs - Reps'!I1787, 'F_Inputs - Reps override'!I1787 ) )</f>
        <v>0</v>
      </c>
      <c r="K1787" s="15">
        <f xml:space="preserve"> IF( ISNA( 'F_Inputs - Reps override'!J1787 ), "", IF( ISBLANK( 'F_Inputs - Reps override'!J1787 ), 'F_Inputs - Reps'!J1787, 'F_Inputs - Reps override'!J1787 ) )</f>
        <v>0</v>
      </c>
      <c r="L1787" s="7">
        <f t="shared" si="28"/>
        <v>0</v>
      </c>
      <c r="M1787" t="str">
        <f xml:space="preserve"> INDEX(Lookup!$D$3:$D$134, MATCH('Inputs - Reps'!D1787, Lookup!$C$3:$C$134, 0),)</f>
        <v>Plus Opex BIO</v>
      </c>
    </row>
    <row r="1788" spans="3:13">
      <c r="C1788" s="15" t="s">
        <v>310</v>
      </c>
      <c r="D1788" s="15" t="s">
        <v>172</v>
      </c>
      <c r="E1788" s="15" t="s">
        <v>173</v>
      </c>
      <c r="F1788" s="15" t="s">
        <v>36</v>
      </c>
      <c r="G1788" s="15">
        <f xml:space="preserve"> IF( ISNA( 'F_Inputs - Reps override'!F1788 ), "", IF( ISBLANK( 'F_Inputs - Reps override'!F1788 ), 'F_Inputs - Reps'!F1788, 'F_Inputs - Reps override'!F1788 ) )</f>
        <v>0</v>
      </c>
      <c r="H1788" s="15">
        <f xml:space="preserve"> IF( ISNA( 'F_Inputs - Reps override'!G1788 ), "", IF( ISBLANK( 'F_Inputs - Reps override'!G1788 ), 'F_Inputs - Reps'!G1788, 'F_Inputs - Reps override'!G1788 ) )</f>
        <v>0</v>
      </c>
      <c r="I1788" s="15">
        <f xml:space="preserve"> IF( ISNA( 'F_Inputs - Reps override'!H1788 ), "", IF( ISBLANK( 'F_Inputs - Reps override'!H1788 ), 'F_Inputs - Reps'!H1788, 'F_Inputs - Reps override'!H1788 ) )</f>
        <v>0</v>
      </c>
      <c r="J1788" s="15">
        <f xml:space="preserve"> IF( ISNA( 'F_Inputs - Reps override'!I1788 ), "", IF( ISBLANK( 'F_Inputs - Reps override'!I1788 ), 'F_Inputs - Reps'!I1788, 'F_Inputs - Reps override'!I1788 ) )</f>
        <v>0</v>
      </c>
      <c r="K1788" s="15">
        <f xml:space="preserve"> IF( ISNA( 'F_Inputs - Reps override'!J1788 ), "", IF( ISBLANK( 'F_Inputs - Reps override'!J1788 ), 'F_Inputs - Reps'!J1788, 'F_Inputs - Reps override'!J1788 ) )</f>
        <v>0</v>
      </c>
      <c r="L1788" s="7">
        <f t="shared" si="28"/>
        <v>0</v>
      </c>
      <c r="M1788" t="str">
        <f xml:space="preserve"> INDEX(Lookup!$D$3:$D$134, MATCH('Inputs - Reps'!D1788, Lookup!$C$3:$C$134, 0),)</f>
        <v>Plus Opex BIO</v>
      </c>
    </row>
    <row r="1789" spans="3:13">
      <c r="C1789" s="15" t="s">
        <v>310</v>
      </c>
      <c r="D1789" s="15" t="s">
        <v>174</v>
      </c>
      <c r="E1789" s="15" t="s">
        <v>175</v>
      </c>
      <c r="F1789" s="15" t="s">
        <v>36</v>
      </c>
      <c r="G1789" s="15">
        <f xml:space="preserve"> IF( ISNA( 'F_Inputs - Reps override'!F1789 ), "", IF( ISBLANK( 'F_Inputs - Reps override'!F1789 ), 'F_Inputs - Reps'!F1789, 'F_Inputs - Reps override'!F1789 ) )</f>
        <v>0</v>
      </c>
      <c r="H1789" s="15">
        <f xml:space="preserve"> IF( ISNA( 'F_Inputs - Reps override'!G1789 ), "", IF( ISBLANK( 'F_Inputs - Reps override'!G1789 ), 'F_Inputs - Reps'!G1789, 'F_Inputs - Reps override'!G1789 ) )</f>
        <v>0</v>
      </c>
      <c r="I1789" s="15">
        <f xml:space="preserve"> IF( ISNA( 'F_Inputs - Reps override'!H1789 ), "", IF( ISBLANK( 'F_Inputs - Reps override'!H1789 ), 'F_Inputs - Reps'!H1789, 'F_Inputs - Reps override'!H1789 ) )</f>
        <v>0</v>
      </c>
      <c r="J1789" s="15">
        <f xml:space="preserve"> IF( ISNA( 'F_Inputs - Reps override'!I1789 ), "", IF( ISBLANK( 'F_Inputs - Reps override'!I1789 ), 'F_Inputs - Reps'!I1789, 'F_Inputs - Reps override'!I1789 ) )</f>
        <v>0</v>
      </c>
      <c r="K1789" s="15">
        <f xml:space="preserve"> IF( ISNA( 'F_Inputs - Reps override'!J1789 ), "", IF( ISBLANK( 'F_Inputs - Reps override'!J1789 ), 'F_Inputs - Reps'!J1789, 'F_Inputs - Reps override'!J1789 ) )</f>
        <v>0</v>
      </c>
      <c r="L1789" s="7">
        <f t="shared" si="28"/>
        <v>0</v>
      </c>
      <c r="M1789" t="str">
        <f xml:space="preserve"> INDEX(Lookup!$D$3:$D$134, MATCH('Inputs - Reps'!D1789, Lookup!$C$3:$C$134, 0),)</f>
        <v>Plus Opex WWN</v>
      </c>
    </row>
    <row r="1790" spans="3:13">
      <c r="C1790" s="15" t="s">
        <v>310</v>
      </c>
      <c r="D1790" s="15" t="s">
        <v>176</v>
      </c>
      <c r="E1790" s="15" t="s">
        <v>177</v>
      </c>
      <c r="F1790" s="15" t="s">
        <v>36</v>
      </c>
      <c r="G1790" s="15">
        <f xml:space="preserve"> IF( ISNA( 'F_Inputs - Reps override'!F1790 ), "", IF( ISBLANK( 'F_Inputs - Reps override'!F1790 ), 'F_Inputs - Reps'!F1790, 'F_Inputs - Reps override'!F1790 ) )</f>
        <v>0</v>
      </c>
      <c r="H1790" s="15">
        <f xml:space="preserve"> IF( ISNA( 'F_Inputs - Reps override'!G1790 ), "", IF( ISBLANK( 'F_Inputs - Reps override'!G1790 ), 'F_Inputs - Reps'!G1790, 'F_Inputs - Reps override'!G1790 ) )</f>
        <v>0</v>
      </c>
      <c r="I1790" s="15">
        <f xml:space="preserve"> IF( ISNA( 'F_Inputs - Reps override'!H1790 ), "", IF( ISBLANK( 'F_Inputs - Reps override'!H1790 ), 'F_Inputs - Reps'!H1790, 'F_Inputs - Reps override'!H1790 ) )</f>
        <v>0</v>
      </c>
      <c r="J1790" s="15">
        <f xml:space="preserve"> IF( ISNA( 'F_Inputs - Reps override'!I1790 ), "", IF( ISBLANK( 'F_Inputs - Reps override'!I1790 ), 'F_Inputs - Reps'!I1790, 'F_Inputs - Reps override'!I1790 ) )</f>
        <v>0</v>
      </c>
      <c r="K1790" s="15">
        <f xml:space="preserve"> IF( ISNA( 'F_Inputs - Reps override'!J1790 ), "", IF( ISBLANK( 'F_Inputs - Reps override'!J1790 ), 'F_Inputs - Reps'!J1790, 'F_Inputs - Reps override'!J1790 ) )</f>
        <v>0</v>
      </c>
      <c r="L1790" s="7">
        <f t="shared" si="28"/>
        <v>0</v>
      </c>
      <c r="M1790" t="str">
        <f xml:space="preserve"> INDEX(Lookup!$D$3:$D$134, MATCH('Inputs - Reps'!D1790, Lookup!$C$3:$C$134, 0),)</f>
        <v>Plus Opex WWN</v>
      </c>
    </row>
    <row r="1791" spans="3:13">
      <c r="C1791" s="15" t="s">
        <v>310</v>
      </c>
      <c r="D1791" s="15" t="s">
        <v>178</v>
      </c>
      <c r="E1791" s="15" t="s">
        <v>179</v>
      </c>
      <c r="F1791" s="15" t="s">
        <v>36</v>
      </c>
      <c r="G1791" s="15">
        <f xml:space="preserve"> IF( ISNA( 'F_Inputs - Reps override'!F1791 ), "", IF( ISBLANK( 'F_Inputs - Reps override'!F1791 ), 'F_Inputs - Reps'!F1791, 'F_Inputs - Reps override'!F1791 ) )</f>
        <v>0</v>
      </c>
      <c r="H1791" s="15">
        <f xml:space="preserve"> IF( ISNA( 'F_Inputs - Reps override'!G1791 ), "", IF( ISBLANK( 'F_Inputs - Reps override'!G1791 ), 'F_Inputs - Reps'!G1791, 'F_Inputs - Reps override'!G1791 ) )</f>
        <v>0</v>
      </c>
      <c r="I1791" s="15">
        <f xml:space="preserve"> IF( ISNA( 'F_Inputs - Reps override'!H1791 ), "", IF( ISBLANK( 'F_Inputs - Reps override'!H1791 ), 'F_Inputs - Reps'!H1791, 'F_Inputs - Reps override'!H1791 ) )</f>
        <v>0</v>
      </c>
      <c r="J1791" s="15">
        <f xml:space="preserve"> IF( ISNA( 'F_Inputs - Reps override'!I1791 ), "", IF( ISBLANK( 'F_Inputs - Reps override'!I1791 ), 'F_Inputs - Reps'!I1791, 'F_Inputs - Reps override'!I1791 ) )</f>
        <v>0</v>
      </c>
      <c r="K1791" s="15">
        <f xml:space="preserve"> IF( ISNA( 'F_Inputs - Reps override'!J1791 ), "", IF( ISBLANK( 'F_Inputs - Reps override'!J1791 ), 'F_Inputs - Reps'!J1791, 'F_Inputs - Reps override'!J1791 ) )</f>
        <v>0</v>
      </c>
      <c r="L1791" s="7">
        <f t="shared" si="28"/>
        <v>0</v>
      </c>
      <c r="M1791" t="str">
        <f xml:space="preserve"> INDEX(Lookup!$D$3:$D$134, MATCH('Inputs - Reps'!D1791, Lookup!$C$3:$C$134, 0),)</f>
        <v>Plus Opex BIO</v>
      </c>
    </row>
    <row r="1792" spans="3:13">
      <c r="C1792" s="15" t="s">
        <v>310</v>
      </c>
      <c r="D1792" s="15" t="s">
        <v>180</v>
      </c>
      <c r="E1792" s="15" t="s">
        <v>181</v>
      </c>
      <c r="F1792" s="15" t="s">
        <v>36</v>
      </c>
      <c r="G1792" s="15">
        <f xml:space="preserve"> IF( ISNA( 'F_Inputs - Reps override'!F1792 ), "", IF( ISBLANK( 'F_Inputs - Reps override'!F1792 ), 'F_Inputs - Reps'!F1792, 'F_Inputs - Reps override'!F1792 ) )</f>
        <v>0</v>
      </c>
      <c r="H1792" s="15">
        <f xml:space="preserve"> IF( ISNA( 'F_Inputs - Reps override'!G1792 ), "", IF( ISBLANK( 'F_Inputs - Reps override'!G1792 ), 'F_Inputs - Reps'!G1792, 'F_Inputs - Reps override'!G1792 ) )</f>
        <v>0</v>
      </c>
      <c r="I1792" s="15">
        <f xml:space="preserve"> IF( ISNA( 'F_Inputs - Reps override'!H1792 ), "", IF( ISBLANK( 'F_Inputs - Reps override'!H1792 ), 'F_Inputs - Reps'!H1792, 'F_Inputs - Reps override'!H1792 ) )</f>
        <v>0</v>
      </c>
      <c r="J1792" s="15">
        <f xml:space="preserve"> IF( ISNA( 'F_Inputs - Reps override'!I1792 ), "", IF( ISBLANK( 'F_Inputs - Reps override'!I1792 ), 'F_Inputs - Reps'!I1792, 'F_Inputs - Reps override'!I1792 ) )</f>
        <v>0</v>
      </c>
      <c r="K1792" s="15">
        <f xml:space="preserve"> IF( ISNA( 'F_Inputs - Reps override'!J1792 ), "", IF( ISBLANK( 'F_Inputs - Reps override'!J1792 ), 'F_Inputs - Reps'!J1792, 'F_Inputs - Reps override'!J1792 ) )</f>
        <v>0</v>
      </c>
      <c r="L1792" s="7">
        <f t="shared" si="28"/>
        <v>0</v>
      </c>
      <c r="M1792" t="str">
        <f xml:space="preserve"> INDEX(Lookup!$D$3:$D$134, MATCH('Inputs - Reps'!D1792, Lookup!$C$3:$C$134, 0),)</f>
        <v>Plus Opex BIO</v>
      </c>
    </row>
    <row r="1793" spans="3:13">
      <c r="C1793" s="15" t="s">
        <v>310</v>
      </c>
      <c r="D1793" s="15" t="s">
        <v>182</v>
      </c>
      <c r="E1793" s="15" t="s">
        <v>183</v>
      </c>
      <c r="F1793" s="15" t="s">
        <v>36</v>
      </c>
      <c r="G1793" s="15">
        <f xml:space="preserve"> IF( ISNA( 'F_Inputs - Reps override'!F1793 ), "", IF( ISBLANK( 'F_Inputs - Reps override'!F1793 ), 'F_Inputs - Reps'!F1793, 'F_Inputs - Reps override'!F1793 ) )</f>
        <v>0</v>
      </c>
      <c r="H1793" s="15">
        <f xml:space="preserve"> IF( ISNA( 'F_Inputs - Reps override'!G1793 ), "", IF( ISBLANK( 'F_Inputs - Reps override'!G1793 ), 'F_Inputs - Reps'!G1793, 'F_Inputs - Reps override'!G1793 ) )</f>
        <v>0</v>
      </c>
      <c r="I1793" s="15">
        <f xml:space="preserve"> IF( ISNA( 'F_Inputs - Reps override'!H1793 ), "", IF( ISBLANK( 'F_Inputs - Reps override'!H1793 ), 'F_Inputs - Reps'!H1793, 'F_Inputs - Reps override'!H1793 ) )</f>
        <v>0</v>
      </c>
      <c r="J1793" s="15">
        <f xml:space="preserve"> IF( ISNA( 'F_Inputs - Reps override'!I1793 ), "", IF( ISBLANK( 'F_Inputs - Reps override'!I1793 ), 'F_Inputs - Reps'!I1793, 'F_Inputs - Reps override'!I1793 ) )</f>
        <v>0</v>
      </c>
      <c r="K1793" s="15">
        <f xml:space="preserve"> IF( ISNA( 'F_Inputs - Reps override'!J1793 ), "", IF( ISBLANK( 'F_Inputs - Reps override'!J1793 ), 'F_Inputs - Reps'!J1793, 'F_Inputs - Reps override'!J1793 ) )</f>
        <v>0</v>
      </c>
      <c r="L1793" s="7">
        <f t="shared" si="28"/>
        <v>0</v>
      </c>
      <c r="M1793" t="str">
        <f xml:space="preserve"> INDEX(Lookup!$D$3:$D$134, MATCH('Inputs - Reps'!D1793, Lookup!$C$3:$C$134, 0),)</f>
        <v>Plus Opex BIO</v>
      </c>
    </row>
    <row r="1794" spans="3:13">
      <c r="C1794" s="15" t="s">
        <v>310</v>
      </c>
      <c r="D1794" s="15" t="s">
        <v>184</v>
      </c>
      <c r="E1794" s="15" t="s">
        <v>185</v>
      </c>
      <c r="F1794" s="15" t="s">
        <v>36</v>
      </c>
      <c r="G1794" s="15">
        <f xml:space="preserve"> IF( ISNA( 'F_Inputs - Reps override'!F1794 ), "", IF( ISBLANK( 'F_Inputs - Reps override'!F1794 ), 'F_Inputs - Reps'!F1794, 'F_Inputs - Reps override'!F1794 ) )</f>
        <v>0</v>
      </c>
      <c r="H1794" s="15">
        <f xml:space="preserve"> IF( ISNA( 'F_Inputs - Reps override'!G1794 ), "", IF( ISBLANK( 'F_Inputs - Reps override'!G1794 ), 'F_Inputs - Reps'!G1794, 'F_Inputs - Reps override'!G1794 ) )</f>
        <v>0</v>
      </c>
      <c r="I1794" s="15">
        <f xml:space="preserve"> IF( ISNA( 'F_Inputs - Reps override'!H1794 ), "", IF( ISBLANK( 'F_Inputs - Reps override'!H1794 ), 'F_Inputs - Reps'!H1794, 'F_Inputs - Reps override'!H1794 ) )</f>
        <v>0</v>
      </c>
      <c r="J1794" s="15">
        <f xml:space="preserve"> IF( ISNA( 'F_Inputs - Reps override'!I1794 ), "", IF( ISBLANK( 'F_Inputs - Reps override'!I1794 ), 'F_Inputs - Reps'!I1794, 'F_Inputs - Reps override'!I1794 ) )</f>
        <v>0</v>
      </c>
      <c r="K1794" s="15">
        <f xml:space="preserve"> IF( ISNA( 'F_Inputs - Reps override'!J1794 ), "", IF( ISBLANK( 'F_Inputs - Reps override'!J1794 ), 'F_Inputs - Reps'!J1794, 'F_Inputs - Reps override'!J1794 ) )</f>
        <v>0</v>
      </c>
      <c r="L1794" s="7">
        <f t="shared" si="28"/>
        <v>0</v>
      </c>
      <c r="M1794" t="str">
        <f xml:space="preserve"> INDEX(Lookup!$D$3:$D$134, MATCH('Inputs - Reps'!D1794, Lookup!$C$3:$C$134, 0),)</f>
        <v>B Capex WWN</v>
      </c>
    </row>
    <row r="1795" spans="3:13">
      <c r="C1795" s="15" t="s">
        <v>310</v>
      </c>
      <c r="D1795" s="15" t="s">
        <v>186</v>
      </c>
      <c r="E1795" s="15" t="s">
        <v>187</v>
      </c>
      <c r="F1795" s="15" t="s">
        <v>36</v>
      </c>
      <c r="G1795" s="15">
        <f xml:space="preserve"> IF( ISNA( 'F_Inputs - Reps override'!F1795 ), "", IF( ISBLANK( 'F_Inputs - Reps override'!F1795 ), 'F_Inputs - Reps'!F1795, 'F_Inputs - Reps override'!F1795 ) )</f>
        <v>0</v>
      </c>
      <c r="H1795" s="15">
        <f xml:space="preserve"> IF( ISNA( 'F_Inputs - Reps override'!G1795 ), "", IF( ISBLANK( 'F_Inputs - Reps override'!G1795 ), 'F_Inputs - Reps'!G1795, 'F_Inputs - Reps override'!G1795 ) )</f>
        <v>0</v>
      </c>
      <c r="I1795" s="15">
        <f xml:space="preserve"> IF( ISNA( 'F_Inputs - Reps override'!H1795 ), "", IF( ISBLANK( 'F_Inputs - Reps override'!H1795 ), 'F_Inputs - Reps'!H1795, 'F_Inputs - Reps override'!H1795 ) )</f>
        <v>0</v>
      </c>
      <c r="J1795" s="15">
        <f xml:space="preserve"> IF( ISNA( 'F_Inputs - Reps override'!I1795 ), "", IF( ISBLANK( 'F_Inputs - Reps override'!I1795 ), 'F_Inputs - Reps'!I1795, 'F_Inputs - Reps override'!I1795 ) )</f>
        <v>0</v>
      </c>
      <c r="K1795" s="15">
        <f xml:space="preserve"> IF( ISNA( 'F_Inputs - Reps override'!J1795 ), "", IF( ISBLANK( 'F_Inputs - Reps override'!J1795 ), 'F_Inputs - Reps'!J1795, 'F_Inputs - Reps override'!J1795 ) )</f>
        <v>0</v>
      </c>
      <c r="L1795" s="7">
        <f t="shared" si="28"/>
        <v>0</v>
      </c>
      <c r="M1795" t="str">
        <f xml:space="preserve"> INDEX(Lookup!$D$3:$D$134, MATCH('Inputs - Reps'!D1795, Lookup!$C$3:$C$134, 0),)</f>
        <v>B Capex WWN</v>
      </c>
    </row>
    <row r="1796" spans="3:13">
      <c r="C1796" s="15" t="s">
        <v>310</v>
      </c>
      <c r="D1796" s="15" t="s">
        <v>188</v>
      </c>
      <c r="E1796" s="15" t="s">
        <v>189</v>
      </c>
      <c r="F1796" s="15" t="s">
        <v>36</v>
      </c>
      <c r="G1796" s="15">
        <f xml:space="preserve"> IF( ISNA( 'F_Inputs - Reps override'!F1796 ), "", IF( ISBLANK( 'F_Inputs - Reps override'!F1796 ), 'F_Inputs - Reps'!F1796, 'F_Inputs - Reps override'!F1796 ) )</f>
        <v>0</v>
      </c>
      <c r="H1796" s="15">
        <f xml:space="preserve"> IF( ISNA( 'F_Inputs - Reps override'!G1796 ), "", IF( ISBLANK( 'F_Inputs - Reps override'!G1796 ), 'F_Inputs - Reps'!G1796, 'F_Inputs - Reps override'!G1796 ) )</f>
        <v>0</v>
      </c>
      <c r="I1796" s="15">
        <f xml:space="preserve"> IF( ISNA( 'F_Inputs - Reps override'!H1796 ), "", IF( ISBLANK( 'F_Inputs - Reps override'!H1796 ), 'F_Inputs - Reps'!H1796, 'F_Inputs - Reps override'!H1796 ) )</f>
        <v>0</v>
      </c>
      <c r="J1796" s="15">
        <f xml:space="preserve"> IF( ISNA( 'F_Inputs - Reps override'!I1796 ), "", IF( ISBLANK( 'F_Inputs - Reps override'!I1796 ), 'F_Inputs - Reps'!I1796, 'F_Inputs - Reps override'!I1796 ) )</f>
        <v>0</v>
      </c>
      <c r="K1796" s="15">
        <f xml:space="preserve"> IF( ISNA( 'F_Inputs - Reps override'!J1796 ), "", IF( ISBLANK( 'F_Inputs - Reps override'!J1796 ), 'F_Inputs - Reps'!J1796, 'F_Inputs - Reps override'!J1796 ) )</f>
        <v>0</v>
      </c>
      <c r="L1796" s="7">
        <f t="shared" si="28"/>
        <v>0</v>
      </c>
      <c r="M1796" t="str">
        <f xml:space="preserve"> INDEX(Lookup!$D$3:$D$134, MATCH('Inputs - Reps'!D1796, Lookup!$C$3:$C$134, 0),)</f>
        <v>B Capex BIO</v>
      </c>
    </row>
    <row r="1797" spans="3:13">
      <c r="C1797" s="15" t="s">
        <v>310</v>
      </c>
      <c r="D1797" s="15" t="s">
        <v>190</v>
      </c>
      <c r="E1797" s="15" t="s">
        <v>191</v>
      </c>
      <c r="F1797" s="15" t="s">
        <v>36</v>
      </c>
      <c r="G1797" s="15">
        <f xml:space="preserve"> IF( ISNA( 'F_Inputs - Reps override'!F1797 ), "", IF( ISBLANK( 'F_Inputs - Reps override'!F1797 ), 'F_Inputs - Reps'!F1797, 'F_Inputs - Reps override'!F1797 ) )</f>
        <v>0</v>
      </c>
      <c r="H1797" s="15">
        <f xml:space="preserve"> IF( ISNA( 'F_Inputs - Reps override'!G1797 ), "", IF( ISBLANK( 'F_Inputs - Reps override'!G1797 ), 'F_Inputs - Reps'!G1797, 'F_Inputs - Reps override'!G1797 ) )</f>
        <v>0</v>
      </c>
      <c r="I1797" s="15">
        <f xml:space="preserve"> IF( ISNA( 'F_Inputs - Reps override'!H1797 ), "", IF( ISBLANK( 'F_Inputs - Reps override'!H1797 ), 'F_Inputs - Reps'!H1797, 'F_Inputs - Reps override'!H1797 ) )</f>
        <v>0</v>
      </c>
      <c r="J1797" s="15">
        <f xml:space="preserve"> IF( ISNA( 'F_Inputs - Reps override'!I1797 ), "", IF( ISBLANK( 'F_Inputs - Reps override'!I1797 ), 'F_Inputs - Reps'!I1797, 'F_Inputs - Reps override'!I1797 ) )</f>
        <v>0</v>
      </c>
      <c r="K1797" s="15">
        <f xml:space="preserve"> IF( ISNA( 'F_Inputs - Reps override'!J1797 ), "", IF( ISBLANK( 'F_Inputs - Reps override'!J1797 ), 'F_Inputs - Reps'!J1797, 'F_Inputs - Reps override'!J1797 ) )</f>
        <v>0</v>
      </c>
      <c r="L1797" s="7">
        <f t="shared" si="28"/>
        <v>0</v>
      </c>
      <c r="M1797" t="str">
        <f xml:space="preserve"> INDEX(Lookup!$D$3:$D$134, MATCH('Inputs - Reps'!D1797, Lookup!$C$3:$C$134, 0),)</f>
        <v>B Capex BIO</v>
      </c>
    </row>
    <row r="1798" spans="3:13">
      <c r="C1798" s="15" t="s">
        <v>310</v>
      </c>
      <c r="D1798" s="15" t="s">
        <v>192</v>
      </c>
      <c r="E1798" s="15" t="s">
        <v>193</v>
      </c>
      <c r="F1798" s="15" t="s">
        <v>36</v>
      </c>
      <c r="G1798" s="15">
        <f xml:space="preserve"> IF( ISNA( 'F_Inputs - Reps override'!F1798 ), "", IF( ISBLANK( 'F_Inputs - Reps override'!F1798 ), 'F_Inputs - Reps'!F1798, 'F_Inputs - Reps override'!F1798 ) )</f>
        <v>0</v>
      </c>
      <c r="H1798" s="15">
        <f xml:space="preserve"> IF( ISNA( 'F_Inputs - Reps override'!G1798 ), "", IF( ISBLANK( 'F_Inputs - Reps override'!G1798 ), 'F_Inputs - Reps'!G1798, 'F_Inputs - Reps override'!G1798 ) )</f>
        <v>0</v>
      </c>
      <c r="I1798" s="15">
        <f xml:space="preserve"> IF( ISNA( 'F_Inputs - Reps override'!H1798 ), "", IF( ISBLANK( 'F_Inputs - Reps override'!H1798 ), 'F_Inputs - Reps'!H1798, 'F_Inputs - Reps override'!H1798 ) )</f>
        <v>0</v>
      </c>
      <c r="J1798" s="15">
        <f xml:space="preserve"> IF( ISNA( 'F_Inputs - Reps override'!I1798 ), "", IF( ISBLANK( 'F_Inputs - Reps override'!I1798 ), 'F_Inputs - Reps'!I1798, 'F_Inputs - Reps override'!I1798 ) )</f>
        <v>0</v>
      </c>
      <c r="K1798" s="15">
        <f xml:space="preserve"> IF( ISNA( 'F_Inputs - Reps override'!J1798 ), "", IF( ISBLANK( 'F_Inputs - Reps override'!J1798 ), 'F_Inputs - Reps'!J1798, 'F_Inputs - Reps override'!J1798 ) )</f>
        <v>0</v>
      </c>
      <c r="L1798" s="7">
        <f t="shared" si="28"/>
        <v>0</v>
      </c>
      <c r="M1798" t="str">
        <f xml:space="preserve"> INDEX(Lookup!$D$3:$D$134, MATCH('Inputs - Reps'!D1798, Lookup!$C$3:$C$134, 0),)</f>
        <v>B Capex BIO</v>
      </c>
    </row>
    <row r="1799" spans="3:13">
      <c r="C1799" s="15" t="s">
        <v>310</v>
      </c>
      <c r="D1799" s="15" t="s">
        <v>194</v>
      </c>
      <c r="E1799" s="15" t="s">
        <v>195</v>
      </c>
      <c r="F1799" s="15" t="s">
        <v>36</v>
      </c>
      <c r="G1799" s="15">
        <f xml:space="preserve"> IF( ISNA( 'F_Inputs - Reps override'!F1799 ), "", IF( ISBLANK( 'F_Inputs - Reps override'!F1799 ), 'F_Inputs - Reps'!F1799, 'F_Inputs - Reps override'!F1799 ) )</f>
        <v>18.562000000000001</v>
      </c>
      <c r="H1799" s="15">
        <f xml:space="preserve"> IF( ISNA( 'F_Inputs - Reps override'!G1799 ), "", IF( ISBLANK( 'F_Inputs - Reps override'!G1799 ), 'F_Inputs - Reps'!G1799, 'F_Inputs - Reps override'!G1799 ) )</f>
        <v>17.774999999999999</v>
      </c>
      <c r="I1799" s="15">
        <f xml:space="preserve"> IF( ISNA( 'F_Inputs - Reps override'!H1799 ), "", IF( ISBLANK( 'F_Inputs - Reps override'!H1799 ), 'F_Inputs - Reps'!H1799, 'F_Inputs - Reps override'!H1799 ) )</f>
        <v>18.209</v>
      </c>
      <c r="J1799" s="15">
        <f xml:space="preserve"> IF( ISNA( 'F_Inputs - Reps override'!I1799 ), "", IF( ISBLANK( 'F_Inputs - Reps override'!I1799 ), 'F_Inputs - Reps'!I1799, 'F_Inputs - Reps override'!I1799 ) )</f>
        <v>17.221</v>
      </c>
      <c r="K1799" s="15">
        <f xml:space="preserve"> IF( ISNA( 'F_Inputs - Reps override'!J1799 ), "", IF( ISBLANK( 'F_Inputs - Reps override'!J1799 ), 'F_Inputs - Reps'!J1799, 'F_Inputs - Reps override'!J1799 ) )</f>
        <v>15.95</v>
      </c>
      <c r="L1799" s="7">
        <f t="shared" si="28"/>
        <v>87.717000000000013</v>
      </c>
      <c r="M1799" t="str">
        <f xml:space="preserve"> INDEX(Lookup!$D$3:$D$134, MATCH('Inputs - Reps'!D1799, Lookup!$C$3:$C$134, 0),)</f>
        <v>B Capex WWN</v>
      </c>
    </row>
    <row r="1800" spans="3:13">
      <c r="C1800" s="15" t="s">
        <v>310</v>
      </c>
      <c r="D1800" s="15" t="s">
        <v>196</v>
      </c>
      <c r="E1800" s="15" t="s">
        <v>197</v>
      </c>
      <c r="F1800" s="15" t="s">
        <v>36</v>
      </c>
      <c r="G1800" s="15">
        <f xml:space="preserve"> IF( ISNA( 'F_Inputs - Reps override'!F1800 ), "", IF( ISBLANK( 'F_Inputs - Reps override'!F1800 ), 'F_Inputs - Reps'!F1800, 'F_Inputs - Reps override'!F1800 ) )</f>
        <v>39.838000000000001</v>
      </c>
      <c r="H1800" s="15">
        <f xml:space="preserve"> IF( ISNA( 'F_Inputs - Reps override'!G1800 ), "", IF( ISBLANK( 'F_Inputs - Reps override'!G1800 ), 'F_Inputs - Reps'!G1800, 'F_Inputs - Reps override'!G1800 ) )</f>
        <v>39.067999999999998</v>
      </c>
      <c r="I1800" s="15">
        <f xml:space="preserve"> IF( ISNA( 'F_Inputs - Reps override'!H1800 ), "", IF( ISBLANK( 'F_Inputs - Reps override'!H1800 ), 'F_Inputs - Reps'!H1800, 'F_Inputs - Reps override'!H1800 ) )</f>
        <v>41.215000000000003</v>
      </c>
      <c r="J1800" s="15">
        <f xml:space="preserve"> IF( ISNA( 'F_Inputs - Reps override'!I1800 ), "", IF( ISBLANK( 'F_Inputs - Reps override'!I1800 ), 'F_Inputs - Reps'!I1800, 'F_Inputs - Reps override'!I1800 ) )</f>
        <v>41.73</v>
      </c>
      <c r="K1800" s="15">
        <f xml:space="preserve"> IF( ISNA( 'F_Inputs - Reps override'!J1800 ), "", IF( ISBLANK( 'F_Inputs - Reps override'!J1800 ), 'F_Inputs - Reps'!J1800, 'F_Inputs - Reps override'!J1800 ) )</f>
        <v>39.93</v>
      </c>
      <c r="L1800" s="7">
        <f t="shared" si="28"/>
        <v>201.78100000000001</v>
      </c>
      <c r="M1800" t="str">
        <f xml:space="preserve"> INDEX(Lookup!$D$3:$D$134, MATCH('Inputs - Reps'!D1800, Lookup!$C$3:$C$134, 0),)</f>
        <v>B Capex WWN</v>
      </c>
    </row>
    <row r="1801" spans="3:13">
      <c r="C1801" s="15" t="s">
        <v>310</v>
      </c>
      <c r="D1801" s="15" t="s">
        <v>198</v>
      </c>
      <c r="E1801" s="15" t="s">
        <v>199</v>
      </c>
      <c r="F1801" s="15" t="s">
        <v>36</v>
      </c>
      <c r="G1801" s="15">
        <f xml:space="preserve"> IF( ISNA( 'F_Inputs - Reps override'!F1801 ), "", IF( ISBLANK( 'F_Inputs - Reps override'!F1801 ), 'F_Inputs - Reps'!F1801, 'F_Inputs - Reps override'!F1801 ) )</f>
        <v>0</v>
      </c>
      <c r="H1801" s="15">
        <f xml:space="preserve"> IF( ISNA( 'F_Inputs - Reps override'!G1801 ), "", IF( ISBLANK( 'F_Inputs - Reps override'!G1801 ), 'F_Inputs - Reps'!G1801, 'F_Inputs - Reps override'!G1801 ) )</f>
        <v>0</v>
      </c>
      <c r="I1801" s="15">
        <f xml:space="preserve"> IF( ISNA( 'F_Inputs - Reps override'!H1801 ), "", IF( ISBLANK( 'F_Inputs - Reps override'!H1801 ), 'F_Inputs - Reps'!H1801, 'F_Inputs - Reps override'!H1801 ) )</f>
        <v>0</v>
      </c>
      <c r="J1801" s="15">
        <f xml:space="preserve"> IF( ISNA( 'F_Inputs - Reps override'!I1801 ), "", IF( ISBLANK( 'F_Inputs - Reps override'!I1801 ), 'F_Inputs - Reps'!I1801, 'F_Inputs - Reps override'!I1801 ) )</f>
        <v>0</v>
      </c>
      <c r="K1801" s="15">
        <f xml:space="preserve"> IF( ISNA( 'F_Inputs - Reps override'!J1801 ), "", IF( ISBLANK( 'F_Inputs - Reps override'!J1801 ), 'F_Inputs - Reps'!J1801, 'F_Inputs - Reps override'!J1801 ) )</f>
        <v>0</v>
      </c>
      <c r="L1801" s="7">
        <f t="shared" si="28"/>
        <v>0</v>
      </c>
      <c r="M1801" t="str">
        <f xml:space="preserve"> INDEX(Lookup!$D$3:$D$134, MATCH('Inputs - Reps'!D1801, Lookup!$C$3:$C$134, 0),)</f>
        <v>B Capex BIO</v>
      </c>
    </row>
    <row r="1802" spans="3:13">
      <c r="C1802" s="15" t="s">
        <v>310</v>
      </c>
      <c r="D1802" s="15" t="s">
        <v>200</v>
      </c>
      <c r="E1802" s="15" t="s">
        <v>201</v>
      </c>
      <c r="F1802" s="15" t="s">
        <v>36</v>
      </c>
      <c r="G1802" s="15">
        <f xml:space="preserve"> IF( ISNA( 'F_Inputs - Reps override'!F1802 ), "", IF( ISBLANK( 'F_Inputs - Reps override'!F1802 ), 'F_Inputs - Reps'!F1802, 'F_Inputs - Reps override'!F1802 ) )</f>
        <v>8.6080000000000005</v>
      </c>
      <c r="H1802" s="15">
        <f xml:space="preserve"> IF( ISNA( 'F_Inputs - Reps override'!G1802 ), "", IF( ISBLANK( 'F_Inputs - Reps override'!G1802 ), 'F_Inputs - Reps'!G1802, 'F_Inputs - Reps override'!G1802 ) )</f>
        <v>8.2850000000000001</v>
      </c>
      <c r="I1802" s="15">
        <f xml:space="preserve"> IF( ISNA( 'F_Inputs - Reps override'!H1802 ), "", IF( ISBLANK( 'F_Inputs - Reps override'!H1802 ), 'F_Inputs - Reps'!H1802, 'F_Inputs - Reps override'!H1802 ) )</f>
        <v>8.4459999999999997</v>
      </c>
      <c r="J1802" s="15">
        <f xml:space="preserve"> IF( ISNA( 'F_Inputs - Reps override'!I1802 ), "", IF( ISBLANK( 'F_Inputs - Reps override'!I1802 ), 'F_Inputs - Reps'!I1802, 'F_Inputs - Reps override'!I1802 ) )</f>
        <v>7.9779999999999998</v>
      </c>
      <c r="K1802" s="15">
        <f xml:space="preserve"> IF( ISNA( 'F_Inputs - Reps override'!J1802 ), "", IF( ISBLANK( 'F_Inputs - Reps override'!J1802 ), 'F_Inputs - Reps'!J1802, 'F_Inputs - Reps override'!J1802 ) )</f>
        <v>7.1349999999999998</v>
      </c>
      <c r="L1802" s="7">
        <f t="shared" si="28"/>
        <v>40.451999999999998</v>
      </c>
      <c r="M1802" t="str">
        <f xml:space="preserve"> INDEX(Lookup!$D$3:$D$134, MATCH('Inputs - Reps'!D1802, Lookup!$C$3:$C$134, 0),)</f>
        <v>B Capex BIO</v>
      </c>
    </row>
    <row r="1803" spans="3:13">
      <c r="C1803" s="15" t="s">
        <v>310</v>
      </c>
      <c r="D1803" s="15" t="s">
        <v>202</v>
      </c>
      <c r="E1803" s="15" t="s">
        <v>203</v>
      </c>
      <c r="F1803" s="15" t="s">
        <v>36</v>
      </c>
      <c r="G1803" s="15">
        <f xml:space="preserve"> IF( ISNA( 'F_Inputs - Reps override'!F1803 ), "", IF( ISBLANK( 'F_Inputs - Reps override'!F1803 ), 'F_Inputs - Reps'!F1803, 'F_Inputs - Reps override'!F1803 ) )</f>
        <v>0.39500000000000002</v>
      </c>
      <c r="H1803" s="15">
        <f xml:space="preserve"> IF( ISNA( 'F_Inputs - Reps override'!G1803 ), "", IF( ISBLANK( 'F_Inputs - Reps override'!G1803 ), 'F_Inputs - Reps'!G1803, 'F_Inputs - Reps override'!G1803 ) )</f>
        <v>0.34599999999999997</v>
      </c>
      <c r="I1803" s="15">
        <f xml:space="preserve"> IF( ISNA( 'F_Inputs - Reps override'!H1803 ), "", IF( ISBLANK( 'F_Inputs - Reps override'!H1803 ), 'F_Inputs - Reps'!H1803, 'F_Inputs - Reps override'!H1803 ) )</f>
        <v>0.39500000000000002</v>
      </c>
      <c r="J1803" s="15">
        <f xml:space="preserve"> IF( ISNA( 'F_Inputs - Reps override'!I1803 ), "", IF( ISBLANK( 'F_Inputs - Reps override'!I1803 ), 'F_Inputs - Reps'!I1803, 'F_Inputs - Reps override'!I1803 ) )</f>
        <v>0.33900000000000002</v>
      </c>
      <c r="K1803" s="15">
        <f xml:space="preserve"> IF( ISNA( 'F_Inputs - Reps override'!J1803 ), "", IF( ISBLANK( 'F_Inputs - Reps override'!J1803 ), 'F_Inputs - Reps'!J1803, 'F_Inputs - Reps override'!J1803 ) )</f>
        <v>0.29399999999999998</v>
      </c>
      <c r="L1803" s="7">
        <f t="shared" si="28"/>
        <v>1.7690000000000001</v>
      </c>
      <c r="M1803" t="str">
        <f xml:space="preserve"> INDEX(Lookup!$D$3:$D$134, MATCH('Inputs - Reps'!D1803, Lookup!$C$3:$C$134, 0),)</f>
        <v>B Capex BIO</v>
      </c>
    </row>
    <row r="1804" spans="3:13">
      <c r="C1804" s="15" t="s">
        <v>310</v>
      </c>
      <c r="D1804" s="15" t="s">
        <v>204</v>
      </c>
      <c r="E1804" s="15" t="s">
        <v>205</v>
      </c>
      <c r="F1804" s="15" t="s">
        <v>36</v>
      </c>
      <c r="G1804" s="15">
        <f xml:space="preserve"> IF( ISNA( 'F_Inputs - Reps override'!F1804 ), "", IF( ISBLANK( 'F_Inputs - Reps override'!F1804 ), 'F_Inputs - Reps'!F1804, 'F_Inputs - Reps override'!F1804 ) )</f>
        <v>7.9720000000000004</v>
      </c>
      <c r="H1804" s="15">
        <f xml:space="preserve"> IF( ISNA( 'F_Inputs - Reps override'!G1804 ), "", IF( ISBLANK( 'F_Inputs - Reps override'!G1804 ), 'F_Inputs - Reps'!G1804, 'F_Inputs - Reps override'!G1804 ) )</f>
        <v>7.9489999999999998</v>
      </c>
      <c r="I1804" s="15">
        <f xml:space="preserve"> IF( ISNA( 'F_Inputs - Reps override'!H1804 ), "", IF( ISBLANK( 'F_Inputs - Reps override'!H1804 ), 'F_Inputs - Reps'!H1804, 'F_Inputs - Reps override'!H1804 ) )</f>
        <v>7.9260000000000002</v>
      </c>
      <c r="J1804" s="15">
        <f xml:space="preserve"> IF( ISNA( 'F_Inputs - Reps override'!I1804 ), "", IF( ISBLANK( 'F_Inputs - Reps override'!I1804 ), 'F_Inputs - Reps'!I1804, 'F_Inputs - Reps override'!I1804 ) )</f>
        <v>5.7469999999999999</v>
      </c>
      <c r="K1804" s="15">
        <f xml:space="preserve"> IF( ISNA( 'F_Inputs - Reps override'!J1804 ), "", IF( ISBLANK( 'F_Inputs - Reps override'!J1804 ), 'F_Inputs - Reps'!J1804, 'F_Inputs - Reps override'!J1804 ) )</f>
        <v>5.6909999999999998</v>
      </c>
      <c r="L1804" s="7">
        <f t="shared" si="28"/>
        <v>35.285000000000004</v>
      </c>
      <c r="M1804" t="str">
        <f xml:space="preserve"> INDEX(Lookup!$D$3:$D$134, MATCH('Inputs - Reps'!D1804, Lookup!$C$3:$C$134, 0),)</f>
        <v>Plus Capex WWN</v>
      </c>
    </row>
    <row r="1805" spans="3:13">
      <c r="C1805" s="15" t="s">
        <v>310</v>
      </c>
      <c r="D1805" s="15" t="s">
        <v>206</v>
      </c>
      <c r="E1805" s="15" t="s">
        <v>207</v>
      </c>
      <c r="F1805" s="15" t="s">
        <v>36</v>
      </c>
      <c r="G1805" s="15">
        <f xml:space="preserve"> IF( ISNA( 'F_Inputs - Reps override'!F1805 ), "", IF( ISBLANK( 'F_Inputs - Reps override'!F1805 ), 'F_Inputs - Reps'!F1805, 'F_Inputs - Reps override'!F1805 ) )</f>
        <v>0</v>
      </c>
      <c r="H1805" s="15">
        <f xml:space="preserve"> IF( ISNA( 'F_Inputs - Reps override'!G1805 ), "", IF( ISBLANK( 'F_Inputs - Reps override'!G1805 ), 'F_Inputs - Reps'!G1805, 'F_Inputs - Reps override'!G1805 ) )</f>
        <v>0</v>
      </c>
      <c r="I1805" s="15">
        <f xml:space="preserve"> IF( ISNA( 'F_Inputs - Reps override'!H1805 ), "", IF( ISBLANK( 'F_Inputs - Reps override'!H1805 ), 'F_Inputs - Reps'!H1805, 'F_Inputs - Reps override'!H1805 ) )</f>
        <v>0</v>
      </c>
      <c r="J1805" s="15">
        <f xml:space="preserve"> IF( ISNA( 'F_Inputs - Reps override'!I1805 ), "", IF( ISBLANK( 'F_Inputs - Reps override'!I1805 ), 'F_Inputs - Reps'!I1805, 'F_Inputs - Reps override'!I1805 ) )</f>
        <v>0</v>
      </c>
      <c r="K1805" s="15">
        <f xml:space="preserve"> IF( ISNA( 'F_Inputs - Reps override'!J1805 ), "", IF( ISBLANK( 'F_Inputs - Reps override'!J1805 ), 'F_Inputs - Reps'!J1805, 'F_Inputs - Reps override'!J1805 ) )</f>
        <v>0</v>
      </c>
      <c r="L1805" s="7">
        <f t="shared" si="28"/>
        <v>0</v>
      </c>
      <c r="M1805" t="str">
        <f xml:space="preserve"> INDEX(Lookup!$D$3:$D$134, MATCH('Inputs - Reps'!D1805, Lookup!$C$3:$C$134, 0),)</f>
        <v>Plus Capex WWN</v>
      </c>
    </row>
    <row r="1806" spans="3:13">
      <c r="C1806" s="15" t="s">
        <v>310</v>
      </c>
      <c r="D1806" s="15" t="s">
        <v>208</v>
      </c>
      <c r="E1806" s="15" t="s">
        <v>209</v>
      </c>
      <c r="F1806" s="15" t="s">
        <v>36</v>
      </c>
      <c r="G1806" s="15">
        <f xml:space="preserve"> IF( ISNA( 'F_Inputs - Reps override'!F1806 ), "", IF( ISBLANK( 'F_Inputs - Reps override'!F1806 ), 'F_Inputs - Reps'!F1806, 'F_Inputs - Reps override'!F1806 ) )</f>
        <v>0</v>
      </c>
      <c r="H1806" s="15">
        <f xml:space="preserve"> IF( ISNA( 'F_Inputs - Reps override'!G1806 ), "", IF( ISBLANK( 'F_Inputs - Reps override'!G1806 ), 'F_Inputs - Reps'!G1806, 'F_Inputs - Reps override'!G1806 ) )</f>
        <v>0</v>
      </c>
      <c r="I1806" s="15">
        <f xml:space="preserve"> IF( ISNA( 'F_Inputs - Reps override'!H1806 ), "", IF( ISBLANK( 'F_Inputs - Reps override'!H1806 ), 'F_Inputs - Reps'!H1806, 'F_Inputs - Reps override'!H1806 ) )</f>
        <v>0</v>
      </c>
      <c r="J1806" s="15">
        <f xml:space="preserve"> IF( ISNA( 'F_Inputs - Reps override'!I1806 ), "", IF( ISBLANK( 'F_Inputs - Reps override'!I1806 ), 'F_Inputs - Reps'!I1806, 'F_Inputs - Reps override'!I1806 ) )</f>
        <v>0</v>
      </c>
      <c r="K1806" s="15">
        <f xml:space="preserve"> IF( ISNA( 'F_Inputs - Reps override'!J1806 ), "", IF( ISBLANK( 'F_Inputs - Reps override'!J1806 ), 'F_Inputs - Reps'!J1806, 'F_Inputs - Reps override'!J1806 ) )</f>
        <v>0</v>
      </c>
      <c r="L1806" s="7">
        <f t="shared" si="28"/>
        <v>0</v>
      </c>
      <c r="M1806" t="str">
        <f xml:space="preserve"> INDEX(Lookup!$D$3:$D$134, MATCH('Inputs - Reps'!D1806, Lookup!$C$3:$C$134, 0),)</f>
        <v>Plus Capex BIO</v>
      </c>
    </row>
    <row r="1807" spans="3:13">
      <c r="C1807" s="15" t="s">
        <v>310</v>
      </c>
      <c r="D1807" s="15" t="s">
        <v>210</v>
      </c>
      <c r="E1807" s="15" t="s">
        <v>211</v>
      </c>
      <c r="F1807" s="15" t="s">
        <v>36</v>
      </c>
      <c r="G1807" s="15">
        <f xml:space="preserve"> IF( ISNA( 'F_Inputs - Reps override'!F1807 ), "", IF( ISBLANK( 'F_Inputs - Reps override'!F1807 ), 'F_Inputs - Reps'!F1807, 'F_Inputs - Reps override'!F1807 ) )</f>
        <v>0</v>
      </c>
      <c r="H1807" s="15">
        <f xml:space="preserve"> IF( ISNA( 'F_Inputs - Reps override'!G1807 ), "", IF( ISBLANK( 'F_Inputs - Reps override'!G1807 ), 'F_Inputs - Reps'!G1807, 'F_Inputs - Reps override'!G1807 ) )</f>
        <v>0</v>
      </c>
      <c r="I1807" s="15">
        <f xml:space="preserve"> IF( ISNA( 'F_Inputs - Reps override'!H1807 ), "", IF( ISBLANK( 'F_Inputs - Reps override'!H1807 ), 'F_Inputs - Reps'!H1807, 'F_Inputs - Reps override'!H1807 ) )</f>
        <v>0</v>
      </c>
      <c r="J1807" s="15">
        <f xml:space="preserve"> IF( ISNA( 'F_Inputs - Reps override'!I1807 ), "", IF( ISBLANK( 'F_Inputs - Reps override'!I1807 ), 'F_Inputs - Reps'!I1807, 'F_Inputs - Reps override'!I1807 ) )</f>
        <v>0</v>
      </c>
      <c r="K1807" s="15">
        <f xml:space="preserve"> IF( ISNA( 'F_Inputs - Reps override'!J1807 ), "", IF( ISBLANK( 'F_Inputs - Reps override'!J1807 ), 'F_Inputs - Reps'!J1807, 'F_Inputs - Reps override'!J1807 ) )</f>
        <v>0</v>
      </c>
      <c r="L1807" s="7">
        <f t="shared" si="28"/>
        <v>0</v>
      </c>
      <c r="M1807" t="str">
        <f xml:space="preserve"> INDEX(Lookup!$D$3:$D$134, MATCH('Inputs - Reps'!D1807, Lookup!$C$3:$C$134, 0),)</f>
        <v>Plus Capex BIO</v>
      </c>
    </row>
    <row r="1808" spans="3:13">
      <c r="C1808" s="15" t="s">
        <v>310</v>
      </c>
      <c r="D1808" s="15" t="s">
        <v>212</v>
      </c>
      <c r="E1808" s="15" t="s">
        <v>213</v>
      </c>
      <c r="F1808" s="15" t="s">
        <v>36</v>
      </c>
      <c r="G1808" s="15">
        <f xml:space="preserve"> IF( ISNA( 'F_Inputs - Reps override'!F1808 ), "", IF( ISBLANK( 'F_Inputs - Reps override'!F1808 ), 'F_Inputs - Reps'!F1808, 'F_Inputs - Reps override'!F1808 ) )</f>
        <v>0</v>
      </c>
      <c r="H1808" s="15">
        <f xml:space="preserve"> IF( ISNA( 'F_Inputs - Reps override'!G1808 ), "", IF( ISBLANK( 'F_Inputs - Reps override'!G1808 ), 'F_Inputs - Reps'!G1808, 'F_Inputs - Reps override'!G1808 ) )</f>
        <v>0</v>
      </c>
      <c r="I1808" s="15">
        <f xml:space="preserve"> IF( ISNA( 'F_Inputs - Reps override'!H1808 ), "", IF( ISBLANK( 'F_Inputs - Reps override'!H1808 ), 'F_Inputs - Reps'!H1808, 'F_Inputs - Reps override'!H1808 ) )</f>
        <v>0</v>
      </c>
      <c r="J1808" s="15">
        <f xml:space="preserve"> IF( ISNA( 'F_Inputs - Reps override'!I1808 ), "", IF( ISBLANK( 'F_Inputs - Reps override'!I1808 ), 'F_Inputs - Reps'!I1808, 'F_Inputs - Reps override'!I1808 ) )</f>
        <v>0</v>
      </c>
      <c r="K1808" s="15">
        <f xml:space="preserve"> IF( ISNA( 'F_Inputs - Reps override'!J1808 ), "", IF( ISBLANK( 'F_Inputs - Reps override'!J1808 ), 'F_Inputs - Reps'!J1808, 'F_Inputs - Reps override'!J1808 ) )</f>
        <v>0</v>
      </c>
      <c r="L1808" s="7">
        <f t="shared" ref="L1808:L1851" si="29" xml:space="preserve"> SUM(G1808:K1808)</f>
        <v>0</v>
      </c>
      <c r="M1808" t="str">
        <f xml:space="preserve"> INDEX(Lookup!$D$3:$D$134, MATCH('Inputs - Reps'!D1808, Lookup!$C$3:$C$134, 0),)</f>
        <v>Plus Capex BIO</v>
      </c>
    </row>
    <row r="1809" spans="3:13">
      <c r="C1809" s="15" t="s">
        <v>310</v>
      </c>
      <c r="D1809" s="15" t="s">
        <v>214</v>
      </c>
      <c r="E1809" s="15" t="s">
        <v>215</v>
      </c>
      <c r="F1809" s="15" t="s">
        <v>36</v>
      </c>
      <c r="G1809" s="15">
        <f xml:space="preserve"> IF( ISNA( 'F_Inputs - Reps override'!F1809 ), "", IF( ISBLANK( 'F_Inputs - Reps override'!F1809 ), 'F_Inputs - Reps'!F1809, 'F_Inputs - Reps override'!F1809 ) )</f>
        <v>0.307</v>
      </c>
      <c r="H1809" s="15">
        <f xml:space="preserve"> IF( ISNA( 'F_Inputs - Reps override'!G1809 ), "", IF( ISBLANK( 'F_Inputs - Reps override'!G1809 ), 'F_Inputs - Reps'!G1809, 'F_Inputs - Reps override'!G1809 ) )</f>
        <v>0.30399999999999999</v>
      </c>
      <c r="I1809" s="15">
        <f xml:space="preserve"> IF( ISNA( 'F_Inputs - Reps override'!H1809 ), "", IF( ISBLANK( 'F_Inputs - Reps override'!H1809 ), 'F_Inputs - Reps'!H1809, 'F_Inputs - Reps override'!H1809 ) )</f>
        <v>0.3</v>
      </c>
      <c r="J1809" s="15">
        <f xml:space="preserve"> IF( ISNA( 'F_Inputs - Reps override'!I1809 ), "", IF( ISBLANK( 'F_Inputs - Reps override'!I1809 ), 'F_Inputs - Reps'!I1809, 'F_Inputs - Reps override'!I1809 ) )</f>
        <v>0.29599999999999999</v>
      </c>
      <c r="K1809" s="15">
        <f xml:space="preserve"> IF( ISNA( 'F_Inputs - Reps override'!J1809 ), "", IF( ISBLANK( 'F_Inputs - Reps override'!J1809 ), 'F_Inputs - Reps'!J1809, 'F_Inputs - Reps override'!J1809 ) )</f>
        <v>0.29299999999999998</v>
      </c>
      <c r="L1809" s="7">
        <f t="shared" si="29"/>
        <v>1.5</v>
      </c>
      <c r="M1809" t="str">
        <f xml:space="preserve"> INDEX(Lookup!$D$3:$D$134, MATCH('Inputs - Reps'!D1809, Lookup!$C$3:$C$134, 0),)</f>
        <v>Plus Capex WWN</v>
      </c>
    </row>
    <row r="1810" spans="3:13">
      <c r="C1810" s="15" t="s">
        <v>310</v>
      </c>
      <c r="D1810" s="15" t="s">
        <v>216</v>
      </c>
      <c r="E1810" s="15" t="s">
        <v>217</v>
      </c>
      <c r="F1810" s="15" t="s">
        <v>36</v>
      </c>
      <c r="G1810" s="15">
        <f xml:space="preserve"> IF( ISNA( 'F_Inputs - Reps override'!F1810 ), "", IF( ISBLANK( 'F_Inputs - Reps override'!F1810 ), 'F_Inputs - Reps'!F1810, 'F_Inputs - Reps override'!F1810 ) )</f>
        <v>9.9760000000000009</v>
      </c>
      <c r="H1810" s="15">
        <f xml:space="preserve"> IF( ISNA( 'F_Inputs - Reps override'!G1810 ), "", IF( ISBLANK( 'F_Inputs - Reps override'!G1810 ), 'F_Inputs - Reps'!G1810, 'F_Inputs - Reps override'!G1810 ) )</f>
        <v>10.048</v>
      </c>
      <c r="I1810" s="15">
        <f xml:space="preserve"> IF( ISNA( 'F_Inputs - Reps override'!H1810 ), "", IF( ISBLANK( 'F_Inputs - Reps override'!H1810 ), 'F_Inputs - Reps'!H1810, 'F_Inputs - Reps override'!H1810 ) )</f>
        <v>10.956</v>
      </c>
      <c r="J1810" s="15">
        <f xml:space="preserve"> IF( ISNA( 'F_Inputs - Reps override'!I1810 ), "", IF( ISBLANK( 'F_Inputs - Reps override'!I1810 ), 'F_Inputs - Reps'!I1810, 'F_Inputs - Reps override'!I1810 ) )</f>
        <v>9.3870000000000005</v>
      </c>
      <c r="K1810" s="15">
        <f xml:space="preserve"> IF( ISNA( 'F_Inputs - Reps override'!J1810 ), "", IF( ISBLANK( 'F_Inputs - Reps override'!J1810 ), 'F_Inputs - Reps'!J1810, 'F_Inputs - Reps override'!J1810 ) )</f>
        <v>9.61</v>
      </c>
      <c r="L1810" s="7">
        <f t="shared" si="29"/>
        <v>49.977000000000004</v>
      </c>
      <c r="M1810" t="str">
        <f xml:space="preserve"> INDEX(Lookup!$D$3:$D$134, MATCH('Inputs - Reps'!D1810, Lookup!$C$3:$C$134, 0),)</f>
        <v>Plus Capex WWN</v>
      </c>
    </row>
    <row r="1811" spans="3:13">
      <c r="C1811" s="15" t="s">
        <v>310</v>
      </c>
      <c r="D1811" s="15" t="s">
        <v>218</v>
      </c>
      <c r="E1811" s="15" t="s">
        <v>219</v>
      </c>
      <c r="F1811" s="15" t="s">
        <v>36</v>
      </c>
      <c r="G1811" s="15">
        <f xml:space="preserve"> IF( ISNA( 'F_Inputs - Reps override'!F1811 ), "", IF( ISBLANK( 'F_Inputs - Reps override'!F1811 ), 'F_Inputs - Reps'!F1811, 'F_Inputs - Reps override'!F1811 ) )</f>
        <v>0</v>
      </c>
      <c r="H1811" s="15">
        <f xml:space="preserve"> IF( ISNA( 'F_Inputs - Reps override'!G1811 ), "", IF( ISBLANK( 'F_Inputs - Reps override'!G1811 ), 'F_Inputs - Reps'!G1811, 'F_Inputs - Reps override'!G1811 ) )</f>
        <v>0</v>
      </c>
      <c r="I1811" s="15">
        <f xml:space="preserve"> IF( ISNA( 'F_Inputs - Reps override'!H1811 ), "", IF( ISBLANK( 'F_Inputs - Reps override'!H1811 ), 'F_Inputs - Reps'!H1811, 'F_Inputs - Reps override'!H1811 ) )</f>
        <v>0</v>
      </c>
      <c r="J1811" s="15">
        <f xml:space="preserve"> IF( ISNA( 'F_Inputs - Reps override'!I1811 ), "", IF( ISBLANK( 'F_Inputs - Reps override'!I1811 ), 'F_Inputs - Reps'!I1811, 'F_Inputs - Reps override'!I1811 ) )</f>
        <v>0</v>
      </c>
      <c r="K1811" s="15">
        <f xml:space="preserve"> IF( ISNA( 'F_Inputs - Reps override'!J1811 ), "", IF( ISBLANK( 'F_Inputs - Reps override'!J1811 ), 'F_Inputs - Reps'!J1811, 'F_Inputs - Reps override'!J1811 ) )</f>
        <v>0</v>
      </c>
      <c r="L1811" s="7">
        <f t="shared" si="29"/>
        <v>0</v>
      </c>
      <c r="M1811" t="str">
        <f xml:space="preserve"> INDEX(Lookup!$D$3:$D$134, MATCH('Inputs - Reps'!D1811, Lookup!$C$3:$C$134, 0),)</f>
        <v>Plus Capex BIO</v>
      </c>
    </row>
    <row r="1812" spans="3:13">
      <c r="C1812" s="15" t="s">
        <v>310</v>
      </c>
      <c r="D1812" s="15" t="s">
        <v>220</v>
      </c>
      <c r="E1812" s="15" t="s">
        <v>221</v>
      </c>
      <c r="F1812" s="15" t="s">
        <v>36</v>
      </c>
      <c r="G1812" s="15">
        <f xml:space="preserve"> IF( ISNA( 'F_Inputs - Reps override'!F1812 ), "", IF( ISBLANK( 'F_Inputs - Reps override'!F1812 ), 'F_Inputs - Reps'!F1812, 'F_Inputs - Reps override'!F1812 ) )</f>
        <v>0</v>
      </c>
      <c r="H1812" s="15">
        <f xml:space="preserve"> IF( ISNA( 'F_Inputs - Reps override'!G1812 ), "", IF( ISBLANK( 'F_Inputs - Reps override'!G1812 ), 'F_Inputs - Reps'!G1812, 'F_Inputs - Reps override'!G1812 ) )</f>
        <v>0</v>
      </c>
      <c r="I1812" s="15">
        <f xml:space="preserve"> IF( ISNA( 'F_Inputs - Reps override'!H1812 ), "", IF( ISBLANK( 'F_Inputs - Reps override'!H1812 ), 'F_Inputs - Reps'!H1812, 'F_Inputs - Reps override'!H1812 ) )</f>
        <v>0</v>
      </c>
      <c r="J1812" s="15">
        <f xml:space="preserve"> IF( ISNA( 'F_Inputs - Reps override'!I1812 ), "", IF( ISBLANK( 'F_Inputs - Reps override'!I1812 ), 'F_Inputs - Reps'!I1812, 'F_Inputs - Reps override'!I1812 ) )</f>
        <v>0</v>
      </c>
      <c r="K1812" s="15">
        <f xml:space="preserve"> IF( ISNA( 'F_Inputs - Reps override'!J1812 ), "", IF( ISBLANK( 'F_Inputs - Reps override'!J1812 ), 'F_Inputs - Reps'!J1812, 'F_Inputs - Reps override'!J1812 ) )</f>
        <v>0</v>
      </c>
      <c r="L1812" s="7">
        <f t="shared" si="29"/>
        <v>0</v>
      </c>
      <c r="M1812" t="str">
        <f xml:space="preserve"> INDEX(Lookup!$D$3:$D$134, MATCH('Inputs - Reps'!D1812, Lookup!$C$3:$C$134, 0),)</f>
        <v>Plus Capex BIO</v>
      </c>
    </row>
    <row r="1813" spans="3:13">
      <c r="C1813" s="15" t="s">
        <v>310</v>
      </c>
      <c r="D1813" s="15" t="s">
        <v>222</v>
      </c>
      <c r="E1813" s="15" t="s">
        <v>223</v>
      </c>
      <c r="F1813" s="15" t="s">
        <v>36</v>
      </c>
      <c r="G1813" s="15">
        <f xml:space="preserve"> IF( ISNA( 'F_Inputs - Reps override'!F1813 ), "", IF( ISBLANK( 'F_Inputs - Reps override'!F1813 ), 'F_Inputs - Reps'!F1813, 'F_Inputs - Reps override'!F1813 ) )</f>
        <v>0</v>
      </c>
      <c r="H1813" s="15">
        <f xml:space="preserve"> IF( ISNA( 'F_Inputs - Reps override'!G1813 ), "", IF( ISBLANK( 'F_Inputs - Reps override'!G1813 ), 'F_Inputs - Reps'!G1813, 'F_Inputs - Reps override'!G1813 ) )</f>
        <v>0</v>
      </c>
      <c r="I1813" s="15">
        <f xml:space="preserve"> IF( ISNA( 'F_Inputs - Reps override'!H1813 ), "", IF( ISBLANK( 'F_Inputs - Reps override'!H1813 ), 'F_Inputs - Reps'!H1813, 'F_Inputs - Reps override'!H1813 ) )</f>
        <v>0</v>
      </c>
      <c r="J1813" s="15">
        <f xml:space="preserve"> IF( ISNA( 'F_Inputs - Reps override'!I1813 ), "", IF( ISBLANK( 'F_Inputs - Reps override'!I1813 ), 'F_Inputs - Reps'!I1813, 'F_Inputs - Reps override'!I1813 ) )</f>
        <v>0</v>
      </c>
      <c r="K1813" s="15">
        <f xml:space="preserve"> IF( ISNA( 'F_Inputs - Reps override'!J1813 ), "", IF( ISBLANK( 'F_Inputs - Reps override'!J1813 ), 'F_Inputs - Reps'!J1813, 'F_Inputs - Reps override'!J1813 ) )</f>
        <v>0</v>
      </c>
      <c r="L1813" s="7">
        <f t="shared" si="29"/>
        <v>0</v>
      </c>
      <c r="M1813" t="str">
        <f xml:space="preserve"> INDEX(Lookup!$D$3:$D$134, MATCH('Inputs - Reps'!D1813, Lookup!$C$3:$C$134, 0),)</f>
        <v>Plus Capex BIO</v>
      </c>
    </row>
    <row r="1814" spans="3:13">
      <c r="C1814" s="15" t="s">
        <v>310</v>
      </c>
      <c r="D1814" s="15" t="s">
        <v>224</v>
      </c>
      <c r="E1814" s="15" t="s">
        <v>225</v>
      </c>
      <c r="F1814" s="15" t="s">
        <v>36</v>
      </c>
      <c r="G1814" s="15">
        <f xml:space="preserve"> IF( ISNA( 'F_Inputs - Reps override'!F1814 ), "", IF( ISBLANK( 'F_Inputs - Reps override'!F1814 ), 'F_Inputs - Reps'!F1814, 'F_Inputs - Reps override'!F1814 ) )</f>
        <v>0</v>
      </c>
      <c r="H1814" s="15">
        <f xml:space="preserve"> IF( ISNA( 'F_Inputs - Reps override'!G1814 ), "", IF( ISBLANK( 'F_Inputs - Reps override'!G1814 ), 'F_Inputs - Reps'!G1814, 'F_Inputs - Reps override'!G1814 ) )</f>
        <v>0</v>
      </c>
      <c r="I1814" s="15">
        <f xml:space="preserve"> IF( ISNA( 'F_Inputs - Reps override'!H1814 ), "", IF( ISBLANK( 'F_Inputs - Reps override'!H1814 ), 'F_Inputs - Reps'!H1814, 'F_Inputs - Reps override'!H1814 ) )</f>
        <v>0</v>
      </c>
      <c r="J1814" s="15">
        <f xml:space="preserve"> IF( ISNA( 'F_Inputs - Reps override'!I1814 ), "", IF( ISBLANK( 'F_Inputs - Reps override'!I1814 ), 'F_Inputs - Reps'!I1814, 'F_Inputs - Reps override'!I1814 ) )</f>
        <v>0</v>
      </c>
      <c r="K1814" s="15">
        <f xml:space="preserve"> IF( ISNA( 'F_Inputs - Reps override'!J1814 ), "", IF( ISBLANK( 'F_Inputs - Reps override'!J1814 ), 'F_Inputs - Reps'!J1814, 'F_Inputs - Reps override'!J1814 ) )</f>
        <v>0</v>
      </c>
      <c r="L1814" s="7">
        <f t="shared" si="29"/>
        <v>0</v>
      </c>
      <c r="M1814" t="str">
        <f xml:space="preserve"> INDEX(Lookup!$D$3:$D$134, MATCH('Inputs - Reps'!D1814, Lookup!$C$3:$C$134, 0),)</f>
        <v>Plus Capex WWN</v>
      </c>
    </row>
    <row r="1815" spans="3:13">
      <c r="C1815" s="15" t="s">
        <v>310</v>
      </c>
      <c r="D1815" s="15" t="s">
        <v>226</v>
      </c>
      <c r="E1815" s="15" t="s">
        <v>227</v>
      </c>
      <c r="F1815" s="15" t="s">
        <v>36</v>
      </c>
      <c r="G1815" s="15">
        <f xml:space="preserve"> IF( ISNA( 'F_Inputs - Reps override'!F1815 ), "", IF( ISBLANK( 'F_Inputs - Reps override'!F1815 ), 'F_Inputs - Reps'!F1815, 'F_Inputs - Reps override'!F1815 ) )</f>
        <v>0</v>
      </c>
      <c r="H1815" s="15">
        <f xml:space="preserve"> IF( ISNA( 'F_Inputs - Reps override'!G1815 ), "", IF( ISBLANK( 'F_Inputs - Reps override'!G1815 ), 'F_Inputs - Reps'!G1815, 'F_Inputs - Reps override'!G1815 ) )</f>
        <v>0</v>
      </c>
      <c r="I1815" s="15">
        <f xml:space="preserve"> IF( ISNA( 'F_Inputs - Reps override'!H1815 ), "", IF( ISBLANK( 'F_Inputs - Reps override'!H1815 ), 'F_Inputs - Reps'!H1815, 'F_Inputs - Reps override'!H1815 ) )</f>
        <v>0</v>
      </c>
      <c r="J1815" s="15">
        <f xml:space="preserve"> IF( ISNA( 'F_Inputs - Reps override'!I1815 ), "", IF( ISBLANK( 'F_Inputs - Reps override'!I1815 ), 'F_Inputs - Reps'!I1815, 'F_Inputs - Reps override'!I1815 ) )</f>
        <v>0</v>
      </c>
      <c r="K1815" s="15">
        <f xml:space="preserve"> IF( ISNA( 'F_Inputs - Reps override'!J1815 ), "", IF( ISBLANK( 'F_Inputs - Reps override'!J1815 ), 'F_Inputs - Reps'!J1815, 'F_Inputs - Reps override'!J1815 ) )</f>
        <v>0</v>
      </c>
      <c r="L1815" s="7">
        <f t="shared" si="29"/>
        <v>0</v>
      </c>
      <c r="M1815" t="str">
        <f xml:space="preserve"> INDEX(Lookup!$D$3:$D$134, MATCH('Inputs - Reps'!D1815, Lookup!$C$3:$C$134, 0),)</f>
        <v>Plus Capex WWN</v>
      </c>
    </row>
    <row r="1816" spans="3:13">
      <c r="C1816" s="15" t="s">
        <v>310</v>
      </c>
      <c r="D1816" s="15" t="s">
        <v>228</v>
      </c>
      <c r="E1816" s="15" t="s">
        <v>229</v>
      </c>
      <c r="F1816" s="15" t="s">
        <v>36</v>
      </c>
      <c r="G1816" s="15">
        <f xml:space="preserve"> IF( ISNA( 'F_Inputs - Reps override'!F1816 ), "", IF( ISBLANK( 'F_Inputs - Reps override'!F1816 ), 'F_Inputs - Reps'!F1816, 'F_Inputs - Reps override'!F1816 ) )</f>
        <v>0</v>
      </c>
      <c r="H1816" s="15">
        <f xml:space="preserve"> IF( ISNA( 'F_Inputs - Reps override'!G1816 ), "", IF( ISBLANK( 'F_Inputs - Reps override'!G1816 ), 'F_Inputs - Reps'!G1816, 'F_Inputs - Reps override'!G1816 ) )</f>
        <v>0</v>
      </c>
      <c r="I1816" s="15">
        <f xml:space="preserve"> IF( ISNA( 'F_Inputs - Reps override'!H1816 ), "", IF( ISBLANK( 'F_Inputs - Reps override'!H1816 ), 'F_Inputs - Reps'!H1816, 'F_Inputs - Reps override'!H1816 ) )</f>
        <v>0</v>
      </c>
      <c r="J1816" s="15">
        <f xml:space="preserve"> IF( ISNA( 'F_Inputs - Reps override'!I1816 ), "", IF( ISBLANK( 'F_Inputs - Reps override'!I1816 ), 'F_Inputs - Reps'!I1816, 'F_Inputs - Reps override'!I1816 ) )</f>
        <v>0</v>
      </c>
      <c r="K1816" s="15">
        <f xml:space="preserve"> IF( ISNA( 'F_Inputs - Reps override'!J1816 ), "", IF( ISBLANK( 'F_Inputs - Reps override'!J1816 ), 'F_Inputs - Reps'!J1816, 'F_Inputs - Reps override'!J1816 ) )</f>
        <v>0</v>
      </c>
      <c r="L1816" s="7">
        <f t="shared" si="29"/>
        <v>0</v>
      </c>
      <c r="M1816" t="str">
        <f xml:space="preserve"> INDEX(Lookup!$D$3:$D$134, MATCH('Inputs - Reps'!D1816, Lookup!$C$3:$C$134, 0),)</f>
        <v>Plus Capex BIO</v>
      </c>
    </row>
    <row r="1817" spans="3:13">
      <c r="C1817" s="15" t="s">
        <v>310</v>
      </c>
      <c r="D1817" s="15" t="s">
        <v>230</v>
      </c>
      <c r="E1817" s="15" t="s">
        <v>231</v>
      </c>
      <c r="F1817" s="15" t="s">
        <v>36</v>
      </c>
      <c r="G1817" s="15">
        <f xml:space="preserve"> IF( ISNA( 'F_Inputs - Reps override'!F1817 ), "", IF( ISBLANK( 'F_Inputs - Reps override'!F1817 ), 'F_Inputs - Reps'!F1817, 'F_Inputs - Reps override'!F1817 ) )</f>
        <v>0</v>
      </c>
      <c r="H1817" s="15">
        <f xml:space="preserve"> IF( ISNA( 'F_Inputs - Reps override'!G1817 ), "", IF( ISBLANK( 'F_Inputs - Reps override'!G1817 ), 'F_Inputs - Reps'!G1817, 'F_Inputs - Reps override'!G1817 ) )</f>
        <v>0</v>
      </c>
      <c r="I1817" s="15">
        <f xml:space="preserve"> IF( ISNA( 'F_Inputs - Reps override'!H1817 ), "", IF( ISBLANK( 'F_Inputs - Reps override'!H1817 ), 'F_Inputs - Reps'!H1817, 'F_Inputs - Reps override'!H1817 ) )</f>
        <v>0</v>
      </c>
      <c r="J1817" s="15">
        <f xml:space="preserve"> IF( ISNA( 'F_Inputs - Reps override'!I1817 ), "", IF( ISBLANK( 'F_Inputs - Reps override'!I1817 ), 'F_Inputs - Reps'!I1817, 'F_Inputs - Reps override'!I1817 ) )</f>
        <v>0</v>
      </c>
      <c r="K1817" s="15">
        <f xml:space="preserve"> IF( ISNA( 'F_Inputs - Reps override'!J1817 ), "", IF( ISBLANK( 'F_Inputs - Reps override'!J1817 ), 'F_Inputs - Reps'!J1817, 'F_Inputs - Reps override'!J1817 ) )</f>
        <v>0</v>
      </c>
      <c r="L1817" s="7">
        <f t="shared" si="29"/>
        <v>0</v>
      </c>
      <c r="M1817" t="str">
        <f xml:space="preserve"> INDEX(Lookup!$D$3:$D$134, MATCH('Inputs - Reps'!D1817, Lookup!$C$3:$C$134, 0),)</f>
        <v>Plus Capex BIO</v>
      </c>
    </row>
    <row r="1818" spans="3:13">
      <c r="C1818" s="15" t="s">
        <v>310</v>
      </c>
      <c r="D1818" s="15" t="s">
        <v>232</v>
      </c>
      <c r="E1818" s="15" t="s">
        <v>233</v>
      </c>
      <c r="F1818" s="15" t="s">
        <v>36</v>
      </c>
      <c r="G1818" s="15">
        <f xml:space="preserve"> IF( ISNA( 'F_Inputs - Reps override'!F1818 ), "", IF( ISBLANK( 'F_Inputs - Reps override'!F1818 ), 'F_Inputs - Reps'!F1818, 'F_Inputs - Reps override'!F1818 ) )</f>
        <v>0</v>
      </c>
      <c r="H1818" s="15">
        <f xml:space="preserve"> IF( ISNA( 'F_Inputs - Reps override'!G1818 ), "", IF( ISBLANK( 'F_Inputs - Reps override'!G1818 ), 'F_Inputs - Reps'!G1818, 'F_Inputs - Reps override'!G1818 ) )</f>
        <v>0</v>
      </c>
      <c r="I1818" s="15">
        <f xml:space="preserve"> IF( ISNA( 'F_Inputs - Reps override'!H1818 ), "", IF( ISBLANK( 'F_Inputs - Reps override'!H1818 ), 'F_Inputs - Reps'!H1818, 'F_Inputs - Reps override'!H1818 ) )</f>
        <v>0</v>
      </c>
      <c r="J1818" s="15">
        <f xml:space="preserve"> IF( ISNA( 'F_Inputs - Reps override'!I1818 ), "", IF( ISBLANK( 'F_Inputs - Reps override'!I1818 ), 'F_Inputs - Reps'!I1818, 'F_Inputs - Reps override'!I1818 ) )</f>
        <v>0</v>
      </c>
      <c r="K1818" s="15">
        <f xml:space="preserve"> IF( ISNA( 'F_Inputs - Reps override'!J1818 ), "", IF( ISBLANK( 'F_Inputs - Reps override'!J1818 ), 'F_Inputs - Reps'!J1818, 'F_Inputs - Reps override'!J1818 ) )</f>
        <v>0</v>
      </c>
      <c r="L1818" s="7">
        <f t="shared" si="29"/>
        <v>0</v>
      </c>
      <c r="M1818" t="str">
        <f xml:space="preserve"> INDEX(Lookup!$D$3:$D$134, MATCH('Inputs - Reps'!D1818, Lookup!$C$3:$C$134, 0),)</f>
        <v>Plus Capex BIO</v>
      </c>
    </row>
    <row r="1819" spans="3:13">
      <c r="C1819" s="15" t="s">
        <v>310</v>
      </c>
      <c r="D1819" s="15" t="s">
        <v>234</v>
      </c>
      <c r="E1819" s="15" t="s">
        <v>235</v>
      </c>
      <c r="F1819" s="15" t="s">
        <v>36</v>
      </c>
      <c r="G1819" s="15">
        <f xml:space="preserve"> IF( ISNA( 'F_Inputs - Reps override'!F1819 ), "", IF( ISBLANK( 'F_Inputs - Reps override'!F1819 ), 'F_Inputs - Reps'!F1819, 'F_Inputs - Reps override'!F1819 ) )</f>
        <v>0</v>
      </c>
      <c r="H1819" s="15">
        <f xml:space="preserve"> IF( ISNA( 'F_Inputs - Reps override'!G1819 ), "", IF( ISBLANK( 'F_Inputs - Reps override'!G1819 ), 'F_Inputs - Reps'!G1819, 'F_Inputs - Reps override'!G1819 ) )</f>
        <v>0</v>
      </c>
      <c r="I1819" s="15">
        <f xml:space="preserve"> IF( ISNA( 'F_Inputs - Reps override'!H1819 ), "", IF( ISBLANK( 'F_Inputs - Reps override'!H1819 ), 'F_Inputs - Reps'!H1819, 'F_Inputs - Reps override'!H1819 ) )</f>
        <v>0</v>
      </c>
      <c r="J1819" s="15">
        <f xml:space="preserve"> IF( ISNA( 'F_Inputs - Reps override'!I1819 ), "", IF( ISBLANK( 'F_Inputs - Reps override'!I1819 ), 'F_Inputs - Reps'!I1819, 'F_Inputs - Reps override'!I1819 ) )</f>
        <v>0</v>
      </c>
      <c r="K1819" s="15">
        <f xml:space="preserve"> IF( ISNA( 'F_Inputs - Reps override'!J1819 ), "", IF( ISBLANK( 'F_Inputs - Reps override'!J1819 ), 'F_Inputs - Reps'!J1819, 'F_Inputs - Reps override'!J1819 ) )</f>
        <v>0</v>
      </c>
      <c r="L1819" s="7">
        <f t="shared" si="29"/>
        <v>0</v>
      </c>
      <c r="M1819" t="str">
        <f xml:space="preserve"> INDEX(Lookup!$D$3:$D$134, MATCH('Inputs - Reps'!D1819, Lookup!$C$3:$C$134, 0),)</f>
        <v>Plus Capex WWN</v>
      </c>
    </row>
    <row r="1820" spans="3:13">
      <c r="C1820" s="15" t="s">
        <v>310</v>
      </c>
      <c r="D1820" s="15" t="s">
        <v>236</v>
      </c>
      <c r="E1820" s="15" t="s">
        <v>237</v>
      </c>
      <c r="F1820" s="15" t="s">
        <v>36</v>
      </c>
      <c r="G1820" s="15">
        <f xml:space="preserve"> IF( ISNA( 'F_Inputs - Reps override'!F1820 ), "", IF( ISBLANK( 'F_Inputs - Reps override'!F1820 ), 'F_Inputs - Reps'!F1820, 'F_Inputs - Reps override'!F1820 ) )</f>
        <v>0</v>
      </c>
      <c r="H1820" s="15">
        <f xml:space="preserve"> IF( ISNA( 'F_Inputs - Reps override'!G1820 ), "", IF( ISBLANK( 'F_Inputs - Reps override'!G1820 ), 'F_Inputs - Reps'!G1820, 'F_Inputs - Reps override'!G1820 ) )</f>
        <v>0</v>
      </c>
      <c r="I1820" s="15">
        <f xml:space="preserve"> IF( ISNA( 'F_Inputs - Reps override'!H1820 ), "", IF( ISBLANK( 'F_Inputs - Reps override'!H1820 ), 'F_Inputs - Reps'!H1820, 'F_Inputs - Reps override'!H1820 ) )</f>
        <v>0</v>
      </c>
      <c r="J1820" s="15">
        <f xml:space="preserve"> IF( ISNA( 'F_Inputs - Reps override'!I1820 ), "", IF( ISBLANK( 'F_Inputs - Reps override'!I1820 ), 'F_Inputs - Reps'!I1820, 'F_Inputs - Reps override'!I1820 ) )</f>
        <v>0</v>
      </c>
      <c r="K1820" s="15">
        <f xml:space="preserve"> IF( ISNA( 'F_Inputs - Reps override'!J1820 ), "", IF( ISBLANK( 'F_Inputs - Reps override'!J1820 ), 'F_Inputs - Reps'!J1820, 'F_Inputs - Reps override'!J1820 ) )</f>
        <v>0</v>
      </c>
      <c r="L1820" s="7">
        <f t="shared" si="29"/>
        <v>0</v>
      </c>
      <c r="M1820" t="str">
        <f xml:space="preserve"> INDEX(Lookup!$D$3:$D$134, MATCH('Inputs - Reps'!D1820, Lookup!$C$3:$C$134, 0),)</f>
        <v>Plus Capex WWN</v>
      </c>
    </row>
    <row r="1821" spans="3:13">
      <c r="C1821" s="15" t="s">
        <v>310</v>
      </c>
      <c r="D1821" s="15" t="s">
        <v>238</v>
      </c>
      <c r="E1821" s="15" t="s">
        <v>239</v>
      </c>
      <c r="F1821" s="15" t="s">
        <v>36</v>
      </c>
      <c r="G1821" s="15">
        <f xml:space="preserve"> IF( ISNA( 'F_Inputs - Reps override'!F1821 ), "", IF( ISBLANK( 'F_Inputs - Reps override'!F1821 ), 'F_Inputs - Reps'!F1821, 'F_Inputs - Reps override'!F1821 ) )</f>
        <v>0</v>
      </c>
      <c r="H1821" s="15">
        <f xml:space="preserve"> IF( ISNA( 'F_Inputs - Reps override'!G1821 ), "", IF( ISBLANK( 'F_Inputs - Reps override'!G1821 ), 'F_Inputs - Reps'!G1821, 'F_Inputs - Reps override'!G1821 ) )</f>
        <v>0</v>
      </c>
      <c r="I1821" s="15">
        <f xml:space="preserve"> IF( ISNA( 'F_Inputs - Reps override'!H1821 ), "", IF( ISBLANK( 'F_Inputs - Reps override'!H1821 ), 'F_Inputs - Reps'!H1821, 'F_Inputs - Reps override'!H1821 ) )</f>
        <v>0</v>
      </c>
      <c r="J1821" s="15">
        <f xml:space="preserve"> IF( ISNA( 'F_Inputs - Reps override'!I1821 ), "", IF( ISBLANK( 'F_Inputs - Reps override'!I1821 ), 'F_Inputs - Reps'!I1821, 'F_Inputs - Reps override'!I1821 ) )</f>
        <v>0</v>
      </c>
      <c r="K1821" s="15">
        <f xml:space="preserve"> IF( ISNA( 'F_Inputs - Reps override'!J1821 ), "", IF( ISBLANK( 'F_Inputs - Reps override'!J1821 ), 'F_Inputs - Reps'!J1821, 'F_Inputs - Reps override'!J1821 ) )</f>
        <v>0</v>
      </c>
      <c r="L1821" s="7">
        <f t="shared" si="29"/>
        <v>0</v>
      </c>
      <c r="M1821" t="str">
        <f xml:space="preserve"> INDEX(Lookup!$D$3:$D$134, MATCH('Inputs - Reps'!D1821, Lookup!$C$3:$C$134, 0),)</f>
        <v>Plus Capex BIO</v>
      </c>
    </row>
    <row r="1822" spans="3:13">
      <c r="C1822" s="15" t="s">
        <v>310</v>
      </c>
      <c r="D1822" s="15" t="s">
        <v>240</v>
      </c>
      <c r="E1822" s="15" t="s">
        <v>241</v>
      </c>
      <c r="F1822" s="15" t="s">
        <v>36</v>
      </c>
      <c r="G1822" s="15">
        <f xml:space="preserve"> IF( ISNA( 'F_Inputs - Reps override'!F1822 ), "", IF( ISBLANK( 'F_Inputs - Reps override'!F1822 ), 'F_Inputs - Reps'!F1822, 'F_Inputs - Reps override'!F1822 ) )</f>
        <v>0</v>
      </c>
      <c r="H1822" s="15">
        <f xml:space="preserve"> IF( ISNA( 'F_Inputs - Reps override'!G1822 ), "", IF( ISBLANK( 'F_Inputs - Reps override'!G1822 ), 'F_Inputs - Reps'!G1822, 'F_Inputs - Reps override'!G1822 ) )</f>
        <v>0</v>
      </c>
      <c r="I1822" s="15">
        <f xml:space="preserve"> IF( ISNA( 'F_Inputs - Reps override'!H1822 ), "", IF( ISBLANK( 'F_Inputs - Reps override'!H1822 ), 'F_Inputs - Reps'!H1822, 'F_Inputs - Reps override'!H1822 ) )</f>
        <v>0</v>
      </c>
      <c r="J1822" s="15">
        <f xml:space="preserve"> IF( ISNA( 'F_Inputs - Reps override'!I1822 ), "", IF( ISBLANK( 'F_Inputs - Reps override'!I1822 ), 'F_Inputs - Reps'!I1822, 'F_Inputs - Reps override'!I1822 ) )</f>
        <v>0</v>
      </c>
      <c r="K1822" s="15">
        <f xml:space="preserve"> IF( ISNA( 'F_Inputs - Reps override'!J1822 ), "", IF( ISBLANK( 'F_Inputs - Reps override'!J1822 ), 'F_Inputs - Reps'!J1822, 'F_Inputs - Reps override'!J1822 ) )</f>
        <v>0</v>
      </c>
      <c r="L1822" s="7">
        <f t="shared" si="29"/>
        <v>0</v>
      </c>
      <c r="M1822" t="str">
        <f xml:space="preserve"> INDEX(Lookup!$D$3:$D$134, MATCH('Inputs - Reps'!D1822, Lookup!$C$3:$C$134, 0),)</f>
        <v>Plus Capex BIO</v>
      </c>
    </row>
    <row r="1823" spans="3:13">
      <c r="C1823" s="15" t="s">
        <v>310</v>
      </c>
      <c r="D1823" s="15" t="s">
        <v>242</v>
      </c>
      <c r="E1823" s="15" t="s">
        <v>243</v>
      </c>
      <c r="F1823" s="15" t="s">
        <v>36</v>
      </c>
      <c r="G1823" s="15">
        <f xml:space="preserve"> IF( ISNA( 'F_Inputs - Reps override'!F1823 ), "", IF( ISBLANK( 'F_Inputs - Reps override'!F1823 ), 'F_Inputs - Reps'!F1823, 'F_Inputs - Reps override'!F1823 ) )</f>
        <v>0</v>
      </c>
      <c r="H1823" s="15">
        <f xml:space="preserve"> IF( ISNA( 'F_Inputs - Reps override'!G1823 ), "", IF( ISBLANK( 'F_Inputs - Reps override'!G1823 ), 'F_Inputs - Reps'!G1823, 'F_Inputs - Reps override'!G1823 ) )</f>
        <v>0</v>
      </c>
      <c r="I1823" s="15">
        <f xml:space="preserve"> IF( ISNA( 'F_Inputs - Reps override'!H1823 ), "", IF( ISBLANK( 'F_Inputs - Reps override'!H1823 ), 'F_Inputs - Reps'!H1823, 'F_Inputs - Reps override'!H1823 ) )</f>
        <v>0</v>
      </c>
      <c r="J1823" s="15">
        <f xml:space="preserve"> IF( ISNA( 'F_Inputs - Reps override'!I1823 ), "", IF( ISBLANK( 'F_Inputs - Reps override'!I1823 ), 'F_Inputs - Reps'!I1823, 'F_Inputs - Reps override'!I1823 ) )</f>
        <v>0</v>
      </c>
      <c r="K1823" s="15">
        <f xml:space="preserve"> IF( ISNA( 'F_Inputs - Reps override'!J1823 ), "", IF( ISBLANK( 'F_Inputs - Reps override'!J1823 ), 'F_Inputs - Reps'!J1823, 'F_Inputs - Reps override'!J1823 ) )</f>
        <v>0</v>
      </c>
      <c r="L1823" s="7">
        <f t="shared" si="29"/>
        <v>0</v>
      </c>
      <c r="M1823" t="str">
        <f xml:space="preserve"> INDEX(Lookup!$D$3:$D$134, MATCH('Inputs - Reps'!D1823, Lookup!$C$3:$C$134, 0),)</f>
        <v>Plus Capex BIO</v>
      </c>
    </row>
    <row r="1824" spans="3:13">
      <c r="C1824" s="15" t="s">
        <v>310</v>
      </c>
      <c r="D1824" s="15" t="s">
        <v>244</v>
      </c>
      <c r="E1824" s="15" t="s">
        <v>245</v>
      </c>
      <c r="F1824" s="15" t="s">
        <v>36</v>
      </c>
      <c r="G1824" s="15">
        <f xml:space="preserve"> IF( ISNA( 'F_Inputs - Reps override'!F1824 ), "", IF( ISBLANK( 'F_Inputs - Reps override'!F1824 ), 'F_Inputs - Reps'!F1824, 'F_Inputs - Reps override'!F1824 ) )</f>
        <v>70.662000000000006</v>
      </c>
      <c r="H1824" s="15">
        <f xml:space="preserve"> IF( ISNA( 'F_Inputs - Reps override'!G1824 ), "", IF( ISBLANK( 'F_Inputs - Reps override'!G1824 ), 'F_Inputs - Reps'!G1824, 'F_Inputs - Reps override'!G1824 ) )</f>
        <v>37.526000000000003</v>
      </c>
      <c r="I1824" s="15">
        <f xml:space="preserve"> IF( ISNA( 'F_Inputs - Reps override'!H1824 ), "", IF( ISBLANK( 'F_Inputs - Reps override'!H1824 ), 'F_Inputs - Reps'!H1824, 'F_Inputs - Reps override'!H1824 ) )</f>
        <v>36.399000000000001</v>
      </c>
      <c r="J1824" s="15">
        <f xml:space="preserve"> IF( ISNA( 'F_Inputs - Reps override'!I1824 ), "", IF( ISBLANK( 'F_Inputs - Reps override'!I1824 ), 'F_Inputs - Reps'!I1824, 'F_Inputs - Reps override'!I1824 ) )</f>
        <v>28.774999999999999</v>
      </c>
      <c r="K1824" s="15">
        <f xml:space="preserve"> IF( ISNA( 'F_Inputs - Reps override'!J1824 ), "", IF( ISBLANK( 'F_Inputs - Reps override'!J1824 ), 'F_Inputs - Reps'!J1824, 'F_Inputs - Reps override'!J1824 ) )</f>
        <v>28.495000000000001</v>
      </c>
      <c r="L1824" s="7">
        <f t="shared" si="29"/>
        <v>201.85700000000003</v>
      </c>
      <c r="M1824" t="str">
        <f xml:space="preserve"> INDEX(Lookup!$D$3:$D$134, MATCH('Inputs - Reps'!D1824, Lookup!$C$3:$C$134, 0),)</f>
        <v>E Capex WWN</v>
      </c>
    </row>
    <row r="1825" spans="3:13">
      <c r="C1825" s="15" t="s">
        <v>310</v>
      </c>
      <c r="D1825" s="15" t="s">
        <v>246</v>
      </c>
      <c r="E1825" s="15" t="s">
        <v>247</v>
      </c>
      <c r="F1825" s="15" t="s">
        <v>36</v>
      </c>
      <c r="G1825" s="15">
        <f xml:space="preserve"> IF( ISNA( 'F_Inputs - Reps override'!F1825 ), "", IF( ISBLANK( 'F_Inputs - Reps override'!F1825 ), 'F_Inputs - Reps'!F1825, 'F_Inputs - Reps override'!F1825 ) )</f>
        <v>31.51</v>
      </c>
      <c r="H1825" s="15">
        <f xml:space="preserve"> IF( ISNA( 'F_Inputs - Reps override'!G1825 ), "", IF( ISBLANK( 'F_Inputs - Reps override'!G1825 ), 'F_Inputs - Reps'!G1825, 'F_Inputs - Reps override'!G1825 ) )</f>
        <v>32.460999999999999</v>
      </c>
      <c r="I1825" s="15">
        <f xml:space="preserve"> IF( ISNA( 'F_Inputs - Reps override'!H1825 ), "", IF( ISBLANK( 'F_Inputs - Reps override'!H1825 ), 'F_Inputs - Reps'!H1825, 'F_Inputs - Reps override'!H1825 ) )</f>
        <v>39.956000000000003</v>
      </c>
      <c r="J1825" s="15">
        <f xml:space="preserve"> IF( ISNA( 'F_Inputs - Reps override'!I1825 ), "", IF( ISBLANK( 'F_Inputs - Reps override'!I1825 ), 'F_Inputs - Reps'!I1825, 'F_Inputs - Reps override'!I1825 ) )</f>
        <v>39.277000000000001</v>
      </c>
      <c r="K1825" s="15">
        <f xml:space="preserve"> IF( ISNA( 'F_Inputs - Reps override'!J1825 ), "", IF( ISBLANK( 'F_Inputs - Reps override'!J1825 ), 'F_Inputs - Reps'!J1825, 'F_Inputs - Reps override'!J1825 ) )</f>
        <v>41.344999999999999</v>
      </c>
      <c r="L1825" s="7">
        <f t="shared" si="29"/>
        <v>184.54900000000001</v>
      </c>
      <c r="M1825" t="str">
        <f xml:space="preserve"> INDEX(Lookup!$D$3:$D$134, MATCH('Inputs - Reps'!D1825, Lookup!$C$3:$C$134, 0),)</f>
        <v>E Capex WWN</v>
      </c>
    </row>
    <row r="1826" spans="3:13">
      <c r="C1826" s="15" t="s">
        <v>310</v>
      </c>
      <c r="D1826" s="15" t="s">
        <v>248</v>
      </c>
      <c r="E1826" s="15" t="s">
        <v>249</v>
      </c>
      <c r="F1826" s="15" t="s">
        <v>36</v>
      </c>
      <c r="G1826" s="15">
        <f xml:space="preserve"> IF( ISNA( 'F_Inputs - Reps override'!F1826 ), "", IF( ISBLANK( 'F_Inputs - Reps override'!F1826 ), 'F_Inputs - Reps'!F1826, 'F_Inputs - Reps override'!F1826 ) )</f>
        <v>0</v>
      </c>
      <c r="H1826" s="15">
        <f xml:space="preserve"> IF( ISNA( 'F_Inputs - Reps override'!G1826 ), "", IF( ISBLANK( 'F_Inputs - Reps override'!G1826 ), 'F_Inputs - Reps'!G1826, 'F_Inputs - Reps override'!G1826 ) )</f>
        <v>0</v>
      </c>
      <c r="I1826" s="15">
        <f xml:space="preserve"> IF( ISNA( 'F_Inputs - Reps override'!H1826 ), "", IF( ISBLANK( 'F_Inputs - Reps override'!H1826 ), 'F_Inputs - Reps'!H1826, 'F_Inputs - Reps override'!H1826 ) )</f>
        <v>0</v>
      </c>
      <c r="J1826" s="15">
        <f xml:space="preserve"> IF( ISNA( 'F_Inputs - Reps override'!I1826 ), "", IF( ISBLANK( 'F_Inputs - Reps override'!I1826 ), 'F_Inputs - Reps'!I1826, 'F_Inputs - Reps override'!I1826 ) )</f>
        <v>0</v>
      </c>
      <c r="K1826" s="15">
        <f xml:space="preserve"> IF( ISNA( 'F_Inputs - Reps override'!J1826 ), "", IF( ISBLANK( 'F_Inputs - Reps override'!J1826 ), 'F_Inputs - Reps'!J1826, 'F_Inputs - Reps override'!J1826 ) )</f>
        <v>0</v>
      </c>
      <c r="L1826" s="7">
        <f t="shared" si="29"/>
        <v>0</v>
      </c>
      <c r="M1826" t="str">
        <f xml:space="preserve"> INDEX(Lookup!$D$3:$D$134, MATCH('Inputs - Reps'!D1826, Lookup!$C$3:$C$134, 0),)</f>
        <v>E Capex BIO</v>
      </c>
    </row>
    <row r="1827" spans="3:13">
      <c r="C1827" s="15" t="s">
        <v>310</v>
      </c>
      <c r="D1827" s="15" t="s">
        <v>250</v>
      </c>
      <c r="E1827" s="15" t="s">
        <v>251</v>
      </c>
      <c r="F1827" s="15" t="s">
        <v>36</v>
      </c>
      <c r="G1827" s="15">
        <f xml:space="preserve"> IF( ISNA( 'F_Inputs - Reps override'!F1827 ), "", IF( ISBLANK( 'F_Inputs - Reps override'!F1827 ), 'F_Inputs - Reps'!F1827, 'F_Inputs - Reps override'!F1827 ) )</f>
        <v>1.381</v>
      </c>
      <c r="H1827" s="15">
        <f xml:space="preserve"> IF( ISNA( 'F_Inputs - Reps override'!G1827 ), "", IF( ISBLANK( 'F_Inputs - Reps override'!G1827 ), 'F_Inputs - Reps'!G1827, 'F_Inputs - Reps override'!G1827 ) )</f>
        <v>1.3640000000000001</v>
      </c>
      <c r="I1827" s="15">
        <f xml:space="preserve"> IF( ISNA( 'F_Inputs - Reps override'!H1827 ), "", IF( ISBLANK( 'F_Inputs - Reps override'!H1827 ), 'F_Inputs - Reps'!H1827, 'F_Inputs - Reps override'!H1827 ) )</f>
        <v>1.339</v>
      </c>
      <c r="J1827" s="15">
        <f xml:space="preserve"> IF( ISNA( 'F_Inputs - Reps override'!I1827 ), "", IF( ISBLANK( 'F_Inputs - Reps override'!I1827 ), 'F_Inputs - Reps'!I1827, 'F_Inputs - Reps override'!I1827 ) )</f>
        <v>1.321</v>
      </c>
      <c r="K1827" s="15">
        <f xml:space="preserve"> IF( ISNA( 'F_Inputs - Reps override'!J1827 ), "", IF( ISBLANK( 'F_Inputs - Reps override'!J1827 ), 'F_Inputs - Reps'!J1827, 'F_Inputs - Reps override'!J1827 ) )</f>
        <v>1.306</v>
      </c>
      <c r="L1827" s="7">
        <f t="shared" si="29"/>
        <v>6.7109999999999994</v>
      </c>
      <c r="M1827" t="str">
        <f xml:space="preserve"> INDEX(Lookup!$D$3:$D$134, MATCH('Inputs - Reps'!D1827, Lookup!$C$3:$C$134, 0),)</f>
        <v>E Capex BIO</v>
      </c>
    </row>
    <row r="1828" spans="3:13">
      <c r="C1828" s="15" t="s">
        <v>310</v>
      </c>
      <c r="D1828" s="15" t="s">
        <v>252</v>
      </c>
      <c r="E1828" s="15" t="s">
        <v>253</v>
      </c>
      <c r="F1828" s="15" t="s">
        <v>36</v>
      </c>
      <c r="G1828" s="15">
        <f xml:space="preserve"> IF( ISNA( 'F_Inputs - Reps override'!F1828 ), "", IF( ISBLANK( 'F_Inputs - Reps override'!F1828 ), 'F_Inputs - Reps'!F1828, 'F_Inputs - Reps override'!F1828 ) )</f>
        <v>2.5000000000000001E-2</v>
      </c>
      <c r="H1828" s="15">
        <f xml:space="preserve"> IF( ISNA( 'F_Inputs - Reps override'!G1828 ), "", IF( ISBLANK( 'F_Inputs - Reps override'!G1828 ), 'F_Inputs - Reps'!G1828, 'F_Inputs - Reps override'!G1828 ) )</f>
        <v>2.4E-2</v>
      </c>
      <c r="I1828" s="15">
        <f xml:space="preserve"> IF( ISNA( 'F_Inputs - Reps override'!H1828 ), "", IF( ISBLANK( 'F_Inputs - Reps override'!H1828 ), 'F_Inputs - Reps'!H1828, 'F_Inputs - Reps override'!H1828 ) )</f>
        <v>2.1999999999999999E-2</v>
      </c>
      <c r="J1828" s="15">
        <f xml:space="preserve"> IF( ISNA( 'F_Inputs - Reps override'!I1828 ), "", IF( ISBLANK( 'F_Inputs - Reps override'!I1828 ), 'F_Inputs - Reps'!I1828, 'F_Inputs - Reps override'!I1828 ) )</f>
        <v>2.1999999999999999E-2</v>
      </c>
      <c r="K1828" s="15">
        <f xml:space="preserve"> IF( ISNA( 'F_Inputs - Reps override'!J1828 ), "", IF( ISBLANK( 'F_Inputs - Reps override'!J1828 ), 'F_Inputs - Reps'!J1828, 'F_Inputs - Reps override'!J1828 ) )</f>
        <v>2.1999999999999999E-2</v>
      </c>
      <c r="L1828" s="7">
        <f t="shared" si="29"/>
        <v>0.11499999999999999</v>
      </c>
      <c r="M1828" t="str">
        <f xml:space="preserve"> INDEX(Lookup!$D$3:$D$134, MATCH('Inputs - Reps'!D1828, Lookup!$C$3:$C$134, 0),)</f>
        <v>E Capex BIO</v>
      </c>
    </row>
    <row r="1829" spans="3:13">
      <c r="C1829" s="15" t="s">
        <v>310</v>
      </c>
      <c r="D1829" s="15" t="s">
        <v>254</v>
      </c>
      <c r="E1829" s="15" t="s">
        <v>255</v>
      </c>
      <c r="F1829" s="15" t="s">
        <v>36</v>
      </c>
      <c r="G1829" s="15">
        <f xml:space="preserve"> IF( ISNA( 'F_Inputs - Reps override'!F1829 ), "", IF( ISBLANK( 'F_Inputs - Reps override'!F1829 ), 'F_Inputs - Reps'!F1829, 'F_Inputs - Reps override'!F1829 ) )</f>
        <v>0</v>
      </c>
      <c r="H1829" s="15">
        <f xml:space="preserve"> IF( ISNA( 'F_Inputs - Reps override'!G1829 ), "", IF( ISBLANK( 'F_Inputs - Reps override'!G1829 ), 'F_Inputs - Reps'!G1829, 'F_Inputs - Reps override'!G1829 ) )</f>
        <v>0</v>
      </c>
      <c r="I1829" s="15">
        <f xml:space="preserve"> IF( ISNA( 'F_Inputs - Reps override'!H1829 ), "", IF( ISBLANK( 'F_Inputs - Reps override'!H1829 ), 'F_Inputs - Reps'!H1829, 'F_Inputs - Reps override'!H1829 ) )</f>
        <v>0</v>
      </c>
      <c r="J1829" s="15">
        <f xml:space="preserve"> IF( ISNA( 'F_Inputs - Reps override'!I1829 ), "", IF( ISBLANK( 'F_Inputs - Reps override'!I1829 ), 'F_Inputs - Reps'!I1829, 'F_Inputs - Reps override'!I1829 ) )</f>
        <v>0</v>
      </c>
      <c r="K1829" s="15">
        <f xml:space="preserve"> IF( ISNA( 'F_Inputs - Reps override'!J1829 ), "", IF( ISBLANK( 'F_Inputs - Reps override'!J1829 ), 'F_Inputs - Reps'!J1829, 'F_Inputs - Reps override'!J1829 ) )</f>
        <v>0</v>
      </c>
      <c r="L1829" s="7">
        <f t="shared" si="29"/>
        <v>0</v>
      </c>
      <c r="M1829" t="str">
        <f xml:space="preserve"> INDEX(Lookup!$D$3:$D$134, MATCH('Inputs - Reps'!D1829, Lookup!$C$3:$C$134, 0),)</f>
        <v>E Opex DMMY</v>
      </c>
    </row>
    <row r="1830" spans="3:13">
      <c r="C1830" s="15" t="s">
        <v>310</v>
      </c>
      <c r="D1830" s="15" t="s">
        <v>256</v>
      </c>
      <c r="E1830" s="15" t="s">
        <v>257</v>
      </c>
      <c r="F1830" s="15" t="s">
        <v>36</v>
      </c>
      <c r="G1830" s="15">
        <f xml:space="preserve"> IF( ISNA( 'F_Inputs - Reps override'!F1830 ), "", IF( ISBLANK( 'F_Inputs - Reps override'!F1830 ), 'F_Inputs - Reps'!F1830, 'F_Inputs - Reps override'!F1830 ) )</f>
        <v>0</v>
      </c>
      <c r="H1830" s="15">
        <f xml:space="preserve"> IF( ISNA( 'F_Inputs - Reps override'!G1830 ), "", IF( ISBLANK( 'F_Inputs - Reps override'!G1830 ), 'F_Inputs - Reps'!G1830, 'F_Inputs - Reps override'!G1830 ) )</f>
        <v>0</v>
      </c>
      <c r="I1830" s="15">
        <f xml:space="preserve"> IF( ISNA( 'F_Inputs - Reps override'!H1830 ), "", IF( ISBLANK( 'F_Inputs - Reps override'!H1830 ), 'F_Inputs - Reps'!H1830, 'F_Inputs - Reps override'!H1830 ) )</f>
        <v>0</v>
      </c>
      <c r="J1830" s="15">
        <f xml:space="preserve"> IF( ISNA( 'F_Inputs - Reps override'!I1830 ), "", IF( ISBLANK( 'F_Inputs - Reps override'!I1830 ), 'F_Inputs - Reps'!I1830, 'F_Inputs - Reps override'!I1830 ) )</f>
        <v>0</v>
      </c>
      <c r="K1830" s="15">
        <f xml:space="preserve"> IF( ISNA( 'F_Inputs - Reps override'!J1830 ), "", IF( ISBLANK( 'F_Inputs - Reps override'!J1830 ), 'F_Inputs - Reps'!J1830, 'F_Inputs - Reps override'!J1830 ) )</f>
        <v>0</v>
      </c>
      <c r="L1830" s="7">
        <f t="shared" si="29"/>
        <v>0</v>
      </c>
      <c r="M1830" t="str">
        <f xml:space="preserve"> INDEX(Lookup!$D$3:$D$134, MATCH('Inputs - Reps'!D1830, Lookup!$C$3:$C$134, 0),)</f>
        <v>E Capex DMMY</v>
      </c>
    </row>
    <row r="1831" spans="3:13">
      <c r="C1831" s="15" t="s">
        <v>310</v>
      </c>
      <c r="D1831" s="15" t="s">
        <v>258</v>
      </c>
      <c r="E1831" s="15" t="s">
        <v>259</v>
      </c>
      <c r="F1831" s="15" t="s">
        <v>36</v>
      </c>
      <c r="G1831" s="15">
        <f xml:space="preserve"> IF( ISNA( 'F_Inputs - Reps override'!F1831 ), "", IF( ISBLANK( 'F_Inputs - Reps override'!F1831 ), 'F_Inputs - Reps'!F1831, 'F_Inputs - Reps override'!F1831 ) )</f>
        <v>0</v>
      </c>
      <c r="H1831" s="15">
        <f xml:space="preserve"> IF( ISNA( 'F_Inputs - Reps override'!G1831 ), "", IF( ISBLANK( 'F_Inputs - Reps override'!G1831 ), 'F_Inputs - Reps'!G1831, 'F_Inputs - Reps override'!G1831 ) )</f>
        <v>0</v>
      </c>
      <c r="I1831" s="15">
        <f xml:space="preserve"> IF( ISNA( 'F_Inputs - Reps override'!H1831 ), "", IF( ISBLANK( 'F_Inputs - Reps override'!H1831 ), 'F_Inputs - Reps'!H1831, 'F_Inputs - Reps override'!H1831 ) )</f>
        <v>0</v>
      </c>
      <c r="J1831" s="15">
        <f xml:space="preserve"> IF( ISNA( 'F_Inputs - Reps override'!I1831 ), "", IF( ISBLANK( 'F_Inputs - Reps override'!I1831 ), 'F_Inputs - Reps'!I1831, 'F_Inputs - Reps override'!I1831 ) )</f>
        <v>0</v>
      </c>
      <c r="K1831" s="15">
        <f xml:space="preserve"> IF( ISNA( 'F_Inputs - Reps override'!J1831 ), "", IF( ISBLANK( 'F_Inputs - Reps override'!J1831 ), 'F_Inputs - Reps'!J1831, 'F_Inputs - Reps override'!J1831 ) )</f>
        <v>0</v>
      </c>
      <c r="L1831" s="7">
        <f t="shared" si="29"/>
        <v>0</v>
      </c>
      <c r="M1831" t="str">
        <f xml:space="preserve"> INDEX(Lookup!$D$3:$D$134, MATCH('Inputs - Reps'!D1831, Lookup!$C$3:$C$134, 0),)</f>
        <v>E Capex DMMY</v>
      </c>
    </row>
    <row r="1832" spans="3:13">
      <c r="C1832" s="15" t="s">
        <v>310</v>
      </c>
      <c r="D1832" s="15" t="s">
        <v>260</v>
      </c>
      <c r="E1832" s="15" t="s">
        <v>261</v>
      </c>
      <c r="F1832" s="15" t="s">
        <v>36</v>
      </c>
      <c r="G1832" s="15">
        <f xml:space="preserve"> IF( ISNA( 'F_Inputs - Reps override'!F1832 ), "", IF( ISBLANK( 'F_Inputs - Reps override'!F1832 ), 'F_Inputs - Reps'!F1832, 'F_Inputs - Reps override'!F1832 ) )</f>
        <v>0</v>
      </c>
      <c r="H1832" s="15">
        <f xml:space="preserve"> IF( ISNA( 'F_Inputs - Reps override'!G1832 ), "", IF( ISBLANK( 'F_Inputs - Reps override'!G1832 ), 'F_Inputs - Reps'!G1832, 'F_Inputs - Reps override'!G1832 ) )</f>
        <v>0</v>
      </c>
      <c r="I1832" s="15">
        <f xml:space="preserve"> IF( ISNA( 'F_Inputs - Reps override'!H1832 ), "", IF( ISBLANK( 'F_Inputs - Reps override'!H1832 ), 'F_Inputs - Reps'!H1832, 'F_Inputs - Reps override'!H1832 ) )</f>
        <v>0</v>
      </c>
      <c r="J1832" s="15">
        <f xml:space="preserve"> IF( ISNA( 'F_Inputs - Reps override'!I1832 ), "", IF( ISBLANK( 'F_Inputs - Reps override'!I1832 ), 'F_Inputs - Reps'!I1832, 'F_Inputs - Reps override'!I1832 ) )</f>
        <v>0</v>
      </c>
      <c r="K1832" s="15">
        <f xml:space="preserve"> IF( ISNA( 'F_Inputs - Reps override'!J1832 ), "", IF( ISBLANK( 'F_Inputs - Reps override'!J1832 ), 'F_Inputs - Reps'!J1832, 'F_Inputs - Reps override'!J1832 ) )</f>
        <v>0</v>
      </c>
      <c r="L1832" s="7">
        <f t="shared" si="29"/>
        <v>0</v>
      </c>
      <c r="M1832" t="str">
        <f xml:space="preserve"> INDEX(Lookup!$D$3:$D$134, MATCH('Inputs - Reps'!D1832, Lookup!$C$3:$C$134, 0),)</f>
        <v>E Capex DMMY</v>
      </c>
    </row>
    <row r="1833" spans="3:13">
      <c r="C1833" s="15" t="s">
        <v>310</v>
      </c>
      <c r="D1833" s="15" t="s">
        <v>262</v>
      </c>
      <c r="E1833" s="15" t="s">
        <v>263</v>
      </c>
      <c r="F1833" s="15" t="s">
        <v>36</v>
      </c>
      <c r="G1833" s="15">
        <f xml:space="preserve"> IF( ISNA( 'F_Inputs - Reps override'!F1833 ), "", IF( ISBLANK( 'F_Inputs - Reps override'!F1833 ), 'F_Inputs - Reps'!F1833, 'F_Inputs - Reps override'!F1833 ) )</f>
        <v>0</v>
      </c>
      <c r="H1833" s="15">
        <f xml:space="preserve"> IF( ISNA( 'F_Inputs - Reps override'!G1833 ), "", IF( ISBLANK( 'F_Inputs - Reps override'!G1833 ), 'F_Inputs - Reps'!G1833, 'F_Inputs - Reps override'!G1833 ) )</f>
        <v>0</v>
      </c>
      <c r="I1833" s="15">
        <f xml:space="preserve"> IF( ISNA( 'F_Inputs - Reps override'!H1833 ), "", IF( ISBLANK( 'F_Inputs - Reps override'!H1833 ), 'F_Inputs - Reps'!H1833, 'F_Inputs - Reps override'!H1833 ) )</f>
        <v>0</v>
      </c>
      <c r="J1833" s="15">
        <f xml:space="preserve"> IF( ISNA( 'F_Inputs - Reps override'!I1833 ), "", IF( ISBLANK( 'F_Inputs - Reps override'!I1833 ), 'F_Inputs - Reps'!I1833, 'F_Inputs - Reps override'!I1833 ) )</f>
        <v>0</v>
      </c>
      <c r="K1833" s="15">
        <f xml:space="preserve"> IF( ISNA( 'F_Inputs - Reps override'!J1833 ), "", IF( ISBLANK( 'F_Inputs - Reps override'!J1833 ), 'F_Inputs - Reps'!J1833, 'F_Inputs - Reps override'!J1833 ) )</f>
        <v>0</v>
      </c>
      <c r="L1833" s="7">
        <f t="shared" si="29"/>
        <v>0</v>
      </c>
      <c r="M1833" t="str">
        <f xml:space="preserve"> INDEX(Lookup!$D$3:$D$134, MATCH('Inputs - Reps'!D1833, Lookup!$C$3:$C$134, 0),)</f>
        <v>DMMY G&amp;C</v>
      </c>
    </row>
    <row r="1834" spans="3:13">
      <c r="C1834" s="15" t="s">
        <v>310</v>
      </c>
      <c r="D1834" s="15" t="s">
        <v>264</v>
      </c>
      <c r="E1834" s="15" t="s">
        <v>265</v>
      </c>
      <c r="F1834" s="15" t="s">
        <v>36</v>
      </c>
      <c r="G1834" s="15">
        <f xml:space="preserve"> IF( ISNA( 'F_Inputs - Reps override'!F1834 ), "", IF( ISBLANK( 'F_Inputs - Reps override'!F1834 ), 'F_Inputs - Reps'!F1834, 'F_Inputs - Reps override'!F1834 ) )</f>
        <v>7.1859999999999999</v>
      </c>
      <c r="H1834" s="15">
        <f xml:space="preserve"> IF( ISNA( 'F_Inputs - Reps override'!G1834 ), "", IF( ISBLANK( 'F_Inputs - Reps override'!G1834 ), 'F_Inputs - Reps'!G1834, 'F_Inputs - Reps override'!G1834 ) )</f>
        <v>7.1859999999999999</v>
      </c>
      <c r="I1834" s="15">
        <f xml:space="preserve"> IF( ISNA( 'F_Inputs - Reps override'!H1834 ), "", IF( ISBLANK( 'F_Inputs - Reps override'!H1834 ), 'F_Inputs - Reps'!H1834, 'F_Inputs - Reps override'!H1834 ) )</f>
        <v>7.1859999999999999</v>
      </c>
      <c r="J1834" s="15">
        <f xml:space="preserve"> IF( ISNA( 'F_Inputs - Reps override'!I1834 ), "", IF( ISBLANK( 'F_Inputs - Reps override'!I1834 ), 'F_Inputs - Reps'!I1834, 'F_Inputs - Reps override'!I1834 ) )</f>
        <v>7.1859999999999999</v>
      </c>
      <c r="K1834" s="15">
        <f xml:space="preserve"> IF( ISNA( 'F_Inputs - Reps override'!J1834 ), "", IF( ISBLANK( 'F_Inputs - Reps override'!J1834 ), 'F_Inputs - Reps'!J1834, 'F_Inputs - Reps override'!J1834 ) )</f>
        <v>7.1859999999999999</v>
      </c>
      <c r="L1834" s="7">
        <f t="shared" si="29"/>
        <v>35.93</v>
      </c>
      <c r="M1834" t="str">
        <f xml:space="preserve"> INDEX(Lookup!$D$3:$D$134, MATCH('Inputs - Reps'!D1834, Lookup!$C$3:$C$134, 0),)</f>
        <v>3rd Opex WR</v>
      </c>
    </row>
    <row r="1835" spans="3:13">
      <c r="C1835" s="15" t="s">
        <v>310</v>
      </c>
      <c r="D1835" s="15" t="s">
        <v>266</v>
      </c>
      <c r="E1835" s="15" t="s">
        <v>267</v>
      </c>
      <c r="F1835" s="15" t="s">
        <v>36</v>
      </c>
      <c r="G1835" s="15">
        <f xml:space="preserve"> IF( ISNA( 'F_Inputs - Reps override'!F1835 ), "", IF( ISBLANK( 'F_Inputs - Reps override'!F1835 ), 'F_Inputs - Reps'!F1835, 'F_Inputs - Reps override'!F1835 ) )</f>
        <v>0.5</v>
      </c>
      <c r="H1835" s="15">
        <f xml:space="preserve"> IF( ISNA( 'F_Inputs - Reps override'!G1835 ), "", IF( ISBLANK( 'F_Inputs - Reps override'!G1835 ), 'F_Inputs - Reps'!G1835, 'F_Inputs - Reps override'!G1835 ) )</f>
        <v>0.5</v>
      </c>
      <c r="I1835" s="15">
        <f xml:space="preserve"> IF( ISNA( 'F_Inputs - Reps override'!H1835 ), "", IF( ISBLANK( 'F_Inputs - Reps override'!H1835 ), 'F_Inputs - Reps'!H1835, 'F_Inputs - Reps override'!H1835 ) )</f>
        <v>0.5</v>
      </c>
      <c r="J1835" s="15">
        <f xml:space="preserve"> IF( ISNA( 'F_Inputs - Reps override'!I1835 ), "", IF( ISBLANK( 'F_Inputs - Reps override'!I1835 ), 'F_Inputs - Reps'!I1835, 'F_Inputs - Reps override'!I1835 ) )</f>
        <v>0.5</v>
      </c>
      <c r="K1835" s="15">
        <f xml:space="preserve"> IF( ISNA( 'F_Inputs - Reps override'!J1835 ), "", IF( ISBLANK( 'F_Inputs - Reps override'!J1835 ), 'F_Inputs - Reps'!J1835, 'F_Inputs - Reps override'!J1835 ) )</f>
        <v>0.5</v>
      </c>
      <c r="L1835" s="7">
        <f t="shared" si="29"/>
        <v>2.5</v>
      </c>
      <c r="M1835" t="str">
        <f xml:space="preserve"> INDEX(Lookup!$D$3:$D$134, MATCH('Inputs - Reps'!D1835, Lookup!$C$3:$C$134, 0),)</f>
        <v>3rd Opex WN</v>
      </c>
    </row>
    <row r="1836" spans="3:13">
      <c r="C1836" s="15" t="s">
        <v>310</v>
      </c>
      <c r="D1836" s="15" t="s">
        <v>268</v>
      </c>
      <c r="E1836" s="15" t="s">
        <v>269</v>
      </c>
      <c r="F1836" s="15" t="s">
        <v>36</v>
      </c>
      <c r="G1836" s="15">
        <f xml:space="preserve"> IF( ISNA( 'F_Inputs - Reps override'!F1836 ), "", IF( ISBLANK( 'F_Inputs - Reps override'!F1836 ), 'F_Inputs - Reps'!F1836, 'F_Inputs - Reps override'!F1836 ) )</f>
        <v>0.182</v>
      </c>
      <c r="H1836" s="15">
        <f xml:space="preserve"> IF( ISNA( 'F_Inputs - Reps override'!G1836 ), "", IF( ISBLANK( 'F_Inputs - Reps override'!G1836 ), 'F_Inputs - Reps'!G1836, 'F_Inputs - Reps override'!G1836 ) )</f>
        <v>0.182</v>
      </c>
      <c r="I1836" s="15">
        <f xml:space="preserve"> IF( ISNA( 'F_Inputs - Reps override'!H1836 ), "", IF( ISBLANK( 'F_Inputs - Reps override'!H1836 ), 'F_Inputs - Reps'!H1836, 'F_Inputs - Reps override'!H1836 ) )</f>
        <v>0.182</v>
      </c>
      <c r="J1836" s="15">
        <f xml:space="preserve"> IF( ISNA( 'F_Inputs - Reps override'!I1836 ), "", IF( ISBLANK( 'F_Inputs - Reps override'!I1836 ), 'F_Inputs - Reps'!I1836, 'F_Inputs - Reps override'!I1836 ) )</f>
        <v>0.182</v>
      </c>
      <c r="K1836" s="15">
        <f xml:space="preserve"> IF( ISNA( 'F_Inputs - Reps override'!J1836 ), "", IF( ISBLANK( 'F_Inputs - Reps override'!J1836 ), 'F_Inputs - Reps'!J1836, 'F_Inputs - Reps override'!J1836 ) )</f>
        <v>0.182</v>
      </c>
      <c r="L1836" s="7">
        <f t="shared" si="29"/>
        <v>0.90999999999999992</v>
      </c>
      <c r="M1836" t="str">
        <f xml:space="preserve"> INDEX(Lookup!$D$3:$D$134, MATCH('Inputs - Reps'!D1836, Lookup!$C$3:$C$134, 0),)</f>
        <v>3rd Opex WN</v>
      </c>
    </row>
    <row r="1837" spans="3:13">
      <c r="C1837" s="15" t="s">
        <v>310</v>
      </c>
      <c r="D1837" s="15" t="s">
        <v>270</v>
      </c>
      <c r="E1837" s="15" t="s">
        <v>271</v>
      </c>
      <c r="F1837" s="15" t="s">
        <v>36</v>
      </c>
      <c r="G1837" s="15">
        <f xml:space="preserve"> IF( ISNA( 'F_Inputs - Reps override'!F1837 ), "", IF( ISBLANK( 'F_Inputs - Reps override'!F1837 ), 'F_Inputs - Reps'!F1837, 'F_Inputs - Reps override'!F1837 ) )</f>
        <v>1.228</v>
      </c>
      <c r="H1837" s="15">
        <f xml:space="preserve"> IF( ISNA( 'F_Inputs - Reps override'!G1837 ), "", IF( ISBLANK( 'F_Inputs - Reps override'!G1837 ), 'F_Inputs - Reps'!G1837, 'F_Inputs - Reps override'!G1837 ) )</f>
        <v>1.228</v>
      </c>
      <c r="I1837" s="15">
        <f xml:space="preserve"> IF( ISNA( 'F_Inputs - Reps override'!H1837 ), "", IF( ISBLANK( 'F_Inputs - Reps override'!H1837 ), 'F_Inputs - Reps'!H1837, 'F_Inputs - Reps override'!H1837 ) )</f>
        <v>1.228</v>
      </c>
      <c r="J1837" s="15">
        <f xml:space="preserve"> IF( ISNA( 'F_Inputs - Reps override'!I1837 ), "", IF( ISBLANK( 'F_Inputs - Reps override'!I1837 ), 'F_Inputs - Reps'!I1837, 'F_Inputs - Reps override'!I1837 ) )</f>
        <v>1.228</v>
      </c>
      <c r="K1837" s="15">
        <f xml:space="preserve"> IF( ISNA( 'F_Inputs - Reps override'!J1837 ), "", IF( ISBLANK( 'F_Inputs - Reps override'!J1837 ), 'F_Inputs - Reps'!J1837, 'F_Inputs - Reps override'!J1837 ) )</f>
        <v>1.228</v>
      </c>
      <c r="L1837" s="7">
        <f t="shared" si="29"/>
        <v>6.14</v>
      </c>
      <c r="M1837" t="str">
        <f xml:space="preserve"> INDEX(Lookup!$D$3:$D$134, MATCH('Inputs - Reps'!D1837, Lookup!$C$3:$C$134, 0),)</f>
        <v>3rd Opex WN</v>
      </c>
    </row>
    <row r="1838" spans="3:13">
      <c r="C1838" s="15" t="s">
        <v>310</v>
      </c>
      <c r="D1838" s="15" t="s">
        <v>272</v>
      </c>
      <c r="E1838" s="15" t="s">
        <v>273</v>
      </c>
      <c r="F1838" s="15" t="s">
        <v>36</v>
      </c>
      <c r="G1838" s="15">
        <f xml:space="preserve"> IF( ISNA( 'F_Inputs - Reps override'!F1838 ), "", IF( ISBLANK( 'F_Inputs - Reps override'!F1838 ), 'F_Inputs - Reps'!F1838, 'F_Inputs - Reps override'!F1838 ) )</f>
        <v>0.19900000000000001</v>
      </c>
      <c r="H1838" s="15">
        <f xml:space="preserve"> IF( ISNA( 'F_Inputs - Reps override'!G1838 ), "", IF( ISBLANK( 'F_Inputs - Reps override'!G1838 ), 'F_Inputs - Reps'!G1838, 'F_Inputs - Reps override'!G1838 ) )</f>
        <v>0.19900000000000001</v>
      </c>
      <c r="I1838" s="15">
        <f xml:space="preserve"> IF( ISNA( 'F_Inputs - Reps override'!H1838 ), "", IF( ISBLANK( 'F_Inputs - Reps override'!H1838 ), 'F_Inputs - Reps'!H1838, 'F_Inputs - Reps override'!H1838 ) )</f>
        <v>0.19900000000000001</v>
      </c>
      <c r="J1838" s="15">
        <f xml:space="preserve"> IF( ISNA( 'F_Inputs - Reps override'!I1838 ), "", IF( ISBLANK( 'F_Inputs - Reps override'!I1838 ), 'F_Inputs - Reps'!I1838, 'F_Inputs - Reps override'!I1838 ) )</f>
        <v>0.19900000000000001</v>
      </c>
      <c r="K1838" s="15">
        <f xml:space="preserve"> IF( ISNA( 'F_Inputs - Reps override'!J1838 ), "", IF( ISBLANK( 'F_Inputs - Reps override'!J1838 ), 'F_Inputs - Reps'!J1838, 'F_Inputs - Reps override'!J1838 ) )</f>
        <v>0.19900000000000001</v>
      </c>
      <c r="L1838" s="7">
        <f t="shared" si="29"/>
        <v>0.99500000000000011</v>
      </c>
      <c r="M1838" t="str">
        <f xml:space="preserve"> INDEX(Lookup!$D$3:$D$134, MATCH('Inputs - Reps'!D1838, Lookup!$C$3:$C$134, 0),)</f>
        <v>3rd Opex WWN</v>
      </c>
    </row>
    <row r="1839" spans="3:13">
      <c r="C1839" s="15" t="s">
        <v>310</v>
      </c>
      <c r="D1839" s="15" t="s">
        <v>274</v>
      </c>
      <c r="E1839" s="15" t="s">
        <v>275</v>
      </c>
      <c r="F1839" s="15" t="s">
        <v>36</v>
      </c>
      <c r="G1839" s="15">
        <f xml:space="preserve"> IF( ISNA( 'F_Inputs - Reps override'!F1839 ), "", IF( ISBLANK( 'F_Inputs - Reps override'!F1839 ), 'F_Inputs - Reps'!F1839, 'F_Inputs - Reps override'!F1839 ) )</f>
        <v>0</v>
      </c>
      <c r="H1839" s="15">
        <f xml:space="preserve"> IF( ISNA( 'F_Inputs - Reps override'!G1839 ), "", IF( ISBLANK( 'F_Inputs - Reps override'!G1839 ), 'F_Inputs - Reps'!G1839, 'F_Inputs - Reps override'!G1839 ) )</f>
        <v>0</v>
      </c>
      <c r="I1839" s="15">
        <f xml:space="preserve"> IF( ISNA( 'F_Inputs - Reps override'!H1839 ), "", IF( ISBLANK( 'F_Inputs - Reps override'!H1839 ), 'F_Inputs - Reps'!H1839, 'F_Inputs - Reps override'!H1839 ) )</f>
        <v>0</v>
      </c>
      <c r="J1839" s="15">
        <f xml:space="preserve"> IF( ISNA( 'F_Inputs - Reps override'!I1839 ), "", IF( ISBLANK( 'F_Inputs - Reps override'!I1839 ), 'F_Inputs - Reps'!I1839, 'F_Inputs - Reps override'!I1839 ) )</f>
        <v>0</v>
      </c>
      <c r="K1839" s="15">
        <f xml:space="preserve"> IF( ISNA( 'F_Inputs - Reps override'!J1839 ), "", IF( ISBLANK( 'F_Inputs - Reps override'!J1839 ), 'F_Inputs - Reps'!J1839, 'F_Inputs - Reps override'!J1839 ) )</f>
        <v>0</v>
      </c>
      <c r="L1839" s="7">
        <f t="shared" si="29"/>
        <v>0</v>
      </c>
      <c r="M1839" t="str">
        <f xml:space="preserve"> INDEX(Lookup!$D$3:$D$134, MATCH('Inputs - Reps'!D1839, Lookup!$C$3:$C$134, 0),)</f>
        <v>3rd Opex WWN</v>
      </c>
    </row>
    <row r="1840" spans="3:13">
      <c r="C1840" s="15" t="s">
        <v>310</v>
      </c>
      <c r="D1840" s="15" t="s">
        <v>276</v>
      </c>
      <c r="E1840" s="15" t="s">
        <v>277</v>
      </c>
      <c r="F1840" s="15" t="s">
        <v>36</v>
      </c>
      <c r="G1840" s="15">
        <f xml:space="preserve"> IF( ISNA( 'F_Inputs - Reps override'!F1840 ), "", IF( ISBLANK( 'F_Inputs - Reps override'!F1840 ), 'F_Inputs - Reps'!F1840, 'F_Inputs - Reps override'!F1840 ) )</f>
        <v>0</v>
      </c>
      <c r="H1840" s="15">
        <f xml:space="preserve"> IF( ISNA( 'F_Inputs - Reps override'!G1840 ), "", IF( ISBLANK( 'F_Inputs - Reps override'!G1840 ), 'F_Inputs - Reps'!G1840, 'F_Inputs - Reps override'!G1840 ) )</f>
        <v>0</v>
      </c>
      <c r="I1840" s="15">
        <f xml:space="preserve"> IF( ISNA( 'F_Inputs - Reps override'!H1840 ), "", IF( ISBLANK( 'F_Inputs - Reps override'!H1840 ), 'F_Inputs - Reps'!H1840, 'F_Inputs - Reps override'!H1840 ) )</f>
        <v>0</v>
      </c>
      <c r="J1840" s="15">
        <f xml:space="preserve"> IF( ISNA( 'F_Inputs - Reps override'!I1840 ), "", IF( ISBLANK( 'F_Inputs - Reps override'!I1840 ), 'F_Inputs - Reps'!I1840, 'F_Inputs - Reps override'!I1840 ) )</f>
        <v>0</v>
      </c>
      <c r="K1840" s="15">
        <f xml:space="preserve"> IF( ISNA( 'F_Inputs - Reps override'!J1840 ), "", IF( ISBLANK( 'F_Inputs - Reps override'!J1840 ), 'F_Inputs - Reps'!J1840, 'F_Inputs - Reps override'!J1840 ) )</f>
        <v>0</v>
      </c>
      <c r="L1840" s="7">
        <f t="shared" si="29"/>
        <v>0</v>
      </c>
      <c r="M1840" t="str">
        <f xml:space="preserve"> INDEX(Lookup!$D$3:$D$134, MATCH('Inputs - Reps'!D1840, Lookup!$C$3:$C$134, 0),)</f>
        <v>3rd Opex BIO</v>
      </c>
    </row>
    <row r="1841" spans="3:13">
      <c r="C1841" s="15" t="s">
        <v>310</v>
      </c>
      <c r="D1841" s="15" t="s">
        <v>278</v>
      </c>
      <c r="E1841" s="15" t="s">
        <v>279</v>
      </c>
      <c r="F1841" s="15" t="s">
        <v>36</v>
      </c>
      <c r="G1841" s="15">
        <f xml:space="preserve"> IF( ISNA( 'F_Inputs - Reps override'!F1841 ), "", IF( ISBLANK( 'F_Inputs - Reps override'!F1841 ), 'F_Inputs - Reps'!F1841, 'F_Inputs - Reps override'!F1841 ) )</f>
        <v>0</v>
      </c>
      <c r="H1841" s="15">
        <f xml:space="preserve"> IF( ISNA( 'F_Inputs - Reps override'!G1841 ), "", IF( ISBLANK( 'F_Inputs - Reps override'!G1841 ), 'F_Inputs - Reps'!G1841, 'F_Inputs - Reps override'!G1841 ) )</f>
        <v>0</v>
      </c>
      <c r="I1841" s="15">
        <f xml:space="preserve"> IF( ISNA( 'F_Inputs - Reps override'!H1841 ), "", IF( ISBLANK( 'F_Inputs - Reps override'!H1841 ), 'F_Inputs - Reps'!H1841, 'F_Inputs - Reps override'!H1841 ) )</f>
        <v>0</v>
      </c>
      <c r="J1841" s="15">
        <f xml:space="preserve"> IF( ISNA( 'F_Inputs - Reps override'!I1841 ), "", IF( ISBLANK( 'F_Inputs - Reps override'!I1841 ), 'F_Inputs - Reps'!I1841, 'F_Inputs - Reps override'!I1841 ) )</f>
        <v>0</v>
      </c>
      <c r="K1841" s="15">
        <f xml:space="preserve"> IF( ISNA( 'F_Inputs - Reps override'!J1841 ), "", IF( ISBLANK( 'F_Inputs - Reps override'!J1841 ), 'F_Inputs - Reps'!J1841, 'F_Inputs - Reps override'!J1841 ) )</f>
        <v>0</v>
      </c>
      <c r="L1841" s="7">
        <f t="shared" si="29"/>
        <v>0</v>
      </c>
      <c r="M1841" t="str">
        <f xml:space="preserve"> INDEX(Lookup!$D$3:$D$134, MATCH('Inputs - Reps'!D1841, Lookup!$C$3:$C$134, 0),)</f>
        <v>3rd Opex BIO</v>
      </c>
    </row>
    <row r="1842" spans="3:13">
      <c r="C1842" s="15" t="s">
        <v>310</v>
      </c>
      <c r="D1842" s="15" t="s">
        <v>280</v>
      </c>
      <c r="E1842" s="15" t="s">
        <v>281</v>
      </c>
      <c r="F1842" s="15" t="s">
        <v>36</v>
      </c>
      <c r="G1842" s="15">
        <f xml:space="preserve"> IF( ISNA( 'F_Inputs - Reps override'!F1842 ), "", IF( ISBLANK( 'F_Inputs - Reps override'!F1842 ), 'F_Inputs - Reps'!F1842, 'F_Inputs - Reps override'!F1842 ) )</f>
        <v>0</v>
      </c>
      <c r="H1842" s="15">
        <f xml:space="preserve"> IF( ISNA( 'F_Inputs - Reps override'!G1842 ), "", IF( ISBLANK( 'F_Inputs - Reps override'!G1842 ), 'F_Inputs - Reps'!G1842, 'F_Inputs - Reps override'!G1842 ) )</f>
        <v>0</v>
      </c>
      <c r="I1842" s="15">
        <f xml:space="preserve"> IF( ISNA( 'F_Inputs - Reps override'!H1842 ), "", IF( ISBLANK( 'F_Inputs - Reps override'!H1842 ), 'F_Inputs - Reps'!H1842, 'F_Inputs - Reps override'!H1842 ) )</f>
        <v>0</v>
      </c>
      <c r="J1842" s="15">
        <f xml:space="preserve"> IF( ISNA( 'F_Inputs - Reps override'!I1842 ), "", IF( ISBLANK( 'F_Inputs - Reps override'!I1842 ), 'F_Inputs - Reps'!I1842, 'F_Inputs - Reps override'!I1842 ) )</f>
        <v>0</v>
      </c>
      <c r="K1842" s="15">
        <f xml:space="preserve"> IF( ISNA( 'F_Inputs - Reps override'!J1842 ), "", IF( ISBLANK( 'F_Inputs - Reps override'!J1842 ), 'F_Inputs - Reps'!J1842, 'F_Inputs - Reps override'!J1842 ) )</f>
        <v>0</v>
      </c>
      <c r="L1842" s="7">
        <f t="shared" si="29"/>
        <v>0</v>
      </c>
      <c r="M1842" t="str">
        <f xml:space="preserve"> INDEX(Lookup!$D$3:$D$134, MATCH('Inputs - Reps'!D1842, Lookup!$C$3:$C$134, 0),)</f>
        <v>3rd Opex BIO</v>
      </c>
    </row>
    <row r="1843" spans="3:13">
      <c r="C1843" s="15" t="s">
        <v>310</v>
      </c>
      <c r="D1843" s="15" t="s">
        <v>282</v>
      </c>
      <c r="E1843" s="15" t="s">
        <v>283</v>
      </c>
      <c r="F1843" s="15" t="s">
        <v>36</v>
      </c>
      <c r="G1843" s="15">
        <f xml:space="preserve"> IF( ISNA( 'F_Inputs - Reps override'!F1843 ), "", IF( ISBLANK( 'F_Inputs - Reps override'!F1843 ), 'F_Inputs - Reps'!F1843, 'F_Inputs - Reps override'!F1843 ) )</f>
        <v>1.946</v>
      </c>
      <c r="H1843" s="15">
        <f xml:space="preserve"> IF( ISNA( 'F_Inputs - Reps override'!G1843 ), "", IF( ISBLANK( 'F_Inputs - Reps override'!G1843 ), 'F_Inputs - Reps'!G1843, 'F_Inputs - Reps override'!G1843 ) )</f>
        <v>1.946</v>
      </c>
      <c r="I1843" s="15">
        <f xml:space="preserve"> IF( ISNA( 'F_Inputs - Reps override'!H1843 ), "", IF( ISBLANK( 'F_Inputs - Reps override'!H1843 ), 'F_Inputs - Reps'!H1843, 'F_Inputs - Reps override'!H1843 ) )</f>
        <v>1.946</v>
      </c>
      <c r="J1843" s="15">
        <f xml:space="preserve"> IF( ISNA( 'F_Inputs - Reps override'!I1843 ), "", IF( ISBLANK( 'F_Inputs - Reps override'!I1843 ), 'F_Inputs - Reps'!I1843, 'F_Inputs - Reps override'!I1843 ) )</f>
        <v>1.946</v>
      </c>
      <c r="K1843" s="15">
        <f xml:space="preserve"> IF( ISNA( 'F_Inputs - Reps override'!J1843 ), "", IF( ISBLANK( 'F_Inputs - Reps override'!J1843 ), 'F_Inputs - Reps'!J1843, 'F_Inputs - Reps override'!J1843 ) )</f>
        <v>1.946</v>
      </c>
      <c r="L1843" s="7">
        <f t="shared" si="29"/>
        <v>9.73</v>
      </c>
      <c r="M1843" t="str">
        <f xml:space="preserve"> INDEX(Lookup!$D$3:$D$134, MATCH('Inputs - Reps'!D1843, Lookup!$C$3:$C$134, 0),)</f>
        <v>3rd Capex WR</v>
      </c>
    </row>
    <row r="1844" spans="3:13">
      <c r="C1844" s="15" t="s">
        <v>310</v>
      </c>
      <c r="D1844" s="15" t="s">
        <v>284</v>
      </c>
      <c r="E1844" s="15" t="s">
        <v>285</v>
      </c>
      <c r="F1844" s="15" t="s">
        <v>36</v>
      </c>
      <c r="G1844" s="15">
        <f xml:space="preserve"> IF( ISNA( 'F_Inputs - Reps override'!F1844 ), "", IF( ISBLANK( 'F_Inputs - Reps override'!F1844 ), 'F_Inputs - Reps'!F1844, 'F_Inputs - Reps override'!F1844 ) )</f>
        <v>0</v>
      </c>
      <c r="H1844" s="15">
        <f xml:space="preserve"> IF( ISNA( 'F_Inputs - Reps override'!G1844 ), "", IF( ISBLANK( 'F_Inputs - Reps override'!G1844 ), 'F_Inputs - Reps'!G1844, 'F_Inputs - Reps override'!G1844 ) )</f>
        <v>0</v>
      </c>
      <c r="I1844" s="15">
        <f xml:space="preserve"> IF( ISNA( 'F_Inputs - Reps override'!H1844 ), "", IF( ISBLANK( 'F_Inputs - Reps override'!H1844 ), 'F_Inputs - Reps'!H1844, 'F_Inputs - Reps override'!H1844 ) )</f>
        <v>0</v>
      </c>
      <c r="J1844" s="15">
        <f xml:space="preserve"> IF( ISNA( 'F_Inputs - Reps override'!I1844 ), "", IF( ISBLANK( 'F_Inputs - Reps override'!I1844 ), 'F_Inputs - Reps'!I1844, 'F_Inputs - Reps override'!I1844 ) )</f>
        <v>0</v>
      </c>
      <c r="K1844" s="15">
        <f xml:space="preserve"> IF( ISNA( 'F_Inputs - Reps override'!J1844 ), "", IF( ISBLANK( 'F_Inputs - Reps override'!J1844 ), 'F_Inputs - Reps'!J1844, 'F_Inputs - Reps override'!J1844 ) )</f>
        <v>0</v>
      </c>
      <c r="L1844" s="7">
        <f t="shared" si="29"/>
        <v>0</v>
      </c>
      <c r="M1844" t="str">
        <f xml:space="preserve"> INDEX(Lookup!$D$3:$D$134, MATCH('Inputs - Reps'!D1844, Lookup!$C$3:$C$134, 0),)</f>
        <v>3rd Capex WN</v>
      </c>
    </row>
    <row r="1845" spans="3:13">
      <c r="C1845" s="15" t="s">
        <v>310</v>
      </c>
      <c r="D1845" s="15" t="s">
        <v>286</v>
      </c>
      <c r="E1845" s="15" t="s">
        <v>269</v>
      </c>
      <c r="F1845" s="15" t="s">
        <v>36</v>
      </c>
      <c r="G1845" s="15">
        <f xml:space="preserve"> IF( ISNA( 'F_Inputs - Reps override'!F1845 ), "", IF( ISBLANK( 'F_Inputs - Reps override'!F1845 ), 'F_Inputs - Reps'!F1845, 'F_Inputs - Reps override'!F1845 ) )</f>
        <v>0</v>
      </c>
      <c r="H1845" s="15">
        <f xml:space="preserve"> IF( ISNA( 'F_Inputs - Reps override'!G1845 ), "", IF( ISBLANK( 'F_Inputs - Reps override'!G1845 ), 'F_Inputs - Reps'!G1845, 'F_Inputs - Reps override'!G1845 ) )</f>
        <v>0</v>
      </c>
      <c r="I1845" s="15">
        <f xml:space="preserve"> IF( ISNA( 'F_Inputs - Reps override'!H1845 ), "", IF( ISBLANK( 'F_Inputs - Reps override'!H1845 ), 'F_Inputs - Reps'!H1845, 'F_Inputs - Reps override'!H1845 ) )</f>
        <v>0</v>
      </c>
      <c r="J1845" s="15">
        <f xml:space="preserve"> IF( ISNA( 'F_Inputs - Reps override'!I1845 ), "", IF( ISBLANK( 'F_Inputs - Reps override'!I1845 ), 'F_Inputs - Reps'!I1845, 'F_Inputs - Reps override'!I1845 ) )</f>
        <v>0</v>
      </c>
      <c r="K1845" s="15">
        <f xml:space="preserve"> IF( ISNA( 'F_Inputs - Reps override'!J1845 ), "", IF( ISBLANK( 'F_Inputs - Reps override'!J1845 ), 'F_Inputs - Reps'!J1845, 'F_Inputs - Reps override'!J1845 ) )</f>
        <v>0</v>
      </c>
      <c r="L1845" s="7">
        <f t="shared" si="29"/>
        <v>0</v>
      </c>
      <c r="M1845" t="str">
        <f xml:space="preserve"> INDEX(Lookup!$D$3:$D$134, MATCH('Inputs - Reps'!D1845, Lookup!$C$3:$C$134, 0),)</f>
        <v>3rd Capex WN</v>
      </c>
    </row>
    <row r="1846" spans="3:13">
      <c r="C1846" s="15" t="s">
        <v>310</v>
      </c>
      <c r="D1846" s="15" t="s">
        <v>287</v>
      </c>
      <c r="E1846" s="15" t="s">
        <v>271</v>
      </c>
      <c r="F1846" s="15" t="s">
        <v>36</v>
      </c>
      <c r="G1846" s="15">
        <f xml:space="preserve"> IF( ISNA( 'F_Inputs - Reps override'!F1846 ), "", IF( ISBLANK( 'F_Inputs - Reps override'!F1846 ), 'F_Inputs - Reps'!F1846, 'F_Inputs - Reps override'!F1846 ) )</f>
        <v>0</v>
      </c>
      <c r="H1846" s="15">
        <f xml:space="preserve"> IF( ISNA( 'F_Inputs - Reps override'!G1846 ), "", IF( ISBLANK( 'F_Inputs - Reps override'!G1846 ), 'F_Inputs - Reps'!G1846, 'F_Inputs - Reps override'!G1846 ) )</f>
        <v>0</v>
      </c>
      <c r="I1846" s="15">
        <f xml:space="preserve"> IF( ISNA( 'F_Inputs - Reps override'!H1846 ), "", IF( ISBLANK( 'F_Inputs - Reps override'!H1846 ), 'F_Inputs - Reps'!H1846, 'F_Inputs - Reps override'!H1846 ) )</f>
        <v>0</v>
      </c>
      <c r="J1846" s="15">
        <f xml:space="preserve"> IF( ISNA( 'F_Inputs - Reps override'!I1846 ), "", IF( ISBLANK( 'F_Inputs - Reps override'!I1846 ), 'F_Inputs - Reps'!I1846, 'F_Inputs - Reps override'!I1846 ) )</f>
        <v>0</v>
      </c>
      <c r="K1846" s="15">
        <f xml:space="preserve"> IF( ISNA( 'F_Inputs - Reps override'!J1846 ), "", IF( ISBLANK( 'F_Inputs - Reps override'!J1846 ), 'F_Inputs - Reps'!J1846, 'F_Inputs - Reps override'!J1846 ) )</f>
        <v>0</v>
      </c>
      <c r="L1846" s="7">
        <f t="shared" si="29"/>
        <v>0</v>
      </c>
      <c r="M1846" t="str">
        <f xml:space="preserve"> INDEX(Lookup!$D$3:$D$134, MATCH('Inputs - Reps'!D1846, Lookup!$C$3:$C$134, 0),)</f>
        <v>3rd Capex WN</v>
      </c>
    </row>
    <row r="1847" spans="3:13">
      <c r="C1847" s="15" t="s">
        <v>310</v>
      </c>
      <c r="D1847" s="15" t="s">
        <v>288</v>
      </c>
      <c r="E1847" s="15" t="s">
        <v>289</v>
      </c>
      <c r="F1847" s="15" t="s">
        <v>36</v>
      </c>
      <c r="G1847" s="15">
        <f xml:space="preserve"> IF( ISNA( 'F_Inputs - Reps override'!F1847 ), "", IF( ISBLANK( 'F_Inputs - Reps override'!F1847 ), 'F_Inputs - Reps'!F1847, 'F_Inputs - Reps override'!F1847 ) )</f>
        <v>0</v>
      </c>
      <c r="H1847" s="15">
        <f xml:space="preserve"> IF( ISNA( 'F_Inputs - Reps override'!G1847 ), "", IF( ISBLANK( 'F_Inputs - Reps override'!G1847 ), 'F_Inputs - Reps'!G1847, 'F_Inputs - Reps override'!G1847 ) )</f>
        <v>0</v>
      </c>
      <c r="I1847" s="15">
        <f xml:space="preserve"> IF( ISNA( 'F_Inputs - Reps override'!H1847 ), "", IF( ISBLANK( 'F_Inputs - Reps override'!H1847 ), 'F_Inputs - Reps'!H1847, 'F_Inputs - Reps override'!H1847 ) )</f>
        <v>0</v>
      </c>
      <c r="J1847" s="15">
        <f xml:space="preserve"> IF( ISNA( 'F_Inputs - Reps override'!I1847 ), "", IF( ISBLANK( 'F_Inputs - Reps override'!I1847 ), 'F_Inputs - Reps'!I1847, 'F_Inputs - Reps override'!I1847 ) )</f>
        <v>0</v>
      </c>
      <c r="K1847" s="15">
        <f xml:space="preserve"> IF( ISNA( 'F_Inputs - Reps override'!J1847 ), "", IF( ISBLANK( 'F_Inputs - Reps override'!J1847 ), 'F_Inputs - Reps'!J1847, 'F_Inputs - Reps override'!J1847 ) )</f>
        <v>0</v>
      </c>
      <c r="L1847" s="7">
        <f t="shared" si="29"/>
        <v>0</v>
      </c>
      <c r="M1847" t="str">
        <f xml:space="preserve"> INDEX(Lookup!$D$3:$D$134, MATCH('Inputs - Reps'!D1847, Lookup!$C$3:$C$134, 0),)</f>
        <v>3rd Capex WWN</v>
      </c>
    </row>
    <row r="1848" spans="3:13">
      <c r="C1848" s="15" t="s">
        <v>310</v>
      </c>
      <c r="D1848" s="15" t="s">
        <v>290</v>
      </c>
      <c r="E1848" s="15" t="s">
        <v>291</v>
      </c>
      <c r="F1848" s="15" t="s">
        <v>36</v>
      </c>
      <c r="G1848" s="15">
        <f xml:space="preserve"> IF( ISNA( 'F_Inputs - Reps override'!F1848 ), "", IF( ISBLANK( 'F_Inputs - Reps override'!F1848 ), 'F_Inputs - Reps'!F1848, 'F_Inputs - Reps override'!F1848 ) )</f>
        <v>0</v>
      </c>
      <c r="H1848" s="15">
        <f xml:space="preserve"> IF( ISNA( 'F_Inputs - Reps override'!G1848 ), "", IF( ISBLANK( 'F_Inputs - Reps override'!G1848 ), 'F_Inputs - Reps'!G1848, 'F_Inputs - Reps override'!G1848 ) )</f>
        <v>0</v>
      </c>
      <c r="I1848" s="15">
        <f xml:space="preserve"> IF( ISNA( 'F_Inputs - Reps override'!H1848 ), "", IF( ISBLANK( 'F_Inputs - Reps override'!H1848 ), 'F_Inputs - Reps'!H1848, 'F_Inputs - Reps override'!H1848 ) )</f>
        <v>0</v>
      </c>
      <c r="J1848" s="15">
        <f xml:space="preserve"> IF( ISNA( 'F_Inputs - Reps override'!I1848 ), "", IF( ISBLANK( 'F_Inputs - Reps override'!I1848 ), 'F_Inputs - Reps'!I1848, 'F_Inputs - Reps override'!I1848 ) )</f>
        <v>0</v>
      </c>
      <c r="K1848" s="15">
        <f xml:space="preserve"> IF( ISNA( 'F_Inputs - Reps override'!J1848 ), "", IF( ISBLANK( 'F_Inputs - Reps override'!J1848 ), 'F_Inputs - Reps'!J1848, 'F_Inputs - Reps override'!J1848 ) )</f>
        <v>0</v>
      </c>
      <c r="L1848" s="7">
        <f t="shared" si="29"/>
        <v>0</v>
      </c>
      <c r="M1848" t="str">
        <f xml:space="preserve"> INDEX(Lookup!$D$3:$D$134, MATCH('Inputs - Reps'!D1848, Lookup!$C$3:$C$134, 0),)</f>
        <v>3rd Capex WWN</v>
      </c>
    </row>
    <row r="1849" spans="3:13">
      <c r="C1849" s="15" t="s">
        <v>310</v>
      </c>
      <c r="D1849" s="15" t="s">
        <v>292</v>
      </c>
      <c r="E1849" s="15" t="s">
        <v>293</v>
      </c>
      <c r="F1849" s="15" t="s">
        <v>36</v>
      </c>
      <c r="G1849" s="15">
        <f xml:space="preserve"> IF( ISNA( 'F_Inputs - Reps override'!F1849 ), "", IF( ISBLANK( 'F_Inputs - Reps override'!F1849 ), 'F_Inputs - Reps'!F1849, 'F_Inputs - Reps override'!F1849 ) )</f>
        <v>0</v>
      </c>
      <c r="H1849" s="15">
        <f xml:space="preserve"> IF( ISNA( 'F_Inputs - Reps override'!G1849 ), "", IF( ISBLANK( 'F_Inputs - Reps override'!G1849 ), 'F_Inputs - Reps'!G1849, 'F_Inputs - Reps override'!G1849 ) )</f>
        <v>0</v>
      </c>
      <c r="I1849" s="15">
        <f xml:space="preserve"> IF( ISNA( 'F_Inputs - Reps override'!H1849 ), "", IF( ISBLANK( 'F_Inputs - Reps override'!H1849 ), 'F_Inputs - Reps'!H1849, 'F_Inputs - Reps override'!H1849 ) )</f>
        <v>0</v>
      </c>
      <c r="J1849" s="15">
        <f xml:space="preserve"> IF( ISNA( 'F_Inputs - Reps override'!I1849 ), "", IF( ISBLANK( 'F_Inputs - Reps override'!I1849 ), 'F_Inputs - Reps'!I1849, 'F_Inputs - Reps override'!I1849 ) )</f>
        <v>0</v>
      </c>
      <c r="K1849" s="15">
        <f xml:space="preserve"> IF( ISNA( 'F_Inputs - Reps override'!J1849 ), "", IF( ISBLANK( 'F_Inputs - Reps override'!J1849 ), 'F_Inputs - Reps'!J1849, 'F_Inputs - Reps override'!J1849 ) )</f>
        <v>0</v>
      </c>
      <c r="L1849" s="7">
        <f t="shared" si="29"/>
        <v>0</v>
      </c>
      <c r="M1849" t="str">
        <f xml:space="preserve"> INDEX(Lookup!$D$3:$D$134, MATCH('Inputs - Reps'!D1849, Lookup!$C$3:$C$134, 0),)</f>
        <v>3rd Capex BIO</v>
      </c>
    </row>
    <row r="1850" spans="3:13">
      <c r="C1850" s="15" t="s">
        <v>310</v>
      </c>
      <c r="D1850" s="15" t="s">
        <v>294</v>
      </c>
      <c r="E1850" s="15" t="s">
        <v>295</v>
      </c>
      <c r="F1850" s="15" t="s">
        <v>36</v>
      </c>
      <c r="G1850" s="15">
        <f xml:space="preserve"> IF( ISNA( 'F_Inputs - Reps override'!F1850 ), "", IF( ISBLANK( 'F_Inputs - Reps override'!F1850 ), 'F_Inputs - Reps'!F1850, 'F_Inputs - Reps override'!F1850 ) )</f>
        <v>0</v>
      </c>
      <c r="H1850" s="15">
        <f xml:space="preserve"> IF( ISNA( 'F_Inputs - Reps override'!G1850 ), "", IF( ISBLANK( 'F_Inputs - Reps override'!G1850 ), 'F_Inputs - Reps'!G1850, 'F_Inputs - Reps override'!G1850 ) )</f>
        <v>0</v>
      </c>
      <c r="I1850" s="15">
        <f xml:space="preserve"> IF( ISNA( 'F_Inputs - Reps override'!H1850 ), "", IF( ISBLANK( 'F_Inputs - Reps override'!H1850 ), 'F_Inputs - Reps'!H1850, 'F_Inputs - Reps override'!H1850 ) )</f>
        <v>0</v>
      </c>
      <c r="J1850" s="15">
        <f xml:space="preserve"> IF( ISNA( 'F_Inputs - Reps override'!I1850 ), "", IF( ISBLANK( 'F_Inputs - Reps override'!I1850 ), 'F_Inputs - Reps'!I1850, 'F_Inputs - Reps override'!I1850 ) )</f>
        <v>0</v>
      </c>
      <c r="K1850" s="15">
        <f xml:space="preserve"> IF( ISNA( 'F_Inputs - Reps override'!J1850 ), "", IF( ISBLANK( 'F_Inputs - Reps override'!J1850 ), 'F_Inputs - Reps'!J1850, 'F_Inputs - Reps override'!J1850 ) )</f>
        <v>0</v>
      </c>
      <c r="L1850" s="7">
        <f t="shared" si="29"/>
        <v>0</v>
      </c>
      <c r="M1850" t="str">
        <f xml:space="preserve"> INDEX(Lookup!$D$3:$D$134, MATCH('Inputs - Reps'!D1850, Lookup!$C$3:$C$134, 0),)</f>
        <v>3rd Capex BIO</v>
      </c>
    </row>
    <row r="1851" spans="3:13">
      <c r="C1851" s="15" t="s">
        <v>310</v>
      </c>
      <c r="D1851" s="15" t="s">
        <v>296</v>
      </c>
      <c r="E1851" s="15" t="s">
        <v>297</v>
      </c>
      <c r="F1851" s="15" t="s">
        <v>36</v>
      </c>
      <c r="G1851" s="15">
        <f xml:space="preserve"> IF( ISNA( 'F_Inputs - Reps override'!F1851 ), "", IF( ISBLANK( 'F_Inputs - Reps override'!F1851 ), 'F_Inputs - Reps'!F1851, 'F_Inputs - Reps override'!F1851 ) )</f>
        <v>0</v>
      </c>
      <c r="H1851" s="15">
        <f xml:space="preserve"> IF( ISNA( 'F_Inputs - Reps override'!G1851 ), "", IF( ISBLANK( 'F_Inputs - Reps override'!G1851 ), 'F_Inputs - Reps'!G1851, 'F_Inputs - Reps override'!G1851 ) )</f>
        <v>0</v>
      </c>
      <c r="I1851" s="15">
        <f xml:space="preserve"> IF( ISNA( 'F_Inputs - Reps override'!H1851 ), "", IF( ISBLANK( 'F_Inputs - Reps override'!H1851 ), 'F_Inputs - Reps'!H1851, 'F_Inputs - Reps override'!H1851 ) )</f>
        <v>0</v>
      </c>
      <c r="J1851" s="15">
        <f xml:space="preserve"> IF( ISNA( 'F_Inputs - Reps override'!I1851 ), "", IF( ISBLANK( 'F_Inputs - Reps override'!I1851 ), 'F_Inputs - Reps'!I1851, 'F_Inputs - Reps override'!I1851 ) )</f>
        <v>0</v>
      </c>
      <c r="K1851" s="15">
        <f xml:space="preserve"> IF( ISNA( 'F_Inputs - Reps override'!J1851 ), "", IF( ISBLANK( 'F_Inputs - Reps override'!J1851 ), 'F_Inputs - Reps'!J1851, 'F_Inputs - Reps override'!J1851 ) )</f>
        <v>0</v>
      </c>
      <c r="L1851" s="7">
        <f t="shared" si="29"/>
        <v>0</v>
      </c>
      <c r="M1851" t="str">
        <f xml:space="preserve"> INDEX(Lookup!$D$3:$D$134, MATCH('Inputs - Reps'!D1851, Lookup!$C$3:$C$134, 0),)</f>
        <v>3rd Capex BIO</v>
      </c>
    </row>
    <row r="1852" spans="3:13">
      <c r="C1852" s="15" t="s">
        <v>311</v>
      </c>
      <c r="D1852" s="15" t="s">
        <v>34</v>
      </c>
      <c r="E1852" s="15" t="s">
        <v>35</v>
      </c>
      <c r="F1852" s="15" t="s">
        <v>36</v>
      </c>
      <c r="G1852" s="15">
        <f xml:space="preserve"> IF( ISNA( 'F_Inputs - Reps override'!F1852 ), "", IF( ISBLANK( 'F_Inputs - Reps override'!F1852 ), 'F_Inputs - Reps'!F1852, 'F_Inputs - Reps override'!F1852 ) )</f>
        <v>45.7106569855179</v>
      </c>
      <c r="H1852" s="15">
        <f xml:space="preserve"> IF( ISNA( 'F_Inputs - Reps override'!G1852 ), "", IF( ISBLANK( 'F_Inputs - Reps override'!G1852 ), 'F_Inputs - Reps'!G1852, 'F_Inputs - Reps override'!G1852 ) )</f>
        <v>47.429316186910498</v>
      </c>
      <c r="I1852" s="15">
        <f xml:space="preserve"> IF( ISNA( 'F_Inputs - Reps override'!H1852 ), "", IF( ISBLANK( 'F_Inputs - Reps override'!H1852 ), 'F_Inputs - Reps'!H1852, 'F_Inputs - Reps override'!H1852 ) )</f>
        <v>47.276203162377001</v>
      </c>
      <c r="J1852" s="15">
        <f xml:space="preserve"> IF( ISNA( 'F_Inputs - Reps override'!I1852 ), "", IF( ISBLANK( 'F_Inputs - Reps override'!I1852 ), 'F_Inputs - Reps'!I1852, 'F_Inputs - Reps override'!I1852 ) )</f>
        <v>47.695195179976302</v>
      </c>
      <c r="K1852" s="15">
        <f xml:space="preserve"> IF( ISNA( 'F_Inputs - Reps override'!J1852 ), "", IF( ISBLANK( 'F_Inputs - Reps override'!J1852 ), 'F_Inputs - Reps'!J1852, 'F_Inputs - Reps override'!J1852 ) )</f>
        <v>49.504922576936899</v>
      </c>
      <c r="L1852" s="7">
        <f t="shared" ref="L1852:L1915" si="30" xml:space="preserve"> SUM(G1852:K1852)</f>
        <v>237.61629409171863</v>
      </c>
      <c r="M1852" t="str">
        <f xml:space="preserve"> INDEX(Lookup!$D$3:$D$134, MATCH('Inputs - Reps'!D1852, Lookup!$C$3:$C$134, 0),)</f>
        <v>B Opex WR</v>
      </c>
    </row>
    <row r="1853" spans="3:13">
      <c r="C1853" s="15" t="s">
        <v>311</v>
      </c>
      <c r="D1853" s="15" t="s">
        <v>38</v>
      </c>
      <c r="E1853" s="15" t="s">
        <v>39</v>
      </c>
      <c r="F1853" s="15" t="s">
        <v>36</v>
      </c>
      <c r="G1853" s="15">
        <f xml:space="preserve"> IF( ISNA( 'F_Inputs - Reps override'!F1853 ), "", IF( ISBLANK( 'F_Inputs - Reps override'!F1853 ), 'F_Inputs - Reps'!F1853, 'F_Inputs - Reps override'!F1853 ) )</f>
        <v>47.467930998386301</v>
      </c>
      <c r="H1853" s="15">
        <f xml:space="preserve"> IF( ISNA( 'F_Inputs - Reps override'!G1853 ), "", IF( ISBLANK( 'F_Inputs - Reps override'!G1853 ), 'F_Inputs - Reps'!G1853, 'F_Inputs - Reps override'!G1853 ) )</f>
        <v>50.656842273546502</v>
      </c>
      <c r="I1853" s="15">
        <f xml:space="preserve"> IF( ISNA( 'F_Inputs - Reps override'!H1853 ), "", IF( ISBLANK( 'F_Inputs - Reps override'!H1853 ), 'F_Inputs - Reps'!H1853, 'F_Inputs - Reps override'!H1853 ) )</f>
        <v>56.1111563670027</v>
      </c>
      <c r="J1853" s="15">
        <f xml:space="preserve"> IF( ISNA( 'F_Inputs - Reps override'!I1853 ), "", IF( ISBLANK( 'F_Inputs - Reps override'!I1853 ), 'F_Inputs - Reps'!I1853, 'F_Inputs - Reps override'!I1853 ) )</f>
        <v>56.8937696234483</v>
      </c>
      <c r="K1853" s="15">
        <f xml:space="preserve"> IF( ISNA( 'F_Inputs - Reps override'!J1853 ), "", IF( ISBLANK( 'F_Inputs - Reps override'!J1853 ), 'F_Inputs - Reps'!J1853, 'F_Inputs - Reps override'!J1853 ) )</f>
        <v>57.864055175278899</v>
      </c>
      <c r="L1853" s="7">
        <f t="shared" si="30"/>
        <v>268.99375443766269</v>
      </c>
      <c r="M1853" t="str">
        <f xml:space="preserve"> INDEX(Lookup!$D$3:$D$134, MATCH('Inputs - Reps'!D1853, Lookup!$C$3:$C$134, 0),)</f>
        <v>B Opex WN</v>
      </c>
    </row>
    <row r="1854" spans="3:13">
      <c r="C1854" s="15" t="s">
        <v>311</v>
      </c>
      <c r="D1854" s="15" t="s">
        <v>40</v>
      </c>
      <c r="E1854" s="15" t="s">
        <v>41</v>
      </c>
      <c r="F1854" s="15" t="s">
        <v>36</v>
      </c>
      <c r="G1854" s="15">
        <f xml:space="preserve"> IF( ISNA( 'F_Inputs - Reps override'!F1854 ), "", IF( ISBLANK( 'F_Inputs - Reps override'!F1854 ), 'F_Inputs - Reps'!F1854, 'F_Inputs - Reps override'!F1854 ) )</f>
        <v>258.72237897037201</v>
      </c>
      <c r="H1854" s="15">
        <f xml:space="preserve"> IF( ISNA( 'F_Inputs - Reps override'!G1854 ), "", IF( ISBLANK( 'F_Inputs - Reps override'!G1854 ), 'F_Inputs - Reps'!G1854, 'F_Inputs - Reps override'!G1854 ) )</f>
        <v>257.77044147368599</v>
      </c>
      <c r="I1854" s="15">
        <f xml:space="preserve"> IF( ISNA( 'F_Inputs - Reps override'!H1854 ), "", IF( ISBLANK( 'F_Inputs - Reps override'!H1854 ), 'F_Inputs - Reps'!H1854, 'F_Inputs - Reps override'!H1854 ) )</f>
        <v>236.22394251154699</v>
      </c>
      <c r="J1854" s="15">
        <f xml:space="preserve"> IF( ISNA( 'F_Inputs - Reps override'!I1854 ), "", IF( ISBLANK( 'F_Inputs - Reps override'!I1854 ), 'F_Inputs - Reps'!I1854, 'F_Inputs - Reps override'!I1854 ) )</f>
        <v>229.47166721084201</v>
      </c>
      <c r="K1854" s="15">
        <f xml:space="preserve"> IF( ISNA( 'F_Inputs - Reps override'!J1854 ), "", IF( ISBLANK( 'F_Inputs - Reps override'!J1854 ), 'F_Inputs - Reps'!J1854, 'F_Inputs - Reps override'!J1854 ) )</f>
        <v>230.22068526909499</v>
      </c>
      <c r="L1854" s="7">
        <f t="shared" si="30"/>
        <v>1212.4091154355419</v>
      </c>
      <c r="M1854" t="str">
        <f xml:space="preserve"> INDEX(Lookup!$D$3:$D$134, MATCH('Inputs - Reps'!D1854, Lookup!$C$3:$C$134, 0),)</f>
        <v>B Opex WN</v>
      </c>
    </row>
    <row r="1855" spans="3:13">
      <c r="C1855" s="15" t="s">
        <v>311</v>
      </c>
      <c r="D1855" s="15" t="s">
        <v>42</v>
      </c>
      <c r="E1855" s="15" t="s">
        <v>43</v>
      </c>
      <c r="F1855" s="15" t="s">
        <v>36</v>
      </c>
      <c r="G1855" s="15">
        <f xml:space="preserve"> IF( ISNA( 'F_Inputs - Reps override'!F1855 ), "", IF( ISBLANK( 'F_Inputs - Reps override'!F1855 ), 'F_Inputs - Reps'!F1855, 'F_Inputs - Reps override'!F1855 ) )</f>
        <v>24.103671899081899</v>
      </c>
      <c r="H1855" s="15">
        <f xml:space="preserve"> IF( ISNA( 'F_Inputs - Reps override'!G1855 ), "", IF( ISBLANK( 'F_Inputs - Reps override'!G1855 ), 'F_Inputs - Reps'!G1855, 'F_Inputs - Reps override'!G1855 ) )</f>
        <v>24.964914050286801</v>
      </c>
      <c r="I1855" s="15">
        <f xml:space="preserve"> IF( ISNA( 'F_Inputs - Reps override'!H1855 ), "", IF( ISBLANK( 'F_Inputs - Reps override'!H1855 ), 'F_Inputs - Reps'!H1855, 'F_Inputs - Reps override'!H1855 ) )</f>
        <v>24.7012084203451</v>
      </c>
      <c r="J1855" s="15">
        <f xml:space="preserve"> IF( ISNA( 'F_Inputs - Reps override'!I1855 ), "", IF( ISBLANK( 'F_Inputs - Reps override'!I1855 ), 'F_Inputs - Reps'!I1855, 'F_Inputs - Reps override'!I1855 ) )</f>
        <v>24.359908895519801</v>
      </c>
      <c r="K1855" s="15">
        <f xml:space="preserve"> IF( ISNA( 'F_Inputs - Reps override'!J1855 ), "", IF( ISBLANK( 'F_Inputs - Reps override'!J1855 ), 'F_Inputs - Reps'!J1855, 'F_Inputs - Reps override'!J1855 ) )</f>
        <v>24.95575632181</v>
      </c>
      <c r="L1855" s="7">
        <f t="shared" si="30"/>
        <v>123.08545958704359</v>
      </c>
      <c r="M1855" t="str">
        <f xml:space="preserve"> INDEX(Lookup!$D$3:$D$134, MATCH('Inputs - Reps'!D1855, Lookup!$C$3:$C$134, 0),)</f>
        <v>B Opex WN</v>
      </c>
    </row>
    <row r="1856" spans="3:13">
      <c r="C1856" s="15" t="s">
        <v>311</v>
      </c>
      <c r="D1856" s="15" t="s">
        <v>44</v>
      </c>
      <c r="E1856" s="15" t="s">
        <v>45</v>
      </c>
      <c r="F1856" s="15" t="s">
        <v>36</v>
      </c>
      <c r="G1856" s="15">
        <f xml:space="preserve"> IF( ISNA( 'F_Inputs - Reps override'!F1856 ), "", IF( ISBLANK( 'F_Inputs - Reps override'!F1856 ), 'F_Inputs - Reps'!F1856, 'F_Inputs - Reps override'!F1856 ) )</f>
        <v>3.3116730730199699</v>
      </c>
      <c r="H1856" s="15">
        <f xml:space="preserve"> IF( ISNA( 'F_Inputs - Reps override'!G1856 ), "", IF( ISBLANK( 'F_Inputs - Reps override'!G1856 ), 'F_Inputs - Reps'!G1856, 'F_Inputs - Reps override'!G1856 ) )</f>
        <v>3.5035321659081</v>
      </c>
      <c r="I1856" s="15">
        <f xml:space="preserve"> IF( ISNA( 'F_Inputs - Reps override'!H1856 ), "", IF( ISBLANK( 'F_Inputs - Reps override'!H1856 ), 'F_Inputs - Reps'!H1856, 'F_Inputs - Reps override'!H1856 ) )</f>
        <v>3.7611552930601602</v>
      </c>
      <c r="J1856" s="15">
        <f xml:space="preserve"> IF( ISNA( 'F_Inputs - Reps override'!I1856 ), "", IF( ISBLANK( 'F_Inputs - Reps override'!I1856 ), 'F_Inputs - Reps'!I1856, 'F_Inputs - Reps override'!I1856 ) )</f>
        <v>3.9501395823016301</v>
      </c>
      <c r="K1856" s="15">
        <f xml:space="preserve"> IF( ISNA( 'F_Inputs - Reps override'!J1856 ), "", IF( ISBLANK( 'F_Inputs - Reps override'!J1856 ), 'F_Inputs - Reps'!J1856, 'F_Inputs - Reps override'!J1856 ) )</f>
        <v>6.0785646368065098</v>
      </c>
      <c r="L1856" s="7">
        <f t="shared" si="30"/>
        <v>20.605064751096371</v>
      </c>
      <c r="M1856" t="str">
        <f xml:space="preserve"> INDEX(Lookup!$D$3:$D$134, MATCH('Inputs - Reps'!D1856, Lookup!$C$3:$C$134, 0),)</f>
        <v>E Opex WR</v>
      </c>
    </row>
    <row r="1857" spans="3:13">
      <c r="C1857" s="15" t="s">
        <v>311</v>
      </c>
      <c r="D1857" s="15" t="s">
        <v>46</v>
      </c>
      <c r="E1857" s="15" t="s">
        <v>47</v>
      </c>
      <c r="F1857" s="15" t="s">
        <v>36</v>
      </c>
      <c r="G1857" s="15">
        <f xml:space="preserve"> IF( ISNA( 'F_Inputs - Reps override'!F1857 ), "", IF( ISBLANK( 'F_Inputs - Reps override'!F1857 ), 'F_Inputs - Reps'!F1857, 'F_Inputs - Reps override'!F1857 ) )</f>
        <v>1.9830000000000001</v>
      </c>
      <c r="H1857" s="15">
        <f xml:space="preserve"> IF( ISNA( 'F_Inputs - Reps override'!G1857 ), "", IF( ISBLANK( 'F_Inputs - Reps override'!G1857 ), 'F_Inputs - Reps'!G1857, 'F_Inputs - Reps override'!G1857 ) )</f>
        <v>2.04</v>
      </c>
      <c r="I1857" s="15">
        <f xml:space="preserve"> IF( ISNA( 'F_Inputs - Reps override'!H1857 ), "", IF( ISBLANK( 'F_Inputs - Reps override'!H1857 ), 'F_Inputs - Reps'!H1857, 'F_Inputs - Reps override'!H1857 ) )</f>
        <v>2.0430000000000001</v>
      </c>
      <c r="J1857" s="15">
        <f xml:space="preserve"> IF( ISNA( 'F_Inputs - Reps override'!I1857 ), "", IF( ISBLANK( 'F_Inputs - Reps override'!I1857 ), 'F_Inputs - Reps'!I1857, 'F_Inputs - Reps override'!I1857 ) )</f>
        <v>2.0230000000000001</v>
      </c>
      <c r="K1857" s="15">
        <f xml:space="preserve"> IF( ISNA( 'F_Inputs - Reps override'!J1857 ), "", IF( ISBLANK( 'F_Inputs - Reps override'!J1857 ), 'F_Inputs - Reps'!J1857, 'F_Inputs - Reps override'!J1857 ) )</f>
        <v>2.08</v>
      </c>
      <c r="L1857" s="7">
        <f t="shared" si="30"/>
        <v>10.169</v>
      </c>
      <c r="M1857" t="str">
        <f xml:space="preserve"> INDEX(Lookup!$D$3:$D$134, MATCH('Inputs - Reps'!D1857, Lookup!$C$3:$C$134, 0),)</f>
        <v>E Opex WN</v>
      </c>
    </row>
    <row r="1858" spans="3:13">
      <c r="C1858" s="15" t="s">
        <v>311</v>
      </c>
      <c r="D1858" s="15" t="s">
        <v>48</v>
      </c>
      <c r="E1858" s="15" t="s">
        <v>49</v>
      </c>
      <c r="F1858" s="15" t="s">
        <v>36</v>
      </c>
      <c r="G1858" s="15">
        <f xml:space="preserve"> IF( ISNA( 'F_Inputs - Reps override'!F1858 ), "", IF( ISBLANK( 'F_Inputs - Reps override'!F1858 ), 'F_Inputs - Reps'!F1858, 'F_Inputs - Reps override'!F1858 ) )</f>
        <v>7.8391869231715701</v>
      </c>
      <c r="H1858" s="15">
        <f xml:space="preserve"> IF( ISNA( 'F_Inputs - Reps override'!G1858 ), "", IF( ISBLANK( 'F_Inputs - Reps override'!G1858 ), 'F_Inputs - Reps'!G1858, 'F_Inputs - Reps override'!G1858 ) )</f>
        <v>7.6988965323721397</v>
      </c>
      <c r="I1858" s="15">
        <f xml:space="preserve"> IF( ISNA( 'F_Inputs - Reps override'!H1858 ), "", IF( ISBLANK( 'F_Inputs - Reps override'!H1858 ), 'F_Inputs - Reps'!H1858, 'F_Inputs - Reps override'!H1858 ) )</f>
        <v>6.7040680803624104</v>
      </c>
      <c r="J1858" s="15">
        <f xml:space="preserve"> IF( ISNA( 'F_Inputs - Reps override'!I1858 ), "", IF( ISBLANK( 'F_Inputs - Reps override'!I1858 ), 'F_Inputs - Reps'!I1858, 'F_Inputs - Reps override'!I1858 ) )</f>
        <v>5.8838621458161002</v>
      </c>
      <c r="K1858" s="15">
        <f xml:space="preserve"> IF( ISNA( 'F_Inputs - Reps override'!J1858 ), "", IF( ISBLANK( 'F_Inputs - Reps override'!J1858 ), 'F_Inputs - Reps'!J1858, 'F_Inputs - Reps override'!J1858 ) )</f>
        <v>5.9638197914577598</v>
      </c>
      <c r="L1858" s="7">
        <f t="shared" si="30"/>
        <v>34.089833473179979</v>
      </c>
      <c r="M1858" t="str">
        <f xml:space="preserve"> INDEX(Lookup!$D$3:$D$134, MATCH('Inputs - Reps'!D1858, Lookup!$C$3:$C$134, 0),)</f>
        <v>E Opex WN</v>
      </c>
    </row>
    <row r="1859" spans="3:13">
      <c r="C1859" s="15" t="s">
        <v>311</v>
      </c>
      <c r="D1859" s="15" t="s">
        <v>50</v>
      </c>
      <c r="E1859" s="15" t="s">
        <v>51</v>
      </c>
      <c r="F1859" s="15" t="s">
        <v>36</v>
      </c>
      <c r="G1859" s="15">
        <f xml:space="preserve"> IF( ISNA( 'F_Inputs - Reps override'!F1859 ), "", IF( ISBLANK( 'F_Inputs - Reps override'!F1859 ), 'F_Inputs - Reps'!F1859, 'F_Inputs - Reps override'!F1859 ) )</f>
        <v>5.1681313483367903</v>
      </c>
      <c r="H1859" s="15">
        <f xml:space="preserve"> IF( ISNA( 'F_Inputs - Reps override'!G1859 ), "", IF( ISBLANK( 'F_Inputs - Reps override'!G1859 ), 'F_Inputs - Reps'!G1859, 'F_Inputs - Reps override'!G1859 ) )</f>
        <v>5.1781313483367901</v>
      </c>
      <c r="I1859" s="15">
        <f xml:space="preserve"> IF( ISNA( 'F_Inputs - Reps override'!H1859 ), "", IF( ISBLANK( 'F_Inputs - Reps override'!H1859 ), 'F_Inputs - Reps'!H1859, 'F_Inputs - Reps override'!H1859 ) )</f>
        <v>5.1791313483367896</v>
      </c>
      <c r="J1859" s="15">
        <f xml:space="preserve"> IF( ISNA( 'F_Inputs - Reps override'!I1859 ), "", IF( ISBLANK( 'F_Inputs - Reps override'!I1859 ), 'F_Inputs - Reps'!I1859, 'F_Inputs - Reps override'!I1859 ) )</f>
        <v>5.17513134833679</v>
      </c>
      <c r="K1859" s="15">
        <f xml:space="preserve"> IF( ISNA( 'F_Inputs - Reps override'!J1859 ), "", IF( ISBLANK( 'F_Inputs - Reps override'!J1859 ), 'F_Inputs - Reps'!J1859, 'F_Inputs - Reps override'!J1859 ) )</f>
        <v>5.1861313483367901</v>
      </c>
      <c r="L1859" s="7">
        <f t="shared" si="30"/>
        <v>25.88665674168395</v>
      </c>
      <c r="M1859" t="str">
        <f xml:space="preserve"> INDEX(Lookup!$D$3:$D$134, MATCH('Inputs - Reps'!D1859, Lookup!$C$3:$C$134, 0),)</f>
        <v>E Opex WN</v>
      </c>
    </row>
    <row r="1860" spans="3:13">
      <c r="C1860" s="15" t="s">
        <v>311</v>
      </c>
      <c r="D1860" s="15" t="s">
        <v>52</v>
      </c>
      <c r="E1860" s="15" t="s">
        <v>53</v>
      </c>
      <c r="F1860" s="15" t="s">
        <v>36</v>
      </c>
      <c r="G1860" s="15">
        <f xml:space="preserve"> IF( ISNA( 'F_Inputs - Reps override'!F1860 ), "", IF( ISBLANK( 'F_Inputs - Reps override'!F1860 ), 'F_Inputs - Reps'!F1860, 'F_Inputs - Reps override'!F1860 ) )</f>
        <v>0</v>
      </c>
      <c r="H1860" s="15">
        <f xml:space="preserve"> IF( ISNA( 'F_Inputs - Reps override'!G1860 ), "", IF( ISBLANK( 'F_Inputs - Reps override'!G1860 ), 'F_Inputs - Reps'!G1860, 'F_Inputs - Reps override'!G1860 ) )</f>
        <v>0</v>
      </c>
      <c r="I1860" s="15">
        <f xml:space="preserve"> IF( ISNA( 'F_Inputs - Reps override'!H1860 ), "", IF( ISBLANK( 'F_Inputs - Reps override'!H1860 ), 'F_Inputs - Reps'!H1860, 'F_Inputs - Reps override'!H1860 ) )</f>
        <v>0</v>
      </c>
      <c r="J1860" s="15">
        <f xml:space="preserve"> IF( ISNA( 'F_Inputs - Reps override'!I1860 ), "", IF( ISBLANK( 'F_Inputs - Reps override'!I1860 ), 'F_Inputs - Reps'!I1860, 'F_Inputs - Reps override'!I1860 ) )</f>
        <v>0</v>
      </c>
      <c r="K1860" s="15">
        <f xml:space="preserve"> IF( ISNA( 'F_Inputs - Reps override'!J1860 ), "", IF( ISBLANK( 'F_Inputs - Reps override'!J1860 ), 'F_Inputs - Reps'!J1860, 'F_Inputs - Reps override'!J1860 ) )</f>
        <v>0</v>
      </c>
      <c r="L1860" s="7">
        <f t="shared" si="30"/>
        <v>0</v>
      </c>
      <c r="M1860" t="str">
        <f xml:space="preserve"> INDEX(Lookup!$D$3:$D$134, MATCH('Inputs - Reps'!D1860, Lookup!$C$3:$C$134, 0),)</f>
        <v>Plus Opex WR</v>
      </c>
    </row>
    <row r="1861" spans="3:13">
      <c r="C1861" s="15" t="s">
        <v>311</v>
      </c>
      <c r="D1861" s="15" t="s">
        <v>54</v>
      </c>
      <c r="E1861" s="15" t="s">
        <v>55</v>
      </c>
      <c r="F1861" s="15" t="s">
        <v>36</v>
      </c>
      <c r="G1861" s="15">
        <f xml:space="preserve"> IF( ISNA( 'F_Inputs - Reps override'!F1861 ), "", IF( ISBLANK( 'F_Inputs - Reps override'!F1861 ), 'F_Inputs - Reps'!F1861, 'F_Inputs - Reps override'!F1861 ) )</f>
        <v>0</v>
      </c>
      <c r="H1861" s="15">
        <f xml:space="preserve"> IF( ISNA( 'F_Inputs - Reps override'!G1861 ), "", IF( ISBLANK( 'F_Inputs - Reps override'!G1861 ), 'F_Inputs - Reps'!G1861, 'F_Inputs - Reps override'!G1861 ) )</f>
        <v>0</v>
      </c>
      <c r="I1861" s="15">
        <f xml:space="preserve"> IF( ISNA( 'F_Inputs - Reps override'!H1861 ), "", IF( ISBLANK( 'F_Inputs - Reps override'!H1861 ), 'F_Inputs - Reps'!H1861, 'F_Inputs - Reps override'!H1861 ) )</f>
        <v>0</v>
      </c>
      <c r="J1861" s="15">
        <f xml:space="preserve"> IF( ISNA( 'F_Inputs - Reps override'!I1861 ), "", IF( ISBLANK( 'F_Inputs - Reps override'!I1861 ), 'F_Inputs - Reps'!I1861, 'F_Inputs - Reps override'!I1861 ) )</f>
        <v>0</v>
      </c>
      <c r="K1861" s="15">
        <f xml:space="preserve"> IF( ISNA( 'F_Inputs - Reps override'!J1861 ), "", IF( ISBLANK( 'F_Inputs - Reps override'!J1861 ), 'F_Inputs - Reps'!J1861, 'F_Inputs - Reps override'!J1861 ) )</f>
        <v>0</v>
      </c>
      <c r="L1861" s="7">
        <f t="shared" si="30"/>
        <v>0</v>
      </c>
      <c r="M1861" t="str">
        <f xml:space="preserve"> INDEX(Lookup!$D$3:$D$134, MATCH('Inputs - Reps'!D1861, Lookup!$C$3:$C$134, 0),)</f>
        <v>Plus Opex WN</v>
      </c>
    </row>
    <row r="1862" spans="3:13">
      <c r="C1862" s="15" t="s">
        <v>311</v>
      </c>
      <c r="D1862" s="15" t="s">
        <v>56</v>
      </c>
      <c r="E1862" s="15" t="s">
        <v>57</v>
      </c>
      <c r="F1862" s="15" t="s">
        <v>36</v>
      </c>
      <c r="G1862" s="15">
        <f xml:space="preserve"> IF( ISNA( 'F_Inputs - Reps override'!F1862 ), "", IF( ISBLANK( 'F_Inputs - Reps override'!F1862 ), 'F_Inputs - Reps'!F1862, 'F_Inputs - Reps override'!F1862 ) )</f>
        <v>0</v>
      </c>
      <c r="H1862" s="15">
        <f xml:space="preserve"> IF( ISNA( 'F_Inputs - Reps override'!G1862 ), "", IF( ISBLANK( 'F_Inputs - Reps override'!G1862 ), 'F_Inputs - Reps'!G1862, 'F_Inputs - Reps override'!G1862 ) )</f>
        <v>0</v>
      </c>
      <c r="I1862" s="15">
        <f xml:space="preserve"> IF( ISNA( 'F_Inputs - Reps override'!H1862 ), "", IF( ISBLANK( 'F_Inputs - Reps override'!H1862 ), 'F_Inputs - Reps'!H1862, 'F_Inputs - Reps override'!H1862 ) )</f>
        <v>0</v>
      </c>
      <c r="J1862" s="15">
        <f xml:space="preserve"> IF( ISNA( 'F_Inputs - Reps override'!I1862 ), "", IF( ISBLANK( 'F_Inputs - Reps override'!I1862 ), 'F_Inputs - Reps'!I1862, 'F_Inputs - Reps override'!I1862 ) )</f>
        <v>0</v>
      </c>
      <c r="K1862" s="15">
        <f xml:space="preserve"> IF( ISNA( 'F_Inputs - Reps override'!J1862 ), "", IF( ISBLANK( 'F_Inputs - Reps override'!J1862 ), 'F_Inputs - Reps'!J1862, 'F_Inputs - Reps override'!J1862 ) )</f>
        <v>0</v>
      </c>
      <c r="L1862" s="7">
        <f t="shared" si="30"/>
        <v>0</v>
      </c>
      <c r="M1862" t="str">
        <f xml:space="preserve"> INDEX(Lookup!$D$3:$D$134, MATCH('Inputs - Reps'!D1862, Lookup!$C$3:$C$134, 0),)</f>
        <v>Plus Opex WN</v>
      </c>
    </row>
    <row r="1863" spans="3:13">
      <c r="C1863" s="15" t="s">
        <v>311</v>
      </c>
      <c r="D1863" s="15" t="s">
        <v>58</v>
      </c>
      <c r="E1863" s="15" t="s">
        <v>59</v>
      </c>
      <c r="F1863" s="15" t="s">
        <v>36</v>
      </c>
      <c r="G1863" s="15">
        <f xml:space="preserve"> IF( ISNA( 'F_Inputs - Reps override'!F1863 ), "", IF( ISBLANK( 'F_Inputs - Reps override'!F1863 ), 'F_Inputs - Reps'!F1863, 'F_Inputs - Reps override'!F1863 ) )</f>
        <v>0</v>
      </c>
      <c r="H1863" s="15">
        <f xml:space="preserve"> IF( ISNA( 'F_Inputs - Reps override'!G1863 ), "", IF( ISBLANK( 'F_Inputs - Reps override'!G1863 ), 'F_Inputs - Reps'!G1863, 'F_Inputs - Reps override'!G1863 ) )</f>
        <v>0</v>
      </c>
      <c r="I1863" s="15">
        <f xml:space="preserve"> IF( ISNA( 'F_Inputs - Reps override'!H1863 ), "", IF( ISBLANK( 'F_Inputs - Reps override'!H1863 ), 'F_Inputs - Reps'!H1863, 'F_Inputs - Reps override'!H1863 ) )</f>
        <v>0</v>
      </c>
      <c r="J1863" s="15">
        <f xml:space="preserve"> IF( ISNA( 'F_Inputs - Reps override'!I1863 ), "", IF( ISBLANK( 'F_Inputs - Reps override'!I1863 ), 'F_Inputs - Reps'!I1863, 'F_Inputs - Reps override'!I1863 ) )</f>
        <v>0</v>
      </c>
      <c r="K1863" s="15">
        <f xml:space="preserve"> IF( ISNA( 'F_Inputs - Reps override'!J1863 ), "", IF( ISBLANK( 'F_Inputs - Reps override'!J1863 ), 'F_Inputs - Reps'!J1863, 'F_Inputs - Reps override'!J1863 ) )</f>
        <v>0</v>
      </c>
      <c r="L1863" s="7">
        <f t="shared" si="30"/>
        <v>0</v>
      </c>
      <c r="M1863" t="str">
        <f xml:space="preserve"> INDEX(Lookup!$D$3:$D$134, MATCH('Inputs - Reps'!D1863, Lookup!$C$3:$C$134, 0),)</f>
        <v>Plus Opex WN</v>
      </c>
    </row>
    <row r="1864" spans="3:13">
      <c r="C1864" s="15" t="s">
        <v>311</v>
      </c>
      <c r="D1864" s="15" t="s">
        <v>60</v>
      </c>
      <c r="E1864" s="15" t="s">
        <v>61</v>
      </c>
      <c r="F1864" s="15" t="s">
        <v>36</v>
      </c>
      <c r="G1864" s="15">
        <f xml:space="preserve"> IF( ISNA( 'F_Inputs - Reps override'!F1864 ), "", IF( ISBLANK( 'F_Inputs - Reps override'!F1864 ), 'F_Inputs - Reps'!F1864, 'F_Inputs - Reps override'!F1864 ) )</f>
        <v>0</v>
      </c>
      <c r="H1864" s="15">
        <f xml:space="preserve"> IF( ISNA( 'F_Inputs - Reps override'!G1864 ), "", IF( ISBLANK( 'F_Inputs - Reps override'!G1864 ), 'F_Inputs - Reps'!G1864, 'F_Inputs - Reps override'!G1864 ) )</f>
        <v>0</v>
      </c>
      <c r="I1864" s="15">
        <f xml:space="preserve"> IF( ISNA( 'F_Inputs - Reps override'!H1864 ), "", IF( ISBLANK( 'F_Inputs - Reps override'!H1864 ), 'F_Inputs - Reps'!H1864, 'F_Inputs - Reps override'!H1864 ) )</f>
        <v>0</v>
      </c>
      <c r="J1864" s="15">
        <f xml:space="preserve"> IF( ISNA( 'F_Inputs - Reps override'!I1864 ), "", IF( ISBLANK( 'F_Inputs - Reps override'!I1864 ), 'F_Inputs - Reps'!I1864, 'F_Inputs - Reps override'!I1864 ) )</f>
        <v>0</v>
      </c>
      <c r="K1864" s="15">
        <f xml:space="preserve"> IF( ISNA( 'F_Inputs - Reps override'!J1864 ), "", IF( ISBLANK( 'F_Inputs - Reps override'!J1864 ), 'F_Inputs - Reps'!J1864, 'F_Inputs - Reps override'!J1864 ) )</f>
        <v>0</v>
      </c>
      <c r="L1864" s="7">
        <f t="shared" si="30"/>
        <v>0</v>
      </c>
      <c r="M1864" t="str">
        <f xml:space="preserve"> INDEX(Lookup!$D$3:$D$134, MATCH('Inputs - Reps'!D1864, Lookup!$C$3:$C$134, 0),)</f>
        <v>Plus Opex WR</v>
      </c>
    </row>
    <row r="1865" spans="3:13">
      <c r="C1865" s="15" t="s">
        <v>311</v>
      </c>
      <c r="D1865" s="15" t="s">
        <v>62</v>
      </c>
      <c r="E1865" s="15" t="s">
        <v>63</v>
      </c>
      <c r="F1865" s="15" t="s">
        <v>36</v>
      </c>
      <c r="G1865" s="15">
        <f xml:space="preserve"> IF( ISNA( 'F_Inputs - Reps override'!F1865 ), "", IF( ISBLANK( 'F_Inputs - Reps override'!F1865 ), 'F_Inputs - Reps'!F1865, 'F_Inputs - Reps override'!F1865 ) )</f>
        <v>0</v>
      </c>
      <c r="H1865" s="15">
        <f xml:space="preserve"> IF( ISNA( 'F_Inputs - Reps override'!G1865 ), "", IF( ISBLANK( 'F_Inputs - Reps override'!G1865 ), 'F_Inputs - Reps'!G1865, 'F_Inputs - Reps override'!G1865 ) )</f>
        <v>0</v>
      </c>
      <c r="I1865" s="15">
        <f xml:space="preserve"> IF( ISNA( 'F_Inputs - Reps override'!H1865 ), "", IF( ISBLANK( 'F_Inputs - Reps override'!H1865 ), 'F_Inputs - Reps'!H1865, 'F_Inputs - Reps override'!H1865 ) )</f>
        <v>0</v>
      </c>
      <c r="J1865" s="15">
        <f xml:space="preserve"> IF( ISNA( 'F_Inputs - Reps override'!I1865 ), "", IF( ISBLANK( 'F_Inputs - Reps override'!I1865 ), 'F_Inputs - Reps'!I1865, 'F_Inputs - Reps override'!I1865 ) )</f>
        <v>0</v>
      </c>
      <c r="K1865" s="15">
        <f xml:space="preserve"> IF( ISNA( 'F_Inputs - Reps override'!J1865 ), "", IF( ISBLANK( 'F_Inputs - Reps override'!J1865 ), 'F_Inputs - Reps'!J1865, 'F_Inputs - Reps override'!J1865 ) )</f>
        <v>0</v>
      </c>
      <c r="L1865" s="7">
        <f t="shared" si="30"/>
        <v>0</v>
      </c>
      <c r="M1865" t="str">
        <f xml:space="preserve"> INDEX(Lookup!$D$3:$D$134, MATCH('Inputs - Reps'!D1865, Lookup!$C$3:$C$134, 0),)</f>
        <v>Plus Opex WN</v>
      </c>
    </row>
    <row r="1866" spans="3:13">
      <c r="C1866" s="15" t="s">
        <v>311</v>
      </c>
      <c r="D1866" s="15" t="s">
        <v>64</v>
      </c>
      <c r="E1866" s="15" t="s">
        <v>65</v>
      </c>
      <c r="F1866" s="15" t="s">
        <v>36</v>
      </c>
      <c r="G1866" s="15">
        <f xml:space="preserve"> IF( ISNA( 'F_Inputs - Reps override'!F1866 ), "", IF( ISBLANK( 'F_Inputs - Reps override'!F1866 ), 'F_Inputs - Reps'!F1866, 'F_Inputs - Reps override'!F1866 ) )</f>
        <v>0</v>
      </c>
      <c r="H1866" s="15">
        <f xml:space="preserve"> IF( ISNA( 'F_Inputs - Reps override'!G1866 ), "", IF( ISBLANK( 'F_Inputs - Reps override'!G1866 ), 'F_Inputs - Reps'!G1866, 'F_Inputs - Reps override'!G1866 ) )</f>
        <v>0</v>
      </c>
      <c r="I1866" s="15">
        <f xml:space="preserve"> IF( ISNA( 'F_Inputs - Reps override'!H1866 ), "", IF( ISBLANK( 'F_Inputs - Reps override'!H1866 ), 'F_Inputs - Reps'!H1866, 'F_Inputs - Reps override'!H1866 ) )</f>
        <v>0</v>
      </c>
      <c r="J1866" s="15">
        <f xml:space="preserve"> IF( ISNA( 'F_Inputs - Reps override'!I1866 ), "", IF( ISBLANK( 'F_Inputs - Reps override'!I1866 ), 'F_Inputs - Reps'!I1866, 'F_Inputs - Reps override'!I1866 ) )</f>
        <v>0</v>
      </c>
      <c r="K1866" s="15">
        <f xml:space="preserve"> IF( ISNA( 'F_Inputs - Reps override'!J1866 ), "", IF( ISBLANK( 'F_Inputs - Reps override'!J1866 ), 'F_Inputs - Reps'!J1866, 'F_Inputs - Reps override'!J1866 ) )</f>
        <v>0</v>
      </c>
      <c r="L1866" s="7">
        <f t="shared" si="30"/>
        <v>0</v>
      </c>
      <c r="M1866" t="str">
        <f xml:space="preserve"> INDEX(Lookup!$D$3:$D$134, MATCH('Inputs - Reps'!D1866, Lookup!$C$3:$C$134, 0),)</f>
        <v>Plus Opex WN</v>
      </c>
    </row>
    <row r="1867" spans="3:13">
      <c r="C1867" s="15" t="s">
        <v>311</v>
      </c>
      <c r="D1867" s="15" t="s">
        <v>66</v>
      </c>
      <c r="E1867" s="15" t="s">
        <v>67</v>
      </c>
      <c r="F1867" s="15" t="s">
        <v>36</v>
      </c>
      <c r="G1867" s="15">
        <f xml:space="preserve"> IF( ISNA( 'F_Inputs - Reps override'!F1867 ), "", IF( ISBLANK( 'F_Inputs - Reps override'!F1867 ), 'F_Inputs - Reps'!F1867, 'F_Inputs - Reps override'!F1867 ) )</f>
        <v>0</v>
      </c>
      <c r="H1867" s="15">
        <f xml:space="preserve"> IF( ISNA( 'F_Inputs - Reps override'!G1867 ), "", IF( ISBLANK( 'F_Inputs - Reps override'!G1867 ), 'F_Inputs - Reps'!G1867, 'F_Inputs - Reps override'!G1867 ) )</f>
        <v>0</v>
      </c>
      <c r="I1867" s="15">
        <f xml:space="preserve"> IF( ISNA( 'F_Inputs - Reps override'!H1867 ), "", IF( ISBLANK( 'F_Inputs - Reps override'!H1867 ), 'F_Inputs - Reps'!H1867, 'F_Inputs - Reps override'!H1867 ) )</f>
        <v>0</v>
      </c>
      <c r="J1867" s="15">
        <f xml:space="preserve"> IF( ISNA( 'F_Inputs - Reps override'!I1867 ), "", IF( ISBLANK( 'F_Inputs - Reps override'!I1867 ), 'F_Inputs - Reps'!I1867, 'F_Inputs - Reps override'!I1867 ) )</f>
        <v>0</v>
      </c>
      <c r="K1867" s="15">
        <f xml:space="preserve"> IF( ISNA( 'F_Inputs - Reps override'!J1867 ), "", IF( ISBLANK( 'F_Inputs - Reps override'!J1867 ), 'F_Inputs - Reps'!J1867, 'F_Inputs - Reps override'!J1867 ) )</f>
        <v>0</v>
      </c>
      <c r="L1867" s="7">
        <f t="shared" si="30"/>
        <v>0</v>
      </c>
      <c r="M1867" t="str">
        <f xml:space="preserve"> INDEX(Lookup!$D$3:$D$134, MATCH('Inputs - Reps'!D1867, Lookup!$C$3:$C$134, 0),)</f>
        <v>Plus Opex WN</v>
      </c>
    </row>
    <row r="1868" spans="3:13">
      <c r="C1868" s="15" t="s">
        <v>311</v>
      </c>
      <c r="D1868" s="15" t="s">
        <v>68</v>
      </c>
      <c r="E1868" s="15" t="s">
        <v>69</v>
      </c>
      <c r="F1868" s="15" t="s">
        <v>36</v>
      </c>
      <c r="G1868" s="15">
        <f xml:space="preserve"> IF( ISNA( 'F_Inputs - Reps override'!F1868 ), "", IF( ISBLANK( 'F_Inputs - Reps override'!F1868 ), 'F_Inputs - Reps'!F1868, 'F_Inputs - Reps override'!F1868 ) )</f>
        <v>0</v>
      </c>
      <c r="H1868" s="15">
        <f xml:space="preserve"> IF( ISNA( 'F_Inputs - Reps override'!G1868 ), "", IF( ISBLANK( 'F_Inputs - Reps override'!G1868 ), 'F_Inputs - Reps'!G1868, 'F_Inputs - Reps override'!G1868 ) )</f>
        <v>0</v>
      </c>
      <c r="I1868" s="15">
        <f xml:space="preserve"> IF( ISNA( 'F_Inputs - Reps override'!H1868 ), "", IF( ISBLANK( 'F_Inputs - Reps override'!H1868 ), 'F_Inputs - Reps'!H1868, 'F_Inputs - Reps override'!H1868 ) )</f>
        <v>0</v>
      </c>
      <c r="J1868" s="15">
        <f xml:space="preserve"> IF( ISNA( 'F_Inputs - Reps override'!I1868 ), "", IF( ISBLANK( 'F_Inputs - Reps override'!I1868 ), 'F_Inputs - Reps'!I1868, 'F_Inputs - Reps override'!I1868 ) )</f>
        <v>0</v>
      </c>
      <c r="K1868" s="15">
        <f xml:space="preserve"> IF( ISNA( 'F_Inputs - Reps override'!J1868 ), "", IF( ISBLANK( 'F_Inputs - Reps override'!J1868 ), 'F_Inputs - Reps'!J1868, 'F_Inputs - Reps override'!J1868 ) )</f>
        <v>0</v>
      </c>
      <c r="L1868" s="7">
        <f t="shared" si="30"/>
        <v>0</v>
      </c>
      <c r="M1868" t="str">
        <f xml:space="preserve"> INDEX(Lookup!$D$3:$D$134, MATCH('Inputs - Reps'!D1868, Lookup!$C$3:$C$134, 0),)</f>
        <v>Plus Opex WR</v>
      </c>
    </row>
    <row r="1869" spans="3:13">
      <c r="C1869" s="15" t="s">
        <v>311</v>
      </c>
      <c r="D1869" s="15" t="s">
        <v>70</v>
      </c>
      <c r="E1869" s="15" t="s">
        <v>71</v>
      </c>
      <c r="F1869" s="15" t="s">
        <v>36</v>
      </c>
      <c r="G1869" s="15">
        <f xml:space="preserve"> IF( ISNA( 'F_Inputs - Reps override'!F1869 ), "", IF( ISBLANK( 'F_Inputs - Reps override'!F1869 ), 'F_Inputs - Reps'!F1869, 'F_Inputs - Reps override'!F1869 ) )</f>
        <v>0</v>
      </c>
      <c r="H1869" s="15">
        <f xml:space="preserve"> IF( ISNA( 'F_Inputs - Reps override'!G1869 ), "", IF( ISBLANK( 'F_Inputs - Reps override'!G1869 ), 'F_Inputs - Reps'!G1869, 'F_Inputs - Reps override'!G1869 ) )</f>
        <v>0</v>
      </c>
      <c r="I1869" s="15">
        <f xml:space="preserve"> IF( ISNA( 'F_Inputs - Reps override'!H1869 ), "", IF( ISBLANK( 'F_Inputs - Reps override'!H1869 ), 'F_Inputs - Reps'!H1869, 'F_Inputs - Reps override'!H1869 ) )</f>
        <v>0</v>
      </c>
      <c r="J1869" s="15">
        <f xml:space="preserve"> IF( ISNA( 'F_Inputs - Reps override'!I1869 ), "", IF( ISBLANK( 'F_Inputs - Reps override'!I1869 ), 'F_Inputs - Reps'!I1869, 'F_Inputs - Reps override'!I1869 ) )</f>
        <v>0</v>
      </c>
      <c r="K1869" s="15">
        <f xml:space="preserve"> IF( ISNA( 'F_Inputs - Reps override'!J1869 ), "", IF( ISBLANK( 'F_Inputs - Reps override'!J1869 ), 'F_Inputs - Reps'!J1869, 'F_Inputs - Reps override'!J1869 ) )</f>
        <v>0</v>
      </c>
      <c r="L1869" s="7">
        <f t="shared" si="30"/>
        <v>0</v>
      </c>
      <c r="M1869" t="str">
        <f xml:space="preserve"> INDEX(Lookup!$D$3:$D$134, MATCH('Inputs - Reps'!D1869, Lookup!$C$3:$C$134, 0),)</f>
        <v>Plus Opex WN</v>
      </c>
    </row>
    <row r="1870" spans="3:13">
      <c r="C1870" s="15" t="s">
        <v>311</v>
      </c>
      <c r="D1870" s="15" t="s">
        <v>72</v>
      </c>
      <c r="E1870" s="15" t="s">
        <v>73</v>
      </c>
      <c r="F1870" s="15" t="s">
        <v>36</v>
      </c>
      <c r="G1870" s="15">
        <f xml:space="preserve"> IF( ISNA( 'F_Inputs - Reps override'!F1870 ), "", IF( ISBLANK( 'F_Inputs - Reps override'!F1870 ), 'F_Inputs - Reps'!F1870, 'F_Inputs - Reps override'!F1870 ) )</f>
        <v>0</v>
      </c>
      <c r="H1870" s="15">
        <f xml:space="preserve"> IF( ISNA( 'F_Inputs - Reps override'!G1870 ), "", IF( ISBLANK( 'F_Inputs - Reps override'!G1870 ), 'F_Inputs - Reps'!G1870, 'F_Inputs - Reps override'!G1870 ) )</f>
        <v>0</v>
      </c>
      <c r="I1870" s="15">
        <f xml:space="preserve"> IF( ISNA( 'F_Inputs - Reps override'!H1870 ), "", IF( ISBLANK( 'F_Inputs - Reps override'!H1870 ), 'F_Inputs - Reps'!H1870, 'F_Inputs - Reps override'!H1870 ) )</f>
        <v>0</v>
      </c>
      <c r="J1870" s="15">
        <f xml:space="preserve"> IF( ISNA( 'F_Inputs - Reps override'!I1870 ), "", IF( ISBLANK( 'F_Inputs - Reps override'!I1870 ), 'F_Inputs - Reps'!I1870, 'F_Inputs - Reps override'!I1870 ) )</f>
        <v>0</v>
      </c>
      <c r="K1870" s="15">
        <f xml:space="preserve"> IF( ISNA( 'F_Inputs - Reps override'!J1870 ), "", IF( ISBLANK( 'F_Inputs - Reps override'!J1870 ), 'F_Inputs - Reps'!J1870, 'F_Inputs - Reps override'!J1870 ) )</f>
        <v>0</v>
      </c>
      <c r="L1870" s="7">
        <f t="shared" si="30"/>
        <v>0</v>
      </c>
      <c r="M1870" t="str">
        <f xml:space="preserve"> INDEX(Lookup!$D$3:$D$134, MATCH('Inputs - Reps'!D1870, Lookup!$C$3:$C$134, 0),)</f>
        <v>Plus Opex WN</v>
      </c>
    </row>
    <row r="1871" spans="3:13">
      <c r="C1871" s="15" t="s">
        <v>311</v>
      </c>
      <c r="D1871" s="15" t="s">
        <v>74</v>
      </c>
      <c r="E1871" s="15" t="s">
        <v>75</v>
      </c>
      <c r="F1871" s="15" t="s">
        <v>36</v>
      </c>
      <c r="G1871" s="15">
        <f xml:space="preserve"> IF( ISNA( 'F_Inputs - Reps override'!F1871 ), "", IF( ISBLANK( 'F_Inputs - Reps override'!F1871 ), 'F_Inputs - Reps'!F1871, 'F_Inputs - Reps override'!F1871 ) )</f>
        <v>0</v>
      </c>
      <c r="H1871" s="15">
        <f xml:space="preserve"> IF( ISNA( 'F_Inputs - Reps override'!G1871 ), "", IF( ISBLANK( 'F_Inputs - Reps override'!G1871 ), 'F_Inputs - Reps'!G1871, 'F_Inputs - Reps override'!G1871 ) )</f>
        <v>0</v>
      </c>
      <c r="I1871" s="15">
        <f xml:space="preserve"> IF( ISNA( 'F_Inputs - Reps override'!H1871 ), "", IF( ISBLANK( 'F_Inputs - Reps override'!H1871 ), 'F_Inputs - Reps'!H1871, 'F_Inputs - Reps override'!H1871 ) )</f>
        <v>0</v>
      </c>
      <c r="J1871" s="15">
        <f xml:space="preserve"> IF( ISNA( 'F_Inputs - Reps override'!I1871 ), "", IF( ISBLANK( 'F_Inputs - Reps override'!I1871 ), 'F_Inputs - Reps'!I1871, 'F_Inputs - Reps override'!I1871 ) )</f>
        <v>0</v>
      </c>
      <c r="K1871" s="15">
        <f xml:space="preserve"> IF( ISNA( 'F_Inputs - Reps override'!J1871 ), "", IF( ISBLANK( 'F_Inputs - Reps override'!J1871 ), 'F_Inputs - Reps'!J1871, 'F_Inputs - Reps override'!J1871 ) )</f>
        <v>0</v>
      </c>
      <c r="L1871" s="7">
        <f t="shared" si="30"/>
        <v>0</v>
      </c>
      <c r="M1871" t="str">
        <f xml:space="preserve"> INDEX(Lookup!$D$3:$D$134, MATCH('Inputs - Reps'!D1871, Lookup!$C$3:$C$134, 0),)</f>
        <v>Plus Opex WN</v>
      </c>
    </row>
    <row r="1872" spans="3:13">
      <c r="C1872" s="15" t="s">
        <v>311</v>
      </c>
      <c r="D1872" s="15" t="s">
        <v>76</v>
      </c>
      <c r="E1872" s="15" t="s">
        <v>77</v>
      </c>
      <c r="F1872" s="15" t="s">
        <v>36</v>
      </c>
      <c r="G1872" s="15">
        <f xml:space="preserve"> IF( ISNA( 'F_Inputs - Reps override'!F1872 ), "", IF( ISBLANK( 'F_Inputs - Reps override'!F1872 ), 'F_Inputs - Reps'!F1872, 'F_Inputs - Reps override'!F1872 ) )</f>
        <v>0</v>
      </c>
      <c r="H1872" s="15">
        <f xml:space="preserve"> IF( ISNA( 'F_Inputs - Reps override'!G1872 ), "", IF( ISBLANK( 'F_Inputs - Reps override'!G1872 ), 'F_Inputs - Reps'!G1872, 'F_Inputs - Reps override'!G1872 ) )</f>
        <v>0</v>
      </c>
      <c r="I1872" s="15">
        <f xml:space="preserve"> IF( ISNA( 'F_Inputs - Reps override'!H1872 ), "", IF( ISBLANK( 'F_Inputs - Reps override'!H1872 ), 'F_Inputs - Reps'!H1872, 'F_Inputs - Reps override'!H1872 ) )</f>
        <v>0</v>
      </c>
      <c r="J1872" s="15">
        <f xml:space="preserve"> IF( ISNA( 'F_Inputs - Reps override'!I1872 ), "", IF( ISBLANK( 'F_Inputs - Reps override'!I1872 ), 'F_Inputs - Reps'!I1872, 'F_Inputs - Reps override'!I1872 ) )</f>
        <v>0</v>
      </c>
      <c r="K1872" s="15">
        <f xml:space="preserve"> IF( ISNA( 'F_Inputs - Reps override'!J1872 ), "", IF( ISBLANK( 'F_Inputs - Reps override'!J1872 ), 'F_Inputs - Reps'!J1872, 'F_Inputs - Reps override'!J1872 ) )</f>
        <v>0</v>
      </c>
      <c r="L1872" s="7">
        <f t="shared" si="30"/>
        <v>0</v>
      </c>
      <c r="M1872" t="str">
        <f xml:space="preserve"> INDEX(Lookup!$D$3:$D$134, MATCH('Inputs - Reps'!D1872, Lookup!$C$3:$C$134, 0),)</f>
        <v>B capex WR</v>
      </c>
    </row>
    <row r="1873" spans="3:13">
      <c r="C1873" s="15" t="s">
        <v>311</v>
      </c>
      <c r="D1873" s="15" t="s">
        <v>78</v>
      </c>
      <c r="E1873" s="15" t="s">
        <v>79</v>
      </c>
      <c r="F1873" s="15" t="s">
        <v>36</v>
      </c>
      <c r="G1873" s="15">
        <f xml:space="preserve"> IF( ISNA( 'F_Inputs - Reps override'!F1873 ), "", IF( ISBLANK( 'F_Inputs - Reps override'!F1873 ), 'F_Inputs - Reps'!F1873, 'F_Inputs - Reps override'!F1873 ) )</f>
        <v>0</v>
      </c>
      <c r="H1873" s="15">
        <f xml:space="preserve"> IF( ISNA( 'F_Inputs - Reps override'!G1873 ), "", IF( ISBLANK( 'F_Inputs - Reps override'!G1873 ), 'F_Inputs - Reps'!G1873, 'F_Inputs - Reps override'!G1873 ) )</f>
        <v>0</v>
      </c>
      <c r="I1873" s="15">
        <f xml:space="preserve"> IF( ISNA( 'F_Inputs - Reps override'!H1873 ), "", IF( ISBLANK( 'F_Inputs - Reps override'!H1873 ), 'F_Inputs - Reps'!H1873, 'F_Inputs - Reps override'!H1873 ) )</f>
        <v>0</v>
      </c>
      <c r="J1873" s="15">
        <f xml:space="preserve"> IF( ISNA( 'F_Inputs - Reps override'!I1873 ), "", IF( ISBLANK( 'F_Inputs - Reps override'!I1873 ), 'F_Inputs - Reps'!I1873, 'F_Inputs - Reps override'!I1873 ) )</f>
        <v>0</v>
      </c>
      <c r="K1873" s="15">
        <f xml:space="preserve"> IF( ISNA( 'F_Inputs - Reps override'!J1873 ), "", IF( ISBLANK( 'F_Inputs - Reps override'!J1873 ), 'F_Inputs - Reps'!J1873, 'F_Inputs - Reps override'!J1873 ) )</f>
        <v>0</v>
      </c>
      <c r="L1873" s="7">
        <f t="shared" si="30"/>
        <v>0</v>
      </c>
      <c r="M1873" t="str">
        <f xml:space="preserve"> INDEX(Lookup!$D$3:$D$134, MATCH('Inputs - Reps'!D1873, Lookup!$C$3:$C$134, 0),)</f>
        <v>B capex WN</v>
      </c>
    </row>
    <row r="1874" spans="3:13">
      <c r="C1874" s="15" t="s">
        <v>311</v>
      </c>
      <c r="D1874" s="15" t="s">
        <v>80</v>
      </c>
      <c r="E1874" s="15" t="s">
        <v>81</v>
      </c>
      <c r="F1874" s="15" t="s">
        <v>36</v>
      </c>
      <c r="G1874" s="15">
        <f xml:space="preserve"> IF( ISNA( 'F_Inputs - Reps override'!F1874 ), "", IF( ISBLANK( 'F_Inputs - Reps override'!F1874 ), 'F_Inputs - Reps'!F1874, 'F_Inputs - Reps override'!F1874 ) )</f>
        <v>0</v>
      </c>
      <c r="H1874" s="15">
        <f xml:space="preserve"> IF( ISNA( 'F_Inputs - Reps override'!G1874 ), "", IF( ISBLANK( 'F_Inputs - Reps override'!G1874 ), 'F_Inputs - Reps'!G1874, 'F_Inputs - Reps override'!G1874 ) )</f>
        <v>0</v>
      </c>
      <c r="I1874" s="15">
        <f xml:space="preserve"> IF( ISNA( 'F_Inputs - Reps override'!H1874 ), "", IF( ISBLANK( 'F_Inputs - Reps override'!H1874 ), 'F_Inputs - Reps'!H1874, 'F_Inputs - Reps override'!H1874 ) )</f>
        <v>0</v>
      </c>
      <c r="J1874" s="15">
        <f xml:space="preserve"> IF( ISNA( 'F_Inputs - Reps override'!I1874 ), "", IF( ISBLANK( 'F_Inputs - Reps override'!I1874 ), 'F_Inputs - Reps'!I1874, 'F_Inputs - Reps override'!I1874 ) )</f>
        <v>0</v>
      </c>
      <c r="K1874" s="15">
        <f xml:space="preserve"> IF( ISNA( 'F_Inputs - Reps override'!J1874 ), "", IF( ISBLANK( 'F_Inputs - Reps override'!J1874 ), 'F_Inputs - Reps'!J1874, 'F_Inputs - Reps override'!J1874 ) )</f>
        <v>0</v>
      </c>
      <c r="L1874" s="7">
        <f t="shared" si="30"/>
        <v>0</v>
      </c>
      <c r="M1874" t="str">
        <f xml:space="preserve"> INDEX(Lookup!$D$3:$D$134, MATCH('Inputs - Reps'!D1874, Lookup!$C$3:$C$134, 0),)</f>
        <v>B capex WN</v>
      </c>
    </row>
    <row r="1875" spans="3:13">
      <c r="C1875" s="15" t="s">
        <v>311</v>
      </c>
      <c r="D1875" s="15" t="s">
        <v>82</v>
      </c>
      <c r="E1875" s="15" t="s">
        <v>83</v>
      </c>
      <c r="F1875" s="15" t="s">
        <v>36</v>
      </c>
      <c r="G1875" s="15">
        <f xml:space="preserve"> IF( ISNA( 'F_Inputs - Reps override'!F1875 ), "", IF( ISBLANK( 'F_Inputs - Reps override'!F1875 ), 'F_Inputs - Reps'!F1875, 'F_Inputs - Reps override'!F1875 ) )</f>
        <v>0</v>
      </c>
      <c r="H1875" s="15">
        <f xml:space="preserve"> IF( ISNA( 'F_Inputs - Reps override'!G1875 ), "", IF( ISBLANK( 'F_Inputs - Reps override'!G1875 ), 'F_Inputs - Reps'!G1875, 'F_Inputs - Reps override'!G1875 ) )</f>
        <v>0</v>
      </c>
      <c r="I1875" s="15">
        <f xml:space="preserve"> IF( ISNA( 'F_Inputs - Reps override'!H1875 ), "", IF( ISBLANK( 'F_Inputs - Reps override'!H1875 ), 'F_Inputs - Reps'!H1875, 'F_Inputs - Reps override'!H1875 ) )</f>
        <v>0</v>
      </c>
      <c r="J1875" s="15">
        <f xml:space="preserve"> IF( ISNA( 'F_Inputs - Reps override'!I1875 ), "", IF( ISBLANK( 'F_Inputs - Reps override'!I1875 ), 'F_Inputs - Reps'!I1875, 'F_Inputs - Reps override'!I1875 ) )</f>
        <v>0</v>
      </c>
      <c r="K1875" s="15">
        <f xml:space="preserve"> IF( ISNA( 'F_Inputs - Reps override'!J1875 ), "", IF( ISBLANK( 'F_Inputs - Reps override'!J1875 ), 'F_Inputs - Reps'!J1875, 'F_Inputs - Reps override'!J1875 ) )</f>
        <v>0</v>
      </c>
      <c r="L1875" s="7">
        <f t="shared" si="30"/>
        <v>0</v>
      </c>
      <c r="M1875" t="str">
        <f xml:space="preserve"> INDEX(Lookup!$D$3:$D$134, MATCH('Inputs - Reps'!D1875, Lookup!$C$3:$C$134, 0),)</f>
        <v>B capex WN</v>
      </c>
    </row>
    <row r="1876" spans="3:13">
      <c r="C1876" s="15" t="s">
        <v>311</v>
      </c>
      <c r="D1876" s="15" t="s">
        <v>84</v>
      </c>
      <c r="E1876" s="15" t="s">
        <v>85</v>
      </c>
      <c r="F1876" s="15" t="s">
        <v>36</v>
      </c>
      <c r="G1876" s="15">
        <f xml:space="preserve"> IF( ISNA( 'F_Inputs - Reps override'!F1876 ), "", IF( ISBLANK( 'F_Inputs - Reps override'!F1876 ), 'F_Inputs - Reps'!F1876, 'F_Inputs - Reps override'!F1876 ) )</f>
        <v>8.6844187297247597</v>
      </c>
      <c r="H1876" s="15">
        <f xml:space="preserve"> IF( ISNA( 'F_Inputs - Reps override'!G1876 ), "", IF( ISBLANK( 'F_Inputs - Reps override'!G1876 ), 'F_Inputs - Reps'!G1876, 'F_Inputs - Reps override'!G1876 ) )</f>
        <v>9.6004652814199307</v>
      </c>
      <c r="I1876" s="15">
        <f xml:space="preserve"> IF( ISNA( 'F_Inputs - Reps override'!H1876 ), "", IF( ISBLANK( 'F_Inputs - Reps override'!H1876 ), 'F_Inputs - Reps'!H1876, 'F_Inputs - Reps override'!H1876 ) )</f>
        <v>12.173813293643899</v>
      </c>
      <c r="J1876" s="15">
        <f xml:space="preserve"> IF( ISNA( 'F_Inputs - Reps override'!I1876 ), "", IF( ISBLANK( 'F_Inputs - Reps override'!I1876 ), 'F_Inputs - Reps'!I1876, 'F_Inputs - Reps override'!I1876 ) )</f>
        <v>15.2193714768632</v>
      </c>
      <c r="K1876" s="15">
        <f xml:space="preserve"> IF( ISNA( 'F_Inputs - Reps override'!J1876 ), "", IF( ISBLANK( 'F_Inputs - Reps override'!J1876 ), 'F_Inputs - Reps'!J1876, 'F_Inputs - Reps override'!J1876 ) )</f>
        <v>14.760404394385599</v>
      </c>
      <c r="L1876" s="7">
        <f t="shared" si="30"/>
        <v>60.438473176037391</v>
      </c>
      <c r="M1876" t="str">
        <f xml:space="preserve"> INDEX(Lookup!$D$3:$D$134, MATCH('Inputs - Reps'!D1876, Lookup!$C$3:$C$134, 0),)</f>
        <v>B capex WR</v>
      </c>
    </row>
    <row r="1877" spans="3:13">
      <c r="C1877" s="15" t="s">
        <v>311</v>
      </c>
      <c r="D1877" s="15" t="s">
        <v>86</v>
      </c>
      <c r="E1877" s="15" t="s">
        <v>87</v>
      </c>
      <c r="F1877" s="15" t="s">
        <v>36</v>
      </c>
      <c r="G1877" s="15">
        <f xml:space="preserve"> IF( ISNA( 'F_Inputs - Reps override'!F1877 ), "", IF( ISBLANK( 'F_Inputs - Reps override'!F1877 ), 'F_Inputs - Reps'!F1877, 'F_Inputs - Reps override'!F1877 ) )</f>
        <v>37.731410811016403</v>
      </c>
      <c r="H1877" s="15">
        <f xml:space="preserve"> IF( ISNA( 'F_Inputs - Reps override'!G1877 ), "", IF( ISBLANK( 'F_Inputs - Reps override'!G1877 ), 'F_Inputs - Reps'!G1877, 'F_Inputs - Reps override'!G1877 ) )</f>
        <v>54.557477870840103</v>
      </c>
      <c r="I1877" s="15">
        <f xml:space="preserve"> IF( ISNA( 'F_Inputs - Reps override'!H1877 ), "", IF( ISBLANK( 'F_Inputs - Reps override'!H1877 ), 'F_Inputs - Reps'!H1877, 'F_Inputs - Reps override'!H1877 ) )</f>
        <v>64.855608883452206</v>
      </c>
      <c r="J1877" s="15">
        <f xml:space="preserve"> IF( ISNA( 'F_Inputs - Reps override'!I1877 ), "", IF( ISBLANK( 'F_Inputs - Reps override'!I1877 ), 'F_Inputs - Reps'!I1877, 'F_Inputs - Reps override'!I1877 ) )</f>
        <v>59.457488154441997</v>
      </c>
      <c r="K1877" s="15">
        <f xml:space="preserve"> IF( ISNA( 'F_Inputs - Reps override'!J1877 ), "", IF( ISBLANK( 'F_Inputs - Reps override'!J1877 ), 'F_Inputs - Reps'!J1877, 'F_Inputs - Reps override'!J1877 ) )</f>
        <v>48.552667633028101</v>
      </c>
      <c r="L1877" s="7">
        <f t="shared" si="30"/>
        <v>265.15465335277878</v>
      </c>
      <c r="M1877" t="str">
        <f xml:space="preserve"> INDEX(Lookup!$D$3:$D$134, MATCH('Inputs - Reps'!D1877, Lookup!$C$3:$C$134, 0),)</f>
        <v>B capex WN</v>
      </c>
    </row>
    <row r="1878" spans="3:13">
      <c r="C1878" s="15" t="s">
        <v>311</v>
      </c>
      <c r="D1878" s="15" t="s">
        <v>88</v>
      </c>
      <c r="E1878" s="15" t="s">
        <v>89</v>
      </c>
      <c r="F1878" s="15" t="s">
        <v>36</v>
      </c>
      <c r="G1878" s="15">
        <f xml:space="preserve"> IF( ISNA( 'F_Inputs - Reps override'!F1878 ), "", IF( ISBLANK( 'F_Inputs - Reps override'!F1878 ), 'F_Inputs - Reps'!F1878, 'F_Inputs - Reps override'!F1878 ) )</f>
        <v>36.004594349699303</v>
      </c>
      <c r="H1878" s="15">
        <f xml:space="preserve"> IF( ISNA( 'F_Inputs - Reps override'!G1878 ), "", IF( ISBLANK( 'F_Inputs - Reps override'!G1878 ), 'F_Inputs - Reps'!G1878, 'F_Inputs - Reps override'!G1878 ) )</f>
        <v>39.172985647596903</v>
      </c>
      <c r="I1878" s="15">
        <f xml:space="preserve"> IF( ISNA( 'F_Inputs - Reps override'!H1878 ), "", IF( ISBLANK( 'F_Inputs - Reps override'!H1878 ), 'F_Inputs - Reps'!H1878, 'F_Inputs - Reps override'!H1878 ) )</f>
        <v>38.584113273290697</v>
      </c>
      <c r="J1878" s="15">
        <f xml:space="preserve"> IF( ISNA( 'F_Inputs - Reps override'!I1878 ), "", IF( ISBLANK( 'F_Inputs - Reps override'!I1878 ), 'F_Inputs - Reps'!I1878, 'F_Inputs - Reps override'!I1878 ) )</f>
        <v>38.691288731211202</v>
      </c>
      <c r="K1878" s="15">
        <f xml:space="preserve"> IF( ISNA( 'F_Inputs - Reps override'!J1878 ), "", IF( ISBLANK( 'F_Inputs - Reps override'!J1878 ), 'F_Inputs - Reps'!J1878, 'F_Inputs - Reps override'!J1878 ) )</f>
        <v>36.642709287054302</v>
      </c>
      <c r="L1878" s="7">
        <f t="shared" si="30"/>
        <v>189.09569128885238</v>
      </c>
      <c r="M1878" t="str">
        <f xml:space="preserve"> INDEX(Lookup!$D$3:$D$134, MATCH('Inputs - Reps'!D1878, Lookup!$C$3:$C$134, 0),)</f>
        <v>B capex WN</v>
      </c>
    </row>
    <row r="1879" spans="3:13">
      <c r="C1879" s="15" t="s">
        <v>311</v>
      </c>
      <c r="D1879" s="15" t="s">
        <v>90</v>
      </c>
      <c r="E1879" s="15" t="s">
        <v>91</v>
      </c>
      <c r="F1879" s="15" t="s">
        <v>36</v>
      </c>
      <c r="G1879" s="15">
        <f xml:space="preserve"> IF( ISNA( 'F_Inputs - Reps override'!F1879 ), "", IF( ISBLANK( 'F_Inputs - Reps override'!F1879 ), 'F_Inputs - Reps'!F1879, 'F_Inputs - Reps override'!F1879 ) )</f>
        <v>0.510353143951083</v>
      </c>
      <c r="H1879" s="15">
        <f xml:space="preserve"> IF( ISNA( 'F_Inputs - Reps override'!G1879 ), "", IF( ISBLANK( 'F_Inputs - Reps override'!G1879 ), 'F_Inputs - Reps'!G1879, 'F_Inputs - Reps override'!G1879 ) )</f>
        <v>0.58711651339347004</v>
      </c>
      <c r="I1879" s="15">
        <f xml:space="preserve"> IF( ISNA( 'F_Inputs - Reps override'!H1879 ), "", IF( ISBLANK( 'F_Inputs - Reps override'!H1879 ), 'F_Inputs - Reps'!H1879, 'F_Inputs - Reps override'!H1879 ) )</f>
        <v>0.48758185962940498</v>
      </c>
      <c r="J1879" s="15">
        <f xml:space="preserve"> IF( ISNA( 'F_Inputs - Reps override'!I1879 ), "", IF( ISBLANK( 'F_Inputs - Reps override'!I1879 ), 'F_Inputs - Reps'!I1879, 'F_Inputs - Reps override'!I1879 ) )</f>
        <v>0.58108390921963804</v>
      </c>
      <c r="K1879" s="15">
        <f xml:space="preserve"> IF( ISNA( 'F_Inputs - Reps override'!J1879 ), "", IF( ISBLANK( 'F_Inputs - Reps override'!J1879 ), 'F_Inputs - Reps'!J1879, 'F_Inputs - Reps override'!J1879 ) )</f>
        <v>0.55495646855377001</v>
      </c>
      <c r="L1879" s="7">
        <f t="shared" si="30"/>
        <v>2.7210918947473663</v>
      </c>
      <c r="M1879" t="str">
        <f xml:space="preserve"> INDEX(Lookup!$D$3:$D$134, MATCH('Inputs - Reps'!D1879, Lookup!$C$3:$C$134, 0),)</f>
        <v>B capex WN</v>
      </c>
    </row>
    <row r="1880" spans="3:13">
      <c r="C1880" s="15" t="s">
        <v>311</v>
      </c>
      <c r="D1880" s="15" t="s">
        <v>92</v>
      </c>
      <c r="E1880" s="15" t="s">
        <v>93</v>
      </c>
      <c r="F1880" s="15" t="s">
        <v>36</v>
      </c>
      <c r="G1880" s="15">
        <f xml:space="preserve"> IF( ISNA( 'F_Inputs - Reps override'!F1880 ), "", IF( ISBLANK( 'F_Inputs - Reps override'!F1880 ), 'F_Inputs - Reps'!F1880, 'F_Inputs - Reps override'!F1880 ) )</f>
        <v>0</v>
      </c>
      <c r="H1880" s="15">
        <f xml:space="preserve"> IF( ISNA( 'F_Inputs - Reps override'!G1880 ), "", IF( ISBLANK( 'F_Inputs - Reps override'!G1880 ), 'F_Inputs - Reps'!G1880, 'F_Inputs - Reps override'!G1880 ) )</f>
        <v>0</v>
      </c>
      <c r="I1880" s="15">
        <f xml:space="preserve"> IF( ISNA( 'F_Inputs - Reps override'!H1880 ), "", IF( ISBLANK( 'F_Inputs - Reps override'!H1880 ), 'F_Inputs - Reps'!H1880, 'F_Inputs - Reps override'!H1880 ) )</f>
        <v>0</v>
      </c>
      <c r="J1880" s="15">
        <f xml:space="preserve"> IF( ISNA( 'F_Inputs - Reps override'!I1880 ), "", IF( ISBLANK( 'F_Inputs - Reps override'!I1880 ), 'F_Inputs - Reps'!I1880, 'F_Inputs - Reps override'!I1880 ) )</f>
        <v>0</v>
      </c>
      <c r="K1880" s="15">
        <f xml:space="preserve"> IF( ISNA( 'F_Inputs - Reps override'!J1880 ), "", IF( ISBLANK( 'F_Inputs - Reps override'!J1880 ), 'F_Inputs - Reps'!J1880, 'F_Inputs - Reps override'!J1880 ) )</f>
        <v>0</v>
      </c>
      <c r="L1880" s="7">
        <f t="shared" si="30"/>
        <v>0</v>
      </c>
      <c r="M1880" t="str">
        <f xml:space="preserve"> INDEX(Lookup!$D$3:$D$134, MATCH('Inputs - Reps'!D1880, Lookup!$C$3:$C$134, 0),)</f>
        <v>Plus Capex WR</v>
      </c>
    </row>
    <row r="1881" spans="3:13">
      <c r="C1881" s="15" t="s">
        <v>311</v>
      </c>
      <c r="D1881" s="15" t="s">
        <v>94</v>
      </c>
      <c r="E1881" s="15" t="s">
        <v>95</v>
      </c>
      <c r="F1881" s="15" t="s">
        <v>36</v>
      </c>
      <c r="G1881" s="15">
        <f xml:space="preserve"> IF( ISNA( 'F_Inputs - Reps override'!F1881 ), "", IF( ISBLANK( 'F_Inputs - Reps override'!F1881 ), 'F_Inputs - Reps'!F1881, 'F_Inputs - Reps override'!F1881 ) )</f>
        <v>0</v>
      </c>
      <c r="H1881" s="15">
        <f xml:space="preserve"> IF( ISNA( 'F_Inputs - Reps override'!G1881 ), "", IF( ISBLANK( 'F_Inputs - Reps override'!G1881 ), 'F_Inputs - Reps'!G1881, 'F_Inputs - Reps override'!G1881 ) )</f>
        <v>0</v>
      </c>
      <c r="I1881" s="15">
        <f xml:space="preserve"> IF( ISNA( 'F_Inputs - Reps override'!H1881 ), "", IF( ISBLANK( 'F_Inputs - Reps override'!H1881 ), 'F_Inputs - Reps'!H1881, 'F_Inputs - Reps override'!H1881 ) )</f>
        <v>0</v>
      </c>
      <c r="J1881" s="15">
        <f xml:space="preserve"> IF( ISNA( 'F_Inputs - Reps override'!I1881 ), "", IF( ISBLANK( 'F_Inputs - Reps override'!I1881 ), 'F_Inputs - Reps'!I1881, 'F_Inputs - Reps override'!I1881 ) )</f>
        <v>0</v>
      </c>
      <c r="K1881" s="15">
        <f xml:space="preserve"> IF( ISNA( 'F_Inputs - Reps override'!J1881 ), "", IF( ISBLANK( 'F_Inputs - Reps override'!J1881 ), 'F_Inputs - Reps'!J1881, 'F_Inputs - Reps override'!J1881 ) )</f>
        <v>0</v>
      </c>
      <c r="L1881" s="7">
        <f t="shared" si="30"/>
        <v>0</v>
      </c>
      <c r="M1881" t="str">
        <f xml:space="preserve"> INDEX(Lookup!$D$3:$D$134, MATCH('Inputs - Reps'!D1881, Lookup!$C$3:$C$134, 0),)</f>
        <v>Plus Capex WN</v>
      </c>
    </row>
    <row r="1882" spans="3:13">
      <c r="C1882" s="15" t="s">
        <v>311</v>
      </c>
      <c r="D1882" s="15" t="s">
        <v>96</v>
      </c>
      <c r="E1882" s="15" t="s">
        <v>97</v>
      </c>
      <c r="F1882" s="15" t="s">
        <v>36</v>
      </c>
      <c r="G1882" s="15">
        <f xml:space="preserve"> IF( ISNA( 'F_Inputs - Reps override'!F1882 ), "", IF( ISBLANK( 'F_Inputs - Reps override'!F1882 ), 'F_Inputs - Reps'!F1882, 'F_Inputs - Reps override'!F1882 ) )</f>
        <v>0</v>
      </c>
      <c r="H1882" s="15">
        <f xml:space="preserve"> IF( ISNA( 'F_Inputs - Reps override'!G1882 ), "", IF( ISBLANK( 'F_Inputs - Reps override'!G1882 ), 'F_Inputs - Reps'!G1882, 'F_Inputs - Reps override'!G1882 ) )</f>
        <v>0</v>
      </c>
      <c r="I1882" s="15">
        <f xml:space="preserve"> IF( ISNA( 'F_Inputs - Reps override'!H1882 ), "", IF( ISBLANK( 'F_Inputs - Reps override'!H1882 ), 'F_Inputs - Reps'!H1882, 'F_Inputs - Reps override'!H1882 ) )</f>
        <v>0</v>
      </c>
      <c r="J1882" s="15">
        <f xml:space="preserve"> IF( ISNA( 'F_Inputs - Reps override'!I1882 ), "", IF( ISBLANK( 'F_Inputs - Reps override'!I1882 ), 'F_Inputs - Reps'!I1882, 'F_Inputs - Reps override'!I1882 ) )</f>
        <v>0</v>
      </c>
      <c r="K1882" s="15">
        <f xml:space="preserve"> IF( ISNA( 'F_Inputs - Reps override'!J1882 ), "", IF( ISBLANK( 'F_Inputs - Reps override'!J1882 ), 'F_Inputs - Reps'!J1882, 'F_Inputs - Reps override'!J1882 ) )</f>
        <v>0</v>
      </c>
      <c r="L1882" s="7">
        <f t="shared" si="30"/>
        <v>0</v>
      </c>
      <c r="M1882" t="str">
        <f xml:space="preserve"> INDEX(Lookup!$D$3:$D$134, MATCH('Inputs - Reps'!D1882, Lookup!$C$3:$C$134, 0),)</f>
        <v>Plus Capex WN</v>
      </c>
    </row>
    <row r="1883" spans="3:13">
      <c r="C1883" s="15" t="s">
        <v>311</v>
      </c>
      <c r="D1883" s="15" t="s">
        <v>98</v>
      </c>
      <c r="E1883" s="15" t="s">
        <v>99</v>
      </c>
      <c r="F1883" s="15" t="s">
        <v>36</v>
      </c>
      <c r="G1883" s="15">
        <f xml:space="preserve"> IF( ISNA( 'F_Inputs - Reps override'!F1883 ), "", IF( ISBLANK( 'F_Inputs - Reps override'!F1883 ), 'F_Inputs - Reps'!F1883, 'F_Inputs - Reps override'!F1883 ) )</f>
        <v>2.02</v>
      </c>
      <c r="H1883" s="15">
        <f xml:space="preserve"> IF( ISNA( 'F_Inputs - Reps override'!G1883 ), "", IF( ISBLANK( 'F_Inputs - Reps override'!G1883 ), 'F_Inputs - Reps'!G1883, 'F_Inputs - Reps override'!G1883 ) )</f>
        <v>2.5249999999999999</v>
      </c>
      <c r="I1883" s="15">
        <f xml:space="preserve"> IF( ISNA( 'F_Inputs - Reps override'!H1883 ), "", IF( ISBLANK( 'F_Inputs - Reps override'!H1883 ), 'F_Inputs - Reps'!H1883, 'F_Inputs - Reps override'!H1883 ) )</f>
        <v>2.5249999999999999</v>
      </c>
      <c r="J1883" s="15">
        <f xml:space="preserve"> IF( ISNA( 'F_Inputs - Reps override'!I1883 ), "", IF( ISBLANK( 'F_Inputs - Reps override'!I1883 ), 'F_Inputs - Reps'!I1883, 'F_Inputs - Reps override'!I1883 ) )</f>
        <v>2.02</v>
      </c>
      <c r="K1883" s="15">
        <f xml:space="preserve"> IF( ISNA( 'F_Inputs - Reps override'!J1883 ), "", IF( ISBLANK( 'F_Inputs - Reps override'!J1883 ), 'F_Inputs - Reps'!J1883, 'F_Inputs - Reps override'!J1883 ) )</f>
        <v>1.01</v>
      </c>
      <c r="L1883" s="7">
        <f t="shared" si="30"/>
        <v>10.1</v>
      </c>
      <c r="M1883" t="str">
        <f xml:space="preserve"> INDEX(Lookup!$D$3:$D$134, MATCH('Inputs - Reps'!D1883, Lookup!$C$3:$C$134, 0),)</f>
        <v>Plus Capex WN</v>
      </c>
    </row>
    <row r="1884" spans="3:13">
      <c r="C1884" s="15" t="s">
        <v>311</v>
      </c>
      <c r="D1884" s="15" t="s">
        <v>100</v>
      </c>
      <c r="E1884" s="15" t="s">
        <v>101</v>
      </c>
      <c r="F1884" s="15" t="s">
        <v>36</v>
      </c>
      <c r="G1884" s="15">
        <f xml:space="preserve"> IF( ISNA( 'F_Inputs - Reps override'!F1884 ), "", IF( ISBLANK( 'F_Inputs - Reps override'!F1884 ), 'F_Inputs - Reps'!F1884, 'F_Inputs - Reps override'!F1884 ) )</f>
        <v>0</v>
      </c>
      <c r="H1884" s="15">
        <f xml:space="preserve"> IF( ISNA( 'F_Inputs - Reps override'!G1884 ), "", IF( ISBLANK( 'F_Inputs - Reps override'!G1884 ), 'F_Inputs - Reps'!G1884, 'F_Inputs - Reps override'!G1884 ) )</f>
        <v>0</v>
      </c>
      <c r="I1884" s="15">
        <f xml:space="preserve"> IF( ISNA( 'F_Inputs - Reps override'!H1884 ), "", IF( ISBLANK( 'F_Inputs - Reps override'!H1884 ), 'F_Inputs - Reps'!H1884, 'F_Inputs - Reps override'!H1884 ) )</f>
        <v>0</v>
      </c>
      <c r="J1884" s="15">
        <f xml:space="preserve"> IF( ISNA( 'F_Inputs - Reps override'!I1884 ), "", IF( ISBLANK( 'F_Inputs - Reps override'!I1884 ), 'F_Inputs - Reps'!I1884, 'F_Inputs - Reps override'!I1884 ) )</f>
        <v>0</v>
      </c>
      <c r="K1884" s="15">
        <f xml:space="preserve"> IF( ISNA( 'F_Inputs - Reps override'!J1884 ), "", IF( ISBLANK( 'F_Inputs - Reps override'!J1884 ), 'F_Inputs - Reps'!J1884, 'F_Inputs - Reps override'!J1884 ) )</f>
        <v>0</v>
      </c>
      <c r="L1884" s="7">
        <f t="shared" si="30"/>
        <v>0</v>
      </c>
      <c r="M1884" t="str">
        <f xml:space="preserve"> INDEX(Lookup!$D$3:$D$134, MATCH('Inputs - Reps'!D1884, Lookup!$C$3:$C$134, 0),)</f>
        <v>Plus Capex WR</v>
      </c>
    </row>
    <row r="1885" spans="3:13">
      <c r="C1885" s="15" t="s">
        <v>311</v>
      </c>
      <c r="D1885" s="15" t="s">
        <v>102</v>
      </c>
      <c r="E1885" s="15" t="s">
        <v>103</v>
      </c>
      <c r="F1885" s="15" t="s">
        <v>36</v>
      </c>
      <c r="G1885" s="15">
        <f xml:space="preserve"> IF( ISNA( 'F_Inputs - Reps override'!F1885 ), "", IF( ISBLANK( 'F_Inputs - Reps override'!F1885 ), 'F_Inputs - Reps'!F1885, 'F_Inputs - Reps override'!F1885 ) )</f>
        <v>0</v>
      </c>
      <c r="H1885" s="15">
        <f xml:space="preserve"> IF( ISNA( 'F_Inputs - Reps override'!G1885 ), "", IF( ISBLANK( 'F_Inputs - Reps override'!G1885 ), 'F_Inputs - Reps'!G1885, 'F_Inputs - Reps override'!G1885 ) )</f>
        <v>0</v>
      </c>
      <c r="I1885" s="15">
        <f xml:space="preserve"> IF( ISNA( 'F_Inputs - Reps override'!H1885 ), "", IF( ISBLANK( 'F_Inputs - Reps override'!H1885 ), 'F_Inputs - Reps'!H1885, 'F_Inputs - Reps override'!H1885 ) )</f>
        <v>0</v>
      </c>
      <c r="J1885" s="15">
        <f xml:space="preserve"> IF( ISNA( 'F_Inputs - Reps override'!I1885 ), "", IF( ISBLANK( 'F_Inputs - Reps override'!I1885 ), 'F_Inputs - Reps'!I1885, 'F_Inputs - Reps override'!I1885 ) )</f>
        <v>0</v>
      </c>
      <c r="K1885" s="15">
        <f xml:space="preserve"> IF( ISNA( 'F_Inputs - Reps override'!J1885 ), "", IF( ISBLANK( 'F_Inputs - Reps override'!J1885 ), 'F_Inputs - Reps'!J1885, 'F_Inputs - Reps override'!J1885 ) )</f>
        <v>0</v>
      </c>
      <c r="L1885" s="7">
        <f t="shared" si="30"/>
        <v>0</v>
      </c>
      <c r="M1885" t="str">
        <f xml:space="preserve"> INDEX(Lookup!$D$3:$D$134, MATCH('Inputs - Reps'!D1885, Lookup!$C$3:$C$134, 0),)</f>
        <v>Plus Capex WN</v>
      </c>
    </row>
    <row r="1886" spans="3:13">
      <c r="C1886" s="15" t="s">
        <v>311</v>
      </c>
      <c r="D1886" s="15" t="s">
        <v>104</v>
      </c>
      <c r="E1886" s="15" t="s">
        <v>105</v>
      </c>
      <c r="F1886" s="15" t="s">
        <v>36</v>
      </c>
      <c r="G1886" s="15">
        <f xml:space="preserve"> IF( ISNA( 'F_Inputs - Reps override'!F1886 ), "", IF( ISBLANK( 'F_Inputs - Reps override'!F1886 ), 'F_Inputs - Reps'!F1886, 'F_Inputs - Reps override'!F1886 ) )</f>
        <v>0</v>
      </c>
      <c r="H1886" s="15">
        <f xml:space="preserve"> IF( ISNA( 'F_Inputs - Reps override'!G1886 ), "", IF( ISBLANK( 'F_Inputs - Reps override'!G1886 ), 'F_Inputs - Reps'!G1886, 'F_Inputs - Reps override'!G1886 ) )</f>
        <v>0</v>
      </c>
      <c r="I1886" s="15">
        <f xml:space="preserve"> IF( ISNA( 'F_Inputs - Reps override'!H1886 ), "", IF( ISBLANK( 'F_Inputs - Reps override'!H1886 ), 'F_Inputs - Reps'!H1886, 'F_Inputs - Reps override'!H1886 ) )</f>
        <v>0</v>
      </c>
      <c r="J1886" s="15">
        <f xml:space="preserve"> IF( ISNA( 'F_Inputs - Reps override'!I1886 ), "", IF( ISBLANK( 'F_Inputs - Reps override'!I1886 ), 'F_Inputs - Reps'!I1886, 'F_Inputs - Reps override'!I1886 ) )</f>
        <v>0</v>
      </c>
      <c r="K1886" s="15">
        <f xml:space="preserve"> IF( ISNA( 'F_Inputs - Reps override'!J1886 ), "", IF( ISBLANK( 'F_Inputs - Reps override'!J1886 ), 'F_Inputs - Reps'!J1886, 'F_Inputs - Reps override'!J1886 ) )</f>
        <v>0</v>
      </c>
      <c r="L1886" s="7">
        <f t="shared" si="30"/>
        <v>0</v>
      </c>
      <c r="M1886" t="str">
        <f xml:space="preserve"> INDEX(Lookup!$D$3:$D$134, MATCH('Inputs - Reps'!D1886, Lookup!$C$3:$C$134, 0),)</f>
        <v>Plus Capex WN</v>
      </c>
    </row>
    <row r="1887" spans="3:13">
      <c r="C1887" s="15" t="s">
        <v>311</v>
      </c>
      <c r="D1887" s="15" t="s">
        <v>106</v>
      </c>
      <c r="E1887" s="15" t="s">
        <v>107</v>
      </c>
      <c r="F1887" s="15" t="s">
        <v>36</v>
      </c>
      <c r="G1887" s="15">
        <f xml:space="preserve"> IF( ISNA( 'F_Inputs - Reps override'!F1887 ), "", IF( ISBLANK( 'F_Inputs - Reps override'!F1887 ), 'F_Inputs - Reps'!F1887, 'F_Inputs - Reps override'!F1887 ) )</f>
        <v>38.792000000000002</v>
      </c>
      <c r="H1887" s="15">
        <f xml:space="preserve"> IF( ISNA( 'F_Inputs - Reps override'!G1887 ), "", IF( ISBLANK( 'F_Inputs - Reps override'!G1887 ), 'F_Inputs - Reps'!G1887, 'F_Inputs - Reps override'!G1887 ) )</f>
        <v>40.75</v>
      </c>
      <c r="I1887" s="15">
        <f xml:space="preserve"> IF( ISNA( 'F_Inputs - Reps override'!H1887 ), "", IF( ISBLANK( 'F_Inputs - Reps override'!H1887 ), 'F_Inputs - Reps'!H1887, 'F_Inputs - Reps override'!H1887 ) )</f>
        <v>37.968000000000004</v>
      </c>
      <c r="J1887" s="15">
        <f xml:space="preserve"> IF( ISNA( 'F_Inputs - Reps override'!I1887 ), "", IF( ISBLANK( 'F_Inputs - Reps override'!I1887 ), 'F_Inputs - Reps'!I1887, 'F_Inputs - Reps override'!I1887 ) )</f>
        <v>33.945</v>
      </c>
      <c r="K1887" s="15">
        <f xml:space="preserve"> IF( ISNA( 'F_Inputs - Reps override'!J1887 ), "", IF( ISBLANK( 'F_Inputs - Reps override'!J1887 ), 'F_Inputs - Reps'!J1887, 'F_Inputs - Reps override'!J1887 ) )</f>
        <v>33.298999999999999</v>
      </c>
      <c r="L1887" s="7">
        <f t="shared" si="30"/>
        <v>184.75400000000002</v>
      </c>
      <c r="M1887" t="str">
        <f xml:space="preserve"> INDEX(Lookup!$D$3:$D$134, MATCH('Inputs - Reps'!D1887, Lookup!$C$3:$C$134, 0),)</f>
        <v>Plus Capex WN</v>
      </c>
    </row>
    <row r="1888" spans="3:13">
      <c r="C1888" s="15" t="s">
        <v>311</v>
      </c>
      <c r="D1888" s="15" t="s">
        <v>108</v>
      </c>
      <c r="E1888" s="15" t="s">
        <v>109</v>
      </c>
      <c r="F1888" s="15" t="s">
        <v>36</v>
      </c>
      <c r="G1888" s="15">
        <f xml:space="preserve"> IF( ISNA( 'F_Inputs - Reps override'!F1888 ), "", IF( ISBLANK( 'F_Inputs - Reps override'!F1888 ), 'F_Inputs - Reps'!F1888, 'F_Inputs - Reps override'!F1888 ) )</f>
        <v>0</v>
      </c>
      <c r="H1888" s="15">
        <f xml:space="preserve"> IF( ISNA( 'F_Inputs - Reps override'!G1888 ), "", IF( ISBLANK( 'F_Inputs - Reps override'!G1888 ), 'F_Inputs - Reps'!G1888, 'F_Inputs - Reps override'!G1888 ) )</f>
        <v>0</v>
      </c>
      <c r="I1888" s="15">
        <f xml:space="preserve"> IF( ISNA( 'F_Inputs - Reps override'!H1888 ), "", IF( ISBLANK( 'F_Inputs - Reps override'!H1888 ), 'F_Inputs - Reps'!H1888, 'F_Inputs - Reps override'!H1888 ) )</f>
        <v>0</v>
      </c>
      <c r="J1888" s="15">
        <f xml:space="preserve"> IF( ISNA( 'F_Inputs - Reps override'!I1888 ), "", IF( ISBLANK( 'F_Inputs - Reps override'!I1888 ), 'F_Inputs - Reps'!I1888, 'F_Inputs - Reps override'!I1888 ) )</f>
        <v>0</v>
      </c>
      <c r="K1888" s="15">
        <f xml:space="preserve"> IF( ISNA( 'F_Inputs - Reps override'!J1888 ), "", IF( ISBLANK( 'F_Inputs - Reps override'!J1888 ), 'F_Inputs - Reps'!J1888, 'F_Inputs - Reps override'!J1888 ) )</f>
        <v>0</v>
      </c>
      <c r="L1888" s="7">
        <f t="shared" si="30"/>
        <v>0</v>
      </c>
      <c r="M1888" t="str">
        <f xml:space="preserve"> INDEX(Lookup!$D$3:$D$134, MATCH('Inputs - Reps'!D1888, Lookup!$C$3:$C$134, 0),)</f>
        <v>Plus Capex WR</v>
      </c>
    </row>
    <row r="1889" spans="3:13">
      <c r="C1889" s="15" t="s">
        <v>311</v>
      </c>
      <c r="D1889" s="15" t="s">
        <v>110</v>
      </c>
      <c r="E1889" s="15" t="s">
        <v>111</v>
      </c>
      <c r="F1889" s="15" t="s">
        <v>36</v>
      </c>
      <c r="G1889" s="15">
        <f xml:space="preserve"> IF( ISNA( 'F_Inputs - Reps override'!F1889 ), "", IF( ISBLANK( 'F_Inputs - Reps override'!F1889 ), 'F_Inputs - Reps'!F1889, 'F_Inputs - Reps override'!F1889 ) )</f>
        <v>0</v>
      </c>
      <c r="H1889" s="15">
        <f xml:space="preserve"> IF( ISNA( 'F_Inputs - Reps override'!G1889 ), "", IF( ISBLANK( 'F_Inputs - Reps override'!G1889 ), 'F_Inputs - Reps'!G1889, 'F_Inputs - Reps override'!G1889 ) )</f>
        <v>0</v>
      </c>
      <c r="I1889" s="15">
        <f xml:space="preserve"> IF( ISNA( 'F_Inputs - Reps override'!H1889 ), "", IF( ISBLANK( 'F_Inputs - Reps override'!H1889 ), 'F_Inputs - Reps'!H1889, 'F_Inputs - Reps override'!H1889 ) )</f>
        <v>0</v>
      </c>
      <c r="J1889" s="15">
        <f xml:space="preserve"> IF( ISNA( 'F_Inputs - Reps override'!I1889 ), "", IF( ISBLANK( 'F_Inputs - Reps override'!I1889 ), 'F_Inputs - Reps'!I1889, 'F_Inputs - Reps override'!I1889 ) )</f>
        <v>0</v>
      </c>
      <c r="K1889" s="15">
        <f xml:space="preserve"> IF( ISNA( 'F_Inputs - Reps override'!J1889 ), "", IF( ISBLANK( 'F_Inputs - Reps override'!J1889 ), 'F_Inputs - Reps'!J1889, 'F_Inputs - Reps override'!J1889 ) )</f>
        <v>0</v>
      </c>
      <c r="L1889" s="7">
        <f t="shared" si="30"/>
        <v>0</v>
      </c>
      <c r="M1889" t="str">
        <f xml:space="preserve"> INDEX(Lookup!$D$3:$D$134, MATCH('Inputs - Reps'!D1889, Lookup!$C$3:$C$134, 0),)</f>
        <v>Plus Capex WN</v>
      </c>
    </row>
    <row r="1890" spans="3:13">
      <c r="C1890" s="15" t="s">
        <v>311</v>
      </c>
      <c r="D1890" s="15" t="s">
        <v>112</v>
      </c>
      <c r="E1890" s="15" t="s">
        <v>113</v>
      </c>
      <c r="F1890" s="15" t="s">
        <v>36</v>
      </c>
      <c r="G1890" s="15">
        <f xml:space="preserve"> IF( ISNA( 'F_Inputs - Reps override'!F1890 ), "", IF( ISBLANK( 'F_Inputs - Reps override'!F1890 ), 'F_Inputs - Reps'!F1890, 'F_Inputs - Reps override'!F1890 ) )</f>
        <v>13.333</v>
      </c>
      <c r="H1890" s="15">
        <f xml:space="preserve"> IF( ISNA( 'F_Inputs - Reps override'!G1890 ), "", IF( ISBLANK( 'F_Inputs - Reps override'!G1890 ), 'F_Inputs - Reps'!G1890, 'F_Inputs - Reps override'!G1890 ) )</f>
        <v>14.215999999999999</v>
      </c>
      <c r="I1890" s="15">
        <f xml:space="preserve"> IF( ISNA( 'F_Inputs - Reps override'!H1890 ), "", IF( ISBLANK( 'F_Inputs - Reps override'!H1890 ), 'F_Inputs - Reps'!H1890, 'F_Inputs - Reps override'!H1890 ) )</f>
        <v>15.045</v>
      </c>
      <c r="J1890" s="15">
        <f xml:space="preserve"> IF( ISNA( 'F_Inputs - Reps override'!I1890 ), "", IF( ISBLANK( 'F_Inputs - Reps override'!I1890 ), 'F_Inputs - Reps'!I1890, 'F_Inputs - Reps override'!I1890 ) )</f>
        <v>15.288</v>
      </c>
      <c r="K1890" s="15">
        <f xml:space="preserve"> IF( ISNA( 'F_Inputs - Reps override'!J1890 ), "", IF( ISBLANK( 'F_Inputs - Reps override'!J1890 ), 'F_Inputs - Reps'!J1890, 'F_Inputs - Reps override'!J1890 ) )</f>
        <v>15.53</v>
      </c>
      <c r="L1890" s="7">
        <f t="shared" si="30"/>
        <v>73.412000000000006</v>
      </c>
      <c r="M1890" t="str">
        <f xml:space="preserve"> INDEX(Lookup!$D$3:$D$134, MATCH('Inputs - Reps'!D1890, Lookup!$C$3:$C$134, 0),)</f>
        <v>Plus Capex WN</v>
      </c>
    </row>
    <row r="1891" spans="3:13">
      <c r="C1891" s="15" t="s">
        <v>311</v>
      </c>
      <c r="D1891" s="15" t="s">
        <v>114</v>
      </c>
      <c r="E1891" s="15" t="s">
        <v>115</v>
      </c>
      <c r="F1891" s="15" t="s">
        <v>36</v>
      </c>
      <c r="G1891" s="15">
        <f xml:space="preserve"> IF( ISNA( 'F_Inputs - Reps override'!F1891 ), "", IF( ISBLANK( 'F_Inputs - Reps override'!F1891 ), 'F_Inputs - Reps'!F1891, 'F_Inputs - Reps override'!F1891 ) )</f>
        <v>0</v>
      </c>
      <c r="H1891" s="15">
        <f xml:space="preserve"> IF( ISNA( 'F_Inputs - Reps override'!G1891 ), "", IF( ISBLANK( 'F_Inputs - Reps override'!G1891 ), 'F_Inputs - Reps'!G1891, 'F_Inputs - Reps override'!G1891 ) )</f>
        <v>0</v>
      </c>
      <c r="I1891" s="15">
        <f xml:space="preserve"> IF( ISNA( 'F_Inputs - Reps override'!H1891 ), "", IF( ISBLANK( 'F_Inputs - Reps override'!H1891 ), 'F_Inputs - Reps'!H1891, 'F_Inputs - Reps override'!H1891 ) )</f>
        <v>0</v>
      </c>
      <c r="J1891" s="15">
        <f xml:space="preserve"> IF( ISNA( 'F_Inputs - Reps override'!I1891 ), "", IF( ISBLANK( 'F_Inputs - Reps override'!I1891 ), 'F_Inputs - Reps'!I1891, 'F_Inputs - Reps override'!I1891 ) )</f>
        <v>0</v>
      </c>
      <c r="K1891" s="15">
        <f xml:space="preserve"> IF( ISNA( 'F_Inputs - Reps override'!J1891 ), "", IF( ISBLANK( 'F_Inputs - Reps override'!J1891 ), 'F_Inputs - Reps'!J1891, 'F_Inputs - Reps override'!J1891 ) )</f>
        <v>0</v>
      </c>
      <c r="L1891" s="7">
        <f t="shared" si="30"/>
        <v>0</v>
      </c>
      <c r="M1891" t="str">
        <f xml:space="preserve"> INDEX(Lookup!$D$3:$D$134, MATCH('Inputs - Reps'!D1891, Lookup!$C$3:$C$134, 0),)</f>
        <v>Plus Capex WN</v>
      </c>
    </row>
    <row r="1892" spans="3:13">
      <c r="C1892" s="15" t="s">
        <v>311</v>
      </c>
      <c r="D1892" s="15" t="s">
        <v>116</v>
      </c>
      <c r="E1892" s="15" t="s">
        <v>117</v>
      </c>
      <c r="F1892" s="15" t="s">
        <v>36</v>
      </c>
      <c r="G1892" s="15">
        <f xml:space="preserve"> IF( ISNA( 'F_Inputs - Reps override'!F1892 ), "", IF( ISBLANK( 'F_Inputs - Reps override'!F1892 ), 'F_Inputs - Reps'!F1892, 'F_Inputs - Reps override'!F1892 ) )</f>
        <v>9.8119999999999994</v>
      </c>
      <c r="H1892" s="15">
        <f xml:space="preserve"> IF( ISNA( 'F_Inputs - Reps override'!G1892 ), "", IF( ISBLANK( 'F_Inputs - Reps override'!G1892 ), 'F_Inputs - Reps'!G1892, 'F_Inputs - Reps override'!G1892 ) )</f>
        <v>8.7490000000000006</v>
      </c>
      <c r="I1892" s="15">
        <f xml:space="preserve"> IF( ISNA( 'F_Inputs - Reps override'!H1892 ), "", IF( ISBLANK( 'F_Inputs - Reps override'!H1892 ), 'F_Inputs - Reps'!H1892, 'F_Inputs - Reps override'!H1892 ) )</f>
        <v>9.5459999999999994</v>
      </c>
      <c r="J1892" s="15">
        <f xml:space="preserve"> IF( ISNA( 'F_Inputs - Reps override'!I1892 ), "", IF( ISBLANK( 'F_Inputs - Reps override'!I1892 ), 'F_Inputs - Reps'!I1892, 'F_Inputs - Reps override'!I1892 ) )</f>
        <v>11.792999999999999</v>
      </c>
      <c r="K1892" s="15">
        <f xml:space="preserve"> IF( ISNA( 'F_Inputs - Reps override'!J1892 ), "", IF( ISBLANK( 'F_Inputs - Reps override'!J1892 ), 'F_Inputs - Reps'!J1892, 'F_Inputs - Reps override'!J1892 ) )</f>
        <v>14.363</v>
      </c>
      <c r="L1892" s="7">
        <f t="shared" si="30"/>
        <v>54.262999999999998</v>
      </c>
      <c r="M1892" t="str">
        <f xml:space="preserve"> INDEX(Lookup!$D$3:$D$134, MATCH('Inputs - Reps'!D1892, Lookup!$C$3:$C$134, 0),)</f>
        <v>E Capex WR</v>
      </c>
    </row>
    <row r="1893" spans="3:13">
      <c r="C1893" s="15" t="s">
        <v>311</v>
      </c>
      <c r="D1893" s="15" t="s">
        <v>118</v>
      </c>
      <c r="E1893" s="15" t="s">
        <v>119</v>
      </c>
      <c r="F1893" s="15" t="s">
        <v>36</v>
      </c>
      <c r="G1893" s="15">
        <f xml:space="preserve"> IF( ISNA( 'F_Inputs - Reps override'!F1893 ), "", IF( ISBLANK( 'F_Inputs - Reps override'!F1893 ), 'F_Inputs - Reps'!F1893, 'F_Inputs - Reps override'!F1893 ) )</f>
        <v>1.2090000000000001</v>
      </c>
      <c r="H1893" s="15">
        <f xml:space="preserve"> IF( ISNA( 'F_Inputs - Reps override'!G1893 ), "", IF( ISBLANK( 'F_Inputs - Reps override'!G1893 ), 'F_Inputs - Reps'!G1893, 'F_Inputs - Reps override'!G1893 ) )</f>
        <v>1.407</v>
      </c>
      <c r="I1893" s="15">
        <f xml:space="preserve"> IF( ISNA( 'F_Inputs - Reps override'!H1893 ), "", IF( ISBLANK( 'F_Inputs - Reps override'!H1893 ), 'F_Inputs - Reps'!H1893, 'F_Inputs - Reps override'!H1893 ) )</f>
        <v>1.2090000000000001</v>
      </c>
      <c r="J1893" s="15">
        <f xml:space="preserve"> IF( ISNA( 'F_Inputs - Reps override'!I1893 ), "", IF( ISBLANK( 'F_Inputs - Reps override'!I1893 ), 'F_Inputs - Reps'!I1893, 'F_Inputs - Reps override'!I1893 ) )</f>
        <v>0.61299999999999999</v>
      </c>
      <c r="K1893" s="15">
        <f xml:space="preserve"> IF( ISNA( 'F_Inputs - Reps override'!J1893 ), "", IF( ISBLANK( 'F_Inputs - Reps override'!J1893 ), 'F_Inputs - Reps'!J1893, 'F_Inputs - Reps override'!J1893 ) )</f>
        <v>0.61299999999999999</v>
      </c>
      <c r="L1893" s="7">
        <f t="shared" si="30"/>
        <v>5.0510000000000002</v>
      </c>
      <c r="M1893" t="str">
        <f xml:space="preserve"> INDEX(Lookup!$D$3:$D$134, MATCH('Inputs - Reps'!D1893, Lookup!$C$3:$C$134, 0),)</f>
        <v>E Capex WN</v>
      </c>
    </row>
    <row r="1894" spans="3:13">
      <c r="C1894" s="15" t="s">
        <v>311</v>
      </c>
      <c r="D1894" s="15" t="s">
        <v>120</v>
      </c>
      <c r="E1894" s="15" t="s">
        <v>121</v>
      </c>
      <c r="F1894" s="15" t="s">
        <v>36</v>
      </c>
      <c r="G1894" s="15">
        <f xml:space="preserve"> IF( ISNA( 'F_Inputs - Reps override'!F1894 ), "", IF( ISBLANK( 'F_Inputs - Reps override'!F1894 ), 'F_Inputs - Reps'!F1894, 'F_Inputs - Reps override'!F1894 ) )</f>
        <v>42.908000000000001</v>
      </c>
      <c r="H1894" s="15">
        <f xml:space="preserve"> IF( ISNA( 'F_Inputs - Reps override'!G1894 ), "", IF( ISBLANK( 'F_Inputs - Reps override'!G1894 ), 'F_Inputs - Reps'!G1894, 'F_Inputs - Reps override'!G1894 ) )</f>
        <v>57.548999999999999</v>
      </c>
      <c r="I1894" s="15">
        <f xml:space="preserve"> IF( ISNA( 'F_Inputs - Reps override'!H1894 ), "", IF( ISBLANK( 'F_Inputs - Reps override'!H1894 ), 'F_Inputs - Reps'!H1894, 'F_Inputs - Reps override'!H1894 ) )</f>
        <v>65.757000000000005</v>
      </c>
      <c r="J1894" s="15">
        <f xml:space="preserve"> IF( ISNA( 'F_Inputs - Reps override'!I1894 ), "", IF( ISBLANK( 'F_Inputs - Reps override'!I1894 ), 'F_Inputs - Reps'!I1894, 'F_Inputs - Reps override'!I1894 ) )</f>
        <v>68.572000000000003</v>
      </c>
      <c r="K1894" s="15">
        <f xml:space="preserve"> IF( ISNA( 'F_Inputs - Reps override'!J1894 ), "", IF( ISBLANK( 'F_Inputs - Reps override'!J1894 ), 'F_Inputs - Reps'!J1894, 'F_Inputs - Reps override'!J1894 ) )</f>
        <v>69.593999999999994</v>
      </c>
      <c r="L1894" s="7">
        <f t="shared" si="30"/>
        <v>304.38</v>
      </c>
      <c r="M1894" t="str">
        <f xml:space="preserve"> INDEX(Lookup!$D$3:$D$134, MATCH('Inputs - Reps'!D1894, Lookup!$C$3:$C$134, 0),)</f>
        <v>E Capex WN</v>
      </c>
    </row>
    <row r="1895" spans="3:13">
      <c r="C1895" s="15" t="s">
        <v>311</v>
      </c>
      <c r="D1895" s="15" t="s">
        <v>122</v>
      </c>
      <c r="E1895" s="15" t="s">
        <v>123</v>
      </c>
      <c r="F1895" s="15" t="s">
        <v>36</v>
      </c>
      <c r="G1895" s="15">
        <f xml:space="preserve"> IF( ISNA( 'F_Inputs - Reps override'!F1895 ), "", IF( ISBLANK( 'F_Inputs - Reps override'!F1895 ), 'F_Inputs - Reps'!F1895, 'F_Inputs - Reps override'!F1895 ) )</f>
        <v>87.611999999999995</v>
      </c>
      <c r="H1895" s="15">
        <f xml:space="preserve"> IF( ISNA( 'F_Inputs - Reps override'!G1895 ), "", IF( ISBLANK( 'F_Inputs - Reps override'!G1895 ), 'F_Inputs - Reps'!G1895, 'F_Inputs - Reps override'!G1895 ) )</f>
        <v>95.238</v>
      </c>
      <c r="I1895" s="15">
        <f xml:space="preserve"> IF( ISNA( 'F_Inputs - Reps override'!H1895 ), "", IF( ISBLANK( 'F_Inputs - Reps override'!H1895 ), 'F_Inputs - Reps'!H1895, 'F_Inputs - Reps override'!H1895 ) )</f>
        <v>90.2</v>
      </c>
      <c r="J1895" s="15">
        <f xml:space="preserve"> IF( ISNA( 'F_Inputs - Reps override'!I1895 ), "", IF( ISBLANK( 'F_Inputs - Reps override'!I1895 ), 'F_Inputs - Reps'!I1895, 'F_Inputs - Reps override'!I1895 ) )</f>
        <v>86.921999999999997</v>
      </c>
      <c r="K1895" s="15">
        <f xml:space="preserve"> IF( ISNA( 'F_Inputs - Reps override'!J1895 ), "", IF( ISBLANK( 'F_Inputs - Reps override'!J1895 ), 'F_Inputs - Reps'!J1895, 'F_Inputs - Reps override'!J1895 ) )</f>
        <v>89.123000000000005</v>
      </c>
      <c r="L1895" s="7">
        <f t="shared" si="30"/>
        <v>449.09499999999997</v>
      </c>
      <c r="M1895" t="str">
        <f xml:space="preserve"> INDEX(Lookup!$D$3:$D$134, MATCH('Inputs - Reps'!D1895, Lookup!$C$3:$C$134, 0),)</f>
        <v>E Capex WN</v>
      </c>
    </row>
    <row r="1896" spans="3:13">
      <c r="C1896" s="15" t="s">
        <v>311</v>
      </c>
      <c r="D1896" s="15" t="s">
        <v>124</v>
      </c>
      <c r="E1896" s="15" t="s">
        <v>125</v>
      </c>
      <c r="F1896" s="15" t="s">
        <v>36</v>
      </c>
      <c r="G1896" s="15">
        <f xml:space="preserve"> IF( ISNA( 'F_Inputs - Reps override'!F1896 ), "", IF( ISBLANK( 'F_Inputs - Reps override'!F1896 ), 'F_Inputs - Reps'!F1896, 'F_Inputs - Reps override'!F1896 ) )</f>
        <v>130.22793471544301</v>
      </c>
      <c r="H1896" s="15">
        <f xml:space="preserve"> IF( ISNA( 'F_Inputs - Reps override'!G1896 ), "", IF( ISBLANK( 'F_Inputs - Reps override'!G1896 ), 'F_Inputs - Reps'!G1896, 'F_Inputs - Reps override'!G1896 ) )</f>
        <v>117.199812012294</v>
      </c>
      <c r="I1896" s="15">
        <f xml:space="preserve"> IF( ISNA( 'F_Inputs - Reps override'!H1896 ), "", IF( ISBLANK( 'F_Inputs - Reps override'!H1896 ), 'F_Inputs - Reps'!H1896, 'F_Inputs - Reps override'!H1896 ) )</f>
        <v>113.77809375571</v>
      </c>
      <c r="J1896" s="15">
        <f xml:space="preserve"> IF( ISNA( 'F_Inputs - Reps override'!I1896 ), "", IF( ISBLANK( 'F_Inputs - Reps override'!I1896 ), 'F_Inputs - Reps'!I1896, 'F_Inputs - Reps override'!I1896 ) )</f>
        <v>112.59246691376499</v>
      </c>
      <c r="K1896" s="15">
        <f xml:space="preserve"> IF( ISNA( 'F_Inputs - Reps override'!J1896 ), "", IF( ISBLANK( 'F_Inputs - Reps override'!J1896 ), 'F_Inputs - Reps'!J1896, 'F_Inputs - Reps override'!J1896 ) )</f>
        <v>113.507937155124</v>
      </c>
      <c r="L1896" s="7">
        <f t="shared" si="30"/>
        <v>587.30624455233601</v>
      </c>
      <c r="M1896" t="str">
        <f xml:space="preserve"> INDEX(Lookup!$D$3:$D$134, MATCH('Inputs - Reps'!D1896, Lookup!$C$3:$C$134, 0),)</f>
        <v>B Opex WWN</v>
      </c>
    </row>
    <row r="1897" spans="3:13">
      <c r="C1897" s="15" t="s">
        <v>311</v>
      </c>
      <c r="D1897" s="15" t="s">
        <v>126</v>
      </c>
      <c r="E1897" s="15" t="s">
        <v>127</v>
      </c>
      <c r="F1897" s="15" t="s">
        <v>36</v>
      </c>
      <c r="G1897" s="15">
        <f xml:space="preserve"> IF( ISNA( 'F_Inputs - Reps override'!F1897 ), "", IF( ISBLANK( 'F_Inputs - Reps override'!F1897 ), 'F_Inputs - Reps'!F1897, 'F_Inputs - Reps override'!F1897 ) )</f>
        <v>138.904903215345</v>
      </c>
      <c r="H1897" s="15">
        <f xml:space="preserve"> IF( ISNA( 'F_Inputs - Reps override'!G1897 ), "", IF( ISBLANK( 'F_Inputs - Reps override'!G1897 ), 'F_Inputs - Reps'!G1897, 'F_Inputs - Reps override'!G1897 ) )</f>
        <v>145.770770355651</v>
      </c>
      <c r="I1897" s="15">
        <f xml:space="preserve"> IF( ISNA( 'F_Inputs - Reps override'!H1897 ), "", IF( ISBLANK( 'F_Inputs - Reps override'!H1897 ), 'F_Inputs - Reps'!H1897, 'F_Inputs - Reps override'!H1897 ) )</f>
        <v>144.48622453817401</v>
      </c>
      <c r="J1897" s="15">
        <f xml:space="preserve"> IF( ISNA( 'F_Inputs - Reps override'!I1897 ), "", IF( ISBLANK( 'F_Inputs - Reps override'!I1897 ), 'F_Inputs - Reps'!I1897, 'F_Inputs - Reps override'!I1897 ) )</f>
        <v>144.21763105566399</v>
      </c>
      <c r="K1897" s="15">
        <f xml:space="preserve"> IF( ISNA( 'F_Inputs - Reps override'!J1897 ), "", IF( ISBLANK( 'F_Inputs - Reps override'!J1897 ), 'F_Inputs - Reps'!J1897, 'F_Inputs - Reps override'!J1897 ) )</f>
        <v>145.617537837101</v>
      </c>
      <c r="L1897" s="7">
        <f t="shared" si="30"/>
        <v>718.99706700193497</v>
      </c>
      <c r="M1897" t="str">
        <f xml:space="preserve"> INDEX(Lookup!$D$3:$D$134, MATCH('Inputs - Reps'!D1897, Lookup!$C$3:$C$134, 0),)</f>
        <v>B Opex WWN</v>
      </c>
    </row>
    <row r="1898" spans="3:13">
      <c r="C1898" s="15" t="s">
        <v>311</v>
      </c>
      <c r="D1898" s="15" t="s">
        <v>128</v>
      </c>
      <c r="E1898" s="15" t="s">
        <v>129</v>
      </c>
      <c r="F1898" s="15" t="s">
        <v>36</v>
      </c>
      <c r="G1898" s="15">
        <f xml:space="preserve"> IF( ISNA( 'F_Inputs - Reps override'!F1898 ), "", IF( ISBLANK( 'F_Inputs - Reps override'!F1898 ), 'F_Inputs - Reps'!F1898, 'F_Inputs - Reps override'!F1898 ) )</f>
        <v>9.2048507609437102</v>
      </c>
      <c r="H1898" s="15">
        <f xml:space="preserve"> IF( ISNA( 'F_Inputs - Reps override'!G1898 ), "", IF( ISBLANK( 'F_Inputs - Reps override'!G1898 ), 'F_Inputs - Reps'!G1898, 'F_Inputs - Reps override'!G1898 ) )</f>
        <v>9.2656167151111699</v>
      </c>
      <c r="I1898" s="15">
        <f xml:space="preserve"> IF( ISNA( 'F_Inputs - Reps override'!H1898 ), "", IF( ISBLANK( 'F_Inputs - Reps override'!H1898 ), 'F_Inputs - Reps'!H1898, 'F_Inputs - Reps override'!H1898 ) )</f>
        <v>9.3326343111414207</v>
      </c>
      <c r="J1898" s="15">
        <f xml:space="preserve"> IF( ISNA( 'F_Inputs - Reps override'!I1898 ), "", IF( ISBLANK( 'F_Inputs - Reps override'!I1898 ), 'F_Inputs - Reps'!I1898, 'F_Inputs - Reps override'!I1898 ) )</f>
        <v>9.3515351995109803</v>
      </c>
      <c r="K1898" s="15">
        <f xml:space="preserve"> IF( ISNA( 'F_Inputs - Reps override'!J1898 ), "", IF( ISBLANK( 'F_Inputs - Reps override'!J1898 ), 'F_Inputs - Reps'!J1898, 'F_Inputs - Reps override'!J1898 ) )</f>
        <v>9.3863385500323897</v>
      </c>
      <c r="L1898" s="7">
        <f t="shared" si="30"/>
        <v>46.540975536739666</v>
      </c>
      <c r="M1898" t="str">
        <f xml:space="preserve"> INDEX(Lookup!$D$3:$D$134, MATCH('Inputs - Reps'!D1898, Lookup!$C$3:$C$134, 0),)</f>
        <v>B Opex BIO</v>
      </c>
    </row>
    <row r="1899" spans="3:13">
      <c r="C1899" s="15" t="s">
        <v>311</v>
      </c>
      <c r="D1899" s="15" t="s">
        <v>130</v>
      </c>
      <c r="E1899" s="15" t="s">
        <v>131</v>
      </c>
      <c r="F1899" s="15" t="s">
        <v>36</v>
      </c>
      <c r="G1899" s="15">
        <f xml:space="preserve"> IF( ISNA( 'F_Inputs - Reps override'!F1899 ), "", IF( ISBLANK( 'F_Inputs - Reps override'!F1899 ), 'F_Inputs - Reps'!F1899, 'F_Inputs - Reps override'!F1899 ) )</f>
        <v>0.27604025279799499</v>
      </c>
      <c r="H1899" s="15">
        <f xml:space="preserve"> IF( ISNA( 'F_Inputs - Reps override'!G1899 ), "", IF( ISBLANK( 'F_Inputs - Reps override'!G1899 ), 'F_Inputs - Reps'!G1899, 'F_Inputs - Reps override'!G1899 ) )</f>
        <v>0.57551165702021201</v>
      </c>
      <c r="I1899" s="15">
        <f xml:space="preserve"> IF( ISNA( 'F_Inputs - Reps override'!H1899 ), "", IF( ISBLANK( 'F_Inputs - Reps override'!H1899 ), 'F_Inputs - Reps'!H1899, 'F_Inputs - Reps override'!H1899 ) )</f>
        <v>-0.77108146028307001</v>
      </c>
      <c r="J1899" s="15">
        <f xml:space="preserve"> IF( ISNA( 'F_Inputs - Reps override'!I1899 ), "", IF( ISBLANK( 'F_Inputs - Reps override'!I1899 ), 'F_Inputs - Reps'!I1899, 'F_Inputs - Reps override'!I1899 ) )</f>
        <v>-0.61074866437744901</v>
      </c>
      <c r="K1899" s="15">
        <f xml:space="preserve"> IF( ISNA( 'F_Inputs - Reps override'!J1899 ), "", IF( ISBLANK( 'F_Inputs - Reps override'!J1899 ), 'F_Inputs - Reps'!J1899, 'F_Inputs - Reps override'!J1899 ) )</f>
        <v>-0.77130312905274101</v>
      </c>
      <c r="L1899" s="7">
        <f t="shared" si="30"/>
        <v>-1.301581343895053</v>
      </c>
      <c r="M1899" t="str">
        <f xml:space="preserve"> INDEX(Lookup!$D$3:$D$134, MATCH('Inputs - Reps'!D1899, Lookup!$C$3:$C$134, 0),)</f>
        <v>B Opex BIO</v>
      </c>
    </row>
    <row r="1900" spans="3:13">
      <c r="C1900" s="15" t="s">
        <v>311</v>
      </c>
      <c r="D1900" s="15" t="s">
        <v>132</v>
      </c>
      <c r="E1900" s="15" t="s">
        <v>133</v>
      </c>
      <c r="F1900" s="15" t="s">
        <v>36</v>
      </c>
      <c r="G1900" s="15">
        <f xml:space="preserve"> IF( ISNA( 'F_Inputs - Reps override'!F1900 ), "", IF( ISBLANK( 'F_Inputs - Reps override'!F1900 ), 'F_Inputs - Reps'!F1900, 'F_Inputs - Reps override'!F1900 ) )</f>
        <v>11.0331816243818</v>
      </c>
      <c r="H1900" s="15">
        <f xml:space="preserve"> IF( ISNA( 'F_Inputs - Reps override'!G1900 ), "", IF( ISBLANK( 'F_Inputs - Reps override'!G1900 ), 'F_Inputs - Reps'!G1900, 'F_Inputs - Reps override'!G1900 ) )</f>
        <v>11.038774823363299</v>
      </c>
      <c r="I1900" s="15">
        <f xml:space="preserve"> IF( ISNA( 'F_Inputs - Reps override'!H1900 ), "", IF( ISBLANK( 'F_Inputs - Reps override'!H1900 ), 'F_Inputs - Reps'!H1900, 'F_Inputs - Reps override'!H1900 ) )</f>
        <v>11.007097820349101</v>
      </c>
      <c r="J1900" s="15">
        <f xml:space="preserve"> IF( ISNA( 'F_Inputs - Reps override'!I1900 ), "", IF( ISBLANK( 'F_Inputs - Reps override'!I1900 ), 'F_Inputs - Reps'!I1900, 'F_Inputs - Reps override'!I1900 ) )</f>
        <v>10.995087894379999</v>
      </c>
      <c r="K1900" s="15">
        <f xml:space="preserve"> IF( ISNA( 'F_Inputs - Reps override'!J1900 ), "", IF( ISBLANK( 'F_Inputs - Reps override'!J1900 ), 'F_Inputs - Reps'!J1900, 'F_Inputs - Reps override'!J1900 ) )</f>
        <v>10.9722338248576</v>
      </c>
      <c r="L1900" s="7">
        <f t="shared" si="30"/>
        <v>55.0463759873318</v>
      </c>
      <c r="M1900" t="str">
        <f xml:space="preserve"> INDEX(Lookup!$D$3:$D$134, MATCH('Inputs - Reps'!D1900, Lookup!$C$3:$C$134, 0),)</f>
        <v>B Opex BIO</v>
      </c>
    </row>
    <row r="1901" spans="3:13">
      <c r="C1901" s="15" t="s">
        <v>311</v>
      </c>
      <c r="D1901" s="15" t="s">
        <v>134</v>
      </c>
      <c r="E1901" s="15" t="s">
        <v>135</v>
      </c>
      <c r="F1901" s="15" t="s">
        <v>36</v>
      </c>
      <c r="G1901" s="15">
        <f xml:space="preserve"> IF( ISNA( 'F_Inputs - Reps override'!F1901 ), "", IF( ISBLANK( 'F_Inputs - Reps override'!F1901 ), 'F_Inputs - Reps'!F1901, 'F_Inputs - Reps override'!F1901 ) )</f>
        <v>1.7232240205662801</v>
      </c>
      <c r="H1901" s="15">
        <f xml:space="preserve"> IF( ISNA( 'F_Inputs - Reps override'!G1901 ), "", IF( ISBLANK( 'F_Inputs - Reps override'!G1901 ), 'F_Inputs - Reps'!G1901, 'F_Inputs - Reps override'!G1901 ) )</f>
        <v>2.1793600270473101</v>
      </c>
      <c r="I1901" s="15">
        <f xml:space="preserve"> IF( ISNA( 'F_Inputs - Reps override'!H1901 ), "", IF( ISBLANK( 'F_Inputs - Reps override'!H1901 ), 'F_Inputs - Reps'!H1901, 'F_Inputs - Reps override'!H1901 ) )</f>
        <v>1.3602452388562301</v>
      </c>
      <c r="J1901" s="15">
        <f xml:space="preserve"> IF( ISNA( 'F_Inputs - Reps override'!I1901 ), "", IF( ISBLANK( 'F_Inputs - Reps override'!I1901 ), 'F_Inputs - Reps'!I1901, 'F_Inputs - Reps override'!I1901 ) )</f>
        <v>1.36582656385368</v>
      </c>
      <c r="K1901" s="15">
        <f xml:space="preserve"> IF( ISNA( 'F_Inputs - Reps override'!J1901 ), "", IF( ISBLANK( 'F_Inputs - Reps override'!J1901 ), 'F_Inputs - Reps'!J1901, 'F_Inputs - Reps override'!J1901 ) )</f>
        <v>1.4962435971267101</v>
      </c>
      <c r="L1901" s="7">
        <f t="shared" si="30"/>
        <v>8.1248994474502112</v>
      </c>
      <c r="M1901" t="str">
        <f xml:space="preserve"> INDEX(Lookup!$D$3:$D$134, MATCH('Inputs - Reps'!D1901, Lookup!$C$3:$C$134, 0),)</f>
        <v>E Opex WWN</v>
      </c>
    </row>
    <row r="1902" spans="3:13">
      <c r="C1902" s="15" t="s">
        <v>311</v>
      </c>
      <c r="D1902" s="15" t="s">
        <v>136</v>
      </c>
      <c r="E1902" s="15" t="s">
        <v>137</v>
      </c>
      <c r="F1902" s="15" t="s">
        <v>36</v>
      </c>
      <c r="G1902" s="15">
        <f xml:space="preserve"> IF( ISNA( 'F_Inputs - Reps override'!F1902 ), "", IF( ISBLANK( 'F_Inputs - Reps override'!F1902 ), 'F_Inputs - Reps'!F1902, 'F_Inputs - Reps override'!F1902 ) )</f>
        <v>5.7591339804824999</v>
      </c>
      <c r="H1902" s="15">
        <f xml:space="preserve"> IF( ISNA( 'F_Inputs - Reps override'!G1902 ), "", IF( ISBLANK( 'F_Inputs - Reps override'!G1902 ), 'F_Inputs - Reps'!G1902, 'F_Inputs - Reps override'!G1902 ) )</f>
        <v>6.6699694782474799</v>
      </c>
      <c r="I1902" s="15">
        <f xml:space="preserve"> IF( ISNA( 'F_Inputs - Reps override'!H1902 ), "", IF( ISBLANK( 'F_Inputs - Reps override'!H1902 ), 'F_Inputs - Reps'!H1902, 'F_Inputs - Reps override'!H1902 ) )</f>
        <v>7.6980620250772898</v>
      </c>
      <c r="J1902" s="15">
        <f xml:space="preserve"> IF( ISNA( 'F_Inputs - Reps override'!I1902 ), "", IF( ISBLANK( 'F_Inputs - Reps override'!I1902 ), 'F_Inputs - Reps'!I1902, 'F_Inputs - Reps override'!I1902 ) )</f>
        <v>7.8673343966441101</v>
      </c>
      <c r="K1902" s="15">
        <f xml:space="preserve"> IF( ISNA( 'F_Inputs - Reps override'!J1902 ), "", IF( ISBLANK( 'F_Inputs - Reps override'!J1902 ), 'F_Inputs - Reps'!J1902, 'F_Inputs - Reps override'!J1902 ) )</f>
        <v>15.4149103162147</v>
      </c>
      <c r="L1902" s="7">
        <f t="shared" si="30"/>
        <v>43.40941019666608</v>
      </c>
      <c r="M1902" t="str">
        <f xml:space="preserve"> INDEX(Lookup!$D$3:$D$134, MATCH('Inputs - Reps'!D1902, Lookup!$C$3:$C$134, 0),)</f>
        <v>E Opex WWN</v>
      </c>
    </row>
    <row r="1903" spans="3:13">
      <c r="C1903" s="15" t="s">
        <v>311</v>
      </c>
      <c r="D1903" s="15" t="s">
        <v>138</v>
      </c>
      <c r="E1903" s="15" t="s">
        <v>139</v>
      </c>
      <c r="F1903" s="15" t="s">
        <v>36</v>
      </c>
      <c r="G1903" s="15">
        <f xml:space="preserve"> IF( ISNA( 'F_Inputs - Reps override'!F1903 ), "", IF( ISBLANK( 'F_Inputs - Reps override'!F1903 ), 'F_Inputs - Reps'!F1903, 'F_Inputs - Reps override'!F1903 ) )</f>
        <v>0</v>
      </c>
      <c r="H1903" s="15">
        <f xml:space="preserve"> IF( ISNA( 'F_Inputs - Reps override'!G1903 ), "", IF( ISBLANK( 'F_Inputs - Reps override'!G1903 ), 'F_Inputs - Reps'!G1903, 'F_Inputs - Reps override'!G1903 ) )</f>
        <v>0</v>
      </c>
      <c r="I1903" s="15">
        <f xml:space="preserve"> IF( ISNA( 'F_Inputs - Reps override'!H1903 ), "", IF( ISBLANK( 'F_Inputs - Reps override'!H1903 ), 'F_Inputs - Reps'!H1903, 'F_Inputs - Reps override'!H1903 ) )</f>
        <v>0</v>
      </c>
      <c r="J1903" s="15">
        <f xml:space="preserve"> IF( ISNA( 'F_Inputs - Reps override'!I1903 ), "", IF( ISBLANK( 'F_Inputs - Reps override'!I1903 ), 'F_Inputs - Reps'!I1903, 'F_Inputs - Reps override'!I1903 ) )</f>
        <v>0</v>
      </c>
      <c r="K1903" s="15">
        <f xml:space="preserve"> IF( ISNA( 'F_Inputs - Reps override'!J1903 ), "", IF( ISBLANK( 'F_Inputs - Reps override'!J1903 ), 'F_Inputs - Reps'!J1903, 'F_Inputs - Reps override'!J1903 ) )</f>
        <v>0</v>
      </c>
      <c r="L1903" s="7">
        <f t="shared" si="30"/>
        <v>0</v>
      </c>
      <c r="M1903" t="str">
        <f xml:space="preserve"> INDEX(Lookup!$D$3:$D$134, MATCH('Inputs - Reps'!D1903, Lookup!$C$3:$C$134, 0),)</f>
        <v>E Opex BIO</v>
      </c>
    </row>
    <row r="1904" spans="3:13">
      <c r="C1904" s="15" t="s">
        <v>311</v>
      </c>
      <c r="D1904" s="15" t="s">
        <v>140</v>
      </c>
      <c r="E1904" s="15" t="s">
        <v>141</v>
      </c>
      <c r="F1904" s="15" t="s">
        <v>36</v>
      </c>
      <c r="G1904" s="15">
        <f xml:space="preserve"> IF( ISNA( 'F_Inputs - Reps override'!F1904 ), "", IF( ISBLANK( 'F_Inputs - Reps override'!F1904 ), 'F_Inputs - Reps'!F1904, 'F_Inputs - Reps override'!F1904 ) )</f>
        <v>0.59644458371755904</v>
      </c>
      <c r="H1904" s="15">
        <f xml:space="preserve"> IF( ISNA( 'F_Inputs - Reps override'!G1904 ), "", IF( ISBLANK( 'F_Inputs - Reps override'!G1904 ), 'F_Inputs - Reps'!G1904, 'F_Inputs - Reps override'!G1904 ) )</f>
        <v>0.59644458371755904</v>
      </c>
      <c r="I1904" s="15">
        <f xml:space="preserve"> IF( ISNA( 'F_Inputs - Reps override'!H1904 ), "", IF( ISBLANK( 'F_Inputs - Reps override'!H1904 ), 'F_Inputs - Reps'!H1904, 'F_Inputs - Reps override'!H1904 ) )</f>
        <v>0.59644458371755904</v>
      </c>
      <c r="J1904" s="15">
        <f xml:space="preserve"> IF( ISNA( 'F_Inputs - Reps override'!I1904 ), "", IF( ISBLANK( 'F_Inputs - Reps override'!I1904 ), 'F_Inputs - Reps'!I1904, 'F_Inputs - Reps override'!I1904 ) )</f>
        <v>0.59644458371755904</v>
      </c>
      <c r="K1904" s="15">
        <f xml:space="preserve"> IF( ISNA( 'F_Inputs - Reps override'!J1904 ), "", IF( ISBLANK( 'F_Inputs - Reps override'!J1904 ), 'F_Inputs - Reps'!J1904, 'F_Inputs - Reps override'!J1904 ) )</f>
        <v>0.59644458371755904</v>
      </c>
      <c r="L1904" s="7">
        <f t="shared" si="30"/>
        <v>2.9822229185877953</v>
      </c>
      <c r="M1904" t="str">
        <f xml:space="preserve"> INDEX(Lookup!$D$3:$D$134, MATCH('Inputs - Reps'!D1904, Lookup!$C$3:$C$134, 0),)</f>
        <v>E Opex BIO</v>
      </c>
    </row>
    <row r="1905" spans="3:13">
      <c r="C1905" s="15" t="s">
        <v>311</v>
      </c>
      <c r="D1905" s="15" t="s">
        <v>142</v>
      </c>
      <c r="E1905" s="15" t="s">
        <v>143</v>
      </c>
      <c r="F1905" s="15" t="s">
        <v>36</v>
      </c>
      <c r="G1905" s="15">
        <f xml:space="preserve"> IF( ISNA( 'F_Inputs - Reps override'!F1905 ), "", IF( ISBLANK( 'F_Inputs - Reps override'!F1905 ), 'F_Inputs - Reps'!F1905, 'F_Inputs - Reps override'!F1905 ) )</f>
        <v>0</v>
      </c>
      <c r="H1905" s="15">
        <f xml:space="preserve"> IF( ISNA( 'F_Inputs - Reps override'!G1905 ), "", IF( ISBLANK( 'F_Inputs - Reps override'!G1905 ), 'F_Inputs - Reps'!G1905, 'F_Inputs - Reps override'!G1905 ) )</f>
        <v>0</v>
      </c>
      <c r="I1905" s="15">
        <f xml:space="preserve"> IF( ISNA( 'F_Inputs - Reps override'!H1905 ), "", IF( ISBLANK( 'F_Inputs - Reps override'!H1905 ), 'F_Inputs - Reps'!H1905, 'F_Inputs - Reps override'!H1905 ) )</f>
        <v>0</v>
      </c>
      <c r="J1905" s="15">
        <f xml:space="preserve"> IF( ISNA( 'F_Inputs - Reps override'!I1905 ), "", IF( ISBLANK( 'F_Inputs - Reps override'!I1905 ), 'F_Inputs - Reps'!I1905, 'F_Inputs - Reps override'!I1905 ) )</f>
        <v>0</v>
      </c>
      <c r="K1905" s="15">
        <f xml:space="preserve"> IF( ISNA( 'F_Inputs - Reps override'!J1905 ), "", IF( ISBLANK( 'F_Inputs - Reps override'!J1905 ), 'F_Inputs - Reps'!J1905, 'F_Inputs - Reps override'!J1905 ) )</f>
        <v>0</v>
      </c>
      <c r="L1905" s="7">
        <f t="shared" si="30"/>
        <v>0</v>
      </c>
      <c r="M1905" t="str">
        <f xml:space="preserve"> INDEX(Lookup!$D$3:$D$134, MATCH('Inputs - Reps'!D1905, Lookup!$C$3:$C$134, 0),)</f>
        <v>E Opex BIO</v>
      </c>
    </row>
    <row r="1906" spans="3:13">
      <c r="C1906" s="15" t="s">
        <v>311</v>
      </c>
      <c r="D1906" s="15" t="s">
        <v>144</v>
      </c>
      <c r="E1906" s="15" t="s">
        <v>145</v>
      </c>
      <c r="F1906" s="15" t="s">
        <v>36</v>
      </c>
      <c r="G1906" s="15">
        <f xml:space="preserve"> IF( ISNA( 'F_Inputs - Reps override'!F1906 ), "", IF( ISBLANK( 'F_Inputs - Reps override'!F1906 ), 'F_Inputs - Reps'!F1906, 'F_Inputs - Reps override'!F1906 ) )</f>
        <v>2.8971340903541001E-2</v>
      </c>
      <c r="H1906" s="15">
        <f xml:space="preserve"> IF( ISNA( 'F_Inputs - Reps override'!G1906 ), "", IF( ISBLANK( 'F_Inputs - Reps override'!G1906 ), 'F_Inputs - Reps'!G1906, 'F_Inputs - Reps override'!G1906 ) )</f>
        <v>2.8971340903541001E-2</v>
      </c>
      <c r="I1906" s="15">
        <f xml:space="preserve"> IF( ISNA( 'F_Inputs - Reps override'!H1906 ), "", IF( ISBLANK( 'F_Inputs - Reps override'!H1906 ), 'F_Inputs - Reps'!H1906, 'F_Inputs - Reps override'!H1906 ) )</f>
        <v>2.8971340903541001E-2</v>
      </c>
      <c r="J1906" s="15">
        <f xml:space="preserve"> IF( ISNA( 'F_Inputs - Reps override'!I1906 ), "", IF( ISBLANK( 'F_Inputs - Reps override'!I1906 ), 'F_Inputs - Reps'!I1906, 'F_Inputs - Reps override'!I1906 ) )</f>
        <v>2.8971340903541001E-2</v>
      </c>
      <c r="K1906" s="15">
        <f xml:space="preserve"> IF( ISNA( 'F_Inputs - Reps override'!J1906 ), "", IF( ISBLANK( 'F_Inputs - Reps override'!J1906 ), 'F_Inputs - Reps'!J1906, 'F_Inputs - Reps override'!J1906 ) )</f>
        <v>2.8971340903541001E-2</v>
      </c>
      <c r="L1906" s="7">
        <f t="shared" si="30"/>
        <v>0.14485670451770499</v>
      </c>
      <c r="M1906" t="str">
        <f xml:space="preserve"> INDEX(Lookup!$D$3:$D$134, MATCH('Inputs - Reps'!D1906, Lookup!$C$3:$C$134, 0),)</f>
        <v>Plus Opex WWN</v>
      </c>
    </row>
    <row r="1907" spans="3:13">
      <c r="C1907" s="15" t="s">
        <v>311</v>
      </c>
      <c r="D1907" s="15" t="s">
        <v>146</v>
      </c>
      <c r="E1907" s="15" t="s">
        <v>147</v>
      </c>
      <c r="F1907" s="15" t="s">
        <v>36</v>
      </c>
      <c r="G1907" s="15">
        <f xml:space="preserve"> IF( ISNA( 'F_Inputs - Reps override'!F1907 ), "", IF( ISBLANK( 'F_Inputs - Reps override'!F1907 ), 'F_Inputs - Reps'!F1907, 'F_Inputs - Reps override'!F1907 ) )</f>
        <v>0</v>
      </c>
      <c r="H1907" s="15">
        <f xml:space="preserve"> IF( ISNA( 'F_Inputs - Reps override'!G1907 ), "", IF( ISBLANK( 'F_Inputs - Reps override'!G1907 ), 'F_Inputs - Reps'!G1907, 'F_Inputs - Reps override'!G1907 ) )</f>
        <v>0</v>
      </c>
      <c r="I1907" s="15">
        <f xml:space="preserve"> IF( ISNA( 'F_Inputs - Reps override'!H1907 ), "", IF( ISBLANK( 'F_Inputs - Reps override'!H1907 ), 'F_Inputs - Reps'!H1907, 'F_Inputs - Reps override'!H1907 ) )</f>
        <v>0</v>
      </c>
      <c r="J1907" s="15">
        <f xml:space="preserve"> IF( ISNA( 'F_Inputs - Reps override'!I1907 ), "", IF( ISBLANK( 'F_Inputs - Reps override'!I1907 ), 'F_Inputs - Reps'!I1907, 'F_Inputs - Reps override'!I1907 ) )</f>
        <v>0</v>
      </c>
      <c r="K1907" s="15">
        <f xml:space="preserve"> IF( ISNA( 'F_Inputs - Reps override'!J1907 ), "", IF( ISBLANK( 'F_Inputs - Reps override'!J1907 ), 'F_Inputs - Reps'!J1907, 'F_Inputs - Reps override'!J1907 ) )</f>
        <v>0</v>
      </c>
      <c r="L1907" s="7">
        <f t="shared" si="30"/>
        <v>0</v>
      </c>
      <c r="M1907" t="str">
        <f xml:space="preserve"> INDEX(Lookup!$D$3:$D$134, MATCH('Inputs - Reps'!D1907, Lookup!$C$3:$C$134, 0),)</f>
        <v>Plus Opex WWN</v>
      </c>
    </row>
    <row r="1908" spans="3:13">
      <c r="C1908" s="15" t="s">
        <v>311</v>
      </c>
      <c r="D1908" s="15" t="s">
        <v>148</v>
      </c>
      <c r="E1908" s="15" t="s">
        <v>149</v>
      </c>
      <c r="F1908" s="15" t="s">
        <v>36</v>
      </c>
      <c r="G1908" s="15">
        <f xml:space="preserve"> IF( ISNA( 'F_Inputs - Reps override'!F1908 ), "", IF( ISBLANK( 'F_Inputs - Reps override'!F1908 ), 'F_Inputs - Reps'!F1908, 'F_Inputs - Reps override'!F1908 ) )</f>
        <v>0</v>
      </c>
      <c r="H1908" s="15">
        <f xml:space="preserve"> IF( ISNA( 'F_Inputs - Reps override'!G1908 ), "", IF( ISBLANK( 'F_Inputs - Reps override'!G1908 ), 'F_Inputs - Reps'!G1908, 'F_Inputs - Reps override'!G1908 ) )</f>
        <v>0</v>
      </c>
      <c r="I1908" s="15">
        <f xml:space="preserve"> IF( ISNA( 'F_Inputs - Reps override'!H1908 ), "", IF( ISBLANK( 'F_Inputs - Reps override'!H1908 ), 'F_Inputs - Reps'!H1908, 'F_Inputs - Reps override'!H1908 ) )</f>
        <v>0</v>
      </c>
      <c r="J1908" s="15">
        <f xml:space="preserve"> IF( ISNA( 'F_Inputs - Reps override'!I1908 ), "", IF( ISBLANK( 'F_Inputs - Reps override'!I1908 ), 'F_Inputs - Reps'!I1908, 'F_Inputs - Reps override'!I1908 ) )</f>
        <v>0</v>
      </c>
      <c r="K1908" s="15">
        <f xml:space="preserve"> IF( ISNA( 'F_Inputs - Reps override'!J1908 ), "", IF( ISBLANK( 'F_Inputs - Reps override'!J1908 ), 'F_Inputs - Reps'!J1908, 'F_Inputs - Reps override'!J1908 ) )</f>
        <v>0</v>
      </c>
      <c r="L1908" s="7">
        <f t="shared" si="30"/>
        <v>0</v>
      </c>
      <c r="M1908" t="str">
        <f xml:space="preserve"> INDEX(Lookup!$D$3:$D$134, MATCH('Inputs - Reps'!D1908, Lookup!$C$3:$C$134, 0),)</f>
        <v>Plus Opex BIO</v>
      </c>
    </row>
    <row r="1909" spans="3:13">
      <c r="C1909" s="15" t="s">
        <v>311</v>
      </c>
      <c r="D1909" s="15" t="s">
        <v>150</v>
      </c>
      <c r="E1909" s="15" t="s">
        <v>151</v>
      </c>
      <c r="F1909" s="15" t="s">
        <v>36</v>
      </c>
      <c r="G1909" s="15">
        <f xml:space="preserve"> IF( ISNA( 'F_Inputs - Reps override'!F1909 ), "", IF( ISBLANK( 'F_Inputs - Reps override'!F1909 ), 'F_Inputs - Reps'!F1909, 'F_Inputs - Reps override'!F1909 ) )</f>
        <v>0</v>
      </c>
      <c r="H1909" s="15">
        <f xml:space="preserve"> IF( ISNA( 'F_Inputs - Reps override'!G1909 ), "", IF( ISBLANK( 'F_Inputs - Reps override'!G1909 ), 'F_Inputs - Reps'!G1909, 'F_Inputs - Reps override'!G1909 ) )</f>
        <v>0</v>
      </c>
      <c r="I1909" s="15">
        <f xml:space="preserve"> IF( ISNA( 'F_Inputs - Reps override'!H1909 ), "", IF( ISBLANK( 'F_Inputs - Reps override'!H1909 ), 'F_Inputs - Reps'!H1909, 'F_Inputs - Reps override'!H1909 ) )</f>
        <v>0</v>
      </c>
      <c r="J1909" s="15">
        <f xml:space="preserve"> IF( ISNA( 'F_Inputs - Reps override'!I1909 ), "", IF( ISBLANK( 'F_Inputs - Reps override'!I1909 ), 'F_Inputs - Reps'!I1909, 'F_Inputs - Reps override'!I1909 ) )</f>
        <v>0</v>
      </c>
      <c r="K1909" s="15">
        <f xml:space="preserve"> IF( ISNA( 'F_Inputs - Reps override'!J1909 ), "", IF( ISBLANK( 'F_Inputs - Reps override'!J1909 ), 'F_Inputs - Reps'!J1909, 'F_Inputs - Reps override'!J1909 ) )</f>
        <v>0</v>
      </c>
      <c r="L1909" s="7">
        <f t="shared" si="30"/>
        <v>0</v>
      </c>
      <c r="M1909" t="str">
        <f xml:space="preserve"> INDEX(Lookup!$D$3:$D$134, MATCH('Inputs - Reps'!D1909, Lookup!$C$3:$C$134, 0),)</f>
        <v>Plus Opex BIO</v>
      </c>
    </row>
    <row r="1910" spans="3:13">
      <c r="C1910" s="15" t="s">
        <v>311</v>
      </c>
      <c r="D1910" s="15" t="s">
        <v>152</v>
      </c>
      <c r="E1910" s="15" t="s">
        <v>153</v>
      </c>
      <c r="F1910" s="15" t="s">
        <v>36</v>
      </c>
      <c r="G1910" s="15">
        <f xml:space="preserve"> IF( ISNA( 'F_Inputs - Reps override'!F1910 ), "", IF( ISBLANK( 'F_Inputs - Reps override'!F1910 ), 'F_Inputs - Reps'!F1910, 'F_Inputs - Reps override'!F1910 ) )</f>
        <v>0</v>
      </c>
      <c r="H1910" s="15">
        <f xml:space="preserve"> IF( ISNA( 'F_Inputs - Reps override'!G1910 ), "", IF( ISBLANK( 'F_Inputs - Reps override'!G1910 ), 'F_Inputs - Reps'!G1910, 'F_Inputs - Reps override'!G1910 ) )</f>
        <v>0</v>
      </c>
      <c r="I1910" s="15">
        <f xml:space="preserve"> IF( ISNA( 'F_Inputs - Reps override'!H1910 ), "", IF( ISBLANK( 'F_Inputs - Reps override'!H1910 ), 'F_Inputs - Reps'!H1910, 'F_Inputs - Reps override'!H1910 ) )</f>
        <v>0</v>
      </c>
      <c r="J1910" s="15">
        <f xml:space="preserve"> IF( ISNA( 'F_Inputs - Reps override'!I1910 ), "", IF( ISBLANK( 'F_Inputs - Reps override'!I1910 ), 'F_Inputs - Reps'!I1910, 'F_Inputs - Reps override'!I1910 ) )</f>
        <v>0</v>
      </c>
      <c r="K1910" s="15">
        <f xml:space="preserve"> IF( ISNA( 'F_Inputs - Reps override'!J1910 ), "", IF( ISBLANK( 'F_Inputs - Reps override'!J1910 ), 'F_Inputs - Reps'!J1910, 'F_Inputs - Reps override'!J1910 ) )</f>
        <v>0</v>
      </c>
      <c r="L1910" s="7">
        <f t="shared" si="30"/>
        <v>0</v>
      </c>
      <c r="M1910" t="str">
        <f xml:space="preserve"> INDEX(Lookup!$D$3:$D$134, MATCH('Inputs - Reps'!D1910, Lookup!$C$3:$C$134, 0),)</f>
        <v>Plus Opex BIO</v>
      </c>
    </row>
    <row r="1911" spans="3:13">
      <c r="C1911" s="15" t="s">
        <v>311</v>
      </c>
      <c r="D1911" s="15" t="s">
        <v>154</v>
      </c>
      <c r="E1911" s="15" t="s">
        <v>155</v>
      </c>
      <c r="F1911" s="15" t="s">
        <v>36</v>
      </c>
      <c r="G1911" s="15">
        <f xml:space="preserve"> IF( ISNA( 'F_Inputs - Reps override'!F1911 ), "", IF( ISBLANK( 'F_Inputs - Reps override'!F1911 ), 'F_Inputs - Reps'!F1911, 'F_Inputs - Reps override'!F1911 ) )</f>
        <v>0</v>
      </c>
      <c r="H1911" s="15">
        <f xml:space="preserve"> IF( ISNA( 'F_Inputs - Reps override'!G1911 ), "", IF( ISBLANK( 'F_Inputs - Reps override'!G1911 ), 'F_Inputs - Reps'!G1911, 'F_Inputs - Reps override'!G1911 ) )</f>
        <v>0</v>
      </c>
      <c r="I1911" s="15">
        <f xml:space="preserve"> IF( ISNA( 'F_Inputs - Reps override'!H1911 ), "", IF( ISBLANK( 'F_Inputs - Reps override'!H1911 ), 'F_Inputs - Reps'!H1911, 'F_Inputs - Reps override'!H1911 ) )</f>
        <v>0</v>
      </c>
      <c r="J1911" s="15">
        <f xml:space="preserve"> IF( ISNA( 'F_Inputs - Reps override'!I1911 ), "", IF( ISBLANK( 'F_Inputs - Reps override'!I1911 ), 'F_Inputs - Reps'!I1911, 'F_Inputs - Reps override'!I1911 ) )</f>
        <v>0</v>
      </c>
      <c r="K1911" s="15">
        <f xml:space="preserve"> IF( ISNA( 'F_Inputs - Reps override'!J1911 ), "", IF( ISBLANK( 'F_Inputs - Reps override'!J1911 ), 'F_Inputs - Reps'!J1911, 'F_Inputs - Reps override'!J1911 ) )</f>
        <v>0</v>
      </c>
      <c r="L1911" s="7">
        <f t="shared" si="30"/>
        <v>0</v>
      </c>
      <c r="M1911" t="str">
        <f xml:space="preserve"> INDEX(Lookup!$D$3:$D$134, MATCH('Inputs - Reps'!D1911, Lookup!$C$3:$C$134, 0),)</f>
        <v>Plus Opex WWN</v>
      </c>
    </row>
    <row r="1912" spans="3:13">
      <c r="C1912" s="15" t="s">
        <v>311</v>
      </c>
      <c r="D1912" s="15" t="s">
        <v>156</v>
      </c>
      <c r="E1912" s="15" t="s">
        <v>157</v>
      </c>
      <c r="F1912" s="15" t="s">
        <v>36</v>
      </c>
      <c r="G1912" s="15">
        <f xml:space="preserve"> IF( ISNA( 'F_Inputs - Reps override'!F1912 ), "", IF( ISBLANK( 'F_Inputs - Reps override'!F1912 ), 'F_Inputs - Reps'!F1912, 'F_Inputs - Reps override'!F1912 ) )</f>
        <v>5.6980833289084397E-2</v>
      </c>
      <c r="H1912" s="15">
        <f xml:space="preserve"> IF( ISNA( 'F_Inputs - Reps override'!G1912 ), "", IF( ISBLANK( 'F_Inputs - Reps override'!G1912 ), 'F_Inputs - Reps'!G1912, 'F_Inputs - Reps override'!G1912 ) )</f>
        <v>5.6980833289084397E-2</v>
      </c>
      <c r="I1912" s="15">
        <f xml:space="preserve"> IF( ISNA( 'F_Inputs - Reps override'!H1912 ), "", IF( ISBLANK( 'F_Inputs - Reps override'!H1912 ), 'F_Inputs - Reps'!H1912, 'F_Inputs - Reps override'!H1912 ) )</f>
        <v>5.6980833289084397E-2</v>
      </c>
      <c r="J1912" s="15">
        <f xml:space="preserve"> IF( ISNA( 'F_Inputs - Reps override'!I1912 ), "", IF( ISBLANK( 'F_Inputs - Reps override'!I1912 ), 'F_Inputs - Reps'!I1912, 'F_Inputs - Reps override'!I1912 ) )</f>
        <v>5.6980833289084397E-2</v>
      </c>
      <c r="K1912" s="15">
        <f xml:space="preserve"> IF( ISNA( 'F_Inputs - Reps override'!J1912 ), "", IF( ISBLANK( 'F_Inputs - Reps override'!J1912 ), 'F_Inputs - Reps'!J1912, 'F_Inputs - Reps override'!J1912 ) )</f>
        <v>5.6980833289084397E-2</v>
      </c>
      <c r="L1912" s="7">
        <f t="shared" si="30"/>
        <v>0.28490416644542199</v>
      </c>
      <c r="M1912" t="str">
        <f xml:space="preserve"> INDEX(Lookup!$D$3:$D$134, MATCH('Inputs - Reps'!D1912, Lookup!$C$3:$C$134, 0),)</f>
        <v>Plus Opex WWN</v>
      </c>
    </row>
    <row r="1913" spans="3:13">
      <c r="C1913" s="15" t="s">
        <v>311</v>
      </c>
      <c r="D1913" s="15" t="s">
        <v>158</v>
      </c>
      <c r="E1913" s="15" t="s">
        <v>159</v>
      </c>
      <c r="F1913" s="15" t="s">
        <v>36</v>
      </c>
      <c r="G1913" s="15">
        <f xml:space="preserve"> IF( ISNA( 'F_Inputs - Reps override'!F1913 ), "", IF( ISBLANK( 'F_Inputs - Reps override'!F1913 ), 'F_Inputs - Reps'!F1913, 'F_Inputs - Reps override'!F1913 ) )</f>
        <v>0</v>
      </c>
      <c r="H1913" s="15">
        <f xml:space="preserve"> IF( ISNA( 'F_Inputs - Reps override'!G1913 ), "", IF( ISBLANK( 'F_Inputs - Reps override'!G1913 ), 'F_Inputs - Reps'!G1913, 'F_Inputs - Reps override'!G1913 ) )</f>
        <v>0</v>
      </c>
      <c r="I1913" s="15">
        <f xml:space="preserve"> IF( ISNA( 'F_Inputs - Reps override'!H1913 ), "", IF( ISBLANK( 'F_Inputs - Reps override'!H1913 ), 'F_Inputs - Reps'!H1913, 'F_Inputs - Reps override'!H1913 ) )</f>
        <v>0</v>
      </c>
      <c r="J1913" s="15">
        <f xml:space="preserve"> IF( ISNA( 'F_Inputs - Reps override'!I1913 ), "", IF( ISBLANK( 'F_Inputs - Reps override'!I1913 ), 'F_Inputs - Reps'!I1913, 'F_Inputs - Reps override'!I1913 ) )</f>
        <v>0</v>
      </c>
      <c r="K1913" s="15">
        <f xml:space="preserve"> IF( ISNA( 'F_Inputs - Reps override'!J1913 ), "", IF( ISBLANK( 'F_Inputs - Reps override'!J1913 ), 'F_Inputs - Reps'!J1913, 'F_Inputs - Reps override'!J1913 ) )</f>
        <v>0</v>
      </c>
      <c r="L1913" s="7">
        <f t="shared" si="30"/>
        <v>0</v>
      </c>
      <c r="M1913" t="str">
        <f xml:space="preserve"> INDEX(Lookup!$D$3:$D$134, MATCH('Inputs - Reps'!D1913, Lookup!$C$3:$C$134, 0),)</f>
        <v>Plus Opex BIO</v>
      </c>
    </row>
    <row r="1914" spans="3:13">
      <c r="C1914" s="15" t="s">
        <v>311</v>
      </c>
      <c r="D1914" s="15" t="s">
        <v>160</v>
      </c>
      <c r="E1914" s="15" t="s">
        <v>161</v>
      </c>
      <c r="F1914" s="15" t="s">
        <v>36</v>
      </c>
      <c r="G1914" s="15">
        <f xml:space="preserve"> IF( ISNA( 'F_Inputs - Reps override'!F1914 ), "", IF( ISBLANK( 'F_Inputs - Reps override'!F1914 ), 'F_Inputs - Reps'!F1914, 'F_Inputs - Reps override'!F1914 ) )</f>
        <v>0</v>
      </c>
      <c r="H1914" s="15">
        <f xml:space="preserve"> IF( ISNA( 'F_Inputs - Reps override'!G1914 ), "", IF( ISBLANK( 'F_Inputs - Reps override'!G1914 ), 'F_Inputs - Reps'!G1914, 'F_Inputs - Reps override'!G1914 ) )</f>
        <v>0</v>
      </c>
      <c r="I1914" s="15">
        <f xml:space="preserve"> IF( ISNA( 'F_Inputs - Reps override'!H1914 ), "", IF( ISBLANK( 'F_Inputs - Reps override'!H1914 ), 'F_Inputs - Reps'!H1914, 'F_Inputs - Reps override'!H1914 ) )</f>
        <v>0</v>
      </c>
      <c r="J1914" s="15">
        <f xml:space="preserve"> IF( ISNA( 'F_Inputs - Reps override'!I1914 ), "", IF( ISBLANK( 'F_Inputs - Reps override'!I1914 ), 'F_Inputs - Reps'!I1914, 'F_Inputs - Reps override'!I1914 ) )</f>
        <v>0</v>
      </c>
      <c r="K1914" s="15">
        <f xml:space="preserve"> IF( ISNA( 'F_Inputs - Reps override'!J1914 ), "", IF( ISBLANK( 'F_Inputs - Reps override'!J1914 ), 'F_Inputs - Reps'!J1914, 'F_Inputs - Reps override'!J1914 ) )</f>
        <v>0</v>
      </c>
      <c r="L1914" s="7">
        <f t="shared" si="30"/>
        <v>0</v>
      </c>
      <c r="M1914" t="str">
        <f xml:space="preserve"> INDEX(Lookup!$D$3:$D$134, MATCH('Inputs - Reps'!D1914, Lookup!$C$3:$C$134, 0),)</f>
        <v>Plus Opex BIO</v>
      </c>
    </row>
    <row r="1915" spans="3:13">
      <c r="C1915" s="15" t="s">
        <v>311</v>
      </c>
      <c r="D1915" s="15" t="s">
        <v>162</v>
      </c>
      <c r="E1915" s="15" t="s">
        <v>163</v>
      </c>
      <c r="F1915" s="15" t="s">
        <v>36</v>
      </c>
      <c r="G1915" s="15">
        <f xml:space="preserve"> IF( ISNA( 'F_Inputs - Reps override'!F1915 ), "", IF( ISBLANK( 'F_Inputs - Reps override'!F1915 ), 'F_Inputs - Reps'!F1915, 'F_Inputs - Reps override'!F1915 ) )</f>
        <v>0</v>
      </c>
      <c r="H1915" s="15">
        <f xml:space="preserve"> IF( ISNA( 'F_Inputs - Reps override'!G1915 ), "", IF( ISBLANK( 'F_Inputs - Reps override'!G1915 ), 'F_Inputs - Reps'!G1915, 'F_Inputs - Reps override'!G1915 ) )</f>
        <v>0</v>
      </c>
      <c r="I1915" s="15">
        <f xml:space="preserve"> IF( ISNA( 'F_Inputs - Reps override'!H1915 ), "", IF( ISBLANK( 'F_Inputs - Reps override'!H1915 ), 'F_Inputs - Reps'!H1915, 'F_Inputs - Reps override'!H1915 ) )</f>
        <v>0</v>
      </c>
      <c r="J1915" s="15">
        <f xml:space="preserve"> IF( ISNA( 'F_Inputs - Reps override'!I1915 ), "", IF( ISBLANK( 'F_Inputs - Reps override'!I1915 ), 'F_Inputs - Reps'!I1915, 'F_Inputs - Reps override'!I1915 ) )</f>
        <v>0</v>
      </c>
      <c r="K1915" s="15">
        <f xml:space="preserve"> IF( ISNA( 'F_Inputs - Reps override'!J1915 ), "", IF( ISBLANK( 'F_Inputs - Reps override'!J1915 ), 'F_Inputs - Reps'!J1915, 'F_Inputs - Reps override'!J1915 ) )</f>
        <v>0</v>
      </c>
      <c r="L1915" s="7">
        <f t="shared" si="30"/>
        <v>0</v>
      </c>
      <c r="M1915" t="str">
        <f xml:space="preserve"> INDEX(Lookup!$D$3:$D$134, MATCH('Inputs - Reps'!D1915, Lookup!$C$3:$C$134, 0),)</f>
        <v>Plus Opex BIO</v>
      </c>
    </row>
    <row r="1916" spans="3:13">
      <c r="C1916" s="15" t="s">
        <v>311</v>
      </c>
      <c r="D1916" s="15" t="s">
        <v>164</v>
      </c>
      <c r="E1916" s="15" t="s">
        <v>165</v>
      </c>
      <c r="F1916" s="15" t="s">
        <v>36</v>
      </c>
      <c r="G1916" s="15">
        <f xml:space="preserve"> IF( ISNA( 'F_Inputs - Reps override'!F1916 ), "", IF( ISBLANK( 'F_Inputs - Reps override'!F1916 ), 'F_Inputs - Reps'!F1916, 'F_Inputs - Reps override'!F1916 ) )</f>
        <v>0.26987769763011898</v>
      </c>
      <c r="H1916" s="15">
        <f xml:space="preserve"> IF( ISNA( 'F_Inputs - Reps override'!G1916 ), "", IF( ISBLANK( 'F_Inputs - Reps override'!G1916 ), 'F_Inputs - Reps'!G1916, 'F_Inputs - Reps override'!G1916 ) )</f>
        <v>0.26987769763011898</v>
      </c>
      <c r="I1916" s="15">
        <f xml:space="preserve"> IF( ISNA( 'F_Inputs - Reps override'!H1916 ), "", IF( ISBLANK( 'F_Inputs - Reps override'!H1916 ), 'F_Inputs - Reps'!H1916, 'F_Inputs - Reps override'!H1916 ) )</f>
        <v>0.26987769763011898</v>
      </c>
      <c r="J1916" s="15">
        <f xml:space="preserve"> IF( ISNA( 'F_Inputs - Reps override'!I1916 ), "", IF( ISBLANK( 'F_Inputs - Reps override'!I1916 ), 'F_Inputs - Reps'!I1916, 'F_Inputs - Reps override'!I1916 ) )</f>
        <v>0.26987769763011898</v>
      </c>
      <c r="K1916" s="15">
        <f xml:space="preserve"> IF( ISNA( 'F_Inputs - Reps override'!J1916 ), "", IF( ISBLANK( 'F_Inputs - Reps override'!J1916 ), 'F_Inputs - Reps'!J1916, 'F_Inputs - Reps override'!J1916 ) )</f>
        <v>0.26987769763011898</v>
      </c>
      <c r="L1916" s="7">
        <f t="shared" ref="L1916:L1979" si="31" xml:space="preserve"> SUM(G1916:K1916)</f>
        <v>1.3493884881505949</v>
      </c>
      <c r="M1916" t="str">
        <f xml:space="preserve"> INDEX(Lookup!$D$3:$D$134, MATCH('Inputs - Reps'!D1916, Lookup!$C$3:$C$134, 0),)</f>
        <v>Plus Opex WWN</v>
      </c>
    </row>
    <row r="1917" spans="3:13">
      <c r="C1917" s="15" t="s">
        <v>311</v>
      </c>
      <c r="D1917" s="15" t="s">
        <v>166</v>
      </c>
      <c r="E1917" s="15" t="s">
        <v>167</v>
      </c>
      <c r="F1917" s="15" t="s">
        <v>36</v>
      </c>
      <c r="G1917" s="15">
        <f xml:space="preserve"> IF( ISNA( 'F_Inputs - Reps override'!F1917 ), "", IF( ISBLANK( 'F_Inputs - Reps override'!F1917 ), 'F_Inputs - Reps'!F1917, 'F_Inputs - Reps override'!F1917 ) )</f>
        <v>0</v>
      </c>
      <c r="H1917" s="15">
        <f xml:space="preserve"> IF( ISNA( 'F_Inputs - Reps override'!G1917 ), "", IF( ISBLANK( 'F_Inputs - Reps override'!G1917 ), 'F_Inputs - Reps'!G1917, 'F_Inputs - Reps override'!G1917 ) )</f>
        <v>0</v>
      </c>
      <c r="I1917" s="15">
        <f xml:space="preserve"> IF( ISNA( 'F_Inputs - Reps override'!H1917 ), "", IF( ISBLANK( 'F_Inputs - Reps override'!H1917 ), 'F_Inputs - Reps'!H1917, 'F_Inputs - Reps override'!H1917 ) )</f>
        <v>0</v>
      </c>
      <c r="J1917" s="15">
        <f xml:space="preserve"> IF( ISNA( 'F_Inputs - Reps override'!I1917 ), "", IF( ISBLANK( 'F_Inputs - Reps override'!I1917 ), 'F_Inputs - Reps'!I1917, 'F_Inputs - Reps override'!I1917 ) )</f>
        <v>0</v>
      </c>
      <c r="K1917" s="15">
        <f xml:space="preserve"> IF( ISNA( 'F_Inputs - Reps override'!J1917 ), "", IF( ISBLANK( 'F_Inputs - Reps override'!J1917 ), 'F_Inputs - Reps'!J1917, 'F_Inputs - Reps override'!J1917 ) )</f>
        <v>0</v>
      </c>
      <c r="L1917" s="7">
        <f t="shared" si="31"/>
        <v>0</v>
      </c>
      <c r="M1917" t="str">
        <f xml:space="preserve"> INDEX(Lookup!$D$3:$D$134, MATCH('Inputs - Reps'!D1917, Lookup!$C$3:$C$134, 0),)</f>
        <v>Plus Opex WWN</v>
      </c>
    </row>
    <row r="1918" spans="3:13">
      <c r="C1918" s="15" t="s">
        <v>311</v>
      </c>
      <c r="D1918" s="15" t="s">
        <v>168</v>
      </c>
      <c r="E1918" s="15" t="s">
        <v>169</v>
      </c>
      <c r="F1918" s="15" t="s">
        <v>36</v>
      </c>
      <c r="G1918" s="15">
        <f xml:space="preserve"> IF( ISNA( 'F_Inputs - Reps override'!F1918 ), "", IF( ISBLANK( 'F_Inputs - Reps override'!F1918 ), 'F_Inputs - Reps'!F1918, 'F_Inputs - Reps override'!F1918 ) )</f>
        <v>0</v>
      </c>
      <c r="H1918" s="15">
        <f xml:space="preserve"> IF( ISNA( 'F_Inputs - Reps override'!G1918 ), "", IF( ISBLANK( 'F_Inputs - Reps override'!G1918 ), 'F_Inputs - Reps'!G1918, 'F_Inputs - Reps override'!G1918 ) )</f>
        <v>0</v>
      </c>
      <c r="I1918" s="15">
        <f xml:space="preserve"> IF( ISNA( 'F_Inputs - Reps override'!H1918 ), "", IF( ISBLANK( 'F_Inputs - Reps override'!H1918 ), 'F_Inputs - Reps'!H1918, 'F_Inputs - Reps override'!H1918 ) )</f>
        <v>0</v>
      </c>
      <c r="J1918" s="15">
        <f xml:space="preserve"> IF( ISNA( 'F_Inputs - Reps override'!I1918 ), "", IF( ISBLANK( 'F_Inputs - Reps override'!I1918 ), 'F_Inputs - Reps'!I1918, 'F_Inputs - Reps override'!I1918 ) )</f>
        <v>0</v>
      </c>
      <c r="K1918" s="15">
        <f xml:space="preserve"> IF( ISNA( 'F_Inputs - Reps override'!J1918 ), "", IF( ISBLANK( 'F_Inputs - Reps override'!J1918 ), 'F_Inputs - Reps'!J1918, 'F_Inputs - Reps override'!J1918 ) )</f>
        <v>0</v>
      </c>
      <c r="L1918" s="7">
        <f t="shared" si="31"/>
        <v>0</v>
      </c>
      <c r="M1918" t="str">
        <f xml:space="preserve"> INDEX(Lookup!$D$3:$D$134, MATCH('Inputs - Reps'!D1918, Lookup!$C$3:$C$134, 0),)</f>
        <v>Plus Opex BIO</v>
      </c>
    </row>
    <row r="1919" spans="3:13">
      <c r="C1919" s="15" t="s">
        <v>311</v>
      </c>
      <c r="D1919" s="15" t="s">
        <v>170</v>
      </c>
      <c r="E1919" s="15" t="s">
        <v>171</v>
      </c>
      <c r="F1919" s="15" t="s">
        <v>36</v>
      </c>
      <c r="G1919" s="15">
        <f xml:space="preserve"> IF( ISNA( 'F_Inputs - Reps override'!F1919 ), "", IF( ISBLANK( 'F_Inputs - Reps override'!F1919 ), 'F_Inputs - Reps'!F1919, 'F_Inputs - Reps override'!F1919 ) )</f>
        <v>0</v>
      </c>
      <c r="H1919" s="15">
        <f xml:space="preserve"> IF( ISNA( 'F_Inputs - Reps override'!G1919 ), "", IF( ISBLANK( 'F_Inputs - Reps override'!G1919 ), 'F_Inputs - Reps'!G1919, 'F_Inputs - Reps override'!G1919 ) )</f>
        <v>0</v>
      </c>
      <c r="I1919" s="15">
        <f xml:space="preserve"> IF( ISNA( 'F_Inputs - Reps override'!H1919 ), "", IF( ISBLANK( 'F_Inputs - Reps override'!H1919 ), 'F_Inputs - Reps'!H1919, 'F_Inputs - Reps override'!H1919 ) )</f>
        <v>0</v>
      </c>
      <c r="J1919" s="15">
        <f xml:space="preserve"> IF( ISNA( 'F_Inputs - Reps override'!I1919 ), "", IF( ISBLANK( 'F_Inputs - Reps override'!I1919 ), 'F_Inputs - Reps'!I1919, 'F_Inputs - Reps override'!I1919 ) )</f>
        <v>0</v>
      </c>
      <c r="K1919" s="15">
        <f xml:space="preserve"> IF( ISNA( 'F_Inputs - Reps override'!J1919 ), "", IF( ISBLANK( 'F_Inputs - Reps override'!J1919 ), 'F_Inputs - Reps'!J1919, 'F_Inputs - Reps override'!J1919 ) )</f>
        <v>0</v>
      </c>
      <c r="L1919" s="7">
        <f t="shared" si="31"/>
        <v>0</v>
      </c>
      <c r="M1919" t="str">
        <f xml:space="preserve"> INDEX(Lookup!$D$3:$D$134, MATCH('Inputs - Reps'!D1919, Lookup!$C$3:$C$134, 0),)</f>
        <v>Plus Opex BIO</v>
      </c>
    </row>
    <row r="1920" spans="3:13">
      <c r="C1920" s="15" t="s">
        <v>311</v>
      </c>
      <c r="D1920" s="15" t="s">
        <v>172</v>
      </c>
      <c r="E1920" s="15" t="s">
        <v>173</v>
      </c>
      <c r="F1920" s="15" t="s">
        <v>36</v>
      </c>
      <c r="G1920" s="15">
        <f xml:space="preserve"> IF( ISNA( 'F_Inputs - Reps override'!F1920 ), "", IF( ISBLANK( 'F_Inputs - Reps override'!F1920 ), 'F_Inputs - Reps'!F1920, 'F_Inputs - Reps override'!F1920 ) )</f>
        <v>0</v>
      </c>
      <c r="H1920" s="15">
        <f xml:space="preserve"> IF( ISNA( 'F_Inputs - Reps override'!G1920 ), "", IF( ISBLANK( 'F_Inputs - Reps override'!G1920 ), 'F_Inputs - Reps'!G1920, 'F_Inputs - Reps override'!G1920 ) )</f>
        <v>0</v>
      </c>
      <c r="I1920" s="15">
        <f xml:space="preserve"> IF( ISNA( 'F_Inputs - Reps override'!H1920 ), "", IF( ISBLANK( 'F_Inputs - Reps override'!H1920 ), 'F_Inputs - Reps'!H1920, 'F_Inputs - Reps override'!H1920 ) )</f>
        <v>0</v>
      </c>
      <c r="J1920" s="15">
        <f xml:space="preserve"> IF( ISNA( 'F_Inputs - Reps override'!I1920 ), "", IF( ISBLANK( 'F_Inputs - Reps override'!I1920 ), 'F_Inputs - Reps'!I1920, 'F_Inputs - Reps override'!I1920 ) )</f>
        <v>0</v>
      </c>
      <c r="K1920" s="15">
        <f xml:space="preserve"> IF( ISNA( 'F_Inputs - Reps override'!J1920 ), "", IF( ISBLANK( 'F_Inputs - Reps override'!J1920 ), 'F_Inputs - Reps'!J1920, 'F_Inputs - Reps override'!J1920 ) )</f>
        <v>0</v>
      </c>
      <c r="L1920" s="7">
        <f t="shared" si="31"/>
        <v>0</v>
      </c>
      <c r="M1920" t="str">
        <f xml:space="preserve"> INDEX(Lookup!$D$3:$D$134, MATCH('Inputs - Reps'!D1920, Lookup!$C$3:$C$134, 0),)</f>
        <v>Plus Opex BIO</v>
      </c>
    </row>
    <row r="1921" spans="3:13">
      <c r="C1921" s="15" t="s">
        <v>311</v>
      </c>
      <c r="D1921" s="15" t="s">
        <v>174</v>
      </c>
      <c r="E1921" s="15" t="s">
        <v>175</v>
      </c>
      <c r="F1921" s="15" t="s">
        <v>36</v>
      </c>
      <c r="G1921" s="15">
        <f xml:space="preserve"> IF( ISNA( 'F_Inputs - Reps override'!F1921 ), "", IF( ISBLANK( 'F_Inputs - Reps override'!F1921 ), 'F_Inputs - Reps'!F1921, 'F_Inputs - Reps override'!F1921 ) )</f>
        <v>0</v>
      </c>
      <c r="H1921" s="15">
        <f xml:space="preserve"> IF( ISNA( 'F_Inputs - Reps override'!G1921 ), "", IF( ISBLANK( 'F_Inputs - Reps override'!G1921 ), 'F_Inputs - Reps'!G1921, 'F_Inputs - Reps override'!G1921 ) )</f>
        <v>0</v>
      </c>
      <c r="I1921" s="15">
        <f xml:space="preserve"> IF( ISNA( 'F_Inputs - Reps override'!H1921 ), "", IF( ISBLANK( 'F_Inputs - Reps override'!H1921 ), 'F_Inputs - Reps'!H1921, 'F_Inputs - Reps override'!H1921 ) )</f>
        <v>0</v>
      </c>
      <c r="J1921" s="15">
        <f xml:space="preserve"> IF( ISNA( 'F_Inputs - Reps override'!I1921 ), "", IF( ISBLANK( 'F_Inputs - Reps override'!I1921 ), 'F_Inputs - Reps'!I1921, 'F_Inputs - Reps override'!I1921 ) )</f>
        <v>0</v>
      </c>
      <c r="K1921" s="15">
        <f xml:space="preserve"> IF( ISNA( 'F_Inputs - Reps override'!J1921 ), "", IF( ISBLANK( 'F_Inputs - Reps override'!J1921 ), 'F_Inputs - Reps'!J1921, 'F_Inputs - Reps override'!J1921 ) )</f>
        <v>0</v>
      </c>
      <c r="L1921" s="7">
        <f t="shared" si="31"/>
        <v>0</v>
      </c>
      <c r="M1921" t="str">
        <f xml:space="preserve"> INDEX(Lookup!$D$3:$D$134, MATCH('Inputs - Reps'!D1921, Lookup!$C$3:$C$134, 0),)</f>
        <v>Plus Opex WWN</v>
      </c>
    </row>
    <row r="1922" spans="3:13">
      <c r="C1922" s="15" t="s">
        <v>311</v>
      </c>
      <c r="D1922" s="15" t="s">
        <v>176</v>
      </c>
      <c r="E1922" s="15" t="s">
        <v>177</v>
      </c>
      <c r="F1922" s="15" t="s">
        <v>36</v>
      </c>
      <c r="G1922" s="15">
        <f xml:space="preserve"> IF( ISNA( 'F_Inputs - Reps override'!F1922 ), "", IF( ISBLANK( 'F_Inputs - Reps override'!F1922 ), 'F_Inputs - Reps'!F1922, 'F_Inputs - Reps override'!F1922 ) )</f>
        <v>0</v>
      </c>
      <c r="H1922" s="15">
        <f xml:space="preserve"> IF( ISNA( 'F_Inputs - Reps override'!G1922 ), "", IF( ISBLANK( 'F_Inputs - Reps override'!G1922 ), 'F_Inputs - Reps'!G1922, 'F_Inputs - Reps override'!G1922 ) )</f>
        <v>0</v>
      </c>
      <c r="I1922" s="15">
        <f xml:space="preserve"> IF( ISNA( 'F_Inputs - Reps override'!H1922 ), "", IF( ISBLANK( 'F_Inputs - Reps override'!H1922 ), 'F_Inputs - Reps'!H1922, 'F_Inputs - Reps override'!H1922 ) )</f>
        <v>0</v>
      </c>
      <c r="J1922" s="15">
        <f xml:space="preserve"> IF( ISNA( 'F_Inputs - Reps override'!I1922 ), "", IF( ISBLANK( 'F_Inputs - Reps override'!I1922 ), 'F_Inputs - Reps'!I1922, 'F_Inputs - Reps override'!I1922 ) )</f>
        <v>0</v>
      </c>
      <c r="K1922" s="15">
        <f xml:space="preserve"> IF( ISNA( 'F_Inputs - Reps override'!J1922 ), "", IF( ISBLANK( 'F_Inputs - Reps override'!J1922 ), 'F_Inputs - Reps'!J1922, 'F_Inputs - Reps override'!J1922 ) )</f>
        <v>0</v>
      </c>
      <c r="L1922" s="7">
        <f t="shared" si="31"/>
        <v>0</v>
      </c>
      <c r="M1922" t="str">
        <f xml:space="preserve"> INDEX(Lookup!$D$3:$D$134, MATCH('Inputs - Reps'!D1922, Lookup!$C$3:$C$134, 0),)</f>
        <v>Plus Opex WWN</v>
      </c>
    </row>
    <row r="1923" spans="3:13">
      <c r="C1923" s="15" t="s">
        <v>311</v>
      </c>
      <c r="D1923" s="15" t="s">
        <v>178</v>
      </c>
      <c r="E1923" s="15" t="s">
        <v>179</v>
      </c>
      <c r="F1923" s="15" t="s">
        <v>36</v>
      </c>
      <c r="G1923" s="15">
        <f xml:space="preserve"> IF( ISNA( 'F_Inputs - Reps override'!F1923 ), "", IF( ISBLANK( 'F_Inputs - Reps override'!F1923 ), 'F_Inputs - Reps'!F1923, 'F_Inputs - Reps override'!F1923 ) )</f>
        <v>0</v>
      </c>
      <c r="H1923" s="15">
        <f xml:space="preserve"> IF( ISNA( 'F_Inputs - Reps override'!G1923 ), "", IF( ISBLANK( 'F_Inputs - Reps override'!G1923 ), 'F_Inputs - Reps'!G1923, 'F_Inputs - Reps override'!G1923 ) )</f>
        <v>0</v>
      </c>
      <c r="I1923" s="15">
        <f xml:space="preserve"> IF( ISNA( 'F_Inputs - Reps override'!H1923 ), "", IF( ISBLANK( 'F_Inputs - Reps override'!H1923 ), 'F_Inputs - Reps'!H1923, 'F_Inputs - Reps override'!H1923 ) )</f>
        <v>0</v>
      </c>
      <c r="J1923" s="15">
        <f xml:space="preserve"> IF( ISNA( 'F_Inputs - Reps override'!I1923 ), "", IF( ISBLANK( 'F_Inputs - Reps override'!I1923 ), 'F_Inputs - Reps'!I1923, 'F_Inputs - Reps override'!I1923 ) )</f>
        <v>0</v>
      </c>
      <c r="K1923" s="15">
        <f xml:space="preserve"> IF( ISNA( 'F_Inputs - Reps override'!J1923 ), "", IF( ISBLANK( 'F_Inputs - Reps override'!J1923 ), 'F_Inputs - Reps'!J1923, 'F_Inputs - Reps override'!J1923 ) )</f>
        <v>0</v>
      </c>
      <c r="L1923" s="7">
        <f t="shared" si="31"/>
        <v>0</v>
      </c>
      <c r="M1923" t="str">
        <f xml:space="preserve"> INDEX(Lookup!$D$3:$D$134, MATCH('Inputs - Reps'!D1923, Lookup!$C$3:$C$134, 0),)</f>
        <v>Plus Opex BIO</v>
      </c>
    </row>
    <row r="1924" spans="3:13">
      <c r="C1924" s="15" t="s">
        <v>311</v>
      </c>
      <c r="D1924" s="15" t="s">
        <v>180</v>
      </c>
      <c r="E1924" s="15" t="s">
        <v>181</v>
      </c>
      <c r="F1924" s="15" t="s">
        <v>36</v>
      </c>
      <c r="G1924" s="15">
        <f xml:space="preserve"> IF( ISNA( 'F_Inputs - Reps override'!F1924 ), "", IF( ISBLANK( 'F_Inputs - Reps override'!F1924 ), 'F_Inputs - Reps'!F1924, 'F_Inputs - Reps override'!F1924 ) )</f>
        <v>0</v>
      </c>
      <c r="H1924" s="15">
        <f xml:space="preserve"> IF( ISNA( 'F_Inputs - Reps override'!G1924 ), "", IF( ISBLANK( 'F_Inputs - Reps override'!G1924 ), 'F_Inputs - Reps'!G1924, 'F_Inputs - Reps override'!G1924 ) )</f>
        <v>0</v>
      </c>
      <c r="I1924" s="15">
        <f xml:space="preserve"> IF( ISNA( 'F_Inputs - Reps override'!H1924 ), "", IF( ISBLANK( 'F_Inputs - Reps override'!H1924 ), 'F_Inputs - Reps'!H1924, 'F_Inputs - Reps override'!H1924 ) )</f>
        <v>0</v>
      </c>
      <c r="J1924" s="15">
        <f xml:space="preserve"> IF( ISNA( 'F_Inputs - Reps override'!I1924 ), "", IF( ISBLANK( 'F_Inputs - Reps override'!I1924 ), 'F_Inputs - Reps'!I1924, 'F_Inputs - Reps override'!I1924 ) )</f>
        <v>0</v>
      </c>
      <c r="K1924" s="15">
        <f xml:space="preserve"> IF( ISNA( 'F_Inputs - Reps override'!J1924 ), "", IF( ISBLANK( 'F_Inputs - Reps override'!J1924 ), 'F_Inputs - Reps'!J1924, 'F_Inputs - Reps override'!J1924 ) )</f>
        <v>0</v>
      </c>
      <c r="L1924" s="7">
        <f t="shared" si="31"/>
        <v>0</v>
      </c>
      <c r="M1924" t="str">
        <f xml:space="preserve"> INDEX(Lookup!$D$3:$D$134, MATCH('Inputs - Reps'!D1924, Lookup!$C$3:$C$134, 0),)</f>
        <v>Plus Opex BIO</v>
      </c>
    </row>
    <row r="1925" spans="3:13">
      <c r="C1925" s="15" t="s">
        <v>311</v>
      </c>
      <c r="D1925" s="15" t="s">
        <v>182</v>
      </c>
      <c r="E1925" s="15" t="s">
        <v>183</v>
      </c>
      <c r="F1925" s="15" t="s">
        <v>36</v>
      </c>
      <c r="G1925" s="15">
        <f xml:space="preserve"> IF( ISNA( 'F_Inputs - Reps override'!F1925 ), "", IF( ISBLANK( 'F_Inputs - Reps override'!F1925 ), 'F_Inputs - Reps'!F1925, 'F_Inputs - Reps override'!F1925 ) )</f>
        <v>0</v>
      </c>
      <c r="H1925" s="15">
        <f xml:space="preserve"> IF( ISNA( 'F_Inputs - Reps override'!G1925 ), "", IF( ISBLANK( 'F_Inputs - Reps override'!G1925 ), 'F_Inputs - Reps'!G1925, 'F_Inputs - Reps override'!G1925 ) )</f>
        <v>0</v>
      </c>
      <c r="I1925" s="15">
        <f xml:space="preserve"> IF( ISNA( 'F_Inputs - Reps override'!H1925 ), "", IF( ISBLANK( 'F_Inputs - Reps override'!H1925 ), 'F_Inputs - Reps'!H1925, 'F_Inputs - Reps override'!H1925 ) )</f>
        <v>0</v>
      </c>
      <c r="J1925" s="15">
        <f xml:space="preserve"> IF( ISNA( 'F_Inputs - Reps override'!I1925 ), "", IF( ISBLANK( 'F_Inputs - Reps override'!I1925 ), 'F_Inputs - Reps'!I1925, 'F_Inputs - Reps override'!I1925 ) )</f>
        <v>0</v>
      </c>
      <c r="K1925" s="15">
        <f xml:space="preserve"> IF( ISNA( 'F_Inputs - Reps override'!J1925 ), "", IF( ISBLANK( 'F_Inputs - Reps override'!J1925 ), 'F_Inputs - Reps'!J1925, 'F_Inputs - Reps override'!J1925 ) )</f>
        <v>0</v>
      </c>
      <c r="L1925" s="7">
        <f t="shared" si="31"/>
        <v>0</v>
      </c>
      <c r="M1925" t="str">
        <f xml:space="preserve"> INDEX(Lookup!$D$3:$D$134, MATCH('Inputs - Reps'!D1925, Lookup!$C$3:$C$134, 0),)</f>
        <v>Plus Opex BIO</v>
      </c>
    </row>
    <row r="1926" spans="3:13">
      <c r="C1926" s="15" t="s">
        <v>311</v>
      </c>
      <c r="D1926" s="15" t="s">
        <v>184</v>
      </c>
      <c r="E1926" s="15" t="s">
        <v>185</v>
      </c>
      <c r="F1926" s="15" t="s">
        <v>36</v>
      </c>
      <c r="G1926" s="15">
        <f xml:space="preserve"> IF( ISNA( 'F_Inputs - Reps override'!F1926 ), "", IF( ISBLANK( 'F_Inputs - Reps override'!F1926 ), 'F_Inputs - Reps'!F1926, 'F_Inputs - Reps override'!F1926 ) )</f>
        <v>0</v>
      </c>
      <c r="H1926" s="15">
        <f xml:space="preserve"> IF( ISNA( 'F_Inputs - Reps override'!G1926 ), "", IF( ISBLANK( 'F_Inputs - Reps override'!G1926 ), 'F_Inputs - Reps'!G1926, 'F_Inputs - Reps override'!G1926 ) )</f>
        <v>0</v>
      </c>
      <c r="I1926" s="15">
        <f xml:space="preserve"> IF( ISNA( 'F_Inputs - Reps override'!H1926 ), "", IF( ISBLANK( 'F_Inputs - Reps override'!H1926 ), 'F_Inputs - Reps'!H1926, 'F_Inputs - Reps override'!H1926 ) )</f>
        <v>0</v>
      </c>
      <c r="J1926" s="15">
        <f xml:space="preserve"> IF( ISNA( 'F_Inputs - Reps override'!I1926 ), "", IF( ISBLANK( 'F_Inputs - Reps override'!I1926 ), 'F_Inputs - Reps'!I1926, 'F_Inputs - Reps override'!I1926 ) )</f>
        <v>0</v>
      </c>
      <c r="K1926" s="15">
        <f xml:space="preserve"> IF( ISNA( 'F_Inputs - Reps override'!J1926 ), "", IF( ISBLANK( 'F_Inputs - Reps override'!J1926 ), 'F_Inputs - Reps'!J1926, 'F_Inputs - Reps override'!J1926 ) )</f>
        <v>0</v>
      </c>
      <c r="L1926" s="7">
        <f t="shared" si="31"/>
        <v>0</v>
      </c>
      <c r="M1926" t="str">
        <f xml:space="preserve"> INDEX(Lookup!$D$3:$D$134, MATCH('Inputs - Reps'!D1926, Lookup!$C$3:$C$134, 0),)</f>
        <v>B Capex WWN</v>
      </c>
    </row>
    <row r="1927" spans="3:13">
      <c r="C1927" s="15" t="s">
        <v>311</v>
      </c>
      <c r="D1927" s="15" t="s">
        <v>186</v>
      </c>
      <c r="E1927" s="15" t="s">
        <v>187</v>
      </c>
      <c r="F1927" s="15" t="s">
        <v>36</v>
      </c>
      <c r="G1927" s="15">
        <f xml:space="preserve"> IF( ISNA( 'F_Inputs - Reps override'!F1927 ), "", IF( ISBLANK( 'F_Inputs - Reps override'!F1927 ), 'F_Inputs - Reps'!F1927, 'F_Inputs - Reps override'!F1927 ) )</f>
        <v>0</v>
      </c>
      <c r="H1927" s="15">
        <f xml:space="preserve"> IF( ISNA( 'F_Inputs - Reps override'!G1927 ), "", IF( ISBLANK( 'F_Inputs - Reps override'!G1927 ), 'F_Inputs - Reps'!G1927, 'F_Inputs - Reps override'!G1927 ) )</f>
        <v>0</v>
      </c>
      <c r="I1927" s="15">
        <f xml:space="preserve"> IF( ISNA( 'F_Inputs - Reps override'!H1927 ), "", IF( ISBLANK( 'F_Inputs - Reps override'!H1927 ), 'F_Inputs - Reps'!H1927, 'F_Inputs - Reps override'!H1927 ) )</f>
        <v>0</v>
      </c>
      <c r="J1927" s="15">
        <f xml:space="preserve"> IF( ISNA( 'F_Inputs - Reps override'!I1927 ), "", IF( ISBLANK( 'F_Inputs - Reps override'!I1927 ), 'F_Inputs - Reps'!I1927, 'F_Inputs - Reps override'!I1927 ) )</f>
        <v>0</v>
      </c>
      <c r="K1927" s="15">
        <f xml:space="preserve"> IF( ISNA( 'F_Inputs - Reps override'!J1927 ), "", IF( ISBLANK( 'F_Inputs - Reps override'!J1927 ), 'F_Inputs - Reps'!J1927, 'F_Inputs - Reps override'!J1927 ) )</f>
        <v>0</v>
      </c>
      <c r="L1927" s="7">
        <f t="shared" si="31"/>
        <v>0</v>
      </c>
      <c r="M1927" t="str">
        <f xml:space="preserve"> INDEX(Lookup!$D$3:$D$134, MATCH('Inputs - Reps'!D1927, Lookup!$C$3:$C$134, 0),)</f>
        <v>B Capex WWN</v>
      </c>
    </row>
    <row r="1928" spans="3:13">
      <c r="C1928" s="15" t="s">
        <v>311</v>
      </c>
      <c r="D1928" s="15" t="s">
        <v>188</v>
      </c>
      <c r="E1928" s="15" t="s">
        <v>189</v>
      </c>
      <c r="F1928" s="15" t="s">
        <v>36</v>
      </c>
      <c r="G1928" s="15">
        <f xml:space="preserve"> IF( ISNA( 'F_Inputs - Reps override'!F1928 ), "", IF( ISBLANK( 'F_Inputs - Reps override'!F1928 ), 'F_Inputs - Reps'!F1928, 'F_Inputs - Reps override'!F1928 ) )</f>
        <v>0</v>
      </c>
      <c r="H1928" s="15">
        <f xml:space="preserve"> IF( ISNA( 'F_Inputs - Reps override'!G1928 ), "", IF( ISBLANK( 'F_Inputs - Reps override'!G1928 ), 'F_Inputs - Reps'!G1928, 'F_Inputs - Reps override'!G1928 ) )</f>
        <v>0</v>
      </c>
      <c r="I1928" s="15">
        <f xml:space="preserve"> IF( ISNA( 'F_Inputs - Reps override'!H1928 ), "", IF( ISBLANK( 'F_Inputs - Reps override'!H1928 ), 'F_Inputs - Reps'!H1928, 'F_Inputs - Reps override'!H1928 ) )</f>
        <v>0</v>
      </c>
      <c r="J1928" s="15">
        <f xml:space="preserve"> IF( ISNA( 'F_Inputs - Reps override'!I1928 ), "", IF( ISBLANK( 'F_Inputs - Reps override'!I1928 ), 'F_Inputs - Reps'!I1928, 'F_Inputs - Reps override'!I1928 ) )</f>
        <v>0</v>
      </c>
      <c r="K1928" s="15">
        <f xml:space="preserve"> IF( ISNA( 'F_Inputs - Reps override'!J1928 ), "", IF( ISBLANK( 'F_Inputs - Reps override'!J1928 ), 'F_Inputs - Reps'!J1928, 'F_Inputs - Reps override'!J1928 ) )</f>
        <v>0</v>
      </c>
      <c r="L1928" s="7">
        <f t="shared" si="31"/>
        <v>0</v>
      </c>
      <c r="M1928" t="str">
        <f xml:space="preserve"> INDEX(Lookup!$D$3:$D$134, MATCH('Inputs - Reps'!D1928, Lookup!$C$3:$C$134, 0),)</f>
        <v>B Capex BIO</v>
      </c>
    </row>
    <row r="1929" spans="3:13">
      <c r="C1929" s="15" t="s">
        <v>311</v>
      </c>
      <c r="D1929" s="15" t="s">
        <v>190</v>
      </c>
      <c r="E1929" s="15" t="s">
        <v>191</v>
      </c>
      <c r="F1929" s="15" t="s">
        <v>36</v>
      </c>
      <c r="G1929" s="15">
        <f xml:space="preserve"> IF( ISNA( 'F_Inputs - Reps override'!F1929 ), "", IF( ISBLANK( 'F_Inputs - Reps override'!F1929 ), 'F_Inputs - Reps'!F1929, 'F_Inputs - Reps override'!F1929 ) )</f>
        <v>0</v>
      </c>
      <c r="H1929" s="15">
        <f xml:space="preserve"> IF( ISNA( 'F_Inputs - Reps override'!G1929 ), "", IF( ISBLANK( 'F_Inputs - Reps override'!G1929 ), 'F_Inputs - Reps'!G1929, 'F_Inputs - Reps override'!G1929 ) )</f>
        <v>0</v>
      </c>
      <c r="I1929" s="15">
        <f xml:space="preserve"> IF( ISNA( 'F_Inputs - Reps override'!H1929 ), "", IF( ISBLANK( 'F_Inputs - Reps override'!H1929 ), 'F_Inputs - Reps'!H1929, 'F_Inputs - Reps override'!H1929 ) )</f>
        <v>0</v>
      </c>
      <c r="J1929" s="15">
        <f xml:space="preserve"> IF( ISNA( 'F_Inputs - Reps override'!I1929 ), "", IF( ISBLANK( 'F_Inputs - Reps override'!I1929 ), 'F_Inputs - Reps'!I1929, 'F_Inputs - Reps override'!I1929 ) )</f>
        <v>0</v>
      </c>
      <c r="K1929" s="15">
        <f xml:space="preserve"> IF( ISNA( 'F_Inputs - Reps override'!J1929 ), "", IF( ISBLANK( 'F_Inputs - Reps override'!J1929 ), 'F_Inputs - Reps'!J1929, 'F_Inputs - Reps override'!J1929 ) )</f>
        <v>0</v>
      </c>
      <c r="L1929" s="7">
        <f t="shared" si="31"/>
        <v>0</v>
      </c>
      <c r="M1929" t="str">
        <f xml:space="preserve"> INDEX(Lookup!$D$3:$D$134, MATCH('Inputs - Reps'!D1929, Lookup!$C$3:$C$134, 0),)</f>
        <v>B Capex BIO</v>
      </c>
    </row>
    <row r="1930" spans="3:13">
      <c r="C1930" s="15" t="s">
        <v>311</v>
      </c>
      <c r="D1930" s="15" t="s">
        <v>192</v>
      </c>
      <c r="E1930" s="15" t="s">
        <v>193</v>
      </c>
      <c r="F1930" s="15" t="s">
        <v>36</v>
      </c>
      <c r="G1930" s="15">
        <f xml:space="preserve"> IF( ISNA( 'F_Inputs - Reps override'!F1930 ), "", IF( ISBLANK( 'F_Inputs - Reps override'!F1930 ), 'F_Inputs - Reps'!F1930, 'F_Inputs - Reps override'!F1930 ) )</f>
        <v>0</v>
      </c>
      <c r="H1930" s="15">
        <f xml:space="preserve"> IF( ISNA( 'F_Inputs - Reps override'!G1930 ), "", IF( ISBLANK( 'F_Inputs - Reps override'!G1930 ), 'F_Inputs - Reps'!G1930, 'F_Inputs - Reps override'!G1930 ) )</f>
        <v>0</v>
      </c>
      <c r="I1930" s="15">
        <f xml:space="preserve"> IF( ISNA( 'F_Inputs - Reps override'!H1930 ), "", IF( ISBLANK( 'F_Inputs - Reps override'!H1930 ), 'F_Inputs - Reps'!H1930, 'F_Inputs - Reps override'!H1930 ) )</f>
        <v>0</v>
      </c>
      <c r="J1930" s="15">
        <f xml:space="preserve"> IF( ISNA( 'F_Inputs - Reps override'!I1930 ), "", IF( ISBLANK( 'F_Inputs - Reps override'!I1930 ), 'F_Inputs - Reps'!I1930, 'F_Inputs - Reps override'!I1930 ) )</f>
        <v>0</v>
      </c>
      <c r="K1930" s="15">
        <f xml:space="preserve"> IF( ISNA( 'F_Inputs - Reps override'!J1930 ), "", IF( ISBLANK( 'F_Inputs - Reps override'!J1930 ), 'F_Inputs - Reps'!J1930, 'F_Inputs - Reps override'!J1930 ) )</f>
        <v>0</v>
      </c>
      <c r="L1930" s="7">
        <f t="shared" si="31"/>
        <v>0</v>
      </c>
      <c r="M1930" t="str">
        <f xml:space="preserve"> INDEX(Lookup!$D$3:$D$134, MATCH('Inputs - Reps'!D1930, Lookup!$C$3:$C$134, 0),)</f>
        <v>B Capex BIO</v>
      </c>
    </row>
    <row r="1931" spans="3:13">
      <c r="C1931" s="15" t="s">
        <v>311</v>
      </c>
      <c r="D1931" s="15" t="s">
        <v>194</v>
      </c>
      <c r="E1931" s="15" t="s">
        <v>195</v>
      </c>
      <c r="F1931" s="15" t="s">
        <v>36</v>
      </c>
      <c r="G1931" s="15">
        <f xml:space="preserve"> IF( ISNA( 'F_Inputs - Reps override'!F1931 ), "", IF( ISBLANK( 'F_Inputs - Reps override'!F1931 ), 'F_Inputs - Reps'!F1931, 'F_Inputs - Reps override'!F1931 ) )</f>
        <v>37.163518308586497</v>
      </c>
      <c r="H1931" s="15">
        <f xml:space="preserve"> IF( ISNA( 'F_Inputs - Reps override'!G1931 ), "", IF( ISBLANK( 'F_Inputs - Reps override'!G1931 ), 'F_Inputs - Reps'!G1931, 'F_Inputs - Reps override'!G1931 ) )</f>
        <v>35.841208292183197</v>
      </c>
      <c r="I1931" s="15">
        <f xml:space="preserve"> IF( ISNA( 'F_Inputs - Reps override'!H1931 ), "", IF( ISBLANK( 'F_Inputs - Reps override'!H1931 ), 'F_Inputs - Reps'!H1931, 'F_Inputs - Reps override'!H1931 ) )</f>
        <v>34.719720149125003</v>
      </c>
      <c r="J1931" s="15">
        <f xml:space="preserve"> IF( ISNA( 'F_Inputs - Reps override'!I1931 ), "", IF( ISBLANK( 'F_Inputs - Reps override'!I1931 ), 'F_Inputs - Reps'!I1931, 'F_Inputs - Reps override'!I1931 ) )</f>
        <v>34.018878522128198</v>
      </c>
      <c r="K1931" s="15">
        <f xml:space="preserve"> IF( ISNA( 'F_Inputs - Reps override'!J1931 ), "", IF( ISBLANK( 'F_Inputs - Reps override'!J1931 ), 'F_Inputs - Reps'!J1931, 'F_Inputs - Reps override'!J1931 ) )</f>
        <v>31.856421881920198</v>
      </c>
      <c r="L1931" s="7">
        <f t="shared" si="31"/>
        <v>173.5997471539431</v>
      </c>
      <c r="M1931" t="str">
        <f xml:space="preserve"> INDEX(Lookup!$D$3:$D$134, MATCH('Inputs - Reps'!D1931, Lookup!$C$3:$C$134, 0),)</f>
        <v>B Capex WWN</v>
      </c>
    </row>
    <row r="1932" spans="3:13">
      <c r="C1932" s="15" t="s">
        <v>311</v>
      </c>
      <c r="D1932" s="15" t="s">
        <v>196</v>
      </c>
      <c r="E1932" s="15" t="s">
        <v>197</v>
      </c>
      <c r="F1932" s="15" t="s">
        <v>36</v>
      </c>
      <c r="G1932" s="15">
        <f xml:space="preserve"> IF( ISNA( 'F_Inputs - Reps override'!F1932 ), "", IF( ISBLANK( 'F_Inputs - Reps override'!F1932 ), 'F_Inputs - Reps'!F1932, 'F_Inputs - Reps override'!F1932 ) )</f>
        <v>82.677193602708499</v>
      </c>
      <c r="H1932" s="15">
        <f xml:space="preserve"> IF( ISNA( 'F_Inputs - Reps override'!G1932 ), "", IF( ISBLANK( 'F_Inputs - Reps override'!G1932 ), 'F_Inputs - Reps'!G1932, 'F_Inputs - Reps override'!G1932 ) )</f>
        <v>85.069346900243303</v>
      </c>
      <c r="I1932" s="15">
        <f xml:space="preserve"> IF( ISNA( 'F_Inputs - Reps override'!H1932 ), "", IF( ISBLANK( 'F_Inputs - Reps override'!H1932 ), 'F_Inputs - Reps'!H1932, 'F_Inputs - Reps override'!H1932 ) )</f>
        <v>88.975318325655095</v>
      </c>
      <c r="J1932" s="15">
        <f xml:space="preserve"> IF( ISNA( 'F_Inputs - Reps override'!I1932 ), "", IF( ISBLANK( 'F_Inputs - Reps override'!I1932 ), 'F_Inputs - Reps'!I1932, 'F_Inputs - Reps override'!I1932 ) )</f>
        <v>84.625328107816301</v>
      </c>
      <c r="K1932" s="15">
        <f xml:space="preserve"> IF( ISNA( 'F_Inputs - Reps override'!J1932 ), "", IF( ISBLANK( 'F_Inputs - Reps override'!J1932 ), 'F_Inputs - Reps'!J1932, 'F_Inputs - Reps override'!J1932 ) )</f>
        <v>78.540229430619704</v>
      </c>
      <c r="L1932" s="7">
        <f t="shared" si="31"/>
        <v>419.88741636704293</v>
      </c>
      <c r="M1932" t="str">
        <f xml:space="preserve"> INDEX(Lookup!$D$3:$D$134, MATCH('Inputs - Reps'!D1932, Lookup!$C$3:$C$134, 0),)</f>
        <v>B Capex WWN</v>
      </c>
    </row>
    <row r="1933" spans="3:13">
      <c r="C1933" s="15" t="s">
        <v>311</v>
      </c>
      <c r="D1933" s="15" t="s">
        <v>198</v>
      </c>
      <c r="E1933" s="15" t="s">
        <v>199</v>
      </c>
      <c r="F1933" s="15" t="s">
        <v>36</v>
      </c>
      <c r="G1933" s="15">
        <f xml:space="preserve"> IF( ISNA( 'F_Inputs - Reps override'!F1933 ), "", IF( ISBLANK( 'F_Inputs - Reps override'!F1933 ), 'F_Inputs - Reps'!F1933, 'F_Inputs - Reps override'!F1933 ) )</f>
        <v>2.9976320980822999</v>
      </c>
      <c r="H1933" s="15">
        <f xml:space="preserve"> IF( ISNA( 'F_Inputs - Reps override'!G1933 ), "", IF( ISBLANK( 'F_Inputs - Reps override'!G1933 ), 'F_Inputs - Reps'!G1933, 'F_Inputs - Reps override'!G1933 ) )</f>
        <v>2.9170941988196102</v>
      </c>
      <c r="I1933" s="15">
        <f xml:space="preserve"> IF( ISNA( 'F_Inputs - Reps override'!H1933 ), "", IF( ISBLANK( 'F_Inputs - Reps override'!H1933 ), 'F_Inputs - Reps'!H1933, 'F_Inputs - Reps override'!H1933 ) )</f>
        <v>2.8775610154796798</v>
      </c>
      <c r="J1933" s="15">
        <f xml:space="preserve"> IF( ISNA( 'F_Inputs - Reps override'!I1933 ), "", IF( ISBLANK( 'F_Inputs - Reps override'!I1933 ), 'F_Inputs - Reps'!I1933, 'F_Inputs - Reps override'!I1933 ) )</f>
        <v>2.69091769771588</v>
      </c>
      <c r="K1933" s="15">
        <f xml:space="preserve"> IF( ISNA( 'F_Inputs - Reps override'!J1933 ), "", IF( ISBLANK( 'F_Inputs - Reps override'!J1933 ), 'F_Inputs - Reps'!J1933, 'F_Inputs - Reps override'!J1933 ) )</f>
        <v>2.3373531215956498</v>
      </c>
      <c r="L1933" s="7">
        <f t="shared" si="31"/>
        <v>13.820558131693119</v>
      </c>
      <c r="M1933" t="str">
        <f xml:space="preserve"> INDEX(Lookup!$D$3:$D$134, MATCH('Inputs - Reps'!D1933, Lookup!$C$3:$C$134, 0),)</f>
        <v>B Capex BIO</v>
      </c>
    </row>
    <row r="1934" spans="3:13">
      <c r="C1934" s="15" t="s">
        <v>311</v>
      </c>
      <c r="D1934" s="15" t="s">
        <v>200</v>
      </c>
      <c r="E1934" s="15" t="s">
        <v>201</v>
      </c>
      <c r="F1934" s="15" t="s">
        <v>36</v>
      </c>
      <c r="G1934" s="15">
        <f xml:space="preserve"> IF( ISNA( 'F_Inputs - Reps override'!F1934 ), "", IF( ISBLANK( 'F_Inputs - Reps override'!F1934 ), 'F_Inputs - Reps'!F1934, 'F_Inputs - Reps override'!F1934 ) )</f>
        <v>35.663943858634902</v>
      </c>
      <c r="H1934" s="15">
        <f xml:space="preserve"> IF( ISNA( 'F_Inputs - Reps override'!G1934 ), "", IF( ISBLANK( 'F_Inputs - Reps override'!G1934 ), 'F_Inputs - Reps'!G1934, 'F_Inputs - Reps override'!G1934 ) )</f>
        <v>34.675044031129197</v>
      </c>
      <c r="I1934" s="15">
        <f xml:space="preserve"> IF( ISNA( 'F_Inputs - Reps override'!H1934 ), "", IF( ISBLANK( 'F_Inputs - Reps override'!H1934 ), 'F_Inputs - Reps'!H1934, 'F_Inputs - Reps override'!H1934 ) )</f>
        <v>34.1896283629344</v>
      </c>
      <c r="J1934" s="15">
        <f xml:space="preserve"> IF( ISNA( 'F_Inputs - Reps override'!I1934 ), "", IF( ISBLANK( 'F_Inputs - Reps override'!I1934 ), 'F_Inputs - Reps'!I1934, 'F_Inputs - Reps override'!I1934 ) )</f>
        <v>31.897893087599201</v>
      </c>
      <c r="K1934" s="15">
        <f xml:space="preserve"> IF( ISNA( 'F_Inputs - Reps override'!J1934 ), "", IF( ISBLANK( 'F_Inputs - Reps override'!J1934 ), 'F_Inputs - Reps'!J1934, 'F_Inputs - Reps override'!J1934 ) )</f>
        <v>27.5565835732178</v>
      </c>
      <c r="L1934" s="7">
        <f t="shared" si="31"/>
        <v>163.98309291351549</v>
      </c>
      <c r="M1934" t="str">
        <f xml:space="preserve"> INDEX(Lookup!$D$3:$D$134, MATCH('Inputs - Reps'!D1934, Lookup!$C$3:$C$134, 0),)</f>
        <v>B Capex BIO</v>
      </c>
    </row>
    <row r="1935" spans="3:13">
      <c r="C1935" s="15" t="s">
        <v>311</v>
      </c>
      <c r="D1935" s="15" t="s">
        <v>202</v>
      </c>
      <c r="E1935" s="15" t="s">
        <v>203</v>
      </c>
      <c r="F1935" s="15" t="s">
        <v>36</v>
      </c>
      <c r="G1935" s="15">
        <f xml:space="preserve"> IF( ISNA( 'F_Inputs - Reps override'!F1935 ), "", IF( ISBLANK( 'F_Inputs - Reps override'!F1935 ), 'F_Inputs - Reps'!F1935, 'F_Inputs - Reps override'!F1935 ) )</f>
        <v>2.1436110246230902</v>
      </c>
      <c r="H1935" s="15">
        <f xml:space="preserve"> IF( ISNA( 'F_Inputs - Reps override'!G1935 ), "", IF( ISBLANK( 'F_Inputs - Reps override'!G1935 ), 'F_Inputs - Reps'!G1935, 'F_Inputs - Reps override'!G1935 ) )</f>
        <v>2.0784385898212698</v>
      </c>
      <c r="I1935" s="15">
        <f xml:space="preserve"> IF( ISNA( 'F_Inputs - Reps override'!H1935 ), "", IF( ISBLANK( 'F_Inputs - Reps override'!H1935 ), 'F_Inputs - Reps'!H1935, 'F_Inputs - Reps override'!H1935 ) )</f>
        <v>2.0464477651621098</v>
      </c>
      <c r="J1935" s="15">
        <f xml:space="preserve"> IF( ISNA( 'F_Inputs - Reps override'!I1935 ), "", IF( ISBLANK( 'F_Inputs - Reps override'!I1935 ), 'F_Inputs - Reps'!I1935, 'F_Inputs - Reps override'!I1935 ) )</f>
        <v>1.89541328860493</v>
      </c>
      <c r="K1935" s="15">
        <f xml:space="preserve"> IF( ISNA( 'F_Inputs - Reps override'!J1935 ), "", IF( ISBLANK( 'F_Inputs - Reps override'!J1935 ), 'F_Inputs - Reps'!J1935, 'F_Inputs - Reps override'!J1935 ) )</f>
        <v>1.6093037116681199</v>
      </c>
      <c r="L1935" s="7">
        <f t="shared" si="31"/>
        <v>9.773214379879521</v>
      </c>
      <c r="M1935" t="str">
        <f xml:space="preserve"> INDEX(Lookup!$D$3:$D$134, MATCH('Inputs - Reps'!D1935, Lookup!$C$3:$C$134, 0),)</f>
        <v>B Capex BIO</v>
      </c>
    </row>
    <row r="1936" spans="3:13">
      <c r="C1936" s="15" t="s">
        <v>311</v>
      </c>
      <c r="D1936" s="15" t="s">
        <v>204</v>
      </c>
      <c r="E1936" s="15" t="s">
        <v>205</v>
      </c>
      <c r="F1936" s="15" t="s">
        <v>36</v>
      </c>
      <c r="G1936" s="15">
        <f xml:space="preserve"> IF( ISNA( 'F_Inputs - Reps override'!F1936 ), "", IF( ISBLANK( 'F_Inputs - Reps override'!F1936 ), 'F_Inputs - Reps'!F1936, 'F_Inputs - Reps override'!F1936 ) )</f>
        <v>16.923999999999999</v>
      </c>
      <c r="H1936" s="15">
        <f xml:space="preserve"> IF( ISNA( 'F_Inputs - Reps override'!G1936 ), "", IF( ISBLANK( 'F_Inputs - Reps override'!G1936 ), 'F_Inputs - Reps'!G1936, 'F_Inputs - Reps override'!G1936 ) )</f>
        <v>14.321</v>
      </c>
      <c r="I1936" s="15">
        <f xml:space="preserve"> IF( ISNA( 'F_Inputs - Reps override'!H1936 ), "", IF( ISBLANK( 'F_Inputs - Reps override'!H1936 ), 'F_Inputs - Reps'!H1936, 'F_Inputs - Reps override'!H1936 ) )</f>
        <v>11.507</v>
      </c>
      <c r="J1936" s="15">
        <f xml:space="preserve"> IF( ISNA( 'F_Inputs - Reps override'!I1936 ), "", IF( ISBLANK( 'F_Inputs - Reps override'!I1936 ), 'F_Inputs - Reps'!I1936, 'F_Inputs - Reps override'!I1936 ) )</f>
        <v>10.619</v>
      </c>
      <c r="K1936" s="15">
        <f xml:space="preserve"> IF( ISNA( 'F_Inputs - Reps override'!J1936 ), "", IF( ISBLANK( 'F_Inputs - Reps override'!J1936 ), 'F_Inputs - Reps'!J1936, 'F_Inputs - Reps override'!J1936 ) )</f>
        <v>17.047000000000001</v>
      </c>
      <c r="L1936" s="7">
        <f t="shared" si="31"/>
        <v>70.417999999999992</v>
      </c>
      <c r="M1936" t="str">
        <f xml:space="preserve"> INDEX(Lookup!$D$3:$D$134, MATCH('Inputs - Reps'!D1936, Lookup!$C$3:$C$134, 0),)</f>
        <v>Plus Capex WWN</v>
      </c>
    </row>
    <row r="1937" spans="3:13">
      <c r="C1937" s="15" t="s">
        <v>311</v>
      </c>
      <c r="D1937" s="15" t="s">
        <v>206</v>
      </c>
      <c r="E1937" s="15" t="s">
        <v>207</v>
      </c>
      <c r="F1937" s="15" t="s">
        <v>36</v>
      </c>
      <c r="G1937" s="15">
        <f xml:space="preserve"> IF( ISNA( 'F_Inputs - Reps override'!F1937 ), "", IF( ISBLANK( 'F_Inputs - Reps override'!F1937 ), 'F_Inputs - Reps'!F1937, 'F_Inputs - Reps override'!F1937 ) )</f>
        <v>0</v>
      </c>
      <c r="H1937" s="15">
        <f xml:space="preserve"> IF( ISNA( 'F_Inputs - Reps override'!G1937 ), "", IF( ISBLANK( 'F_Inputs - Reps override'!G1937 ), 'F_Inputs - Reps'!G1937, 'F_Inputs - Reps override'!G1937 ) )</f>
        <v>0</v>
      </c>
      <c r="I1937" s="15">
        <f xml:space="preserve"> IF( ISNA( 'F_Inputs - Reps override'!H1937 ), "", IF( ISBLANK( 'F_Inputs - Reps override'!H1937 ), 'F_Inputs - Reps'!H1937, 'F_Inputs - Reps override'!H1937 ) )</f>
        <v>0</v>
      </c>
      <c r="J1937" s="15">
        <f xml:space="preserve"> IF( ISNA( 'F_Inputs - Reps override'!I1937 ), "", IF( ISBLANK( 'F_Inputs - Reps override'!I1937 ), 'F_Inputs - Reps'!I1937, 'F_Inputs - Reps override'!I1937 ) )</f>
        <v>0</v>
      </c>
      <c r="K1937" s="15">
        <f xml:space="preserve"> IF( ISNA( 'F_Inputs - Reps override'!J1937 ), "", IF( ISBLANK( 'F_Inputs - Reps override'!J1937 ), 'F_Inputs - Reps'!J1937, 'F_Inputs - Reps override'!J1937 ) )</f>
        <v>0</v>
      </c>
      <c r="L1937" s="7">
        <f t="shared" si="31"/>
        <v>0</v>
      </c>
      <c r="M1937" t="str">
        <f xml:space="preserve"> INDEX(Lookup!$D$3:$D$134, MATCH('Inputs - Reps'!D1937, Lookup!$C$3:$C$134, 0),)</f>
        <v>Plus Capex WWN</v>
      </c>
    </row>
    <row r="1938" spans="3:13">
      <c r="C1938" s="15" t="s">
        <v>311</v>
      </c>
      <c r="D1938" s="15" t="s">
        <v>208</v>
      </c>
      <c r="E1938" s="15" t="s">
        <v>209</v>
      </c>
      <c r="F1938" s="15" t="s">
        <v>36</v>
      </c>
      <c r="G1938" s="15">
        <f xml:space="preserve"> IF( ISNA( 'F_Inputs - Reps override'!F1938 ), "", IF( ISBLANK( 'F_Inputs - Reps override'!F1938 ), 'F_Inputs - Reps'!F1938, 'F_Inputs - Reps override'!F1938 ) )</f>
        <v>0</v>
      </c>
      <c r="H1938" s="15">
        <f xml:space="preserve"> IF( ISNA( 'F_Inputs - Reps override'!G1938 ), "", IF( ISBLANK( 'F_Inputs - Reps override'!G1938 ), 'F_Inputs - Reps'!G1938, 'F_Inputs - Reps override'!G1938 ) )</f>
        <v>0</v>
      </c>
      <c r="I1938" s="15">
        <f xml:space="preserve"> IF( ISNA( 'F_Inputs - Reps override'!H1938 ), "", IF( ISBLANK( 'F_Inputs - Reps override'!H1938 ), 'F_Inputs - Reps'!H1938, 'F_Inputs - Reps override'!H1938 ) )</f>
        <v>0</v>
      </c>
      <c r="J1938" s="15">
        <f xml:space="preserve"> IF( ISNA( 'F_Inputs - Reps override'!I1938 ), "", IF( ISBLANK( 'F_Inputs - Reps override'!I1938 ), 'F_Inputs - Reps'!I1938, 'F_Inputs - Reps override'!I1938 ) )</f>
        <v>0</v>
      </c>
      <c r="K1938" s="15">
        <f xml:space="preserve"> IF( ISNA( 'F_Inputs - Reps override'!J1938 ), "", IF( ISBLANK( 'F_Inputs - Reps override'!J1938 ), 'F_Inputs - Reps'!J1938, 'F_Inputs - Reps override'!J1938 ) )</f>
        <v>0</v>
      </c>
      <c r="L1938" s="7">
        <f t="shared" si="31"/>
        <v>0</v>
      </c>
      <c r="M1938" t="str">
        <f xml:space="preserve"> INDEX(Lookup!$D$3:$D$134, MATCH('Inputs - Reps'!D1938, Lookup!$C$3:$C$134, 0),)</f>
        <v>Plus Capex BIO</v>
      </c>
    </row>
    <row r="1939" spans="3:13">
      <c r="C1939" s="15" t="s">
        <v>311</v>
      </c>
      <c r="D1939" s="15" t="s">
        <v>210</v>
      </c>
      <c r="E1939" s="15" t="s">
        <v>211</v>
      </c>
      <c r="F1939" s="15" t="s">
        <v>36</v>
      </c>
      <c r="G1939" s="15">
        <f xml:space="preserve"> IF( ISNA( 'F_Inputs - Reps override'!F1939 ), "", IF( ISBLANK( 'F_Inputs - Reps override'!F1939 ), 'F_Inputs - Reps'!F1939, 'F_Inputs - Reps override'!F1939 ) )</f>
        <v>0</v>
      </c>
      <c r="H1939" s="15">
        <f xml:space="preserve"> IF( ISNA( 'F_Inputs - Reps override'!G1939 ), "", IF( ISBLANK( 'F_Inputs - Reps override'!G1939 ), 'F_Inputs - Reps'!G1939, 'F_Inputs - Reps override'!G1939 ) )</f>
        <v>0</v>
      </c>
      <c r="I1939" s="15">
        <f xml:space="preserve"> IF( ISNA( 'F_Inputs - Reps override'!H1939 ), "", IF( ISBLANK( 'F_Inputs - Reps override'!H1939 ), 'F_Inputs - Reps'!H1939, 'F_Inputs - Reps override'!H1939 ) )</f>
        <v>0</v>
      </c>
      <c r="J1939" s="15">
        <f xml:space="preserve"> IF( ISNA( 'F_Inputs - Reps override'!I1939 ), "", IF( ISBLANK( 'F_Inputs - Reps override'!I1939 ), 'F_Inputs - Reps'!I1939, 'F_Inputs - Reps override'!I1939 ) )</f>
        <v>0</v>
      </c>
      <c r="K1939" s="15">
        <f xml:space="preserve"> IF( ISNA( 'F_Inputs - Reps override'!J1939 ), "", IF( ISBLANK( 'F_Inputs - Reps override'!J1939 ), 'F_Inputs - Reps'!J1939, 'F_Inputs - Reps override'!J1939 ) )</f>
        <v>0</v>
      </c>
      <c r="L1939" s="7">
        <f t="shared" si="31"/>
        <v>0</v>
      </c>
      <c r="M1939" t="str">
        <f xml:space="preserve"> INDEX(Lookup!$D$3:$D$134, MATCH('Inputs - Reps'!D1939, Lookup!$C$3:$C$134, 0),)</f>
        <v>Plus Capex BIO</v>
      </c>
    </row>
    <row r="1940" spans="3:13">
      <c r="C1940" s="15" t="s">
        <v>311</v>
      </c>
      <c r="D1940" s="15" t="s">
        <v>212</v>
      </c>
      <c r="E1940" s="15" t="s">
        <v>213</v>
      </c>
      <c r="F1940" s="15" t="s">
        <v>36</v>
      </c>
      <c r="G1940" s="15">
        <f xml:space="preserve"> IF( ISNA( 'F_Inputs - Reps override'!F1940 ), "", IF( ISBLANK( 'F_Inputs - Reps override'!F1940 ), 'F_Inputs - Reps'!F1940, 'F_Inputs - Reps override'!F1940 ) )</f>
        <v>0</v>
      </c>
      <c r="H1940" s="15">
        <f xml:space="preserve"> IF( ISNA( 'F_Inputs - Reps override'!G1940 ), "", IF( ISBLANK( 'F_Inputs - Reps override'!G1940 ), 'F_Inputs - Reps'!G1940, 'F_Inputs - Reps override'!G1940 ) )</f>
        <v>0</v>
      </c>
      <c r="I1940" s="15">
        <f xml:space="preserve"> IF( ISNA( 'F_Inputs - Reps override'!H1940 ), "", IF( ISBLANK( 'F_Inputs - Reps override'!H1940 ), 'F_Inputs - Reps'!H1940, 'F_Inputs - Reps override'!H1940 ) )</f>
        <v>0</v>
      </c>
      <c r="J1940" s="15">
        <f xml:space="preserve"> IF( ISNA( 'F_Inputs - Reps override'!I1940 ), "", IF( ISBLANK( 'F_Inputs - Reps override'!I1940 ), 'F_Inputs - Reps'!I1940, 'F_Inputs - Reps override'!I1940 ) )</f>
        <v>0</v>
      </c>
      <c r="K1940" s="15">
        <f xml:space="preserve"> IF( ISNA( 'F_Inputs - Reps override'!J1940 ), "", IF( ISBLANK( 'F_Inputs - Reps override'!J1940 ), 'F_Inputs - Reps'!J1940, 'F_Inputs - Reps override'!J1940 ) )</f>
        <v>0</v>
      </c>
      <c r="L1940" s="7">
        <f t="shared" si="31"/>
        <v>0</v>
      </c>
      <c r="M1940" t="str">
        <f xml:space="preserve"> INDEX(Lookup!$D$3:$D$134, MATCH('Inputs - Reps'!D1940, Lookup!$C$3:$C$134, 0),)</f>
        <v>Plus Capex BIO</v>
      </c>
    </row>
    <row r="1941" spans="3:13">
      <c r="C1941" s="15" t="s">
        <v>311</v>
      </c>
      <c r="D1941" s="15" t="s">
        <v>214</v>
      </c>
      <c r="E1941" s="15" t="s">
        <v>215</v>
      </c>
      <c r="F1941" s="15" t="s">
        <v>36</v>
      </c>
      <c r="G1941" s="15">
        <f xml:space="preserve"> IF( ISNA( 'F_Inputs - Reps override'!F1941 ), "", IF( ISBLANK( 'F_Inputs - Reps override'!F1941 ), 'F_Inputs - Reps'!F1941, 'F_Inputs - Reps override'!F1941 ) )</f>
        <v>0</v>
      </c>
      <c r="H1941" s="15">
        <f xml:space="preserve"> IF( ISNA( 'F_Inputs - Reps override'!G1941 ), "", IF( ISBLANK( 'F_Inputs - Reps override'!G1941 ), 'F_Inputs - Reps'!G1941, 'F_Inputs - Reps override'!G1941 ) )</f>
        <v>0</v>
      </c>
      <c r="I1941" s="15">
        <f xml:space="preserve"> IF( ISNA( 'F_Inputs - Reps override'!H1941 ), "", IF( ISBLANK( 'F_Inputs - Reps override'!H1941 ), 'F_Inputs - Reps'!H1941, 'F_Inputs - Reps override'!H1941 ) )</f>
        <v>0</v>
      </c>
      <c r="J1941" s="15">
        <f xml:space="preserve"> IF( ISNA( 'F_Inputs - Reps override'!I1941 ), "", IF( ISBLANK( 'F_Inputs - Reps override'!I1941 ), 'F_Inputs - Reps'!I1941, 'F_Inputs - Reps override'!I1941 ) )</f>
        <v>0</v>
      </c>
      <c r="K1941" s="15">
        <f xml:space="preserve"> IF( ISNA( 'F_Inputs - Reps override'!J1941 ), "", IF( ISBLANK( 'F_Inputs - Reps override'!J1941 ), 'F_Inputs - Reps'!J1941, 'F_Inputs - Reps override'!J1941 ) )</f>
        <v>0</v>
      </c>
      <c r="L1941" s="7">
        <f t="shared" si="31"/>
        <v>0</v>
      </c>
      <c r="M1941" t="str">
        <f xml:space="preserve"> INDEX(Lookup!$D$3:$D$134, MATCH('Inputs - Reps'!D1941, Lookup!$C$3:$C$134, 0),)</f>
        <v>Plus Capex WWN</v>
      </c>
    </row>
    <row r="1942" spans="3:13">
      <c r="C1942" s="15" t="s">
        <v>311</v>
      </c>
      <c r="D1942" s="15" t="s">
        <v>216</v>
      </c>
      <c r="E1942" s="15" t="s">
        <v>217</v>
      </c>
      <c r="F1942" s="15" t="s">
        <v>36</v>
      </c>
      <c r="G1942" s="15">
        <f xml:space="preserve"> IF( ISNA( 'F_Inputs - Reps override'!F1942 ), "", IF( ISBLANK( 'F_Inputs - Reps override'!F1942 ), 'F_Inputs - Reps'!F1942, 'F_Inputs - Reps override'!F1942 ) )</f>
        <v>11.6</v>
      </c>
      <c r="H1942" s="15">
        <f xml:space="preserve"> IF( ISNA( 'F_Inputs - Reps override'!G1942 ), "", IF( ISBLANK( 'F_Inputs - Reps override'!G1942 ), 'F_Inputs - Reps'!G1942, 'F_Inputs - Reps override'!G1942 ) )</f>
        <v>19.042000000000002</v>
      </c>
      <c r="I1942" s="15">
        <f xml:space="preserve"> IF( ISNA( 'F_Inputs - Reps override'!H1942 ), "", IF( ISBLANK( 'F_Inputs - Reps override'!H1942 ), 'F_Inputs - Reps'!H1942, 'F_Inputs - Reps override'!H1942 ) )</f>
        <v>19.042000000000002</v>
      </c>
      <c r="J1942" s="15">
        <f xml:space="preserve"> IF( ISNA( 'F_Inputs - Reps override'!I1942 ), "", IF( ISBLANK( 'F_Inputs - Reps override'!I1942 ), 'F_Inputs - Reps'!I1942, 'F_Inputs - Reps override'!I1942 ) )</f>
        <v>19.042000000000002</v>
      </c>
      <c r="K1942" s="15">
        <f xml:space="preserve"> IF( ISNA( 'F_Inputs - Reps override'!J1942 ), "", IF( ISBLANK( 'F_Inputs - Reps override'!J1942 ), 'F_Inputs - Reps'!J1942, 'F_Inputs - Reps override'!J1942 ) )</f>
        <v>11.6</v>
      </c>
      <c r="L1942" s="7">
        <f t="shared" si="31"/>
        <v>80.325999999999993</v>
      </c>
      <c r="M1942" t="str">
        <f xml:space="preserve"> INDEX(Lookup!$D$3:$D$134, MATCH('Inputs - Reps'!D1942, Lookup!$C$3:$C$134, 0),)</f>
        <v>Plus Capex WWN</v>
      </c>
    </row>
    <row r="1943" spans="3:13">
      <c r="C1943" s="15" t="s">
        <v>311</v>
      </c>
      <c r="D1943" s="15" t="s">
        <v>218</v>
      </c>
      <c r="E1943" s="15" t="s">
        <v>219</v>
      </c>
      <c r="F1943" s="15" t="s">
        <v>36</v>
      </c>
      <c r="G1943" s="15">
        <f xml:space="preserve"> IF( ISNA( 'F_Inputs - Reps override'!F1943 ), "", IF( ISBLANK( 'F_Inputs - Reps override'!F1943 ), 'F_Inputs - Reps'!F1943, 'F_Inputs - Reps override'!F1943 ) )</f>
        <v>0</v>
      </c>
      <c r="H1943" s="15">
        <f xml:space="preserve"> IF( ISNA( 'F_Inputs - Reps override'!G1943 ), "", IF( ISBLANK( 'F_Inputs - Reps override'!G1943 ), 'F_Inputs - Reps'!G1943, 'F_Inputs - Reps override'!G1943 ) )</f>
        <v>0</v>
      </c>
      <c r="I1943" s="15">
        <f xml:space="preserve"> IF( ISNA( 'F_Inputs - Reps override'!H1943 ), "", IF( ISBLANK( 'F_Inputs - Reps override'!H1943 ), 'F_Inputs - Reps'!H1943, 'F_Inputs - Reps override'!H1943 ) )</f>
        <v>0</v>
      </c>
      <c r="J1943" s="15">
        <f xml:space="preserve"> IF( ISNA( 'F_Inputs - Reps override'!I1943 ), "", IF( ISBLANK( 'F_Inputs - Reps override'!I1943 ), 'F_Inputs - Reps'!I1943, 'F_Inputs - Reps override'!I1943 ) )</f>
        <v>0</v>
      </c>
      <c r="K1943" s="15">
        <f xml:space="preserve"> IF( ISNA( 'F_Inputs - Reps override'!J1943 ), "", IF( ISBLANK( 'F_Inputs - Reps override'!J1943 ), 'F_Inputs - Reps'!J1943, 'F_Inputs - Reps override'!J1943 ) )</f>
        <v>0</v>
      </c>
      <c r="L1943" s="7">
        <f t="shared" si="31"/>
        <v>0</v>
      </c>
      <c r="M1943" t="str">
        <f xml:space="preserve"> INDEX(Lookup!$D$3:$D$134, MATCH('Inputs - Reps'!D1943, Lookup!$C$3:$C$134, 0),)</f>
        <v>Plus Capex BIO</v>
      </c>
    </row>
    <row r="1944" spans="3:13">
      <c r="C1944" s="15" t="s">
        <v>311</v>
      </c>
      <c r="D1944" s="15" t="s">
        <v>220</v>
      </c>
      <c r="E1944" s="15" t="s">
        <v>221</v>
      </c>
      <c r="F1944" s="15" t="s">
        <v>36</v>
      </c>
      <c r="G1944" s="15">
        <f xml:space="preserve"> IF( ISNA( 'F_Inputs - Reps override'!F1944 ), "", IF( ISBLANK( 'F_Inputs - Reps override'!F1944 ), 'F_Inputs - Reps'!F1944, 'F_Inputs - Reps override'!F1944 ) )</f>
        <v>0</v>
      </c>
      <c r="H1944" s="15">
        <f xml:space="preserve"> IF( ISNA( 'F_Inputs - Reps override'!G1944 ), "", IF( ISBLANK( 'F_Inputs - Reps override'!G1944 ), 'F_Inputs - Reps'!G1944, 'F_Inputs - Reps override'!G1944 ) )</f>
        <v>0</v>
      </c>
      <c r="I1944" s="15">
        <f xml:space="preserve"> IF( ISNA( 'F_Inputs - Reps override'!H1944 ), "", IF( ISBLANK( 'F_Inputs - Reps override'!H1944 ), 'F_Inputs - Reps'!H1944, 'F_Inputs - Reps override'!H1944 ) )</f>
        <v>0</v>
      </c>
      <c r="J1944" s="15">
        <f xml:space="preserve"> IF( ISNA( 'F_Inputs - Reps override'!I1944 ), "", IF( ISBLANK( 'F_Inputs - Reps override'!I1944 ), 'F_Inputs - Reps'!I1944, 'F_Inputs - Reps override'!I1944 ) )</f>
        <v>0</v>
      </c>
      <c r="K1944" s="15">
        <f xml:space="preserve"> IF( ISNA( 'F_Inputs - Reps override'!J1944 ), "", IF( ISBLANK( 'F_Inputs - Reps override'!J1944 ), 'F_Inputs - Reps'!J1944, 'F_Inputs - Reps override'!J1944 ) )</f>
        <v>0</v>
      </c>
      <c r="L1944" s="7">
        <f t="shared" si="31"/>
        <v>0</v>
      </c>
      <c r="M1944" t="str">
        <f xml:space="preserve"> INDEX(Lookup!$D$3:$D$134, MATCH('Inputs - Reps'!D1944, Lookup!$C$3:$C$134, 0),)</f>
        <v>Plus Capex BIO</v>
      </c>
    </row>
    <row r="1945" spans="3:13">
      <c r="C1945" s="15" t="s">
        <v>311</v>
      </c>
      <c r="D1945" s="15" t="s">
        <v>222</v>
      </c>
      <c r="E1945" s="15" t="s">
        <v>223</v>
      </c>
      <c r="F1945" s="15" t="s">
        <v>36</v>
      </c>
      <c r="G1945" s="15">
        <f xml:space="preserve"> IF( ISNA( 'F_Inputs - Reps override'!F1945 ), "", IF( ISBLANK( 'F_Inputs - Reps override'!F1945 ), 'F_Inputs - Reps'!F1945, 'F_Inputs - Reps override'!F1945 ) )</f>
        <v>0</v>
      </c>
      <c r="H1945" s="15">
        <f xml:space="preserve"> IF( ISNA( 'F_Inputs - Reps override'!G1945 ), "", IF( ISBLANK( 'F_Inputs - Reps override'!G1945 ), 'F_Inputs - Reps'!G1945, 'F_Inputs - Reps override'!G1945 ) )</f>
        <v>0</v>
      </c>
      <c r="I1945" s="15">
        <f xml:space="preserve"> IF( ISNA( 'F_Inputs - Reps override'!H1945 ), "", IF( ISBLANK( 'F_Inputs - Reps override'!H1945 ), 'F_Inputs - Reps'!H1945, 'F_Inputs - Reps override'!H1945 ) )</f>
        <v>0</v>
      </c>
      <c r="J1945" s="15">
        <f xml:space="preserve"> IF( ISNA( 'F_Inputs - Reps override'!I1945 ), "", IF( ISBLANK( 'F_Inputs - Reps override'!I1945 ), 'F_Inputs - Reps'!I1945, 'F_Inputs - Reps override'!I1945 ) )</f>
        <v>0</v>
      </c>
      <c r="K1945" s="15">
        <f xml:space="preserve"> IF( ISNA( 'F_Inputs - Reps override'!J1945 ), "", IF( ISBLANK( 'F_Inputs - Reps override'!J1945 ), 'F_Inputs - Reps'!J1945, 'F_Inputs - Reps override'!J1945 ) )</f>
        <v>0</v>
      </c>
      <c r="L1945" s="7">
        <f t="shared" si="31"/>
        <v>0</v>
      </c>
      <c r="M1945" t="str">
        <f xml:space="preserve"> INDEX(Lookup!$D$3:$D$134, MATCH('Inputs - Reps'!D1945, Lookup!$C$3:$C$134, 0),)</f>
        <v>Plus Capex BIO</v>
      </c>
    </row>
    <row r="1946" spans="3:13">
      <c r="C1946" s="15" t="s">
        <v>311</v>
      </c>
      <c r="D1946" s="15" t="s">
        <v>224</v>
      </c>
      <c r="E1946" s="15" t="s">
        <v>225</v>
      </c>
      <c r="F1946" s="15" t="s">
        <v>36</v>
      </c>
      <c r="G1946" s="15">
        <f xml:space="preserve"> IF( ISNA( 'F_Inputs - Reps override'!F1946 ), "", IF( ISBLANK( 'F_Inputs - Reps override'!F1946 ), 'F_Inputs - Reps'!F1946, 'F_Inputs - Reps override'!F1946 ) )</f>
        <v>29.713000000000001</v>
      </c>
      <c r="H1946" s="15">
        <f xml:space="preserve"> IF( ISNA( 'F_Inputs - Reps override'!G1946 ), "", IF( ISBLANK( 'F_Inputs - Reps override'!G1946 ), 'F_Inputs - Reps'!G1946, 'F_Inputs - Reps override'!G1946 ) )</f>
        <v>37.372</v>
      </c>
      <c r="I1946" s="15">
        <f xml:space="preserve"> IF( ISNA( 'F_Inputs - Reps override'!H1946 ), "", IF( ISBLANK( 'F_Inputs - Reps override'!H1946 ), 'F_Inputs - Reps'!H1946, 'F_Inputs - Reps override'!H1946 ) )</f>
        <v>28.895</v>
      </c>
      <c r="J1946" s="15">
        <f xml:space="preserve"> IF( ISNA( 'F_Inputs - Reps override'!I1946 ), "", IF( ISBLANK( 'F_Inputs - Reps override'!I1946 ), 'F_Inputs - Reps'!I1946, 'F_Inputs - Reps override'!I1946 ) )</f>
        <v>28.251999999999999</v>
      </c>
      <c r="K1946" s="15">
        <f xml:space="preserve"> IF( ISNA( 'F_Inputs - Reps override'!J1946 ), "", IF( ISBLANK( 'F_Inputs - Reps override'!J1946 ), 'F_Inputs - Reps'!J1946, 'F_Inputs - Reps override'!J1946 ) )</f>
        <v>15.212999999999999</v>
      </c>
      <c r="L1946" s="7">
        <f t="shared" si="31"/>
        <v>139.44499999999999</v>
      </c>
      <c r="M1946" t="str">
        <f xml:space="preserve"> INDEX(Lookup!$D$3:$D$134, MATCH('Inputs - Reps'!D1946, Lookup!$C$3:$C$134, 0),)</f>
        <v>Plus Capex WWN</v>
      </c>
    </row>
    <row r="1947" spans="3:13">
      <c r="C1947" s="15" t="s">
        <v>311</v>
      </c>
      <c r="D1947" s="15" t="s">
        <v>226</v>
      </c>
      <c r="E1947" s="15" t="s">
        <v>227</v>
      </c>
      <c r="F1947" s="15" t="s">
        <v>36</v>
      </c>
      <c r="G1947" s="15">
        <f xml:space="preserve"> IF( ISNA( 'F_Inputs - Reps override'!F1947 ), "", IF( ISBLANK( 'F_Inputs - Reps override'!F1947 ), 'F_Inputs - Reps'!F1947, 'F_Inputs - Reps override'!F1947 ) )</f>
        <v>0</v>
      </c>
      <c r="H1947" s="15">
        <f xml:space="preserve"> IF( ISNA( 'F_Inputs - Reps override'!G1947 ), "", IF( ISBLANK( 'F_Inputs - Reps override'!G1947 ), 'F_Inputs - Reps'!G1947, 'F_Inputs - Reps override'!G1947 ) )</f>
        <v>0</v>
      </c>
      <c r="I1947" s="15">
        <f xml:space="preserve"> IF( ISNA( 'F_Inputs - Reps override'!H1947 ), "", IF( ISBLANK( 'F_Inputs - Reps override'!H1947 ), 'F_Inputs - Reps'!H1947, 'F_Inputs - Reps override'!H1947 ) )</f>
        <v>0</v>
      </c>
      <c r="J1947" s="15">
        <f xml:space="preserve"> IF( ISNA( 'F_Inputs - Reps override'!I1947 ), "", IF( ISBLANK( 'F_Inputs - Reps override'!I1947 ), 'F_Inputs - Reps'!I1947, 'F_Inputs - Reps override'!I1947 ) )</f>
        <v>0</v>
      </c>
      <c r="K1947" s="15">
        <f xml:space="preserve"> IF( ISNA( 'F_Inputs - Reps override'!J1947 ), "", IF( ISBLANK( 'F_Inputs - Reps override'!J1947 ), 'F_Inputs - Reps'!J1947, 'F_Inputs - Reps override'!J1947 ) )</f>
        <v>0</v>
      </c>
      <c r="L1947" s="7">
        <f t="shared" si="31"/>
        <v>0</v>
      </c>
      <c r="M1947" t="str">
        <f xml:space="preserve"> INDEX(Lookup!$D$3:$D$134, MATCH('Inputs - Reps'!D1947, Lookup!$C$3:$C$134, 0),)</f>
        <v>Plus Capex WWN</v>
      </c>
    </row>
    <row r="1948" spans="3:13">
      <c r="C1948" s="15" t="s">
        <v>311</v>
      </c>
      <c r="D1948" s="15" t="s">
        <v>228</v>
      </c>
      <c r="E1948" s="15" t="s">
        <v>229</v>
      </c>
      <c r="F1948" s="15" t="s">
        <v>36</v>
      </c>
      <c r="G1948" s="15">
        <f xml:space="preserve"> IF( ISNA( 'F_Inputs - Reps override'!F1948 ), "", IF( ISBLANK( 'F_Inputs - Reps override'!F1948 ), 'F_Inputs - Reps'!F1948, 'F_Inputs - Reps override'!F1948 ) )</f>
        <v>0</v>
      </c>
      <c r="H1948" s="15">
        <f xml:space="preserve"> IF( ISNA( 'F_Inputs - Reps override'!G1948 ), "", IF( ISBLANK( 'F_Inputs - Reps override'!G1948 ), 'F_Inputs - Reps'!G1948, 'F_Inputs - Reps override'!G1948 ) )</f>
        <v>0</v>
      </c>
      <c r="I1948" s="15">
        <f xml:space="preserve"> IF( ISNA( 'F_Inputs - Reps override'!H1948 ), "", IF( ISBLANK( 'F_Inputs - Reps override'!H1948 ), 'F_Inputs - Reps'!H1948, 'F_Inputs - Reps override'!H1948 ) )</f>
        <v>0</v>
      </c>
      <c r="J1948" s="15">
        <f xml:space="preserve"> IF( ISNA( 'F_Inputs - Reps override'!I1948 ), "", IF( ISBLANK( 'F_Inputs - Reps override'!I1948 ), 'F_Inputs - Reps'!I1948, 'F_Inputs - Reps override'!I1948 ) )</f>
        <v>0</v>
      </c>
      <c r="K1948" s="15">
        <f xml:space="preserve"> IF( ISNA( 'F_Inputs - Reps override'!J1948 ), "", IF( ISBLANK( 'F_Inputs - Reps override'!J1948 ), 'F_Inputs - Reps'!J1948, 'F_Inputs - Reps override'!J1948 ) )</f>
        <v>0</v>
      </c>
      <c r="L1948" s="7">
        <f t="shared" si="31"/>
        <v>0</v>
      </c>
      <c r="M1948" t="str">
        <f xml:space="preserve"> INDEX(Lookup!$D$3:$D$134, MATCH('Inputs - Reps'!D1948, Lookup!$C$3:$C$134, 0),)</f>
        <v>Plus Capex BIO</v>
      </c>
    </row>
    <row r="1949" spans="3:13">
      <c r="C1949" s="15" t="s">
        <v>311</v>
      </c>
      <c r="D1949" s="15" t="s">
        <v>230</v>
      </c>
      <c r="E1949" s="15" t="s">
        <v>231</v>
      </c>
      <c r="F1949" s="15" t="s">
        <v>36</v>
      </c>
      <c r="G1949" s="15">
        <f xml:space="preserve"> IF( ISNA( 'F_Inputs - Reps override'!F1949 ), "", IF( ISBLANK( 'F_Inputs - Reps override'!F1949 ), 'F_Inputs - Reps'!F1949, 'F_Inputs - Reps override'!F1949 ) )</f>
        <v>0</v>
      </c>
      <c r="H1949" s="15">
        <f xml:space="preserve"> IF( ISNA( 'F_Inputs - Reps override'!G1949 ), "", IF( ISBLANK( 'F_Inputs - Reps override'!G1949 ), 'F_Inputs - Reps'!G1949, 'F_Inputs - Reps override'!G1949 ) )</f>
        <v>0</v>
      </c>
      <c r="I1949" s="15">
        <f xml:space="preserve"> IF( ISNA( 'F_Inputs - Reps override'!H1949 ), "", IF( ISBLANK( 'F_Inputs - Reps override'!H1949 ), 'F_Inputs - Reps'!H1949, 'F_Inputs - Reps override'!H1949 ) )</f>
        <v>0</v>
      </c>
      <c r="J1949" s="15">
        <f xml:space="preserve"> IF( ISNA( 'F_Inputs - Reps override'!I1949 ), "", IF( ISBLANK( 'F_Inputs - Reps override'!I1949 ), 'F_Inputs - Reps'!I1949, 'F_Inputs - Reps override'!I1949 ) )</f>
        <v>0</v>
      </c>
      <c r="K1949" s="15">
        <f xml:space="preserve"> IF( ISNA( 'F_Inputs - Reps override'!J1949 ), "", IF( ISBLANK( 'F_Inputs - Reps override'!J1949 ), 'F_Inputs - Reps'!J1949, 'F_Inputs - Reps override'!J1949 ) )</f>
        <v>0</v>
      </c>
      <c r="L1949" s="7">
        <f t="shared" si="31"/>
        <v>0</v>
      </c>
      <c r="M1949" t="str">
        <f xml:space="preserve"> INDEX(Lookup!$D$3:$D$134, MATCH('Inputs - Reps'!D1949, Lookup!$C$3:$C$134, 0),)</f>
        <v>Plus Capex BIO</v>
      </c>
    </row>
    <row r="1950" spans="3:13">
      <c r="C1950" s="15" t="s">
        <v>311</v>
      </c>
      <c r="D1950" s="15" t="s">
        <v>232</v>
      </c>
      <c r="E1950" s="15" t="s">
        <v>233</v>
      </c>
      <c r="F1950" s="15" t="s">
        <v>36</v>
      </c>
      <c r="G1950" s="15">
        <f xml:space="preserve"> IF( ISNA( 'F_Inputs - Reps override'!F1950 ), "", IF( ISBLANK( 'F_Inputs - Reps override'!F1950 ), 'F_Inputs - Reps'!F1950, 'F_Inputs - Reps override'!F1950 ) )</f>
        <v>0</v>
      </c>
      <c r="H1950" s="15">
        <f xml:space="preserve"> IF( ISNA( 'F_Inputs - Reps override'!G1950 ), "", IF( ISBLANK( 'F_Inputs - Reps override'!G1950 ), 'F_Inputs - Reps'!G1950, 'F_Inputs - Reps override'!G1950 ) )</f>
        <v>0</v>
      </c>
      <c r="I1950" s="15">
        <f xml:space="preserve"> IF( ISNA( 'F_Inputs - Reps override'!H1950 ), "", IF( ISBLANK( 'F_Inputs - Reps override'!H1950 ), 'F_Inputs - Reps'!H1950, 'F_Inputs - Reps override'!H1950 ) )</f>
        <v>0</v>
      </c>
      <c r="J1950" s="15">
        <f xml:space="preserve"> IF( ISNA( 'F_Inputs - Reps override'!I1950 ), "", IF( ISBLANK( 'F_Inputs - Reps override'!I1950 ), 'F_Inputs - Reps'!I1950, 'F_Inputs - Reps override'!I1950 ) )</f>
        <v>0</v>
      </c>
      <c r="K1950" s="15">
        <f xml:space="preserve"> IF( ISNA( 'F_Inputs - Reps override'!J1950 ), "", IF( ISBLANK( 'F_Inputs - Reps override'!J1950 ), 'F_Inputs - Reps'!J1950, 'F_Inputs - Reps override'!J1950 ) )</f>
        <v>0</v>
      </c>
      <c r="L1950" s="7">
        <f t="shared" si="31"/>
        <v>0</v>
      </c>
      <c r="M1950" t="str">
        <f xml:space="preserve"> INDEX(Lookup!$D$3:$D$134, MATCH('Inputs - Reps'!D1950, Lookup!$C$3:$C$134, 0),)</f>
        <v>Plus Capex BIO</v>
      </c>
    </row>
    <row r="1951" spans="3:13">
      <c r="C1951" s="15" t="s">
        <v>311</v>
      </c>
      <c r="D1951" s="15" t="s">
        <v>234</v>
      </c>
      <c r="E1951" s="15" t="s">
        <v>235</v>
      </c>
      <c r="F1951" s="15" t="s">
        <v>36</v>
      </c>
      <c r="G1951" s="15">
        <f xml:space="preserve"> IF( ISNA( 'F_Inputs - Reps override'!F1951 ), "", IF( ISBLANK( 'F_Inputs - Reps override'!F1951 ), 'F_Inputs - Reps'!F1951, 'F_Inputs - Reps override'!F1951 ) )</f>
        <v>0</v>
      </c>
      <c r="H1951" s="15">
        <f xml:space="preserve"> IF( ISNA( 'F_Inputs - Reps override'!G1951 ), "", IF( ISBLANK( 'F_Inputs - Reps override'!G1951 ), 'F_Inputs - Reps'!G1951, 'F_Inputs - Reps override'!G1951 ) )</f>
        <v>0</v>
      </c>
      <c r="I1951" s="15">
        <f xml:space="preserve"> IF( ISNA( 'F_Inputs - Reps override'!H1951 ), "", IF( ISBLANK( 'F_Inputs - Reps override'!H1951 ), 'F_Inputs - Reps'!H1951, 'F_Inputs - Reps override'!H1951 ) )</f>
        <v>0</v>
      </c>
      <c r="J1951" s="15">
        <f xml:space="preserve"> IF( ISNA( 'F_Inputs - Reps override'!I1951 ), "", IF( ISBLANK( 'F_Inputs - Reps override'!I1951 ), 'F_Inputs - Reps'!I1951, 'F_Inputs - Reps override'!I1951 ) )</f>
        <v>0</v>
      </c>
      <c r="K1951" s="15">
        <f xml:space="preserve"> IF( ISNA( 'F_Inputs - Reps override'!J1951 ), "", IF( ISBLANK( 'F_Inputs - Reps override'!J1951 ), 'F_Inputs - Reps'!J1951, 'F_Inputs - Reps override'!J1951 ) )</f>
        <v>0</v>
      </c>
      <c r="L1951" s="7">
        <f t="shared" si="31"/>
        <v>0</v>
      </c>
      <c r="M1951" t="str">
        <f xml:space="preserve"> INDEX(Lookup!$D$3:$D$134, MATCH('Inputs - Reps'!D1951, Lookup!$C$3:$C$134, 0),)</f>
        <v>Plus Capex WWN</v>
      </c>
    </row>
    <row r="1952" spans="3:13">
      <c r="C1952" s="15" t="s">
        <v>311</v>
      </c>
      <c r="D1952" s="15" t="s">
        <v>236</v>
      </c>
      <c r="E1952" s="15" t="s">
        <v>237</v>
      </c>
      <c r="F1952" s="15" t="s">
        <v>36</v>
      </c>
      <c r="G1952" s="15">
        <f xml:space="preserve"> IF( ISNA( 'F_Inputs - Reps override'!F1952 ), "", IF( ISBLANK( 'F_Inputs - Reps override'!F1952 ), 'F_Inputs - Reps'!F1952, 'F_Inputs - Reps override'!F1952 ) )</f>
        <v>0</v>
      </c>
      <c r="H1952" s="15">
        <f xml:space="preserve"> IF( ISNA( 'F_Inputs - Reps override'!G1952 ), "", IF( ISBLANK( 'F_Inputs - Reps override'!G1952 ), 'F_Inputs - Reps'!G1952, 'F_Inputs - Reps override'!G1952 ) )</f>
        <v>0</v>
      </c>
      <c r="I1952" s="15">
        <f xml:space="preserve"> IF( ISNA( 'F_Inputs - Reps override'!H1952 ), "", IF( ISBLANK( 'F_Inputs - Reps override'!H1952 ), 'F_Inputs - Reps'!H1952, 'F_Inputs - Reps override'!H1952 ) )</f>
        <v>0</v>
      </c>
      <c r="J1952" s="15">
        <f xml:space="preserve"> IF( ISNA( 'F_Inputs - Reps override'!I1952 ), "", IF( ISBLANK( 'F_Inputs - Reps override'!I1952 ), 'F_Inputs - Reps'!I1952, 'F_Inputs - Reps override'!I1952 ) )</f>
        <v>0</v>
      </c>
      <c r="K1952" s="15">
        <f xml:space="preserve"> IF( ISNA( 'F_Inputs - Reps override'!J1952 ), "", IF( ISBLANK( 'F_Inputs - Reps override'!J1952 ), 'F_Inputs - Reps'!J1952, 'F_Inputs - Reps override'!J1952 ) )</f>
        <v>0</v>
      </c>
      <c r="L1952" s="7">
        <f t="shared" si="31"/>
        <v>0</v>
      </c>
      <c r="M1952" t="str">
        <f xml:space="preserve"> INDEX(Lookup!$D$3:$D$134, MATCH('Inputs - Reps'!D1952, Lookup!$C$3:$C$134, 0),)</f>
        <v>Plus Capex WWN</v>
      </c>
    </row>
    <row r="1953" spans="3:13">
      <c r="C1953" s="15" t="s">
        <v>311</v>
      </c>
      <c r="D1953" s="15" t="s">
        <v>238</v>
      </c>
      <c r="E1953" s="15" t="s">
        <v>239</v>
      </c>
      <c r="F1953" s="15" t="s">
        <v>36</v>
      </c>
      <c r="G1953" s="15">
        <f xml:space="preserve"> IF( ISNA( 'F_Inputs - Reps override'!F1953 ), "", IF( ISBLANK( 'F_Inputs - Reps override'!F1953 ), 'F_Inputs - Reps'!F1953, 'F_Inputs - Reps override'!F1953 ) )</f>
        <v>0</v>
      </c>
      <c r="H1953" s="15">
        <f xml:space="preserve"> IF( ISNA( 'F_Inputs - Reps override'!G1953 ), "", IF( ISBLANK( 'F_Inputs - Reps override'!G1953 ), 'F_Inputs - Reps'!G1953, 'F_Inputs - Reps override'!G1953 ) )</f>
        <v>0</v>
      </c>
      <c r="I1953" s="15">
        <f xml:space="preserve"> IF( ISNA( 'F_Inputs - Reps override'!H1953 ), "", IF( ISBLANK( 'F_Inputs - Reps override'!H1953 ), 'F_Inputs - Reps'!H1953, 'F_Inputs - Reps override'!H1953 ) )</f>
        <v>0</v>
      </c>
      <c r="J1953" s="15">
        <f xml:space="preserve"> IF( ISNA( 'F_Inputs - Reps override'!I1953 ), "", IF( ISBLANK( 'F_Inputs - Reps override'!I1953 ), 'F_Inputs - Reps'!I1953, 'F_Inputs - Reps override'!I1953 ) )</f>
        <v>0</v>
      </c>
      <c r="K1953" s="15">
        <f xml:space="preserve"> IF( ISNA( 'F_Inputs - Reps override'!J1953 ), "", IF( ISBLANK( 'F_Inputs - Reps override'!J1953 ), 'F_Inputs - Reps'!J1953, 'F_Inputs - Reps override'!J1953 ) )</f>
        <v>0</v>
      </c>
      <c r="L1953" s="7">
        <f t="shared" si="31"/>
        <v>0</v>
      </c>
      <c r="M1953" t="str">
        <f xml:space="preserve"> INDEX(Lookup!$D$3:$D$134, MATCH('Inputs - Reps'!D1953, Lookup!$C$3:$C$134, 0),)</f>
        <v>Plus Capex BIO</v>
      </c>
    </row>
    <row r="1954" spans="3:13">
      <c r="C1954" s="15" t="s">
        <v>311</v>
      </c>
      <c r="D1954" s="15" t="s">
        <v>240</v>
      </c>
      <c r="E1954" s="15" t="s">
        <v>241</v>
      </c>
      <c r="F1954" s="15" t="s">
        <v>36</v>
      </c>
      <c r="G1954" s="15">
        <f xml:space="preserve"> IF( ISNA( 'F_Inputs - Reps override'!F1954 ), "", IF( ISBLANK( 'F_Inputs - Reps override'!F1954 ), 'F_Inputs - Reps'!F1954, 'F_Inputs - Reps override'!F1954 ) )</f>
        <v>0</v>
      </c>
      <c r="H1954" s="15">
        <f xml:space="preserve"> IF( ISNA( 'F_Inputs - Reps override'!G1954 ), "", IF( ISBLANK( 'F_Inputs - Reps override'!G1954 ), 'F_Inputs - Reps'!G1954, 'F_Inputs - Reps override'!G1954 ) )</f>
        <v>0</v>
      </c>
      <c r="I1954" s="15">
        <f xml:space="preserve"> IF( ISNA( 'F_Inputs - Reps override'!H1954 ), "", IF( ISBLANK( 'F_Inputs - Reps override'!H1954 ), 'F_Inputs - Reps'!H1954, 'F_Inputs - Reps override'!H1954 ) )</f>
        <v>0</v>
      </c>
      <c r="J1954" s="15">
        <f xml:space="preserve"> IF( ISNA( 'F_Inputs - Reps override'!I1954 ), "", IF( ISBLANK( 'F_Inputs - Reps override'!I1954 ), 'F_Inputs - Reps'!I1954, 'F_Inputs - Reps override'!I1954 ) )</f>
        <v>0</v>
      </c>
      <c r="K1954" s="15">
        <f xml:space="preserve"> IF( ISNA( 'F_Inputs - Reps override'!J1954 ), "", IF( ISBLANK( 'F_Inputs - Reps override'!J1954 ), 'F_Inputs - Reps'!J1954, 'F_Inputs - Reps override'!J1954 ) )</f>
        <v>0</v>
      </c>
      <c r="L1954" s="7">
        <f t="shared" si="31"/>
        <v>0</v>
      </c>
      <c r="M1954" t="str">
        <f xml:space="preserve"> INDEX(Lookup!$D$3:$D$134, MATCH('Inputs - Reps'!D1954, Lookup!$C$3:$C$134, 0),)</f>
        <v>Plus Capex BIO</v>
      </c>
    </row>
    <row r="1955" spans="3:13">
      <c r="C1955" s="15" t="s">
        <v>311</v>
      </c>
      <c r="D1955" s="15" t="s">
        <v>242</v>
      </c>
      <c r="E1955" s="15" t="s">
        <v>243</v>
      </c>
      <c r="F1955" s="15" t="s">
        <v>36</v>
      </c>
      <c r="G1955" s="15">
        <f xml:space="preserve"> IF( ISNA( 'F_Inputs - Reps override'!F1955 ), "", IF( ISBLANK( 'F_Inputs - Reps override'!F1955 ), 'F_Inputs - Reps'!F1955, 'F_Inputs - Reps override'!F1955 ) )</f>
        <v>0</v>
      </c>
      <c r="H1955" s="15">
        <f xml:space="preserve"> IF( ISNA( 'F_Inputs - Reps override'!G1955 ), "", IF( ISBLANK( 'F_Inputs - Reps override'!G1955 ), 'F_Inputs - Reps'!G1955, 'F_Inputs - Reps override'!G1955 ) )</f>
        <v>0</v>
      </c>
      <c r="I1955" s="15">
        <f xml:space="preserve"> IF( ISNA( 'F_Inputs - Reps override'!H1955 ), "", IF( ISBLANK( 'F_Inputs - Reps override'!H1955 ), 'F_Inputs - Reps'!H1955, 'F_Inputs - Reps override'!H1955 ) )</f>
        <v>0</v>
      </c>
      <c r="J1955" s="15">
        <f xml:space="preserve"> IF( ISNA( 'F_Inputs - Reps override'!I1955 ), "", IF( ISBLANK( 'F_Inputs - Reps override'!I1955 ), 'F_Inputs - Reps'!I1955, 'F_Inputs - Reps override'!I1955 ) )</f>
        <v>0</v>
      </c>
      <c r="K1955" s="15">
        <f xml:space="preserve"> IF( ISNA( 'F_Inputs - Reps override'!J1955 ), "", IF( ISBLANK( 'F_Inputs - Reps override'!J1955 ), 'F_Inputs - Reps'!J1955, 'F_Inputs - Reps override'!J1955 ) )</f>
        <v>0</v>
      </c>
      <c r="L1955" s="7">
        <f t="shared" si="31"/>
        <v>0</v>
      </c>
      <c r="M1955" t="str">
        <f xml:space="preserve"> INDEX(Lookup!$D$3:$D$134, MATCH('Inputs - Reps'!D1955, Lookup!$C$3:$C$134, 0),)</f>
        <v>Plus Capex BIO</v>
      </c>
    </row>
    <row r="1956" spans="3:13">
      <c r="C1956" s="15" t="s">
        <v>311</v>
      </c>
      <c r="D1956" s="15" t="s">
        <v>244</v>
      </c>
      <c r="E1956" s="15" t="s">
        <v>245</v>
      </c>
      <c r="F1956" s="15" t="s">
        <v>36</v>
      </c>
      <c r="G1956" s="15">
        <f xml:space="preserve"> IF( ISNA( 'F_Inputs - Reps override'!F1956 ), "", IF( ISBLANK( 'F_Inputs - Reps override'!F1956 ), 'F_Inputs - Reps'!F1956, 'F_Inputs - Reps override'!F1956 ) )</f>
        <v>57.484000000000002</v>
      </c>
      <c r="H1956" s="15">
        <f xml:space="preserve"> IF( ISNA( 'F_Inputs - Reps override'!G1956 ), "", IF( ISBLANK( 'F_Inputs - Reps override'!G1956 ), 'F_Inputs - Reps'!G1956, 'F_Inputs - Reps override'!G1956 ) )</f>
        <v>60.933999999999997</v>
      </c>
      <c r="I1956" s="15">
        <f xml:space="preserve"> IF( ISNA( 'F_Inputs - Reps override'!H1956 ), "", IF( ISBLANK( 'F_Inputs - Reps override'!H1956 ), 'F_Inputs - Reps'!H1956, 'F_Inputs - Reps override'!H1956 ) )</f>
        <v>55.735999999999997</v>
      </c>
      <c r="J1956" s="15">
        <f xml:space="preserve"> IF( ISNA( 'F_Inputs - Reps override'!I1956 ), "", IF( ISBLANK( 'F_Inputs - Reps override'!I1956 ), 'F_Inputs - Reps'!I1956, 'F_Inputs - Reps override'!I1956 ) )</f>
        <v>54.204999999999998</v>
      </c>
      <c r="K1956" s="15">
        <f xml:space="preserve"> IF( ISNA( 'F_Inputs - Reps override'!J1956 ), "", IF( ISBLANK( 'F_Inputs - Reps override'!J1956 ), 'F_Inputs - Reps'!J1956, 'F_Inputs - Reps override'!J1956 ) )</f>
        <v>44.546999999999997</v>
      </c>
      <c r="L1956" s="7">
        <f t="shared" si="31"/>
        <v>272.90599999999995</v>
      </c>
      <c r="M1956" t="str">
        <f xml:space="preserve"> INDEX(Lookup!$D$3:$D$134, MATCH('Inputs - Reps'!D1956, Lookup!$C$3:$C$134, 0),)</f>
        <v>E Capex WWN</v>
      </c>
    </row>
    <row r="1957" spans="3:13">
      <c r="C1957" s="15" t="s">
        <v>311</v>
      </c>
      <c r="D1957" s="15" t="s">
        <v>246</v>
      </c>
      <c r="E1957" s="15" t="s">
        <v>247</v>
      </c>
      <c r="F1957" s="15" t="s">
        <v>36</v>
      </c>
      <c r="G1957" s="15">
        <f xml:space="preserve"> IF( ISNA( 'F_Inputs - Reps override'!F1957 ), "", IF( ISBLANK( 'F_Inputs - Reps override'!F1957 ), 'F_Inputs - Reps'!F1957, 'F_Inputs - Reps override'!F1957 ) )</f>
        <v>59.955075577800301</v>
      </c>
      <c r="H1957" s="15">
        <f xml:space="preserve"> IF( ISNA( 'F_Inputs - Reps override'!G1957 ), "", IF( ISBLANK( 'F_Inputs - Reps override'!G1957 ), 'F_Inputs - Reps'!G1957, 'F_Inputs - Reps override'!G1957 ) )</f>
        <v>103.089865856548</v>
      </c>
      <c r="I1957" s="15">
        <f xml:space="preserve"> IF( ISNA( 'F_Inputs - Reps override'!H1957 ), "", IF( ISBLANK( 'F_Inputs - Reps override'!H1957 ), 'F_Inputs - Reps'!H1957, 'F_Inputs - Reps override'!H1957 ) )</f>
        <v>118.10997122579199</v>
      </c>
      <c r="J1957" s="15">
        <f xml:space="preserve"> IF( ISNA( 'F_Inputs - Reps override'!I1957 ), "", IF( ISBLANK( 'F_Inputs - Reps override'!I1957 ), 'F_Inputs - Reps'!I1957, 'F_Inputs - Reps override'!I1957 ) )</f>
        <v>117.95068417359001</v>
      </c>
      <c r="K1957" s="15">
        <f xml:space="preserve"> IF( ISNA( 'F_Inputs - Reps override'!J1957 ), "", IF( ISBLANK( 'F_Inputs - Reps override'!J1957 ), 'F_Inputs - Reps'!J1957, 'F_Inputs - Reps override'!J1957 ) )</f>
        <v>76.545522204484698</v>
      </c>
      <c r="L1957" s="7">
        <f t="shared" si="31"/>
        <v>475.65111903821497</v>
      </c>
      <c r="M1957" t="str">
        <f xml:space="preserve"> INDEX(Lookup!$D$3:$D$134, MATCH('Inputs - Reps'!D1957, Lookup!$C$3:$C$134, 0),)</f>
        <v>E Capex WWN</v>
      </c>
    </row>
    <row r="1958" spans="3:13">
      <c r="C1958" s="15" t="s">
        <v>311</v>
      </c>
      <c r="D1958" s="15" t="s">
        <v>248</v>
      </c>
      <c r="E1958" s="15" t="s">
        <v>249</v>
      </c>
      <c r="F1958" s="15" t="s">
        <v>36</v>
      </c>
      <c r="G1958" s="15">
        <f xml:space="preserve"> IF( ISNA( 'F_Inputs - Reps override'!F1958 ), "", IF( ISBLANK( 'F_Inputs - Reps override'!F1958 ), 'F_Inputs - Reps'!F1958, 'F_Inputs - Reps override'!F1958 ) )</f>
        <v>0</v>
      </c>
      <c r="H1958" s="15">
        <f xml:space="preserve"> IF( ISNA( 'F_Inputs - Reps override'!G1958 ), "", IF( ISBLANK( 'F_Inputs - Reps override'!G1958 ), 'F_Inputs - Reps'!G1958, 'F_Inputs - Reps override'!G1958 ) )</f>
        <v>0</v>
      </c>
      <c r="I1958" s="15">
        <f xml:space="preserve"> IF( ISNA( 'F_Inputs - Reps override'!H1958 ), "", IF( ISBLANK( 'F_Inputs - Reps override'!H1958 ), 'F_Inputs - Reps'!H1958, 'F_Inputs - Reps override'!H1958 ) )</f>
        <v>0</v>
      </c>
      <c r="J1958" s="15">
        <f xml:space="preserve"> IF( ISNA( 'F_Inputs - Reps override'!I1958 ), "", IF( ISBLANK( 'F_Inputs - Reps override'!I1958 ), 'F_Inputs - Reps'!I1958, 'F_Inputs - Reps override'!I1958 ) )</f>
        <v>0</v>
      </c>
      <c r="K1958" s="15">
        <f xml:space="preserve"> IF( ISNA( 'F_Inputs - Reps override'!J1958 ), "", IF( ISBLANK( 'F_Inputs - Reps override'!J1958 ), 'F_Inputs - Reps'!J1958, 'F_Inputs - Reps override'!J1958 ) )</f>
        <v>0</v>
      </c>
      <c r="L1958" s="7">
        <f t="shared" si="31"/>
        <v>0</v>
      </c>
      <c r="M1958" t="str">
        <f xml:space="preserve"> INDEX(Lookup!$D$3:$D$134, MATCH('Inputs - Reps'!D1958, Lookup!$C$3:$C$134, 0),)</f>
        <v>E Capex BIO</v>
      </c>
    </row>
    <row r="1959" spans="3:13">
      <c r="C1959" s="15" t="s">
        <v>311</v>
      </c>
      <c r="D1959" s="15" t="s">
        <v>250</v>
      </c>
      <c r="E1959" s="15" t="s">
        <v>251</v>
      </c>
      <c r="F1959" s="15" t="s">
        <v>36</v>
      </c>
      <c r="G1959" s="15">
        <f xml:space="preserve"> IF( ISNA( 'F_Inputs - Reps override'!F1959 ), "", IF( ISBLANK( 'F_Inputs - Reps override'!F1959 ), 'F_Inputs - Reps'!F1959, 'F_Inputs - Reps override'!F1959 ) )</f>
        <v>3.5569999999999999</v>
      </c>
      <c r="H1959" s="15">
        <f xml:space="preserve"> IF( ISNA( 'F_Inputs - Reps override'!G1959 ), "", IF( ISBLANK( 'F_Inputs - Reps override'!G1959 ), 'F_Inputs - Reps'!G1959, 'F_Inputs - Reps override'!G1959 ) )</f>
        <v>4.5819999999999999</v>
      </c>
      <c r="I1959" s="15">
        <f xml:space="preserve"> IF( ISNA( 'F_Inputs - Reps override'!H1959 ), "", IF( ISBLANK( 'F_Inputs - Reps override'!H1959 ), 'F_Inputs - Reps'!H1959, 'F_Inputs - Reps override'!H1959 ) )</f>
        <v>5.6719999999999997</v>
      </c>
      <c r="J1959" s="15">
        <f xml:space="preserve"> IF( ISNA( 'F_Inputs - Reps override'!I1959 ), "", IF( ISBLANK( 'F_Inputs - Reps override'!I1959 ), 'F_Inputs - Reps'!I1959, 'F_Inputs - Reps override'!I1959 ) )</f>
        <v>5.7809999999999997</v>
      </c>
      <c r="K1959" s="15">
        <f xml:space="preserve"> IF( ISNA( 'F_Inputs - Reps override'!J1959 ), "", IF( ISBLANK( 'F_Inputs - Reps override'!J1959 ), 'F_Inputs - Reps'!J1959, 'F_Inputs - Reps override'!J1959 ) )</f>
        <v>4.28</v>
      </c>
      <c r="L1959" s="7">
        <f t="shared" si="31"/>
        <v>23.872</v>
      </c>
      <c r="M1959" t="str">
        <f xml:space="preserve"> INDEX(Lookup!$D$3:$D$134, MATCH('Inputs - Reps'!D1959, Lookup!$C$3:$C$134, 0),)</f>
        <v>E Capex BIO</v>
      </c>
    </row>
    <row r="1960" spans="3:13">
      <c r="C1960" s="15" t="s">
        <v>311</v>
      </c>
      <c r="D1960" s="15" t="s">
        <v>252</v>
      </c>
      <c r="E1960" s="15" t="s">
        <v>253</v>
      </c>
      <c r="F1960" s="15" t="s">
        <v>36</v>
      </c>
      <c r="G1960" s="15">
        <f xml:space="preserve"> IF( ISNA( 'F_Inputs - Reps override'!F1960 ), "", IF( ISBLANK( 'F_Inputs - Reps override'!F1960 ), 'F_Inputs - Reps'!F1960, 'F_Inputs - Reps override'!F1960 ) )</f>
        <v>0</v>
      </c>
      <c r="H1960" s="15">
        <f xml:space="preserve"> IF( ISNA( 'F_Inputs - Reps override'!G1960 ), "", IF( ISBLANK( 'F_Inputs - Reps override'!G1960 ), 'F_Inputs - Reps'!G1960, 'F_Inputs - Reps override'!G1960 ) )</f>
        <v>0</v>
      </c>
      <c r="I1960" s="15">
        <f xml:space="preserve"> IF( ISNA( 'F_Inputs - Reps override'!H1960 ), "", IF( ISBLANK( 'F_Inputs - Reps override'!H1960 ), 'F_Inputs - Reps'!H1960, 'F_Inputs - Reps override'!H1960 ) )</f>
        <v>0</v>
      </c>
      <c r="J1960" s="15">
        <f xml:space="preserve"> IF( ISNA( 'F_Inputs - Reps override'!I1960 ), "", IF( ISBLANK( 'F_Inputs - Reps override'!I1960 ), 'F_Inputs - Reps'!I1960, 'F_Inputs - Reps override'!I1960 ) )</f>
        <v>0</v>
      </c>
      <c r="K1960" s="15">
        <f xml:space="preserve"> IF( ISNA( 'F_Inputs - Reps override'!J1960 ), "", IF( ISBLANK( 'F_Inputs - Reps override'!J1960 ), 'F_Inputs - Reps'!J1960, 'F_Inputs - Reps override'!J1960 ) )</f>
        <v>0</v>
      </c>
      <c r="L1960" s="7">
        <f t="shared" si="31"/>
        <v>0</v>
      </c>
      <c r="M1960" t="str">
        <f xml:space="preserve"> INDEX(Lookup!$D$3:$D$134, MATCH('Inputs - Reps'!D1960, Lookup!$C$3:$C$134, 0),)</f>
        <v>E Capex BIO</v>
      </c>
    </row>
    <row r="1961" spans="3:13">
      <c r="C1961" s="15" t="s">
        <v>311</v>
      </c>
      <c r="D1961" s="15" t="s">
        <v>254</v>
      </c>
      <c r="E1961" s="15" t="s">
        <v>255</v>
      </c>
      <c r="F1961" s="15" t="s">
        <v>36</v>
      </c>
      <c r="G1961" s="15">
        <f xml:space="preserve"> IF( ISNA( 'F_Inputs - Reps override'!F1961 ), "", IF( ISBLANK( 'F_Inputs - Reps override'!F1961 ), 'F_Inputs - Reps'!F1961, 'F_Inputs - Reps override'!F1961 ) )</f>
        <v>0</v>
      </c>
      <c r="H1961" s="15">
        <f xml:space="preserve"> IF( ISNA( 'F_Inputs - Reps override'!G1961 ), "", IF( ISBLANK( 'F_Inputs - Reps override'!G1961 ), 'F_Inputs - Reps'!G1961, 'F_Inputs - Reps override'!G1961 ) )</f>
        <v>0</v>
      </c>
      <c r="I1961" s="15">
        <f xml:space="preserve"> IF( ISNA( 'F_Inputs - Reps override'!H1961 ), "", IF( ISBLANK( 'F_Inputs - Reps override'!H1961 ), 'F_Inputs - Reps'!H1961, 'F_Inputs - Reps override'!H1961 ) )</f>
        <v>0</v>
      </c>
      <c r="J1961" s="15">
        <f xml:space="preserve"> IF( ISNA( 'F_Inputs - Reps override'!I1961 ), "", IF( ISBLANK( 'F_Inputs - Reps override'!I1961 ), 'F_Inputs - Reps'!I1961, 'F_Inputs - Reps override'!I1961 ) )</f>
        <v>0</v>
      </c>
      <c r="K1961" s="15">
        <f xml:space="preserve"> IF( ISNA( 'F_Inputs - Reps override'!J1961 ), "", IF( ISBLANK( 'F_Inputs - Reps override'!J1961 ), 'F_Inputs - Reps'!J1961, 'F_Inputs - Reps override'!J1961 ) )</f>
        <v>0</v>
      </c>
      <c r="L1961" s="7">
        <f t="shared" si="31"/>
        <v>0</v>
      </c>
      <c r="M1961" t="str">
        <f xml:space="preserve"> INDEX(Lookup!$D$3:$D$134, MATCH('Inputs - Reps'!D1961, Lookup!$C$3:$C$134, 0),)</f>
        <v>E Opex DMMY</v>
      </c>
    </row>
    <row r="1962" spans="3:13">
      <c r="C1962" s="15" t="s">
        <v>311</v>
      </c>
      <c r="D1962" s="15" t="s">
        <v>256</v>
      </c>
      <c r="E1962" s="15" t="s">
        <v>257</v>
      </c>
      <c r="F1962" s="15" t="s">
        <v>36</v>
      </c>
      <c r="G1962" s="15">
        <f xml:space="preserve"> IF( ISNA( 'F_Inputs - Reps override'!F1962 ), "", IF( ISBLANK( 'F_Inputs - Reps override'!F1962 ), 'F_Inputs - Reps'!F1962, 'F_Inputs - Reps override'!F1962 ) )</f>
        <v>0</v>
      </c>
      <c r="H1962" s="15">
        <f xml:space="preserve"> IF( ISNA( 'F_Inputs - Reps override'!G1962 ), "", IF( ISBLANK( 'F_Inputs - Reps override'!G1962 ), 'F_Inputs - Reps'!G1962, 'F_Inputs - Reps override'!G1962 ) )</f>
        <v>0</v>
      </c>
      <c r="I1962" s="15">
        <f xml:space="preserve"> IF( ISNA( 'F_Inputs - Reps override'!H1962 ), "", IF( ISBLANK( 'F_Inputs - Reps override'!H1962 ), 'F_Inputs - Reps'!H1962, 'F_Inputs - Reps override'!H1962 ) )</f>
        <v>0</v>
      </c>
      <c r="J1962" s="15">
        <f xml:space="preserve"> IF( ISNA( 'F_Inputs - Reps override'!I1962 ), "", IF( ISBLANK( 'F_Inputs - Reps override'!I1962 ), 'F_Inputs - Reps'!I1962, 'F_Inputs - Reps override'!I1962 ) )</f>
        <v>0</v>
      </c>
      <c r="K1962" s="15">
        <f xml:space="preserve"> IF( ISNA( 'F_Inputs - Reps override'!J1962 ), "", IF( ISBLANK( 'F_Inputs - Reps override'!J1962 ), 'F_Inputs - Reps'!J1962, 'F_Inputs - Reps override'!J1962 ) )</f>
        <v>0</v>
      </c>
      <c r="L1962" s="7">
        <f t="shared" si="31"/>
        <v>0</v>
      </c>
      <c r="M1962" t="str">
        <f xml:space="preserve"> INDEX(Lookup!$D$3:$D$134, MATCH('Inputs - Reps'!D1962, Lookup!$C$3:$C$134, 0),)</f>
        <v>E Capex DMMY</v>
      </c>
    </row>
    <row r="1963" spans="3:13">
      <c r="C1963" s="15" t="s">
        <v>311</v>
      </c>
      <c r="D1963" s="15" t="s">
        <v>258</v>
      </c>
      <c r="E1963" s="15" t="s">
        <v>259</v>
      </c>
      <c r="F1963" s="15" t="s">
        <v>36</v>
      </c>
      <c r="G1963" s="15">
        <f xml:space="preserve"> IF( ISNA( 'F_Inputs - Reps override'!F1963 ), "", IF( ISBLANK( 'F_Inputs - Reps override'!F1963 ), 'F_Inputs - Reps'!F1963, 'F_Inputs - Reps override'!F1963 ) )</f>
        <v>0</v>
      </c>
      <c r="H1963" s="15">
        <f xml:space="preserve"> IF( ISNA( 'F_Inputs - Reps override'!G1963 ), "", IF( ISBLANK( 'F_Inputs - Reps override'!G1963 ), 'F_Inputs - Reps'!G1963, 'F_Inputs - Reps override'!G1963 ) )</f>
        <v>0</v>
      </c>
      <c r="I1963" s="15">
        <f xml:space="preserve"> IF( ISNA( 'F_Inputs - Reps override'!H1963 ), "", IF( ISBLANK( 'F_Inputs - Reps override'!H1963 ), 'F_Inputs - Reps'!H1963, 'F_Inputs - Reps override'!H1963 ) )</f>
        <v>0</v>
      </c>
      <c r="J1963" s="15">
        <f xml:space="preserve"> IF( ISNA( 'F_Inputs - Reps override'!I1963 ), "", IF( ISBLANK( 'F_Inputs - Reps override'!I1963 ), 'F_Inputs - Reps'!I1963, 'F_Inputs - Reps override'!I1963 ) )</f>
        <v>0</v>
      </c>
      <c r="K1963" s="15">
        <f xml:space="preserve"> IF( ISNA( 'F_Inputs - Reps override'!J1963 ), "", IF( ISBLANK( 'F_Inputs - Reps override'!J1963 ), 'F_Inputs - Reps'!J1963, 'F_Inputs - Reps override'!J1963 ) )</f>
        <v>0</v>
      </c>
      <c r="L1963" s="7">
        <f t="shared" si="31"/>
        <v>0</v>
      </c>
      <c r="M1963" t="str">
        <f xml:space="preserve"> INDEX(Lookup!$D$3:$D$134, MATCH('Inputs - Reps'!D1963, Lookup!$C$3:$C$134, 0),)</f>
        <v>E Capex DMMY</v>
      </c>
    </row>
    <row r="1964" spans="3:13">
      <c r="C1964" s="15" t="s">
        <v>311</v>
      </c>
      <c r="D1964" s="15" t="s">
        <v>260</v>
      </c>
      <c r="E1964" s="15" t="s">
        <v>261</v>
      </c>
      <c r="F1964" s="15" t="s">
        <v>36</v>
      </c>
      <c r="G1964" s="15">
        <f xml:space="preserve"> IF( ISNA( 'F_Inputs - Reps override'!F1964 ), "", IF( ISBLANK( 'F_Inputs - Reps override'!F1964 ), 'F_Inputs - Reps'!F1964, 'F_Inputs - Reps override'!F1964 ) )</f>
        <v>0</v>
      </c>
      <c r="H1964" s="15">
        <f xml:space="preserve"> IF( ISNA( 'F_Inputs - Reps override'!G1964 ), "", IF( ISBLANK( 'F_Inputs - Reps override'!G1964 ), 'F_Inputs - Reps'!G1964, 'F_Inputs - Reps override'!G1964 ) )</f>
        <v>0</v>
      </c>
      <c r="I1964" s="15">
        <f xml:space="preserve"> IF( ISNA( 'F_Inputs - Reps override'!H1964 ), "", IF( ISBLANK( 'F_Inputs - Reps override'!H1964 ), 'F_Inputs - Reps'!H1964, 'F_Inputs - Reps override'!H1964 ) )</f>
        <v>0</v>
      </c>
      <c r="J1964" s="15">
        <f xml:space="preserve"> IF( ISNA( 'F_Inputs - Reps override'!I1964 ), "", IF( ISBLANK( 'F_Inputs - Reps override'!I1964 ), 'F_Inputs - Reps'!I1964, 'F_Inputs - Reps override'!I1964 ) )</f>
        <v>0</v>
      </c>
      <c r="K1964" s="15">
        <f xml:space="preserve"> IF( ISNA( 'F_Inputs - Reps override'!J1964 ), "", IF( ISBLANK( 'F_Inputs - Reps override'!J1964 ), 'F_Inputs - Reps'!J1964, 'F_Inputs - Reps override'!J1964 ) )</f>
        <v>0</v>
      </c>
      <c r="L1964" s="7">
        <f t="shared" si="31"/>
        <v>0</v>
      </c>
      <c r="M1964" t="str">
        <f xml:space="preserve"> INDEX(Lookup!$D$3:$D$134, MATCH('Inputs - Reps'!D1964, Lookup!$C$3:$C$134, 0),)</f>
        <v>E Capex DMMY</v>
      </c>
    </row>
    <row r="1965" spans="3:13">
      <c r="C1965" s="15" t="s">
        <v>311</v>
      </c>
      <c r="D1965" s="15" t="s">
        <v>262</v>
      </c>
      <c r="E1965" s="15" t="s">
        <v>263</v>
      </c>
      <c r="F1965" s="15" t="s">
        <v>36</v>
      </c>
      <c r="G1965" s="15">
        <f xml:space="preserve"> IF( ISNA( 'F_Inputs - Reps override'!F1965 ), "", IF( ISBLANK( 'F_Inputs - Reps override'!F1965 ), 'F_Inputs - Reps'!F1965, 'F_Inputs - Reps override'!F1965 ) )</f>
        <v>0</v>
      </c>
      <c r="H1965" s="15">
        <f xml:space="preserve"> IF( ISNA( 'F_Inputs - Reps override'!G1965 ), "", IF( ISBLANK( 'F_Inputs - Reps override'!G1965 ), 'F_Inputs - Reps'!G1965, 'F_Inputs - Reps override'!G1965 ) )</f>
        <v>0</v>
      </c>
      <c r="I1965" s="15">
        <f xml:space="preserve"> IF( ISNA( 'F_Inputs - Reps override'!H1965 ), "", IF( ISBLANK( 'F_Inputs - Reps override'!H1965 ), 'F_Inputs - Reps'!H1965, 'F_Inputs - Reps override'!H1965 ) )</f>
        <v>0</v>
      </c>
      <c r="J1965" s="15">
        <f xml:space="preserve"> IF( ISNA( 'F_Inputs - Reps override'!I1965 ), "", IF( ISBLANK( 'F_Inputs - Reps override'!I1965 ), 'F_Inputs - Reps'!I1965, 'F_Inputs - Reps override'!I1965 ) )</f>
        <v>0</v>
      </c>
      <c r="K1965" s="15">
        <f xml:space="preserve"> IF( ISNA( 'F_Inputs - Reps override'!J1965 ), "", IF( ISBLANK( 'F_Inputs - Reps override'!J1965 ), 'F_Inputs - Reps'!J1965, 'F_Inputs - Reps override'!J1965 ) )</f>
        <v>0</v>
      </c>
      <c r="L1965" s="7">
        <f t="shared" si="31"/>
        <v>0</v>
      </c>
      <c r="M1965" t="str">
        <f xml:space="preserve"> INDEX(Lookup!$D$3:$D$134, MATCH('Inputs - Reps'!D1965, Lookup!$C$3:$C$134, 0),)</f>
        <v>DMMY G&amp;C</v>
      </c>
    </row>
    <row r="1966" spans="3:13">
      <c r="C1966" s="15" t="s">
        <v>311</v>
      </c>
      <c r="D1966" s="15" t="s">
        <v>264</v>
      </c>
      <c r="E1966" s="15" t="s">
        <v>265</v>
      </c>
      <c r="F1966" s="15" t="s">
        <v>36</v>
      </c>
      <c r="G1966" s="15">
        <f xml:space="preserve"> IF( ISNA( 'F_Inputs - Reps override'!F1966 ), "", IF( ISBLANK( 'F_Inputs - Reps override'!F1966 ), 'F_Inputs - Reps'!F1966, 'F_Inputs - Reps override'!F1966 ) )</f>
        <v>2.1948634535368399</v>
      </c>
      <c r="H1966" s="15">
        <f xml:space="preserve"> IF( ISNA( 'F_Inputs - Reps override'!G1966 ), "", IF( ISBLANK( 'F_Inputs - Reps override'!G1966 ), 'F_Inputs - Reps'!G1966, 'F_Inputs - Reps override'!G1966 ) )</f>
        <v>2.2807039848639601</v>
      </c>
      <c r="I1966" s="15">
        <f xml:space="preserve"> IF( ISNA( 'F_Inputs - Reps override'!H1966 ), "", IF( ISBLANK( 'F_Inputs - Reps override'!H1966 ), 'F_Inputs - Reps'!H1966, 'F_Inputs - Reps override'!H1966 ) )</f>
        <v>2.2805135677950701</v>
      </c>
      <c r="J1966" s="15">
        <f xml:space="preserve"> IF( ISNA( 'F_Inputs - Reps override'!I1966 ), "", IF( ISBLANK( 'F_Inputs - Reps override'!I1966 ), 'F_Inputs - Reps'!I1966, 'F_Inputs - Reps override'!I1966 ) )</f>
        <v>2.27771973158888</v>
      </c>
      <c r="K1966" s="15">
        <f xml:space="preserve"> IF( ISNA( 'F_Inputs - Reps override'!J1966 ), "", IF( ISBLANK( 'F_Inputs - Reps override'!J1966 ), 'F_Inputs - Reps'!J1966, 'F_Inputs - Reps override'!J1966 ) )</f>
        <v>2.3241680278682102</v>
      </c>
      <c r="L1966" s="7">
        <f t="shared" si="31"/>
        <v>11.357968765652959</v>
      </c>
      <c r="M1966" t="str">
        <f xml:space="preserve"> INDEX(Lookup!$D$3:$D$134, MATCH('Inputs - Reps'!D1966, Lookup!$C$3:$C$134, 0),)</f>
        <v>3rd Opex WR</v>
      </c>
    </row>
    <row r="1967" spans="3:13">
      <c r="C1967" s="15" t="s">
        <v>311</v>
      </c>
      <c r="D1967" s="15" t="s">
        <v>266</v>
      </c>
      <c r="E1967" s="15" t="s">
        <v>267</v>
      </c>
      <c r="F1967" s="15" t="s">
        <v>36</v>
      </c>
      <c r="G1967" s="15">
        <f xml:space="preserve"> IF( ISNA( 'F_Inputs - Reps override'!F1967 ), "", IF( ISBLANK( 'F_Inputs - Reps override'!F1967 ), 'F_Inputs - Reps'!F1967, 'F_Inputs - Reps override'!F1967 ) )</f>
        <v>0.27563020884100198</v>
      </c>
      <c r="H1967" s="15">
        <f xml:space="preserve"> IF( ISNA( 'F_Inputs - Reps override'!G1967 ), "", IF( ISBLANK( 'F_Inputs - Reps override'!G1967 ), 'F_Inputs - Reps'!G1967, 'F_Inputs - Reps override'!G1967 ) )</f>
        <v>0.29508435716922299</v>
      </c>
      <c r="I1967" s="15">
        <f xml:space="preserve"> IF( ISNA( 'F_Inputs - Reps override'!H1967 ), "", IF( ISBLANK( 'F_Inputs - Reps override'!H1967 ), 'F_Inputs - Reps'!H1967, 'F_Inputs - Reps override'!H1967 ) )</f>
        <v>0.30001177379562399</v>
      </c>
      <c r="J1967" s="15">
        <f xml:space="preserve"> IF( ISNA( 'F_Inputs - Reps override'!I1967 ), "", IF( ISBLANK( 'F_Inputs - Reps override'!I1967 ), 'F_Inputs - Reps'!I1967, 'F_Inputs - Reps override'!I1967 ) )</f>
        <v>0.30466606101050903</v>
      </c>
      <c r="K1967" s="15">
        <f xml:space="preserve"> IF( ISNA( 'F_Inputs - Reps override'!J1967 ), "", IF( ISBLANK( 'F_Inputs - Reps override'!J1967 ), 'F_Inputs - Reps'!J1967, 'F_Inputs - Reps override'!J1967 ) )</f>
        <v>0.32488202948024703</v>
      </c>
      <c r="L1967" s="7">
        <f t="shared" si="31"/>
        <v>1.5002744302966049</v>
      </c>
      <c r="M1967" t="str">
        <f xml:space="preserve"> INDEX(Lookup!$D$3:$D$134, MATCH('Inputs - Reps'!D1967, Lookup!$C$3:$C$134, 0),)</f>
        <v>3rd Opex WN</v>
      </c>
    </row>
    <row r="1968" spans="3:13">
      <c r="C1968" s="15" t="s">
        <v>311</v>
      </c>
      <c r="D1968" s="15" t="s">
        <v>268</v>
      </c>
      <c r="E1968" s="15" t="s">
        <v>269</v>
      </c>
      <c r="F1968" s="15" t="s">
        <v>36</v>
      </c>
      <c r="G1968" s="15">
        <f xml:space="preserve"> IF( ISNA( 'F_Inputs - Reps override'!F1968 ), "", IF( ISBLANK( 'F_Inputs - Reps override'!F1968 ), 'F_Inputs - Reps'!F1968, 'F_Inputs - Reps override'!F1968 ) )</f>
        <v>4.0990599035636599</v>
      </c>
      <c r="H1968" s="15">
        <f xml:space="preserve"> IF( ISNA( 'F_Inputs - Reps override'!G1968 ), "", IF( ISBLANK( 'F_Inputs - Reps override'!G1968 ), 'F_Inputs - Reps'!G1968, 'F_Inputs - Reps override'!G1968 ) )</f>
        <v>4.1994857429703796</v>
      </c>
      <c r="I1968" s="15">
        <f xml:space="preserve"> IF( ISNA( 'F_Inputs - Reps override'!H1968 ), "", IF( ISBLANK( 'F_Inputs - Reps override'!H1968 ), 'F_Inputs - Reps'!H1968, 'F_Inputs - Reps override'!H1968 ) )</f>
        <v>4.2022592913290699</v>
      </c>
      <c r="J1968" s="15">
        <f xml:space="preserve"> IF( ISNA( 'F_Inputs - Reps override'!I1968 ), "", IF( ISBLANK( 'F_Inputs - Reps override'!I1968 ), 'F_Inputs - Reps'!I1968, 'F_Inputs - Reps override'!I1968 ) )</f>
        <v>4.2041006564719403</v>
      </c>
      <c r="K1968" s="15">
        <f xml:space="preserve"> IF( ISNA( 'F_Inputs - Reps override'!J1968 ), "", IF( ISBLANK( 'F_Inputs - Reps override'!J1968 ), 'F_Inputs - Reps'!J1968, 'F_Inputs - Reps override'!J1968 ) )</f>
        <v>4.2572643351894204</v>
      </c>
      <c r="L1968" s="7">
        <f t="shared" si="31"/>
        <v>20.962169929524471</v>
      </c>
      <c r="M1968" t="str">
        <f xml:space="preserve"> INDEX(Lookup!$D$3:$D$134, MATCH('Inputs - Reps'!D1968, Lookup!$C$3:$C$134, 0),)</f>
        <v>3rd Opex WN</v>
      </c>
    </row>
    <row r="1969" spans="3:13">
      <c r="C1969" s="15" t="s">
        <v>311</v>
      </c>
      <c r="D1969" s="15" t="s">
        <v>270</v>
      </c>
      <c r="E1969" s="15" t="s">
        <v>271</v>
      </c>
      <c r="F1969" s="15" t="s">
        <v>36</v>
      </c>
      <c r="G1969" s="15">
        <f xml:space="preserve"> IF( ISNA( 'F_Inputs - Reps override'!F1969 ), "", IF( ISBLANK( 'F_Inputs - Reps override'!F1969 ), 'F_Inputs - Reps'!F1969, 'F_Inputs - Reps override'!F1969 ) )</f>
        <v>1.11592592878069</v>
      </c>
      <c r="H1969" s="15">
        <f xml:space="preserve"> IF( ISNA( 'F_Inputs - Reps override'!G1969 ), "", IF( ISBLANK( 'F_Inputs - Reps override'!G1969 ), 'F_Inputs - Reps'!G1969, 'F_Inputs - Reps override'!G1969 ) )</f>
        <v>1.11970926110856</v>
      </c>
      <c r="I1969" s="15">
        <f xml:space="preserve"> IF( ISNA( 'F_Inputs - Reps override'!H1969 ), "", IF( ISBLANK( 'F_Inputs - Reps override'!H1969 ), 'F_Inputs - Reps'!H1969, 'F_Inputs - Reps override'!H1969 ) )</f>
        <v>1.12333795872514</v>
      </c>
      <c r="J1969" s="15">
        <f xml:space="preserve"> IF( ISNA( 'F_Inputs - Reps override'!I1969 ), "", IF( ISBLANK( 'F_Inputs - Reps override'!I1969 ), 'F_Inputs - Reps'!I1969, 'F_Inputs - Reps override'!I1969 ) )</f>
        <v>1.1267792861358099</v>
      </c>
      <c r="K1969" s="15">
        <f xml:space="preserve"> IF( ISNA( 'F_Inputs - Reps override'!J1969 ), "", IF( ISBLANK( 'F_Inputs - Reps override'!J1969 ), 'F_Inputs - Reps'!J1969, 'F_Inputs - Reps override'!J1969 ) )</f>
        <v>1.1301193147303701</v>
      </c>
      <c r="L1969" s="7">
        <f t="shared" si="31"/>
        <v>5.6158717494805703</v>
      </c>
      <c r="M1969" t="str">
        <f xml:space="preserve"> INDEX(Lookup!$D$3:$D$134, MATCH('Inputs - Reps'!D1969, Lookup!$C$3:$C$134, 0),)</f>
        <v>3rd Opex WN</v>
      </c>
    </row>
    <row r="1970" spans="3:13">
      <c r="C1970" s="15" t="s">
        <v>311</v>
      </c>
      <c r="D1970" s="15" t="s">
        <v>272</v>
      </c>
      <c r="E1970" s="15" t="s">
        <v>273</v>
      </c>
      <c r="F1970" s="15" t="s">
        <v>36</v>
      </c>
      <c r="G1970" s="15">
        <f xml:space="preserve"> IF( ISNA( 'F_Inputs - Reps override'!F1970 ), "", IF( ISBLANK( 'F_Inputs - Reps override'!F1970 ), 'F_Inputs - Reps'!F1970, 'F_Inputs - Reps override'!F1970 ) )</f>
        <v>0.69901504068353104</v>
      </c>
      <c r="H1970" s="15">
        <f xml:space="preserve"> IF( ISNA( 'F_Inputs - Reps override'!G1970 ), "", IF( ISBLANK( 'F_Inputs - Reps override'!G1970 ), 'F_Inputs - Reps'!G1970, 'F_Inputs - Reps override'!G1970 ) )</f>
        <v>0.703175095192618</v>
      </c>
      <c r="I1970" s="15">
        <f xml:space="preserve"> IF( ISNA( 'F_Inputs - Reps override'!H1970 ), "", IF( ISBLANK( 'F_Inputs - Reps override'!H1970 ), 'F_Inputs - Reps'!H1970, 'F_Inputs - Reps override'!H1970 ) )</f>
        <v>0.70716511736719501</v>
      </c>
      <c r="J1970" s="15">
        <f xml:space="preserve"> IF( ISNA( 'F_Inputs - Reps override'!I1970 ), "", IF( ISBLANK( 'F_Inputs - Reps override'!I1970 ), 'F_Inputs - Reps'!I1970, 'F_Inputs - Reps override'!I1970 ) )</f>
        <v>0.71094911210287903</v>
      </c>
      <c r="K1970" s="15">
        <f xml:space="preserve"> IF( ISNA( 'F_Inputs - Reps override'!J1970 ), "", IF( ISBLANK( 'F_Inputs - Reps override'!J1970 ), 'F_Inputs - Reps'!J1970, 'F_Inputs - Reps override'!J1970 ) )</f>
        <v>0.71462172127678503</v>
      </c>
      <c r="L1970" s="7">
        <f t="shared" si="31"/>
        <v>3.5349260866230079</v>
      </c>
      <c r="M1970" t="str">
        <f xml:space="preserve"> INDEX(Lookup!$D$3:$D$134, MATCH('Inputs - Reps'!D1970, Lookup!$C$3:$C$134, 0),)</f>
        <v>3rd Opex WWN</v>
      </c>
    </row>
    <row r="1971" spans="3:13">
      <c r="C1971" s="15" t="s">
        <v>311</v>
      </c>
      <c r="D1971" s="15" t="s">
        <v>274</v>
      </c>
      <c r="E1971" s="15" t="s">
        <v>275</v>
      </c>
      <c r="F1971" s="15" t="s">
        <v>36</v>
      </c>
      <c r="G1971" s="15">
        <f xml:space="preserve"> IF( ISNA( 'F_Inputs - Reps override'!F1971 ), "", IF( ISBLANK( 'F_Inputs - Reps override'!F1971 ), 'F_Inputs - Reps'!F1971, 'F_Inputs - Reps override'!F1971 ) )</f>
        <v>0</v>
      </c>
      <c r="H1971" s="15">
        <f xml:space="preserve"> IF( ISNA( 'F_Inputs - Reps override'!G1971 ), "", IF( ISBLANK( 'F_Inputs - Reps override'!G1971 ), 'F_Inputs - Reps'!G1971, 'F_Inputs - Reps override'!G1971 ) )</f>
        <v>0</v>
      </c>
      <c r="I1971" s="15">
        <f xml:space="preserve"> IF( ISNA( 'F_Inputs - Reps override'!H1971 ), "", IF( ISBLANK( 'F_Inputs - Reps override'!H1971 ), 'F_Inputs - Reps'!H1971, 'F_Inputs - Reps override'!H1971 ) )</f>
        <v>0</v>
      </c>
      <c r="J1971" s="15">
        <f xml:space="preserve"> IF( ISNA( 'F_Inputs - Reps override'!I1971 ), "", IF( ISBLANK( 'F_Inputs - Reps override'!I1971 ), 'F_Inputs - Reps'!I1971, 'F_Inputs - Reps override'!I1971 ) )</f>
        <v>0</v>
      </c>
      <c r="K1971" s="15">
        <f xml:space="preserve"> IF( ISNA( 'F_Inputs - Reps override'!J1971 ), "", IF( ISBLANK( 'F_Inputs - Reps override'!J1971 ), 'F_Inputs - Reps'!J1971, 'F_Inputs - Reps override'!J1971 ) )</f>
        <v>0</v>
      </c>
      <c r="L1971" s="7">
        <f t="shared" si="31"/>
        <v>0</v>
      </c>
      <c r="M1971" t="str">
        <f xml:space="preserve"> INDEX(Lookup!$D$3:$D$134, MATCH('Inputs - Reps'!D1971, Lookup!$C$3:$C$134, 0),)</f>
        <v>3rd Opex WWN</v>
      </c>
    </row>
    <row r="1972" spans="3:13">
      <c r="C1972" s="15" t="s">
        <v>311</v>
      </c>
      <c r="D1972" s="15" t="s">
        <v>276</v>
      </c>
      <c r="E1972" s="15" t="s">
        <v>277</v>
      </c>
      <c r="F1972" s="15" t="s">
        <v>36</v>
      </c>
      <c r="G1972" s="15">
        <f xml:space="preserve"> IF( ISNA( 'F_Inputs - Reps override'!F1972 ), "", IF( ISBLANK( 'F_Inputs - Reps override'!F1972 ), 'F_Inputs - Reps'!F1972, 'F_Inputs - Reps override'!F1972 ) )</f>
        <v>0</v>
      </c>
      <c r="H1972" s="15">
        <f xml:space="preserve"> IF( ISNA( 'F_Inputs - Reps override'!G1972 ), "", IF( ISBLANK( 'F_Inputs - Reps override'!G1972 ), 'F_Inputs - Reps'!G1972, 'F_Inputs - Reps override'!G1972 ) )</f>
        <v>0</v>
      </c>
      <c r="I1972" s="15">
        <f xml:space="preserve"> IF( ISNA( 'F_Inputs - Reps override'!H1972 ), "", IF( ISBLANK( 'F_Inputs - Reps override'!H1972 ), 'F_Inputs - Reps'!H1972, 'F_Inputs - Reps override'!H1972 ) )</f>
        <v>0</v>
      </c>
      <c r="J1972" s="15">
        <f xml:space="preserve"> IF( ISNA( 'F_Inputs - Reps override'!I1972 ), "", IF( ISBLANK( 'F_Inputs - Reps override'!I1972 ), 'F_Inputs - Reps'!I1972, 'F_Inputs - Reps override'!I1972 ) )</f>
        <v>0</v>
      </c>
      <c r="K1972" s="15">
        <f xml:space="preserve"> IF( ISNA( 'F_Inputs - Reps override'!J1972 ), "", IF( ISBLANK( 'F_Inputs - Reps override'!J1972 ), 'F_Inputs - Reps'!J1972, 'F_Inputs - Reps override'!J1972 ) )</f>
        <v>0</v>
      </c>
      <c r="L1972" s="7">
        <f t="shared" si="31"/>
        <v>0</v>
      </c>
      <c r="M1972" t="str">
        <f xml:space="preserve"> INDEX(Lookup!$D$3:$D$134, MATCH('Inputs - Reps'!D1972, Lookup!$C$3:$C$134, 0),)</f>
        <v>3rd Opex BIO</v>
      </c>
    </row>
    <row r="1973" spans="3:13">
      <c r="C1973" s="15" t="s">
        <v>311</v>
      </c>
      <c r="D1973" s="15" t="s">
        <v>278</v>
      </c>
      <c r="E1973" s="15" t="s">
        <v>279</v>
      </c>
      <c r="F1973" s="15" t="s">
        <v>36</v>
      </c>
      <c r="G1973" s="15">
        <f xml:space="preserve"> IF( ISNA( 'F_Inputs - Reps override'!F1973 ), "", IF( ISBLANK( 'F_Inputs - Reps override'!F1973 ), 'F_Inputs - Reps'!F1973, 'F_Inputs - Reps override'!F1973 ) )</f>
        <v>0</v>
      </c>
      <c r="H1973" s="15">
        <f xml:space="preserve"> IF( ISNA( 'F_Inputs - Reps override'!G1973 ), "", IF( ISBLANK( 'F_Inputs - Reps override'!G1973 ), 'F_Inputs - Reps'!G1973, 'F_Inputs - Reps override'!G1973 ) )</f>
        <v>0</v>
      </c>
      <c r="I1973" s="15">
        <f xml:space="preserve"> IF( ISNA( 'F_Inputs - Reps override'!H1973 ), "", IF( ISBLANK( 'F_Inputs - Reps override'!H1973 ), 'F_Inputs - Reps'!H1973, 'F_Inputs - Reps override'!H1973 ) )</f>
        <v>0</v>
      </c>
      <c r="J1973" s="15">
        <f xml:space="preserve"> IF( ISNA( 'F_Inputs - Reps override'!I1973 ), "", IF( ISBLANK( 'F_Inputs - Reps override'!I1973 ), 'F_Inputs - Reps'!I1973, 'F_Inputs - Reps override'!I1973 ) )</f>
        <v>0</v>
      </c>
      <c r="K1973" s="15">
        <f xml:space="preserve"> IF( ISNA( 'F_Inputs - Reps override'!J1973 ), "", IF( ISBLANK( 'F_Inputs - Reps override'!J1973 ), 'F_Inputs - Reps'!J1973, 'F_Inputs - Reps override'!J1973 ) )</f>
        <v>0</v>
      </c>
      <c r="L1973" s="7">
        <f t="shared" si="31"/>
        <v>0</v>
      </c>
      <c r="M1973" t="str">
        <f xml:space="preserve"> INDEX(Lookup!$D$3:$D$134, MATCH('Inputs - Reps'!D1973, Lookup!$C$3:$C$134, 0),)</f>
        <v>3rd Opex BIO</v>
      </c>
    </row>
    <row r="1974" spans="3:13">
      <c r="C1974" s="15" t="s">
        <v>311</v>
      </c>
      <c r="D1974" s="15" t="s">
        <v>280</v>
      </c>
      <c r="E1974" s="15" t="s">
        <v>281</v>
      </c>
      <c r="F1974" s="15" t="s">
        <v>36</v>
      </c>
      <c r="G1974" s="15">
        <f xml:space="preserve"> IF( ISNA( 'F_Inputs - Reps override'!F1974 ), "", IF( ISBLANK( 'F_Inputs - Reps override'!F1974 ), 'F_Inputs - Reps'!F1974, 'F_Inputs - Reps override'!F1974 ) )</f>
        <v>0</v>
      </c>
      <c r="H1974" s="15">
        <f xml:space="preserve"> IF( ISNA( 'F_Inputs - Reps override'!G1974 ), "", IF( ISBLANK( 'F_Inputs - Reps override'!G1974 ), 'F_Inputs - Reps'!G1974, 'F_Inputs - Reps override'!G1974 ) )</f>
        <v>0</v>
      </c>
      <c r="I1974" s="15">
        <f xml:space="preserve"> IF( ISNA( 'F_Inputs - Reps override'!H1974 ), "", IF( ISBLANK( 'F_Inputs - Reps override'!H1974 ), 'F_Inputs - Reps'!H1974, 'F_Inputs - Reps override'!H1974 ) )</f>
        <v>0</v>
      </c>
      <c r="J1974" s="15">
        <f xml:space="preserve"> IF( ISNA( 'F_Inputs - Reps override'!I1974 ), "", IF( ISBLANK( 'F_Inputs - Reps override'!I1974 ), 'F_Inputs - Reps'!I1974, 'F_Inputs - Reps override'!I1974 ) )</f>
        <v>0</v>
      </c>
      <c r="K1974" s="15">
        <f xml:space="preserve"> IF( ISNA( 'F_Inputs - Reps override'!J1974 ), "", IF( ISBLANK( 'F_Inputs - Reps override'!J1974 ), 'F_Inputs - Reps'!J1974, 'F_Inputs - Reps override'!J1974 ) )</f>
        <v>0</v>
      </c>
      <c r="L1974" s="7">
        <f t="shared" si="31"/>
        <v>0</v>
      </c>
      <c r="M1974" t="str">
        <f xml:space="preserve"> INDEX(Lookup!$D$3:$D$134, MATCH('Inputs - Reps'!D1974, Lookup!$C$3:$C$134, 0),)</f>
        <v>3rd Opex BIO</v>
      </c>
    </row>
    <row r="1975" spans="3:13">
      <c r="C1975" s="15" t="s">
        <v>311</v>
      </c>
      <c r="D1975" s="15" t="s">
        <v>282</v>
      </c>
      <c r="E1975" s="15" t="s">
        <v>283</v>
      </c>
      <c r="F1975" s="15" t="s">
        <v>36</v>
      </c>
      <c r="G1975" s="15">
        <f xml:space="preserve"> IF( ISNA( 'F_Inputs - Reps override'!F1975 ), "", IF( ISBLANK( 'F_Inputs - Reps override'!F1975 ), 'F_Inputs - Reps'!F1975, 'F_Inputs - Reps override'!F1975 ) )</f>
        <v>0</v>
      </c>
      <c r="H1975" s="15">
        <f xml:space="preserve"> IF( ISNA( 'F_Inputs - Reps override'!G1975 ), "", IF( ISBLANK( 'F_Inputs - Reps override'!G1975 ), 'F_Inputs - Reps'!G1975, 'F_Inputs - Reps override'!G1975 ) )</f>
        <v>0</v>
      </c>
      <c r="I1975" s="15">
        <f xml:space="preserve"> IF( ISNA( 'F_Inputs - Reps override'!H1975 ), "", IF( ISBLANK( 'F_Inputs - Reps override'!H1975 ), 'F_Inputs - Reps'!H1975, 'F_Inputs - Reps override'!H1975 ) )</f>
        <v>0</v>
      </c>
      <c r="J1975" s="15">
        <f xml:space="preserve"> IF( ISNA( 'F_Inputs - Reps override'!I1975 ), "", IF( ISBLANK( 'F_Inputs - Reps override'!I1975 ), 'F_Inputs - Reps'!I1975, 'F_Inputs - Reps override'!I1975 ) )</f>
        <v>0</v>
      </c>
      <c r="K1975" s="15">
        <f xml:space="preserve"> IF( ISNA( 'F_Inputs - Reps override'!J1975 ), "", IF( ISBLANK( 'F_Inputs - Reps override'!J1975 ), 'F_Inputs - Reps'!J1975, 'F_Inputs - Reps override'!J1975 ) )</f>
        <v>0</v>
      </c>
      <c r="L1975" s="7">
        <f t="shared" si="31"/>
        <v>0</v>
      </c>
      <c r="M1975" t="str">
        <f xml:space="preserve"> INDEX(Lookup!$D$3:$D$134, MATCH('Inputs - Reps'!D1975, Lookup!$C$3:$C$134, 0),)</f>
        <v>3rd Capex WR</v>
      </c>
    </row>
    <row r="1976" spans="3:13">
      <c r="C1976" s="15" t="s">
        <v>311</v>
      </c>
      <c r="D1976" s="15" t="s">
        <v>284</v>
      </c>
      <c r="E1976" s="15" t="s">
        <v>285</v>
      </c>
      <c r="F1976" s="15" t="s">
        <v>36</v>
      </c>
      <c r="G1976" s="15">
        <f xml:space="preserve"> IF( ISNA( 'F_Inputs - Reps override'!F1976 ), "", IF( ISBLANK( 'F_Inputs - Reps override'!F1976 ), 'F_Inputs - Reps'!F1976, 'F_Inputs - Reps override'!F1976 ) )</f>
        <v>0</v>
      </c>
      <c r="H1976" s="15">
        <f xml:space="preserve"> IF( ISNA( 'F_Inputs - Reps override'!G1976 ), "", IF( ISBLANK( 'F_Inputs - Reps override'!G1976 ), 'F_Inputs - Reps'!G1976, 'F_Inputs - Reps override'!G1976 ) )</f>
        <v>0</v>
      </c>
      <c r="I1976" s="15">
        <f xml:space="preserve"> IF( ISNA( 'F_Inputs - Reps override'!H1976 ), "", IF( ISBLANK( 'F_Inputs - Reps override'!H1976 ), 'F_Inputs - Reps'!H1976, 'F_Inputs - Reps override'!H1976 ) )</f>
        <v>0</v>
      </c>
      <c r="J1976" s="15">
        <f xml:space="preserve"> IF( ISNA( 'F_Inputs - Reps override'!I1976 ), "", IF( ISBLANK( 'F_Inputs - Reps override'!I1976 ), 'F_Inputs - Reps'!I1976, 'F_Inputs - Reps override'!I1976 ) )</f>
        <v>0</v>
      </c>
      <c r="K1976" s="15">
        <f xml:space="preserve"> IF( ISNA( 'F_Inputs - Reps override'!J1976 ), "", IF( ISBLANK( 'F_Inputs - Reps override'!J1976 ), 'F_Inputs - Reps'!J1976, 'F_Inputs - Reps override'!J1976 ) )</f>
        <v>0</v>
      </c>
      <c r="L1976" s="7">
        <f t="shared" si="31"/>
        <v>0</v>
      </c>
      <c r="M1976" t="str">
        <f xml:space="preserve"> INDEX(Lookup!$D$3:$D$134, MATCH('Inputs - Reps'!D1976, Lookup!$C$3:$C$134, 0),)</f>
        <v>3rd Capex WN</v>
      </c>
    </row>
    <row r="1977" spans="3:13">
      <c r="C1977" s="15" t="s">
        <v>311</v>
      </c>
      <c r="D1977" s="15" t="s">
        <v>286</v>
      </c>
      <c r="E1977" s="15" t="s">
        <v>269</v>
      </c>
      <c r="F1977" s="15" t="s">
        <v>36</v>
      </c>
      <c r="G1977" s="15">
        <f xml:space="preserve"> IF( ISNA( 'F_Inputs - Reps override'!F1977 ), "", IF( ISBLANK( 'F_Inputs - Reps override'!F1977 ), 'F_Inputs - Reps'!F1977, 'F_Inputs - Reps override'!F1977 ) )</f>
        <v>0</v>
      </c>
      <c r="H1977" s="15">
        <f xml:space="preserve"> IF( ISNA( 'F_Inputs - Reps override'!G1977 ), "", IF( ISBLANK( 'F_Inputs - Reps override'!G1977 ), 'F_Inputs - Reps'!G1977, 'F_Inputs - Reps override'!G1977 ) )</f>
        <v>0</v>
      </c>
      <c r="I1977" s="15">
        <f xml:space="preserve"> IF( ISNA( 'F_Inputs - Reps override'!H1977 ), "", IF( ISBLANK( 'F_Inputs - Reps override'!H1977 ), 'F_Inputs - Reps'!H1977, 'F_Inputs - Reps override'!H1977 ) )</f>
        <v>0</v>
      </c>
      <c r="J1977" s="15">
        <f xml:space="preserve"> IF( ISNA( 'F_Inputs - Reps override'!I1977 ), "", IF( ISBLANK( 'F_Inputs - Reps override'!I1977 ), 'F_Inputs - Reps'!I1977, 'F_Inputs - Reps override'!I1977 ) )</f>
        <v>0</v>
      </c>
      <c r="K1977" s="15">
        <f xml:space="preserve"> IF( ISNA( 'F_Inputs - Reps override'!J1977 ), "", IF( ISBLANK( 'F_Inputs - Reps override'!J1977 ), 'F_Inputs - Reps'!J1977, 'F_Inputs - Reps override'!J1977 ) )</f>
        <v>0</v>
      </c>
      <c r="L1977" s="7">
        <f t="shared" si="31"/>
        <v>0</v>
      </c>
      <c r="M1977" t="str">
        <f xml:space="preserve"> INDEX(Lookup!$D$3:$D$134, MATCH('Inputs - Reps'!D1977, Lookup!$C$3:$C$134, 0),)</f>
        <v>3rd Capex WN</v>
      </c>
    </row>
    <row r="1978" spans="3:13">
      <c r="C1978" s="15" t="s">
        <v>311</v>
      </c>
      <c r="D1978" s="15" t="s">
        <v>287</v>
      </c>
      <c r="E1978" s="15" t="s">
        <v>271</v>
      </c>
      <c r="F1978" s="15" t="s">
        <v>36</v>
      </c>
      <c r="G1978" s="15">
        <f xml:space="preserve"> IF( ISNA( 'F_Inputs - Reps override'!F1978 ), "", IF( ISBLANK( 'F_Inputs - Reps override'!F1978 ), 'F_Inputs - Reps'!F1978, 'F_Inputs - Reps override'!F1978 ) )</f>
        <v>0</v>
      </c>
      <c r="H1978" s="15">
        <f xml:space="preserve"> IF( ISNA( 'F_Inputs - Reps override'!G1978 ), "", IF( ISBLANK( 'F_Inputs - Reps override'!G1978 ), 'F_Inputs - Reps'!G1978, 'F_Inputs - Reps override'!G1978 ) )</f>
        <v>0</v>
      </c>
      <c r="I1978" s="15">
        <f xml:space="preserve"> IF( ISNA( 'F_Inputs - Reps override'!H1978 ), "", IF( ISBLANK( 'F_Inputs - Reps override'!H1978 ), 'F_Inputs - Reps'!H1978, 'F_Inputs - Reps override'!H1978 ) )</f>
        <v>0</v>
      </c>
      <c r="J1978" s="15">
        <f xml:space="preserve"> IF( ISNA( 'F_Inputs - Reps override'!I1978 ), "", IF( ISBLANK( 'F_Inputs - Reps override'!I1978 ), 'F_Inputs - Reps'!I1978, 'F_Inputs - Reps override'!I1978 ) )</f>
        <v>0</v>
      </c>
      <c r="K1978" s="15">
        <f xml:space="preserve"> IF( ISNA( 'F_Inputs - Reps override'!J1978 ), "", IF( ISBLANK( 'F_Inputs - Reps override'!J1978 ), 'F_Inputs - Reps'!J1978, 'F_Inputs - Reps override'!J1978 ) )</f>
        <v>0</v>
      </c>
      <c r="L1978" s="7">
        <f t="shared" si="31"/>
        <v>0</v>
      </c>
      <c r="M1978" t="str">
        <f xml:space="preserve"> INDEX(Lookup!$D$3:$D$134, MATCH('Inputs - Reps'!D1978, Lookup!$C$3:$C$134, 0),)</f>
        <v>3rd Capex WN</v>
      </c>
    </row>
    <row r="1979" spans="3:13">
      <c r="C1979" s="15" t="s">
        <v>311</v>
      </c>
      <c r="D1979" s="15" t="s">
        <v>288</v>
      </c>
      <c r="E1979" s="15" t="s">
        <v>289</v>
      </c>
      <c r="F1979" s="15" t="s">
        <v>36</v>
      </c>
      <c r="G1979" s="15">
        <f xml:space="preserve"> IF( ISNA( 'F_Inputs - Reps override'!F1979 ), "", IF( ISBLANK( 'F_Inputs - Reps override'!F1979 ), 'F_Inputs - Reps'!F1979, 'F_Inputs - Reps override'!F1979 ) )</f>
        <v>0</v>
      </c>
      <c r="H1979" s="15">
        <f xml:space="preserve"> IF( ISNA( 'F_Inputs - Reps override'!G1979 ), "", IF( ISBLANK( 'F_Inputs - Reps override'!G1979 ), 'F_Inputs - Reps'!G1979, 'F_Inputs - Reps override'!G1979 ) )</f>
        <v>0</v>
      </c>
      <c r="I1979" s="15">
        <f xml:space="preserve"> IF( ISNA( 'F_Inputs - Reps override'!H1979 ), "", IF( ISBLANK( 'F_Inputs - Reps override'!H1979 ), 'F_Inputs - Reps'!H1979, 'F_Inputs - Reps override'!H1979 ) )</f>
        <v>0</v>
      </c>
      <c r="J1979" s="15">
        <f xml:space="preserve"> IF( ISNA( 'F_Inputs - Reps override'!I1979 ), "", IF( ISBLANK( 'F_Inputs - Reps override'!I1979 ), 'F_Inputs - Reps'!I1979, 'F_Inputs - Reps override'!I1979 ) )</f>
        <v>0</v>
      </c>
      <c r="K1979" s="15">
        <f xml:space="preserve"> IF( ISNA( 'F_Inputs - Reps override'!J1979 ), "", IF( ISBLANK( 'F_Inputs - Reps override'!J1979 ), 'F_Inputs - Reps'!J1979, 'F_Inputs - Reps override'!J1979 ) )</f>
        <v>0</v>
      </c>
      <c r="L1979" s="7">
        <f t="shared" si="31"/>
        <v>0</v>
      </c>
      <c r="M1979" t="str">
        <f xml:space="preserve"> INDEX(Lookup!$D$3:$D$134, MATCH('Inputs - Reps'!D1979, Lookup!$C$3:$C$134, 0),)</f>
        <v>3rd Capex WWN</v>
      </c>
    </row>
    <row r="1980" spans="3:13">
      <c r="C1980" s="15" t="s">
        <v>311</v>
      </c>
      <c r="D1980" s="15" t="s">
        <v>290</v>
      </c>
      <c r="E1980" s="15" t="s">
        <v>291</v>
      </c>
      <c r="F1980" s="15" t="s">
        <v>36</v>
      </c>
      <c r="G1980" s="15">
        <f xml:space="preserve"> IF( ISNA( 'F_Inputs - Reps override'!F1980 ), "", IF( ISBLANK( 'F_Inputs - Reps override'!F1980 ), 'F_Inputs - Reps'!F1980, 'F_Inputs - Reps override'!F1980 ) )</f>
        <v>0</v>
      </c>
      <c r="H1980" s="15">
        <f xml:space="preserve"> IF( ISNA( 'F_Inputs - Reps override'!G1980 ), "", IF( ISBLANK( 'F_Inputs - Reps override'!G1980 ), 'F_Inputs - Reps'!G1980, 'F_Inputs - Reps override'!G1980 ) )</f>
        <v>0</v>
      </c>
      <c r="I1980" s="15">
        <f xml:space="preserve"> IF( ISNA( 'F_Inputs - Reps override'!H1980 ), "", IF( ISBLANK( 'F_Inputs - Reps override'!H1980 ), 'F_Inputs - Reps'!H1980, 'F_Inputs - Reps override'!H1980 ) )</f>
        <v>0</v>
      </c>
      <c r="J1980" s="15">
        <f xml:space="preserve"> IF( ISNA( 'F_Inputs - Reps override'!I1980 ), "", IF( ISBLANK( 'F_Inputs - Reps override'!I1980 ), 'F_Inputs - Reps'!I1980, 'F_Inputs - Reps override'!I1980 ) )</f>
        <v>0</v>
      </c>
      <c r="K1980" s="15">
        <f xml:space="preserve"> IF( ISNA( 'F_Inputs - Reps override'!J1980 ), "", IF( ISBLANK( 'F_Inputs - Reps override'!J1980 ), 'F_Inputs - Reps'!J1980, 'F_Inputs - Reps override'!J1980 ) )</f>
        <v>0</v>
      </c>
      <c r="L1980" s="7">
        <f t="shared" ref="L1980:L2043" si="32" xml:space="preserve"> SUM(G1980:K1980)</f>
        <v>0</v>
      </c>
      <c r="M1980" t="str">
        <f xml:space="preserve"> INDEX(Lookup!$D$3:$D$134, MATCH('Inputs - Reps'!D1980, Lookup!$C$3:$C$134, 0),)</f>
        <v>3rd Capex WWN</v>
      </c>
    </row>
    <row r="1981" spans="3:13">
      <c r="C1981" s="15" t="s">
        <v>311</v>
      </c>
      <c r="D1981" s="15" t="s">
        <v>292</v>
      </c>
      <c r="E1981" s="15" t="s">
        <v>293</v>
      </c>
      <c r="F1981" s="15" t="s">
        <v>36</v>
      </c>
      <c r="G1981" s="15">
        <f xml:space="preserve"> IF( ISNA( 'F_Inputs - Reps override'!F1981 ), "", IF( ISBLANK( 'F_Inputs - Reps override'!F1981 ), 'F_Inputs - Reps'!F1981, 'F_Inputs - Reps override'!F1981 ) )</f>
        <v>0</v>
      </c>
      <c r="H1981" s="15">
        <f xml:space="preserve"> IF( ISNA( 'F_Inputs - Reps override'!G1981 ), "", IF( ISBLANK( 'F_Inputs - Reps override'!G1981 ), 'F_Inputs - Reps'!G1981, 'F_Inputs - Reps override'!G1981 ) )</f>
        <v>0</v>
      </c>
      <c r="I1981" s="15">
        <f xml:space="preserve"> IF( ISNA( 'F_Inputs - Reps override'!H1981 ), "", IF( ISBLANK( 'F_Inputs - Reps override'!H1981 ), 'F_Inputs - Reps'!H1981, 'F_Inputs - Reps override'!H1981 ) )</f>
        <v>0</v>
      </c>
      <c r="J1981" s="15">
        <f xml:space="preserve"> IF( ISNA( 'F_Inputs - Reps override'!I1981 ), "", IF( ISBLANK( 'F_Inputs - Reps override'!I1981 ), 'F_Inputs - Reps'!I1981, 'F_Inputs - Reps override'!I1981 ) )</f>
        <v>0</v>
      </c>
      <c r="K1981" s="15">
        <f xml:space="preserve"> IF( ISNA( 'F_Inputs - Reps override'!J1981 ), "", IF( ISBLANK( 'F_Inputs - Reps override'!J1981 ), 'F_Inputs - Reps'!J1981, 'F_Inputs - Reps override'!J1981 ) )</f>
        <v>0</v>
      </c>
      <c r="L1981" s="7">
        <f t="shared" si="32"/>
        <v>0</v>
      </c>
      <c r="M1981" t="str">
        <f xml:space="preserve"> INDEX(Lookup!$D$3:$D$134, MATCH('Inputs - Reps'!D1981, Lookup!$C$3:$C$134, 0),)</f>
        <v>3rd Capex BIO</v>
      </c>
    </row>
    <row r="1982" spans="3:13">
      <c r="C1982" s="15" t="s">
        <v>311</v>
      </c>
      <c r="D1982" s="15" t="s">
        <v>294</v>
      </c>
      <c r="E1982" s="15" t="s">
        <v>295</v>
      </c>
      <c r="F1982" s="15" t="s">
        <v>36</v>
      </c>
      <c r="G1982" s="15">
        <f xml:space="preserve"> IF( ISNA( 'F_Inputs - Reps override'!F1982 ), "", IF( ISBLANK( 'F_Inputs - Reps override'!F1982 ), 'F_Inputs - Reps'!F1982, 'F_Inputs - Reps override'!F1982 ) )</f>
        <v>0</v>
      </c>
      <c r="H1982" s="15">
        <f xml:space="preserve"> IF( ISNA( 'F_Inputs - Reps override'!G1982 ), "", IF( ISBLANK( 'F_Inputs - Reps override'!G1982 ), 'F_Inputs - Reps'!G1982, 'F_Inputs - Reps override'!G1982 ) )</f>
        <v>0</v>
      </c>
      <c r="I1982" s="15">
        <f xml:space="preserve"> IF( ISNA( 'F_Inputs - Reps override'!H1982 ), "", IF( ISBLANK( 'F_Inputs - Reps override'!H1982 ), 'F_Inputs - Reps'!H1982, 'F_Inputs - Reps override'!H1982 ) )</f>
        <v>0</v>
      </c>
      <c r="J1982" s="15">
        <f xml:space="preserve"> IF( ISNA( 'F_Inputs - Reps override'!I1982 ), "", IF( ISBLANK( 'F_Inputs - Reps override'!I1982 ), 'F_Inputs - Reps'!I1982, 'F_Inputs - Reps override'!I1982 ) )</f>
        <v>0</v>
      </c>
      <c r="K1982" s="15">
        <f xml:space="preserve"> IF( ISNA( 'F_Inputs - Reps override'!J1982 ), "", IF( ISBLANK( 'F_Inputs - Reps override'!J1982 ), 'F_Inputs - Reps'!J1982, 'F_Inputs - Reps override'!J1982 ) )</f>
        <v>0</v>
      </c>
      <c r="L1982" s="7">
        <f t="shared" si="32"/>
        <v>0</v>
      </c>
      <c r="M1982" t="str">
        <f xml:space="preserve"> INDEX(Lookup!$D$3:$D$134, MATCH('Inputs - Reps'!D1982, Lookup!$C$3:$C$134, 0),)</f>
        <v>3rd Capex BIO</v>
      </c>
    </row>
    <row r="1983" spans="3:13">
      <c r="C1983" s="15" t="s">
        <v>311</v>
      </c>
      <c r="D1983" s="15" t="s">
        <v>296</v>
      </c>
      <c r="E1983" s="15" t="s">
        <v>297</v>
      </c>
      <c r="F1983" s="15" t="s">
        <v>36</v>
      </c>
      <c r="G1983" s="15">
        <f xml:space="preserve"> IF( ISNA( 'F_Inputs - Reps override'!F1983 ), "", IF( ISBLANK( 'F_Inputs - Reps override'!F1983 ), 'F_Inputs - Reps'!F1983, 'F_Inputs - Reps override'!F1983 ) )</f>
        <v>0</v>
      </c>
      <c r="H1983" s="15">
        <f xml:space="preserve"> IF( ISNA( 'F_Inputs - Reps override'!G1983 ), "", IF( ISBLANK( 'F_Inputs - Reps override'!G1983 ), 'F_Inputs - Reps'!G1983, 'F_Inputs - Reps override'!G1983 ) )</f>
        <v>0</v>
      </c>
      <c r="I1983" s="15">
        <f xml:space="preserve"> IF( ISNA( 'F_Inputs - Reps override'!H1983 ), "", IF( ISBLANK( 'F_Inputs - Reps override'!H1983 ), 'F_Inputs - Reps'!H1983, 'F_Inputs - Reps override'!H1983 ) )</f>
        <v>0</v>
      </c>
      <c r="J1983" s="15">
        <f xml:space="preserve"> IF( ISNA( 'F_Inputs - Reps override'!I1983 ), "", IF( ISBLANK( 'F_Inputs - Reps override'!I1983 ), 'F_Inputs - Reps'!I1983, 'F_Inputs - Reps override'!I1983 ) )</f>
        <v>0</v>
      </c>
      <c r="K1983" s="15">
        <f xml:space="preserve"> IF( ISNA( 'F_Inputs - Reps override'!J1983 ), "", IF( ISBLANK( 'F_Inputs - Reps override'!J1983 ), 'F_Inputs - Reps'!J1983, 'F_Inputs - Reps override'!J1983 ) )</f>
        <v>0</v>
      </c>
      <c r="L1983" s="7">
        <f t="shared" si="32"/>
        <v>0</v>
      </c>
      <c r="M1983" t="str">
        <f xml:space="preserve"> INDEX(Lookup!$D$3:$D$134, MATCH('Inputs - Reps'!D1983, Lookup!$C$3:$C$134, 0),)</f>
        <v>3rd Capex BIO</v>
      </c>
    </row>
    <row r="1984" spans="3:13">
      <c r="C1984" s="15" t="s">
        <v>312</v>
      </c>
      <c r="D1984" s="15" t="s">
        <v>34</v>
      </c>
      <c r="E1984" s="15" t="s">
        <v>35</v>
      </c>
      <c r="F1984" s="15" t="s">
        <v>36</v>
      </c>
      <c r="G1984" s="15">
        <f xml:space="preserve"> IF( ISNA( 'F_Inputs - Reps override'!F1984 ), "", IF( ISBLANK( 'F_Inputs - Reps override'!F1984 ), 'F_Inputs - Reps'!F1984, 'F_Inputs - Reps override'!F1984 ) )</f>
        <v>11.154999999999999</v>
      </c>
      <c r="H1984" s="15">
        <f xml:space="preserve"> IF( ISNA( 'F_Inputs - Reps override'!G1984 ), "", IF( ISBLANK( 'F_Inputs - Reps override'!G1984 ), 'F_Inputs - Reps'!G1984, 'F_Inputs - Reps override'!G1984 ) )</f>
        <v>11.218999999999999</v>
      </c>
      <c r="I1984" s="15">
        <f xml:space="preserve"> IF( ISNA( 'F_Inputs - Reps override'!H1984 ), "", IF( ISBLANK( 'F_Inputs - Reps override'!H1984 ), 'F_Inputs - Reps'!H1984, 'F_Inputs - Reps override'!H1984 ) )</f>
        <v>11.236000000000001</v>
      </c>
      <c r="J1984" s="15">
        <f xml:space="preserve"> IF( ISNA( 'F_Inputs - Reps override'!I1984 ), "", IF( ISBLANK( 'F_Inputs - Reps override'!I1984 ), 'F_Inputs - Reps'!I1984, 'F_Inputs - Reps override'!I1984 ) )</f>
        <v>11.269</v>
      </c>
      <c r="K1984" s="15">
        <f xml:space="preserve"> IF( ISNA( 'F_Inputs - Reps override'!J1984 ), "", IF( ISBLANK( 'F_Inputs - Reps override'!J1984 ), 'F_Inputs - Reps'!J1984, 'F_Inputs - Reps override'!J1984 ) )</f>
        <v>11.311999999999999</v>
      </c>
      <c r="L1984" s="7">
        <f t="shared" si="32"/>
        <v>56.190999999999995</v>
      </c>
      <c r="M1984" t="str">
        <f xml:space="preserve"> INDEX(Lookup!$D$3:$D$134, MATCH('Inputs - Reps'!D1984, Lookup!$C$3:$C$134, 0),)</f>
        <v>B Opex WR</v>
      </c>
    </row>
    <row r="1985" spans="3:13">
      <c r="C1985" s="15" t="s">
        <v>312</v>
      </c>
      <c r="D1985" s="15" t="s">
        <v>38</v>
      </c>
      <c r="E1985" s="15" t="s">
        <v>39</v>
      </c>
      <c r="F1985" s="15" t="s">
        <v>36</v>
      </c>
      <c r="G1985" s="15">
        <f xml:space="preserve"> IF( ISNA( 'F_Inputs - Reps override'!F1985 ), "", IF( ISBLANK( 'F_Inputs - Reps override'!F1985 ), 'F_Inputs - Reps'!F1985, 'F_Inputs - Reps override'!F1985 ) )</f>
        <v>29.018000000000001</v>
      </c>
      <c r="H1985" s="15">
        <f xml:space="preserve"> IF( ISNA( 'F_Inputs - Reps override'!G1985 ), "", IF( ISBLANK( 'F_Inputs - Reps override'!G1985 ), 'F_Inputs - Reps'!G1985, 'F_Inputs - Reps override'!G1985 ) )</f>
        <v>29.553999999999998</v>
      </c>
      <c r="I1985" s="15">
        <f xml:space="preserve"> IF( ISNA( 'F_Inputs - Reps override'!H1985 ), "", IF( ISBLANK( 'F_Inputs - Reps override'!H1985 ), 'F_Inputs - Reps'!H1985, 'F_Inputs - Reps override'!H1985 ) )</f>
        <v>29.731999999999999</v>
      </c>
      <c r="J1985" s="15">
        <f xml:space="preserve"> IF( ISNA( 'F_Inputs - Reps override'!I1985 ), "", IF( ISBLANK( 'F_Inputs - Reps override'!I1985 ), 'F_Inputs - Reps'!I1985, 'F_Inputs - Reps override'!I1985 ) )</f>
        <v>29.436</v>
      </c>
      <c r="K1985" s="15">
        <f xml:space="preserve"> IF( ISNA( 'F_Inputs - Reps override'!J1985 ), "", IF( ISBLANK( 'F_Inputs - Reps override'!J1985 ), 'F_Inputs - Reps'!J1985, 'F_Inputs - Reps override'!J1985 ) )</f>
        <v>29.43</v>
      </c>
      <c r="L1985" s="7">
        <f t="shared" si="32"/>
        <v>147.17000000000002</v>
      </c>
      <c r="M1985" t="str">
        <f xml:space="preserve"> INDEX(Lookup!$D$3:$D$134, MATCH('Inputs - Reps'!D1985, Lookup!$C$3:$C$134, 0),)</f>
        <v>B Opex WN</v>
      </c>
    </row>
    <row r="1986" spans="3:13">
      <c r="C1986" s="15" t="s">
        <v>312</v>
      </c>
      <c r="D1986" s="15" t="s">
        <v>40</v>
      </c>
      <c r="E1986" s="15" t="s">
        <v>41</v>
      </c>
      <c r="F1986" s="15" t="s">
        <v>36</v>
      </c>
      <c r="G1986" s="15">
        <f xml:space="preserve"> IF( ISNA( 'F_Inputs - Reps override'!F1986 ), "", IF( ISBLANK( 'F_Inputs - Reps override'!F1986 ), 'F_Inputs - Reps'!F1986, 'F_Inputs - Reps override'!F1986 ) )</f>
        <v>47.322000000000003</v>
      </c>
      <c r="H1986" s="15">
        <f xml:space="preserve"> IF( ISNA( 'F_Inputs - Reps override'!G1986 ), "", IF( ISBLANK( 'F_Inputs - Reps override'!G1986 ), 'F_Inputs - Reps'!G1986, 'F_Inputs - Reps override'!G1986 ) )</f>
        <v>47.103999999999999</v>
      </c>
      <c r="I1986" s="15">
        <f xml:space="preserve"> IF( ISNA( 'F_Inputs - Reps override'!H1986 ), "", IF( ISBLANK( 'F_Inputs - Reps override'!H1986 ), 'F_Inputs - Reps'!H1986, 'F_Inputs - Reps override'!H1986 ) )</f>
        <v>46.707000000000001</v>
      </c>
      <c r="J1986" s="15">
        <f xml:space="preserve"> IF( ISNA( 'F_Inputs - Reps override'!I1986 ), "", IF( ISBLANK( 'F_Inputs - Reps override'!I1986 ), 'F_Inputs - Reps'!I1986, 'F_Inputs - Reps override'!I1986 ) )</f>
        <v>46.231999999999999</v>
      </c>
      <c r="K1986" s="15">
        <f xml:space="preserve"> IF( ISNA( 'F_Inputs - Reps override'!J1986 ), "", IF( ISBLANK( 'F_Inputs - Reps override'!J1986 ), 'F_Inputs - Reps'!J1986, 'F_Inputs - Reps override'!J1986 ) )</f>
        <v>45.944000000000003</v>
      </c>
      <c r="L1986" s="7">
        <f t="shared" si="32"/>
        <v>233.30900000000003</v>
      </c>
      <c r="M1986" t="str">
        <f xml:space="preserve"> INDEX(Lookup!$D$3:$D$134, MATCH('Inputs - Reps'!D1986, Lookup!$C$3:$C$134, 0),)</f>
        <v>B Opex WN</v>
      </c>
    </row>
    <row r="1987" spans="3:13">
      <c r="C1987" s="15" t="s">
        <v>312</v>
      </c>
      <c r="D1987" s="15" t="s">
        <v>42</v>
      </c>
      <c r="E1987" s="15" t="s">
        <v>43</v>
      </c>
      <c r="F1987" s="15" t="s">
        <v>36</v>
      </c>
      <c r="G1987" s="15">
        <f xml:space="preserve"> IF( ISNA( 'F_Inputs - Reps override'!F1987 ), "", IF( ISBLANK( 'F_Inputs - Reps override'!F1987 ), 'F_Inputs - Reps'!F1987, 'F_Inputs - Reps override'!F1987 ) )</f>
        <v>3.032</v>
      </c>
      <c r="H1987" s="15">
        <f xml:space="preserve"> IF( ISNA( 'F_Inputs - Reps override'!G1987 ), "", IF( ISBLANK( 'F_Inputs - Reps override'!G1987 ), 'F_Inputs - Reps'!G1987, 'F_Inputs - Reps override'!G1987 ) )</f>
        <v>3.0409999999999999</v>
      </c>
      <c r="I1987" s="15">
        <f xml:space="preserve"> IF( ISNA( 'F_Inputs - Reps override'!H1987 ), "", IF( ISBLANK( 'F_Inputs - Reps override'!H1987 ), 'F_Inputs - Reps'!H1987, 'F_Inputs - Reps override'!H1987 ) )</f>
        <v>3.0110000000000001</v>
      </c>
      <c r="J1987" s="15">
        <f xml:space="preserve"> IF( ISNA( 'F_Inputs - Reps override'!I1987 ), "", IF( ISBLANK( 'F_Inputs - Reps override'!I1987 ), 'F_Inputs - Reps'!I1987, 'F_Inputs - Reps override'!I1987 ) )</f>
        <v>2.9750000000000001</v>
      </c>
      <c r="K1987" s="15">
        <f xml:space="preserve"> IF( ISNA( 'F_Inputs - Reps override'!J1987 ), "", IF( ISBLANK( 'F_Inputs - Reps override'!J1987 ), 'F_Inputs - Reps'!J1987, 'F_Inputs - Reps override'!J1987 ) )</f>
        <v>2.96</v>
      </c>
      <c r="L1987" s="7">
        <f t="shared" si="32"/>
        <v>15.018999999999998</v>
      </c>
      <c r="M1987" t="str">
        <f xml:space="preserve"> INDEX(Lookup!$D$3:$D$134, MATCH('Inputs - Reps'!D1987, Lookup!$C$3:$C$134, 0),)</f>
        <v>B Opex WN</v>
      </c>
    </row>
    <row r="1988" spans="3:13">
      <c r="C1988" s="15" t="s">
        <v>312</v>
      </c>
      <c r="D1988" s="15" t="s">
        <v>44</v>
      </c>
      <c r="E1988" s="15" t="s">
        <v>45</v>
      </c>
      <c r="F1988" s="15" t="s">
        <v>36</v>
      </c>
      <c r="G1988" s="15">
        <f xml:space="preserve"> IF( ISNA( 'F_Inputs - Reps override'!F1988 ), "", IF( ISBLANK( 'F_Inputs - Reps override'!F1988 ), 'F_Inputs - Reps'!F1988, 'F_Inputs - Reps override'!F1988 ) )</f>
        <v>0.15</v>
      </c>
      <c r="H1988" s="15">
        <f xml:space="preserve"> IF( ISNA( 'F_Inputs - Reps override'!G1988 ), "", IF( ISBLANK( 'F_Inputs - Reps override'!G1988 ), 'F_Inputs - Reps'!G1988, 'F_Inputs - Reps override'!G1988 ) )</f>
        <v>0.155</v>
      </c>
      <c r="I1988" s="15">
        <f xml:space="preserve"> IF( ISNA( 'F_Inputs - Reps override'!H1988 ), "", IF( ISBLANK( 'F_Inputs - Reps override'!H1988 ), 'F_Inputs - Reps'!H1988, 'F_Inputs - Reps override'!H1988 ) )</f>
        <v>0.155</v>
      </c>
      <c r="J1988" s="15">
        <f xml:space="preserve"> IF( ISNA( 'F_Inputs - Reps override'!I1988 ), "", IF( ISBLANK( 'F_Inputs - Reps override'!I1988 ), 'F_Inputs - Reps'!I1988, 'F_Inputs - Reps override'!I1988 ) )</f>
        <v>0.16</v>
      </c>
      <c r="K1988" s="15">
        <f xml:space="preserve"> IF( ISNA( 'F_Inputs - Reps override'!J1988 ), "", IF( ISBLANK( 'F_Inputs - Reps override'!J1988 ), 'F_Inputs - Reps'!J1988, 'F_Inputs - Reps override'!J1988 ) )</f>
        <v>0.16</v>
      </c>
      <c r="L1988" s="7">
        <f t="shared" si="32"/>
        <v>0.78</v>
      </c>
      <c r="M1988" t="str">
        <f xml:space="preserve"> INDEX(Lookup!$D$3:$D$134, MATCH('Inputs - Reps'!D1988, Lookup!$C$3:$C$134, 0),)</f>
        <v>E Opex WR</v>
      </c>
    </row>
    <row r="1989" spans="3:13">
      <c r="C1989" s="15" t="s">
        <v>312</v>
      </c>
      <c r="D1989" s="15" t="s">
        <v>46</v>
      </c>
      <c r="E1989" s="15" t="s">
        <v>47</v>
      </c>
      <c r="F1989" s="15" t="s">
        <v>36</v>
      </c>
      <c r="G1989" s="15">
        <f xml:space="preserve"> IF( ISNA( 'F_Inputs - Reps override'!F1989 ), "", IF( ISBLANK( 'F_Inputs - Reps override'!F1989 ), 'F_Inputs - Reps'!F1989, 'F_Inputs - Reps override'!F1989 ) )</f>
        <v>4.4999999999999998E-2</v>
      </c>
      <c r="H1989" s="15">
        <f xml:space="preserve"> IF( ISNA( 'F_Inputs - Reps override'!G1989 ), "", IF( ISBLANK( 'F_Inputs - Reps override'!G1989 ), 'F_Inputs - Reps'!G1989, 'F_Inputs - Reps override'!G1989 ) )</f>
        <v>4.4999999999999998E-2</v>
      </c>
      <c r="I1989" s="15">
        <f xml:space="preserve"> IF( ISNA( 'F_Inputs - Reps override'!H1989 ), "", IF( ISBLANK( 'F_Inputs - Reps override'!H1989 ), 'F_Inputs - Reps'!H1989, 'F_Inputs - Reps override'!H1989 ) )</f>
        <v>5.3999999999999999E-2</v>
      </c>
      <c r="J1989" s="15">
        <f xml:space="preserve"> IF( ISNA( 'F_Inputs - Reps override'!I1989 ), "", IF( ISBLANK( 'F_Inputs - Reps override'!I1989 ), 'F_Inputs - Reps'!I1989, 'F_Inputs - Reps override'!I1989 ) )</f>
        <v>4.3999999999999997E-2</v>
      </c>
      <c r="K1989" s="15">
        <f xml:space="preserve"> IF( ISNA( 'F_Inputs - Reps override'!J1989 ), "", IF( ISBLANK( 'F_Inputs - Reps override'!J1989 ), 'F_Inputs - Reps'!J1989, 'F_Inputs - Reps override'!J1989 ) )</f>
        <v>4.3999999999999997E-2</v>
      </c>
      <c r="L1989" s="7">
        <f t="shared" si="32"/>
        <v>0.23199999999999998</v>
      </c>
      <c r="M1989" t="str">
        <f xml:space="preserve"> INDEX(Lookup!$D$3:$D$134, MATCH('Inputs - Reps'!D1989, Lookup!$C$3:$C$134, 0),)</f>
        <v>E Opex WN</v>
      </c>
    </row>
    <row r="1990" spans="3:13">
      <c r="C1990" s="15" t="s">
        <v>312</v>
      </c>
      <c r="D1990" s="15" t="s">
        <v>48</v>
      </c>
      <c r="E1990" s="15" t="s">
        <v>49</v>
      </c>
      <c r="F1990" s="15" t="s">
        <v>36</v>
      </c>
      <c r="G1990" s="15">
        <f xml:space="preserve"> IF( ISNA( 'F_Inputs - Reps override'!F1990 ), "", IF( ISBLANK( 'F_Inputs - Reps override'!F1990 ), 'F_Inputs - Reps'!F1990, 'F_Inputs - Reps override'!F1990 ) )</f>
        <v>0.45200000000000001</v>
      </c>
      <c r="H1990" s="15">
        <f xml:space="preserve"> IF( ISNA( 'F_Inputs - Reps override'!G1990 ), "", IF( ISBLANK( 'F_Inputs - Reps override'!G1990 ), 'F_Inputs - Reps'!G1990, 'F_Inputs - Reps override'!G1990 ) )</f>
        <v>1.208</v>
      </c>
      <c r="I1990" s="15">
        <f xml:space="preserve"> IF( ISNA( 'F_Inputs - Reps override'!H1990 ), "", IF( ISBLANK( 'F_Inputs - Reps override'!H1990 ), 'F_Inputs - Reps'!H1990, 'F_Inputs - Reps override'!H1990 ) )</f>
        <v>1.9139999999999999</v>
      </c>
      <c r="J1990" s="15">
        <f xml:space="preserve"> IF( ISNA( 'F_Inputs - Reps override'!I1990 ), "", IF( ISBLANK( 'F_Inputs - Reps override'!I1990 ), 'F_Inputs - Reps'!I1990, 'F_Inputs - Reps override'!I1990 ) )</f>
        <v>1.931</v>
      </c>
      <c r="K1990" s="15">
        <f xml:space="preserve"> IF( ISNA( 'F_Inputs - Reps override'!J1990 ), "", IF( ISBLANK( 'F_Inputs - Reps override'!J1990 ), 'F_Inputs - Reps'!J1990, 'F_Inputs - Reps override'!J1990 ) )</f>
        <v>2.157</v>
      </c>
      <c r="L1990" s="7">
        <f t="shared" si="32"/>
        <v>7.6619999999999999</v>
      </c>
      <c r="M1990" t="str">
        <f xml:space="preserve"> INDEX(Lookup!$D$3:$D$134, MATCH('Inputs - Reps'!D1990, Lookup!$C$3:$C$134, 0),)</f>
        <v>E Opex WN</v>
      </c>
    </row>
    <row r="1991" spans="3:13">
      <c r="C1991" s="15" t="s">
        <v>312</v>
      </c>
      <c r="D1991" s="15" t="s">
        <v>50</v>
      </c>
      <c r="E1991" s="15" t="s">
        <v>51</v>
      </c>
      <c r="F1991" s="15" t="s">
        <v>36</v>
      </c>
      <c r="G1991" s="15">
        <f xml:space="preserve"> IF( ISNA( 'F_Inputs - Reps override'!F1991 ), "", IF( ISBLANK( 'F_Inputs - Reps override'!F1991 ), 'F_Inputs - Reps'!F1991, 'F_Inputs - Reps override'!F1991 ) )</f>
        <v>1.9319999999999999</v>
      </c>
      <c r="H1991" s="15">
        <f xml:space="preserve"> IF( ISNA( 'F_Inputs - Reps override'!G1991 ), "", IF( ISBLANK( 'F_Inputs - Reps override'!G1991 ), 'F_Inputs - Reps'!G1991, 'F_Inputs - Reps override'!G1991 ) )</f>
        <v>1.853</v>
      </c>
      <c r="I1991" s="15">
        <f xml:space="preserve"> IF( ISNA( 'F_Inputs - Reps override'!H1991 ), "", IF( ISBLANK( 'F_Inputs - Reps override'!H1991 ), 'F_Inputs - Reps'!H1991, 'F_Inputs - Reps override'!H1991 ) )</f>
        <v>2.282</v>
      </c>
      <c r="J1991" s="15">
        <f xml:space="preserve"> IF( ISNA( 'F_Inputs - Reps override'!I1991 ), "", IF( ISBLANK( 'F_Inputs - Reps override'!I1991 ), 'F_Inputs - Reps'!I1991, 'F_Inputs - Reps override'!I1991 ) )</f>
        <v>2.46</v>
      </c>
      <c r="K1991" s="15">
        <f xml:space="preserve"> IF( ISNA( 'F_Inputs - Reps override'!J1991 ), "", IF( ISBLANK( 'F_Inputs - Reps override'!J1991 ), 'F_Inputs - Reps'!J1991, 'F_Inputs - Reps override'!J1991 ) )</f>
        <v>2.4849999999999999</v>
      </c>
      <c r="L1991" s="7">
        <f t="shared" si="32"/>
        <v>11.012</v>
      </c>
      <c r="M1991" t="str">
        <f xml:space="preserve"> INDEX(Lookup!$D$3:$D$134, MATCH('Inputs - Reps'!D1991, Lookup!$C$3:$C$134, 0),)</f>
        <v>E Opex WN</v>
      </c>
    </row>
    <row r="1992" spans="3:13">
      <c r="C1992" s="15" t="s">
        <v>312</v>
      </c>
      <c r="D1992" s="15" t="s">
        <v>52</v>
      </c>
      <c r="E1992" s="15" t="s">
        <v>53</v>
      </c>
      <c r="F1992" s="15" t="s">
        <v>36</v>
      </c>
      <c r="G1992" s="15">
        <f xml:space="preserve"> IF( ISNA( 'F_Inputs - Reps override'!F1992 ), "", IF( ISBLANK( 'F_Inputs - Reps override'!F1992 ), 'F_Inputs - Reps'!F1992, 'F_Inputs - Reps override'!F1992 ) )</f>
        <v>0</v>
      </c>
      <c r="H1992" s="15">
        <f xml:space="preserve"> IF( ISNA( 'F_Inputs - Reps override'!G1992 ), "", IF( ISBLANK( 'F_Inputs - Reps override'!G1992 ), 'F_Inputs - Reps'!G1992, 'F_Inputs - Reps override'!G1992 ) )</f>
        <v>0</v>
      </c>
      <c r="I1992" s="15">
        <f xml:space="preserve"> IF( ISNA( 'F_Inputs - Reps override'!H1992 ), "", IF( ISBLANK( 'F_Inputs - Reps override'!H1992 ), 'F_Inputs - Reps'!H1992, 'F_Inputs - Reps override'!H1992 ) )</f>
        <v>0</v>
      </c>
      <c r="J1992" s="15">
        <f xml:space="preserve"> IF( ISNA( 'F_Inputs - Reps override'!I1992 ), "", IF( ISBLANK( 'F_Inputs - Reps override'!I1992 ), 'F_Inputs - Reps'!I1992, 'F_Inputs - Reps override'!I1992 ) )</f>
        <v>0</v>
      </c>
      <c r="K1992" s="15">
        <f xml:space="preserve"> IF( ISNA( 'F_Inputs - Reps override'!J1992 ), "", IF( ISBLANK( 'F_Inputs - Reps override'!J1992 ), 'F_Inputs - Reps'!J1992, 'F_Inputs - Reps override'!J1992 ) )</f>
        <v>0</v>
      </c>
      <c r="L1992" s="7">
        <f t="shared" si="32"/>
        <v>0</v>
      </c>
      <c r="M1992" t="str">
        <f xml:space="preserve"> INDEX(Lookup!$D$3:$D$134, MATCH('Inputs - Reps'!D1992, Lookup!$C$3:$C$134, 0),)</f>
        <v>Plus Opex WR</v>
      </c>
    </row>
    <row r="1993" spans="3:13">
      <c r="C1993" s="15" t="s">
        <v>312</v>
      </c>
      <c r="D1993" s="15" t="s">
        <v>54</v>
      </c>
      <c r="E1993" s="15" t="s">
        <v>55</v>
      </c>
      <c r="F1993" s="15" t="s">
        <v>36</v>
      </c>
      <c r="G1993" s="15">
        <f xml:space="preserve"> IF( ISNA( 'F_Inputs - Reps override'!F1993 ), "", IF( ISBLANK( 'F_Inputs - Reps override'!F1993 ), 'F_Inputs - Reps'!F1993, 'F_Inputs - Reps override'!F1993 ) )</f>
        <v>0</v>
      </c>
      <c r="H1993" s="15">
        <f xml:space="preserve"> IF( ISNA( 'F_Inputs - Reps override'!G1993 ), "", IF( ISBLANK( 'F_Inputs - Reps override'!G1993 ), 'F_Inputs - Reps'!G1993, 'F_Inputs - Reps override'!G1993 ) )</f>
        <v>0</v>
      </c>
      <c r="I1993" s="15">
        <f xml:space="preserve"> IF( ISNA( 'F_Inputs - Reps override'!H1993 ), "", IF( ISBLANK( 'F_Inputs - Reps override'!H1993 ), 'F_Inputs - Reps'!H1993, 'F_Inputs - Reps override'!H1993 ) )</f>
        <v>0</v>
      </c>
      <c r="J1993" s="15">
        <f xml:space="preserve"> IF( ISNA( 'F_Inputs - Reps override'!I1993 ), "", IF( ISBLANK( 'F_Inputs - Reps override'!I1993 ), 'F_Inputs - Reps'!I1993, 'F_Inputs - Reps override'!I1993 ) )</f>
        <v>0</v>
      </c>
      <c r="K1993" s="15">
        <f xml:space="preserve"> IF( ISNA( 'F_Inputs - Reps override'!J1993 ), "", IF( ISBLANK( 'F_Inputs - Reps override'!J1993 ), 'F_Inputs - Reps'!J1993, 'F_Inputs - Reps override'!J1993 ) )</f>
        <v>0</v>
      </c>
      <c r="L1993" s="7">
        <f t="shared" si="32"/>
        <v>0</v>
      </c>
      <c r="M1993" t="str">
        <f xml:space="preserve"> INDEX(Lookup!$D$3:$D$134, MATCH('Inputs - Reps'!D1993, Lookup!$C$3:$C$134, 0),)</f>
        <v>Plus Opex WN</v>
      </c>
    </row>
    <row r="1994" spans="3:13">
      <c r="C1994" s="15" t="s">
        <v>312</v>
      </c>
      <c r="D1994" s="15" t="s">
        <v>56</v>
      </c>
      <c r="E1994" s="15" t="s">
        <v>57</v>
      </c>
      <c r="F1994" s="15" t="s">
        <v>36</v>
      </c>
      <c r="G1994" s="15">
        <f xml:space="preserve"> IF( ISNA( 'F_Inputs - Reps override'!F1994 ), "", IF( ISBLANK( 'F_Inputs - Reps override'!F1994 ), 'F_Inputs - Reps'!F1994, 'F_Inputs - Reps override'!F1994 ) )</f>
        <v>0</v>
      </c>
      <c r="H1994" s="15">
        <f xml:space="preserve"> IF( ISNA( 'F_Inputs - Reps override'!G1994 ), "", IF( ISBLANK( 'F_Inputs - Reps override'!G1994 ), 'F_Inputs - Reps'!G1994, 'F_Inputs - Reps override'!G1994 ) )</f>
        <v>0</v>
      </c>
      <c r="I1994" s="15">
        <f xml:space="preserve"> IF( ISNA( 'F_Inputs - Reps override'!H1994 ), "", IF( ISBLANK( 'F_Inputs - Reps override'!H1994 ), 'F_Inputs - Reps'!H1994, 'F_Inputs - Reps override'!H1994 ) )</f>
        <v>0</v>
      </c>
      <c r="J1994" s="15">
        <f xml:space="preserve"> IF( ISNA( 'F_Inputs - Reps override'!I1994 ), "", IF( ISBLANK( 'F_Inputs - Reps override'!I1994 ), 'F_Inputs - Reps'!I1994, 'F_Inputs - Reps override'!I1994 ) )</f>
        <v>0</v>
      </c>
      <c r="K1994" s="15">
        <f xml:space="preserve"> IF( ISNA( 'F_Inputs - Reps override'!J1994 ), "", IF( ISBLANK( 'F_Inputs - Reps override'!J1994 ), 'F_Inputs - Reps'!J1994, 'F_Inputs - Reps override'!J1994 ) )</f>
        <v>0</v>
      </c>
      <c r="L1994" s="7">
        <f t="shared" si="32"/>
        <v>0</v>
      </c>
      <c r="M1994" t="str">
        <f xml:space="preserve"> INDEX(Lookup!$D$3:$D$134, MATCH('Inputs - Reps'!D1994, Lookup!$C$3:$C$134, 0),)</f>
        <v>Plus Opex WN</v>
      </c>
    </row>
    <row r="1995" spans="3:13">
      <c r="C1995" s="15" t="s">
        <v>312</v>
      </c>
      <c r="D1995" s="15" t="s">
        <v>58</v>
      </c>
      <c r="E1995" s="15" t="s">
        <v>59</v>
      </c>
      <c r="F1995" s="15" t="s">
        <v>36</v>
      </c>
      <c r="G1995" s="15">
        <f xml:space="preserve"> IF( ISNA( 'F_Inputs - Reps override'!F1995 ), "", IF( ISBLANK( 'F_Inputs - Reps override'!F1995 ), 'F_Inputs - Reps'!F1995, 'F_Inputs - Reps override'!F1995 ) )</f>
        <v>0</v>
      </c>
      <c r="H1995" s="15">
        <f xml:space="preserve"> IF( ISNA( 'F_Inputs - Reps override'!G1995 ), "", IF( ISBLANK( 'F_Inputs - Reps override'!G1995 ), 'F_Inputs - Reps'!G1995, 'F_Inputs - Reps override'!G1995 ) )</f>
        <v>0</v>
      </c>
      <c r="I1995" s="15">
        <f xml:space="preserve"> IF( ISNA( 'F_Inputs - Reps override'!H1995 ), "", IF( ISBLANK( 'F_Inputs - Reps override'!H1995 ), 'F_Inputs - Reps'!H1995, 'F_Inputs - Reps override'!H1995 ) )</f>
        <v>0</v>
      </c>
      <c r="J1995" s="15">
        <f xml:space="preserve"> IF( ISNA( 'F_Inputs - Reps override'!I1995 ), "", IF( ISBLANK( 'F_Inputs - Reps override'!I1995 ), 'F_Inputs - Reps'!I1995, 'F_Inputs - Reps override'!I1995 ) )</f>
        <v>0</v>
      </c>
      <c r="K1995" s="15">
        <f xml:space="preserve"> IF( ISNA( 'F_Inputs - Reps override'!J1995 ), "", IF( ISBLANK( 'F_Inputs - Reps override'!J1995 ), 'F_Inputs - Reps'!J1995, 'F_Inputs - Reps override'!J1995 ) )</f>
        <v>0</v>
      </c>
      <c r="L1995" s="7">
        <f t="shared" si="32"/>
        <v>0</v>
      </c>
      <c r="M1995" t="str">
        <f xml:space="preserve"> INDEX(Lookup!$D$3:$D$134, MATCH('Inputs - Reps'!D1995, Lookup!$C$3:$C$134, 0),)</f>
        <v>Plus Opex WN</v>
      </c>
    </row>
    <row r="1996" spans="3:13">
      <c r="C1996" s="15" t="s">
        <v>312</v>
      </c>
      <c r="D1996" s="15" t="s">
        <v>60</v>
      </c>
      <c r="E1996" s="15" t="s">
        <v>61</v>
      </c>
      <c r="F1996" s="15" t="s">
        <v>36</v>
      </c>
      <c r="G1996" s="15">
        <f xml:space="preserve"> IF( ISNA( 'F_Inputs - Reps override'!F1996 ), "", IF( ISBLANK( 'F_Inputs - Reps override'!F1996 ), 'F_Inputs - Reps'!F1996, 'F_Inputs - Reps override'!F1996 ) )</f>
        <v>0</v>
      </c>
      <c r="H1996" s="15">
        <f xml:space="preserve"> IF( ISNA( 'F_Inputs - Reps override'!G1996 ), "", IF( ISBLANK( 'F_Inputs - Reps override'!G1996 ), 'F_Inputs - Reps'!G1996, 'F_Inputs - Reps override'!G1996 ) )</f>
        <v>0</v>
      </c>
      <c r="I1996" s="15">
        <f xml:space="preserve"> IF( ISNA( 'F_Inputs - Reps override'!H1996 ), "", IF( ISBLANK( 'F_Inputs - Reps override'!H1996 ), 'F_Inputs - Reps'!H1996, 'F_Inputs - Reps override'!H1996 ) )</f>
        <v>0</v>
      </c>
      <c r="J1996" s="15">
        <f xml:space="preserve"> IF( ISNA( 'F_Inputs - Reps override'!I1996 ), "", IF( ISBLANK( 'F_Inputs - Reps override'!I1996 ), 'F_Inputs - Reps'!I1996, 'F_Inputs - Reps override'!I1996 ) )</f>
        <v>0</v>
      </c>
      <c r="K1996" s="15">
        <f xml:space="preserve"> IF( ISNA( 'F_Inputs - Reps override'!J1996 ), "", IF( ISBLANK( 'F_Inputs - Reps override'!J1996 ), 'F_Inputs - Reps'!J1996, 'F_Inputs - Reps override'!J1996 ) )</f>
        <v>0</v>
      </c>
      <c r="L1996" s="7">
        <f t="shared" si="32"/>
        <v>0</v>
      </c>
      <c r="M1996" t="str">
        <f xml:space="preserve"> INDEX(Lookup!$D$3:$D$134, MATCH('Inputs - Reps'!D1996, Lookup!$C$3:$C$134, 0),)</f>
        <v>Plus Opex WR</v>
      </c>
    </row>
    <row r="1997" spans="3:13">
      <c r="C1997" s="15" t="s">
        <v>312</v>
      </c>
      <c r="D1997" s="15" t="s">
        <v>62</v>
      </c>
      <c r="E1997" s="15" t="s">
        <v>63</v>
      </c>
      <c r="F1997" s="15" t="s">
        <v>36</v>
      </c>
      <c r="G1997" s="15">
        <f xml:space="preserve"> IF( ISNA( 'F_Inputs - Reps override'!F1997 ), "", IF( ISBLANK( 'F_Inputs - Reps override'!F1997 ), 'F_Inputs - Reps'!F1997, 'F_Inputs - Reps override'!F1997 ) )</f>
        <v>0</v>
      </c>
      <c r="H1997" s="15">
        <f xml:space="preserve"> IF( ISNA( 'F_Inputs - Reps override'!G1997 ), "", IF( ISBLANK( 'F_Inputs - Reps override'!G1997 ), 'F_Inputs - Reps'!G1997, 'F_Inputs - Reps override'!G1997 ) )</f>
        <v>0</v>
      </c>
      <c r="I1997" s="15">
        <f xml:space="preserve"> IF( ISNA( 'F_Inputs - Reps override'!H1997 ), "", IF( ISBLANK( 'F_Inputs - Reps override'!H1997 ), 'F_Inputs - Reps'!H1997, 'F_Inputs - Reps override'!H1997 ) )</f>
        <v>0</v>
      </c>
      <c r="J1997" s="15">
        <f xml:space="preserve"> IF( ISNA( 'F_Inputs - Reps override'!I1997 ), "", IF( ISBLANK( 'F_Inputs - Reps override'!I1997 ), 'F_Inputs - Reps'!I1997, 'F_Inputs - Reps override'!I1997 ) )</f>
        <v>0</v>
      </c>
      <c r="K1997" s="15">
        <f xml:space="preserve"> IF( ISNA( 'F_Inputs - Reps override'!J1997 ), "", IF( ISBLANK( 'F_Inputs - Reps override'!J1997 ), 'F_Inputs - Reps'!J1997, 'F_Inputs - Reps override'!J1997 ) )</f>
        <v>0</v>
      </c>
      <c r="L1997" s="7">
        <f t="shared" si="32"/>
        <v>0</v>
      </c>
      <c r="M1997" t="str">
        <f xml:space="preserve"> INDEX(Lookup!$D$3:$D$134, MATCH('Inputs - Reps'!D1997, Lookup!$C$3:$C$134, 0),)</f>
        <v>Plus Opex WN</v>
      </c>
    </row>
    <row r="1998" spans="3:13">
      <c r="C1998" s="15" t="s">
        <v>312</v>
      </c>
      <c r="D1998" s="15" t="s">
        <v>64</v>
      </c>
      <c r="E1998" s="15" t="s">
        <v>65</v>
      </c>
      <c r="F1998" s="15" t="s">
        <v>36</v>
      </c>
      <c r="G1998" s="15">
        <f xml:space="preserve"> IF( ISNA( 'F_Inputs - Reps override'!F1998 ), "", IF( ISBLANK( 'F_Inputs - Reps override'!F1998 ), 'F_Inputs - Reps'!F1998, 'F_Inputs - Reps override'!F1998 ) )</f>
        <v>0</v>
      </c>
      <c r="H1998" s="15">
        <f xml:space="preserve"> IF( ISNA( 'F_Inputs - Reps override'!G1998 ), "", IF( ISBLANK( 'F_Inputs - Reps override'!G1998 ), 'F_Inputs - Reps'!G1998, 'F_Inputs - Reps override'!G1998 ) )</f>
        <v>0</v>
      </c>
      <c r="I1998" s="15">
        <f xml:space="preserve"> IF( ISNA( 'F_Inputs - Reps override'!H1998 ), "", IF( ISBLANK( 'F_Inputs - Reps override'!H1998 ), 'F_Inputs - Reps'!H1998, 'F_Inputs - Reps override'!H1998 ) )</f>
        <v>0</v>
      </c>
      <c r="J1998" s="15">
        <f xml:space="preserve"> IF( ISNA( 'F_Inputs - Reps override'!I1998 ), "", IF( ISBLANK( 'F_Inputs - Reps override'!I1998 ), 'F_Inputs - Reps'!I1998, 'F_Inputs - Reps override'!I1998 ) )</f>
        <v>0</v>
      </c>
      <c r="K1998" s="15">
        <f xml:space="preserve"> IF( ISNA( 'F_Inputs - Reps override'!J1998 ), "", IF( ISBLANK( 'F_Inputs - Reps override'!J1998 ), 'F_Inputs - Reps'!J1998, 'F_Inputs - Reps override'!J1998 ) )</f>
        <v>0</v>
      </c>
      <c r="L1998" s="7">
        <f t="shared" si="32"/>
        <v>0</v>
      </c>
      <c r="M1998" t="str">
        <f xml:space="preserve"> INDEX(Lookup!$D$3:$D$134, MATCH('Inputs - Reps'!D1998, Lookup!$C$3:$C$134, 0),)</f>
        <v>Plus Opex WN</v>
      </c>
    </row>
    <row r="1999" spans="3:13">
      <c r="C1999" s="15" t="s">
        <v>312</v>
      </c>
      <c r="D1999" s="15" t="s">
        <v>66</v>
      </c>
      <c r="E1999" s="15" t="s">
        <v>67</v>
      </c>
      <c r="F1999" s="15" t="s">
        <v>36</v>
      </c>
      <c r="G1999" s="15">
        <f xml:space="preserve"> IF( ISNA( 'F_Inputs - Reps override'!F1999 ), "", IF( ISBLANK( 'F_Inputs - Reps override'!F1999 ), 'F_Inputs - Reps'!F1999, 'F_Inputs - Reps override'!F1999 ) )</f>
        <v>0</v>
      </c>
      <c r="H1999" s="15">
        <f xml:space="preserve"> IF( ISNA( 'F_Inputs - Reps override'!G1999 ), "", IF( ISBLANK( 'F_Inputs - Reps override'!G1999 ), 'F_Inputs - Reps'!G1999, 'F_Inputs - Reps override'!G1999 ) )</f>
        <v>0</v>
      </c>
      <c r="I1999" s="15">
        <f xml:space="preserve"> IF( ISNA( 'F_Inputs - Reps override'!H1999 ), "", IF( ISBLANK( 'F_Inputs - Reps override'!H1999 ), 'F_Inputs - Reps'!H1999, 'F_Inputs - Reps override'!H1999 ) )</f>
        <v>0</v>
      </c>
      <c r="J1999" s="15">
        <f xml:space="preserve"> IF( ISNA( 'F_Inputs - Reps override'!I1999 ), "", IF( ISBLANK( 'F_Inputs - Reps override'!I1999 ), 'F_Inputs - Reps'!I1999, 'F_Inputs - Reps override'!I1999 ) )</f>
        <v>0</v>
      </c>
      <c r="K1999" s="15">
        <f xml:space="preserve"> IF( ISNA( 'F_Inputs - Reps override'!J1999 ), "", IF( ISBLANK( 'F_Inputs - Reps override'!J1999 ), 'F_Inputs - Reps'!J1999, 'F_Inputs - Reps override'!J1999 ) )</f>
        <v>0</v>
      </c>
      <c r="L1999" s="7">
        <f t="shared" si="32"/>
        <v>0</v>
      </c>
      <c r="M1999" t="str">
        <f xml:space="preserve"> INDEX(Lookup!$D$3:$D$134, MATCH('Inputs - Reps'!D1999, Lookup!$C$3:$C$134, 0),)</f>
        <v>Plus Opex WN</v>
      </c>
    </row>
    <row r="2000" spans="3:13">
      <c r="C2000" s="15" t="s">
        <v>312</v>
      </c>
      <c r="D2000" s="15" t="s">
        <v>68</v>
      </c>
      <c r="E2000" s="15" t="s">
        <v>69</v>
      </c>
      <c r="F2000" s="15" t="s">
        <v>36</v>
      </c>
      <c r="G2000" s="15">
        <f xml:space="preserve"> IF( ISNA( 'F_Inputs - Reps override'!F2000 ), "", IF( ISBLANK( 'F_Inputs - Reps override'!F2000 ), 'F_Inputs - Reps'!F2000, 'F_Inputs - Reps override'!F2000 ) )</f>
        <v>0</v>
      </c>
      <c r="H2000" s="15">
        <f xml:space="preserve"> IF( ISNA( 'F_Inputs - Reps override'!G2000 ), "", IF( ISBLANK( 'F_Inputs - Reps override'!G2000 ), 'F_Inputs - Reps'!G2000, 'F_Inputs - Reps override'!G2000 ) )</f>
        <v>0</v>
      </c>
      <c r="I2000" s="15">
        <f xml:space="preserve"> IF( ISNA( 'F_Inputs - Reps override'!H2000 ), "", IF( ISBLANK( 'F_Inputs - Reps override'!H2000 ), 'F_Inputs - Reps'!H2000, 'F_Inputs - Reps override'!H2000 ) )</f>
        <v>0</v>
      </c>
      <c r="J2000" s="15">
        <f xml:space="preserve"> IF( ISNA( 'F_Inputs - Reps override'!I2000 ), "", IF( ISBLANK( 'F_Inputs - Reps override'!I2000 ), 'F_Inputs - Reps'!I2000, 'F_Inputs - Reps override'!I2000 ) )</f>
        <v>0</v>
      </c>
      <c r="K2000" s="15">
        <f xml:space="preserve"> IF( ISNA( 'F_Inputs - Reps override'!J2000 ), "", IF( ISBLANK( 'F_Inputs - Reps override'!J2000 ), 'F_Inputs - Reps'!J2000, 'F_Inputs - Reps override'!J2000 ) )</f>
        <v>0</v>
      </c>
      <c r="L2000" s="7">
        <f t="shared" si="32"/>
        <v>0</v>
      </c>
      <c r="M2000" t="str">
        <f xml:space="preserve"> INDEX(Lookup!$D$3:$D$134, MATCH('Inputs - Reps'!D2000, Lookup!$C$3:$C$134, 0),)</f>
        <v>Plus Opex WR</v>
      </c>
    </row>
    <row r="2001" spans="3:13">
      <c r="C2001" s="15" t="s">
        <v>312</v>
      </c>
      <c r="D2001" s="15" t="s">
        <v>70</v>
      </c>
      <c r="E2001" s="15" t="s">
        <v>71</v>
      </c>
      <c r="F2001" s="15" t="s">
        <v>36</v>
      </c>
      <c r="G2001" s="15">
        <f xml:space="preserve"> IF( ISNA( 'F_Inputs - Reps override'!F2001 ), "", IF( ISBLANK( 'F_Inputs - Reps override'!F2001 ), 'F_Inputs - Reps'!F2001, 'F_Inputs - Reps override'!F2001 ) )</f>
        <v>0</v>
      </c>
      <c r="H2001" s="15">
        <f xml:space="preserve"> IF( ISNA( 'F_Inputs - Reps override'!G2001 ), "", IF( ISBLANK( 'F_Inputs - Reps override'!G2001 ), 'F_Inputs - Reps'!G2001, 'F_Inputs - Reps override'!G2001 ) )</f>
        <v>0</v>
      </c>
      <c r="I2001" s="15">
        <f xml:space="preserve"> IF( ISNA( 'F_Inputs - Reps override'!H2001 ), "", IF( ISBLANK( 'F_Inputs - Reps override'!H2001 ), 'F_Inputs - Reps'!H2001, 'F_Inputs - Reps override'!H2001 ) )</f>
        <v>0</v>
      </c>
      <c r="J2001" s="15">
        <f xml:space="preserve"> IF( ISNA( 'F_Inputs - Reps override'!I2001 ), "", IF( ISBLANK( 'F_Inputs - Reps override'!I2001 ), 'F_Inputs - Reps'!I2001, 'F_Inputs - Reps override'!I2001 ) )</f>
        <v>0</v>
      </c>
      <c r="K2001" s="15">
        <f xml:space="preserve"> IF( ISNA( 'F_Inputs - Reps override'!J2001 ), "", IF( ISBLANK( 'F_Inputs - Reps override'!J2001 ), 'F_Inputs - Reps'!J2001, 'F_Inputs - Reps override'!J2001 ) )</f>
        <v>0</v>
      </c>
      <c r="L2001" s="7">
        <f t="shared" si="32"/>
        <v>0</v>
      </c>
      <c r="M2001" t="str">
        <f xml:space="preserve"> INDEX(Lookup!$D$3:$D$134, MATCH('Inputs - Reps'!D2001, Lookup!$C$3:$C$134, 0),)</f>
        <v>Plus Opex WN</v>
      </c>
    </row>
    <row r="2002" spans="3:13">
      <c r="C2002" s="15" t="s">
        <v>312</v>
      </c>
      <c r="D2002" s="15" t="s">
        <v>72</v>
      </c>
      <c r="E2002" s="15" t="s">
        <v>73</v>
      </c>
      <c r="F2002" s="15" t="s">
        <v>36</v>
      </c>
      <c r="G2002" s="15">
        <f xml:space="preserve"> IF( ISNA( 'F_Inputs - Reps override'!F2002 ), "", IF( ISBLANK( 'F_Inputs - Reps override'!F2002 ), 'F_Inputs - Reps'!F2002, 'F_Inputs - Reps override'!F2002 ) )</f>
        <v>0</v>
      </c>
      <c r="H2002" s="15">
        <f xml:space="preserve"> IF( ISNA( 'F_Inputs - Reps override'!G2002 ), "", IF( ISBLANK( 'F_Inputs - Reps override'!G2002 ), 'F_Inputs - Reps'!G2002, 'F_Inputs - Reps override'!G2002 ) )</f>
        <v>0</v>
      </c>
      <c r="I2002" s="15">
        <f xml:space="preserve"> IF( ISNA( 'F_Inputs - Reps override'!H2002 ), "", IF( ISBLANK( 'F_Inputs - Reps override'!H2002 ), 'F_Inputs - Reps'!H2002, 'F_Inputs - Reps override'!H2002 ) )</f>
        <v>0</v>
      </c>
      <c r="J2002" s="15">
        <f xml:space="preserve"> IF( ISNA( 'F_Inputs - Reps override'!I2002 ), "", IF( ISBLANK( 'F_Inputs - Reps override'!I2002 ), 'F_Inputs - Reps'!I2002, 'F_Inputs - Reps override'!I2002 ) )</f>
        <v>0</v>
      </c>
      <c r="K2002" s="15">
        <f xml:space="preserve"> IF( ISNA( 'F_Inputs - Reps override'!J2002 ), "", IF( ISBLANK( 'F_Inputs - Reps override'!J2002 ), 'F_Inputs - Reps'!J2002, 'F_Inputs - Reps override'!J2002 ) )</f>
        <v>0</v>
      </c>
      <c r="L2002" s="7">
        <f t="shared" si="32"/>
        <v>0</v>
      </c>
      <c r="M2002" t="str">
        <f xml:space="preserve"> INDEX(Lookup!$D$3:$D$134, MATCH('Inputs - Reps'!D2002, Lookup!$C$3:$C$134, 0),)</f>
        <v>Plus Opex WN</v>
      </c>
    </row>
    <row r="2003" spans="3:13">
      <c r="C2003" s="15" t="s">
        <v>312</v>
      </c>
      <c r="D2003" s="15" t="s">
        <v>74</v>
      </c>
      <c r="E2003" s="15" t="s">
        <v>75</v>
      </c>
      <c r="F2003" s="15" t="s">
        <v>36</v>
      </c>
      <c r="G2003" s="15">
        <f xml:space="preserve"> IF( ISNA( 'F_Inputs - Reps override'!F2003 ), "", IF( ISBLANK( 'F_Inputs - Reps override'!F2003 ), 'F_Inputs - Reps'!F2003, 'F_Inputs - Reps override'!F2003 ) )</f>
        <v>0</v>
      </c>
      <c r="H2003" s="15">
        <f xml:space="preserve"> IF( ISNA( 'F_Inputs - Reps override'!G2003 ), "", IF( ISBLANK( 'F_Inputs - Reps override'!G2003 ), 'F_Inputs - Reps'!G2003, 'F_Inputs - Reps override'!G2003 ) )</f>
        <v>0</v>
      </c>
      <c r="I2003" s="15">
        <f xml:space="preserve"> IF( ISNA( 'F_Inputs - Reps override'!H2003 ), "", IF( ISBLANK( 'F_Inputs - Reps override'!H2003 ), 'F_Inputs - Reps'!H2003, 'F_Inputs - Reps override'!H2003 ) )</f>
        <v>0</v>
      </c>
      <c r="J2003" s="15">
        <f xml:space="preserve"> IF( ISNA( 'F_Inputs - Reps override'!I2003 ), "", IF( ISBLANK( 'F_Inputs - Reps override'!I2003 ), 'F_Inputs - Reps'!I2003, 'F_Inputs - Reps override'!I2003 ) )</f>
        <v>0</v>
      </c>
      <c r="K2003" s="15">
        <f xml:space="preserve"> IF( ISNA( 'F_Inputs - Reps override'!J2003 ), "", IF( ISBLANK( 'F_Inputs - Reps override'!J2003 ), 'F_Inputs - Reps'!J2003, 'F_Inputs - Reps override'!J2003 ) )</f>
        <v>0</v>
      </c>
      <c r="L2003" s="7">
        <f t="shared" si="32"/>
        <v>0</v>
      </c>
      <c r="M2003" t="str">
        <f xml:space="preserve"> INDEX(Lookup!$D$3:$D$134, MATCH('Inputs - Reps'!D2003, Lookup!$C$3:$C$134, 0),)</f>
        <v>Plus Opex WN</v>
      </c>
    </row>
    <row r="2004" spans="3:13">
      <c r="C2004" s="15" t="s">
        <v>312</v>
      </c>
      <c r="D2004" s="15" t="s">
        <v>76</v>
      </c>
      <c r="E2004" s="15" t="s">
        <v>77</v>
      </c>
      <c r="F2004" s="15" t="s">
        <v>36</v>
      </c>
      <c r="G2004" s="15">
        <f xml:space="preserve"> IF( ISNA( 'F_Inputs - Reps override'!F2004 ), "", IF( ISBLANK( 'F_Inputs - Reps override'!F2004 ), 'F_Inputs - Reps'!F2004, 'F_Inputs - Reps override'!F2004 ) )</f>
        <v>1.1419999999999999</v>
      </c>
      <c r="H2004" s="15">
        <f xml:space="preserve"> IF( ISNA( 'F_Inputs - Reps override'!G2004 ), "", IF( ISBLANK( 'F_Inputs - Reps override'!G2004 ), 'F_Inputs - Reps'!G2004, 'F_Inputs - Reps override'!G2004 ) )</f>
        <v>0.629</v>
      </c>
      <c r="I2004" s="15">
        <f xml:space="preserve"> IF( ISNA( 'F_Inputs - Reps override'!H2004 ), "", IF( ISBLANK( 'F_Inputs - Reps override'!H2004 ), 'F_Inputs - Reps'!H2004, 'F_Inputs - Reps override'!H2004 ) )</f>
        <v>0.79</v>
      </c>
      <c r="J2004" s="15">
        <f xml:space="preserve"> IF( ISNA( 'F_Inputs - Reps override'!I2004 ), "", IF( ISBLANK( 'F_Inputs - Reps override'!I2004 ), 'F_Inputs - Reps'!I2004, 'F_Inputs - Reps override'!I2004 ) )</f>
        <v>0.43</v>
      </c>
      <c r="K2004" s="15">
        <f xml:space="preserve"> IF( ISNA( 'F_Inputs - Reps override'!J2004 ), "", IF( ISBLANK( 'F_Inputs - Reps override'!J2004 ), 'F_Inputs - Reps'!J2004, 'F_Inputs - Reps override'!J2004 ) )</f>
        <v>0.28199999999999997</v>
      </c>
      <c r="L2004" s="7">
        <f t="shared" si="32"/>
        <v>3.2730000000000001</v>
      </c>
      <c r="M2004" t="str">
        <f xml:space="preserve"> INDEX(Lookup!$D$3:$D$134, MATCH('Inputs - Reps'!D2004, Lookup!$C$3:$C$134, 0),)</f>
        <v>B capex WR</v>
      </c>
    </row>
    <row r="2005" spans="3:13">
      <c r="C2005" s="15" t="s">
        <v>312</v>
      </c>
      <c r="D2005" s="15" t="s">
        <v>78</v>
      </c>
      <c r="E2005" s="15" t="s">
        <v>79</v>
      </c>
      <c r="F2005" s="15" t="s">
        <v>36</v>
      </c>
      <c r="G2005" s="15">
        <f xml:space="preserve"> IF( ISNA( 'F_Inputs - Reps override'!F2005 ), "", IF( ISBLANK( 'F_Inputs - Reps override'!F2005 ), 'F_Inputs - Reps'!F2005, 'F_Inputs - Reps override'!F2005 ) )</f>
        <v>0</v>
      </c>
      <c r="H2005" s="15">
        <f xml:space="preserve"> IF( ISNA( 'F_Inputs - Reps override'!G2005 ), "", IF( ISBLANK( 'F_Inputs - Reps override'!G2005 ), 'F_Inputs - Reps'!G2005, 'F_Inputs - Reps override'!G2005 ) )</f>
        <v>0</v>
      </c>
      <c r="I2005" s="15">
        <f xml:space="preserve"> IF( ISNA( 'F_Inputs - Reps override'!H2005 ), "", IF( ISBLANK( 'F_Inputs - Reps override'!H2005 ), 'F_Inputs - Reps'!H2005, 'F_Inputs - Reps override'!H2005 ) )</f>
        <v>0</v>
      </c>
      <c r="J2005" s="15">
        <f xml:space="preserve"> IF( ISNA( 'F_Inputs - Reps override'!I2005 ), "", IF( ISBLANK( 'F_Inputs - Reps override'!I2005 ), 'F_Inputs - Reps'!I2005, 'F_Inputs - Reps override'!I2005 ) )</f>
        <v>0</v>
      </c>
      <c r="K2005" s="15">
        <f xml:space="preserve"> IF( ISNA( 'F_Inputs - Reps override'!J2005 ), "", IF( ISBLANK( 'F_Inputs - Reps override'!J2005 ), 'F_Inputs - Reps'!J2005, 'F_Inputs - Reps override'!J2005 ) )</f>
        <v>0</v>
      </c>
      <c r="L2005" s="7">
        <f t="shared" si="32"/>
        <v>0</v>
      </c>
      <c r="M2005" t="str">
        <f xml:space="preserve"> INDEX(Lookup!$D$3:$D$134, MATCH('Inputs - Reps'!D2005, Lookup!$C$3:$C$134, 0),)</f>
        <v>B capex WN</v>
      </c>
    </row>
    <row r="2006" spans="3:13">
      <c r="C2006" s="15" t="s">
        <v>312</v>
      </c>
      <c r="D2006" s="15" t="s">
        <v>80</v>
      </c>
      <c r="E2006" s="15" t="s">
        <v>81</v>
      </c>
      <c r="F2006" s="15" t="s">
        <v>36</v>
      </c>
      <c r="G2006" s="15">
        <f xml:space="preserve"> IF( ISNA( 'F_Inputs - Reps override'!F2006 ), "", IF( ISBLANK( 'F_Inputs - Reps override'!F2006 ), 'F_Inputs - Reps'!F2006, 'F_Inputs - Reps override'!F2006 ) )</f>
        <v>7.3179999999999996</v>
      </c>
      <c r="H2006" s="15">
        <f xml:space="preserve"> IF( ISNA( 'F_Inputs - Reps override'!G2006 ), "", IF( ISBLANK( 'F_Inputs - Reps override'!G2006 ), 'F_Inputs - Reps'!G2006, 'F_Inputs - Reps override'!G2006 ) )</f>
        <v>8.3879999999999999</v>
      </c>
      <c r="I2006" s="15">
        <f xml:space="preserve"> IF( ISNA( 'F_Inputs - Reps override'!H2006 ), "", IF( ISBLANK( 'F_Inputs - Reps override'!H2006 ), 'F_Inputs - Reps'!H2006, 'F_Inputs - Reps override'!H2006 ) )</f>
        <v>8.7550000000000008</v>
      </c>
      <c r="J2006" s="15">
        <f xml:space="preserve"> IF( ISNA( 'F_Inputs - Reps override'!I2006 ), "", IF( ISBLANK( 'F_Inputs - Reps override'!I2006 ), 'F_Inputs - Reps'!I2006, 'F_Inputs - Reps override'!I2006 ) )</f>
        <v>6.319</v>
      </c>
      <c r="K2006" s="15">
        <f xml:space="preserve"> IF( ISNA( 'F_Inputs - Reps override'!J2006 ), "", IF( ISBLANK( 'F_Inputs - Reps override'!J2006 ), 'F_Inputs - Reps'!J2006, 'F_Inputs - Reps override'!J2006 ) )</f>
        <v>5.8280000000000003</v>
      </c>
      <c r="L2006" s="7">
        <f t="shared" si="32"/>
        <v>36.607999999999997</v>
      </c>
      <c r="M2006" t="str">
        <f xml:space="preserve"> INDEX(Lookup!$D$3:$D$134, MATCH('Inputs - Reps'!D2006, Lookup!$C$3:$C$134, 0),)</f>
        <v>B capex WN</v>
      </c>
    </row>
    <row r="2007" spans="3:13">
      <c r="C2007" s="15" t="s">
        <v>312</v>
      </c>
      <c r="D2007" s="15" t="s">
        <v>82</v>
      </c>
      <c r="E2007" s="15" t="s">
        <v>83</v>
      </c>
      <c r="F2007" s="15" t="s">
        <v>36</v>
      </c>
      <c r="G2007" s="15">
        <f xml:space="preserve"> IF( ISNA( 'F_Inputs - Reps override'!F2007 ), "", IF( ISBLANK( 'F_Inputs - Reps override'!F2007 ), 'F_Inputs - Reps'!F2007, 'F_Inputs - Reps override'!F2007 ) )</f>
        <v>0.47899999999999998</v>
      </c>
      <c r="H2007" s="15">
        <f xml:space="preserve"> IF( ISNA( 'F_Inputs - Reps override'!G2007 ), "", IF( ISBLANK( 'F_Inputs - Reps override'!G2007 ), 'F_Inputs - Reps'!G2007, 'F_Inputs - Reps override'!G2007 ) )</f>
        <v>0.47899999999999998</v>
      </c>
      <c r="I2007" s="15">
        <f xml:space="preserve"> IF( ISNA( 'F_Inputs - Reps override'!H2007 ), "", IF( ISBLANK( 'F_Inputs - Reps override'!H2007 ), 'F_Inputs - Reps'!H2007, 'F_Inputs - Reps override'!H2007 ) )</f>
        <v>0.47899999999999998</v>
      </c>
      <c r="J2007" s="15">
        <f xml:space="preserve"> IF( ISNA( 'F_Inputs - Reps override'!I2007 ), "", IF( ISBLANK( 'F_Inputs - Reps override'!I2007 ), 'F_Inputs - Reps'!I2007, 'F_Inputs - Reps override'!I2007 ) )</f>
        <v>0.47899999999999998</v>
      </c>
      <c r="K2007" s="15">
        <f xml:space="preserve"> IF( ISNA( 'F_Inputs - Reps override'!J2007 ), "", IF( ISBLANK( 'F_Inputs - Reps override'!J2007 ), 'F_Inputs - Reps'!J2007, 'F_Inputs - Reps override'!J2007 ) )</f>
        <v>0.47799999999999998</v>
      </c>
      <c r="L2007" s="7">
        <f t="shared" si="32"/>
        <v>2.3940000000000001</v>
      </c>
      <c r="M2007" t="str">
        <f xml:space="preserve"> INDEX(Lookup!$D$3:$D$134, MATCH('Inputs - Reps'!D2007, Lookup!$C$3:$C$134, 0),)</f>
        <v>B capex WN</v>
      </c>
    </row>
    <row r="2008" spans="3:13">
      <c r="C2008" s="15" t="s">
        <v>312</v>
      </c>
      <c r="D2008" s="15" t="s">
        <v>84</v>
      </c>
      <c r="E2008" s="15" t="s">
        <v>85</v>
      </c>
      <c r="F2008" s="15" t="s">
        <v>36</v>
      </c>
      <c r="G2008" s="15">
        <f xml:space="preserve"> IF( ISNA( 'F_Inputs - Reps override'!F2008 ), "", IF( ISBLANK( 'F_Inputs - Reps override'!F2008 ), 'F_Inputs - Reps'!F2008, 'F_Inputs - Reps override'!F2008 ) )</f>
        <v>1.5049999999999999</v>
      </c>
      <c r="H2008" s="15">
        <f xml:space="preserve"> IF( ISNA( 'F_Inputs - Reps override'!G2008 ), "", IF( ISBLANK( 'F_Inputs - Reps override'!G2008 ), 'F_Inputs - Reps'!G2008, 'F_Inputs - Reps override'!G2008 ) )</f>
        <v>2.4849999999999999</v>
      </c>
      <c r="I2008" s="15">
        <f xml:space="preserve"> IF( ISNA( 'F_Inputs - Reps override'!H2008 ), "", IF( ISBLANK( 'F_Inputs - Reps override'!H2008 ), 'F_Inputs - Reps'!H2008, 'F_Inputs - Reps override'!H2008 ) )</f>
        <v>1.4450000000000001</v>
      </c>
      <c r="J2008" s="15">
        <f xml:space="preserve"> IF( ISNA( 'F_Inputs - Reps override'!I2008 ), "", IF( ISBLANK( 'F_Inputs - Reps override'!I2008 ), 'F_Inputs - Reps'!I2008, 'F_Inputs - Reps override'!I2008 ) )</f>
        <v>0.72299999999999998</v>
      </c>
      <c r="K2008" s="15">
        <f xml:space="preserve"> IF( ISNA( 'F_Inputs - Reps override'!J2008 ), "", IF( ISBLANK( 'F_Inputs - Reps override'!J2008 ), 'F_Inputs - Reps'!J2008, 'F_Inputs - Reps override'!J2008 ) )</f>
        <v>0.48399999999999999</v>
      </c>
      <c r="L2008" s="7">
        <f t="shared" si="32"/>
        <v>6.6419999999999995</v>
      </c>
      <c r="M2008" t="str">
        <f xml:space="preserve"> INDEX(Lookup!$D$3:$D$134, MATCH('Inputs - Reps'!D2008, Lookup!$C$3:$C$134, 0),)</f>
        <v>B capex WR</v>
      </c>
    </row>
    <row r="2009" spans="3:13">
      <c r="C2009" s="15" t="s">
        <v>312</v>
      </c>
      <c r="D2009" s="15" t="s">
        <v>86</v>
      </c>
      <c r="E2009" s="15" t="s">
        <v>87</v>
      </c>
      <c r="F2009" s="15" t="s">
        <v>36</v>
      </c>
      <c r="G2009" s="15">
        <f xml:space="preserve"> IF( ISNA( 'F_Inputs - Reps override'!F2009 ), "", IF( ISBLANK( 'F_Inputs - Reps override'!F2009 ), 'F_Inputs - Reps'!F2009, 'F_Inputs - Reps override'!F2009 ) )</f>
        <v>10.269</v>
      </c>
      <c r="H2009" s="15">
        <f xml:space="preserve"> IF( ISNA( 'F_Inputs - Reps override'!G2009 ), "", IF( ISBLANK( 'F_Inputs - Reps override'!G2009 ), 'F_Inputs - Reps'!G2009, 'F_Inputs - Reps override'!G2009 ) )</f>
        <v>15.975</v>
      </c>
      <c r="I2009" s="15">
        <f xml:space="preserve"> IF( ISNA( 'F_Inputs - Reps override'!H2009 ), "", IF( ISBLANK( 'F_Inputs - Reps override'!H2009 ), 'F_Inputs - Reps'!H2009, 'F_Inputs - Reps override'!H2009 ) )</f>
        <v>20.238</v>
      </c>
      <c r="J2009" s="15">
        <f xml:space="preserve"> IF( ISNA( 'F_Inputs - Reps override'!I2009 ), "", IF( ISBLANK( 'F_Inputs - Reps override'!I2009 ), 'F_Inputs - Reps'!I2009, 'F_Inputs - Reps override'!I2009 ) )</f>
        <v>19.986999999999998</v>
      </c>
      <c r="K2009" s="15">
        <f xml:space="preserve"> IF( ISNA( 'F_Inputs - Reps override'!J2009 ), "", IF( ISBLANK( 'F_Inputs - Reps override'!J2009 ), 'F_Inputs - Reps'!J2009, 'F_Inputs - Reps override'!J2009 ) )</f>
        <v>20.643999999999998</v>
      </c>
      <c r="L2009" s="7">
        <f t="shared" si="32"/>
        <v>87.113</v>
      </c>
      <c r="M2009" t="str">
        <f xml:space="preserve"> INDEX(Lookup!$D$3:$D$134, MATCH('Inputs - Reps'!D2009, Lookup!$C$3:$C$134, 0),)</f>
        <v>B capex WN</v>
      </c>
    </row>
    <row r="2010" spans="3:13">
      <c r="C2010" s="15" t="s">
        <v>312</v>
      </c>
      <c r="D2010" s="15" t="s">
        <v>88</v>
      </c>
      <c r="E2010" s="15" t="s">
        <v>89</v>
      </c>
      <c r="F2010" s="15" t="s">
        <v>36</v>
      </c>
      <c r="G2010" s="15">
        <f xml:space="preserve"> IF( ISNA( 'F_Inputs - Reps override'!F2010 ), "", IF( ISBLANK( 'F_Inputs - Reps override'!F2010 ), 'F_Inputs - Reps'!F2010, 'F_Inputs - Reps override'!F2010 ) )</f>
        <v>16.059000000000001</v>
      </c>
      <c r="H2010" s="15">
        <f xml:space="preserve"> IF( ISNA( 'F_Inputs - Reps override'!G2010 ), "", IF( ISBLANK( 'F_Inputs - Reps override'!G2010 ), 'F_Inputs - Reps'!G2010, 'F_Inputs - Reps override'!G2010 ) )</f>
        <v>15.7</v>
      </c>
      <c r="I2010" s="15">
        <f xml:space="preserve"> IF( ISNA( 'F_Inputs - Reps override'!H2010 ), "", IF( ISBLANK( 'F_Inputs - Reps override'!H2010 ), 'F_Inputs - Reps'!H2010, 'F_Inputs - Reps override'!H2010 ) )</f>
        <v>15.347</v>
      </c>
      <c r="J2010" s="15">
        <f xml:space="preserve"> IF( ISNA( 'F_Inputs - Reps override'!I2010 ), "", IF( ISBLANK( 'F_Inputs - Reps override'!I2010 ), 'F_Inputs - Reps'!I2010, 'F_Inputs - Reps override'!I2010 ) )</f>
        <v>14.896000000000001</v>
      </c>
      <c r="K2010" s="15">
        <f xml:space="preserve"> IF( ISNA( 'F_Inputs - Reps override'!J2010 ), "", IF( ISBLANK( 'F_Inputs - Reps override'!J2010 ), 'F_Inputs - Reps'!J2010, 'F_Inputs - Reps override'!J2010 ) )</f>
        <v>15.629</v>
      </c>
      <c r="L2010" s="7">
        <f t="shared" si="32"/>
        <v>77.631</v>
      </c>
      <c r="M2010" t="str">
        <f xml:space="preserve"> INDEX(Lookup!$D$3:$D$134, MATCH('Inputs - Reps'!D2010, Lookup!$C$3:$C$134, 0),)</f>
        <v>B capex WN</v>
      </c>
    </row>
    <row r="2011" spans="3:13">
      <c r="C2011" s="15" t="s">
        <v>312</v>
      </c>
      <c r="D2011" s="15" t="s">
        <v>90</v>
      </c>
      <c r="E2011" s="15" t="s">
        <v>91</v>
      </c>
      <c r="F2011" s="15" t="s">
        <v>36</v>
      </c>
      <c r="G2011" s="15">
        <f xml:space="preserve"> IF( ISNA( 'F_Inputs - Reps override'!F2011 ), "", IF( ISBLANK( 'F_Inputs - Reps override'!F2011 ), 'F_Inputs - Reps'!F2011, 'F_Inputs - Reps override'!F2011 ) )</f>
        <v>0.35399999999999998</v>
      </c>
      <c r="H2011" s="15">
        <f xml:space="preserve"> IF( ISNA( 'F_Inputs - Reps override'!G2011 ), "", IF( ISBLANK( 'F_Inputs - Reps override'!G2011 ), 'F_Inputs - Reps'!G2011, 'F_Inputs - Reps override'!G2011 ) )</f>
        <v>0.82199999999999995</v>
      </c>
      <c r="I2011" s="15">
        <f xml:space="preserve"> IF( ISNA( 'F_Inputs - Reps override'!H2011 ), "", IF( ISBLANK( 'F_Inputs - Reps override'!H2011 ), 'F_Inputs - Reps'!H2011, 'F_Inputs - Reps override'!H2011 ) )</f>
        <v>1.758</v>
      </c>
      <c r="J2011" s="15">
        <f xml:space="preserve"> IF( ISNA( 'F_Inputs - Reps override'!I2011 ), "", IF( ISBLANK( 'F_Inputs - Reps override'!I2011 ), 'F_Inputs - Reps'!I2011, 'F_Inputs - Reps override'!I2011 ) )</f>
        <v>1.7929999999999999</v>
      </c>
      <c r="K2011" s="15">
        <f xml:space="preserve"> IF( ISNA( 'F_Inputs - Reps override'!J2011 ), "", IF( ISBLANK( 'F_Inputs - Reps override'!J2011 ), 'F_Inputs - Reps'!J2011, 'F_Inputs - Reps override'!J2011 ) )</f>
        <v>1.8380000000000001</v>
      </c>
      <c r="L2011" s="7">
        <f t="shared" si="32"/>
        <v>6.5650000000000004</v>
      </c>
      <c r="M2011" t="str">
        <f xml:space="preserve"> INDEX(Lookup!$D$3:$D$134, MATCH('Inputs - Reps'!D2011, Lookup!$C$3:$C$134, 0),)</f>
        <v>B capex WN</v>
      </c>
    </row>
    <row r="2012" spans="3:13">
      <c r="C2012" s="15" t="s">
        <v>312</v>
      </c>
      <c r="D2012" s="15" t="s">
        <v>92</v>
      </c>
      <c r="E2012" s="15" t="s">
        <v>93</v>
      </c>
      <c r="F2012" s="15" t="s">
        <v>36</v>
      </c>
      <c r="G2012" s="15">
        <f xml:space="preserve"> IF( ISNA( 'F_Inputs - Reps override'!F2012 ), "", IF( ISBLANK( 'F_Inputs - Reps override'!F2012 ), 'F_Inputs - Reps'!F2012, 'F_Inputs - Reps override'!F2012 ) )</f>
        <v>0</v>
      </c>
      <c r="H2012" s="15">
        <f xml:space="preserve"> IF( ISNA( 'F_Inputs - Reps override'!G2012 ), "", IF( ISBLANK( 'F_Inputs - Reps override'!G2012 ), 'F_Inputs - Reps'!G2012, 'F_Inputs - Reps override'!G2012 ) )</f>
        <v>0</v>
      </c>
      <c r="I2012" s="15">
        <f xml:space="preserve"> IF( ISNA( 'F_Inputs - Reps override'!H2012 ), "", IF( ISBLANK( 'F_Inputs - Reps override'!H2012 ), 'F_Inputs - Reps'!H2012, 'F_Inputs - Reps override'!H2012 ) )</f>
        <v>0</v>
      </c>
      <c r="J2012" s="15">
        <f xml:space="preserve"> IF( ISNA( 'F_Inputs - Reps override'!I2012 ), "", IF( ISBLANK( 'F_Inputs - Reps override'!I2012 ), 'F_Inputs - Reps'!I2012, 'F_Inputs - Reps override'!I2012 ) )</f>
        <v>0</v>
      </c>
      <c r="K2012" s="15">
        <f xml:space="preserve"> IF( ISNA( 'F_Inputs - Reps override'!J2012 ), "", IF( ISBLANK( 'F_Inputs - Reps override'!J2012 ), 'F_Inputs - Reps'!J2012, 'F_Inputs - Reps override'!J2012 ) )</f>
        <v>0</v>
      </c>
      <c r="L2012" s="7">
        <f t="shared" si="32"/>
        <v>0</v>
      </c>
      <c r="M2012" t="str">
        <f xml:space="preserve"> INDEX(Lookup!$D$3:$D$134, MATCH('Inputs - Reps'!D2012, Lookup!$C$3:$C$134, 0),)</f>
        <v>Plus Capex WR</v>
      </c>
    </row>
    <row r="2013" spans="3:13">
      <c r="C2013" s="15" t="s">
        <v>312</v>
      </c>
      <c r="D2013" s="15" t="s">
        <v>94</v>
      </c>
      <c r="E2013" s="15" t="s">
        <v>95</v>
      </c>
      <c r="F2013" s="15" t="s">
        <v>36</v>
      </c>
      <c r="G2013" s="15">
        <f xml:space="preserve"> IF( ISNA( 'F_Inputs - Reps override'!F2013 ), "", IF( ISBLANK( 'F_Inputs - Reps override'!F2013 ), 'F_Inputs - Reps'!F2013, 'F_Inputs - Reps override'!F2013 ) )</f>
        <v>0</v>
      </c>
      <c r="H2013" s="15">
        <f xml:space="preserve"> IF( ISNA( 'F_Inputs - Reps override'!G2013 ), "", IF( ISBLANK( 'F_Inputs - Reps override'!G2013 ), 'F_Inputs - Reps'!G2013, 'F_Inputs - Reps override'!G2013 ) )</f>
        <v>0</v>
      </c>
      <c r="I2013" s="15">
        <f xml:space="preserve"> IF( ISNA( 'F_Inputs - Reps override'!H2013 ), "", IF( ISBLANK( 'F_Inputs - Reps override'!H2013 ), 'F_Inputs - Reps'!H2013, 'F_Inputs - Reps override'!H2013 ) )</f>
        <v>0</v>
      </c>
      <c r="J2013" s="15">
        <f xml:space="preserve"> IF( ISNA( 'F_Inputs - Reps override'!I2013 ), "", IF( ISBLANK( 'F_Inputs - Reps override'!I2013 ), 'F_Inputs - Reps'!I2013, 'F_Inputs - Reps override'!I2013 ) )</f>
        <v>0</v>
      </c>
      <c r="K2013" s="15">
        <f xml:space="preserve"> IF( ISNA( 'F_Inputs - Reps override'!J2013 ), "", IF( ISBLANK( 'F_Inputs - Reps override'!J2013 ), 'F_Inputs - Reps'!J2013, 'F_Inputs - Reps override'!J2013 ) )</f>
        <v>0</v>
      </c>
      <c r="L2013" s="7">
        <f t="shared" si="32"/>
        <v>0</v>
      </c>
      <c r="M2013" t="str">
        <f xml:space="preserve"> INDEX(Lookup!$D$3:$D$134, MATCH('Inputs - Reps'!D2013, Lookup!$C$3:$C$134, 0),)</f>
        <v>Plus Capex WN</v>
      </c>
    </row>
    <row r="2014" spans="3:13">
      <c r="C2014" s="15" t="s">
        <v>312</v>
      </c>
      <c r="D2014" s="15" t="s">
        <v>96</v>
      </c>
      <c r="E2014" s="15" t="s">
        <v>97</v>
      </c>
      <c r="F2014" s="15" t="s">
        <v>36</v>
      </c>
      <c r="G2014" s="15">
        <f xml:space="preserve"> IF( ISNA( 'F_Inputs - Reps override'!F2014 ), "", IF( ISBLANK( 'F_Inputs - Reps override'!F2014 ), 'F_Inputs - Reps'!F2014, 'F_Inputs - Reps override'!F2014 ) )</f>
        <v>0</v>
      </c>
      <c r="H2014" s="15">
        <f xml:space="preserve"> IF( ISNA( 'F_Inputs - Reps override'!G2014 ), "", IF( ISBLANK( 'F_Inputs - Reps override'!G2014 ), 'F_Inputs - Reps'!G2014, 'F_Inputs - Reps override'!G2014 ) )</f>
        <v>0</v>
      </c>
      <c r="I2014" s="15">
        <f xml:space="preserve"> IF( ISNA( 'F_Inputs - Reps override'!H2014 ), "", IF( ISBLANK( 'F_Inputs - Reps override'!H2014 ), 'F_Inputs - Reps'!H2014, 'F_Inputs - Reps override'!H2014 ) )</f>
        <v>0</v>
      </c>
      <c r="J2014" s="15">
        <f xml:space="preserve"> IF( ISNA( 'F_Inputs - Reps override'!I2014 ), "", IF( ISBLANK( 'F_Inputs - Reps override'!I2014 ), 'F_Inputs - Reps'!I2014, 'F_Inputs - Reps override'!I2014 ) )</f>
        <v>0</v>
      </c>
      <c r="K2014" s="15">
        <f xml:space="preserve"> IF( ISNA( 'F_Inputs - Reps override'!J2014 ), "", IF( ISBLANK( 'F_Inputs - Reps override'!J2014 ), 'F_Inputs - Reps'!J2014, 'F_Inputs - Reps override'!J2014 ) )</f>
        <v>0</v>
      </c>
      <c r="L2014" s="7">
        <f t="shared" si="32"/>
        <v>0</v>
      </c>
      <c r="M2014" t="str">
        <f xml:space="preserve"> INDEX(Lookup!$D$3:$D$134, MATCH('Inputs - Reps'!D2014, Lookup!$C$3:$C$134, 0),)</f>
        <v>Plus Capex WN</v>
      </c>
    </row>
    <row r="2015" spans="3:13">
      <c r="C2015" s="15" t="s">
        <v>312</v>
      </c>
      <c r="D2015" s="15" t="s">
        <v>98</v>
      </c>
      <c r="E2015" s="15" t="s">
        <v>99</v>
      </c>
      <c r="F2015" s="15" t="s">
        <v>36</v>
      </c>
      <c r="G2015" s="15">
        <f xml:space="preserve"> IF( ISNA( 'F_Inputs - Reps override'!F2015 ), "", IF( ISBLANK( 'F_Inputs - Reps override'!F2015 ), 'F_Inputs - Reps'!F2015, 'F_Inputs - Reps override'!F2015 ) )</f>
        <v>0</v>
      </c>
      <c r="H2015" s="15">
        <f xml:space="preserve"> IF( ISNA( 'F_Inputs - Reps override'!G2015 ), "", IF( ISBLANK( 'F_Inputs - Reps override'!G2015 ), 'F_Inputs - Reps'!G2015, 'F_Inputs - Reps override'!G2015 ) )</f>
        <v>0</v>
      </c>
      <c r="I2015" s="15">
        <f xml:space="preserve"> IF( ISNA( 'F_Inputs - Reps override'!H2015 ), "", IF( ISBLANK( 'F_Inputs - Reps override'!H2015 ), 'F_Inputs - Reps'!H2015, 'F_Inputs - Reps override'!H2015 ) )</f>
        <v>0</v>
      </c>
      <c r="J2015" s="15">
        <f xml:space="preserve"> IF( ISNA( 'F_Inputs - Reps override'!I2015 ), "", IF( ISBLANK( 'F_Inputs - Reps override'!I2015 ), 'F_Inputs - Reps'!I2015, 'F_Inputs - Reps override'!I2015 ) )</f>
        <v>0</v>
      </c>
      <c r="K2015" s="15">
        <f xml:space="preserve"> IF( ISNA( 'F_Inputs - Reps override'!J2015 ), "", IF( ISBLANK( 'F_Inputs - Reps override'!J2015 ), 'F_Inputs - Reps'!J2015, 'F_Inputs - Reps override'!J2015 ) )</f>
        <v>0</v>
      </c>
      <c r="L2015" s="7">
        <f t="shared" si="32"/>
        <v>0</v>
      </c>
      <c r="M2015" t="str">
        <f xml:space="preserve"> INDEX(Lookup!$D$3:$D$134, MATCH('Inputs - Reps'!D2015, Lookup!$C$3:$C$134, 0),)</f>
        <v>Plus Capex WN</v>
      </c>
    </row>
    <row r="2016" spans="3:13">
      <c r="C2016" s="15" t="s">
        <v>312</v>
      </c>
      <c r="D2016" s="15" t="s">
        <v>100</v>
      </c>
      <c r="E2016" s="15" t="s">
        <v>101</v>
      </c>
      <c r="F2016" s="15" t="s">
        <v>36</v>
      </c>
      <c r="G2016" s="15">
        <f xml:space="preserve"> IF( ISNA( 'F_Inputs - Reps override'!F2016 ), "", IF( ISBLANK( 'F_Inputs - Reps override'!F2016 ), 'F_Inputs - Reps'!F2016, 'F_Inputs - Reps override'!F2016 ) )</f>
        <v>0</v>
      </c>
      <c r="H2016" s="15">
        <f xml:space="preserve"> IF( ISNA( 'F_Inputs - Reps override'!G2016 ), "", IF( ISBLANK( 'F_Inputs - Reps override'!G2016 ), 'F_Inputs - Reps'!G2016, 'F_Inputs - Reps override'!G2016 ) )</f>
        <v>0</v>
      </c>
      <c r="I2016" s="15">
        <f xml:space="preserve"> IF( ISNA( 'F_Inputs - Reps override'!H2016 ), "", IF( ISBLANK( 'F_Inputs - Reps override'!H2016 ), 'F_Inputs - Reps'!H2016, 'F_Inputs - Reps override'!H2016 ) )</f>
        <v>0</v>
      </c>
      <c r="J2016" s="15">
        <f xml:space="preserve"> IF( ISNA( 'F_Inputs - Reps override'!I2016 ), "", IF( ISBLANK( 'F_Inputs - Reps override'!I2016 ), 'F_Inputs - Reps'!I2016, 'F_Inputs - Reps override'!I2016 ) )</f>
        <v>0</v>
      </c>
      <c r="K2016" s="15">
        <f xml:space="preserve"> IF( ISNA( 'F_Inputs - Reps override'!J2016 ), "", IF( ISBLANK( 'F_Inputs - Reps override'!J2016 ), 'F_Inputs - Reps'!J2016, 'F_Inputs - Reps override'!J2016 ) )</f>
        <v>0</v>
      </c>
      <c r="L2016" s="7">
        <f t="shared" si="32"/>
        <v>0</v>
      </c>
      <c r="M2016" t="str">
        <f xml:space="preserve"> INDEX(Lookup!$D$3:$D$134, MATCH('Inputs - Reps'!D2016, Lookup!$C$3:$C$134, 0),)</f>
        <v>Plus Capex WR</v>
      </c>
    </row>
    <row r="2017" spans="3:13">
      <c r="C2017" s="15" t="s">
        <v>312</v>
      </c>
      <c r="D2017" s="15" t="s">
        <v>102</v>
      </c>
      <c r="E2017" s="15" t="s">
        <v>103</v>
      </c>
      <c r="F2017" s="15" t="s">
        <v>36</v>
      </c>
      <c r="G2017" s="15">
        <f xml:space="preserve"> IF( ISNA( 'F_Inputs - Reps override'!F2017 ), "", IF( ISBLANK( 'F_Inputs - Reps override'!F2017 ), 'F_Inputs - Reps'!F2017, 'F_Inputs - Reps override'!F2017 ) )</f>
        <v>0</v>
      </c>
      <c r="H2017" s="15">
        <f xml:space="preserve"> IF( ISNA( 'F_Inputs - Reps override'!G2017 ), "", IF( ISBLANK( 'F_Inputs - Reps override'!G2017 ), 'F_Inputs - Reps'!G2017, 'F_Inputs - Reps override'!G2017 ) )</f>
        <v>0</v>
      </c>
      <c r="I2017" s="15">
        <f xml:space="preserve"> IF( ISNA( 'F_Inputs - Reps override'!H2017 ), "", IF( ISBLANK( 'F_Inputs - Reps override'!H2017 ), 'F_Inputs - Reps'!H2017, 'F_Inputs - Reps override'!H2017 ) )</f>
        <v>0</v>
      </c>
      <c r="J2017" s="15">
        <f xml:space="preserve"> IF( ISNA( 'F_Inputs - Reps override'!I2017 ), "", IF( ISBLANK( 'F_Inputs - Reps override'!I2017 ), 'F_Inputs - Reps'!I2017, 'F_Inputs - Reps override'!I2017 ) )</f>
        <v>0</v>
      </c>
      <c r="K2017" s="15">
        <f xml:space="preserve"> IF( ISNA( 'F_Inputs - Reps override'!J2017 ), "", IF( ISBLANK( 'F_Inputs - Reps override'!J2017 ), 'F_Inputs - Reps'!J2017, 'F_Inputs - Reps override'!J2017 ) )</f>
        <v>0</v>
      </c>
      <c r="L2017" s="7">
        <f t="shared" si="32"/>
        <v>0</v>
      </c>
      <c r="M2017" t="str">
        <f xml:space="preserve"> INDEX(Lookup!$D$3:$D$134, MATCH('Inputs - Reps'!D2017, Lookup!$C$3:$C$134, 0),)</f>
        <v>Plus Capex WN</v>
      </c>
    </row>
    <row r="2018" spans="3:13">
      <c r="C2018" s="15" t="s">
        <v>312</v>
      </c>
      <c r="D2018" s="15" t="s">
        <v>104</v>
      </c>
      <c r="E2018" s="15" t="s">
        <v>105</v>
      </c>
      <c r="F2018" s="15" t="s">
        <v>36</v>
      </c>
      <c r="G2018" s="15">
        <f xml:space="preserve"> IF( ISNA( 'F_Inputs - Reps override'!F2018 ), "", IF( ISBLANK( 'F_Inputs - Reps override'!F2018 ), 'F_Inputs - Reps'!F2018, 'F_Inputs - Reps override'!F2018 ) )</f>
        <v>0</v>
      </c>
      <c r="H2018" s="15">
        <f xml:space="preserve"> IF( ISNA( 'F_Inputs - Reps override'!G2018 ), "", IF( ISBLANK( 'F_Inputs - Reps override'!G2018 ), 'F_Inputs - Reps'!G2018, 'F_Inputs - Reps override'!G2018 ) )</f>
        <v>0</v>
      </c>
      <c r="I2018" s="15">
        <f xml:space="preserve"> IF( ISNA( 'F_Inputs - Reps override'!H2018 ), "", IF( ISBLANK( 'F_Inputs - Reps override'!H2018 ), 'F_Inputs - Reps'!H2018, 'F_Inputs - Reps override'!H2018 ) )</f>
        <v>0</v>
      </c>
      <c r="J2018" s="15">
        <f xml:space="preserve"> IF( ISNA( 'F_Inputs - Reps override'!I2018 ), "", IF( ISBLANK( 'F_Inputs - Reps override'!I2018 ), 'F_Inputs - Reps'!I2018, 'F_Inputs - Reps override'!I2018 ) )</f>
        <v>0</v>
      </c>
      <c r="K2018" s="15">
        <f xml:space="preserve"> IF( ISNA( 'F_Inputs - Reps override'!J2018 ), "", IF( ISBLANK( 'F_Inputs - Reps override'!J2018 ), 'F_Inputs - Reps'!J2018, 'F_Inputs - Reps override'!J2018 ) )</f>
        <v>0</v>
      </c>
      <c r="L2018" s="7">
        <f t="shared" si="32"/>
        <v>0</v>
      </c>
      <c r="M2018" t="str">
        <f xml:space="preserve"> INDEX(Lookup!$D$3:$D$134, MATCH('Inputs - Reps'!D2018, Lookup!$C$3:$C$134, 0),)</f>
        <v>Plus Capex WN</v>
      </c>
    </row>
    <row r="2019" spans="3:13">
      <c r="C2019" s="15" t="s">
        <v>312</v>
      </c>
      <c r="D2019" s="15" t="s">
        <v>106</v>
      </c>
      <c r="E2019" s="15" t="s">
        <v>107</v>
      </c>
      <c r="F2019" s="15" t="s">
        <v>36</v>
      </c>
      <c r="G2019" s="15">
        <f xml:space="preserve"> IF( ISNA( 'F_Inputs - Reps override'!F2019 ), "", IF( ISBLANK( 'F_Inputs - Reps override'!F2019 ), 'F_Inputs - Reps'!F2019, 'F_Inputs - Reps override'!F2019 ) )</f>
        <v>5.2969999999999997</v>
      </c>
      <c r="H2019" s="15">
        <f xml:space="preserve"> IF( ISNA( 'F_Inputs - Reps override'!G2019 ), "", IF( ISBLANK( 'F_Inputs - Reps override'!G2019 ), 'F_Inputs - Reps'!G2019, 'F_Inputs - Reps override'!G2019 ) )</f>
        <v>5.2960000000000003</v>
      </c>
      <c r="I2019" s="15">
        <f xml:space="preserve"> IF( ISNA( 'F_Inputs - Reps override'!H2019 ), "", IF( ISBLANK( 'F_Inputs - Reps override'!H2019 ), 'F_Inputs - Reps'!H2019, 'F_Inputs - Reps override'!H2019 ) )</f>
        <v>5.2960000000000003</v>
      </c>
      <c r="J2019" s="15">
        <f xml:space="preserve"> IF( ISNA( 'F_Inputs - Reps override'!I2019 ), "", IF( ISBLANK( 'F_Inputs - Reps override'!I2019 ), 'F_Inputs - Reps'!I2019, 'F_Inputs - Reps override'!I2019 ) )</f>
        <v>5.2960000000000003</v>
      </c>
      <c r="K2019" s="15">
        <f xml:space="preserve"> IF( ISNA( 'F_Inputs - Reps override'!J2019 ), "", IF( ISBLANK( 'F_Inputs - Reps override'!J2019 ), 'F_Inputs - Reps'!J2019, 'F_Inputs - Reps override'!J2019 ) )</f>
        <v>5.2960000000000003</v>
      </c>
      <c r="L2019" s="7">
        <f t="shared" si="32"/>
        <v>26.480999999999998</v>
      </c>
      <c r="M2019" t="str">
        <f xml:space="preserve"> INDEX(Lookup!$D$3:$D$134, MATCH('Inputs - Reps'!D2019, Lookup!$C$3:$C$134, 0),)</f>
        <v>Plus Capex WN</v>
      </c>
    </row>
    <row r="2020" spans="3:13">
      <c r="C2020" s="15" t="s">
        <v>312</v>
      </c>
      <c r="D2020" s="15" t="s">
        <v>108</v>
      </c>
      <c r="E2020" s="15" t="s">
        <v>109</v>
      </c>
      <c r="F2020" s="15" t="s">
        <v>36</v>
      </c>
      <c r="G2020" s="15">
        <f xml:space="preserve"> IF( ISNA( 'F_Inputs - Reps override'!F2020 ), "", IF( ISBLANK( 'F_Inputs - Reps override'!F2020 ), 'F_Inputs - Reps'!F2020, 'F_Inputs - Reps override'!F2020 ) )</f>
        <v>0</v>
      </c>
      <c r="H2020" s="15">
        <f xml:space="preserve"> IF( ISNA( 'F_Inputs - Reps override'!G2020 ), "", IF( ISBLANK( 'F_Inputs - Reps override'!G2020 ), 'F_Inputs - Reps'!G2020, 'F_Inputs - Reps override'!G2020 ) )</f>
        <v>0</v>
      </c>
      <c r="I2020" s="15">
        <f xml:space="preserve"> IF( ISNA( 'F_Inputs - Reps override'!H2020 ), "", IF( ISBLANK( 'F_Inputs - Reps override'!H2020 ), 'F_Inputs - Reps'!H2020, 'F_Inputs - Reps override'!H2020 ) )</f>
        <v>0</v>
      </c>
      <c r="J2020" s="15">
        <f xml:space="preserve"> IF( ISNA( 'F_Inputs - Reps override'!I2020 ), "", IF( ISBLANK( 'F_Inputs - Reps override'!I2020 ), 'F_Inputs - Reps'!I2020, 'F_Inputs - Reps override'!I2020 ) )</f>
        <v>0</v>
      </c>
      <c r="K2020" s="15">
        <f xml:space="preserve"> IF( ISNA( 'F_Inputs - Reps override'!J2020 ), "", IF( ISBLANK( 'F_Inputs - Reps override'!J2020 ), 'F_Inputs - Reps'!J2020, 'F_Inputs - Reps override'!J2020 ) )</f>
        <v>0</v>
      </c>
      <c r="L2020" s="7">
        <f t="shared" si="32"/>
        <v>0</v>
      </c>
      <c r="M2020" t="str">
        <f xml:space="preserve"> INDEX(Lookup!$D$3:$D$134, MATCH('Inputs - Reps'!D2020, Lookup!$C$3:$C$134, 0),)</f>
        <v>Plus Capex WR</v>
      </c>
    </row>
    <row r="2021" spans="3:13">
      <c r="C2021" s="15" t="s">
        <v>312</v>
      </c>
      <c r="D2021" s="15" t="s">
        <v>110</v>
      </c>
      <c r="E2021" s="15" t="s">
        <v>111</v>
      </c>
      <c r="F2021" s="15" t="s">
        <v>36</v>
      </c>
      <c r="G2021" s="15">
        <f xml:space="preserve"> IF( ISNA( 'F_Inputs - Reps override'!F2021 ), "", IF( ISBLANK( 'F_Inputs - Reps override'!F2021 ), 'F_Inputs - Reps'!F2021, 'F_Inputs - Reps override'!F2021 ) )</f>
        <v>0</v>
      </c>
      <c r="H2021" s="15">
        <f xml:space="preserve"> IF( ISNA( 'F_Inputs - Reps override'!G2021 ), "", IF( ISBLANK( 'F_Inputs - Reps override'!G2021 ), 'F_Inputs - Reps'!G2021, 'F_Inputs - Reps override'!G2021 ) )</f>
        <v>0</v>
      </c>
      <c r="I2021" s="15">
        <f xml:space="preserve"> IF( ISNA( 'F_Inputs - Reps override'!H2021 ), "", IF( ISBLANK( 'F_Inputs - Reps override'!H2021 ), 'F_Inputs - Reps'!H2021, 'F_Inputs - Reps override'!H2021 ) )</f>
        <v>0</v>
      </c>
      <c r="J2021" s="15">
        <f xml:space="preserve"> IF( ISNA( 'F_Inputs - Reps override'!I2021 ), "", IF( ISBLANK( 'F_Inputs - Reps override'!I2021 ), 'F_Inputs - Reps'!I2021, 'F_Inputs - Reps override'!I2021 ) )</f>
        <v>0</v>
      </c>
      <c r="K2021" s="15">
        <f xml:space="preserve"> IF( ISNA( 'F_Inputs - Reps override'!J2021 ), "", IF( ISBLANK( 'F_Inputs - Reps override'!J2021 ), 'F_Inputs - Reps'!J2021, 'F_Inputs - Reps override'!J2021 ) )</f>
        <v>0</v>
      </c>
      <c r="L2021" s="7">
        <f t="shared" si="32"/>
        <v>0</v>
      </c>
      <c r="M2021" t="str">
        <f xml:space="preserve"> INDEX(Lookup!$D$3:$D$134, MATCH('Inputs - Reps'!D2021, Lookup!$C$3:$C$134, 0),)</f>
        <v>Plus Capex WN</v>
      </c>
    </row>
    <row r="2022" spans="3:13">
      <c r="C2022" s="15" t="s">
        <v>312</v>
      </c>
      <c r="D2022" s="15" t="s">
        <v>112</v>
      </c>
      <c r="E2022" s="15" t="s">
        <v>113</v>
      </c>
      <c r="F2022" s="15" t="s">
        <v>36</v>
      </c>
      <c r="G2022" s="15">
        <f xml:space="preserve"> IF( ISNA( 'F_Inputs - Reps override'!F2022 ), "", IF( ISBLANK( 'F_Inputs - Reps override'!F2022 ), 'F_Inputs - Reps'!F2022, 'F_Inputs - Reps override'!F2022 ) )</f>
        <v>4.1909999999999998</v>
      </c>
      <c r="H2022" s="15">
        <f xml:space="preserve"> IF( ISNA( 'F_Inputs - Reps override'!G2022 ), "", IF( ISBLANK( 'F_Inputs - Reps override'!G2022 ), 'F_Inputs - Reps'!G2022, 'F_Inputs - Reps override'!G2022 ) )</f>
        <v>4.1900000000000004</v>
      </c>
      <c r="I2022" s="15">
        <f xml:space="preserve"> IF( ISNA( 'F_Inputs - Reps override'!H2022 ), "", IF( ISBLANK( 'F_Inputs - Reps override'!H2022 ), 'F_Inputs - Reps'!H2022, 'F_Inputs - Reps override'!H2022 ) )</f>
        <v>4.1900000000000004</v>
      </c>
      <c r="J2022" s="15">
        <f xml:space="preserve"> IF( ISNA( 'F_Inputs - Reps override'!I2022 ), "", IF( ISBLANK( 'F_Inputs - Reps override'!I2022 ), 'F_Inputs - Reps'!I2022, 'F_Inputs - Reps override'!I2022 ) )</f>
        <v>4.1900000000000004</v>
      </c>
      <c r="K2022" s="15">
        <f xml:space="preserve"> IF( ISNA( 'F_Inputs - Reps override'!J2022 ), "", IF( ISBLANK( 'F_Inputs - Reps override'!J2022 ), 'F_Inputs - Reps'!J2022, 'F_Inputs - Reps override'!J2022 ) )</f>
        <v>4.1900000000000004</v>
      </c>
      <c r="L2022" s="7">
        <f t="shared" si="32"/>
        <v>20.951000000000004</v>
      </c>
      <c r="M2022" t="str">
        <f xml:space="preserve"> INDEX(Lookup!$D$3:$D$134, MATCH('Inputs - Reps'!D2022, Lookup!$C$3:$C$134, 0),)</f>
        <v>Plus Capex WN</v>
      </c>
    </row>
    <row r="2023" spans="3:13">
      <c r="C2023" s="15" t="s">
        <v>312</v>
      </c>
      <c r="D2023" s="15" t="s">
        <v>114</v>
      </c>
      <c r="E2023" s="15" t="s">
        <v>115</v>
      </c>
      <c r="F2023" s="15" t="s">
        <v>36</v>
      </c>
      <c r="G2023" s="15">
        <f xml:space="preserve"> IF( ISNA( 'F_Inputs - Reps override'!F2023 ), "", IF( ISBLANK( 'F_Inputs - Reps override'!F2023 ), 'F_Inputs - Reps'!F2023, 'F_Inputs - Reps override'!F2023 ) )</f>
        <v>0</v>
      </c>
      <c r="H2023" s="15">
        <f xml:space="preserve"> IF( ISNA( 'F_Inputs - Reps override'!G2023 ), "", IF( ISBLANK( 'F_Inputs - Reps override'!G2023 ), 'F_Inputs - Reps'!G2023, 'F_Inputs - Reps override'!G2023 ) )</f>
        <v>0</v>
      </c>
      <c r="I2023" s="15">
        <f xml:space="preserve"> IF( ISNA( 'F_Inputs - Reps override'!H2023 ), "", IF( ISBLANK( 'F_Inputs - Reps override'!H2023 ), 'F_Inputs - Reps'!H2023, 'F_Inputs - Reps override'!H2023 ) )</f>
        <v>0</v>
      </c>
      <c r="J2023" s="15">
        <f xml:space="preserve"> IF( ISNA( 'F_Inputs - Reps override'!I2023 ), "", IF( ISBLANK( 'F_Inputs - Reps override'!I2023 ), 'F_Inputs - Reps'!I2023, 'F_Inputs - Reps override'!I2023 ) )</f>
        <v>0</v>
      </c>
      <c r="K2023" s="15">
        <f xml:space="preserve"> IF( ISNA( 'F_Inputs - Reps override'!J2023 ), "", IF( ISBLANK( 'F_Inputs - Reps override'!J2023 ), 'F_Inputs - Reps'!J2023, 'F_Inputs - Reps override'!J2023 ) )</f>
        <v>0</v>
      </c>
      <c r="L2023" s="7">
        <f t="shared" si="32"/>
        <v>0</v>
      </c>
      <c r="M2023" t="str">
        <f xml:space="preserve"> INDEX(Lookup!$D$3:$D$134, MATCH('Inputs - Reps'!D2023, Lookup!$C$3:$C$134, 0),)</f>
        <v>Plus Capex WN</v>
      </c>
    </row>
    <row r="2024" spans="3:13">
      <c r="C2024" s="15" t="s">
        <v>312</v>
      </c>
      <c r="D2024" s="15" t="s">
        <v>116</v>
      </c>
      <c r="E2024" s="15" t="s">
        <v>117</v>
      </c>
      <c r="F2024" s="15" t="s">
        <v>36</v>
      </c>
      <c r="G2024" s="15">
        <f xml:space="preserve"> IF( ISNA( 'F_Inputs - Reps override'!F2024 ), "", IF( ISBLANK( 'F_Inputs - Reps override'!F2024 ), 'F_Inputs - Reps'!F2024, 'F_Inputs - Reps override'!F2024 ) )</f>
        <v>2.8370000000000002</v>
      </c>
      <c r="H2024" s="15">
        <f xml:space="preserve"> IF( ISNA( 'F_Inputs - Reps override'!G2024 ), "", IF( ISBLANK( 'F_Inputs - Reps override'!G2024 ), 'F_Inputs - Reps'!G2024, 'F_Inputs - Reps override'!G2024 ) )</f>
        <v>2.927</v>
      </c>
      <c r="I2024" s="15">
        <f xml:space="preserve"> IF( ISNA( 'F_Inputs - Reps override'!H2024 ), "", IF( ISBLANK( 'F_Inputs - Reps override'!H2024 ), 'F_Inputs - Reps'!H2024, 'F_Inputs - Reps override'!H2024 ) )</f>
        <v>2.7149999999999999</v>
      </c>
      <c r="J2024" s="15">
        <f xml:space="preserve"> IF( ISNA( 'F_Inputs - Reps override'!I2024 ), "", IF( ISBLANK( 'F_Inputs - Reps override'!I2024 ), 'F_Inputs - Reps'!I2024, 'F_Inputs - Reps override'!I2024 ) )</f>
        <v>2.6219999999999999</v>
      </c>
      <c r="K2024" s="15">
        <f xml:space="preserve"> IF( ISNA( 'F_Inputs - Reps override'!J2024 ), "", IF( ISBLANK( 'F_Inputs - Reps override'!J2024 ), 'F_Inputs - Reps'!J2024, 'F_Inputs - Reps override'!J2024 ) )</f>
        <v>2.6989999999999998</v>
      </c>
      <c r="L2024" s="7">
        <f t="shared" si="32"/>
        <v>13.799999999999999</v>
      </c>
      <c r="M2024" t="str">
        <f xml:space="preserve"> INDEX(Lookup!$D$3:$D$134, MATCH('Inputs - Reps'!D2024, Lookup!$C$3:$C$134, 0),)</f>
        <v>E Capex WR</v>
      </c>
    </row>
    <row r="2025" spans="3:13">
      <c r="C2025" s="15" t="s">
        <v>312</v>
      </c>
      <c r="D2025" s="15" t="s">
        <v>118</v>
      </c>
      <c r="E2025" s="15" t="s">
        <v>119</v>
      </c>
      <c r="F2025" s="15" t="s">
        <v>36</v>
      </c>
      <c r="G2025" s="15">
        <f xml:space="preserve"> IF( ISNA( 'F_Inputs - Reps override'!F2025 ), "", IF( ISBLANK( 'F_Inputs - Reps override'!F2025 ), 'F_Inputs - Reps'!F2025, 'F_Inputs - Reps override'!F2025 ) )</f>
        <v>0.72099999999999997</v>
      </c>
      <c r="H2025" s="15">
        <f xml:space="preserve"> IF( ISNA( 'F_Inputs - Reps override'!G2025 ), "", IF( ISBLANK( 'F_Inputs - Reps override'!G2025 ), 'F_Inputs - Reps'!G2025, 'F_Inputs - Reps override'!G2025 ) )</f>
        <v>1.1870000000000001</v>
      </c>
      <c r="I2025" s="15">
        <f xml:space="preserve"> IF( ISNA( 'F_Inputs - Reps override'!H2025 ), "", IF( ISBLANK( 'F_Inputs - Reps override'!H2025 ), 'F_Inputs - Reps'!H2025, 'F_Inputs - Reps override'!H2025 ) )</f>
        <v>2.0449999999999999</v>
      </c>
      <c r="J2025" s="15">
        <f xml:space="preserve"> IF( ISNA( 'F_Inputs - Reps override'!I2025 ), "", IF( ISBLANK( 'F_Inputs - Reps override'!I2025 ), 'F_Inputs - Reps'!I2025, 'F_Inputs - Reps override'!I2025 ) )</f>
        <v>2.09</v>
      </c>
      <c r="K2025" s="15">
        <f xml:space="preserve"> IF( ISNA( 'F_Inputs - Reps override'!J2025 ), "", IF( ISBLANK( 'F_Inputs - Reps override'!J2025 ), 'F_Inputs - Reps'!J2025, 'F_Inputs - Reps override'!J2025 ) )</f>
        <v>2.1970000000000001</v>
      </c>
      <c r="L2025" s="7">
        <f t="shared" si="32"/>
        <v>8.2399999999999984</v>
      </c>
      <c r="M2025" t="str">
        <f xml:space="preserve"> INDEX(Lookup!$D$3:$D$134, MATCH('Inputs - Reps'!D2025, Lookup!$C$3:$C$134, 0),)</f>
        <v>E Capex WN</v>
      </c>
    </row>
    <row r="2026" spans="3:13">
      <c r="C2026" s="15" t="s">
        <v>312</v>
      </c>
      <c r="D2026" s="15" t="s">
        <v>120</v>
      </c>
      <c r="E2026" s="15" t="s">
        <v>121</v>
      </c>
      <c r="F2026" s="15" t="s">
        <v>36</v>
      </c>
      <c r="G2026" s="15">
        <f xml:space="preserve"> IF( ISNA( 'F_Inputs - Reps override'!F2026 ), "", IF( ISBLANK( 'F_Inputs - Reps override'!F2026 ), 'F_Inputs - Reps'!F2026, 'F_Inputs - Reps override'!F2026 ) )</f>
        <v>13.474</v>
      </c>
      <c r="H2026" s="15">
        <f xml:space="preserve"> IF( ISNA( 'F_Inputs - Reps override'!G2026 ), "", IF( ISBLANK( 'F_Inputs - Reps override'!G2026 ), 'F_Inputs - Reps'!G2026, 'F_Inputs - Reps override'!G2026 ) )</f>
        <v>19.056999999999999</v>
      </c>
      <c r="I2026" s="15">
        <f xml:space="preserve"> IF( ISNA( 'F_Inputs - Reps override'!H2026 ), "", IF( ISBLANK( 'F_Inputs - Reps override'!H2026 ), 'F_Inputs - Reps'!H2026, 'F_Inputs - Reps override'!H2026 ) )</f>
        <v>30.702999999999999</v>
      </c>
      <c r="J2026" s="15">
        <f xml:space="preserve"> IF( ISNA( 'F_Inputs - Reps override'!I2026 ), "", IF( ISBLANK( 'F_Inputs - Reps override'!I2026 ), 'F_Inputs - Reps'!I2026, 'F_Inputs - Reps override'!I2026 ) )</f>
        <v>28.533000000000001</v>
      </c>
      <c r="K2026" s="15">
        <f xml:space="preserve"> IF( ISNA( 'F_Inputs - Reps override'!J2026 ), "", IF( ISBLANK( 'F_Inputs - Reps override'!J2026 ), 'F_Inputs - Reps'!J2026, 'F_Inputs - Reps override'!J2026 ) )</f>
        <v>22.786000000000001</v>
      </c>
      <c r="L2026" s="7">
        <f t="shared" si="32"/>
        <v>114.553</v>
      </c>
      <c r="M2026" t="str">
        <f xml:space="preserve"> INDEX(Lookup!$D$3:$D$134, MATCH('Inputs - Reps'!D2026, Lookup!$C$3:$C$134, 0),)</f>
        <v>E Capex WN</v>
      </c>
    </row>
    <row r="2027" spans="3:13">
      <c r="C2027" s="15" t="s">
        <v>312</v>
      </c>
      <c r="D2027" s="15" t="s">
        <v>122</v>
      </c>
      <c r="E2027" s="15" t="s">
        <v>123</v>
      </c>
      <c r="F2027" s="15" t="s">
        <v>36</v>
      </c>
      <c r="G2027" s="15">
        <f xml:space="preserve"> IF( ISNA( 'F_Inputs - Reps override'!F2027 ), "", IF( ISBLANK( 'F_Inputs - Reps override'!F2027 ), 'F_Inputs - Reps'!F2027, 'F_Inputs - Reps override'!F2027 ) )</f>
        <v>22.138000000000002</v>
      </c>
      <c r="H2027" s="15">
        <f xml:space="preserve"> IF( ISNA( 'F_Inputs - Reps override'!G2027 ), "", IF( ISBLANK( 'F_Inputs - Reps override'!G2027 ), 'F_Inputs - Reps'!G2027, 'F_Inputs - Reps override'!G2027 ) )</f>
        <v>24.187999999999999</v>
      </c>
      <c r="I2027" s="15">
        <f xml:space="preserve"> IF( ISNA( 'F_Inputs - Reps override'!H2027 ), "", IF( ISBLANK( 'F_Inputs - Reps override'!H2027 ), 'F_Inputs - Reps'!H2027, 'F_Inputs - Reps override'!H2027 ) )</f>
        <v>26.242999999999999</v>
      </c>
      <c r="J2027" s="15">
        <f xml:space="preserve"> IF( ISNA( 'F_Inputs - Reps override'!I2027 ), "", IF( ISBLANK( 'F_Inputs - Reps override'!I2027 ), 'F_Inputs - Reps'!I2027, 'F_Inputs - Reps override'!I2027 ) )</f>
        <v>22.992000000000001</v>
      </c>
      <c r="K2027" s="15">
        <f xml:space="preserve"> IF( ISNA( 'F_Inputs - Reps override'!J2027 ), "", IF( ISBLANK( 'F_Inputs - Reps override'!J2027 ), 'F_Inputs - Reps'!J2027, 'F_Inputs - Reps override'!J2027 ) )</f>
        <v>22.001000000000001</v>
      </c>
      <c r="L2027" s="7">
        <f t="shared" si="32"/>
        <v>117.56200000000001</v>
      </c>
      <c r="M2027" t="str">
        <f xml:space="preserve"> INDEX(Lookup!$D$3:$D$134, MATCH('Inputs - Reps'!D2027, Lookup!$C$3:$C$134, 0),)</f>
        <v>E Capex WN</v>
      </c>
    </row>
    <row r="2028" spans="3:13">
      <c r="C2028" s="15" t="s">
        <v>312</v>
      </c>
      <c r="D2028" s="15" t="s">
        <v>124</v>
      </c>
      <c r="E2028" s="15" t="s">
        <v>125</v>
      </c>
      <c r="F2028" s="15" t="s">
        <v>36</v>
      </c>
      <c r="G2028" s="15">
        <f xml:space="preserve"> IF( ISNA( 'F_Inputs - Reps override'!F2028 ), "", IF( ISBLANK( 'F_Inputs - Reps override'!F2028 ), 'F_Inputs - Reps'!F2028, 'F_Inputs - Reps override'!F2028 ) )</f>
        <v>35.886000000000003</v>
      </c>
      <c r="H2028" s="15">
        <f xml:space="preserve"> IF( ISNA( 'F_Inputs - Reps override'!G2028 ), "", IF( ISBLANK( 'F_Inputs - Reps override'!G2028 ), 'F_Inputs - Reps'!G2028, 'F_Inputs - Reps override'!G2028 ) )</f>
        <v>35.359000000000002</v>
      </c>
      <c r="I2028" s="15">
        <f xml:space="preserve"> IF( ISNA( 'F_Inputs - Reps override'!H2028 ), "", IF( ISBLANK( 'F_Inputs - Reps override'!H2028 ), 'F_Inputs - Reps'!H2028, 'F_Inputs - Reps override'!H2028 ) )</f>
        <v>35.134999999999998</v>
      </c>
      <c r="J2028" s="15">
        <f xml:space="preserve"> IF( ISNA( 'F_Inputs - Reps override'!I2028 ), "", IF( ISBLANK( 'F_Inputs - Reps override'!I2028 ), 'F_Inputs - Reps'!I2028, 'F_Inputs - Reps override'!I2028 ) )</f>
        <v>33.625999999999998</v>
      </c>
      <c r="K2028" s="15">
        <f xml:space="preserve"> IF( ISNA( 'F_Inputs - Reps override'!J2028 ), "", IF( ISBLANK( 'F_Inputs - Reps override'!J2028 ), 'F_Inputs - Reps'!J2028, 'F_Inputs - Reps override'!J2028 ) )</f>
        <v>32.682000000000002</v>
      </c>
      <c r="L2028" s="7">
        <f t="shared" si="32"/>
        <v>172.68799999999999</v>
      </c>
      <c r="M2028" t="str">
        <f xml:space="preserve"> INDEX(Lookup!$D$3:$D$134, MATCH('Inputs - Reps'!D2028, Lookup!$C$3:$C$134, 0),)</f>
        <v>B Opex WWN</v>
      </c>
    </row>
    <row r="2029" spans="3:13">
      <c r="C2029" s="15" t="s">
        <v>312</v>
      </c>
      <c r="D2029" s="15" t="s">
        <v>126</v>
      </c>
      <c r="E2029" s="15" t="s">
        <v>127</v>
      </c>
      <c r="F2029" s="15" t="s">
        <v>36</v>
      </c>
      <c r="G2029" s="15">
        <f xml:space="preserve"> IF( ISNA( 'F_Inputs - Reps override'!F2029 ), "", IF( ISBLANK( 'F_Inputs - Reps override'!F2029 ), 'F_Inputs - Reps'!F2029, 'F_Inputs - Reps override'!F2029 ) )</f>
        <v>44.621000000000002</v>
      </c>
      <c r="H2029" s="15">
        <f xml:space="preserve"> IF( ISNA( 'F_Inputs - Reps override'!G2029 ), "", IF( ISBLANK( 'F_Inputs - Reps override'!G2029 ), 'F_Inputs - Reps'!G2029, 'F_Inputs - Reps override'!G2029 ) )</f>
        <v>44.767000000000003</v>
      </c>
      <c r="I2029" s="15">
        <f xml:space="preserve"> IF( ISNA( 'F_Inputs - Reps override'!H2029 ), "", IF( ISBLANK( 'F_Inputs - Reps override'!H2029 ), 'F_Inputs - Reps'!H2029, 'F_Inputs - Reps override'!H2029 ) )</f>
        <v>44.408000000000001</v>
      </c>
      <c r="J2029" s="15">
        <f xml:space="preserve"> IF( ISNA( 'F_Inputs - Reps override'!I2029 ), "", IF( ISBLANK( 'F_Inputs - Reps override'!I2029 ), 'F_Inputs - Reps'!I2029, 'F_Inputs - Reps override'!I2029 ) )</f>
        <v>44.374000000000002</v>
      </c>
      <c r="K2029" s="15">
        <f xml:space="preserve"> IF( ISNA( 'F_Inputs - Reps override'!J2029 ), "", IF( ISBLANK( 'F_Inputs - Reps override'!J2029 ), 'F_Inputs - Reps'!J2029, 'F_Inputs - Reps override'!J2029 ) )</f>
        <v>44.424999999999997</v>
      </c>
      <c r="L2029" s="7">
        <f t="shared" si="32"/>
        <v>222.59499999999997</v>
      </c>
      <c r="M2029" t="str">
        <f xml:space="preserve"> INDEX(Lookup!$D$3:$D$134, MATCH('Inputs - Reps'!D2029, Lookup!$C$3:$C$134, 0),)</f>
        <v>B Opex WWN</v>
      </c>
    </row>
    <row r="2030" spans="3:13">
      <c r="C2030" s="15" t="s">
        <v>312</v>
      </c>
      <c r="D2030" s="15" t="s">
        <v>128</v>
      </c>
      <c r="E2030" s="15" t="s">
        <v>129</v>
      </c>
      <c r="F2030" s="15" t="s">
        <v>36</v>
      </c>
      <c r="G2030" s="15">
        <f xml:space="preserve"> IF( ISNA( 'F_Inputs - Reps override'!F2030 ), "", IF( ISBLANK( 'F_Inputs - Reps override'!F2030 ), 'F_Inputs - Reps'!F2030, 'F_Inputs - Reps override'!F2030 ) )</f>
        <v>3.06</v>
      </c>
      <c r="H2030" s="15">
        <f xml:space="preserve"> IF( ISNA( 'F_Inputs - Reps override'!G2030 ), "", IF( ISBLANK( 'F_Inputs - Reps override'!G2030 ), 'F_Inputs - Reps'!G2030, 'F_Inputs - Reps override'!G2030 ) )</f>
        <v>3.06</v>
      </c>
      <c r="I2030" s="15">
        <f xml:space="preserve"> IF( ISNA( 'F_Inputs - Reps override'!H2030 ), "", IF( ISBLANK( 'F_Inputs - Reps override'!H2030 ), 'F_Inputs - Reps'!H2030, 'F_Inputs - Reps override'!H2030 ) )</f>
        <v>3.06</v>
      </c>
      <c r="J2030" s="15">
        <f xml:space="preserve"> IF( ISNA( 'F_Inputs - Reps override'!I2030 ), "", IF( ISBLANK( 'F_Inputs - Reps override'!I2030 ), 'F_Inputs - Reps'!I2030, 'F_Inputs - Reps override'!I2030 ) )</f>
        <v>3.06</v>
      </c>
      <c r="K2030" s="15">
        <f xml:space="preserve"> IF( ISNA( 'F_Inputs - Reps override'!J2030 ), "", IF( ISBLANK( 'F_Inputs - Reps override'!J2030 ), 'F_Inputs - Reps'!J2030, 'F_Inputs - Reps override'!J2030 ) )</f>
        <v>3.06</v>
      </c>
      <c r="L2030" s="7">
        <f t="shared" si="32"/>
        <v>15.3</v>
      </c>
      <c r="M2030" t="str">
        <f xml:space="preserve"> INDEX(Lookup!$D$3:$D$134, MATCH('Inputs - Reps'!D2030, Lookup!$C$3:$C$134, 0),)</f>
        <v>B Opex BIO</v>
      </c>
    </row>
    <row r="2031" spans="3:13">
      <c r="C2031" s="15" t="s">
        <v>312</v>
      </c>
      <c r="D2031" s="15" t="s">
        <v>130</v>
      </c>
      <c r="E2031" s="15" t="s">
        <v>131</v>
      </c>
      <c r="F2031" s="15" t="s">
        <v>36</v>
      </c>
      <c r="G2031" s="15">
        <f xml:space="preserve"> IF( ISNA( 'F_Inputs - Reps override'!F2031 ), "", IF( ISBLANK( 'F_Inputs - Reps override'!F2031 ), 'F_Inputs - Reps'!F2031, 'F_Inputs - Reps override'!F2031 ) )</f>
        <v>8.2439999999999998</v>
      </c>
      <c r="H2031" s="15">
        <f xml:space="preserve"> IF( ISNA( 'F_Inputs - Reps override'!G2031 ), "", IF( ISBLANK( 'F_Inputs - Reps override'!G2031 ), 'F_Inputs - Reps'!G2031, 'F_Inputs - Reps override'!G2031 ) )</f>
        <v>8.3960000000000008</v>
      </c>
      <c r="I2031" s="15">
        <f xml:space="preserve"> IF( ISNA( 'F_Inputs - Reps override'!H2031 ), "", IF( ISBLANK( 'F_Inputs - Reps override'!H2031 ), 'F_Inputs - Reps'!H2031, 'F_Inputs - Reps override'!H2031 ) )</f>
        <v>8.3729999999999993</v>
      </c>
      <c r="J2031" s="15">
        <f xml:space="preserve"> IF( ISNA( 'F_Inputs - Reps override'!I2031 ), "", IF( ISBLANK( 'F_Inputs - Reps override'!I2031 ), 'F_Inputs - Reps'!I2031, 'F_Inputs - Reps override'!I2031 ) )</f>
        <v>8.3879999999999999</v>
      </c>
      <c r="K2031" s="15">
        <f xml:space="preserve"> IF( ISNA( 'F_Inputs - Reps override'!J2031 ), "", IF( ISBLANK( 'F_Inputs - Reps override'!J2031 ), 'F_Inputs - Reps'!J2031, 'F_Inputs - Reps override'!J2031 ) )</f>
        <v>8.4529999999999994</v>
      </c>
      <c r="L2031" s="7">
        <f t="shared" si="32"/>
        <v>41.853999999999999</v>
      </c>
      <c r="M2031" t="str">
        <f xml:space="preserve"> INDEX(Lookup!$D$3:$D$134, MATCH('Inputs - Reps'!D2031, Lookup!$C$3:$C$134, 0),)</f>
        <v>B Opex BIO</v>
      </c>
    </row>
    <row r="2032" spans="3:13">
      <c r="C2032" s="15" t="s">
        <v>312</v>
      </c>
      <c r="D2032" s="15" t="s">
        <v>132</v>
      </c>
      <c r="E2032" s="15" t="s">
        <v>133</v>
      </c>
      <c r="F2032" s="15" t="s">
        <v>36</v>
      </c>
      <c r="G2032" s="15">
        <f xml:space="preserve"> IF( ISNA( 'F_Inputs - Reps override'!F2032 ), "", IF( ISBLANK( 'F_Inputs - Reps override'!F2032 ), 'F_Inputs - Reps'!F2032, 'F_Inputs - Reps override'!F2032 ) )</f>
        <v>3</v>
      </c>
      <c r="H2032" s="15">
        <f xml:space="preserve"> IF( ISNA( 'F_Inputs - Reps override'!G2032 ), "", IF( ISBLANK( 'F_Inputs - Reps override'!G2032 ), 'F_Inputs - Reps'!G2032, 'F_Inputs - Reps override'!G2032 ) )</f>
        <v>3</v>
      </c>
      <c r="I2032" s="15">
        <f xml:space="preserve"> IF( ISNA( 'F_Inputs - Reps override'!H2032 ), "", IF( ISBLANK( 'F_Inputs - Reps override'!H2032 ), 'F_Inputs - Reps'!H2032, 'F_Inputs - Reps override'!H2032 ) )</f>
        <v>3</v>
      </c>
      <c r="J2032" s="15">
        <f xml:space="preserve"> IF( ISNA( 'F_Inputs - Reps override'!I2032 ), "", IF( ISBLANK( 'F_Inputs - Reps override'!I2032 ), 'F_Inputs - Reps'!I2032, 'F_Inputs - Reps override'!I2032 ) )</f>
        <v>3</v>
      </c>
      <c r="K2032" s="15">
        <f xml:space="preserve"> IF( ISNA( 'F_Inputs - Reps override'!J2032 ), "", IF( ISBLANK( 'F_Inputs - Reps override'!J2032 ), 'F_Inputs - Reps'!J2032, 'F_Inputs - Reps override'!J2032 ) )</f>
        <v>3</v>
      </c>
      <c r="L2032" s="7">
        <f t="shared" si="32"/>
        <v>15</v>
      </c>
      <c r="M2032" t="str">
        <f xml:space="preserve"> INDEX(Lookup!$D$3:$D$134, MATCH('Inputs - Reps'!D2032, Lookup!$C$3:$C$134, 0),)</f>
        <v>B Opex BIO</v>
      </c>
    </row>
    <row r="2033" spans="3:13">
      <c r="C2033" s="15" t="s">
        <v>312</v>
      </c>
      <c r="D2033" s="15" t="s">
        <v>134</v>
      </c>
      <c r="E2033" s="15" t="s">
        <v>135</v>
      </c>
      <c r="F2033" s="15" t="s">
        <v>36</v>
      </c>
      <c r="G2033" s="15">
        <f xml:space="preserve"> IF( ISNA( 'F_Inputs - Reps override'!F2033 ), "", IF( ISBLANK( 'F_Inputs - Reps override'!F2033 ), 'F_Inputs - Reps'!F2033, 'F_Inputs - Reps override'!F2033 ) )</f>
        <v>2.0739999999999998</v>
      </c>
      <c r="H2033" s="15">
        <f xml:space="preserve"> IF( ISNA( 'F_Inputs - Reps override'!G2033 ), "", IF( ISBLANK( 'F_Inputs - Reps override'!G2033 ), 'F_Inputs - Reps'!G2033, 'F_Inputs - Reps override'!G2033 ) )</f>
        <v>2.2599999999999998</v>
      </c>
      <c r="I2033" s="15">
        <f xml:space="preserve"> IF( ISNA( 'F_Inputs - Reps override'!H2033 ), "", IF( ISBLANK( 'F_Inputs - Reps override'!H2033 ), 'F_Inputs - Reps'!H2033, 'F_Inputs - Reps override'!H2033 ) )</f>
        <v>2.61</v>
      </c>
      <c r="J2033" s="15">
        <f xml:space="preserve"> IF( ISNA( 'F_Inputs - Reps override'!I2033 ), "", IF( ISBLANK( 'F_Inputs - Reps override'!I2033 ), 'F_Inputs - Reps'!I2033, 'F_Inputs - Reps override'!I2033 ) )</f>
        <v>2.7559999999999998</v>
      </c>
      <c r="K2033" s="15">
        <f xml:space="preserve"> IF( ISNA( 'F_Inputs - Reps override'!J2033 ), "", IF( ISBLANK( 'F_Inputs - Reps override'!J2033 ), 'F_Inputs - Reps'!J2033, 'F_Inputs - Reps override'!J2033 ) )</f>
        <v>2.19</v>
      </c>
      <c r="L2033" s="7">
        <f t="shared" si="32"/>
        <v>11.889999999999999</v>
      </c>
      <c r="M2033" t="str">
        <f xml:space="preserve"> INDEX(Lookup!$D$3:$D$134, MATCH('Inputs - Reps'!D2033, Lookup!$C$3:$C$134, 0),)</f>
        <v>E Opex WWN</v>
      </c>
    </row>
    <row r="2034" spans="3:13">
      <c r="C2034" s="15" t="s">
        <v>312</v>
      </c>
      <c r="D2034" s="15" t="s">
        <v>136</v>
      </c>
      <c r="E2034" s="15" t="s">
        <v>137</v>
      </c>
      <c r="F2034" s="15" t="s">
        <v>36</v>
      </c>
      <c r="G2034" s="15">
        <f xml:space="preserve"> IF( ISNA( 'F_Inputs - Reps override'!F2034 ), "", IF( ISBLANK( 'F_Inputs - Reps override'!F2034 ), 'F_Inputs - Reps'!F2034, 'F_Inputs - Reps override'!F2034 ) )</f>
        <v>1.19</v>
      </c>
      <c r="H2034" s="15">
        <f xml:space="preserve"> IF( ISNA( 'F_Inputs - Reps override'!G2034 ), "", IF( ISBLANK( 'F_Inputs - Reps override'!G2034 ), 'F_Inputs - Reps'!G2034, 'F_Inputs - Reps override'!G2034 ) )</f>
        <v>1.621</v>
      </c>
      <c r="I2034" s="15">
        <f xml:space="preserve"> IF( ISNA( 'F_Inputs - Reps override'!H2034 ), "", IF( ISBLANK( 'F_Inputs - Reps override'!H2034 ), 'F_Inputs - Reps'!H2034, 'F_Inputs - Reps override'!H2034 ) )</f>
        <v>1.9450000000000001</v>
      </c>
      <c r="J2034" s="15">
        <f xml:space="preserve"> IF( ISNA( 'F_Inputs - Reps override'!I2034 ), "", IF( ISBLANK( 'F_Inputs - Reps override'!I2034 ), 'F_Inputs - Reps'!I2034, 'F_Inputs - Reps override'!I2034 ) )</f>
        <v>2.3809999999999998</v>
      </c>
      <c r="K2034" s="15">
        <f xml:space="preserve"> IF( ISNA( 'F_Inputs - Reps override'!J2034 ), "", IF( ISBLANK( 'F_Inputs - Reps override'!J2034 ), 'F_Inputs - Reps'!J2034, 'F_Inputs - Reps override'!J2034 ) )</f>
        <v>2.7280000000000002</v>
      </c>
      <c r="L2034" s="7">
        <f t="shared" si="32"/>
        <v>9.8650000000000002</v>
      </c>
      <c r="M2034" t="str">
        <f xml:space="preserve"> INDEX(Lookup!$D$3:$D$134, MATCH('Inputs - Reps'!D2034, Lookup!$C$3:$C$134, 0),)</f>
        <v>E Opex WWN</v>
      </c>
    </row>
    <row r="2035" spans="3:13">
      <c r="C2035" s="15" t="s">
        <v>312</v>
      </c>
      <c r="D2035" s="15" t="s">
        <v>138</v>
      </c>
      <c r="E2035" s="15" t="s">
        <v>139</v>
      </c>
      <c r="F2035" s="15" t="s">
        <v>36</v>
      </c>
      <c r="G2035" s="15">
        <f xml:space="preserve"> IF( ISNA( 'F_Inputs - Reps override'!F2035 ), "", IF( ISBLANK( 'F_Inputs - Reps override'!F2035 ), 'F_Inputs - Reps'!F2035, 'F_Inputs - Reps override'!F2035 ) )</f>
        <v>0</v>
      </c>
      <c r="H2035" s="15">
        <f xml:space="preserve"> IF( ISNA( 'F_Inputs - Reps override'!G2035 ), "", IF( ISBLANK( 'F_Inputs - Reps override'!G2035 ), 'F_Inputs - Reps'!G2035, 'F_Inputs - Reps override'!G2035 ) )</f>
        <v>0</v>
      </c>
      <c r="I2035" s="15">
        <f xml:space="preserve"> IF( ISNA( 'F_Inputs - Reps override'!H2035 ), "", IF( ISBLANK( 'F_Inputs - Reps override'!H2035 ), 'F_Inputs - Reps'!H2035, 'F_Inputs - Reps override'!H2035 ) )</f>
        <v>0</v>
      </c>
      <c r="J2035" s="15">
        <f xml:space="preserve"> IF( ISNA( 'F_Inputs - Reps override'!I2035 ), "", IF( ISBLANK( 'F_Inputs - Reps override'!I2035 ), 'F_Inputs - Reps'!I2035, 'F_Inputs - Reps override'!I2035 ) )</f>
        <v>0</v>
      </c>
      <c r="K2035" s="15">
        <f xml:space="preserve"> IF( ISNA( 'F_Inputs - Reps override'!J2035 ), "", IF( ISBLANK( 'F_Inputs - Reps override'!J2035 ), 'F_Inputs - Reps'!J2035, 'F_Inputs - Reps override'!J2035 ) )</f>
        <v>0</v>
      </c>
      <c r="L2035" s="7">
        <f t="shared" si="32"/>
        <v>0</v>
      </c>
      <c r="M2035" t="str">
        <f xml:space="preserve"> INDEX(Lookup!$D$3:$D$134, MATCH('Inputs - Reps'!D2035, Lookup!$C$3:$C$134, 0),)</f>
        <v>E Opex BIO</v>
      </c>
    </row>
    <row r="2036" spans="3:13">
      <c r="C2036" s="15" t="s">
        <v>312</v>
      </c>
      <c r="D2036" s="15" t="s">
        <v>140</v>
      </c>
      <c r="E2036" s="15" t="s">
        <v>141</v>
      </c>
      <c r="F2036" s="15" t="s">
        <v>36</v>
      </c>
      <c r="G2036" s="15">
        <f xml:space="preserve"> IF( ISNA( 'F_Inputs - Reps override'!F2036 ), "", IF( ISBLANK( 'F_Inputs - Reps override'!F2036 ), 'F_Inputs - Reps'!F2036, 'F_Inputs - Reps override'!F2036 ) )</f>
        <v>1.0999999999999999E-2</v>
      </c>
      <c r="H2036" s="15">
        <f xml:space="preserve"> IF( ISNA( 'F_Inputs - Reps override'!G2036 ), "", IF( ISBLANK( 'F_Inputs - Reps override'!G2036 ), 'F_Inputs - Reps'!G2036, 'F_Inputs - Reps override'!G2036 ) )</f>
        <v>1.0999999999999999E-2</v>
      </c>
      <c r="I2036" s="15">
        <f xml:space="preserve"> IF( ISNA( 'F_Inputs - Reps override'!H2036 ), "", IF( ISBLANK( 'F_Inputs - Reps override'!H2036 ), 'F_Inputs - Reps'!H2036, 'F_Inputs - Reps override'!H2036 ) )</f>
        <v>1.0999999999999999E-2</v>
      </c>
      <c r="J2036" s="15">
        <f xml:space="preserve"> IF( ISNA( 'F_Inputs - Reps override'!I2036 ), "", IF( ISBLANK( 'F_Inputs - Reps override'!I2036 ), 'F_Inputs - Reps'!I2036, 'F_Inputs - Reps override'!I2036 ) )</f>
        <v>1.0999999999999999E-2</v>
      </c>
      <c r="K2036" s="15">
        <f xml:space="preserve"> IF( ISNA( 'F_Inputs - Reps override'!J2036 ), "", IF( ISBLANK( 'F_Inputs - Reps override'!J2036 ), 'F_Inputs - Reps'!J2036, 'F_Inputs - Reps override'!J2036 ) )</f>
        <v>1.0999999999999999E-2</v>
      </c>
      <c r="L2036" s="7">
        <f t="shared" si="32"/>
        <v>5.4999999999999993E-2</v>
      </c>
      <c r="M2036" t="str">
        <f xml:space="preserve"> INDEX(Lookup!$D$3:$D$134, MATCH('Inputs - Reps'!D2036, Lookup!$C$3:$C$134, 0),)</f>
        <v>E Opex BIO</v>
      </c>
    </row>
    <row r="2037" spans="3:13">
      <c r="C2037" s="15" t="s">
        <v>312</v>
      </c>
      <c r="D2037" s="15" t="s">
        <v>142</v>
      </c>
      <c r="E2037" s="15" t="s">
        <v>143</v>
      </c>
      <c r="F2037" s="15" t="s">
        <v>36</v>
      </c>
      <c r="G2037" s="15">
        <f xml:space="preserve"> IF( ISNA( 'F_Inputs - Reps override'!F2037 ), "", IF( ISBLANK( 'F_Inputs - Reps override'!F2037 ), 'F_Inputs - Reps'!F2037, 'F_Inputs - Reps override'!F2037 ) )</f>
        <v>0</v>
      </c>
      <c r="H2037" s="15">
        <f xml:space="preserve"> IF( ISNA( 'F_Inputs - Reps override'!G2037 ), "", IF( ISBLANK( 'F_Inputs - Reps override'!G2037 ), 'F_Inputs - Reps'!G2037, 'F_Inputs - Reps override'!G2037 ) )</f>
        <v>0</v>
      </c>
      <c r="I2037" s="15">
        <f xml:space="preserve"> IF( ISNA( 'F_Inputs - Reps override'!H2037 ), "", IF( ISBLANK( 'F_Inputs - Reps override'!H2037 ), 'F_Inputs - Reps'!H2037, 'F_Inputs - Reps override'!H2037 ) )</f>
        <v>0</v>
      </c>
      <c r="J2037" s="15">
        <f xml:space="preserve"> IF( ISNA( 'F_Inputs - Reps override'!I2037 ), "", IF( ISBLANK( 'F_Inputs - Reps override'!I2037 ), 'F_Inputs - Reps'!I2037, 'F_Inputs - Reps override'!I2037 ) )</f>
        <v>0</v>
      </c>
      <c r="K2037" s="15">
        <f xml:space="preserve"> IF( ISNA( 'F_Inputs - Reps override'!J2037 ), "", IF( ISBLANK( 'F_Inputs - Reps override'!J2037 ), 'F_Inputs - Reps'!J2037, 'F_Inputs - Reps override'!J2037 ) )</f>
        <v>0</v>
      </c>
      <c r="L2037" s="7">
        <f t="shared" si="32"/>
        <v>0</v>
      </c>
      <c r="M2037" t="str">
        <f xml:space="preserve"> INDEX(Lookup!$D$3:$D$134, MATCH('Inputs - Reps'!D2037, Lookup!$C$3:$C$134, 0),)</f>
        <v>E Opex BIO</v>
      </c>
    </row>
    <row r="2038" spans="3:13">
      <c r="C2038" s="15" t="s">
        <v>312</v>
      </c>
      <c r="D2038" s="15" t="s">
        <v>144</v>
      </c>
      <c r="E2038" s="15" t="s">
        <v>145</v>
      </c>
      <c r="F2038" s="15" t="s">
        <v>36</v>
      </c>
      <c r="G2038" s="15">
        <f xml:space="preserve"> IF( ISNA( 'F_Inputs - Reps override'!F2038 ), "", IF( ISBLANK( 'F_Inputs - Reps override'!F2038 ), 'F_Inputs - Reps'!F2038, 'F_Inputs - Reps override'!F2038 ) )</f>
        <v>2.5999999999999999E-2</v>
      </c>
      <c r="H2038" s="15">
        <f xml:space="preserve"> IF( ISNA( 'F_Inputs - Reps override'!G2038 ), "", IF( ISBLANK( 'F_Inputs - Reps override'!G2038 ), 'F_Inputs - Reps'!G2038, 'F_Inputs - Reps override'!G2038 ) )</f>
        <v>2.8000000000000001E-2</v>
      </c>
      <c r="I2038" s="15">
        <f xml:space="preserve"> IF( ISNA( 'F_Inputs - Reps override'!H2038 ), "", IF( ISBLANK( 'F_Inputs - Reps override'!H2038 ), 'F_Inputs - Reps'!H2038, 'F_Inputs - Reps override'!H2038 ) )</f>
        <v>2.8000000000000001E-2</v>
      </c>
      <c r="J2038" s="15">
        <f xml:space="preserve"> IF( ISNA( 'F_Inputs - Reps override'!I2038 ), "", IF( ISBLANK( 'F_Inputs - Reps override'!I2038 ), 'F_Inputs - Reps'!I2038, 'F_Inputs - Reps override'!I2038 ) )</f>
        <v>2.9000000000000001E-2</v>
      </c>
      <c r="K2038" s="15">
        <f xml:space="preserve"> IF( ISNA( 'F_Inputs - Reps override'!J2038 ), "", IF( ISBLANK( 'F_Inputs - Reps override'!J2038 ), 'F_Inputs - Reps'!J2038, 'F_Inputs - Reps override'!J2038 ) )</f>
        <v>2.9000000000000001E-2</v>
      </c>
      <c r="L2038" s="7">
        <f t="shared" si="32"/>
        <v>0.14000000000000001</v>
      </c>
      <c r="M2038" t="str">
        <f xml:space="preserve"> INDEX(Lookup!$D$3:$D$134, MATCH('Inputs - Reps'!D2038, Lookup!$C$3:$C$134, 0),)</f>
        <v>Plus Opex WWN</v>
      </c>
    </row>
    <row r="2039" spans="3:13">
      <c r="C2039" s="15" t="s">
        <v>312</v>
      </c>
      <c r="D2039" s="15" t="s">
        <v>146</v>
      </c>
      <c r="E2039" s="15" t="s">
        <v>147</v>
      </c>
      <c r="F2039" s="15" t="s">
        <v>36</v>
      </c>
      <c r="G2039" s="15">
        <f xml:space="preserve"> IF( ISNA( 'F_Inputs - Reps override'!F2039 ), "", IF( ISBLANK( 'F_Inputs - Reps override'!F2039 ), 'F_Inputs - Reps'!F2039, 'F_Inputs - Reps override'!F2039 ) )</f>
        <v>0</v>
      </c>
      <c r="H2039" s="15">
        <f xml:space="preserve"> IF( ISNA( 'F_Inputs - Reps override'!G2039 ), "", IF( ISBLANK( 'F_Inputs - Reps override'!G2039 ), 'F_Inputs - Reps'!G2039, 'F_Inputs - Reps override'!G2039 ) )</f>
        <v>0</v>
      </c>
      <c r="I2039" s="15">
        <f xml:space="preserve"> IF( ISNA( 'F_Inputs - Reps override'!H2039 ), "", IF( ISBLANK( 'F_Inputs - Reps override'!H2039 ), 'F_Inputs - Reps'!H2039, 'F_Inputs - Reps override'!H2039 ) )</f>
        <v>0</v>
      </c>
      <c r="J2039" s="15">
        <f xml:space="preserve"> IF( ISNA( 'F_Inputs - Reps override'!I2039 ), "", IF( ISBLANK( 'F_Inputs - Reps override'!I2039 ), 'F_Inputs - Reps'!I2039, 'F_Inputs - Reps override'!I2039 ) )</f>
        <v>0</v>
      </c>
      <c r="K2039" s="15">
        <f xml:space="preserve"> IF( ISNA( 'F_Inputs - Reps override'!J2039 ), "", IF( ISBLANK( 'F_Inputs - Reps override'!J2039 ), 'F_Inputs - Reps'!J2039, 'F_Inputs - Reps override'!J2039 ) )</f>
        <v>0</v>
      </c>
      <c r="L2039" s="7">
        <f t="shared" si="32"/>
        <v>0</v>
      </c>
      <c r="M2039" t="str">
        <f xml:space="preserve"> INDEX(Lookup!$D$3:$D$134, MATCH('Inputs - Reps'!D2039, Lookup!$C$3:$C$134, 0),)</f>
        <v>Plus Opex WWN</v>
      </c>
    </row>
    <row r="2040" spans="3:13">
      <c r="C2040" s="15" t="s">
        <v>312</v>
      </c>
      <c r="D2040" s="15" t="s">
        <v>148</v>
      </c>
      <c r="E2040" s="15" t="s">
        <v>149</v>
      </c>
      <c r="F2040" s="15" t="s">
        <v>36</v>
      </c>
      <c r="G2040" s="15">
        <f xml:space="preserve"> IF( ISNA( 'F_Inputs - Reps override'!F2040 ), "", IF( ISBLANK( 'F_Inputs - Reps override'!F2040 ), 'F_Inputs - Reps'!F2040, 'F_Inputs - Reps override'!F2040 ) )</f>
        <v>0</v>
      </c>
      <c r="H2040" s="15">
        <f xml:space="preserve"> IF( ISNA( 'F_Inputs - Reps override'!G2040 ), "", IF( ISBLANK( 'F_Inputs - Reps override'!G2040 ), 'F_Inputs - Reps'!G2040, 'F_Inputs - Reps override'!G2040 ) )</f>
        <v>0</v>
      </c>
      <c r="I2040" s="15">
        <f xml:space="preserve"> IF( ISNA( 'F_Inputs - Reps override'!H2040 ), "", IF( ISBLANK( 'F_Inputs - Reps override'!H2040 ), 'F_Inputs - Reps'!H2040, 'F_Inputs - Reps override'!H2040 ) )</f>
        <v>0</v>
      </c>
      <c r="J2040" s="15">
        <f xml:space="preserve"> IF( ISNA( 'F_Inputs - Reps override'!I2040 ), "", IF( ISBLANK( 'F_Inputs - Reps override'!I2040 ), 'F_Inputs - Reps'!I2040, 'F_Inputs - Reps override'!I2040 ) )</f>
        <v>0</v>
      </c>
      <c r="K2040" s="15">
        <f xml:space="preserve"> IF( ISNA( 'F_Inputs - Reps override'!J2040 ), "", IF( ISBLANK( 'F_Inputs - Reps override'!J2040 ), 'F_Inputs - Reps'!J2040, 'F_Inputs - Reps override'!J2040 ) )</f>
        <v>0</v>
      </c>
      <c r="L2040" s="7">
        <f t="shared" si="32"/>
        <v>0</v>
      </c>
      <c r="M2040" t="str">
        <f xml:space="preserve"> INDEX(Lookup!$D$3:$D$134, MATCH('Inputs - Reps'!D2040, Lookup!$C$3:$C$134, 0),)</f>
        <v>Plus Opex BIO</v>
      </c>
    </row>
    <row r="2041" spans="3:13">
      <c r="C2041" s="15" t="s">
        <v>312</v>
      </c>
      <c r="D2041" s="15" t="s">
        <v>150</v>
      </c>
      <c r="E2041" s="15" t="s">
        <v>151</v>
      </c>
      <c r="F2041" s="15" t="s">
        <v>36</v>
      </c>
      <c r="G2041" s="15">
        <f xml:space="preserve"> IF( ISNA( 'F_Inputs - Reps override'!F2041 ), "", IF( ISBLANK( 'F_Inputs - Reps override'!F2041 ), 'F_Inputs - Reps'!F2041, 'F_Inputs - Reps override'!F2041 ) )</f>
        <v>0</v>
      </c>
      <c r="H2041" s="15">
        <f xml:space="preserve"> IF( ISNA( 'F_Inputs - Reps override'!G2041 ), "", IF( ISBLANK( 'F_Inputs - Reps override'!G2041 ), 'F_Inputs - Reps'!G2041, 'F_Inputs - Reps override'!G2041 ) )</f>
        <v>0</v>
      </c>
      <c r="I2041" s="15">
        <f xml:space="preserve"> IF( ISNA( 'F_Inputs - Reps override'!H2041 ), "", IF( ISBLANK( 'F_Inputs - Reps override'!H2041 ), 'F_Inputs - Reps'!H2041, 'F_Inputs - Reps override'!H2041 ) )</f>
        <v>0</v>
      </c>
      <c r="J2041" s="15">
        <f xml:space="preserve"> IF( ISNA( 'F_Inputs - Reps override'!I2041 ), "", IF( ISBLANK( 'F_Inputs - Reps override'!I2041 ), 'F_Inputs - Reps'!I2041, 'F_Inputs - Reps override'!I2041 ) )</f>
        <v>0</v>
      </c>
      <c r="K2041" s="15">
        <f xml:space="preserve"> IF( ISNA( 'F_Inputs - Reps override'!J2041 ), "", IF( ISBLANK( 'F_Inputs - Reps override'!J2041 ), 'F_Inputs - Reps'!J2041, 'F_Inputs - Reps override'!J2041 ) )</f>
        <v>0</v>
      </c>
      <c r="L2041" s="7">
        <f t="shared" si="32"/>
        <v>0</v>
      </c>
      <c r="M2041" t="str">
        <f xml:space="preserve"> INDEX(Lookup!$D$3:$D$134, MATCH('Inputs - Reps'!D2041, Lookup!$C$3:$C$134, 0),)</f>
        <v>Plus Opex BIO</v>
      </c>
    </row>
    <row r="2042" spans="3:13">
      <c r="C2042" s="15" t="s">
        <v>312</v>
      </c>
      <c r="D2042" s="15" t="s">
        <v>152</v>
      </c>
      <c r="E2042" s="15" t="s">
        <v>153</v>
      </c>
      <c r="F2042" s="15" t="s">
        <v>36</v>
      </c>
      <c r="G2042" s="15">
        <f xml:space="preserve"> IF( ISNA( 'F_Inputs - Reps override'!F2042 ), "", IF( ISBLANK( 'F_Inputs - Reps override'!F2042 ), 'F_Inputs - Reps'!F2042, 'F_Inputs - Reps override'!F2042 ) )</f>
        <v>0</v>
      </c>
      <c r="H2042" s="15">
        <f xml:space="preserve"> IF( ISNA( 'F_Inputs - Reps override'!G2042 ), "", IF( ISBLANK( 'F_Inputs - Reps override'!G2042 ), 'F_Inputs - Reps'!G2042, 'F_Inputs - Reps override'!G2042 ) )</f>
        <v>0</v>
      </c>
      <c r="I2042" s="15">
        <f xml:space="preserve"> IF( ISNA( 'F_Inputs - Reps override'!H2042 ), "", IF( ISBLANK( 'F_Inputs - Reps override'!H2042 ), 'F_Inputs - Reps'!H2042, 'F_Inputs - Reps override'!H2042 ) )</f>
        <v>0</v>
      </c>
      <c r="J2042" s="15">
        <f xml:space="preserve"> IF( ISNA( 'F_Inputs - Reps override'!I2042 ), "", IF( ISBLANK( 'F_Inputs - Reps override'!I2042 ), 'F_Inputs - Reps'!I2042, 'F_Inputs - Reps override'!I2042 ) )</f>
        <v>0</v>
      </c>
      <c r="K2042" s="15">
        <f xml:space="preserve"> IF( ISNA( 'F_Inputs - Reps override'!J2042 ), "", IF( ISBLANK( 'F_Inputs - Reps override'!J2042 ), 'F_Inputs - Reps'!J2042, 'F_Inputs - Reps override'!J2042 ) )</f>
        <v>0</v>
      </c>
      <c r="L2042" s="7">
        <f t="shared" si="32"/>
        <v>0</v>
      </c>
      <c r="M2042" t="str">
        <f xml:space="preserve"> INDEX(Lookup!$D$3:$D$134, MATCH('Inputs - Reps'!D2042, Lookup!$C$3:$C$134, 0),)</f>
        <v>Plus Opex BIO</v>
      </c>
    </row>
    <row r="2043" spans="3:13">
      <c r="C2043" s="15" t="s">
        <v>312</v>
      </c>
      <c r="D2043" s="15" t="s">
        <v>154</v>
      </c>
      <c r="E2043" s="15" t="s">
        <v>155</v>
      </c>
      <c r="F2043" s="15" t="s">
        <v>36</v>
      </c>
      <c r="G2043" s="15">
        <f xml:space="preserve"> IF( ISNA( 'F_Inputs - Reps override'!F2043 ), "", IF( ISBLANK( 'F_Inputs - Reps override'!F2043 ), 'F_Inputs - Reps'!F2043, 'F_Inputs - Reps override'!F2043 ) )</f>
        <v>0</v>
      </c>
      <c r="H2043" s="15">
        <f xml:space="preserve"> IF( ISNA( 'F_Inputs - Reps override'!G2043 ), "", IF( ISBLANK( 'F_Inputs - Reps override'!G2043 ), 'F_Inputs - Reps'!G2043, 'F_Inputs - Reps override'!G2043 ) )</f>
        <v>0</v>
      </c>
      <c r="I2043" s="15">
        <f xml:space="preserve"> IF( ISNA( 'F_Inputs - Reps override'!H2043 ), "", IF( ISBLANK( 'F_Inputs - Reps override'!H2043 ), 'F_Inputs - Reps'!H2043, 'F_Inputs - Reps override'!H2043 ) )</f>
        <v>0</v>
      </c>
      <c r="J2043" s="15">
        <f xml:space="preserve"> IF( ISNA( 'F_Inputs - Reps override'!I2043 ), "", IF( ISBLANK( 'F_Inputs - Reps override'!I2043 ), 'F_Inputs - Reps'!I2043, 'F_Inputs - Reps override'!I2043 ) )</f>
        <v>0</v>
      </c>
      <c r="K2043" s="15">
        <f xml:space="preserve"> IF( ISNA( 'F_Inputs - Reps override'!J2043 ), "", IF( ISBLANK( 'F_Inputs - Reps override'!J2043 ), 'F_Inputs - Reps'!J2043, 'F_Inputs - Reps override'!J2043 ) )</f>
        <v>0</v>
      </c>
      <c r="L2043" s="7">
        <f t="shared" si="32"/>
        <v>0</v>
      </c>
      <c r="M2043" t="str">
        <f xml:space="preserve"> INDEX(Lookup!$D$3:$D$134, MATCH('Inputs - Reps'!D2043, Lookup!$C$3:$C$134, 0),)</f>
        <v>Plus Opex WWN</v>
      </c>
    </row>
    <row r="2044" spans="3:13">
      <c r="C2044" s="15" t="s">
        <v>312</v>
      </c>
      <c r="D2044" s="15" t="s">
        <v>156</v>
      </c>
      <c r="E2044" s="15" t="s">
        <v>157</v>
      </c>
      <c r="F2044" s="15" t="s">
        <v>36</v>
      </c>
      <c r="G2044" s="15">
        <f xml:space="preserve"> IF( ISNA( 'F_Inputs - Reps override'!F2044 ), "", IF( ISBLANK( 'F_Inputs - Reps override'!F2044 ), 'F_Inputs - Reps'!F2044, 'F_Inputs - Reps override'!F2044 ) )</f>
        <v>0</v>
      </c>
      <c r="H2044" s="15">
        <f xml:space="preserve"> IF( ISNA( 'F_Inputs - Reps override'!G2044 ), "", IF( ISBLANK( 'F_Inputs - Reps override'!G2044 ), 'F_Inputs - Reps'!G2044, 'F_Inputs - Reps override'!G2044 ) )</f>
        <v>0.16</v>
      </c>
      <c r="I2044" s="15">
        <f xml:space="preserve"> IF( ISNA( 'F_Inputs - Reps override'!H2044 ), "", IF( ISBLANK( 'F_Inputs - Reps override'!H2044 ), 'F_Inputs - Reps'!H2044, 'F_Inputs - Reps override'!H2044 ) )</f>
        <v>0.22</v>
      </c>
      <c r="J2044" s="15">
        <f xml:space="preserve"> IF( ISNA( 'F_Inputs - Reps override'!I2044 ), "", IF( ISBLANK( 'F_Inputs - Reps override'!I2044 ), 'F_Inputs - Reps'!I2044, 'F_Inputs - Reps override'!I2044 ) )</f>
        <v>0.37</v>
      </c>
      <c r="K2044" s="15">
        <f xml:space="preserve"> IF( ISNA( 'F_Inputs - Reps override'!J2044 ), "", IF( ISBLANK( 'F_Inputs - Reps override'!J2044 ), 'F_Inputs - Reps'!J2044, 'F_Inputs - Reps override'!J2044 ) )</f>
        <v>0.5</v>
      </c>
      <c r="L2044" s="7">
        <f t="shared" ref="L2044:L2107" si="33" xml:space="preserve"> SUM(G2044:K2044)</f>
        <v>1.25</v>
      </c>
      <c r="M2044" t="str">
        <f xml:space="preserve"> INDEX(Lookup!$D$3:$D$134, MATCH('Inputs - Reps'!D2044, Lookup!$C$3:$C$134, 0),)</f>
        <v>Plus Opex WWN</v>
      </c>
    </row>
    <row r="2045" spans="3:13">
      <c r="C2045" s="15" t="s">
        <v>312</v>
      </c>
      <c r="D2045" s="15" t="s">
        <v>158</v>
      </c>
      <c r="E2045" s="15" t="s">
        <v>159</v>
      </c>
      <c r="F2045" s="15" t="s">
        <v>36</v>
      </c>
      <c r="G2045" s="15">
        <f xml:space="preserve"> IF( ISNA( 'F_Inputs - Reps override'!F2045 ), "", IF( ISBLANK( 'F_Inputs - Reps override'!F2045 ), 'F_Inputs - Reps'!F2045, 'F_Inputs - Reps override'!F2045 ) )</f>
        <v>0</v>
      </c>
      <c r="H2045" s="15">
        <f xml:space="preserve"> IF( ISNA( 'F_Inputs - Reps override'!G2045 ), "", IF( ISBLANK( 'F_Inputs - Reps override'!G2045 ), 'F_Inputs - Reps'!G2045, 'F_Inputs - Reps override'!G2045 ) )</f>
        <v>0</v>
      </c>
      <c r="I2045" s="15">
        <f xml:space="preserve"> IF( ISNA( 'F_Inputs - Reps override'!H2045 ), "", IF( ISBLANK( 'F_Inputs - Reps override'!H2045 ), 'F_Inputs - Reps'!H2045, 'F_Inputs - Reps override'!H2045 ) )</f>
        <v>0</v>
      </c>
      <c r="J2045" s="15">
        <f xml:space="preserve"> IF( ISNA( 'F_Inputs - Reps override'!I2045 ), "", IF( ISBLANK( 'F_Inputs - Reps override'!I2045 ), 'F_Inputs - Reps'!I2045, 'F_Inputs - Reps override'!I2045 ) )</f>
        <v>0</v>
      </c>
      <c r="K2045" s="15">
        <f xml:space="preserve"> IF( ISNA( 'F_Inputs - Reps override'!J2045 ), "", IF( ISBLANK( 'F_Inputs - Reps override'!J2045 ), 'F_Inputs - Reps'!J2045, 'F_Inputs - Reps override'!J2045 ) )</f>
        <v>0</v>
      </c>
      <c r="L2045" s="7">
        <f t="shared" si="33"/>
        <v>0</v>
      </c>
      <c r="M2045" t="str">
        <f xml:space="preserve"> INDEX(Lookup!$D$3:$D$134, MATCH('Inputs - Reps'!D2045, Lookup!$C$3:$C$134, 0),)</f>
        <v>Plus Opex BIO</v>
      </c>
    </row>
    <row r="2046" spans="3:13">
      <c r="C2046" s="15" t="s">
        <v>312</v>
      </c>
      <c r="D2046" s="15" t="s">
        <v>160</v>
      </c>
      <c r="E2046" s="15" t="s">
        <v>161</v>
      </c>
      <c r="F2046" s="15" t="s">
        <v>36</v>
      </c>
      <c r="G2046" s="15">
        <f xml:space="preserve"> IF( ISNA( 'F_Inputs - Reps override'!F2046 ), "", IF( ISBLANK( 'F_Inputs - Reps override'!F2046 ), 'F_Inputs - Reps'!F2046, 'F_Inputs - Reps override'!F2046 ) )</f>
        <v>0</v>
      </c>
      <c r="H2046" s="15">
        <f xml:space="preserve"> IF( ISNA( 'F_Inputs - Reps override'!G2046 ), "", IF( ISBLANK( 'F_Inputs - Reps override'!G2046 ), 'F_Inputs - Reps'!G2046, 'F_Inputs - Reps override'!G2046 ) )</f>
        <v>0</v>
      </c>
      <c r="I2046" s="15">
        <f xml:space="preserve"> IF( ISNA( 'F_Inputs - Reps override'!H2046 ), "", IF( ISBLANK( 'F_Inputs - Reps override'!H2046 ), 'F_Inputs - Reps'!H2046, 'F_Inputs - Reps override'!H2046 ) )</f>
        <v>0</v>
      </c>
      <c r="J2046" s="15">
        <f xml:space="preserve"> IF( ISNA( 'F_Inputs - Reps override'!I2046 ), "", IF( ISBLANK( 'F_Inputs - Reps override'!I2046 ), 'F_Inputs - Reps'!I2046, 'F_Inputs - Reps override'!I2046 ) )</f>
        <v>0</v>
      </c>
      <c r="K2046" s="15">
        <f xml:space="preserve"> IF( ISNA( 'F_Inputs - Reps override'!J2046 ), "", IF( ISBLANK( 'F_Inputs - Reps override'!J2046 ), 'F_Inputs - Reps'!J2046, 'F_Inputs - Reps override'!J2046 ) )</f>
        <v>0</v>
      </c>
      <c r="L2046" s="7">
        <f t="shared" si="33"/>
        <v>0</v>
      </c>
      <c r="M2046" t="str">
        <f xml:space="preserve"> INDEX(Lookup!$D$3:$D$134, MATCH('Inputs - Reps'!D2046, Lookup!$C$3:$C$134, 0),)</f>
        <v>Plus Opex BIO</v>
      </c>
    </row>
    <row r="2047" spans="3:13">
      <c r="C2047" s="15" t="s">
        <v>312</v>
      </c>
      <c r="D2047" s="15" t="s">
        <v>162</v>
      </c>
      <c r="E2047" s="15" t="s">
        <v>163</v>
      </c>
      <c r="F2047" s="15" t="s">
        <v>36</v>
      </c>
      <c r="G2047" s="15">
        <f xml:space="preserve"> IF( ISNA( 'F_Inputs - Reps override'!F2047 ), "", IF( ISBLANK( 'F_Inputs - Reps override'!F2047 ), 'F_Inputs - Reps'!F2047, 'F_Inputs - Reps override'!F2047 ) )</f>
        <v>0</v>
      </c>
      <c r="H2047" s="15">
        <f xml:space="preserve"> IF( ISNA( 'F_Inputs - Reps override'!G2047 ), "", IF( ISBLANK( 'F_Inputs - Reps override'!G2047 ), 'F_Inputs - Reps'!G2047, 'F_Inputs - Reps override'!G2047 ) )</f>
        <v>0</v>
      </c>
      <c r="I2047" s="15">
        <f xml:space="preserve"> IF( ISNA( 'F_Inputs - Reps override'!H2047 ), "", IF( ISBLANK( 'F_Inputs - Reps override'!H2047 ), 'F_Inputs - Reps'!H2047, 'F_Inputs - Reps override'!H2047 ) )</f>
        <v>0</v>
      </c>
      <c r="J2047" s="15">
        <f xml:space="preserve"> IF( ISNA( 'F_Inputs - Reps override'!I2047 ), "", IF( ISBLANK( 'F_Inputs - Reps override'!I2047 ), 'F_Inputs - Reps'!I2047, 'F_Inputs - Reps override'!I2047 ) )</f>
        <v>0</v>
      </c>
      <c r="K2047" s="15">
        <f xml:space="preserve"> IF( ISNA( 'F_Inputs - Reps override'!J2047 ), "", IF( ISBLANK( 'F_Inputs - Reps override'!J2047 ), 'F_Inputs - Reps'!J2047, 'F_Inputs - Reps override'!J2047 ) )</f>
        <v>0</v>
      </c>
      <c r="L2047" s="7">
        <f t="shared" si="33"/>
        <v>0</v>
      </c>
      <c r="M2047" t="str">
        <f xml:space="preserve"> INDEX(Lookup!$D$3:$D$134, MATCH('Inputs - Reps'!D2047, Lookup!$C$3:$C$134, 0),)</f>
        <v>Plus Opex BIO</v>
      </c>
    </row>
    <row r="2048" spans="3:13">
      <c r="C2048" s="15" t="s">
        <v>312</v>
      </c>
      <c r="D2048" s="15" t="s">
        <v>164</v>
      </c>
      <c r="E2048" s="15" t="s">
        <v>165</v>
      </c>
      <c r="F2048" s="15" t="s">
        <v>36</v>
      </c>
      <c r="G2048" s="15">
        <f xml:space="preserve"> IF( ISNA( 'F_Inputs - Reps override'!F2048 ), "", IF( ISBLANK( 'F_Inputs - Reps override'!F2048 ), 'F_Inputs - Reps'!F2048, 'F_Inputs - Reps override'!F2048 ) )</f>
        <v>1.6950000000000001</v>
      </c>
      <c r="H2048" s="15">
        <f xml:space="preserve"> IF( ISNA( 'F_Inputs - Reps override'!G2048 ), "", IF( ISBLANK( 'F_Inputs - Reps override'!G2048 ), 'F_Inputs - Reps'!G2048, 'F_Inputs - Reps override'!G2048 ) )</f>
        <v>1.845</v>
      </c>
      <c r="I2048" s="15">
        <f xml:space="preserve"> IF( ISNA( 'F_Inputs - Reps override'!H2048 ), "", IF( ISBLANK( 'F_Inputs - Reps override'!H2048 ), 'F_Inputs - Reps'!H2048, 'F_Inputs - Reps override'!H2048 ) )</f>
        <v>2.0950000000000002</v>
      </c>
      <c r="J2048" s="15">
        <f xml:space="preserve"> IF( ISNA( 'F_Inputs - Reps override'!I2048 ), "", IF( ISBLANK( 'F_Inputs - Reps override'!I2048 ), 'F_Inputs - Reps'!I2048, 'F_Inputs - Reps override'!I2048 ) )</f>
        <v>2.2450000000000001</v>
      </c>
      <c r="K2048" s="15">
        <f xml:space="preserve"> IF( ISNA( 'F_Inputs - Reps override'!J2048 ), "", IF( ISBLANK( 'F_Inputs - Reps override'!J2048 ), 'F_Inputs - Reps'!J2048, 'F_Inputs - Reps override'!J2048 ) )</f>
        <v>1.68</v>
      </c>
      <c r="L2048" s="7">
        <f t="shared" si="33"/>
        <v>9.56</v>
      </c>
      <c r="M2048" t="str">
        <f xml:space="preserve"> INDEX(Lookup!$D$3:$D$134, MATCH('Inputs - Reps'!D2048, Lookup!$C$3:$C$134, 0),)</f>
        <v>Plus Opex WWN</v>
      </c>
    </row>
    <row r="2049" spans="3:13">
      <c r="C2049" s="15" t="s">
        <v>312</v>
      </c>
      <c r="D2049" s="15" t="s">
        <v>166</v>
      </c>
      <c r="E2049" s="15" t="s">
        <v>167</v>
      </c>
      <c r="F2049" s="15" t="s">
        <v>36</v>
      </c>
      <c r="G2049" s="15">
        <f xml:space="preserve"> IF( ISNA( 'F_Inputs - Reps override'!F2049 ), "", IF( ISBLANK( 'F_Inputs - Reps override'!F2049 ), 'F_Inputs - Reps'!F2049, 'F_Inputs - Reps override'!F2049 ) )</f>
        <v>0</v>
      </c>
      <c r="H2049" s="15">
        <f xml:space="preserve"> IF( ISNA( 'F_Inputs - Reps override'!G2049 ), "", IF( ISBLANK( 'F_Inputs - Reps override'!G2049 ), 'F_Inputs - Reps'!G2049, 'F_Inputs - Reps override'!G2049 ) )</f>
        <v>0</v>
      </c>
      <c r="I2049" s="15">
        <f xml:space="preserve"> IF( ISNA( 'F_Inputs - Reps override'!H2049 ), "", IF( ISBLANK( 'F_Inputs - Reps override'!H2049 ), 'F_Inputs - Reps'!H2049, 'F_Inputs - Reps override'!H2049 ) )</f>
        <v>0</v>
      </c>
      <c r="J2049" s="15">
        <f xml:space="preserve"> IF( ISNA( 'F_Inputs - Reps override'!I2049 ), "", IF( ISBLANK( 'F_Inputs - Reps override'!I2049 ), 'F_Inputs - Reps'!I2049, 'F_Inputs - Reps override'!I2049 ) )</f>
        <v>0</v>
      </c>
      <c r="K2049" s="15">
        <f xml:space="preserve"> IF( ISNA( 'F_Inputs - Reps override'!J2049 ), "", IF( ISBLANK( 'F_Inputs - Reps override'!J2049 ), 'F_Inputs - Reps'!J2049, 'F_Inputs - Reps override'!J2049 ) )</f>
        <v>0</v>
      </c>
      <c r="L2049" s="7">
        <f t="shared" si="33"/>
        <v>0</v>
      </c>
      <c r="M2049" t="str">
        <f xml:space="preserve"> INDEX(Lookup!$D$3:$D$134, MATCH('Inputs - Reps'!D2049, Lookup!$C$3:$C$134, 0),)</f>
        <v>Plus Opex WWN</v>
      </c>
    </row>
    <row r="2050" spans="3:13">
      <c r="C2050" s="15" t="s">
        <v>312</v>
      </c>
      <c r="D2050" s="15" t="s">
        <v>168</v>
      </c>
      <c r="E2050" s="15" t="s">
        <v>169</v>
      </c>
      <c r="F2050" s="15" t="s">
        <v>36</v>
      </c>
      <c r="G2050" s="15">
        <f xml:space="preserve"> IF( ISNA( 'F_Inputs - Reps override'!F2050 ), "", IF( ISBLANK( 'F_Inputs - Reps override'!F2050 ), 'F_Inputs - Reps'!F2050, 'F_Inputs - Reps override'!F2050 ) )</f>
        <v>0</v>
      </c>
      <c r="H2050" s="15">
        <f xml:space="preserve"> IF( ISNA( 'F_Inputs - Reps override'!G2050 ), "", IF( ISBLANK( 'F_Inputs - Reps override'!G2050 ), 'F_Inputs - Reps'!G2050, 'F_Inputs - Reps override'!G2050 ) )</f>
        <v>0</v>
      </c>
      <c r="I2050" s="15">
        <f xml:space="preserve"> IF( ISNA( 'F_Inputs - Reps override'!H2050 ), "", IF( ISBLANK( 'F_Inputs - Reps override'!H2050 ), 'F_Inputs - Reps'!H2050, 'F_Inputs - Reps override'!H2050 ) )</f>
        <v>0</v>
      </c>
      <c r="J2050" s="15">
        <f xml:space="preserve"> IF( ISNA( 'F_Inputs - Reps override'!I2050 ), "", IF( ISBLANK( 'F_Inputs - Reps override'!I2050 ), 'F_Inputs - Reps'!I2050, 'F_Inputs - Reps override'!I2050 ) )</f>
        <v>0</v>
      </c>
      <c r="K2050" s="15">
        <f xml:space="preserve"> IF( ISNA( 'F_Inputs - Reps override'!J2050 ), "", IF( ISBLANK( 'F_Inputs - Reps override'!J2050 ), 'F_Inputs - Reps'!J2050, 'F_Inputs - Reps override'!J2050 ) )</f>
        <v>0</v>
      </c>
      <c r="L2050" s="7">
        <f t="shared" si="33"/>
        <v>0</v>
      </c>
      <c r="M2050" t="str">
        <f xml:space="preserve"> INDEX(Lookup!$D$3:$D$134, MATCH('Inputs - Reps'!D2050, Lookup!$C$3:$C$134, 0),)</f>
        <v>Plus Opex BIO</v>
      </c>
    </row>
    <row r="2051" spans="3:13">
      <c r="C2051" s="15" t="s">
        <v>312</v>
      </c>
      <c r="D2051" s="15" t="s">
        <v>170</v>
      </c>
      <c r="E2051" s="15" t="s">
        <v>171</v>
      </c>
      <c r="F2051" s="15" t="s">
        <v>36</v>
      </c>
      <c r="G2051" s="15">
        <f xml:space="preserve"> IF( ISNA( 'F_Inputs - Reps override'!F2051 ), "", IF( ISBLANK( 'F_Inputs - Reps override'!F2051 ), 'F_Inputs - Reps'!F2051, 'F_Inputs - Reps override'!F2051 ) )</f>
        <v>0</v>
      </c>
      <c r="H2051" s="15">
        <f xml:space="preserve"> IF( ISNA( 'F_Inputs - Reps override'!G2051 ), "", IF( ISBLANK( 'F_Inputs - Reps override'!G2051 ), 'F_Inputs - Reps'!G2051, 'F_Inputs - Reps override'!G2051 ) )</f>
        <v>0</v>
      </c>
      <c r="I2051" s="15">
        <f xml:space="preserve"> IF( ISNA( 'F_Inputs - Reps override'!H2051 ), "", IF( ISBLANK( 'F_Inputs - Reps override'!H2051 ), 'F_Inputs - Reps'!H2051, 'F_Inputs - Reps override'!H2051 ) )</f>
        <v>0</v>
      </c>
      <c r="J2051" s="15">
        <f xml:space="preserve"> IF( ISNA( 'F_Inputs - Reps override'!I2051 ), "", IF( ISBLANK( 'F_Inputs - Reps override'!I2051 ), 'F_Inputs - Reps'!I2051, 'F_Inputs - Reps override'!I2051 ) )</f>
        <v>0</v>
      </c>
      <c r="K2051" s="15">
        <f xml:space="preserve"> IF( ISNA( 'F_Inputs - Reps override'!J2051 ), "", IF( ISBLANK( 'F_Inputs - Reps override'!J2051 ), 'F_Inputs - Reps'!J2051, 'F_Inputs - Reps override'!J2051 ) )</f>
        <v>0</v>
      </c>
      <c r="L2051" s="7">
        <f t="shared" si="33"/>
        <v>0</v>
      </c>
      <c r="M2051" t="str">
        <f xml:space="preserve"> INDEX(Lookup!$D$3:$D$134, MATCH('Inputs - Reps'!D2051, Lookup!$C$3:$C$134, 0),)</f>
        <v>Plus Opex BIO</v>
      </c>
    </row>
    <row r="2052" spans="3:13">
      <c r="C2052" s="15" t="s">
        <v>312</v>
      </c>
      <c r="D2052" s="15" t="s">
        <v>172</v>
      </c>
      <c r="E2052" s="15" t="s">
        <v>173</v>
      </c>
      <c r="F2052" s="15" t="s">
        <v>36</v>
      </c>
      <c r="G2052" s="15">
        <f xml:space="preserve"> IF( ISNA( 'F_Inputs - Reps override'!F2052 ), "", IF( ISBLANK( 'F_Inputs - Reps override'!F2052 ), 'F_Inputs - Reps'!F2052, 'F_Inputs - Reps override'!F2052 ) )</f>
        <v>0</v>
      </c>
      <c r="H2052" s="15">
        <f xml:space="preserve"> IF( ISNA( 'F_Inputs - Reps override'!G2052 ), "", IF( ISBLANK( 'F_Inputs - Reps override'!G2052 ), 'F_Inputs - Reps'!G2052, 'F_Inputs - Reps override'!G2052 ) )</f>
        <v>0</v>
      </c>
      <c r="I2052" s="15">
        <f xml:space="preserve"> IF( ISNA( 'F_Inputs - Reps override'!H2052 ), "", IF( ISBLANK( 'F_Inputs - Reps override'!H2052 ), 'F_Inputs - Reps'!H2052, 'F_Inputs - Reps override'!H2052 ) )</f>
        <v>0</v>
      </c>
      <c r="J2052" s="15">
        <f xml:space="preserve"> IF( ISNA( 'F_Inputs - Reps override'!I2052 ), "", IF( ISBLANK( 'F_Inputs - Reps override'!I2052 ), 'F_Inputs - Reps'!I2052, 'F_Inputs - Reps override'!I2052 ) )</f>
        <v>0</v>
      </c>
      <c r="K2052" s="15">
        <f xml:space="preserve"> IF( ISNA( 'F_Inputs - Reps override'!J2052 ), "", IF( ISBLANK( 'F_Inputs - Reps override'!J2052 ), 'F_Inputs - Reps'!J2052, 'F_Inputs - Reps override'!J2052 ) )</f>
        <v>0</v>
      </c>
      <c r="L2052" s="7">
        <f t="shared" si="33"/>
        <v>0</v>
      </c>
      <c r="M2052" t="str">
        <f xml:space="preserve"> INDEX(Lookup!$D$3:$D$134, MATCH('Inputs - Reps'!D2052, Lookup!$C$3:$C$134, 0),)</f>
        <v>Plus Opex BIO</v>
      </c>
    </row>
    <row r="2053" spans="3:13">
      <c r="C2053" s="15" t="s">
        <v>312</v>
      </c>
      <c r="D2053" s="15" t="s">
        <v>174</v>
      </c>
      <c r="E2053" s="15" t="s">
        <v>175</v>
      </c>
      <c r="F2053" s="15" t="s">
        <v>36</v>
      </c>
      <c r="G2053" s="15">
        <f xml:space="preserve"> IF( ISNA( 'F_Inputs - Reps override'!F2053 ), "", IF( ISBLANK( 'F_Inputs - Reps override'!F2053 ), 'F_Inputs - Reps'!F2053, 'F_Inputs - Reps override'!F2053 ) )</f>
        <v>0</v>
      </c>
      <c r="H2053" s="15">
        <f xml:space="preserve"> IF( ISNA( 'F_Inputs - Reps override'!G2053 ), "", IF( ISBLANK( 'F_Inputs - Reps override'!G2053 ), 'F_Inputs - Reps'!G2053, 'F_Inputs - Reps override'!G2053 ) )</f>
        <v>0</v>
      </c>
      <c r="I2053" s="15">
        <f xml:space="preserve"> IF( ISNA( 'F_Inputs - Reps override'!H2053 ), "", IF( ISBLANK( 'F_Inputs - Reps override'!H2053 ), 'F_Inputs - Reps'!H2053, 'F_Inputs - Reps override'!H2053 ) )</f>
        <v>0</v>
      </c>
      <c r="J2053" s="15">
        <f xml:space="preserve"> IF( ISNA( 'F_Inputs - Reps override'!I2053 ), "", IF( ISBLANK( 'F_Inputs - Reps override'!I2053 ), 'F_Inputs - Reps'!I2053, 'F_Inputs - Reps override'!I2053 ) )</f>
        <v>0</v>
      </c>
      <c r="K2053" s="15">
        <f xml:space="preserve"> IF( ISNA( 'F_Inputs - Reps override'!J2053 ), "", IF( ISBLANK( 'F_Inputs - Reps override'!J2053 ), 'F_Inputs - Reps'!J2053, 'F_Inputs - Reps override'!J2053 ) )</f>
        <v>0</v>
      </c>
      <c r="L2053" s="7">
        <f t="shared" si="33"/>
        <v>0</v>
      </c>
      <c r="M2053" t="str">
        <f xml:space="preserve"> INDEX(Lookup!$D$3:$D$134, MATCH('Inputs - Reps'!D2053, Lookup!$C$3:$C$134, 0),)</f>
        <v>Plus Opex WWN</v>
      </c>
    </row>
    <row r="2054" spans="3:13">
      <c r="C2054" s="15" t="s">
        <v>312</v>
      </c>
      <c r="D2054" s="15" t="s">
        <v>176</v>
      </c>
      <c r="E2054" s="15" t="s">
        <v>177</v>
      </c>
      <c r="F2054" s="15" t="s">
        <v>36</v>
      </c>
      <c r="G2054" s="15">
        <f xml:space="preserve"> IF( ISNA( 'F_Inputs - Reps override'!F2054 ), "", IF( ISBLANK( 'F_Inputs - Reps override'!F2054 ), 'F_Inputs - Reps'!F2054, 'F_Inputs - Reps override'!F2054 ) )</f>
        <v>0</v>
      </c>
      <c r="H2054" s="15">
        <f xml:space="preserve"> IF( ISNA( 'F_Inputs - Reps override'!G2054 ), "", IF( ISBLANK( 'F_Inputs - Reps override'!G2054 ), 'F_Inputs - Reps'!G2054, 'F_Inputs - Reps override'!G2054 ) )</f>
        <v>0</v>
      </c>
      <c r="I2054" s="15">
        <f xml:space="preserve"> IF( ISNA( 'F_Inputs - Reps override'!H2054 ), "", IF( ISBLANK( 'F_Inputs - Reps override'!H2054 ), 'F_Inputs - Reps'!H2054, 'F_Inputs - Reps override'!H2054 ) )</f>
        <v>0</v>
      </c>
      <c r="J2054" s="15">
        <f xml:space="preserve"> IF( ISNA( 'F_Inputs - Reps override'!I2054 ), "", IF( ISBLANK( 'F_Inputs - Reps override'!I2054 ), 'F_Inputs - Reps'!I2054, 'F_Inputs - Reps override'!I2054 ) )</f>
        <v>0</v>
      </c>
      <c r="K2054" s="15">
        <f xml:space="preserve"> IF( ISNA( 'F_Inputs - Reps override'!J2054 ), "", IF( ISBLANK( 'F_Inputs - Reps override'!J2054 ), 'F_Inputs - Reps'!J2054, 'F_Inputs - Reps override'!J2054 ) )</f>
        <v>0</v>
      </c>
      <c r="L2054" s="7">
        <f t="shared" si="33"/>
        <v>0</v>
      </c>
      <c r="M2054" t="str">
        <f xml:space="preserve"> INDEX(Lookup!$D$3:$D$134, MATCH('Inputs - Reps'!D2054, Lookup!$C$3:$C$134, 0),)</f>
        <v>Plus Opex WWN</v>
      </c>
    </row>
    <row r="2055" spans="3:13">
      <c r="C2055" s="15" t="s">
        <v>312</v>
      </c>
      <c r="D2055" s="15" t="s">
        <v>178</v>
      </c>
      <c r="E2055" s="15" t="s">
        <v>179</v>
      </c>
      <c r="F2055" s="15" t="s">
        <v>36</v>
      </c>
      <c r="G2055" s="15">
        <f xml:space="preserve"> IF( ISNA( 'F_Inputs - Reps override'!F2055 ), "", IF( ISBLANK( 'F_Inputs - Reps override'!F2055 ), 'F_Inputs - Reps'!F2055, 'F_Inputs - Reps override'!F2055 ) )</f>
        <v>0</v>
      </c>
      <c r="H2055" s="15">
        <f xml:space="preserve"> IF( ISNA( 'F_Inputs - Reps override'!G2055 ), "", IF( ISBLANK( 'F_Inputs - Reps override'!G2055 ), 'F_Inputs - Reps'!G2055, 'F_Inputs - Reps override'!G2055 ) )</f>
        <v>0</v>
      </c>
      <c r="I2055" s="15">
        <f xml:space="preserve"> IF( ISNA( 'F_Inputs - Reps override'!H2055 ), "", IF( ISBLANK( 'F_Inputs - Reps override'!H2055 ), 'F_Inputs - Reps'!H2055, 'F_Inputs - Reps override'!H2055 ) )</f>
        <v>0</v>
      </c>
      <c r="J2055" s="15">
        <f xml:space="preserve"> IF( ISNA( 'F_Inputs - Reps override'!I2055 ), "", IF( ISBLANK( 'F_Inputs - Reps override'!I2055 ), 'F_Inputs - Reps'!I2055, 'F_Inputs - Reps override'!I2055 ) )</f>
        <v>0</v>
      </c>
      <c r="K2055" s="15">
        <f xml:space="preserve"> IF( ISNA( 'F_Inputs - Reps override'!J2055 ), "", IF( ISBLANK( 'F_Inputs - Reps override'!J2055 ), 'F_Inputs - Reps'!J2055, 'F_Inputs - Reps override'!J2055 ) )</f>
        <v>0</v>
      </c>
      <c r="L2055" s="7">
        <f t="shared" si="33"/>
        <v>0</v>
      </c>
      <c r="M2055" t="str">
        <f xml:space="preserve"> INDEX(Lookup!$D$3:$D$134, MATCH('Inputs - Reps'!D2055, Lookup!$C$3:$C$134, 0),)</f>
        <v>Plus Opex BIO</v>
      </c>
    </row>
    <row r="2056" spans="3:13">
      <c r="C2056" s="15" t="s">
        <v>312</v>
      </c>
      <c r="D2056" s="15" t="s">
        <v>180</v>
      </c>
      <c r="E2056" s="15" t="s">
        <v>181</v>
      </c>
      <c r="F2056" s="15" t="s">
        <v>36</v>
      </c>
      <c r="G2056" s="15">
        <f xml:space="preserve"> IF( ISNA( 'F_Inputs - Reps override'!F2056 ), "", IF( ISBLANK( 'F_Inputs - Reps override'!F2056 ), 'F_Inputs - Reps'!F2056, 'F_Inputs - Reps override'!F2056 ) )</f>
        <v>0</v>
      </c>
      <c r="H2056" s="15">
        <f xml:space="preserve"> IF( ISNA( 'F_Inputs - Reps override'!G2056 ), "", IF( ISBLANK( 'F_Inputs - Reps override'!G2056 ), 'F_Inputs - Reps'!G2056, 'F_Inputs - Reps override'!G2056 ) )</f>
        <v>0</v>
      </c>
      <c r="I2056" s="15">
        <f xml:space="preserve"> IF( ISNA( 'F_Inputs - Reps override'!H2056 ), "", IF( ISBLANK( 'F_Inputs - Reps override'!H2056 ), 'F_Inputs - Reps'!H2056, 'F_Inputs - Reps override'!H2056 ) )</f>
        <v>0</v>
      </c>
      <c r="J2056" s="15">
        <f xml:space="preserve"> IF( ISNA( 'F_Inputs - Reps override'!I2056 ), "", IF( ISBLANK( 'F_Inputs - Reps override'!I2056 ), 'F_Inputs - Reps'!I2056, 'F_Inputs - Reps override'!I2056 ) )</f>
        <v>0</v>
      </c>
      <c r="K2056" s="15">
        <f xml:space="preserve"> IF( ISNA( 'F_Inputs - Reps override'!J2056 ), "", IF( ISBLANK( 'F_Inputs - Reps override'!J2056 ), 'F_Inputs - Reps'!J2056, 'F_Inputs - Reps override'!J2056 ) )</f>
        <v>0</v>
      </c>
      <c r="L2056" s="7">
        <f t="shared" si="33"/>
        <v>0</v>
      </c>
      <c r="M2056" t="str">
        <f xml:space="preserve"> INDEX(Lookup!$D$3:$D$134, MATCH('Inputs - Reps'!D2056, Lookup!$C$3:$C$134, 0),)</f>
        <v>Plus Opex BIO</v>
      </c>
    </row>
    <row r="2057" spans="3:13">
      <c r="C2057" s="15" t="s">
        <v>312</v>
      </c>
      <c r="D2057" s="15" t="s">
        <v>182</v>
      </c>
      <c r="E2057" s="15" t="s">
        <v>183</v>
      </c>
      <c r="F2057" s="15" t="s">
        <v>36</v>
      </c>
      <c r="G2057" s="15">
        <f xml:space="preserve"> IF( ISNA( 'F_Inputs - Reps override'!F2057 ), "", IF( ISBLANK( 'F_Inputs - Reps override'!F2057 ), 'F_Inputs - Reps'!F2057, 'F_Inputs - Reps override'!F2057 ) )</f>
        <v>0</v>
      </c>
      <c r="H2057" s="15">
        <f xml:space="preserve"> IF( ISNA( 'F_Inputs - Reps override'!G2057 ), "", IF( ISBLANK( 'F_Inputs - Reps override'!G2057 ), 'F_Inputs - Reps'!G2057, 'F_Inputs - Reps override'!G2057 ) )</f>
        <v>0</v>
      </c>
      <c r="I2057" s="15">
        <f xml:space="preserve"> IF( ISNA( 'F_Inputs - Reps override'!H2057 ), "", IF( ISBLANK( 'F_Inputs - Reps override'!H2057 ), 'F_Inputs - Reps'!H2057, 'F_Inputs - Reps override'!H2057 ) )</f>
        <v>0</v>
      </c>
      <c r="J2057" s="15">
        <f xml:space="preserve"> IF( ISNA( 'F_Inputs - Reps override'!I2057 ), "", IF( ISBLANK( 'F_Inputs - Reps override'!I2057 ), 'F_Inputs - Reps'!I2057, 'F_Inputs - Reps override'!I2057 ) )</f>
        <v>0</v>
      </c>
      <c r="K2057" s="15">
        <f xml:space="preserve"> IF( ISNA( 'F_Inputs - Reps override'!J2057 ), "", IF( ISBLANK( 'F_Inputs - Reps override'!J2057 ), 'F_Inputs - Reps'!J2057, 'F_Inputs - Reps override'!J2057 ) )</f>
        <v>0</v>
      </c>
      <c r="L2057" s="7">
        <f t="shared" si="33"/>
        <v>0</v>
      </c>
      <c r="M2057" t="str">
        <f xml:space="preserve"> INDEX(Lookup!$D$3:$D$134, MATCH('Inputs - Reps'!D2057, Lookup!$C$3:$C$134, 0),)</f>
        <v>Plus Opex BIO</v>
      </c>
    </row>
    <row r="2058" spans="3:13">
      <c r="C2058" s="15" t="s">
        <v>312</v>
      </c>
      <c r="D2058" s="15" t="s">
        <v>184</v>
      </c>
      <c r="E2058" s="15" t="s">
        <v>185</v>
      </c>
      <c r="F2058" s="15" t="s">
        <v>36</v>
      </c>
      <c r="G2058" s="15">
        <f xml:space="preserve"> IF( ISNA( 'F_Inputs - Reps override'!F2058 ), "", IF( ISBLANK( 'F_Inputs - Reps override'!F2058 ), 'F_Inputs - Reps'!F2058, 'F_Inputs - Reps override'!F2058 ) )</f>
        <v>11.666</v>
      </c>
      <c r="H2058" s="15">
        <f xml:space="preserve"> IF( ISNA( 'F_Inputs - Reps override'!G2058 ), "", IF( ISBLANK( 'F_Inputs - Reps override'!G2058 ), 'F_Inputs - Reps'!G2058, 'F_Inputs - Reps override'!G2058 ) )</f>
        <v>11.977</v>
      </c>
      <c r="I2058" s="15">
        <f xml:space="preserve"> IF( ISNA( 'F_Inputs - Reps override'!H2058 ), "", IF( ISBLANK( 'F_Inputs - Reps override'!H2058 ), 'F_Inputs - Reps'!H2058, 'F_Inputs - Reps override'!H2058 ) )</f>
        <v>8.8670000000000009</v>
      </c>
      <c r="J2058" s="15">
        <f xml:space="preserve"> IF( ISNA( 'F_Inputs - Reps override'!I2058 ), "", IF( ISBLANK( 'F_Inputs - Reps override'!I2058 ), 'F_Inputs - Reps'!I2058, 'F_Inputs - Reps override'!I2058 ) )</f>
        <v>10.276999999999999</v>
      </c>
      <c r="K2058" s="15">
        <f xml:space="preserve"> IF( ISNA( 'F_Inputs - Reps override'!J2058 ), "", IF( ISBLANK( 'F_Inputs - Reps override'!J2058 ), 'F_Inputs - Reps'!J2058, 'F_Inputs - Reps override'!J2058 ) )</f>
        <v>8.3339999999999996</v>
      </c>
      <c r="L2058" s="7">
        <f t="shared" si="33"/>
        <v>51.121000000000009</v>
      </c>
      <c r="M2058" t="str">
        <f xml:space="preserve"> INDEX(Lookup!$D$3:$D$134, MATCH('Inputs - Reps'!D2058, Lookup!$C$3:$C$134, 0),)</f>
        <v>B Capex WWN</v>
      </c>
    </row>
    <row r="2059" spans="3:13">
      <c r="C2059" s="15" t="s">
        <v>312</v>
      </c>
      <c r="D2059" s="15" t="s">
        <v>186</v>
      </c>
      <c r="E2059" s="15" t="s">
        <v>187</v>
      </c>
      <c r="F2059" s="15" t="s">
        <v>36</v>
      </c>
      <c r="G2059" s="15">
        <f xml:space="preserve"> IF( ISNA( 'F_Inputs - Reps override'!F2059 ), "", IF( ISBLANK( 'F_Inputs - Reps override'!F2059 ), 'F_Inputs - Reps'!F2059, 'F_Inputs - Reps override'!F2059 ) )</f>
        <v>0</v>
      </c>
      <c r="H2059" s="15">
        <f xml:space="preserve"> IF( ISNA( 'F_Inputs - Reps override'!G2059 ), "", IF( ISBLANK( 'F_Inputs - Reps override'!G2059 ), 'F_Inputs - Reps'!G2059, 'F_Inputs - Reps override'!G2059 ) )</f>
        <v>0</v>
      </c>
      <c r="I2059" s="15">
        <f xml:space="preserve"> IF( ISNA( 'F_Inputs - Reps override'!H2059 ), "", IF( ISBLANK( 'F_Inputs - Reps override'!H2059 ), 'F_Inputs - Reps'!H2059, 'F_Inputs - Reps override'!H2059 ) )</f>
        <v>0</v>
      </c>
      <c r="J2059" s="15">
        <f xml:space="preserve"> IF( ISNA( 'F_Inputs - Reps override'!I2059 ), "", IF( ISBLANK( 'F_Inputs - Reps override'!I2059 ), 'F_Inputs - Reps'!I2059, 'F_Inputs - Reps override'!I2059 ) )</f>
        <v>0</v>
      </c>
      <c r="K2059" s="15">
        <f xml:space="preserve"> IF( ISNA( 'F_Inputs - Reps override'!J2059 ), "", IF( ISBLANK( 'F_Inputs - Reps override'!J2059 ), 'F_Inputs - Reps'!J2059, 'F_Inputs - Reps override'!J2059 ) )</f>
        <v>0</v>
      </c>
      <c r="L2059" s="7">
        <f t="shared" si="33"/>
        <v>0</v>
      </c>
      <c r="M2059" t="str">
        <f xml:space="preserve"> INDEX(Lookup!$D$3:$D$134, MATCH('Inputs - Reps'!D2059, Lookup!$C$3:$C$134, 0),)</f>
        <v>B Capex WWN</v>
      </c>
    </row>
    <row r="2060" spans="3:13">
      <c r="C2060" s="15" t="s">
        <v>312</v>
      </c>
      <c r="D2060" s="15" t="s">
        <v>188</v>
      </c>
      <c r="E2060" s="15" t="s">
        <v>189</v>
      </c>
      <c r="F2060" s="15" t="s">
        <v>36</v>
      </c>
      <c r="G2060" s="15">
        <f xml:space="preserve"> IF( ISNA( 'F_Inputs - Reps override'!F2060 ), "", IF( ISBLANK( 'F_Inputs - Reps override'!F2060 ), 'F_Inputs - Reps'!F2060, 'F_Inputs - Reps override'!F2060 ) )</f>
        <v>0</v>
      </c>
      <c r="H2060" s="15">
        <f xml:space="preserve"> IF( ISNA( 'F_Inputs - Reps override'!G2060 ), "", IF( ISBLANK( 'F_Inputs - Reps override'!G2060 ), 'F_Inputs - Reps'!G2060, 'F_Inputs - Reps override'!G2060 ) )</f>
        <v>0</v>
      </c>
      <c r="I2060" s="15">
        <f xml:space="preserve"> IF( ISNA( 'F_Inputs - Reps override'!H2060 ), "", IF( ISBLANK( 'F_Inputs - Reps override'!H2060 ), 'F_Inputs - Reps'!H2060, 'F_Inputs - Reps override'!H2060 ) )</f>
        <v>0</v>
      </c>
      <c r="J2060" s="15">
        <f xml:space="preserve"> IF( ISNA( 'F_Inputs - Reps override'!I2060 ), "", IF( ISBLANK( 'F_Inputs - Reps override'!I2060 ), 'F_Inputs - Reps'!I2060, 'F_Inputs - Reps override'!I2060 ) )</f>
        <v>0</v>
      </c>
      <c r="K2060" s="15">
        <f xml:space="preserve"> IF( ISNA( 'F_Inputs - Reps override'!J2060 ), "", IF( ISBLANK( 'F_Inputs - Reps override'!J2060 ), 'F_Inputs - Reps'!J2060, 'F_Inputs - Reps override'!J2060 ) )</f>
        <v>0</v>
      </c>
      <c r="L2060" s="7">
        <f t="shared" si="33"/>
        <v>0</v>
      </c>
      <c r="M2060" t="str">
        <f xml:space="preserve"> INDEX(Lookup!$D$3:$D$134, MATCH('Inputs - Reps'!D2060, Lookup!$C$3:$C$134, 0),)</f>
        <v>B Capex BIO</v>
      </c>
    </row>
    <row r="2061" spans="3:13">
      <c r="C2061" s="15" t="s">
        <v>312</v>
      </c>
      <c r="D2061" s="15" t="s">
        <v>190</v>
      </c>
      <c r="E2061" s="15" t="s">
        <v>191</v>
      </c>
      <c r="F2061" s="15" t="s">
        <v>36</v>
      </c>
      <c r="G2061" s="15">
        <f xml:space="preserve"> IF( ISNA( 'F_Inputs - Reps override'!F2061 ), "", IF( ISBLANK( 'F_Inputs - Reps override'!F2061 ), 'F_Inputs - Reps'!F2061, 'F_Inputs - Reps override'!F2061 ) )</f>
        <v>0</v>
      </c>
      <c r="H2061" s="15">
        <f xml:space="preserve"> IF( ISNA( 'F_Inputs - Reps override'!G2061 ), "", IF( ISBLANK( 'F_Inputs - Reps override'!G2061 ), 'F_Inputs - Reps'!G2061, 'F_Inputs - Reps override'!G2061 ) )</f>
        <v>0</v>
      </c>
      <c r="I2061" s="15">
        <f xml:space="preserve"> IF( ISNA( 'F_Inputs - Reps override'!H2061 ), "", IF( ISBLANK( 'F_Inputs - Reps override'!H2061 ), 'F_Inputs - Reps'!H2061, 'F_Inputs - Reps override'!H2061 ) )</f>
        <v>0</v>
      </c>
      <c r="J2061" s="15">
        <f xml:space="preserve"> IF( ISNA( 'F_Inputs - Reps override'!I2061 ), "", IF( ISBLANK( 'F_Inputs - Reps override'!I2061 ), 'F_Inputs - Reps'!I2061, 'F_Inputs - Reps override'!I2061 ) )</f>
        <v>0</v>
      </c>
      <c r="K2061" s="15">
        <f xml:space="preserve"> IF( ISNA( 'F_Inputs - Reps override'!J2061 ), "", IF( ISBLANK( 'F_Inputs - Reps override'!J2061 ), 'F_Inputs - Reps'!J2061, 'F_Inputs - Reps override'!J2061 ) )</f>
        <v>0</v>
      </c>
      <c r="L2061" s="7">
        <f t="shared" si="33"/>
        <v>0</v>
      </c>
      <c r="M2061" t="str">
        <f xml:space="preserve"> INDEX(Lookup!$D$3:$D$134, MATCH('Inputs - Reps'!D2061, Lookup!$C$3:$C$134, 0),)</f>
        <v>B Capex BIO</v>
      </c>
    </row>
    <row r="2062" spans="3:13">
      <c r="C2062" s="15" t="s">
        <v>312</v>
      </c>
      <c r="D2062" s="15" t="s">
        <v>192</v>
      </c>
      <c r="E2062" s="15" t="s">
        <v>193</v>
      </c>
      <c r="F2062" s="15" t="s">
        <v>36</v>
      </c>
      <c r="G2062" s="15">
        <f xml:space="preserve"> IF( ISNA( 'F_Inputs - Reps override'!F2062 ), "", IF( ISBLANK( 'F_Inputs - Reps override'!F2062 ), 'F_Inputs - Reps'!F2062, 'F_Inputs - Reps override'!F2062 ) )</f>
        <v>0</v>
      </c>
      <c r="H2062" s="15">
        <f xml:space="preserve"> IF( ISNA( 'F_Inputs - Reps override'!G2062 ), "", IF( ISBLANK( 'F_Inputs - Reps override'!G2062 ), 'F_Inputs - Reps'!G2062, 'F_Inputs - Reps override'!G2062 ) )</f>
        <v>0</v>
      </c>
      <c r="I2062" s="15">
        <f xml:space="preserve"> IF( ISNA( 'F_Inputs - Reps override'!H2062 ), "", IF( ISBLANK( 'F_Inputs - Reps override'!H2062 ), 'F_Inputs - Reps'!H2062, 'F_Inputs - Reps override'!H2062 ) )</f>
        <v>0</v>
      </c>
      <c r="J2062" s="15">
        <f xml:space="preserve"> IF( ISNA( 'F_Inputs - Reps override'!I2062 ), "", IF( ISBLANK( 'F_Inputs - Reps override'!I2062 ), 'F_Inputs - Reps'!I2062, 'F_Inputs - Reps override'!I2062 ) )</f>
        <v>0</v>
      </c>
      <c r="K2062" s="15">
        <f xml:space="preserve"> IF( ISNA( 'F_Inputs - Reps override'!J2062 ), "", IF( ISBLANK( 'F_Inputs - Reps override'!J2062 ), 'F_Inputs - Reps'!J2062, 'F_Inputs - Reps override'!J2062 ) )</f>
        <v>0</v>
      </c>
      <c r="L2062" s="7">
        <f t="shared" si="33"/>
        <v>0</v>
      </c>
      <c r="M2062" t="str">
        <f xml:space="preserve"> INDEX(Lookup!$D$3:$D$134, MATCH('Inputs - Reps'!D2062, Lookup!$C$3:$C$134, 0),)</f>
        <v>B Capex BIO</v>
      </c>
    </row>
    <row r="2063" spans="3:13">
      <c r="C2063" s="15" t="s">
        <v>312</v>
      </c>
      <c r="D2063" s="15" t="s">
        <v>194</v>
      </c>
      <c r="E2063" s="15" t="s">
        <v>195</v>
      </c>
      <c r="F2063" s="15" t="s">
        <v>36</v>
      </c>
      <c r="G2063" s="15">
        <f xml:space="preserve"> IF( ISNA( 'F_Inputs - Reps override'!F2063 ), "", IF( ISBLANK( 'F_Inputs - Reps override'!F2063 ), 'F_Inputs - Reps'!F2063, 'F_Inputs - Reps override'!F2063 ) )</f>
        <v>9.3559999999999999</v>
      </c>
      <c r="H2063" s="15">
        <f xml:space="preserve"> IF( ISNA( 'F_Inputs - Reps override'!G2063 ), "", IF( ISBLANK( 'F_Inputs - Reps override'!G2063 ), 'F_Inputs - Reps'!G2063, 'F_Inputs - Reps override'!G2063 ) )</f>
        <v>9.6859999999999999</v>
      </c>
      <c r="I2063" s="15">
        <f xml:space="preserve"> IF( ISNA( 'F_Inputs - Reps override'!H2063 ), "", IF( ISBLANK( 'F_Inputs - Reps override'!H2063 ), 'F_Inputs - Reps'!H2063, 'F_Inputs - Reps override'!H2063 ) )</f>
        <v>9.1170000000000009</v>
      </c>
      <c r="J2063" s="15">
        <f xml:space="preserve"> IF( ISNA( 'F_Inputs - Reps override'!I2063 ), "", IF( ISBLANK( 'F_Inputs - Reps override'!I2063 ), 'F_Inputs - Reps'!I2063, 'F_Inputs - Reps override'!I2063 ) )</f>
        <v>8.9600000000000009</v>
      </c>
      <c r="K2063" s="15">
        <f xml:space="preserve"> IF( ISNA( 'F_Inputs - Reps override'!J2063 ), "", IF( ISBLANK( 'F_Inputs - Reps override'!J2063 ), 'F_Inputs - Reps'!J2063, 'F_Inputs - Reps override'!J2063 ) )</f>
        <v>9.5120000000000005</v>
      </c>
      <c r="L2063" s="7">
        <f t="shared" si="33"/>
        <v>46.631</v>
      </c>
      <c r="M2063" t="str">
        <f xml:space="preserve"> INDEX(Lookup!$D$3:$D$134, MATCH('Inputs - Reps'!D2063, Lookup!$C$3:$C$134, 0),)</f>
        <v>B Capex WWN</v>
      </c>
    </row>
    <row r="2064" spans="3:13">
      <c r="C2064" s="15" t="s">
        <v>312</v>
      </c>
      <c r="D2064" s="15" t="s">
        <v>196</v>
      </c>
      <c r="E2064" s="15" t="s">
        <v>197</v>
      </c>
      <c r="F2064" s="15" t="s">
        <v>36</v>
      </c>
      <c r="G2064" s="15">
        <f xml:space="preserve"> IF( ISNA( 'F_Inputs - Reps override'!F2064 ), "", IF( ISBLANK( 'F_Inputs - Reps override'!F2064 ), 'F_Inputs - Reps'!F2064, 'F_Inputs - Reps override'!F2064 ) )</f>
        <v>25.856999999999999</v>
      </c>
      <c r="H2064" s="15">
        <f xml:space="preserve"> IF( ISNA( 'F_Inputs - Reps override'!G2064 ), "", IF( ISBLANK( 'F_Inputs - Reps override'!G2064 ), 'F_Inputs - Reps'!G2064, 'F_Inputs - Reps override'!G2064 ) )</f>
        <v>28.794</v>
      </c>
      <c r="I2064" s="15">
        <f xml:space="preserve"> IF( ISNA( 'F_Inputs - Reps override'!H2064 ), "", IF( ISBLANK( 'F_Inputs - Reps override'!H2064 ), 'F_Inputs - Reps'!H2064, 'F_Inputs - Reps override'!H2064 ) )</f>
        <v>24.033999999999999</v>
      </c>
      <c r="J2064" s="15">
        <f xml:space="preserve"> IF( ISNA( 'F_Inputs - Reps override'!I2064 ), "", IF( ISBLANK( 'F_Inputs - Reps override'!I2064 ), 'F_Inputs - Reps'!I2064, 'F_Inputs - Reps override'!I2064 ) )</f>
        <v>23.431999999999999</v>
      </c>
      <c r="K2064" s="15">
        <f xml:space="preserve"> IF( ISNA( 'F_Inputs - Reps override'!J2064 ), "", IF( ISBLANK( 'F_Inputs - Reps override'!J2064 ), 'F_Inputs - Reps'!J2064, 'F_Inputs - Reps override'!J2064 ) )</f>
        <v>24.637</v>
      </c>
      <c r="L2064" s="7">
        <f t="shared" si="33"/>
        <v>126.754</v>
      </c>
      <c r="M2064" t="str">
        <f xml:space="preserve"> INDEX(Lookup!$D$3:$D$134, MATCH('Inputs - Reps'!D2064, Lookup!$C$3:$C$134, 0),)</f>
        <v>B Capex WWN</v>
      </c>
    </row>
    <row r="2065" spans="3:13">
      <c r="C2065" s="15" t="s">
        <v>312</v>
      </c>
      <c r="D2065" s="15" t="s">
        <v>198</v>
      </c>
      <c r="E2065" s="15" t="s">
        <v>199</v>
      </c>
      <c r="F2065" s="15" t="s">
        <v>36</v>
      </c>
      <c r="G2065" s="15">
        <f xml:space="preserve"> IF( ISNA( 'F_Inputs - Reps override'!F2065 ), "", IF( ISBLANK( 'F_Inputs - Reps override'!F2065 ), 'F_Inputs - Reps'!F2065, 'F_Inputs - Reps override'!F2065 ) )</f>
        <v>0</v>
      </c>
      <c r="H2065" s="15">
        <f xml:space="preserve"> IF( ISNA( 'F_Inputs - Reps override'!G2065 ), "", IF( ISBLANK( 'F_Inputs - Reps override'!G2065 ), 'F_Inputs - Reps'!G2065, 'F_Inputs - Reps override'!G2065 ) )</f>
        <v>0</v>
      </c>
      <c r="I2065" s="15">
        <f xml:space="preserve"> IF( ISNA( 'F_Inputs - Reps override'!H2065 ), "", IF( ISBLANK( 'F_Inputs - Reps override'!H2065 ), 'F_Inputs - Reps'!H2065, 'F_Inputs - Reps override'!H2065 ) )</f>
        <v>0</v>
      </c>
      <c r="J2065" s="15">
        <f xml:space="preserve"> IF( ISNA( 'F_Inputs - Reps override'!I2065 ), "", IF( ISBLANK( 'F_Inputs - Reps override'!I2065 ), 'F_Inputs - Reps'!I2065, 'F_Inputs - Reps override'!I2065 ) )</f>
        <v>0</v>
      </c>
      <c r="K2065" s="15">
        <f xml:space="preserve"> IF( ISNA( 'F_Inputs - Reps override'!J2065 ), "", IF( ISBLANK( 'F_Inputs - Reps override'!J2065 ), 'F_Inputs - Reps'!J2065, 'F_Inputs - Reps override'!J2065 ) )</f>
        <v>0</v>
      </c>
      <c r="L2065" s="7">
        <f t="shared" si="33"/>
        <v>0</v>
      </c>
      <c r="M2065" t="str">
        <f xml:space="preserve"> INDEX(Lookup!$D$3:$D$134, MATCH('Inputs - Reps'!D2065, Lookup!$C$3:$C$134, 0),)</f>
        <v>B Capex BIO</v>
      </c>
    </row>
    <row r="2066" spans="3:13">
      <c r="C2066" s="15" t="s">
        <v>312</v>
      </c>
      <c r="D2066" s="15" t="s">
        <v>200</v>
      </c>
      <c r="E2066" s="15" t="s">
        <v>201</v>
      </c>
      <c r="F2066" s="15" t="s">
        <v>36</v>
      </c>
      <c r="G2066" s="15">
        <f xml:space="preserve"> IF( ISNA( 'F_Inputs - Reps override'!F2066 ), "", IF( ISBLANK( 'F_Inputs - Reps override'!F2066 ), 'F_Inputs - Reps'!F2066, 'F_Inputs - Reps override'!F2066 ) )</f>
        <v>4.2220000000000004</v>
      </c>
      <c r="H2066" s="15">
        <f xml:space="preserve"> IF( ISNA( 'F_Inputs - Reps override'!G2066 ), "", IF( ISBLANK( 'F_Inputs - Reps override'!G2066 ), 'F_Inputs - Reps'!G2066, 'F_Inputs - Reps override'!G2066 ) )</f>
        <v>4.2720000000000002</v>
      </c>
      <c r="I2066" s="15">
        <f xml:space="preserve"> IF( ISNA( 'F_Inputs - Reps override'!H2066 ), "", IF( ISBLANK( 'F_Inputs - Reps override'!H2066 ), 'F_Inputs - Reps'!H2066, 'F_Inputs - Reps override'!H2066 ) )</f>
        <v>4.4089999999999998</v>
      </c>
      <c r="J2066" s="15">
        <f xml:space="preserve"> IF( ISNA( 'F_Inputs - Reps override'!I2066 ), "", IF( ISBLANK( 'F_Inputs - Reps override'!I2066 ), 'F_Inputs - Reps'!I2066, 'F_Inputs - Reps override'!I2066 ) )</f>
        <v>4.34</v>
      </c>
      <c r="K2066" s="15">
        <f xml:space="preserve"> IF( ISNA( 'F_Inputs - Reps override'!J2066 ), "", IF( ISBLANK( 'F_Inputs - Reps override'!J2066 ), 'F_Inputs - Reps'!J2066, 'F_Inputs - Reps override'!J2066 ) )</f>
        <v>4.2229999999999999</v>
      </c>
      <c r="L2066" s="7">
        <f t="shared" si="33"/>
        <v>21.465999999999998</v>
      </c>
      <c r="M2066" t="str">
        <f xml:space="preserve"> INDEX(Lookup!$D$3:$D$134, MATCH('Inputs - Reps'!D2066, Lookup!$C$3:$C$134, 0),)</f>
        <v>B Capex BIO</v>
      </c>
    </row>
    <row r="2067" spans="3:13">
      <c r="C2067" s="15" t="s">
        <v>312</v>
      </c>
      <c r="D2067" s="15" t="s">
        <v>202</v>
      </c>
      <c r="E2067" s="15" t="s">
        <v>203</v>
      </c>
      <c r="F2067" s="15" t="s">
        <v>36</v>
      </c>
      <c r="G2067" s="15">
        <f xml:space="preserve"> IF( ISNA( 'F_Inputs - Reps override'!F2067 ), "", IF( ISBLANK( 'F_Inputs - Reps override'!F2067 ), 'F_Inputs - Reps'!F2067, 'F_Inputs - Reps override'!F2067 ) )</f>
        <v>0</v>
      </c>
      <c r="H2067" s="15">
        <f xml:space="preserve"> IF( ISNA( 'F_Inputs - Reps override'!G2067 ), "", IF( ISBLANK( 'F_Inputs - Reps override'!G2067 ), 'F_Inputs - Reps'!G2067, 'F_Inputs - Reps override'!G2067 ) )</f>
        <v>0</v>
      </c>
      <c r="I2067" s="15">
        <f xml:space="preserve"> IF( ISNA( 'F_Inputs - Reps override'!H2067 ), "", IF( ISBLANK( 'F_Inputs - Reps override'!H2067 ), 'F_Inputs - Reps'!H2067, 'F_Inputs - Reps override'!H2067 ) )</f>
        <v>0</v>
      </c>
      <c r="J2067" s="15">
        <f xml:space="preserve"> IF( ISNA( 'F_Inputs - Reps override'!I2067 ), "", IF( ISBLANK( 'F_Inputs - Reps override'!I2067 ), 'F_Inputs - Reps'!I2067, 'F_Inputs - Reps override'!I2067 ) )</f>
        <v>0</v>
      </c>
      <c r="K2067" s="15">
        <f xml:space="preserve"> IF( ISNA( 'F_Inputs - Reps override'!J2067 ), "", IF( ISBLANK( 'F_Inputs - Reps override'!J2067 ), 'F_Inputs - Reps'!J2067, 'F_Inputs - Reps override'!J2067 ) )</f>
        <v>0</v>
      </c>
      <c r="L2067" s="7">
        <f t="shared" si="33"/>
        <v>0</v>
      </c>
      <c r="M2067" t="str">
        <f xml:space="preserve"> INDEX(Lookup!$D$3:$D$134, MATCH('Inputs - Reps'!D2067, Lookup!$C$3:$C$134, 0),)</f>
        <v>B Capex BIO</v>
      </c>
    </row>
    <row r="2068" spans="3:13">
      <c r="C2068" s="15" t="s">
        <v>312</v>
      </c>
      <c r="D2068" s="15" t="s">
        <v>204</v>
      </c>
      <c r="E2068" s="15" t="s">
        <v>205</v>
      </c>
      <c r="F2068" s="15" t="s">
        <v>36</v>
      </c>
      <c r="G2068" s="15">
        <f xml:space="preserve"> IF( ISNA( 'F_Inputs - Reps override'!F2068 ), "", IF( ISBLANK( 'F_Inputs - Reps override'!F2068 ), 'F_Inputs - Reps'!F2068, 'F_Inputs - Reps override'!F2068 ) )</f>
        <v>7.0129999999999999</v>
      </c>
      <c r="H2068" s="15">
        <f xml:space="preserve"> IF( ISNA( 'F_Inputs - Reps override'!G2068 ), "", IF( ISBLANK( 'F_Inputs - Reps override'!G2068 ), 'F_Inputs - Reps'!G2068, 'F_Inputs - Reps override'!G2068 ) )</f>
        <v>7.0030000000000001</v>
      </c>
      <c r="I2068" s="15">
        <f xml:space="preserve"> IF( ISNA( 'F_Inputs - Reps override'!H2068 ), "", IF( ISBLANK( 'F_Inputs - Reps override'!H2068 ), 'F_Inputs - Reps'!H2068, 'F_Inputs - Reps override'!H2068 ) )</f>
        <v>7.0250000000000004</v>
      </c>
      <c r="J2068" s="15">
        <f xml:space="preserve"> IF( ISNA( 'F_Inputs - Reps override'!I2068 ), "", IF( ISBLANK( 'F_Inputs - Reps override'!I2068 ), 'F_Inputs - Reps'!I2068, 'F_Inputs - Reps override'!I2068 ) )</f>
        <v>7.0220000000000002</v>
      </c>
      <c r="K2068" s="15">
        <f xml:space="preserve"> IF( ISNA( 'F_Inputs - Reps override'!J2068 ), "", IF( ISBLANK( 'F_Inputs - Reps override'!J2068 ), 'F_Inputs - Reps'!J2068, 'F_Inputs - Reps override'!J2068 ) )</f>
        <v>7.04</v>
      </c>
      <c r="L2068" s="7">
        <f t="shared" si="33"/>
        <v>35.103000000000002</v>
      </c>
      <c r="M2068" t="str">
        <f xml:space="preserve"> INDEX(Lookup!$D$3:$D$134, MATCH('Inputs - Reps'!D2068, Lookup!$C$3:$C$134, 0),)</f>
        <v>Plus Capex WWN</v>
      </c>
    </row>
    <row r="2069" spans="3:13">
      <c r="C2069" s="15" t="s">
        <v>312</v>
      </c>
      <c r="D2069" s="15" t="s">
        <v>206</v>
      </c>
      <c r="E2069" s="15" t="s">
        <v>207</v>
      </c>
      <c r="F2069" s="15" t="s">
        <v>36</v>
      </c>
      <c r="G2069" s="15">
        <f xml:space="preserve"> IF( ISNA( 'F_Inputs - Reps override'!F2069 ), "", IF( ISBLANK( 'F_Inputs - Reps override'!F2069 ), 'F_Inputs - Reps'!F2069, 'F_Inputs - Reps override'!F2069 ) )</f>
        <v>0</v>
      </c>
      <c r="H2069" s="15">
        <f xml:space="preserve"> IF( ISNA( 'F_Inputs - Reps override'!G2069 ), "", IF( ISBLANK( 'F_Inputs - Reps override'!G2069 ), 'F_Inputs - Reps'!G2069, 'F_Inputs - Reps override'!G2069 ) )</f>
        <v>0</v>
      </c>
      <c r="I2069" s="15">
        <f xml:space="preserve"> IF( ISNA( 'F_Inputs - Reps override'!H2069 ), "", IF( ISBLANK( 'F_Inputs - Reps override'!H2069 ), 'F_Inputs - Reps'!H2069, 'F_Inputs - Reps override'!H2069 ) )</f>
        <v>0</v>
      </c>
      <c r="J2069" s="15">
        <f xml:space="preserve"> IF( ISNA( 'F_Inputs - Reps override'!I2069 ), "", IF( ISBLANK( 'F_Inputs - Reps override'!I2069 ), 'F_Inputs - Reps'!I2069, 'F_Inputs - Reps override'!I2069 ) )</f>
        <v>0</v>
      </c>
      <c r="K2069" s="15">
        <f xml:space="preserve"> IF( ISNA( 'F_Inputs - Reps override'!J2069 ), "", IF( ISBLANK( 'F_Inputs - Reps override'!J2069 ), 'F_Inputs - Reps'!J2069, 'F_Inputs - Reps override'!J2069 ) )</f>
        <v>0</v>
      </c>
      <c r="L2069" s="7">
        <f t="shared" si="33"/>
        <v>0</v>
      </c>
      <c r="M2069" t="str">
        <f xml:space="preserve"> INDEX(Lookup!$D$3:$D$134, MATCH('Inputs - Reps'!D2069, Lookup!$C$3:$C$134, 0),)</f>
        <v>Plus Capex WWN</v>
      </c>
    </row>
    <row r="2070" spans="3:13">
      <c r="C2070" s="15" t="s">
        <v>312</v>
      </c>
      <c r="D2070" s="15" t="s">
        <v>208</v>
      </c>
      <c r="E2070" s="15" t="s">
        <v>209</v>
      </c>
      <c r="F2070" s="15" t="s">
        <v>36</v>
      </c>
      <c r="G2070" s="15">
        <f xml:space="preserve"> IF( ISNA( 'F_Inputs - Reps override'!F2070 ), "", IF( ISBLANK( 'F_Inputs - Reps override'!F2070 ), 'F_Inputs - Reps'!F2070, 'F_Inputs - Reps override'!F2070 ) )</f>
        <v>0</v>
      </c>
      <c r="H2070" s="15">
        <f xml:space="preserve"> IF( ISNA( 'F_Inputs - Reps override'!G2070 ), "", IF( ISBLANK( 'F_Inputs - Reps override'!G2070 ), 'F_Inputs - Reps'!G2070, 'F_Inputs - Reps override'!G2070 ) )</f>
        <v>0</v>
      </c>
      <c r="I2070" s="15">
        <f xml:space="preserve"> IF( ISNA( 'F_Inputs - Reps override'!H2070 ), "", IF( ISBLANK( 'F_Inputs - Reps override'!H2070 ), 'F_Inputs - Reps'!H2070, 'F_Inputs - Reps override'!H2070 ) )</f>
        <v>0</v>
      </c>
      <c r="J2070" s="15">
        <f xml:space="preserve"> IF( ISNA( 'F_Inputs - Reps override'!I2070 ), "", IF( ISBLANK( 'F_Inputs - Reps override'!I2070 ), 'F_Inputs - Reps'!I2070, 'F_Inputs - Reps override'!I2070 ) )</f>
        <v>0</v>
      </c>
      <c r="K2070" s="15">
        <f xml:space="preserve"> IF( ISNA( 'F_Inputs - Reps override'!J2070 ), "", IF( ISBLANK( 'F_Inputs - Reps override'!J2070 ), 'F_Inputs - Reps'!J2070, 'F_Inputs - Reps override'!J2070 ) )</f>
        <v>0</v>
      </c>
      <c r="L2070" s="7">
        <f t="shared" si="33"/>
        <v>0</v>
      </c>
      <c r="M2070" t="str">
        <f xml:space="preserve"> INDEX(Lookup!$D$3:$D$134, MATCH('Inputs - Reps'!D2070, Lookup!$C$3:$C$134, 0),)</f>
        <v>Plus Capex BIO</v>
      </c>
    </row>
    <row r="2071" spans="3:13">
      <c r="C2071" s="15" t="s">
        <v>312</v>
      </c>
      <c r="D2071" s="15" t="s">
        <v>210</v>
      </c>
      <c r="E2071" s="15" t="s">
        <v>211</v>
      </c>
      <c r="F2071" s="15" t="s">
        <v>36</v>
      </c>
      <c r="G2071" s="15">
        <f xml:space="preserve"> IF( ISNA( 'F_Inputs - Reps override'!F2071 ), "", IF( ISBLANK( 'F_Inputs - Reps override'!F2071 ), 'F_Inputs - Reps'!F2071, 'F_Inputs - Reps override'!F2071 ) )</f>
        <v>0</v>
      </c>
      <c r="H2071" s="15">
        <f xml:space="preserve"> IF( ISNA( 'F_Inputs - Reps override'!G2071 ), "", IF( ISBLANK( 'F_Inputs - Reps override'!G2071 ), 'F_Inputs - Reps'!G2071, 'F_Inputs - Reps override'!G2071 ) )</f>
        <v>0</v>
      </c>
      <c r="I2071" s="15">
        <f xml:space="preserve"> IF( ISNA( 'F_Inputs - Reps override'!H2071 ), "", IF( ISBLANK( 'F_Inputs - Reps override'!H2071 ), 'F_Inputs - Reps'!H2071, 'F_Inputs - Reps override'!H2071 ) )</f>
        <v>0</v>
      </c>
      <c r="J2071" s="15">
        <f xml:space="preserve"> IF( ISNA( 'F_Inputs - Reps override'!I2071 ), "", IF( ISBLANK( 'F_Inputs - Reps override'!I2071 ), 'F_Inputs - Reps'!I2071, 'F_Inputs - Reps override'!I2071 ) )</f>
        <v>0</v>
      </c>
      <c r="K2071" s="15">
        <f xml:space="preserve"> IF( ISNA( 'F_Inputs - Reps override'!J2071 ), "", IF( ISBLANK( 'F_Inputs - Reps override'!J2071 ), 'F_Inputs - Reps'!J2071, 'F_Inputs - Reps override'!J2071 ) )</f>
        <v>0</v>
      </c>
      <c r="L2071" s="7">
        <f t="shared" si="33"/>
        <v>0</v>
      </c>
      <c r="M2071" t="str">
        <f xml:space="preserve"> INDEX(Lookup!$D$3:$D$134, MATCH('Inputs - Reps'!D2071, Lookup!$C$3:$C$134, 0),)</f>
        <v>Plus Capex BIO</v>
      </c>
    </row>
    <row r="2072" spans="3:13">
      <c r="C2072" s="15" t="s">
        <v>312</v>
      </c>
      <c r="D2072" s="15" t="s">
        <v>212</v>
      </c>
      <c r="E2072" s="15" t="s">
        <v>213</v>
      </c>
      <c r="F2072" s="15" t="s">
        <v>36</v>
      </c>
      <c r="G2072" s="15">
        <f xml:space="preserve"> IF( ISNA( 'F_Inputs - Reps override'!F2072 ), "", IF( ISBLANK( 'F_Inputs - Reps override'!F2072 ), 'F_Inputs - Reps'!F2072, 'F_Inputs - Reps override'!F2072 ) )</f>
        <v>0</v>
      </c>
      <c r="H2072" s="15">
        <f xml:space="preserve"> IF( ISNA( 'F_Inputs - Reps override'!G2072 ), "", IF( ISBLANK( 'F_Inputs - Reps override'!G2072 ), 'F_Inputs - Reps'!G2072, 'F_Inputs - Reps override'!G2072 ) )</f>
        <v>0</v>
      </c>
      <c r="I2072" s="15">
        <f xml:space="preserve"> IF( ISNA( 'F_Inputs - Reps override'!H2072 ), "", IF( ISBLANK( 'F_Inputs - Reps override'!H2072 ), 'F_Inputs - Reps'!H2072, 'F_Inputs - Reps override'!H2072 ) )</f>
        <v>0</v>
      </c>
      <c r="J2072" s="15">
        <f xml:space="preserve"> IF( ISNA( 'F_Inputs - Reps override'!I2072 ), "", IF( ISBLANK( 'F_Inputs - Reps override'!I2072 ), 'F_Inputs - Reps'!I2072, 'F_Inputs - Reps override'!I2072 ) )</f>
        <v>0</v>
      </c>
      <c r="K2072" s="15">
        <f xml:space="preserve"> IF( ISNA( 'F_Inputs - Reps override'!J2072 ), "", IF( ISBLANK( 'F_Inputs - Reps override'!J2072 ), 'F_Inputs - Reps'!J2072, 'F_Inputs - Reps override'!J2072 ) )</f>
        <v>0</v>
      </c>
      <c r="L2072" s="7">
        <f t="shared" si="33"/>
        <v>0</v>
      </c>
      <c r="M2072" t="str">
        <f xml:space="preserve"> INDEX(Lookup!$D$3:$D$134, MATCH('Inputs - Reps'!D2072, Lookup!$C$3:$C$134, 0),)</f>
        <v>Plus Capex BIO</v>
      </c>
    </row>
    <row r="2073" spans="3:13">
      <c r="C2073" s="15" t="s">
        <v>312</v>
      </c>
      <c r="D2073" s="15" t="s">
        <v>214</v>
      </c>
      <c r="E2073" s="15" t="s">
        <v>215</v>
      </c>
      <c r="F2073" s="15" t="s">
        <v>36</v>
      </c>
      <c r="G2073" s="15">
        <f xml:space="preserve"> IF( ISNA( 'F_Inputs - Reps override'!F2073 ), "", IF( ISBLANK( 'F_Inputs - Reps override'!F2073 ), 'F_Inputs - Reps'!F2073, 'F_Inputs - Reps override'!F2073 ) )</f>
        <v>0</v>
      </c>
      <c r="H2073" s="15">
        <f xml:space="preserve"> IF( ISNA( 'F_Inputs - Reps override'!G2073 ), "", IF( ISBLANK( 'F_Inputs - Reps override'!G2073 ), 'F_Inputs - Reps'!G2073, 'F_Inputs - Reps override'!G2073 ) )</f>
        <v>0</v>
      </c>
      <c r="I2073" s="15">
        <f xml:space="preserve"> IF( ISNA( 'F_Inputs - Reps override'!H2073 ), "", IF( ISBLANK( 'F_Inputs - Reps override'!H2073 ), 'F_Inputs - Reps'!H2073, 'F_Inputs - Reps override'!H2073 ) )</f>
        <v>0</v>
      </c>
      <c r="J2073" s="15">
        <f xml:space="preserve"> IF( ISNA( 'F_Inputs - Reps override'!I2073 ), "", IF( ISBLANK( 'F_Inputs - Reps override'!I2073 ), 'F_Inputs - Reps'!I2073, 'F_Inputs - Reps override'!I2073 ) )</f>
        <v>0</v>
      </c>
      <c r="K2073" s="15">
        <f xml:space="preserve"> IF( ISNA( 'F_Inputs - Reps override'!J2073 ), "", IF( ISBLANK( 'F_Inputs - Reps override'!J2073 ), 'F_Inputs - Reps'!J2073, 'F_Inputs - Reps override'!J2073 ) )</f>
        <v>0</v>
      </c>
      <c r="L2073" s="7">
        <f t="shared" si="33"/>
        <v>0</v>
      </c>
      <c r="M2073" t="str">
        <f xml:space="preserve"> INDEX(Lookup!$D$3:$D$134, MATCH('Inputs - Reps'!D2073, Lookup!$C$3:$C$134, 0),)</f>
        <v>Plus Capex WWN</v>
      </c>
    </row>
    <row r="2074" spans="3:13">
      <c r="C2074" s="15" t="s">
        <v>312</v>
      </c>
      <c r="D2074" s="15" t="s">
        <v>216</v>
      </c>
      <c r="E2074" s="15" t="s">
        <v>217</v>
      </c>
      <c r="F2074" s="15" t="s">
        <v>36</v>
      </c>
      <c r="G2074" s="15">
        <f xml:space="preserve"> IF( ISNA( 'F_Inputs - Reps override'!F2074 ), "", IF( ISBLANK( 'F_Inputs - Reps override'!F2074 ), 'F_Inputs - Reps'!F2074, 'F_Inputs - Reps override'!F2074 ) )</f>
        <v>9.3149999999999995</v>
      </c>
      <c r="H2074" s="15">
        <f xml:space="preserve"> IF( ISNA( 'F_Inputs - Reps override'!G2074 ), "", IF( ISBLANK( 'F_Inputs - Reps override'!G2074 ), 'F_Inputs - Reps'!G2074, 'F_Inputs - Reps override'!G2074 ) )</f>
        <v>6.4779999999999998</v>
      </c>
      <c r="I2074" s="15">
        <f xml:space="preserve"> IF( ISNA( 'F_Inputs - Reps override'!H2074 ), "", IF( ISBLANK( 'F_Inputs - Reps override'!H2074 ), 'F_Inputs - Reps'!H2074, 'F_Inputs - Reps override'!H2074 ) )</f>
        <v>7.27</v>
      </c>
      <c r="J2074" s="15">
        <f xml:space="preserve"> IF( ISNA( 'F_Inputs - Reps override'!I2074 ), "", IF( ISBLANK( 'F_Inputs - Reps override'!I2074 ), 'F_Inputs - Reps'!I2074, 'F_Inputs - Reps override'!I2074 ) )</f>
        <v>8.9250000000000007</v>
      </c>
      <c r="K2074" s="15">
        <f xml:space="preserve"> IF( ISNA( 'F_Inputs - Reps override'!J2074 ), "", IF( ISBLANK( 'F_Inputs - Reps override'!J2074 ), 'F_Inputs - Reps'!J2074, 'F_Inputs - Reps override'!J2074 ) )</f>
        <v>8.6839999999999993</v>
      </c>
      <c r="L2074" s="7">
        <f t="shared" si="33"/>
        <v>40.671999999999997</v>
      </c>
      <c r="M2074" t="str">
        <f xml:space="preserve"> INDEX(Lookup!$D$3:$D$134, MATCH('Inputs - Reps'!D2074, Lookup!$C$3:$C$134, 0),)</f>
        <v>Plus Capex WWN</v>
      </c>
    </row>
    <row r="2075" spans="3:13">
      <c r="C2075" s="15" t="s">
        <v>312</v>
      </c>
      <c r="D2075" s="15" t="s">
        <v>218</v>
      </c>
      <c r="E2075" s="15" t="s">
        <v>219</v>
      </c>
      <c r="F2075" s="15" t="s">
        <v>36</v>
      </c>
      <c r="G2075" s="15">
        <f xml:space="preserve"> IF( ISNA( 'F_Inputs - Reps override'!F2075 ), "", IF( ISBLANK( 'F_Inputs - Reps override'!F2075 ), 'F_Inputs - Reps'!F2075, 'F_Inputs - Reps override'!F2075 ) )</f>
        <v>0</v>
      </c>
      <c r="H2075" s="15">
        <f xml:space="preserve"> IF( ISNA( 'F_Inputs - Reps override'!G2075 ), "", IF( ISBLANK( 'F_Inputs - Reps override'!G2075 ), 'F_Inputs - Reps'!G2075, 'F_Inputs - Reps override'!G2075 ) )</f>
        <v>0</v>
      </c>
      <c r="I2075" s="15">
        <f xml:space="preserve"> IF( ISNA( 'F_Inputs - Reps override'!H2075 ), "", IF( ISBLANK( 'F_Inputs - Reps override'!H2075 ), 'F_Inputs - Reps'!H2075, 'F_Inputs - Reps override'!H2075 ) )</f>
        <v>0</v>
      </c>
      <c r="J2075" s="15">
        <f xml:space="preserve"> IF( ISNA( 'F_Inputs - Reps override'!I2075 ), "", IF( ISBLANK( 'F_Inputs - Reps override'!I2075 ), 'F_Inputs - Reps'!I2075, 'F_Inputs - Reps override'!I2075 ) )</f>
        <v>0</v>
      </c>
      <c r="K2075" s="15">
        <f xml:space="preserve"> IF( ISNA( 'F_Inputs - Reps override'!J2075 ), "", IF( ISBLANK( 'F_Inputs - Reps override'!J2075 ), 'F_Inputs - Reps'!J2075, 'F_Inputs - Reps override'!J2075 ) )</f>
        <v>0</v>
      </c>
      <c r="L2075" s="7">
        <f t="shared" si="33"/>
        <v>0</v>
      </c>
      <c r="M2075" t="str">
        <f xml:space="preserve"> INDEX(Lookup!$D$3:$D$134, MATCH('Inputs - Reps'!D2075, Lookup!$C$3:$C$134, 0),)</f>
        <v>Plus Capex BIO</v>
      </c>
    </row>
    <row r="2076" spans="3:13">
      <c r="C2076" s="15" t="s">
        <v>312</v>
      </c>
      <c r="D2076" s="15" t="s">
        <v>220</v>
      </c>
      <c r="E2076" s="15" t="s">
        <v>221</v>
      </c>
      <c r="F2076" s="15" t="s">
        <v>36</v>
      </c>
      <c r="G2076" s="15">
        <f xml:space="preserve"> IF( ISNA( 'F_Inputs - Reps override'!F2076 ), "", IF( ISBLANK( 'F_Inputs - Reps override'!F2076 ), 'F_Inputs - Reps'!F2076, 'F_Inputs - Reps override'!F2076 ) )</f>
        <v>0</v>
      </c>
      <c r="H2076" s="15">
        <f xml:space="preserve"> IF( ISNA( 'F_Inputs - Reps override'!G2076 ), "", IF( ISBLANK( 'F_Inputs - Reps override'!G2076 ), 'F_Inputs - Reps'!G2076, 'F_Inputs - Reps override'!G2076 ) )</f>
        <v>0</v>
      </c>
      <c r="I2076" s="15">
        <f xml:space="preserve"> IF( ISNA( 'F_Inputs - Reps override'!H2076 ), "", IF( ISBLANK( 'F_Inputs - Reps override'!H2076 ), 'F_Inputs - Reps'!H2076, 'F_Inputs - Reps override'!H2076 ) )</f>
        <v>0</v>
      </c>
      <c r="J2076" s="15">
        <f xml:space="preserve"> IF( ISNA( 'F_Inputs - Reps override'!I2076 ), "", IF( ISBLANK( 'F_Inputs - Reps override'!I2076 ), 'F_Inputs - Reps'!I2076, 'F_Inputs - Reps override'!I2076 ) )</f>
        <v>0</v>
      </c>
      <c r="K2076" s="15">
        <f xml:space="preserve"> IF( ISNA( 'F_Inputs - Reps override'!J2076 ), "", IF( ISBLANK( 'F_Inputs - Reps override'!J2076 ), 'F_Inputs - Reps'!J2076, 'F_Inputs - Reps override'!J2076 ) )</f>
        <v>0</v>
      </c>
      <c r="L2076" s="7">
        <f t="shared" si="33"/>
        <v>0</v>
      </c>
      <c r="M2076" t="str">
        <f xml:space="preserve"> INDEX(Lookup!$D$3:$D$134, MATCH('Inputs - Reps'!D2076, Lookup!$C$3:$C$134, 0),)</f>
        <v>Plus Capex BIO</v>
      </c>
    </row>
    <row r="2077" spans="3:13">
      <c r="C2077" s="15" t="s">
        <v>312</v>
      </c>
      <c r="D2077" s="15" t="s">
        <v>222</v>
      </c>
      <c r="E2077" s="15" t="s">
        <v>223</v>
      </c>
      <c r="F2077" s="15" t="s">
        <v>36</v>
      </c>
      <c r="G2077" s="15">
        <f xml:space="preserve"> IF( ISNA( 'F_Inputs - Reps override'!F2077 ), "", IF( ISBLANK( 'F_Inputs - Reps override'!F2077 ), 'F_Inputs - Reps'!F2077, 'F_Inputs - Reps override'!F2077 ) )</f>
        <v>0</v>
      </c>
      <c r="H2077" s="15">
        <f xml:space="preserve"> IF( ISNA( 'F_Inputs - Reps override'!G2077 ), "", IF( ISBLANK( 'F_Inputs - Reps override'!G2077 ), 'F_Inputs - Reps'!G2077, 'F_Inputs - Reps override'!G2077 ) )</f>
        <v>0</v>
      </c>
      <c r="I2077" s="15">
        <f xml:space="preserve"> IF( ISNA( 'F_Inputs - Reps override'!H2077 ), "", IF( ISBLANK( 'F_Inputs - Reps override'!H2077 ), 'F_Inputs - Reps'!H2077, 'F_Inputs - Reps override'!H2077 ) )</f>
        <v>0</v>
      </c>
      <c r="J2077" s="15">
        <f xml:space="preserve"> IF( ISNA( 'F_Inputs - Reps override'!I2077 ), "", IF( ISBLANK( 'F_Inputs - Reps override'!I2077 ), 'F_Inputs - Reps'!I2077, 'F_Inputs - Reps override'!I2077 ) )</f>
        <v>0</v>
      </c>
      <c r="K2077" s="15">
        <f xml:space="preserve"> IF( ISNA( 'F_Inputs - Reps override'!J2077 ), "", IF( ISBLANK( 'F_Inputs - Reps override'!J2077 ), 'F_Inputs - Reps'!J2077, 'F_Inputs - Reps override'!J2077 ) )</f>
        <v>0</v>
      </c>
      <c r="L2077" s="7">
        <f t="shared" si="33"/>
        <v>0</v>
      </c>
      <c r="M2077" t="str">
        <f xml:space="preserve"> INDEX(Lookup!$D$3:$D$134, MATCH('Inputs - Reps'!D2077, Lookup!$C$3:$C$134, 0),)</f>
        <v>Plus Capex BIO</v>
      </c>
    </row>
    <row r="2078" spans="3:13">
      <c r="C2078" s="15" t="s">
        <v>312</v>
      </c>
      <c r="D2078" s="15" t="s">
        <v>224</v>
      </c>
      <c r="E2078" s="15" t="s">
        <v>225</v>
      </c>
      <c r="F2078" s="15" t="s">
        <v>36</v>
      </c>
      <c r="G2078" s="15">
        <f xml:space="preserve"> IF( ISNA( 'F_Inputs - Reps override'!F2078 ), "", IF( ISBLANK( 'F_Inputs - Reps override'!F2078 ), 'F_Inputs - Reps'!F2078, 'F_Inputs - Reps override'!F2078 ) )</f>
        <v>2.5379999999999998</v>
      </c>
      <c r="H2078" s="15">
        <f xml:space="preserve"> IF( ISNA( 'F_Inputs - Reps override'!G2078 ), "", IF( ISBLANK( 'F_Inputs - Reps override'!G2078 ), 'F_Inputs - Reps'!G2078, 'F_Inputs - Reps override'!G2078 ) )</f>
        <v>2.5379999999999998</v>
      </c>
      <c r="I2078" s="15">
        <f xml:space="preserve"> IF( ISNA( 'F_Inputs - Reps override'!H2078 ), "", IF( ISBLANK( 'F_Inputs - Reps override'!H2078 ), 'F_Inputs - Reps'!H2078, 'F_Inputs - Reps override'!H2078 ) )</f>
        <v>2.5379999999999998</v>
      </c>
      <c r="J2078" s="15">
        <f xml:space="preserve"> IF( ISNA( 'F_Inputs - Reps override'!I2078 ), "", IF( ISBLANK( 'F_Inputs - Reps override'!I2078 ), 'F_Inputs - Reps'!I2078, 'F_Inputs - Reps override'!I2078 ) )</f>
        <v>2.5379999999999998</v>
      </c>
      <c r="K2078" s="15">
        <f xml:space="preserve"> IF( ISNA( 'F_Inputs - Reps override'!J2078 ), "", IF( ISBLANK( 'F_Inputs - Reps override'!J2078 ), 'F_Inputs - Reps'!J2078, 'F_Inputs - Reps override'!J2078 ) )</f>
        <v>2.528</v>
      </c>
      <c r="L2078" s="7">
        <f t="shared" si="33"/>
        <v>12.68</v>
      </c>
      <c r="M2078" t="str">
        <f xml:space="preserve"> INDEX(Lookup!$D$3:$D$134, MATCH('Inputs - Reps'!D2078, Lookup!$C$3:$C$134, 0),)</f>
        <v>Plus Capex WWN</v>
      </c>
    </row>
    <row r="2079" spans="3:13">
      <c r="C2079" s="15" t="s">
        <v>312</v>
      </c>
      <c r="D2079" s="15" t="s">
        <v>226</v>
      </c>
      <c r="E2079" s="15" t="s">
        <v>227</v>
      </c>
      <c r="F2079" s="15" t="s">
        <v>36</v>
      </c>
      <c r="G2079" s="15">
        <f xml:space="preserve"> IF( ISNA( 'F_Inputs - Reps override'!F2079 ), "", IF( ISBLANK( 'F_Inputs - Reps override'!F2079 ), 'F_Inputs - Reps'!F2079, 'F_Inputs - Reps override'!F2079 ) )</f>
        <v>0</v>
      </c>
      <c r="H2079" s="15">
        <f xml:space="preserve"> IF( ISNA( 'F_Inputs - Reps override'!G2079 ), "", IF( ISBLANK( 'F_Inputs - Reps override'!G2079 ), 'F_Inputs - Reps'!G2079, 'F_Inputs - Reps override'!G2079 ) )</f>
        <v>0</v>
      </c>
      <c r="I2079" s="15">
        <f xml:space="preserve"> IF( ISNA( 'F_Inputs - Reps override'!H2079 ), "", IF( ISBLANK( 'F_Inputs - Reps override'!H2079 ), 'F_Inputs - Reps'!H2079, 'F_Inputs - Reps override'!H2079 ) )</f>
        <v>0</v>
      </c>
      <c r="J2079" s="15">
        <f xml:space="preserve"> IF( ISNA( 'F_Inputs - Reps override'!I2079 ), "", IF( ISBLANK( 'F_Inputs - Reps override'!I2079 ), 'F_Inputs - Reps'!I2079, 'F_Inputs - Reps override'!I2079 ) )</f>
        <v>0</v>
      </c>
      <c r="K2079" s="15">
        <f xml:space="preserve"> IF( ISNA( 'F_Inputs - Reps override'!J2079 ), "", IF( ISBLANK( 'F_Inputs - Reps override'!J2079 ), 'F_Inputs - Reps'!J2079, 'F_Inputs - Reps override'!J2079 ) )</f>
        <v>0</v>
      </c>
      <c r="L2079" s="7">
        <f t="shared" si="33"/>
        <v>0</v>
      </c>
      <c r="M2079" t="str">
        <f xml:space="preserve"> INDEX(Lookup!$D$3:$D$134, MATCH('Inputs - Reps'!D2079, Lookup!$C$3:$C$134, 0),)</f>
        <v>Plus Capex WWN</v>
      </c>
    </row>
    <row r="2080" spans="3:13">
      <c r="C2080" s="15" t="s">
        <v>312</v>
      </c>
      <c r="D2080" s="15" t="s">
        <v>228</v>
      </c>
      <c r="E2080" s="15" t="s">
        <v>229</v>
      </c>
      <c r="F2080" s="15" t="s">
        <v>36</v>
      </c>
      <c r="G2080" s="15">
        <f xml:space="preserve"> IF( ISNA( 'F_Inputs - Reps override'!F2080 ), "", IF( ISBLANK( 'F_Inputs - Reps override'!F2080 ), 'F_Inputs - Reps'!F2080, 'F_Inputs - Reps override'!F2080 ) )</f>
        <v>0</v>
      </c>
      <c r="H2080" s="15">
        <f xml:space="preserve"> IF( ISNA( 'F_Inputs - Reps override'!G2080 ), "", IF( ISBLANK( 'F_Inputs - Reps override'!G2080 ), 'F_Inputs - Reps'!G2080, 'F_Inputs - Reps override'!G2080 ) )</f>
        <v>0</v>
      </c>
      <c r="I2080" s="15">
        <f xml:space="preserve"> IF( ISNA( 'F_Inputs - Reps override'!H2080 ), "", IF( ISBLANK( 'F_Inputs - Reps override'!H2080 ), 'F_Inputs - Reps'!H2080, 'F_Inputs - Reps override'!H2080 ) )</f>
        <v>0</v>
      </c>
      <c r="J2080" s="15">
        <f xml:space="preserve"> IF( ISNA( 'F_Inputs - Reps override'!I2080 ), "", IF( ISBLANK( 'F_Inputs - Reps override'!I2080 ), 'F_Inputs - Reps'!I2080, 'F_Inputs - Reps override'!I2080 ) )</f>
        <v>0</v>
      </c>
      <c r="K2080" s="15">
        <f xml:space="preserve"> IF( ISNA( 'F_Inputs - Reps override'!J2080 ), "", IF( ISBLANK( 'F_Inputs - Reps override'!J2080 ), 'F_Inputs - Reps'!J2080, 'F_Inputs - Reps override'!J2080 ) )</f>
        <v>0</v>
      </c>
      <c r="L2080" s="7">
        <f t="shared" si="33"/>
        <v>0</v>
      </c>
      <c r="M2080" t="str">
        <f xml:space="preserve"> INDEX(Lookup!$D$3:$D$134, MATCH('Inputs - Reps'!D2080, Lookup!$C$3:$C$134, 0),)</f>
        <v>Plus Capex BIO</v>
      </c>
    </row>
    <row r="2081" spans="3:13">
      <c r="C2081" s="15" t="s">
        <v>312</v>
      </c>
      <c r="D2081" s="15" t="s">
        <v>230</v>
      </c>
      <c r="E2081" s="15" t="s">
        <v>231</v>
      </c>
      <c r="F2081" s="15" t="s">
        <v>36</v>
      </c>
      <c r="G2081" s="15">
        <f xml:space="preserve"> IF( ISNA( 'F_Inputs - Reps override'!F2081 ), "", IF( ISBLANK( 'F_Inputs - Reps override'!F2081 ), 'F_Inputs - Reps'!F2081, 'F_Inputs - Reps override'!F2081 ) )</f>
        <v>0</v>
      </c>
      <c r="H2081" s="15">
        <f xml:space="preserve"> IF( ISNA( 'F_Inputs - Reps override'!G2081 ), "", IF( ISBLANK( 'F_Inputs - Reps override'!G2081 ), 'F_Inputs - Reps'!G2081, 'F_Inputs - Reps override'!G2081 ) )</f>
        <v>0</v>
      </c>
      <c r="I2081" s="15">
        <f xml:space="preserve"> IF( ISNA( 'F_Inputs - Reps override'!H2081 ), "", IF( ISBLANK( 'F_Inputs - Reps override'!H2081 ), 'F_Inputs - Reps'!H2081, 'F_Inputs - Reps override'!H2081 ) )</f>
        <v>0</v>
      </c>
      <c r="J2081" s="15">
        <f xml:space="preserve"> IF( ISNA( 'F_Inputs - Reps override'!I2081 ), "", IF( ISBLANK( 'F_Inputs - Reps override'!I2081 ), 'F_Inputs - Reps'!I2081, 'F_Inputs - Reps override'!I2081 ) )</f>
        <v>0</v>
      </c>
      <c r="K2081" s="15">
        <f xml:space="preserve"> IF( ISNA( 'F_Inputs - Reps override'!J2081 ), "", IF( ISBLANK( 'F_Inputs - Reps override'!J2081 ), 'F_Inputs - Reps'!J2081, 'F_Inputs - Reps override'!J2081 ) )</f>
        <v>0</v>
      </c>
      <c r="L2081" s="7">
        <f t="shared" si="33"/>
        <v>0</v>
      </c>
      <c r="M2081" t="str">
        <f xml:space="preserve"> INDEX(Lookup!$D$3:$D$134, MATCH('Inputs - Reps'!D2081, Lookup!$C$3:$C$134, 0),)</f>
        <v>Plus Capex BIO</v>
      </c>
    </row>
    <row r="2082" spans="3:13">
      <c r="C2082" s="15" t="s">
        <v>312</v>
      </c>
      <c r="D2082" s="15" t="s">
        <v>232</v>
      </c>
      <c r="E2082" s="15" t="s">
        <v>233</v>
      </c>
      <c r="F2082" s="15" t="s">
        <v>36</v>
      </c>
      <c r="G2082" s="15">
        <f xml:space="preserve"> IF( ISNA( 'F_Inputs - Reps override'!F2082 ), "", IF( ISBLANK( 'F_Inputs - Reps override'!F2082 ), 'F_Inputs - Reps'!F2082, 'F_Inputs - Reps override'!F2082 ) )</f>
        <v>0</v>
      </c>
      <c r="H2082" s="15">
        <f xml:space="preserve"> IF( ISNA( 'F_Inputs - Reps override'!G2082 ), "", IF( ISBLANK( 'F_Inputs - Reps override'!G2082 ), 'F_Inputs - Reps'!G2082, 'F_Inputs - Reps override'!G2082 ) )</f>
        <v>0</v>
      </c>
      <c r="I2082" s="15">
        <f xml:space="preserve"> IF( ISNA( 'F_Inputs - Reps override'!H2082 ), "", IF( ISBLANK( 'F_Inputs - Reps override'!H2082 ), 'F_Inputs - Reps'!H2082, 'F_Inputs - Reps override'!H2082 ) )</f>
        <v>0</v>
      </c>
      <c r="J2082" s="15">
        <f xml:space="preserve"> IF( ISNA( 'F_Inputs - Reps override'!I2082 ), "", IF( ISBLANK( 'F_Inputs - Reps override'!I2082 ), 'F_Inputs - Reps'!I2082, 'F_Inputs - Reps override'!I2082 ) )</f>
        <v>0</v>
      </c>
      <c r="K2082" s="15">
        <f xml:space="preserve"> IF( ISNA( 'F_Inputs - Reps override'!J2082 ), "", IF( ISBLANK( 'F_Inputs - Reps override'!J2082 ), 'F_Inputs - Reps'!J2082, 'F_Inputs - Reps override'!J2082 ) )</f>
        <v>0</v>
      </c>
      <c r="L2082" s="7">
        <f t="shared" si="33"/>
        <v>0</v>
      </c>
      <c r="M2082" t="str">
        <f xml:space="preserve"> INDEX(Lookup!$D$3:$D$134, MATCH('Inputs - Reps'!D2082, Lookup!$C$3:$C$134, 0),)</f>
        <v>Plus Capex BIO</v>
      </c>
    </row>
    <row r="2083" spans="3:13">
      <c r="C2083" s="15" t="s">
        <v>312</v>
      </c>
      <c r="D2083" s="15" t="s">
        <v>234</v>
      </c>
      <c r="E2083" s="15" t="s">
        <v>235</v>
      </c>
      <c r="F2083" s="15" t="s">
        <v>36</v>
      </c>
      <c r="G2083" s="15">
        <f xml:space="preserve"> IF( ISNA( 'F_Inputs - Reps override'!F2083 ), "", IF( ISBLANK( 'F_Inputs - Reps override'!F2083 ), 'F_Inputs - Reps'!F2083, 'F_Inputs - Reps override'!F2083 ) )</f>
        <v>0</v>
      </c>
      <c r="H2083" s="15">
        <f xml:space="preserve"> IF( ISNA( 'F_Inputs - Reps override'!G2083 ), "", IF( ISBLANK( 'F_Inputs - Reps override'!G2083 ), 'F_Inputs - Reps'!G2083, 'F_Inputs - Reps override'!G2083 ) )</f>
        <v>0</v>
      </c>
      <c r="I2083" s="15">
        <f xml:space="preserve"> IF( ISNA( 'F_Inputs - Reps override'!H2083 ), "", IF( ISBLANK( 'F_Inputs - Reps override'!H2083 ), 'F_Inputs - Reps'!H2083, 'F_Inputs - Reps override'!H2083 ) )</f>
        <v>0</v>
      </c>
      <c r="J2083" s="15">
        <f xml:space="preserve"> IF( ISNA( 'F_Inputs - Reps override'!I2083 ), "", IF( ISBLANK( 'F_Inputs - Reps override'!I2083 ), 'F_Inputs - Reps'!I2083, 'F_Inputs - Reps override'!I2083 ) )</f>
        <v>0</v>
      </c>
      <c r="K2083" s="15">
        <f xml:space="preserve"> IF( ISNA( 'F_Inputs - Reps override'!J2083 ), "", IF( ISBLANK( 'F_Inputs - Reps override'!J2083 ), 'F_Inputs - Reps'!J2083, 'F_Inputs - Reps override'!J2083 ) )</f>
        <v>0</v>
      </c>
      <c r="L2083" s="7">
        <f t="shared" si="33"/>
        <v>0</v>
      </c>
      <c r="M2083" t="str">
        <f xml:space="preserve"> INDEX(Lookup!$D$3:$D$134, MATCH('Inputs - Reps'!D2083, Lookup!$C$3:$C$134, 0),)</f>
        <v>Plus Capex WWN</v>
      </c>
    </row>
    <row r="2084" spans="3:13">
      <c r="C2084" s="15" t="s">
        <v>312</v>
      </c>
      <c r="D2084" s="15" t="s">
        <v>236</v>
      </c>
      <c r="E2084" s="15" t="s">
        <v>237</v>
      </c>
      <c r="F2084" s="15" t="s">
        <v>36</v>
      </c>
      <c r="G2084" s="15">
        <f xml:space="preserve"> IF( ISNA( 'F_Inputs - Reps override'!F2084 ), "", IF( ISBLANK( 'F_Inputs - Reps override'!F2084 ), 'F_Inputs - Reps'!F2084, 'F_Inputs - Reps override'!F2084 ) )</f>
        <v>0</v>
      </c>
      <c r="H2084" s="15">
        <f xml:space="preserve"> IF( ISNA( 'F_Inputs - Reps override'!G2084 ), "", IF( ISBLANK( 'F_Inputs - Reps override'!G2084 ), 'F_Inputs - Reps'!G2084, 'F_Inputs - Reps override'!G2084 ) )</f>
        <v>0</v>
      </c>
      <c r="I2084" s="15">
        <f xml:space="preserve"> IF( ISNA( 'F_Inputs - Reps override'!H2084 ), "", IF( ISBLANK( 'F_Inputs - Reps override'!H2084 ), 'F_Inputs - Reps'!H2084, 'F_Inputs - Reps override'!H2084 ) )</f>
        <v>0</v>
      </c>
      <c r="J2084" s="15">
        <f xml:space="preserve"> IF( ISNA( 'F_Inputs - Reps override'!I2084 ), "", IF( ISBLANK( 'F_Inputs - Reps override'!I2084 ), 'F_Inputs - Reps'!I2084, 'F_Inputs - Reps override'!I2084 ) )</f>
        <v>0</v>
      </c>
      <c r="K2084" s="15">
        <f xml:space="preserve"> IF( ISNA( 'F_Inputs - Reps override'!J2084 ), "", IF( ISBLANK( 'F_Inputs - Reps override'!J2084 ), 'F_Inputs - Reps'!J2084, 'F_Inputs - Reps override'!J2084 ) )</f>
        <v>0</v>
      </c>
      <c r="L2084" s="7">
        <f t="shared" si="33"/>
        <v>0</v>
      </c>
      <c r="M2084" t="str">
        <f xml:space="preserve"> INDEX(Lookup!$D$3:$D$134, MATCH('Inputs - Reps'!D2084, Lookup!$C$3:$C$134, 0),)</f>
        <v>Plus Capex WWN</v>
      </c>
    </row>
    <row r="2085" spans="3:13">
      <c r="C2085" s="15" t="s">
        <v>312</v>
      </c>
      <c r="D2085" s="15" t="s">
        <v>238</v>
      </c>
      <c r="E2085" s="15" t="s">
        <v>239</v>
      </c>
      <c r="F2085" s="15" t="s">
        <v>36</v>
      </c>
      <c r="G2085" s="15">
        <f xml:space="preserve"> IF( ISNA( 'F_Inputs - Reps override'!F2085 ), "", IF( ISBLANK( 'F_Inputs - Reps override'!F2085 ), 'F_Inputs - Reps'!F2085, 'F_Inputs - Reps override'!F2085 ) )</f>
        <v>0</v>
      </c>
      <c r="H2085" s="15">
        <f xml:space="preserve"> IF( ISNA( 'F_Inputs - Reps override'!G2085 ), "", IF( ISBLANK( 'F_Inputs - Reps override'!G2085 ), 'F_Inputs - Reps'!G2085, 'F_Inputs - Reps override'!G2085 ) )</f>
        <v>0</v>
      </c>
      <c r="I2085" s="15">
        <f xml:space="preserve"> IF( ISNA( 'F_Inputs - Reps override'!H2085 ), "", IF( ISBLANK( 'F_Inputs - Reps override'!H2085 ), 'F_Inputs - Reps'!H2085, 'F_Inputs - Reps override'!H2085 ) )</f>
        <v>0</v>
      </c>
      <c r="J2085" s="15">
        <f xml:space="preserve"> IF( ISNA( 'F_Inputs - Reps override'!I2085 ), "", IF( ISBLANK( 'F_Inputs - Reps override'!I2085 ), 'F_Inputs - Reps'!I2085, 'F_Inputs - Reps override'!I2085 ) )</f>
        <v>0</v>
      </c>
      <c r="K2085" s="15">
        <f xml:space="preserve"> IF( ISNA( 'F_Inputs - Reps override'!J2085 ), "", IF( ISBLANK( 'F_Inputs - Reps override'!J2085 ), 'F_Inputs - Reps'!J2085, 'F_Inputs - Reps override'!J2085 ) )</f>
        <v>0</v>
      </c>
      <c r="L2085" s="7">
        <f t="shared" si="33"/>
        <v>0</v>
      </c>
      <c r="M2085" t="str">
        <f xml:space="preserve"> INDEX(Lookup!$D$3:$D$134, MATCH('Inputs - Reps'!D2085, Lookup!$C$3:$C$134, 0),)</f>
        <v>Plus Capex BIO</v>
      </c>
    </row>
    <row r="2086" spans="3:13">
      <c r="C2086" s="15" t="s">
        <v>312</v>
      </c>
      <c r="D2086" s="15" t="s">
        <v>240</v>
      </c>
      <c r="E2086" s="15" t="s">
        <v>241</v>
      </c>
      <c r="F2086" s="15" t="s">
        <v>36</v>
      </c>
      <c r="G2086" s="15">
        <f xml:space="preserve"> IF( ISNA( 'F_Inputs - Reps override'!F2086 ), "", IF( ISBLANK( 'F_Inputs - Reps override'!F2086 ), 'F_Inputs - Reps'!F2086, 'F_Inputs - Reps override'!F2086 ) )</f>
        <v>0</v>
      </c>
      <c r="H2086" s="15">
        <f xml:space="preserve"> IF( ISNA( 'F_Inputs - Reps override'!G2086 ), "", IF( ISBLANK( 'F_Inputs - Reps override'!G2086 ), 'F_Inputs - Reps'!G2086, 'F_Inputs - Reps override'!G2086 ) )</f>
        <v>0</v>
      </c>
      <c r="I2086" s="15">
        <f xml:space="preserve"> IF( ISNA( 'F_Inputs - Reps override'!H2086 ), "", IF( ISBLANK( 'F_Inputs - Reps override'!H2086 ), 'F_Inputs - Reps'!H2086, 'F_Inputs - Reps override'!H2086 ) )</f>
        <v>0</v>
      </c>
      <c r="J2086" s="15">
        <f xml:space="preserve"> IF( ISNA( 'F_Inputs - Reps override'!I2086 ), "", IF( ISBLANK( 'F_Inputs - Reps override'!I2086 ), 'F_Inputs - Reps'!I2086, 'F_Inputs - Reps override'!I2086 ) )</f>
        <v>0</v>
      </c>
      <c r="K2086" s="15">
        <f xml:space="preserve"> IF( ISNA( 'F_Inputs - Reps override'!J2086 ), "", IF( ISBLANK( 'F_Inputs - Reps override'!J2086 ), 'F_Inputs - Reps'!J2086, 'F_Inputs - Reps override'!J2086 ) )</f>
        <v>0</v>
      </c>
      <c r="L2086" s="7">
        <f t="shared" si="33"/>
        <v>0</v>
      </c>
      <c r="M2086" t="str">
        <f xml:space="preserve"> INDEX(Lookup!$D$3:$D$134, MATCH('Inputs - Reps'!D2086, Lookup!$C$3:$C$134, 0),)</f>
        <v>Plus Capex BIO</v>
      </c>
    </row>
    <row r="2087" spans="3:13">
      <c r="C2087" s="15" t="s">
        <v>312</v>
      </c>
      <c r="D2087" s="15" t="s">
        <v>242</v>
      </c>
      <c r="E2087" s="15" t="s">
        <v>243</v>
      </c>
      <c r="F2087" s="15" t="s">
        <v>36</v>
      </c>
      <c r="G2087" s="15">
        <f xml:space="preserve"> IF( ISNA( 'F_Inputs - Reps override'!F2087 ), "", IF( ISBLANK( 'F_Inputs - Reps override'!F2087 ), 'F_Inputs - Reps'!F2087, 'F_Inputs - Reps override'!F2087 ) )</f>
        <v>0</v>
      </c>
      <c r="H2087" s="15">
        <f xml:space="preserve"> IF( ISNA( 'F_Inputs - Reps override'!G2087 ), "", IF( ISBLANK( 'F_Inputs - Reps override'!G2087 ), 'F_Inputs - Reps'!G2087, 'F_Inputs - Reps override'!G2087 ) )</f>
        <v>0</v>
      </c>
      <c r="I2087" s="15">
        <f xml:space="preserve"> IF( ISNA( 'F_Inputs - Reps override'!H2087 ), "", IF( ISBLANK( 'F_Inputs - Reps override'!H2087 ), 'F_Inputs - Reps'!H2087, 'F_Inputs - Reps override'!H2087 ) )</f>
        <v>0</v>
      </c>
      <c r="J2087" s="15">
        <f xml:space="preserve"> IF( ISNA( 'F_Inputs - Reps override'!I2087 ), "", IF( ISBLANK( 'F_Inputs - Reps override'!I2087 ), 'F_Inputs - Reps'!I2087, 'F_Inputs - Reps override'!I2087 ) )</f>
        <v>0</v>
      </c>
      <c r="K2087" s="15">
        <f xml:space="preserve"> IF( ISNA( 'F_Inputs - Reps override'!J2087 ), "", IF( ISBLANK( 'F_Inputs - Reps override'!J2087 ), 'F_Inputs - Reps'!J2087, 'F_Inputs - Reps override'!J2087 ) )</f>
        <v>0</v>
      </c>
      <c r="L2087" s="7">
        <f t="shared" si="33"/>
        <v>0</v>
      </c>
      <c r="M2087" t="str">
        <f xml:space="preserve"> INDEX(Lookup!$D$3:$D$134, MATCH('Inputs - Reps'!D2087, Lookup!$C$3:$C$134, 0),)</f>
        <v>Plus Capex BIO</v>
      </c>
    </row>
    <row r="2088" spans="3:13">
      <c r="C2088" s="15" t="s">
        <v>312</v>
      </c>
      <c r="D2088" s="15" t="s">
        <v>244</v>
      </c>
      <c r="E2088" s="15" t="s">
        <v>245</v>
      </c>
      <c r="F2088" s="15" t="s">
        <v>36</v>
      </c>
      <c r="G2088" s="15">
        <f xml:space="preserve"> IF( ISNA( 'F_Inputs - Reps override'!F2088 ), "", IF( ISBLANK( 'F_Inputs - Reps override'!F2088 ), 'F_Inputs - Reps'!F2088, 'F_Inputs - Reps override'!F2088 ) )</f>
        <v>21.983000000000001</v>
      </c>
      <c r="H2088" s="15">
        <f xml:space="preserve"> IF( ISNA( 'F_Inputs - Reps override'!G2088 ), "", IF( ISBLANK( 'F_Inputs - Reps override'!G2088 ), 'F_Inputs - Reps'!G2088, 'F_Inputs - Reps override'!G2088 ) )</f>
        <v>21.524999999999999</v>
      </c>
      <c r="I2088" s="15">
        <f xml:space="preserve"> IF( ISNA( 'F_Inputs - Reps override'!H2088 ), "", IF( ISBLANK( 'F_Inputs - Reps override'!H2088 ), 'F_Inputs - Reps'!H2088, 'F_Inputs - Reps override'!H2088 ) )</f>
        <v>16.966999999999999</v>
      </c>
      <c r="J2088" s="15">
        <f xml:space="preserve"> IF( ISNA( 'F_Inputs - Reps override'!I2088 ), "", IF( ISBLANK( 'F_Inputs - Reps override'!I2088 ), 'F_Inputs - Reps'!I2088, 'F_Inputs - Reps override'!I2088 ) )</f>
        <v>18.427</v>
      </c>
      <c r="K2088" s="15">
        <f xml:space="preserve"> IF( ISNA( 'F_Inputs - Reps override'!J2088 ), "", IF( ISBLANK( 'F_Inputs - Reps override'!J2088 ), 'F_Inputs - Reps'!J2088, 'F_Inputs - Reps override'!J2088 ) )</f>
        <v>17.911999999999999</v>
      </c>
      <c r="L2088" s="7">
        <f t="shared" si="33"/>
        <v>96.813999999999993</v>
      </c>
      <c r="M2088" t="str">
        <f xml:space="preserve"> INDEX(Lookup!$D$3:$D$134, MATCH('Inputs - Reps'!D2088, Lookup!$C$3:$C$134, 0),)</f>
        <v>E Capex WWN</v>
      </c>
    </row>
    <row r="2089" spans="3:13">
      <c r="C2089" s="15" t="s">
        <v>312</v>
      </c>
      <c r="D2089" s="15" t="s">
        <v>246</v>
      </c>
      <c r="E2089" s="15" t="s">
        <v>247</v>
      </c>
      <c r="F2089" s="15" t="s">
        <v>36</v>
      </c>
      <c r="G2089" s="15">
        <f xml:space="preserve"> IF( ISNA( 'F_Inputs - Reps override'!F2089 ), "", IF( ISBLANK( 'F_Inputs - Reps override'!F2089 ), 'F_Inputs - Reps'!F2089, 'F_Inputs - Reps override'!F2089 ) )</f>
        <v>42.582999999999998</v>
      </c>
      <c r="H2089" s="15">
        <f xml:space="preserve"> IF( ISNA( 'F_Inputs - Reps override'!G2089 ), "", IF( ISBLANK( 'F_Inputs - Reps override'!G2089 ), 'F_Inputs - Reps'!G2089, 'F_Inputs - Reps override'!G2089 ) )</f>
        <v>36.198</v>
      </c>
      <c r="I2089" s="15">
        <f xml:space="preserve"> IF( ISNA( 'F_Inputs - Reps override'!H2089 ), "", IF( ISBLANK( 'F_Inputs - Reps override'!H2089 ), 'F_Inputs - Reps'!H2089, 'F_Inputs - Reps override'!H2089 ) )</f>
        <v>33.923000000000002</v>
      </c>
      <c r="J2089" s="15">
        <f xml:space="preserve"> IF( ISNA( 'F_Inputs - Reps override'!I2089 ), "", IF( ISBLANK( 'F_Inputs - Reps override'!I2089 ), 'F_Inputs - Reps'!I2089, 'F_Inputs - Reps override'!I2089 ) )</f>
        <v>32.030999999999999</v>
      </c>
      <c r="K2089" s="15">
        <f xml:space="preserve"> IF( ISNA( 'F_Inputs - Reps override'!J2089 ), "", IF( ISBLANK( 'F_Inputs - Reps override'!J2089 ), 'F_Inputs - Reps'!J2089, 'F_Inputs - Reps override'!J2089 ) )</f>
        <v>20.797999999999998</v>
      </c>
      <c r="L2089" s="7">
        <f t="shared" si="33"/>
        <v>165.53300000000002</v>
      </c>
      <c r="M2089" t="str">
        <f xml:space="preserve"> INDEX(Lookup!$D$3:$D$134, MATCH('Inputs - Reps'!D2089, Lookup!$C$3:$C$134, 0),)</f>
        <v>E Capex WWN</v>
      </c>
    </row>
    <row r="2090" spans="3:13">
      <c r="C2090" s="15" t="s">
        <v>312</v>
      </c>
      <c r="D2090" s="15" t="s">
        <v>248</v>
      </c>
      <c r="E2090" s="15" t="s">
        <v>249</v>
      </c>
      <c r="F2090" s="15" t="s">
        <v>36</v>
      </c>
      <c r="G2090" s="15">
        <f xml:space="preserve"> IF( ISNA( 'F_Inputs - Reps override'!F2090 ), "", IF( ISBLANK( 'F_Inputs - Reps override'!F2090 ), 'F_Inputs - Reps'!F2090, 'F_Inputs - Reps override'!F2090 ) )</f>
        <v>0</v>
      </c>
      <c r="H2090" s="15">
        <f xml:space="preserve"> IF( ISNA( 'F_Inputs - Reps override'!G2090 ), "", IF( ISBLANK( 'F_Inputs - Reps override'!G2090 ), 'F_Inputs - Reps'!G2090, 'F_Inputs - Reps override'!G2090 ) )</f>
        <v>0</v>
      </c>
      <c r="I2090" s="15">
        <f xml:space="preserve"> IF( ISNA( 'F_Inputs - Reps override'!H2090 ), "", IF( ISBLANK( 'F_Inputs - Reps override'!H2090 ), 'F_Inputs - Reps'!H2090, 'F_Inputs - Reps override'!H2090 ) )</f>
        <v>0</v>
      </c>
      <c r="J2090" s="15">
        <f xml:space="preserve"> IF( ISNA( 'F_Inputs - Reps override'!I2090 ), "", IF( ISBLANK( 'F_Inputs - Reps override'!I2090 ), 'F_Inputs - Reps'!I2090, 'F_Inputs - Reps override'!I2090 ) )</f>
        <v>0</v>
      </c>
      <c r="K2090" s="15">
        <f xml:space="preserve"> IF( ISNA( 'F_Inputs - Reps override'!J2090 ), "", IF( ISBLANK( 'F_Inputs - Reps override'!J2090 ), 'F_Inputs - Reps'!J2090, 'F_Inputs - Reps override'!J2090 ) )</f>
        <v>0</v>
      </c>
      <c r="L2090" s="7">
        <f t="shared" si="33"/>
        <v>0</v>
      </c>
      <c r="M2090" t="str">
        <f xml:space="preserve"> INDEX(Lookup!$D$3:$D$134, MATCH('Inputs - Reps'!D2090, Lookup!$C$3:$C$134, 0),)</f>
        <v>E Capex BIO</v>
      </c>
    </row>
    <row r="2091" spans="3:13">
      <c r="C2091" s="15" t="s">
        <v>312</v>
      </c>
      <c r="D2091" s="15" t="s">
        <v>250</v>
      </c>
      <c r="E2091" s="15" t="s">
        <v>251</v>
      </c>
      <c r="F2091" s="15" t="s">
        <v>36</v>
      </c>
      <c r="G2091" s="15">
        <f xml:space="preserve"> IF( ISNA( 'F_Inputs - Reps override'!F2091 ), "", IF( ISBLANK( 'F_Inputs - Reps override'!F2091 ), 'F_Inputs - Reps'!F2091, 'F_Inputs - Reps override'!F2091 ) )</f>
        <v>1.214</v>
      </c>
      <c r="H2091" s="15">
        <f xml:space="preserve"> IF( ISNA( 'F_Inputs - Reps override'!G2091 ), "", IF( ISBLANK( 'F_Inputs - Reps override'!G2091 ), 'F_Inputs - Reps'!G2091, 'F_Inputs - Reps override'!G2091 ) )</f>
        <v>1.415</v>
      </c>
      <c r="I2091" s="15">
        <f xml:space="preserve"> IF( ISNA( 'F_Inputs - Reps override'!H2091 ), "", IF( ISBLANK( 'F_Inputs - Reps override'!H2091 ), 'F_Inputs - Reps'!H2091, 'F_Inputs - Reps override'!H2091 ) )</f>
        <v>1.966</v>
      </c>
      <c r="J2091" s="15">
        <f xml:space="preserve"> IF( ISNA( 'F_Inputs - Reps override'!I2091 ), "", IF( ISBLANK( 'F_Inputs - Reps override'!I2091 ), 'F_Inputs - Reps'!I2091, 'F_Inputs - Reps override'!I2091 ) )</f>
        <v>1.69</v>
      </c>
      <c r="K2091" s="15">
        <f xml:space="preserve"> IF( ISNA( 'F_Inputs - Reps override'!J2091 ), "", IF( ISBLANK( 'F_Inputs - Reps override'!J2091 ), 'F_Inputs - Reps'!J2091, 'F_Inputs - Reps override'!J2091 ) )</f>
        <v>1.2190000000000001</v>
      </c>
      <c r="L2091" s="7">
        <f t="shared" si="33"/>
        <v>7.5040000000000004</v>
      </c>
      <c r="M2091" t="str">
        <f xml:space="preserve"> INDEX(Lookup!$D$3:$D$134, MATCH('Inputs - Reps'!D2091, Lookup!$C$3:$C$134, 0),)</f>
        <v>E Capex BIO</v>
      </c>
    </row>
    <row r="2092" spans="3:13">
      <c r="C2092" s="15" t="s">
        <v>312</v>
      </c>
      <c r="D2092" s="15" t="s">
        <v>252</v>
      </c>
      <c r="E2092" s="15" t="s">
        <v>253</v>
      </c>
      <c r="F2092" s="15" t="s">
        <v>36</v>
      </c>
      <c r="G2092" s="15">
        <f xml:space="preserve"> IF( ISNA( 'F_Inputs - Reps override'!F2092 ), "", IF( ISBLANK( 'F_Inputs - Reps override'!F2092 ), 'F_Inputs - Reps'!F2092, 'F_Inputs - Reps override'!F2092 ) )</f>
        <v>0</v>
      </c>
      <c r="H2092" s="15">
        <f xml:space="preserve"> IF( ISNA( 'F_Inputs - Reps override'!G2092 ), "", IF( ISBLANK( 'F_Inputs - Reps override'!G2092 ), 'F_Inputs - Reps'!G2092, 'F_Inputs - Reps override'!G2092 ) )</f>
        <v>0</v>
      </c>
      <c r="I2092" s="15">
        <f xml:space="preserve"> IF( ISNA( 'F_Inputs - Reps override'!H2092 ), "", IF( ISBLANK( 'F_Inputs - Reps override'!H2092 ), 'F_Inputs - Reps'!H2092, 'F_Inputs - Reps override'!H2092 ) )</f>
        <v>0</v>
      </c>
      <c r="J2092" s="15">
        <f xml:space="preserve"> IF( ISNA( 'F_Inputs - Reps override'!I2092 ), "", IF( ISBLANK( 'F_Inputs - Reps override'!I2092 ), 'F_Inputs - Reps'!I2092, 'F_Inputs - Reps override'!I2092 ) )</f>
        <v>0</v>
      </c>
      <c r="K2092" s="15">
        <f xml:space="preserve"> IF( ISNA( 'F_Inputs - Reps override'!J2092 ), "", IF( ISBLANK( 'F_Inputs - Reps override'!J2092 ), 'F_Inputs - Reps'!J2092, 'F_Inputs - Reps override'!J2092 ) )</f>
        <v>0</v>
      </c>
      <c r="L2092" s="7">
        <f t="shared" si="33"/>
        <v>0</v>
      </c>
      <c r="M2092" t="str">
        <f xml:space="preserve"> INDEX(Lookup!$D$3:$D$134, MATCH('Inputs - Reps'!D2092, Lookup!$C$3:$C$134, 0),)</f>
        <v>E Capex BIO</v>
      </c>
    </row>
    <row r="2093" spans="3:13">
      <c r="C2093" s="15" t="s">
        <v>312</v>
      </c>
      <c r="D2093" s="15" t="s">
        <v>254</v>
      </c>
      <c r="E2093" s="15" t="s">
        <v>255</v>
      </c>
      <c r="F2093" s="15" t="s">
        <v>36</v>
      </c>
      <c r="G2093" s="15">
        <f xml:space="preserve"> IF( ISNA( 'F_Inputs - Reps override'!F2093 ), "", IF( ISBLANK( 'F_Inputs - Reps override'!F2093 ), 'F_Inputs - Reps'!F2093, 'F_Inputs - Reps override'!F2093 ) )</f>
        <v>0</v>
      </c>
      <c r="H2093" s="15">
        <f xml:space="preserve"> IF( ISNA( 'F_Inputs - Reps override'!G2093 ), "", IF( ISBLANK( 'F_Inputs - Reps override'!G2093 ), 'F_Inputs - Reps'!G2093, 'F_Inputs - Reps override'!G2093 ) )</f>
        <v>0</v>
      </c>
      <c r="I2093" s="15">
        <f xml:space="preserve"> IF( ISNA( 'F_Inputs - Reps override'!H2093 ), "", IF( ISBLANK( 'F_Inputs - Reps override'!H2093 ), 'F_Inputs - Reps'!H2093, 'F_Inputs - Reps override'!H2093 ) )</f>
        <v>0</v>
      </c>
      <c r="J2093" s="15">
        <f xml:space="preserve"> IF( ISNA( 'F_Inputs - Reps override'!I2093 ), "", IF( ISBLANK( 'F_Inputs - Reps override'!I2093 ), 'F_Inputs - Reps'!I2093, 'F_Inputs - Reps override'!I2093 ) )</f>
        <v>0</v>
      </c>
      <c r="K2093" s="15">
        <f xml:space="preserve"> IF( ISNA( 'F_Inputs - Reps override'!J2093 ), "", IF( ISBLANK( 'F_Inputs - Reps override'!J2093 ), 'F_Inputs - Reps'!J2093, 'F_Inputs - Reps override'!J2093 ) )</f>
        <v>0</v>
      </c>
      <c r="L2093" s="7">
        <f t="shared" si="33"/>
        <v>0</v>
      </c>
      <c r="M2093" t="str">
        <f xml:space="preserve"> INDEX(Lookup!$D$3:$D$134, MATCH('Inputs - Reps'!D2093, Lookup!$C$3:$C$134, 0),)</f>
        <v>E Opex DMMY</v>
      </c>
    </row>
    <row r="2094" spans="3:13">
      <c r="C2094" s="15" t="s">
        <v>312</v>
      </c>
      <c r="D2094" s="15" t="s">
        <v>256</v>
      </c>
      <c r="E2094" s="15" t="s">
        <v>257</v>
      </c>
      <c r="F2094" s="15" t="s">
        <v>36</v>
      </c>
      <c r="G2094" s="15">
        <f xml:space="preserve"> IF( ISNA( 'F_Inputs - Reps override'!F2094 ), "", IF( ISBLANK( 'F_Inputs - Reps override'!F2094 ), 'F_Inputs - Reps'!F2094, 'F_Inputs - Reps override'!F2094 ) )</f>
        <v>0</v>
      </c>
      <c r="H2094" s="15">
        <f xml:space="preserve"> IF( ISNA( 'F_Inputs - Reps override'!G2094 ), "", IF( ISBLANK( 'F_Inputs - Reps override'!G2094 ), 'F_Inputs - Reps'!G2094, 'F_Inputs - Reps override'!G2094 ) )</f>
        <v>0</v>
      </c>
      <c r="I2094" s="15">
        <f xml:space="preserve"> IF( ISNA( 'F_Inputs - Reps override'!H2094 ), "", IF( ISBLANK( 'F_Inputs - Reps override'!H2094 ), 'F_Inputs - Reps'!H2094, 'F_Inputs - Reps override'!H2094 ) )</f>
        <v>0</v>
      </c>
      <c r="J2094" s="15">
        <f xml:space="preserve"> IF( ISNA( 'F_Inputs - Reps override'!I2094 ), "", IF( ISBLANK( 'F_Inputs - Reps override'!I2094 ), 'F_Inputs - Reps'!I2094, 'F_Inputs - Reps override'!I2094 ) )</f>
        <v>0</v>
      </c>
      <c r="K2094" s="15">
        <f xml:space="preserve"> IF( ISNA( 'F_Inputs - Reps override'!J2094 ), "", IF( ISBLANK( 'F_Inputs - Reps override'!J2094 ), 'F_Inputs - Reps'!J2094, 'F_Inputs - Reps override'!J2094 ) )</f>
        <v>0</v>
      </c>
      <c r="L2094" s="7">
        <f t="shared" si="33"/>
        <v>0</v>
      </c>
      <c r="M2094" t="str">
        <f xml:space="preserve"> INDEX(Lookup!$D$3:$D$134, MATCH('Inputs - Reps'!D2094, Lookup!$C$3:$C$134, 0),)</f>
        <v>E Capex DMMY</v>
      </c>
    </row>
    <row r="2095" spans="3:13">
      <c r="C2095" s="15" t="s">
        <v>312</v>
      </c>
      <c r="D2095" s="15" t="s">
        <v>258</v>
      </c>
      <c r="E2095" s="15" t="s">
        <v>259</v>
      </c>
      <c r="F2095" s="15" t="s">
        <v>36</v>
      </c>
      <c r="G2095" s="15">
        <f xml:space="preserve"> IF( ISNA( 'F_Inputs - Reps override'!F2095 ), "", IF( ISBLANK( 'F_Inputs - Reps override'!F2095 ), 'F_Inputs - Reps'!F2095, 'F_Inputs - Reps override'!F2095 ) )</f>
        <v>0</v>
      </c>
      <c r="H2095" s="15">
        <f xml:space="preserve"> IF( ISNA( 'F_Inputs - Reps override'!G2095 ), "", IF( ISBLANK( 'F_Inputs - Reps override'!G2095 ), 'F_Inputs - Reps'!G2095, 'F_Inputs - Reps override'!G2095 ) )</f>
        <v>0</v>
      </c>
      <c r="I2095" s="15">
        <f xml:space="preserve"> IF( ISNA( 'F_Inputs - Reps override'!H2095 ), "", IF( ISBLANK( 'F_Inputs - Reps override'!H2095 ), 'F_Inputs - Reps'!H2095, 'F_Inputs - Reps override'!H2095 ) )</f>
        <v>0</v>
      </c>
      <c r="J2095" s="15">
        <f xml:space="preserve"> IF( ISNA( 'F_Inputs - Reps override'!I2095 ), "", IF( ISBLANK( 'F_Inputs - Reps override'!I2095 ), 'F_Inputs - Reps'!I2095, 'F_Inputs - Reps override'!I2095 ) )</f>
        <v>0</v>
      </c>
      <c r="K2095" s="15">
        <f xml:space="preserve"> IF( ISNA( 'F_Inputs - Reps override'!J2095 ), "", IF( ISBLANK( 'F_Inputs - Reps override'!J2095 ), 'F_Inputs - Reps'!J2095, 'F_Inputs - Reps override'!J2095 ) )</f>
        <v>0</v>
      </c>
      <c r="L2095" s="7">
        <f t="shared" si="33"/>
        <v>0</v>
      </c>
      <c r="M2095" t="str">
        <f xml:space="preserve"> INDEX(Lookup!$D$3:$D$134, MATCH('Inputs - Reps'!D2095, Lookup!$C$3:$C$134, 0),)</f>
        <v>E Capex DMMY</v>
      </c>
    </row>
    <row r="2096" spans="3:13">
      <c r="C2096" s="15" t="s">
        <v>312</v>
      </c>
      <c r="D2096" s="15" t="s">
        <v>260</v>
      </c>
      <c r="E2096" s="15" t="s">
        <v>261</v>
      </c>
      <c r="F2096" s="15" t="s">
        <v>36</v>
      </c>
      <c r="G2096" s="15">
        <f xml:space="preserve"> IF( ISNA( 'F_Inputs - Reps override'!F2096 ), "", IF( ISBLANK( 'F_Inputs - Reps override'!F2096 ), 'F_Inputs - Reps'!F2096, 'F_Inputs - Reps override'!F2096 ) )</f>
        <v>0</v>
      </c>
      <c r="H2096" s="15">
        <f xml:space="preserve"> IF( ISNA( 'F_Inputs - Reps override'!G2096 ), "", IF( ISBLANK( 'F_Inputs - Reps override'!G2096 ), 'F_Inputs - Reps'!G2096, 'F_Inputs - Reps override'!G2096 ) )</f>
        <v>0</v>
      </c>
      <c r="I2096" s="15">
        <f xml:space="preserve"> IF( ISNA( 'F_Inputs - Reps override'!H2096 ), "", IF( ISBLANK( 'F_Inputs - Reps override'!H2096 ), 'F_Inputs - Reps'!H2096, 'F_Inputs - Reps override'!H2096 ) )</f>
        <v>0</v>
      </c>
      <c r="J2096" s="15">
        <f xml:space="preserve"> IF( ISNA( 'F_Inputs - Reps override'!I2096 ), "", IF( ISBLANK( 'F_Inputs - Reps override'!I2096 ), 'F_Inputs - Reps'!I2096, 'F_Inputs - Reps override'!I2096 ) )</f>
        <v>0</v>
      </c>
      <c r="K2096" s="15">
        <f xml:space="preserve"> IF( ISNA( 'F_Inputs - Reps override'!J2096 ), "", IF( ISBLANK( 'F_Inputs - Reps override'!J2096 ), 'F_Inputs - Reps'!J2096, 'F_Inputs - Reps override'!J2096 ) )</f>
        <v>0</v>
      </c>
      <c r="L2096" s="7">
        <f t="shared" si="33"/>
        <v>0</v>
      </c>
      <c r="M2096" t="str">
        <f xml:space="preserve"> INDEX(Lookup!$D$3:$D$134, MATCH('Inputs - Reps'!D2096, Lookup!$C$3:$C$134, 0),)</f>
        <v>E Capex DMMY</v>
      </c>
    </row>
    <row r="2097" spans="3:13">
      <c r="C2097" s="15" t="s">
        <v>312</v>
      </c>
      <c r="D2097" s="15" t="s">
        <v>262</v>
      </c>
      <c r="E2097" s="15" t="s">
        <v>263</v>
      </c>
      <c r="F2097" s="15" t="s">
        <v>36</v>
      </c>
      <c r="G2097" s="15">
        <f xml:space="preserve"> IF( ISNA( 'F_Inputs - Reps override'!F2097 ), "", IF( ISBLANK( 'F_Inputs - Reps override'!F2097 ), 'F_Inputs - Reps'!F2097, 'F_Inputs - Reps override'!F2097 ) )</f>
        <v>0</v>
      </c>
      <c r="H2097" s="15">
        <f xml:space="preserve"> IF( ISNA( 'F_Inputs - Reps override'!G2097 ), "", IF( ISBLANK( 'F_Inputs - Reps override'!G2097 ), 'F_Inputs - Reps'!G2097, 'F_Inputs - Reps override'!G2097 ) )</f>
        <v>0</v>
      </c>
      <c r="I2097" s="15">
        <f xml:space="preserve"> IF( ISNA( 'F_Inputs - Reps override'!H2097 ), "", IF( ISBLANK( 'F_Inputs - Reps override'!H2097 ), 'F_Inputs - Reps'!H2097, 'F_Inputs - Reps override'!H2097 ) )</f>
        <v>0</v>
      </c>
      <c r="J2097" s="15">
        <f xml:space="preserve"> IF( ISNA( 'F_Inputs - Reps override'!I2097 ), "", IF( ISBLANK( 'F_Inputs - Reps override'!I2097 ), 'F_Inputs - Reps'!I2097, 'F_Inputs - Reps override'!I2097 ) )</f>
        <v>0</v>
      </c>
      <c r="K2097" s="15">
        <f xml:space="preserve"> IF( ISNA( 'F_Inputs - Reps override'!J2097 ), "", IF( ISBLANK( 'F_Inputs - Reps override'!J2097 ), 'F_Inputs - Reps'!J2097, 'F_Inputs - Reps override'!J2097 ) )</f>
        <v>0</v>
      </c>
      <c r="L2097" s="7">
        <f t="shared" si="33"/>
        <v>0</v>
      </c>
      <c r="M2097" t="str">
        <f xml:space="preserve"> INDEX(Lookup!$D$3:$D$134, MATCH('Inputs - Reps'!D2097, Lookup!$C$3:$C$134, 0),)</f>
        <v>DMMY G&amp;C</v>
      </c>
    </row>
    <row r="2098" spans="3:13">
      <c r="C2098" s="15" t="s">
        <v>312</v>
      </c>
      <c r="D2098" s="15" t="s">
        <v>264</v>
      </c>
      <c r="E2098" s="15" t="s">
        <v>265</v>
      </c>
      <c r="F2098" s="15" t="s">
        <v>36</v>
      </c>
      <c r="G2098" s="15">
        <f xml:space="preserve"> IF( ISNA( 'F_Inputs - Reps override'!F2098 ), "", IF( ISBLANK( 'F_Inputs - Reps override'!F2098 ), 'F_Inputs - Reps'!F2098, 'F_Inputs - Reps override'!F2098 ) )</f>
        <v>0</v>
      </c>
      <c r="H2098" s="15">
        <f xml:space="preserve"> IF( ISNA( 'F_Inputs - Reps override'!G2098 ), "", IF( ISBLANK( 'F_Inputs - Reps override'!G2098 ), 'F_Inputs - Reps'!G2098, 'F_Inputs - Reps override'!G2098 ) )</f>
        <v>0</v>
      </c>
      <c r="I2098" s="15">
        <f xml:space="preserve"> IF( ISNA( 'F_Inputs - Reps override'!H2098 ), "", IF( ISBLANK( 'F_Inputs - Reps override'!H2098 ), 'F_Inputs - Reps'!H2098, 'F_Inputs - Reps override'!H2098 ) )</f>
        <v>0</v>
      </c>
      <c r="J2098" s="15">
        <f xml:space="preserve"> IF( ISNA( 'F_Inputs - Reps override'!I2098 ), "", IF( ISBLANK( 'F_Inputs - Reps override'!I2098 ), 'F_Inputs - Reps'!I2098, 'F_Inputs - Reps override'!I2098 ) )</f>
        <v>0</v>
      </c>
      <c r="K2098" s="15">
        <f xml:space="preserve"> IF( ISNA( 'F_Inputs - Reps override'!J2098 ), "", IF( ISBLANK( 'F_Inputs - Reps override'!J2098 ), 'F_Inputs - Reps'!J2098, 'F_Inputs - Reps override'!J2098 ) )</f>
        <v>0</v>
      </c>
      <c r="L2098" s="7">
        <f t="shared" si="33"/>
        <v>0</v>
      </c>
      <c r="M2098" t="str">
        <f xml:space="preserve"> INDEX(Lookup!$D$3:$D$134, MATCH('Inputs - Reps'!D2098, Lookup!$C$3:$C$134, 0),)</f>
        <v>3rd Opex WR</v>
      </c>
    </row>
    <row r="2099" spans="3:13">
      <c r="C2099" s="15" t="s">
        <v>312</v>
      </c>
      <c r="D2099" s="15" t="s">
        <v>266</v>
      </c>
      <c r="E2099" s="15" t="s">
        <v>267</v>
      </c>
      <c r="F2099" s="15" t="s">
        <v>36</v>
      </c>
      <c r="G2099" s="15">
        <f xml:space="preserve"> IF( ISNA( 'F_Inputs - Reps override'!F2099 ), "", IF( ISBLANK( 'F_Inputs - Reps override'!F2099 ), 'F_Inputs - Reps'!F2099, 'F_Inputs - Reps override'!F2099 ) )</f>
        <v>0</v>
      </c>
      <c r="H2099" s="15">
        <f xml:space="preserve"> IF( ISNA( 'F_Inputs - Reps override'!G2099 ), "", IF( ISBLANK( 'F_Inputs - Reps override'!G2099 ), 'F_Inputs - Reps'!G2099, 'F_Inputs - Reps override'!G2099 ) )</f>
        <v>0</v>
      </c>
      <c r="I2099" s="15">
        <f xml:space="preserve"> IF( ISNA( 'F_Inputs - Reps override'!H2099 ), "", IF( ISBLANK( 'F_Inputs - Reps override'!H2099 ), 'F_Inputs - Reps'!H2099, 'F_Inputs - Reps override'!H2099 ) )</f>
        <v>0</v>
      </c>
      <c r="J2099" s="15">
        <f xml:space="preserve"> IF( ISNA( 'F_Inputs - Reps override'!I2099 ), "", IF( ISBLANK( 'F_Inputs - Reps override'!I2099 ), 'F_Inputs - Reps'!I2099, 'F_Inputs - Reps override'!I2099 ) )</f>
        <v>0</v>
      </c>
      <c r="K2099" s="15">
        <f xml:space="preserve"> IF( ISNA( 'F_Inputs - Reps override'!J2099 ), "", IF( ISBLANK( 'F_Inputs - Reps override'!J2099 ), 'F_Inputs - Reps'!J2099, 'F_Inputs - Reps override'!J2099 ) )</f>
        <v>0</v>
      </c>
      <c r="L2099" s="7">
        <f t="shared" si="33"/>
        <v>0</v>
      </c>
      <c r="M2099" t="str">
        <f xml:space="preserve"> INDEX(Lookup!$D$3:$D$134, MATCH('Inputs - Reps'!D2099, Lookup!$C$3:$C$134, 0),)</f>
        <v>3rd Opex WN</v>
      </c>
    </row>
    <row r="2100" spans="3:13">
      <c r="C2100" s="15" t="s">
        <v>312</v>
      </c>
      <c r="D2100" s="15" t="s">
        <v>268</v>
      </c>
      <c r="E2100" s="15" t="s">
        <v>269</v>
      </c>
      <c r="F2100" s="15" t="s">
        <v>36</v>
      </c>
      <c r="G2100" s="15">
        <f xml:space="preserve"> IF( ISNA( 'F_Inputs - Reps override'!F2100 ), "", IF( ISBLANK( 'F_Inputs - Reps override'!F2100 ), 'F_Inputs - Reps'!F2100, 'F_Inputs - Reps override'!F2100 ) )</f>
        <v>0</v>
      </c>
      <c r="H2100" s="15">
        <f xml:space="preserve"> IF( ISNA( 'F_Inputs - Reps override'!G2100 ), "", IF( ISBLANK( 'F_Inputs - Reps override'!G2100 ), 'F_Inputs - Reps'!G2100, 'F_Inputs - Reps override'!G2100 ) )</f>
        <v>0</v>
      </c>
      <c r="I2100" s="15">
        <f xml:space="preserve"> IF( ISNA( 'F_Inputs - Reps override'!H2100 ), "", IF( ISBLANK( 'F_Inputs - Reps override'!H2100 ), 'F_Inputs - Reps'!H2100, 'F_Inputs - Reps override'!H2100 ) )</f>
        <v>0</v>
      </c>
      <c r="J2100" s="15">
        <f xml:space="preserve"> IF( ISNA( 'F_Inputs - Reps override'!I2100 ), "", IF( ISBLANK( 'F_Inputs - Reps override'!I2100 ), 'F_Inputs - Reps'!I2100, 'F_Inputs - Reps override'!I2100 ) )</f>
        <v>0</v>
      </c>
      <c r="K2100" s="15">
        <f xml:space="preserve"> IF( ISNA( 'F_Inputs - Reps override'!J2100 ), "", IF( ISBLANK( 'F_Inputs - Reps override'!J2100 ), 'F_Inputs - Reps'!J2100, 'F_Inputs - Reps override'!J2100 ) )</f>
        <v>0</v>
      </c>
      <c r="L2100" s="7">
        <f t="shared" si="33"/>
        <v>0</v>
      </c>
      <c r="M2100" t="str">
        <f xml:space="preserve"> INDEX(Lookup!$D$3:$D$134, MATCH('Inputs - Reps'!D2100, Lookup!$C$3:$C$134, 0),)</f>
        <v>3rd Opex WN</v>
      </c>
    </row>
    <row r="2101" spans="3:13">
      <c r="C2101" s="15" t="s">
        <v>312</v>
      </c>
      <c r="D2101" s="15" t="s">
        <v>270</v>
      </c>
      <c r="E2101" s="15" t="s">
        <v>271</v>
      </c>
      <c r="F2101" s="15" t="s">
        <v>36</v>
      </c>
      <c r="G2101" s="15">
        <f xml:space="preserve"> IF( ISNA( 'F_Inputs - Reps override'!F2101 ), "", IF( ISBLANK( 'F_Inputs - Reps override'!F2101 ), 'F_Inputs - Reps'!F2101, 'F_Inputs - Reps override'!F2101 ) )</f>
        <v>0.95799999999999996</v>
      </c>
      <c r="H2101" s="15">
        <f xml:space="preserve"> IF( ISNA( 'F_Inputs - Reps override'!G2101 ), "", IF( ISBLANK( 'F_Inputs - Reps override'!G2101 ), 'F_Inputs - Reps'!G2101, 'F_Inputs - Reps override'!G2101 ) )</f>
        <v>0.95799999999999996</v>
      </c>
      <c r="I2101" s="15">
        <f xml:space="preserve"> IF( ISNA( 'F_Inputs - Reps override'!H2101 ), "", IF( ISBLANK( 'F_Inputs - Reps override'!H2101 ), 'F_Inputs - Reps'!H2101, 'F_Inputs - Reps override'!H2101 ) )</f>
        <v>0.95799999999999996</v>
      </c>
      <c r="J2101" s="15">
        <f xml:space="preserve"> IF( ISNA( 'F_Inputs - Reps override'!I2101 ), "", IF( ISBLANK( 'F_Inputs - Reps override'!I2101 ), 'F_Inputs - Reps'!I2101, 'F_Inputs - Reps override'!I2101 ) )</f>
        <v>0.95799999999999996</v>
      </c>
      <c r="K2101" s="15">
        <f xml:space="preserve"> IF( ISNA( 'F_Inputs - Reps override'!J2101 ), "", IF( ISBLANK( 'F_Inputs - Reps override'!J2101 ), 'F_Inputs - Reps'!J2101, 'F_Inputs - Reps override'!J2101 ) )</f>
        <v>0.95799999999999996</v>
      </c>
      <c r="L2101" s="7">
        <f t="shared" si="33"/>
        <v>4.79</v>
      </c>
      <c r="M2101" t="str">
        <f xml:space="preserve"> INDEX(Lookup!$D$3:$D$134, MATCH('Inputs - Reps'!D2101, Lookup!$C$3:$C$134, 0),)</f>
        <v>3rd Opex WN</v>
      </c>
    </row>
    <row r="2102" spans="3:13">
      <c r="C2102" s="15" t="s">
        <v>312</v>
      </c>
      <c r="D2102" s="15" t="s">
        <v>272</v>
      </c>
      <c r="E2102" s="15" t="s">
        <v>273</v>
      </c>
      <c r="F2102" s="15" t="s">
        <v>36</v>
      </c>
      <c r="G2102" s="15">
        <f xml:space="preserve"> IF( ISNA( 'F_Inputs - Reps override'!F2102 ), "", IF( ISBLANK( 'F_Inputs - Reps override'!F2102 ), 'F_Inputs - Reps'!F2102, 'F_Inputs - Reps override'!F2102 ) )</f>
        <v>1.59</v>
      </c>
      <c r="H2102" s="15">
        <f xml:space="preserve"> IF( ISNA( 'F_Inputs - Reps override'!G2102 ), "", IF( ISBLANK( 'F_Inputs - Reps override'!G2102 ), 'F_Inputs - Reps'!G2102, 'F_Inputs - Reps override'!G2102 ) )</f>
        <v>1.59</v>
      </c>
      <c r="I2102" s="15">
        <f xml:space="preserve"> IF( ISNA( 'F_Inputs - Reps override'!H2102 ), "", IF( ISBLANK( 'F_Inputs - Reps override'!H2102 ), 'F_Inputs - Reps'!H2102, 'F_Inputs - Reps override'!H2102 ) )</f>
        <v>1.59</v>
      </c>
      <c r="J2102" s="15">
        <f xml:space="preserve"> IF( ISNA( 'F_Inputs - Reps override'!I2102 ), "", IF( ISBLANK( 'F_Inputs - Reps override'!I2102 ), 'F_Inputs - Reps'!I2102, 'F_Inputs - Reps override'!I2102 ) )</f>
        <v>1.59</v>
      </c>
      <c r="K2102" s="15">
        <f xml:space="preserve"> IF( ISNA( 'F_Inputs - Reps override'!J2102 ), "", IF( ISBLANK( 'F_Inputs - Reps override'!J2102 ), 'F_Inputs - Reps'!J2102, 'F_Inputs - Reps override'!J2102 ) )</f>
        <v>1.59</v>
      </c>
      <c r="L2102" s="7">
        <f t="shared" si="33"/>
        <v>7.95</v>
      </c>
      <c r="M2102" t="str">
        <f xml:space="preserve"> INDEX(Lookup!$D$3:$D$134, MATCH('Inputs - Reps'!D2102, Lookup!$C$3:$C$134, 0),)</f>
        <v>3rd Opex WWN</v>
      </c>
    </row>
    <row r="2103" spans="3:13">
      <c r="C2103" s="15" t="s">
        <v>312</v>
      </c>
      <c r="D2103" s="15" t="s">
        <v>274</v>
      </c>
      <c r="E2103" s="15" t="s">
        <v>275</v>
      </c>
      <c r="F2103" s="15" t="s">
        <v>36</v>
      </c>
      <c r="G2103" s="15">
        <f xml:space="preserve"> IF( ISNA( 'F_Inputs - Reps override'!F2103 ), "", IF( ISBLANK( 'F_Inputs - Reps override'!F2103 ), 'F_Inputs - Reps'!F2103, 'F_Inputs - Reps override'!F2103 ) )</f>
        <v>0</v>
      </c>
      <c r="H2103" s="15">
        <f xml:space="preserve"> IF( ISNA( 'F_Inputs - Reps override'!G2103 ), "", IF( ISBLANK( 'F_Inputs - Reps override'!G2103 ), 'F_Inputs - Reps'!G2103, 'F_Inputs - Reps override'!G2103 ) )</f>
        <v>0</v>
      </c>
      <c r="I2103" s="15">
        <f xml:space="preserve"> IF( ISNA( 'F_Inputs - Reps override'!H2103 ), "", IF( ISBLANK( 'F_Inputs - Reps override'!H2103 ), 'F_Inputs - Reps'!H2103, 'F_Inputs - Reps override'!H2103 ) )</f>
        <v>0</v>
      </c>
      <c r="J2103" s="15">
        <f xml:space="preserve"> IF( ISNA( 'F_Inputs - Reps override'!I2103 ), "", IF( ISBLANK( 'F_Inputs - Reps override'!I2103 ), 'F_Inputs - Reps'!I2103, 'F_Inputs - Reps override'!I2103 ) )</f>
        <v>0</v>
      </c>
      <c r="K2103" s="15">
        <f xml:space="preserve"> IF( ISNA( 'F_Inputs - Reps override'!J2103 ), "", IF( ISBLANK( 'F_Inputs - Reps override'!J2103 ), 'F_Inputs - Reps'!J2103, 'F_Inputs - Reps override'!J2103 ) )</f>
        <v>0</v>
      </c>
      <c r="L2103" s="7">
        <f t="shared" si="33"/>
        <v>0</v>
      </c>
      <c r="M2103" t="str">
        <f xml:space="preserve"> INDEX(Lookup!$D$3:$D$134, MATCH('Inputs - Reps'!D2103, Lookup!$C$3:$C$134, 0),)</f>
        <v>3rd Opex WWN</v>
      </c>
    </row>
    <row r="2104" spans="3:13">
      <c r="C2104" s="15" t="s">
        <v>312</v>
      </c>
      <c r="D2104" s="15" t="s">
        <v>276</v>
      </c>
      <c r="E2104" s="15" t="s">
        <v>277</v>
      </c>
      <c r="F2104" s="15" t="s">
        <v>36</v>
      </c>
      <c r="G2104" s="15">
        <f xml:space="preserve"> IF( ISNA( 'F_Inputs - Reps override'!F2104 ), "", IF( ISBLANK( 'F_Inputs - Reps override'!F2104 ), 'F_Inputs - Reps'!F2104, 'F_Inputs - Reps override'!F2104 ) )</f>
        <v>0</v>
      </c>
      <c r="H2104" s="15">
        <f xml:space="preserve"> IF( ISNA( 'F_Inputs - Reps override'!G2104 ), "", IF( ISBLANK( 'F_Inputs - Reps override'!G2104 ), 'F_Inputs - Reps'!G2104, 'F_Inputs - Reps override'!G2104 ) )</f>
        <v>0</v>
      </c>
      <c r="I2104" s="15">
        <f xml:space="preserve"> IF( ISNA( 'F_Inputs - Reps override'!H2104 ), "", IF( ISBLANK( 'F_Inputs - Reps override'!H2104 ), 'F_Inputs - Reps'!H2104, 'F_Inputs - Reps override'!H2104 ) )</f>
        <v>0</v>
      </c>
      <c r="J2104" s="15">
        <f xml:space="preserve"> IF( ISNA( 'F_Inputs - Reps override'!I2104 ), "", IF( ISBLANK( 'F_Inputs - Reps override'!I2104 ), 'F_Inputs - Reps'!I2104, 'F_Inputs - Reps override'!I2104 ) )</f>
        <v>0</v>
      </c>
      <c r="K2104" s="15">
        <f xml:space="preserve"> IF( ISNA( 'F_Inputs - Reps override'!J2104 ), "", IF( ISBLANK( 'F_Inputs - Reps override'!J2104 ), 'F_Inputs - Reps'!J2104, 'F_Inputs - Reps override'!J2104 ) )</f>
        <v>0</v>
      </c>
      <c r="L2104" s="7">
        <f t="shared" si="33"/>
        <v>0</v>
      </c>
      <c r="M2104" t="str">
        <f xml:space="preserve"> INDEX(Lookup!$D$3:$D$134, MATCH('Inputs - Reps'!D2104, Lookup!$C$3:$C$134, 0),)</f>
        <v>3rd Opex BIO</v>
      </c>
    </row>
    <row r="2105" spans="3:13">
      <c r="C2105" s="15" t="s">
        <v>312</v>
      </c>
      <c r="D2105" s="15" t="s">
        <v>278</v>
      </c>
      <c r="E2105" s="15" t="s">
        <v>279</v>
      </c>
      <c r="F2105" s="15" t="s">
        <v>36</v>
      </c>
      <c r="G2105" s="15">
        <f xml:space="preserve"> IF( ISNA( 'F_Inputs - Reps override'!F2105 ), "", IF( ISBLANK( 'F_Inputs - Reps override'!F2105 ), 'F_Inputs - Reps'!F2105, 'F_Inputs - Reps override'!F2105 ) )</f>
        <v>0</v>
      </c>
      <c r="H2105" s="15">
        <f xml:space="preserve"> IF( ISNA( 'F_Inputs - Reps override'!G2105 ), "", IF( ISBLANK( 'F_Inputs - Reps override'!G2105 ), 'F_Inputs - Reps'!G2105, 'F_Inputs - Reps override'!G2105 ) )</f>
        <v>0</v>
      </c>
      <c r="I2105" s="15">
        <f xml:space="preserve"> IF( ISNA( 'F_Inputs - Reps override'!H2105 ), "", IF( ISBLANK( 'F_Inputs - Reps override'!H2105 ), 'F_Inputs - Reps'!H2105, 'F_Inputs - Reps override'!H2105 ) )</f>
        <v>0</v>
      </c>
      <c r="J2105" s="15">
        <f xml:space="preserve"> IF( ISNA( 'F_Inputs - Reps override'!I2105 ), "", IF( ISBLANK( 'F_Inputs - Reps override'!I2105 ), 'F_Inputs - Reps'!I2105, 'F_Inputs - Reps override'!I2105 ) )</f>
        <v>0</v>
      </c>
      <c r="K2105" s="15">
        <f xml:space="preserve"> IF( ISNA( 'F_Inputs - Reps override'!J2105 ), "", IF( ISBLANK( 'F_Inputs - Reps override'!J2105 ), 'F_Inputs - Reps'!J2105, 'F_Inputs - Reps override'!J2105 ) )</f>
        <v>0</v>
      </c>
      <c r="L2105" s="7">
        <f t="shared" si="33"/>
        <v>0</v>
      </c>
      <c r="M2105" t="str">
        <f xml:space="preserve"> INDEX(Lookup!$D$3:$D$134, MATCH('Inputs - Reps'!D2105, Lookup!$C$3:$C$134, 0),)</f>
        <v>3rd Opex BIO</v>
      </c>
    </row>
    <row r="2106" spans="3:13">
      <c r="C2106" s="15" t="s">
        <v>312</v>
      </c>
      <c r="D2106" s="15" t="s">
        <v>280</v>
      </c>
      <c r="E2106" s="15" t="s">
        <v>281</v>
      </c>
      <c r="F2106" s="15" t="s">
        <v>36</v>
      </c>
      <c r="G2106" s="15">
        <f xml:space="preserve"> IF( ISNA( 'F_Inputs - Reps override'!F2106 ), "", IF( ISBLANK( 'F_Inputs - Reps override'!F2106 ), 'F_Inputs - Reps'!F2106, 'F_Inputs - Reps override'!F2106 ) )</f>
        <v>0</v>
      </c>
      <c r="H2106" s="15">
        <f xml:space="preserve"> IF( ISNA( 'F_Inputs - Reps override'!G2106 ), "", IF( ISBLANK( 'F_Inputs - Reps override'!G2106 ), 'F_Inputs - Reps'!G2106, 'F_Inputs - Reps override'!G2106 ) )</f>
        <v>0</v>
      </c>
      <c r="I2106" s="15">
        <f xml:space="preserve"> IF( ISNA( 'F_Inputs - Reps override'!H2106 ), "", IF( ISBLANK( 'F_Inputs - Reps override'!H2106 ), 'F_Inputs - Reps'!H2106, 'F_Inputs - Reps override'!H2106 ) )</f>
        <v>0</v>
      </c>
      <c r="J2106" s="15">
        <f xml:space="preserve"> IF( ISNA( 'F_Inputs - Reps override'!I2106 ), "", IF( ISBLANK( 'F_Inputs - Reps override'!I2106 ), 'F_Inputs - Reps'!I2106, 'F_Inputs - Reps override'!I2106 ) )</f>
        <v>0</v>
      </c>
      <c r="K2106" s="15">
        <f xml:space="preserve"> IF( ISNA( 'F_Inputs - Reps override'!J2106 ), "", IF( ISBLANK( 'F_Inputs - Reps override'!J2106 ), 'F_Inputs - Reps'!J2106, 'F_Inputs - Reps override'!J2106 ) )</f>
        <v>0</v>
      </c>
      <c r="L2106" s="7">
        <f t="shared" si="33"/>
        <v>0</v>
      </c>
      <c r="M2106" t="str">
        <f xml:space="preserve"> INDEX(Lookup!$D$3:$D$134, MATCH('Inputs - Reps'!D2106, Lookup!$C$3:$C$134, 0),)</f>
        <v>3rd Opex BIO</v>
      </c>
    </row>
    <row r="2107" spans="3:13">
      <c r="C2107" s="15" t="s">
        <v>312</v>
      </c>
      <c r="D2107" s="15" t="s">
        <v>282</v>
      </c>
      <c r="E2107" s="15" t="s">
        <v>283</v>
      </c>
      <c r="F2107" s="15" t="s">
        <v>36</v>
      </c>
      <c r="G2107" s="15">
        <f xml:space="preserve"> IF( ISNA( 'F_Inputs - Reps override'!F2107 ), "", IF( ISBLANK( 'F_Inputs - Reps override'!F2107 ), 'F_Inputs - Reps'!F2107, 'F_Inputs - Reps override'!F2107 ) )</f>
        <v>0</v>
      </c>
      <c r="H2107" s="15">
        <f xml:space="preserve"> IF( ISNA( 'F_Inputs - Reps override'!G2107 ), "", IF( ISBLANK( 'F_Inputs - Reps override'!G2107 ), 'F_Inputs - Reps'!G2107, 'F_Inputs - Reps override'!G2107 ) )</f>
        <v>0</v>
      </c>
      <c r="I2107" s="15">
        <f xml:space="preserve"> IF( ISNA( 'F_Inputs - Reps override'!H2107 ), "", IF( ISBLANK( 'F_Inputs - Reps override'!H2107 ), 'F_Inputs - Reps'!H2107, 'F_Inputs - Reps override'!H2107 ) )</f>
        <v>0</v>
      </c>
      <c r="J2107" s="15">
        <f xml:space="preserve"> IF( ISNA( 'F_Inputs - Reps override'!I2107 ), "", IF( ISBLANK( 'F_Inputs - Reps override'!I2107 ), 'F_Inputs - Reps'!I2107, 'F_Inputs - Reps override'!I2107 ) )</f>
        <v>0</v>
      </c>
      <c r="K2107" s="15">
        <f xml:space="preserve"> IF( ISNA( 'F_Inputs - Reps override'!J2107 ), "", IF( ISBLANK( 'F_Inputs - Reps override'!J2107 ), 'F_Inputs - Reps'!J2107, 'F_Inputs - Reps override'!J2107 ) )</f>
        <v>0</v>
      </c>
      <c r="L2107" s="7">
        <f t="shared" si="33"/>
        <v>0</v>
      </c>
      <c r="M2107" t="str">
        <f xml:space="preserve"> INDEX(Lookup!$D$3:$D$134, MATCH('Inputs - Reps'!D2107, Lookup!$C$3:$C$134, 0),)</f>
        <v>3rd Capex WR</v>
      </c>
    </row>
    <row r="2108" spans="3:13">
      <c r="C2108" s="15" t="s">
        <v>312</v>
      </c>
      <c r="D2108" s="15" t="s">
        <v>284</v>
      </c>
      <c r="E2108" s="15" t="s">
        <v>285</v>
      </c>
      <c r="F2108" s="15" t="s">
        <v>36</v>
      </c>
      <c r="G2108" s="15">
        <f xml:space="preserve"> IF( ISNA( 'F_Inputs - Reps override'!F2108 ), "", IF( ISBLANK( 'F_Inputs - Reps override'!F2108 ), 'F_Inputs - Reps'!F2108, 'F_Inputs - Reps override'!F2108 ) )</f>
        <v>0</v>
      </c>
      <c r="H2108" s="15">
        <f xml:space="preserve"> IF( ISNA( 'F_Inputs - Reps override'!G2108 ), "", IF( ISBLANK( 'F_Inputs - Reps override'!G2108 ), 'F_Inputs - Reps'!G2108, 'F_Inputs - Reps override'!G2108 ) )</f>
        <v>0</v>
      </c>
      <c r="I2108" s="15">
        <f xml:space="preserve"> IF( ISNA( 'F_Inputs - Reps override'!H2108 ), "", IF( ISBLANK( 'F_Inputs - Reps override'!H2108 ), 'F_Inputs - Reps'!H2108, 'F_Inputs - Reps override'!H2108 ) )</f>
        <v>0</v>
      </c>
      <c r="J2108" s="15">
        <f xml:space="preserve"> IF( ISNA( 'F_Inputs - Reps override'!I2108 ), "", IF( ISBLANK( 'F_Inputs - Reps override'!I2108 ), 'F_Inputs - Reps'!I2108, 'F_Inputs - Reps override'!I2108 ) )</f>
        <v>0</v>
      </c>
      <c r="K2108" s="15">
        <f xml:space="preserve"> IF( ISNA( 'F_Inputs - Reps override'!J2108 ), "", IF( ISBLANK( 'F_Inputs - Reps override'!J2108 ), 'F_Inputs - Reps'!J2108, 'F_Inputs - Reps override'!J2108 ) )</f>
        <v>0</v>
      </c>
      <c r="L2108" s="7">
        <f t="shared" ref="L2108:L2171" si="34" xml:space="preserve"> SUM(G2108:K2108)</f>
        <v>0</v>
      </c>
      <c r="M2108" t="str">
        <f xml:space="preserve"> INDEX(Lookup!$D$3:$D$134, MATCH('Inputs - Reps'!D2108, Lookup!$C$3:$C$134, 0),)</f>
        <v>3rd Capex WN</v>
      </c>
    </row>
    <row r="2109" spans="3:13">
      <c r="C2109" s="15" t="s">
        <v>312</v>
      </c>
      <c r="D2109" s="15" t="s">
        <v>286</v>
      </c>
      <c r="E2109" s="15" t="s">
        <v>269</v>
      </c>
      <c r="F2109" s="15" t="s">
        <v>36</v>
      </c>
      <c r="G2109" s="15">
        <f xml:space="preserve"> IF( ISNA( 'F_Inputs - Reps override'!F2109 ), "", IF( ISBLANK( 'F_Inputs - Reps override'!F2109 ), 'F_Inputs - Reps'!F2109, 'F_Inputs - Reps override'!F2109 ) )</f>
        <v>0</v>
      </c>
      <c r="H2109" s="15">
        <f xml:space="preserve"> IF( ISNA( 'F_Inputs - Reps override'!G2109 ), "", IF( ISBLANK( 'F_Inputs - Reps override'!G2109 ), 'F_Inputs - Reps'!G2109, 'F_Inputs - Reps override'!G2109 ) )</f>
        <v>0</v>
      </c>
      <c r="I2109" s="15">
        <f xml:space="preserve"> IF( ISNA( 'F_Inputs - Reps override'!H2109 ), "", IF( ISBLANK( 'F_Inputs - Reps override'!H2109 ), 'F_Inputs - Reps'!H2109, 'F_Inputs - Reps override'!H2109 ) )</f>
        <v>0</v>
      </c>
      <c r="J2109" s="15">
        <f xml:space="preserve"> IF( ISNA( 'F_Inputs - Reps override'!I2109 ), "", IF( ISBLANK( 'F_Inputs - Reps override'!I2109 ), 'F_Inputs - Reps'!I2109, 'F_Inputs - Reps override'!I2109 ) )</f>
        <v>0</v>
      </c>
      <c r="K2109" s="15">
        <f xml:space="preserve"> IF( ISNA( 'F_Inputs - Reps override'!J2109 ), "", IF( ISBLANK( 'F_Inputs - Reps override'!J2109 ), 'F_Inputs - Reps'!J2109, 'F_Inputs - Reps override'!J2109 ) )</f>
        <v>0</v>
      </c>
      <c r="L2109" s="7">
        <f t="shared" si="34"/>
        <v>0</v>
      </c>
      <c r="M2109" t="str">
        <f xml:space="preserve"> INDEX(Lookup!$D$3:$D$134, MATCH('Inputs - Reps'!D2109, Lookup!$C$3:$C$134, 0),)</f>
        <v>3rd Capex WN</v>
      </c>
    </row>
    <row r="2110" spans="3:13">
      <c r="C2110" s="15" t="s">
        <v>312</v>
      </c>
      <c r="D2110" s="15" t="s">
        <v>287</v>
      </c>
      <c r="E2110" s="15" t="s">
        <v>271</v>
      </c>
      <c r="F2110" s="15" t="s">
        <v>36</v>
      </c>
      <c r="G2110" s="15">
        <f xml:space="preserve"> IF( ISNA( 'F_Inputs - Reps override'!F2110 ), "", IF( ISBLANK( 'F_Inputs - Reps override'!F2110 ), 'F_Inputs - Reps'!F2110, 'F_Inputs - Reps override'!F2110 ) )</f>
        <v>0</v>
      </c>
      <c r="H2110" s="15">
        <f xml:space="preserve"> IF( ISNA( 'F_Inputs - Reps override'!G2110 ), "", IF( ISBLANK( 'F_Inputs - Reps override'!G2110 ), 'F_Inputs - Reps'!G2110, 'F_Inputs - Reps override'!G2110 ) )</f>
        <v>0</v>
      </c>
      <c r="I2110" s="15">
        <f xml:space="preserve"> IF( ISNA( 'F_Inputs - Reps override'!H2110 ), "", IF( ISBLANK( 'F_Inputs - Reps override'!H2110 ), 'F_Inputs - Reps'!H2110, 'F_Inputs - Reps override'!H2110 ) )</f>
        <v>0</v>
      </c>
      <c r="J2110" s="15">
        <f xml:space="preserve"> IF( ISNA( 'F_Inputs - Reps override'!I2110 ), "", IF( ISBLANK( 'F_Inputs - Reps override'!I2110 ), 'F_Inputs - Reps'!I2110, 'F_Inputs - Reps override'!I2110 ) )</f>
        <v>0</v>
      </c>
      <c r="K2110" s="15">
        <f xml:space="preserve"> IF( ISNA( 'F_Inputs - Reps override'!J2110 ), "", IF( ISBLANK( 'F_Inputs - Reps override'!J2110 ), 'F_Inputs - Reps'!J2110, 'F_Inputs - Reps override'!J2110 ) )</f>
        <v>0</v>
      </c>
      <c r="L2110" s="7">
        <f t="shared" si="34"/>
        <v>0</v>
      </c>
      <c r="M2110" t="str">
        <f xml:space="preserve"> INDEX(Lookup!$D$3:$D$134, MATCH('Inputs - Reps'!D2110, Lookup!$C$3:$C$134, 0),)</f>
        <v>3rd Capex WN</v>
      </c>
    </row>
    <row r="2111" spans="3:13">
      <c r="C2111" s="15" t="s">
        <v>312</v>
      </c>
      <c r="D2111" s="15" t="s">
        <v>288</v>
      </c>
      <c r="E2111" s="15" t="s">
        <v>289</v>
      </c>
      <c r="F2111" s="15" t="s">
        <v>36</v>
      </c>
      <c r="G2111" s="15">
        <f xml:space="preserve"> IF( ISNA( 'F_Inputs - Reps override'!F2111 ), "", IF( ISBLANK( 'F_Inputs - Reps override'!F2111 ), 'F_Inputs - Reps'!F2111, 'F_Inputs - Reps override'!F2111 ) )</f>
        <v>0</v>
      </c>
      <c r="H2111" s="15">
        <f xml:space="preserve"> IF( ISNA( 'F_Inputs - Reps override'!G2111 ), "", IF( ISBLANK( 'F_Inputs - Reps override'!G2111 ), 'F_Inputs - Reps'!G2111, 'F_Inputs - Reps override'!G2111 ) )</f>
        <v>0</v>
      </c>
      <c r="I2111" s="15">
        <f xml:space="preserve"> IF( ISNA( 'F_Inputs - Reps override'!H2111 ), "", IF( ISBLANK( 'F_Inputs - Reps override'!H2111 ), 'F_Inputs - Reps'!H2111, 'F_Inputs - Reps override'!H2111 ) )</f>
        <v>0</v>
      </c>
      <c r="J2111" s="15">
        <f xml:space="preserve"> IF( ISNA( 'F_Inputs - Reps override'!I2111 ), "", IF( ISBLANK( 'F_Inputs - Reps override'!I2111 ), 'F_Inputs - Reps'!I2111, 'F_Inputs - Reps override'!I2111 ) )</f>
        <v>0</v>
      </c>
      <c r="K2111" s="15">
        <f xml:space="preserve"> IF( ISNA( 'F_Inputs - Reps override'!J2111 ), "", IF( ISBLANK( 'F_Inputs - Reps override'!J2111 ), 'F_Inputs - Reps'!J2111, 'F_Inputs - Reps override'!J2111 ) )</f>
        <v>0</v>
      </c>
      <c r="L2111" s="7">
        <f t="shared" si="34"/>
        <v>0</v>
      </c>
      <c r="M2111" t="str">
        <f xml:space="preserve"> INDEX(Lookup!$D$3:$D$134, MATCH('Inputs - Reps'!D2111, Lookup!$C$3:$C$134, 0),)</f>
        <v>3rd Capex WWN</v>
      </c>
    </row>
    <row r="2112" spans="3:13">
      <c r="C2112" s="15" t="s">
        <v>312</v>
      </c>
      <c r="D2112" s="15" t="s">
        <v>290</v>
      </c>
      <c r="E2112" s="15" t="s">
        <v>291</v>
      </c>
      <c r="F2112" s="15" t="s">
        <v>36</v>
      </c>
      <c r="G2112" s="15">
        <f xml:space="preserve"> IF( ISNA( 'F_Inputs - Reps override'!F2112 ), "", IF( ISBLANK( 'F_Inputs - Reps override'!F2112 ), 'F_Inputs - Reps'!F2112, 'F_Inputs - Reps override'!F2112 ) )</f>
        <v>0</v>
      </c>
      <c r="H2112" s="15">
        <f xml:space="preserve"> IF( ISNA( 'F_Inputs - Reps override'!G2112 ), "", IF( ISBLANK( 'F_Inputs - Reps override'!G2112 ), 'F_Inputs - Reps'!G2112, 'F_Inputs - Reps override'!G2112 ) )</f>
        <v>0</v>
      </c>
      <c r="I2112" s="15">
        <f xml:space="preserve"> IF( ISNA( 'F_Inputs - Reps override'!H2112 ), "", IF( ISBLANK( 'F_Inputs - Reps override'!H2112 ), 'F_Inputs - Reps'!H2112, 'F_Inputs - Reps override'!H2112 ) )</f>
        <v>0</v>
      </c>
      <c r="J2112" s="15">
        <f xml:space="preserve"> IF( ISNA( 'F_Inputs - Reps override'!I2112 ), "", IF( ISBLANK( 'F_Inputs - Reps override'!I2112 ), 'F_Inputs - Reps'!I2112, 'F_Inputs - Reps override'!I2112 ) )</f>
        <v>0</v>
      </c>
      <c r="K2112" s="15">
        <f xml:space="preserve"> IF( ISNA( 'F_Inputs - Reps override'!J2112 ), "", IF( ISBLANK( 'F_Inputs - Reps override'!J2112 ), 'F_Inputs - Reps'!J2112, 'F_Inputs - Reps override'!J2112 ) )</f>
        <v>0</v>
      </c>
      <c r="L2112" s="7">
        <f t="shared" si="34"/>
        <v>0</v>
      </c>
      <c r="M2112" t="str">
        <f xml:space="preserve"> INDEX(Lookup!$D$3:$D$134, MATCH('Inputs - Reps'!D2112, Lookup!$C$3:$C$134, 0),)</f>
        <v>3rd Capex WWN</v>
      </c>
    </row>
    <row r="2113" spans="3:13">
      <c r="C2113" s="15" t="s">
        <v>312</v>
      </c>
      <c r="D2113" s="15" t="s">
        <v>292</v>
      </c>
      <c r="E2113" s="15" t="s">
        <v>293</v>
      </c>
      <c r="F2113" s="15" t="s">
        <v>36</v>
      </c>
      <c r="G2113" s="15">
        <f xml:space="preserve"> IF( ISNA( 'F_Inputs - Reps override'!F2113 ), "", IF( ISBLANK( 'F_Inputs - Reps override'!F2113 ), 'F_Inputs - Reps'!F2113, 'F_Inputs - Reps override'!F2113 ) )</f>
        <v>0</v>
      </c>
      <c r="H2113" s="15">
        <f xml:space="preserve"> IF( ISNA( 'F_Inputs - Reps override'!G2113 ), "", IF( ISBLANK( 'F_Inputs - Reps override'!G2113 ), 'F_Inputs - Reps'!G2113, 'F_Inputs - Reps override'!G2113 ) )</f>
        <v>0</v>
      </c>
      <c r="I2113" s="15">
        <f xml:space="preserve"> IF( ISNA( 'F_Inputs - Reps override'!H2113 ), "", IF( ISBLANK( 'F_Inputs - Reps override'!H2113 ), 'F_Inputs - Reps'!H2113, 'F_Inputs - Reps override'!H2113 ) )</f>
        <v>0</v>
      </c>
      <c r="J2113" s="15">
        <f xml:space="preserve"> IF( ISNA( 'F_Inputs - Reps override'!I2113 ), "", IF( ISBLANK( 'F_Inputs - Reps override'!I2113 ), 'F_Inputs - Reps'!I2113, 'F_Inputs - Reps override'!I2113 ) )</f>
        <v>0</v>
      </c>
      <c r="K2113" s="15">
        <f xml:space="preserve"> IF( ISNA( 'F_Inputs - Reps override'!J2113 ), "", IF( ISBLANK( 'F_Inputs - Reps override'!J2113 ), 'F_Inputs - Reps'!J2113, 'F_Inputs - Reps override'!J2113 ) )</f>
        <v>0</v>
      </c>
      <c r="L2113" s="7">
        <f t="shared" si="34"/>
        <v>0</v>
      </c>
      <c r="M2113" t="str">
        <f xml:space="preserve"> INDEX(Lookup!$D$3:$D$134, MATCH('Inputs - Reps'!D2113, Lookup!$C$3:$C$134, 0),)</f>
        <v>3rd Capex BIO</v>
      </c>
    </row>
    <row r="2114" spans="3:13">
      <c r="C2114" s="15" t="s">
        <v>312</v>
      </c>
      <c r="D2114" s="15" t="s">
        <v>294</v>
      </c>
      <c r="E2114" s="15" t="s">
        <v>295</v>
      </c>
      <c r="F2114" s="15" t="s">
        <v>36</v>
      </c>
      <c r="G2114" s="15">
        <f xml:space="preserve"> IF( ISNA( 'F_Inputs - Reps override'!F2114 ), "", IF( ISBLANK( 'F_Inputs - Reps override'!F2114 ), 'F_Inputs - Reps'!F2114, 'F_Inputs - Reps override'!F2114 ) )</f>
        <v>0</v>
      </c>
      <c r="H2114" s="15">
        <f xml:space="preserve"> IF( ISNA( 'F_Inputs - Reps override'!G2114 ), "", IF( ISBLANK( 'F_Inputs - Reps override'!G2114 ), 'F_Inputs - Reps'!G2114, 'F_Inputs - Reps override'!G2114 ) )</f>
        <v>0</v>
      </c>
      <c r="I2114" s="15">
        <f xml:space="preserve"> IF( ISNA( 'F_Inputs - Reps override'!H2114 ), "", IF( ISBLANK( 'F_Inputs - Reps override'!H2114 ), 'F_Inputs - Reps'!H2114, 'F_Inputs - Reps override'!H2114 ) )</f>
        <v>0</v>
      </c>
      <c r="J2114" s="15">
        <f xml:space="preserve"> IF( ISNA( 'F_Inputs - Reps override'!I2114 ), "", IF( ISBLANK( 'F_Inputs - Reps override'!I2114 ), 'F_Inputs - Reps'!I2114, 'F_Inputs - Reps override'!I2114 ) )</f>
        <v>0</v>
      </c>
      <c r="K2114" s="15">
        <f xml:space="preserve"> IF( ISNA( 'F_Inputs - Reps override'!J2114 ), "", IF( ISBLANK( 'F_Inputs - Reps override'!J2114 ), 'F_Inputs - Reps'!J2114, 'F_Inputs - Reps override'!J2114 ) )</f>
        <v>0</v>
      </c>
      <c r="L2114" s="7">
        <f t="shared" si="34"/>
        <v>0</v>
      </c>
      <c r="M2114" t="str">
        <f xml:space="preserve"> INDEX(Lookup!$D$3:$D$134, MATCH('Inputs - Reps'!D2114, Lookup!$C$3:$C$134, 0),)</f>
        <v>3rd Capex BIO</v>
      </c>
    </row>
    <row r="2115" spans="3:13">
      <c r="C2115" s="15" t="s">
        <v>312</v>
      </c>
      <c r="D2115" s="15" t="s">
        <v>296</v>
      </c>
      <c r="E2115" s="15" t="s">
        <v>297</v>
      </c>
      <c r="F2115" s="15" t="s">
        <v>36</v>
      </c>
      <c r="G2115" s="15">
        <f xml:space="preserve"> IF( ISNA( 'F_Inputs - Reps override'!F2115 ), "", IF( ISBLANK( 'F_Inputs - Reps override'!F2115 ), 'F_Inputs - Reps'!F2115, 'F_Inputs - Reps override'!F2115 ) )</f>
        <v>0</v>
      </c>
      <c r="H2115" s="15">
        <f xml:space="preserve"> IF( ISNA( 'F_Inputs - Reps override'!G2115 ), "", IF( ISBLANK( 'F_Inputs - Reps override'!G2115 ), 'F_Inputs - Reps'!G2115, 'F_Inputs - Reps override'!G2115 ) )</f>
        <v>0</v>
      </c>
      <c r="I2115" s="15">
        <f xml:space="preserve"> IF( ISNA( 'F_Inputs - Reps override'!H2115 ), "", IF( ISBLANK( 'F_Inputs - Reps override'!H2115 ), 'F_Inputs - Reps'!H2115, 'F_Inputs - Reps override'!H2115 ) )</f>
        <v>0</v>
      </c>
      <c r="J2115" s="15">
        <f xml:space="preserve"> IF( ISNA( 'F_Inputs - Reps override'!I2115 ), "", IF( ISBLANK( 'F_Inputs - Reps override'!I2115 ), 'F_Inputs - Reps'!I2115, 'F_Inputs - Reps override'!I2115 ) )</f>
        <v>0</v>
      </c>
      <c r="K2115" s="15">
        <f xml:space="preserve"> IF( ISNA( 'F_Inputs - Reps override'!J2115 ), "", IF( ISBLANK( 'F_Inputs - Reps override'!J2115 ), 'F_Inputs - Reps'!J2115, 'F_Inputs - Reps override'!J2115 ) )</f>
        <v>0</v>
      </c>
      <c r="L2115" s="7">
        <f t="shared" si="34"/>
        <v>0</v>
      </c>
      <c r="M2115" t="str">
        <f xml:space="preserve"> INDEX(Lookup!$D$3:$D$134, MATCH('Inputs - Reps'!D2115, Lookup!$C$3:$C$134, 0),)</f>
        <v>3rd Capex BIO</v>
      </c>
    </row>
    <row r="2116" spans="3:13">
      <c r="C2116" s="15" t="s">
        <v>313</v>
      </c>
      <c r="D2116" s="15" t="s">
        <v>34</v>
      </c>
      <c r="E2116" s="15" t="s">
        <v>35</v>
      </c>
      <c r="F2116" s="15" t="s">
        <v>36</v>
      </c>
      <c r="G2116" s="15">
        <f xml:space="preserve"> IF( ISNA( 'F_Inputs - Reps override'!F2116 ), "", IF( ISBLANK( 'F_Inputs - Reps override'!F2116 ), 'F_Inputs - Reps'!F2116, 'F_Inputs - Reps override'!F2116 ) )</f>
        <v>59.198174740640702</v>
      </c>
      <c r="H2116" s="15">
        <f xml:space="preserve"> IF( ISNA( 'F_Inputs - Reps override'!G2116 ), "", IF( ISBLANK( 'F_Inputs - Reps override'!G2116 ), 'F_Inputs - Reps'!G2116, 'F_Inputs - Reps override'!G2116 ) )</f>
        <v>59.975585985078403</v>
      </c>
      <c r="I2116" s="15">
        <f xml:space="preserve"> IF( ISNA( 'F_Inputs - Reps override'!H2116 ), "", IF( ISBLANK( 'F_Inputs - Reps override'!H2116 ), 'F_Inputs - Reps'!H2116, 'F_Inputs - Reps override'!H2116 ) )</f>
        <v>61.278761588688802</v>
      </c>
      <c r="J2116" s="15">
        <f xml:space="preserve"> IF( ISNA( 'F_Inputs - Reps override'!I2116 ), "", IF( ISBLANK( 'F_Inputs - Reps override'!I2116 ), 'F_Inputs - Reps'!I2116, 'F_Inputs - Reps override'!I2116 ) )</f>
        <v>65.188701448471406</v>
      </c>
      <c r="K2116" s="15">
        <f xml:space="preserve"> IF( ISNA( 'F_Inputs - Reps override'!J2116 ), "", IF( ISBLANK( 'F_Inputs - Reps override'!J2116 ), 'F_Inputs - Reps'!J2116, 'F_Inputs - Reps override'!J2116 ) )</f>
        <v>71.571652223900401</v>
      </c>
      <c r="L2116" s="7">
        <f t="shared" si="34"/>
        <v>317.21287598677969</v>
      </c>
      <c r="M2116" t="str">
        <f xml:space="preserve"> INDEX(Lookup!$D$3:$D$134, MATCH('Inputs - Reps'!D2116, Lookup!$C$3:$C$134, 0),)</f>
        <v>B Opex WR</v>
      </c>
    </row>
    <row r="2117" spans="3:13">
      <c r="C2117" s="15" t="s">
        <v>313</v>
      </c>
      <c r="D2117" s="15" t="s">
        <v>38</v>
      </c>
      <c r="E2117" s="15" t="s">
        <v>39</v>
      </c>
      <c r="F2117" s="15" t="s">
        <v>36</v>
      </c>
      <c r="G2117" s="15">
        <f xml:space="preserve"> IF( ISNA( 'F_Inputs - Reps override'!F2117 ), "", IF( ISBLANK( 'F_Inputs - Reps override'!F2117 ), 'F_Inputs - Reps'!F2117, 'F_Inputs - Reps override'!F2117 ) )</f>
        <v>93.213806518870697</v>
      </c>
      <c r="H2117" s="15">
        <f xml:space="preserve"> IF( ISNA( 'F_Inputs - Reps override'!G2117 ), "", IF( ISBLANK( 'F_Inputs - Reps override'!G2117 ), 'F_Inputs - Reps'!G2117, 'F_Inputs - Reps override'!G2117 ) )</f>
        <v>92.140531631481196</v>
      </c>
      <c r="I2117" s="15">
        <f xml:space="preserve"> IF( ISNA( 'F_Inputs - Reps override'!H2117 ), "", IF( ISBLANK( 'F_Inputs - Reps override'!H2117 ), 'F_Inputs - Reps'!H2117, 'F_Inputs - Reps override'!H2117 ) )</f>
        <v>91.080724913669599</v>
      </c>
      <c r="J2117" s="15">
        <f xml:space="preserve"> IF( ISNA( 'F_Inputs - Reps override'!I2117 ), "", IF( ISBLANK( 'F_Inputs - Reps override'!I2117 ), 'F_Inputs - Reps'!I2117, 'F_Inputs - Reps override'!I2117 ) )</f>
        <v>90.242973424362205</v>
      </c>
      <c r="K2117" s="15">
        <f xml:space="preserve"> IF( ISNA( 'F_Inputs - Reps override'!J2117 ), "", IF( ISBLANK( 'F_Inputs - Reps override'!J2117 ), 'F_Inputs - Reps'!J2117, 'F_Inputs - Reps override'!J2117 ) )</f>
        <v>89.330055455985203</v>
      </c>
      <c r="L2117" s="7">
        <f t="shared" si="34"/>
        <v>456.00809194436891</v>
      </c>
      <c r="M2117" t="str">
        <f xml:space="preserve"> INDEX(Lookup!$D$3:$D$134, MATCH('Inputs - Reps'!D2117, Lookup!$C$3:$C$134, 0),)</f>
        <v>B Opex WN</v>
      </c>
    </row>
    <row r="2118" spans="3:13">
      <c r="C2118" s="15" t="s">
        <v>313</v>
      </c>
      <c r="D2118" s="15" t="s">
        <v>40</v>
      </c>
      <c r="E2118" s="15" t="s">
        <v>41</v>
      </c>
      <c r="F2118" s="15" t="s">
        <v>36</v>
      </c>
      <c r="G2118" s="15">
        <f xml:space="preserve"> IF( ISNA( 'F_Inputs - Reps override'!F2118 ), "", IF( ISBLANK( 'F_Inputs - Reps override'!F2118 ), 'F_Inputs - Reps'!F2118, 'F_Inputs - Reps override'!F2118 ) )</f>
        <v>180.94747608634799</v>
      </c>
      <c r="H2118" s="15">
        <f xml:space="preserve"> IF( ISNA( 'F_Inputs - Reps override'!G2118 ), "", IF( ISBLANK( 'F_Inputs - Reps override'!G2118 ), 'F_Inputs - Reps'!G2118, 'F_Inputs - Reps override'!G2118 ) )</f>
        <v>187.593322982161</v>
      </c>
      <c r="I2118" s="15">
        <f xml:space="preserve"> IF( ISNA( 'F_Inputs - Reps override'!H2118 ), "", IF( ISBLANK( 'F_Inputs - Reps override'!H2118 ), 'F_Inputs - Reps'!H2118, 'F_Inputs - Reps override'!H2118 ) )</f>
        <v>188.02614930190401</v>
      </c>
      <c r="J2118" s="15">
        <f xml:space="preserve"> IF( ISNA( 'F_Inputs - Reps override'!I2118 ), "", IF( ISBLANK( 'F_Inputs - Reps override'!I2118 ), 'F_Inputs - Reps'!I2118, 'F_Inputs - Reps override'!I2118 ) )</f>
        <v>195.74458675794401</v>
      </c>
      <c r="K2118" s="15">
        <f xml:space="preserve"> IF( ISNA( 'F_Inputs - Reps override'!J2118 ), "", IF( ISBLANK( 'F_Inputs - Reps override'!J2118 ), 'F_Inputs - Reps'!J2118, 'F_Inputs - Reps override'!J2118 ) )</f>
        <v>189.39197528243</v>
      </c>
      <c r="L2118" s="7">
        <f t="shared" si="34"/>
        <v>941.70351041078698</v>
      </c>
      <c r="M2118" t="str">
        <f xml:space="preserve"> INDEX(Lookup!$D$3:$D$134, MATCH('Inputs - Reps'!D2118, Lookup!$C$3:$C$134, 0),)</f>
        <v>B Opex WN</v>
      </c>
    </row>
    <row r="2119" spans="3:13">
      <c r="C2119" s="15" t="s">
        <v>313</v>
      </c>
      <c r="D2119" s="15" t="s">
        <v>42</v>
      </c>
      <c r="E2119" s="15" t="s">
        <v>43</v>
      </c>
      <c r="F2119" s="15" t="s">
        <v>36</v>
      </c>
      <c r="G2119" s="15">
        <f xml:space="preserve"> IF( ISNA( 'F_Inputs - Reps override'!F2119 ), "", IF( ISBLANK( 'F_Inputs - Reps override'!F2119 ), 'F_Inputs - Reps'!F2119, 'F_Inputs - Reps override'!F2119 ) )</f>
        <v>18.383253788711201</v>
      </c>
      <c r="H2119" s="15">
        <f xml:space="preserve"> IF( ISNA( 'F_Inputs - Reps override'!G2119 ), "", IF( ISBLANK( 'F_Inputs - Reps override'!G2119 ), 'F_Inputs - Reps'!G2119, 'F_Inputs - Reps override'!G2119 ) )</f>
        <v>18.2562377748208</v>
      </c>
      <c r="I2119" s="15">
        <f xml:space="preserve"> IF( ISNA( 'F_Inputs - Reps override'!H2119 ), "", IF( ISBLANK( 'F_Inputs - Reps override'!H2119 ), 'F_Inputs - Reps'!H2119, 'F_Inputs - Reps override'!H2119 ) )</f>
        <v>18.358938424124599</v>
      </c>
      <c r="J2119" s="15">
        <f xml:space="preserve"> IF( ISNA( 'F_Inputs - Reps override'!I2119 ), "", IF( ISBLANK( 'F_Inputs - Reps override'!I2119 ), 'F_Inputs - Reps'!I2119, 'F_Inputs - Reps override'!I2119 ) )</f>
        <v>18.335279067705098</v>
      </c>
      <c r="K2119" s="15">
        <f xml:space="preserve"> IF( ISNA( 'F_Inputs - Reps override'!J2119 ), "", IF( ISBLANK( 'F_Inputs - Reps override'!J2119 ), 'F_Inputs - Reps'!J2119, 'F_Inputs - Reps override'!J2119 ) )</f>
        <v>18.3730852135701</v>
      </c>
      <c r="L2119" s="7">
        <f t="shared" si="34"/>
        <v>91.706794268931816</v>
      </c>
      <c r="M2119" t="str">
        <f xml:space="preserve"> INDEX(Lookup!$D$3:$D$134, MATCH('Inputs - Reps'!D2119, Lookup!$C$3:$C$134, 0),)</f>
        <v>B Opex WN</v>
      </c>
    </row>
    <row r="2120" spans="3:13">
      <c r="C2120" s="15" t="s">
        <v>313</v>
      </c>
      <c r="D2120" s="15" t="s">
        <v>44</v>
      </c>
      <c r="E2120" s="15" t="s">
        <v>45</v>
      </c>
      <c r="F2120" s="15" t="s">
        <v>36</v>
      </c>
      <c r="G2120" s="15">
        <f xml:space="preserve"> IF( ISNA( 'F_Inputs - Reps override'!F2120 ), "", IF( ISBLANK( 'F_Inputs - Reps override'!F2120 ), 'F_Inputs - Reps'!F2120, 'F_Inputs - Reps override'!F2120 ) )</f>
        <v>0.70261627047754605</v>
      </c>
      <c r="H2120" s="15">
        <f xml:space="preserve"> IF( ISNA( 'F_Inputs - Reps override'!G2120 ), "", IF( ISBLANK( 'F_Inputs - Reps override'!G2120 ), 'F_Inputs - Reps'!G2120, 'F_Inputs - Reps override'!G2120 ) )</f>
        <v>0.72554806312551601</v>
      </c>
      <c r="I2120" s="15">
        <f xml:space="preserve"> IF( ISNA( 'F_Inputs - Reps override'!H2120 ), "", IF( ISBLANK( 'F_Inputs - Reps override'!H2120 ), 'F_Inputs - Reps'!H2120, 'F_Inputs - Reps override'!H2120 ) )</f>
        <v>0.47542425296712199</v>
      </c>
      <c r="J2120" s="15">
        <f xml:space="preserve"> IF( ISNA( 'F_Inputs - Reps override'!I2120 ), "", IF( ISBLANK( 'F_Inputs - Reps override'!I2120 ), 'F_Inputs - Reps'!I2120, 'F_Inputs - Reps override'!I2120 ) )</f>
        <v>0.49737216984756699</v>
      </c>
      <c r="K2120" s="15">
        <f xml:space="preserve"> IF( ISNA( 'F_Inputs - Reps override'!J2120 ), "", IF( ISBLANK( 'F_Inputs - Reps override'!J2120 ), 'F_Inputs - Reps'!J2120, 'F_Inputs - Reps override'!J2120 ) )</f>
        <v>0.519583731095968</v>
      </c>
      <c r="L2120" s="7">
        <f t="shared" si="34"/>
        <v>2.9205444875137192</v>
      </c>
      <c r="M2120" t="str">
        <f xml:space="preserve"> INDEX(Lookup!$D$3:$D$134, MATCH('Inputs - Reps'!D2120, Lookup!$C$3:$C$134, 0),)</f>
        <v>E Opex WR</v>
      </c>
    </row>
    <row r="2121" spans="3:13">
      <c r="C2121" s="15" t="s">
        <v>313</v>
      </c>
      <c r="D2121" s="15" t="s">
        <v>46</v>
      </c>
      <c r="E2121" s="15" t="s">
        <v>47</v>
      </c>
      <c r="F2121" s="15" t="s">
        <v>36</v>
      </c>
      <c r="G2121" s="15">
        <f xml:space="preserve"> IF( ISNA( 'F_Inputs - Reps override'!F2121 ), "", IF( ISBLANK( 'F_Inputs - Reps override'!F2121 ), 'F_Inputs - Reps'!F2121, 'F_Inputs - Reps override'!F2121 ) )</f>
        <v>0.43164537645704698</v>
      </c>
      <c r="H2121" s="15">
        <f xml:space="preserve"> IF( ISNA( 'F_Inputs - Reps override'!G2121 ), "", IF( ISBLANK( 'F_Inputs - Reps override'!G2121 ), 'F_Inputs - Reps'!G2121, 'F_Inputs - Reps override'!G2121 ) )</f>
        <v>0.444217344322685</v>
      </c>
      <c r="I2121" s="15">
        <f xml:space="preserve"> IF( ISNA( 'F_Inputs - Reps override'!H2121 ), "", IF( ISBLANK( 'F_Inputs - Reps override'!H2121 ), 'F_Inputs - Reps'!H2121, 'F_Inputs - Reps override'!H2121 ) )</f>
        <v>0.45944072884817599</v>
      </c>
      <c r="J2121" s="15">
        <f xml:space="preserve"> IF( ISNA( 'F_Inputs - Reps override'!I2121 ), "", IF( ISBLANK( 'F_Inputs - Reps override'!I2121 ), 'F_Inputs - Reps'!I2121, 'F_Inputs - Reps override'!I2121 ) )</f>
        <v>0.47503327743819901</v>
      </c>
      <c r="K2121" s="15">
        <f xml:space="preserve"> IF( ISNA( 'F_Inputs - Reps override'!J2121 ), "", IF( ISBLANK( 'F_Inputs - Reps override'!J2121 ), 'F_Inputs - Reps'!J2121, 'F_Inputs - Reps override'!J2121 ) )</f>
        <v>0.49079519710487401</v>
      </c>
      <c r="L2121" s="7">
        <f t="shared" si="34"/>
        <v>2.3011319241709809</v>
      </c>
      <c r="M2121" t="str">
        <f xml:space="preserve"> INDEX(Lookup!$D$3:$D$134, MATCH('Inputs - Reps'!D2121, Lookup!$C$3:$C$134, 0),)</f>
        <v>E Opex WN</v>
      </c>
    </row>
    <row r="2122" spans="3:13">
      <c r="C2122" s="15" t="s">
        <v>313</v>
      </c>
      <c r="D2122" s="15" t="s">
        <v>48</v>
      </c>
      <c r="E2122" s="15" t="s">
        <v>49</v>
      </c>
      <c r="F2122" s="15" t="s">
        <v>36</v>
      </c>
      <c r="G2122" s="15">
        <f xml:space="preserve"> IF( ISNA( 'F_Inputs - Reps override'!F2122 ), "", IF( ISBLANK( 'F_Inputs - Reps override'!F2122 ), 'F_Inputs - Reps'!F2122, 'F_Inputs - Reps override'!F2122 ) )</f>
        <v>4.1138689572010501</v>
      </c>
      <c r="H2122" s="15">
        <f xml:space="preserve"> IF( ISNA( 'F_Inputs - Reps override'!G2122 ), "", IF( ISBLANK( 'F_Inputs - Reps override'!G2122 ), 'F_Inputs - Reps'!G2122, 'F_Inputs - Reps override'!G2122 ) )</f>
        <v>4.2340723558451101</v>
      </c>
      <c r="I2122" s="15">
        <f xml:space="preserve"> IF( ISNA( 'F_Inputs - Reps override'!H2122 ), "", IF( ISBLANK( 'F_Inputs - Reps override'!H2122 ), 'F_Inputs - Reps'!H2122, 'F_Inputs - Reps override'!H2122 ) )</f>
        <v>3.26760233965138</v>
      </c>
      <c r="J2122" s="15">
        <f xml:space="preserve"> IF( ISNA( 'F_Inputs - Reps override'!I2122 ), "", IF( ISBLANK( 'F_Inputs - Reps override'!I2122 ), 'F_Inputs - Reps'!I2122, 'F_Inputs - Reps override'!I2122 ) )</f>
        <v>3.3892543085368998</v>
      </c>
      <c r="K2122" s="15">
        <f xml:space="preserve"> IF( ISNA( 'F_Inputs - Reps override'!J2122 ), "", IF( ISBLANK( 'F_Inputs - Reps override'!J2122 ), 'F_Inputs - Reps'!J2122, 'F_Inputs - Reps override'!J2122 ) )</f>
        <v>3.51176289672261</v>
      </c>
      <c r="L2122" s="7">
        <f t="shared" si="34"/>
        <v>18.51656085795705</v>
      </c>
      <c r="M2122" t="str">
        <f xml:space="preserve"> INDEX(Lookup!$D$3:$D$134, MATCH('Inputs - Reps'!D2122, Lookup!$C$3:$C$134, 0),)</f>
        <v>E Opex WN</v>
      </c>
    </row>
    <row r="2123" spans="3:13">
      <c r="C2123" s="15" t="s">
        <v>313</v>
      </c>
      <c r="D2123" s="15" t="s">
        <v>50</v>
      </c>
      <c r="E2123" s="15" t="s">
        <v>51</v>
      </c>
      <c r="F2123" s="15" t="s">
        <v>36</v>
      </c>
      <c r="G2123" s="15">
        <f xml:space="preserve"> IF( ISNA( 'F_Inputs - Reps override'!F2123 ), "", IF( ISBLANK( 'F_Inputs - Reps override'!F2123 ), 'F_Inputs - Reps'!F2123, 'F_Inputs - Reps override'!F2123 ) )</f>
        <v>0.93393157645540803</v>
      </c>
      <c r="H2123" s="15">
        <f xml:space="preserve"> IF( ISNA( 'F_Inputs - Reps override'!G2123 ), "", IF( ISBLANK( 'F_Inputs - Reps override'!G2123 ), 'F_Inputs - Reps'!G2123, 'F_Inputs - Reps override'!G2123 ) )</f>
        <v>1.0471193760403299</v>
      </c>
      <c r="I2123" s="15">
        <f xml:space="preserve"> IF( ISNA( 'F_Inputs - Reps override'!H2123 ), "", IF( ISBLANK( 'F_Inputs - Reps override'!H2123 ), 'F_Inputs - Reps'!H2123, 'F_Inputs - Reps override'!H2123 ) )</f>
        <v>1.1610493185767601</v>
      </c>
      <c r="J2123" s="15">
        <f xml:space="preserve"> IF( ISNA( 'F_Inputs - Reps override'!I2123 ), "", IF( ISBLANK( 'F_Inputs - Reps override'!I2123 ), 'F_Inputs - Reps'!I2123, 'F_Inputs - Reps override'!I2123 ) )</f>
        <v>1.2733097952578301</v>
      </c>
      <c r="K2123" s="15">
        <f xml:space="preserve"> IF( ISNA( 'F_Inputs - Reps override'!J2123 ), "", IF( ISBLANK( 'F_Inputs - Reps override'!J2123 ), 'F_Inputs - Reps'!J2123, 'F_Inputs - Reps override'!J2123 ) )</f>
        <v>1.3862120538615199</v>
      </c>
      <c r="L2123" s="7">
        <f t="shared" si="34"/>
        <v>5.8016221201918476</v>
      </c>
      <c r="M2123" t="str">
        <f xml:space="preserve"> INDEX(Lookup!$D$3:$D$134, MATCH('Inputs - Reps'!D2123, Lookup!$C$3:$C$134, 0),)</f>
        <v>E Opex WN</v>
      </c>
    </row>
    <row r="2124" spans="3:13">
      <c r="C2124" s="15" t="s">
        <v>313</v>
      </c>
      <c r="D2124" s="15" t="s">
        <v>52</v>
      </c>
      <c r="E2124" s="15" t="s">
        <v>53</v>
      </c>
      <c r="F2124" s="15" t="s">
        <v>36</v>
      </c>
      <c r="G2124" s="15">
        <f xml:space="preserve"> IF( ISNA( 'F_Inputs - Reps override'!F2124 ), "", IF( ISBLANK( 'F_Inputs - Reps override'!F2124 ), 'F_Inputs - Reps'!F2124, 'F_Inputs - Reps override'!F2124 ) )</f>
        <v>0</v>
      </c>
      <c r="H2124" s="15">
        <f xml:space="preserve"> IF( ISNA( 'F_Inputs - Reps override'!G2124 ), "", IF( ISBLANK( 'F_Inputs - Reps override'!G2124 ), 'F_Inputs - Reps'!G2124, 'F_Inputs - Reps override'!G2124 ) )</f>
        <v>0</v>
      </c>
      <c r="I2124" s="15">
        <f xml:space="preserve"> IF( ISNA( 'F_Inputs - Reps override'!H2124 ), "", IF( ISBLANK( 'F_Inputs - Reps override'!H2124 ), 'F_Inputs - Reps'!H2124, 'F_Inputs - Reps override'!H2124 ) )</f>
        <v>0</v>
      </c>
      <c r="J2124" s="15">
        <f xml:space="preserve"> IF( ISNA( 'F_Inputs - Reps override'!I2124 ), "", IF( ISBLANK( 'F_Inputs - Reps override'!I2124 ), 'F_Inputs - Reps'!I2124, 'F_Inputs - Reps override'!I2124 ) )</f>
        <v>0</v>
      </c>
      <c r="K2124" s="15">
        <f xml:space="preserve"> IF( ISNA( 'F_Inputs - Reps override'!J2124 ), "", IF( ISBLANK( 'F_Inputs - Reps override'!J2124 ), 'F_Inputs - Reps'!J2124, 'F_Inputs - Reps override'!J2124 ) )</f>
        <v>0</v>
      </c>
      <c r="L2124" s="7">
        <f t="shared" si="34"/>
        <v>0</v>
      </c>
      <c r="M2124" t="str">
        <f xml:space="preserve"> INDEX(Lookup!$D$3:$D$134, MATCH('Inputs - Reps'!D2124, Lookup!$C$3:$C$134, 0),)</f>
        <v>Plus Opex WR</v>
      </c>
    </row>
    <row r="2125" spans="3:13">
      <c r="C2125" s="15" t="s">
        <v>313</v>
      </c>
      <c r="D2125" s="15" t="s">
        <v>54</v>
      </c>
      <c r="E2125" s="15" t="s">
        <v>55</v>
      </c>
      <c r="F2125" s="15" t="s">
        <v>36</v>
      </c>
      <c r="G2125" s="15">
        <f xml:space="preserve"> IF( ISNA( 'F_Inputs - Reps override'!F2125 ), "", IF( ISBLANK( 'F_Inputs - Reps override'!F2125 ), 'F_Inputs - Reps'!F2125, 'F_Inputs - Reps override'!F2125 ) )</f>
        <v>0</v>
      </c>
      <c r="H2125" s="15">
        <f xml:space="preserve"> IF( ISNA( 'F_Inputs - Reps override'!G2125 ), "", IF( ISBLANK( 'F_Inputs - Reps override'!G2125 ), 'F_Inputs - Reps'!G2125, 'F_Inputs - Reps override'!G2125 ) )</f>
        <v>0</v>
      </c>
      <c r="I2125" s="15">
        <f xml:space="preserve"> IF( ISNA( 'F_Inputs - Reps override'!H2125 ), "", IF( ISBLANK( 'F_Inputs - Reps override'!H2125 ), 'F_Inputs - Reps'!H2125, 'F_Inputs - Reps override'!H2125 ) )</f>
        <v>0</v>
      </c>
      <c r="J2125" s="15">
        <f xml:space="preserve"> IF( ISNA( 'F_Inputs - Reps override'!I2125 ), "", IF( ISBLANK( 'F_Inputs - Reps override'!I2125 ), 'F_Inputs - Reps'!I2125, 'F_Inputs - Reps override'!I2125 ) )</f>
        <v>0</v>
      </c>
      <c r="K2125" s="15">
        <f xml:space="preserve"> IF( ISNA( 'F_Inputs - Reps override'!J2125 ), "", IF( ISBLANK( 'F_Inputs - Reps override'!J2125 ), 'F_Inputs - Reps'!J2125, 'F_Inputs - Reps override'!J2125 ) )</f>
        <v>0</v>
      </c>
      <c r="L2125" s="7">
        <f t="shared" si="34"/>
        <v>0</v>
      </c>
      <c r="M2125" t="str">
        <f xml:space="preserve"> INDEX(Lookup!$D$3:$D$134, MATCH('Inputs - Reps'!D2125, Lookup!$C$3:$C$134, 0),)</f>
        <v>Plus Opex WN</v>
      </c>
    </row>
    <row r="2126" spans="3:13">
      <c r="C2126" s="15" t="s">
        <v>313</v>
      </c>
      <c r="D2126" s="15" t="s">
        <v>56</v>
      </c>
      <c r="E2126" s="15" t="s">
        <v>57</v>
      </c>
      <c r="F2126" s="15" t="s">
        <v>36</v>
      </c>
      <c r="G2126" s="15">
        <f xml:space="preserve"> IF( ISNA( 'F_Inputs - Reps override'!F2126 ), "", IF( ISBLANK( 'F_Inputs - Reps override'!F2126 ), 'F_Inputs - Reps'!F2126, 'F_Inputs - Reps override'!F2126 ) )</f>
        <v>0</v>
      </c>
      <c r="H2126" s="15">
        <f xml:space="preserve"> IF( ISNA( 'F_Inputs - Reps override'!G2126 ), "", IF( ISBLANK( 'F_Inputs - Reps override'!G2126 ), 'F_Inputs - Reps'!G2126, 'F_Inputs - Reps override'!G2126 ) )</f>
        <v>0</v>
      </c>
      <c r="I2126" s="15">
        <f xml:space="preserve"> IF( ISNA( 'F_Inputs - Reps override'!H2126 ), "", IF( ISBLANK( 'F_Inputs - Reps override'!H2126 ), 'F_Inputs - Reps'!H2126, 'F_Inputs - Reps override'!H2126 ) )</f>
        <v>0</v>
      </c>
      <c r="J2126" s="15">
        <f xml:space="preserve"> IF( ISNA( 'F_Inputs - Reps override'!I2126 ), "", IF( ISBLANK( 'F_Inputs - Reps override'!I2126 ), 'F_Inputs - Reps'!I2126, 'F_Inputs - Reps override'!I2126 ) )</f>
        <v>0</v>
      </c>
      <c r="K2126" s="15">
        <f xml:space="preserve"> IF( ISNA( 'F_Inputs - Reps override'!J2126 ), "", IF( ISBLANK( 'F_Inputs - Reps override'!J2126 ), 'F_Inputs - Reps'!J2126, 'F_Inputs - Reps override'!J2126 ) )</f>
        <v>0</v>
      </c>
      <c r="L2126" s="7">
        <f t="shared" si="34"/>
        <v>0</v>
      </c>
      <c r="M2126" t="str">
        <f xml:space="preserve"> INDEX(Lookup!$D$3:$D$134, MATCH('Inputs - Reps'!D2126, Lookup!$C$3:$C$134, 0),)</f>
        <v>Plus Opex WN</v>
      </c>
    </row>
    <row r="2127" spans="3:13">
      <c r="C2127" s="15" t="s">
        <v>313</v>
      </c>
      <c r="D2127" s="15" t="s">
        <v>58</v>
      </c>
      <c r="E2127" s="15" t="s">
        <v>59</v>
      </c>
      <c r="F2127" s="15" t="s">
        <v>36</v>
      </c>
      <c r="G2127" s="15">
        <f xml:space="preserve"> IF( ISNA( 'F_Inputs - Reps override'!F2127 ), "", IF( ISBLANK( 'F_Inputs - Reps override'!F2127 ), 'F_Inputs - Reps'!F2127, 'F_Inputs - Reps override'!F2127 ) )</f>
        <v>0</v>
      </c>
      <c r="H2127" s="15">
        <f xml:space="preserve"> IF( ISNA( 'F_Inputs - Reps override'!G2127 ), "", IF( ISBLANK( 'F_Inputs - Reps override'!G2127 ), 'F_Inputs - Reps'!G2127, 'F_Inputs - Reps override'!G2127 ) )</f>
        <v>0</v>
      </c>
      <c r="I2127" s="15">
        <f xml:space="preserve"> IF( ISNA( 'F_Inputs - Reps override'!H2127 ), "", IF( ISBLANK( 'F_Inputs - Reps override'!H2127 ), 'F_Inputs - Reps'!H2127, 'F_Inputs - Reps override'!H2127 ) )</f>
        <v>0</v>
      </c>
      <c r="J2127" s="15">
        <f xml:space="preserve"> IF( ISNA( 'F_Inputs - Reps override'!I2127 ), "", IF( ISBLANK( 'F_Inputs - Reps override'!I2127 ), 'F_Inputs - Reps'!I2127, 'F_Inputs - Reps override'!I2127 ) )</f>
        <v>0</v>
      </c>
      <c r="K2127" s="15">
        <f xml:space="preserve"> IF( ISNA( 'F_Inputs - Reps override'!J2127 ), "", IF( ISBLANK( 'F_Inputs - Reps override'!J2127 ), 'F_Inputs - Reps'!J2127, 'F_Inputs - Reps override'!J2127 ) )</f>
        <v>0</v>
      </c>
      <c r="L2127" s="7">
        <f t="shared" si="34"/>
        <v>0</v>
      </c>
      <c r="M2127" t="str">
        <f xml:space="preserve"> INDEX(Lookup!$D$3:$D$134, MATCH('Inputs - Reps'!D2127, Lookup!$C$3:$C$134, 0),)</f>
        <v>Plus Opex WN</v>
      </c>
    </row>
    <row r="2128" spans="3:13">
      <c r="C2128" s="15" t="s">
        <v>313</v>
      </c>
      <c r="D2128" s="15" t="s">
        <v>60</v>
      </c>
      <c r="E2128" s="15" t="s">
        <v>61</v>
      </c>
      <c r="F2128" s="15" t="s">
        <v>36</v>
      </c>
      <c r="G2128" s="15">
        <f xml:space="preserve"> IF( ISNA( 'F_Inputs - Reps override'!F2128 ), "", IF( ISBLANK( 'F_Inputs - Reps override'!F2128 ), 'F_Inputs - Reps'!F2128, 'F_Inputs - Reps override'!F2128 ) )</f>
        <v>0.136020195660812</v>
      </c>
      <c r="H2128" s="15">
        <f xml:space="preserve"> IF( ISNA( 'F_Inputs - Reps override'!G2128 ), "", IF( ISBLANK( 'F_Inputs - Reps override'!G2128 ), 'F_Inputs - Reps'!G2128, 'F_Inputs - Reps override'!G2128 ) )</f>
        <v>0.15930157797335601</v>
      </c>
      <c r="I2128" s="15">
        <f xml:space="preserve"> IF( ISNA( 'F_Inputs - Reps override'!H2128 ), "", IF( ISBLANK( 'F_Inputs - Reps override'!H2128 ), 'F_Inputs - Reps'!H2128, 'F_Inputs - Reps override'!H2128 ) )</f>
        <v>0.183675336503794</v>
      </c>
      <c r="J2128" s="15">
        <f xml:space="preserve"> IF( ISNA( 'F_Inputs - Reps override'!I2128 ), "", IF( ISBLANK( 'F_Inputs - Reps override'!I2128 ), 'F_Inputs - Reps'!I2128, 'F_Inputs - Reps override'!I2128 ) )</f>
        <v>0.20828305313144599</v>
      </c>
      <c r="K2128" s="15">
        <f xml:space="preserve"> IF( ISNA( 'F_Inputs - Reps override'!J2128 ), "", IF( ISBLANK( 'F_Inputs - Reps override'!J2128 ), 'F_Inputs - Reps'!J2128, 'F_Inputs - Reps override'!J2128 ) )</f>
        <v>0.23321187396217499</v>
      </c>
      <c r="L2128" s="7">
        <f t="shared" si="34"/>
        <v>0.92049203723158302</v>
      </c>
      <c r="M2128" t="str">
        <f xml:space="preserve"> INDEX(Lookup!$D$3:$D$134, MATCH('Inputs - Reps'!D2128, Lookup!$C$3:$C$134, 0),)</f>
        <v>Plus Opex WR</v>
      </c>
    </row>
    <row r="2129" spans="3:13">
      <c r="C2129" s="15" t="s">
        <v>313</v>
      </c>
      <c r="D2129" s="15" t="s">
        <v>62</v>
      </c>
      <c r="E2129" s="15" t="s">
        <v>63</v>
      </c>
      <c r="F2129" s="15" t="s">
        <v>36</v>
      </c>
      <c r="G2129" s="15">
        <f xml:space="preserve"> IF( ISNA( 'F_Inputs - Reps override'!F2129 ), "", IF( ISBLANK( 'F_Inputs - Reps override'!F2129 ), 'F_Inputs - Reps'!F2129, 'F_Inputs - Reps override'!F2129 ) )</f>
        <v>0.14999808216817001</v>
      </c>
      <c r="H2129" s="15">
        <f xml:space="preserve"> IF( ISNA( 'F_Inputs - Reps override'!G2129 ), "", IF( ISBLANK( 'F_Inputs - Reps override'!G2129 ), 'F_Inputs - Reps'!G2129, 'F_Inputs - Reps override'!G2129 ) )</f>
        <v>0.163891860321387</v>
      </c>
      <c r="I2129" s="15">
        <f xml:space="preserve"> IF( ISNA( 'F_Inputs - Reps override'!H2129 ), "", IF( ISBLANK( 'F_Inputs - Reps override'!H2129 ), 'F_Inputs - Reps'!H2129, 'F_Inputs - Reps override'!H2129 ) )</f>
        <v>0.17915750965021399</v>
      </c>
      <c r="J2129" s="15">
        <f xml:space="preserve"> IF( ISNA( 'F_Inputs - Reps override'!I2129 ), "", IF( ISBLANK( 'F_Inputs - Reps override'!I2129 ), 'F_Inputs - Reps'!I2129, 'F_Inputs - Reps override'!I2129 ) )</f>
        <v>0.19477381226385501</v>
      </c>
      <c r="K2129" s="15">
        <f xml:space="preserve"> IF( ISNA( 'F_Inputs - Reps override'!J2129 ), "", IF( ISBLANK( 'F_Inputs - Reps override'!J2129 ), 'F_Inputs - Reps'!J2129, 'F_Inputs - Reps override'!J2129 ) )</f>
        <v>0.21062549189826901</v>
      </c>
      <c r="L2129" s="7">
        <f t="shared" si="34"/>
        <v>0.89844675630189497</v>
      </c>
      <c r="M2129" t="str">
        <f xml:space="preserve"> INDEX(Lookup!$D$3:$D$134, MATCH('Inputs - Reps'!D2129, Lookup!$C$3:$C$134, 0),)</f>
        <v>Plus Opex WN</v>
      </c>
    </row>
    <row r="2130" spans="3:13">
      <c r="C2130" s="15" t="s">
        <v>313</v>
      </c>
      <c r="D2130" s="15" t="s">
        <v>64</v>
      </c>
      <c r="E2130" s="15" t="s">
        <v>65</v>
      </c>
      <c r="F2130" s="15" t="s">
        <v>36</v>
      </c>
      <c r="G2130" s="15">
        <f xml:space="preserve"> IF( ISNA( 'F_Inputs - Reps override'!F2130 ), "", IF( ISBLANK( 'F_Inputs - Reps override'!F2130 ), 'F_Inputs - Reps'!F2130, 'F_Inputs - Reps override'!F2130 ) )</f>
        <v>0.68062187512233396</v>
      </c>
      <c r="H2130" s="15">
        <f xml:space="preserve"> IF( ISNA( 'F_Inputs - Reps override'!G2130 ), "", IF( ISBLANK( 'F_Inputs - Reps override'!G2130 ), 'F_Inputs - Reps'!G2130, 'F_Inputs - Reps override'!G2130 ) )</f>
        <v>0.80316150234347095</v>
      </c>
      <c r="I2130" s="15">
        <f xml:space="preserve"> IF( ISNA( 'F_Inputs - Reps override'!H2130 ), "", IF( ISBLANK( 'F_Inputs - Reps override'!H2130 ), 'F_Inputs - Reps'!H2130, 'F_Inputs - Reps override'!H2130 ) )</f>
        <v>0.93053313417975603</v>
      </c>
      <c r="J2130" s="15">
        <f xml:space="preserve"> IF( ISNA( 'F_Inputs - Reps override'!I2130 ), "", IF( ISBLANK( 'F_Inputs - Reps override'!I2130 ), 'F_Inputs - Reps'!I2130, 'F_Inputs - Reps override'!I2130 ) )</f>
        <v>1.05832417528265</v>
      </c>
      <c r="K2130" s="15">
        <f xml:space="preserve"> IF( ISNA( 'F_Inputs - Reps override'!J2130 ), "", IF( ISBLANK( 'F_Inputs - Reps override'!J2130 ), 'F_Inputs - Reps'!J2130, 'F_Inputs - Reps override'!J2130 ) )</f>
        <v>1.187299655563</v>
      </c>
      <c r="L2130" s="7">
        <f t="shared" si="34"/>
        <v>4.6599403424912111</v>
      </c>
      <c r="M2130" t="str">
        <f xml:space="preserve"> INDEX(Lookup!$D$3:$D$134, MATCH('Inputs - Reps'!D2130, Lookup!$C$3:$C$134, 0),)</f>
        <v>Plus Opex WN</v>
      </c>
    </row>
    <row r="2131" spans="3:13">
      <c r="C2131" s="15" t="s">
        <v>313</v>
      </c>
      <c r="D2131" s="15" t="s">
        <v>66</v>
      </c>
      <c r="E2131" s="15" t="s">
        <v>67</v>
      </c>
      <c r="F2131" s="15" t="s">
        <v>36</v>
      </c>
      <c r="G2131" s="15">
        <f xml:space="preserve"> IF( ISNA( 'F_Inputs - Reps override'!F2131 ), "", IF( ISBLANK( 'F_Inputs - Reps override'!F2131 ), 'F_Inputs - Reps'!F2131, 'F_Inputs - Reps override'!F2131 ) )</f>
        <v>0.56923510213286699</v>
      </c>
      <c r="H2131" s="15">
        <f xml:space="preserve"> IF( ISNA( 'F_Inputs - Reps override'!G2131 ), "", IF( ISBLANK( 'F_Inputs - Reps override'!G2131 ), 'F_Inputs - Reps'!G2131, 'F_Inputs - Reps override'!G2131 ) )</f>
        <v>0.686836206810161</v>
      </c>
      <c r="I2131" s="15">
        <f xml:space="preserve"> IF( ISNA( 'F_Inputs - Reps override'!H2131 ), "", IF( ISBLANK( 'F_Inputs - Reps override'!H2131 ), 'F_Inputs - Reps'!H2131, 'F_Inputs - Reps override'!H2131 ) )</f>
        <v>0.80509525373456103</v>
      </c>
      <c r="J2131" s="15">
        <f xml:space="preserve"> IF( ISNA( 'F_Inputs - Reps override'!I2131 ), "", IF( ISBLANK( 'F_Inputs - Reps override'!I2131 ), 'F_Inputs - Reps'!I2131, 'F_Inputs - Reps override'!I2131 ) )</f>
        <v>0.92230879168435498</v>
      </c>
      <c r="K2131" s="15">
        <f xml:space="preserve"> IF( ISNA( 'F_Inputs - Reps override'!J2131 ), "", IF( ISBLANK( 'F_Inputs - Reps override'!J2131 ), 'F_Inputs - Reps'!J2131, 'F_Inputs - Reps override'!J2131 ) )</f>
        <v>1.04027453626821</v>
      </c>
      <c r="L2131" s="7">
        <f t="shared" si="34"/>
        <v>4.0237498906301541</v>
      </c>
      <c r="M2131" t="str">
        <f xml:space="preserve"> INDEX(Lookup!$D$3:$D$134, MATCH('Inputs - Reps'!D2131, Lookup!$C$3:$C$134, 0),)</f>
        <v>Plus Opex WN</v>
      </c>
    </row>
    <row r="2132" spans="3:13">
      <c r="C2132" s="15" t="s">
        <v>313</v>
      </c>
      <c r="D2132" s="15" t="s">
        <v>68</v>
      </c>
      <c r="E2132" s="15" t="s">
        <v>69</v>
      </c>
      <c r="F2132" s="15" t="s">
        <v>36</v>
      </c>
      <c r="G2132" s="15">
        <f xml:space="preserve"> IF( ISNA( 'F_Inputs - Reps override'!F2132 ), "", IF( ISBLANK( 'F_Inputs - Reps override'!F2132 ), 'F_Inputs - Reps'!F2132, 'F_Inputs - Reps override'!F2132 ) )</f>
        <v>0</v>
      </c>
      <c r="H2132" s="15">
        <f xml:space="preserve"> IF( ISNA( 'F_Inputs - Reps override'!G2132 ), "", IF( ISBLANK( 'F_Inputs - Reps override'!G2132 ), 'F_Inputs - Reps'!G2132, 'F_Inputs - Reps override'!G2132 ) )</f>
        <v>0</v>
      </c>
      <c r="I2132" s="15">
        <f xml:space="preserve"> IF( ISNA( 'F_Inputs - Reps override'!H2132 ), "", IF( ISBLANK( 'F_Inputs - Reps override'!H2132 ), 'F_Inputs - Reps'!H2132, 'F_Inputs - Reps override'!H2132 ) )</f>
        <v>0</v>
      </c>
      <c r="J2132" s="15">
        <f xml:space="preserve"> IF( ISNA( 'F_Inputs - Reps override'!I2132 ), "", IF( ISBLANK( 'F_Inputs - Reps override'!I2132 ), 'F_Inputs - Reps'!I2132, 'F_Inputs - Reps override'!I2132 ) )</f>
        <v>0</v>
      </c>
      <c r="K2132" s="15">
        <f xml:space="preserve"> IF( ISNA( 'F_Inputs - Reps override'!J2132 ), "", IF( ISBLANK( 'F_Inputs - Reps override'!J2132 ), 'F_Inputs - Reps'!J2132, 'F_Inputs - Reps override'!J2132 ) )</f>
        <v>0</v>
      </c>
      <c r="L2132" s="7">
        <f t="shared" si="34"/>
        <v>0</v>
      </c>
      <c r="M2132" t="str">
        <f xml:space="preserve"> INDEX(Lookup!$D$3:$D$134, MATCH('Inputs - Reps'!D2132, Lookup!$C$3:$C$134, 0),)</f>
        <v>Plus Opex WR</v>
      </c>
    </row>
    <row r="2133" spans="3:13">
      <c r="C2133" s="15" t="s">
        <v>313</v>
      </c>
      <c r="D2133" s="15" t="s">
        <v>70</v>
      </c>
      <c r="E2133" s="15" t="s">
        <v>71</v>
      </c>
      <c r="F2133" s="15" t="s">
        <v>36</v>
      </c>
      <c r="G2133" s="15">
        <f xml:space="preserve"> IF( ISNA( 'F_Inputs - Reps override'!F2133 ), "", IF( ISBLANK( 'F_Inputs - Reps override'!F2133 ), 'F_Inputs - Reps'!F2133, 'F_Inputs - Reps override'!F2133 ) )</f>
        <v>0</v>
      </c>
      <c r="H2133" s="15">
        <f xml:space="preserve"> IF( ISNA( 'F_Inputs - Reps override'!G2133 ), "", IF( ISBLANK( 'F_Inputs - Reps override'!G2133 ), 'F_Inputs - Reps'!G2133, 'F_Inputs - Reps override'!G2133 ) )</f>
        <v>0</v>
      </c>
      <c r="I2133" s="15">
        <f xml:space="preserve"> IF( ISNA( 'F_Inputs - Reps override'!H2133 ), "", IF( ISBLANK( 'F_Inputs - Reps override'!H2133 ), 'F_Inputs - Reps'!H2133, 'F_Inputs - Reps override'!H2133 ) )</f>
        <v>0</v>
      </c>
      <c r="J2133" s="15">
        <f xml:space="preserve"> IF( ISNA( 'F_Inputs - Reps override'!I2133 ), "", IF( ISBLANK( 'F_Inputs - Reps override'!I2133 ), 'F_Inputs - Reps'!I2133, 'F_Inputs - Reps override'!I2133 ) )</f>
        <v>0</v>
      </c>
      <c r="K2133" s="15">
        <f xml:space="preserve"> IF( ISNA( 'F_Inputs - Reps override'!J2133 ), "", IF( ISBLANK( 'F_Inputs - Reps override'!J2133 ), 'F_Inputs - Reps'!J2133, 'F_Inputs - Reps override'!J2133 ) )</f>
        <v>0</v>
      </c>
      <c r="L2133" s="7">
        <f t="shared" si="34"/>
        <v>0</v>
      </c>
      <c r="M2133" t="str">
        <f xml:space="preserve"> INDEX(Lookup!$D$3:$D$134, MATCH('Inputs - Reps'!D2133, Lookup!$C$3:$C$134, 0),)</f>
        <v>Plus Opex WN</v>
      </c>
    </row>
    <row r="2134" spans="3:13">
      <c r="C2134" s="15" t="s">
        <v>313</v>
      </c>
      <c r="D2134" s="15" t="s">
        <v>72</v>
      </c>
      <c r="E2134" s="15" t="s">
        <v>73</v>
      </c>
      <c r="F2134" s="15" t="s">
        <v>36</v>
      </c>
      <c r="G2134" s="15">
        <f xml:space="preserve"> IF( ISNA( 'F_Inputs - Reps override'!F2134 ), "", IF( ISBLANK( 'F_Inputs - Reps override'!F2134 ), 'F_Inputs - Reps'!F2134, 'F_Inputs - Reps override'!F2134 ) )</f>
        <v>0</v>
      </c>
      <c r="H2134" s="15">
        <f xml:space="preserve"> IF( ISNA( 'F_Inputs - Reps override'!G2134 ), "", IF( ISBLANK( 'F_Inputs - Reps override'!G2134 ), 'F_Inputs - Reps'!G2134, 'F_Inputs - Reps override'!G2134 ) )</f>
        <v>0</v>
      </c>
      <c r="I2134" s="15">
        <f xml:space="preserve"> IF( ISNA( 'F_Inputs - Reps override'!H2134 ), "", IF( ISBLANK( 'F_Inputs - Reps override'!H2134 ), 'F_Inputs - Reps'!H2134, 'F_Inputs - Reps override'!H2134 ) )</f>
        <v>0</v>
      </c>
      <c r="J2134" s="15">
        <f xml:space="preserve"> IF( ISNA( 'F_Inputs - Reps override'!I2134 ), "", IF( ISBLANK( 'F_Inputs - Reps override'!I2134 ), 'F_Inputs - Reps'!I2134, 'F_Inputs - Reps override'!I2134 ) )</f>
        <v>0</v>
      </c>
      <c r="K2134" s="15">
        <f xml:space="preserve"> IF( ISNA( 'F_Inputs - Reps override'!J2134 ), "", IF( ISBLANK( 'F_Inputs - Reps override'!J2134 ), 'F_Inputs - Reps'!J2134, 'F_Inputs - Reps override'!J2134 ) )</f>
        <v>0</v>
      </c>
      <c r="L2134" s="7">
        <f t="shared" si="34"/>
        <v>0</v>
      </c>
      <c r="M2134" t="str">
        <f xml:space="preserve"> INDEX(Lookup!$D$3:$D$134, MATCH('Inputs - Reps'!D2134, Lookup!$C$3:$C$134, 0),)</f>
        <v>Plus Opex WN</v>
      </c>
    </row>
    <row r="2135" spans="3:13">
      <c r="C2135" s="15" t="s">
        <v>313</v>
      </c>
      <c r="D2135" s="15" t="s">
        <v>74</v>
      </c>
      <c r="E2135" s="15" t="s">
        <v>75</v>
      </c>
      <c r="F2135" s="15" t="s">
        <v>36</v>
      </c>
      <c r="G2135" s="15">
        <f xml:space="preserve"> IF( ISNA( 'F_Inputs - Reps override'!F2135 ), "", IF( ISBLANK( 'F_Inputs - Reps override'!F2135 ), 'F_Inputs - Reps'!F2135, 'F_Inputs - Reps override'!F2135 ) )</f>
        <v>0</v>
      </c>
      <c r="H2135" s="15">
        <f xml:space="preserve"> IF( ISNA( 'F_Inputs - Reps override'!G2135 ), "", IF( ISBLANK( 'F_Inputs - Reps override'!G2135 ), 'F_Inputs - Reps'!G2135, 'F_Inputs - Reps override'!G2135 ) )</f>
        <v>0</v>
      </c>
      <c r="I2135" s="15">
        <f xml:space="preserve"> IF( ISNA( 'F_Inputs - Reps override'!H2135 ), "", IF( ISBLANK( 'F_Inputs - Reps override'!H2135 ), 'F_Inputs - Reps'!H2135, 'F_Inputs - Reps override'!H2135 ) )</f>
        <v>0</v>
      </c>
      <c r="J2135" s="15">
        <f xml:space="preserve"> IF( ISNA( 'F_Inputs - Reps override'!I2135 ), "", IF( ISBLANK( 'F_Inputs - Reps override'!I2135 ), 'F_Inputs - Reps'!I2135, 'F_Inputs - Reps override'!I2135 ) )</f>
        <v>0</v>
      </c>
      <c r="K2135" s="15">
        <f xml:space="preserve"> IF( ISNA( 'F_Inputs - Reps override'!J2135 ), "", IF( ISBLANK( 'F_Inputs - Reps override'!J2135 ), 'F_Inputs - Reps'!J2135, 'F_Inputs - Reps override'!J2135 ) )</f>
        <v>0</v>
      </c>
      <c r="L2135" s="7">
        <f t="shared" si="34"/>
        <v>0</v>
      </c>
      <c r="M2135" t="str">
        <f xml:space="preserve"> INDEX(Lookup!$D$3:$D$134, MATCH('Inputs - Reps'!D2135, Lookup!$C$3:$C$134, 0),)</f>
        <v>Plus Opex WN</v>
      </c>
    </row>
    <row r="2136" spans="3:13">
      <c r="C2136" s="15" t="s">
        <v>313</v>
      </c>
      <c r="D2136" s="15" t="s">
        <v>76</v>
      </c>
      <c r="E2136" s="15" t="s">
        <v>77</v>
      </c>
      <c r="F2136" s="15" t="s">
        <v>36</v>
      </c>
      <c r="G2136" s="15">
        <f xml:space="preserve"> IF( ISNA( 'F_Inputs - Reps override'!F2136 ), "", IF( ISBLANK( 'F_Inputs - Reps override'!F2136 ), 'F_Inputs - Reps'!F2136, 'F_Inputs - Reps override'!F2136 ) )</f>
        <v>0</v>
      </c>
      <c r="H2136" s="15">
        <f xml:space="preserve"> IF( ISNA( 'F_Inputs - Reps override'!G2136 ), "", IF( ISBLANK( 'F_Inputs - Reps override'!G2136 ), 'F_Inputs - Reps'!G2136, 'F_Inputs - Reps override'!G2136 ) )</f>
        <v>0</v>
      </c>
      <c r="I2136" s="15">
        <f xml:space="preserve"> IF( ISNA( 'F_Inputs - Reps override'!H2136 ), "", IF( ISBLANK( 'F_Inputs - Reps override'!H2136 ), 'F_Inputs - Reps'!H2136, 'F_Inputs - Reps override'!H2136 ) )</f>
        <v>0</v>
      </c>
      <c r="J2136" s="15">
        <f xml:space="preserve"> IF( ISNA( 'F_Inputs - Reps override'!I2136 ), "", IF( ISBLANK( 'F_Inputs - Reps override'!I2136 ), 'F_Inputs - Reps'!I2136, 'F_Inputs - Reps override'!I2136 ) )</f>
        <v>0</v>
      </c>
      <c r="K2136" s="15">
        <f xml:space="preserve"> IF( ISNA( 'F_Inputs - Reps override'!J2136 ), "", IF( ISBLANK( 'F_Inputs - Reps override'!J2136 ), 'F_Inputs - Reps'!J2136, 'F_Inputs - Reps override'!J2136 ) )</f>
        <v>0</v>
      </c>
      <c r="L2136" s="7">
        <f t="shared" si="34"/>
        <v>0</v>
      </c>
      <c r="M2136" t="str">
        <f xml:space="preserve"> INDEX(Lookup!$D$3:$D$134, MATCH('Inputs - Reps'!D2136, Lookup!$C$3:$C$134, 0),)</f>
        <v>B capex WR</v>
      </c>
    </row>
    <row r="2137" spans="3:13">
      <c r="C2137" s="15" t="s">
        <v>313</v>
      </c>
      <c r="D2137" s="15" t="s">
        <v>78</v>
      </c>
      <c r="E2137" s="15" t="s">
        <v>79</v>
      </c>
      <c r="F2137" s="15" t="s">
        <v>36</v>
      </c>
      <c r="G2137" s="15">
        <f xml:space="preserve"> IF( ISNA( 'F_Inputs - Reps override'!F2137 ), "", IF( ISBLANK( 'F_Inputs - Reps override'!F2137 ), 'F_Inputs - Reps'!F2137, 'F_Inputs - Reps override'!F2137 ) )</f>
        <v>0</v>
      </c>
      <c r="H2137" s="15">
        <f xml:space="preserve"> IF( ISNA( 'F_Inputs - Reps override'!G2137 ), "", IF( ISBLANK( 'F_Inputs - Reps override'!G2137 ), 'F_Inputs - Reps'!G2137, 'F_Inputs - Reps override'!G2137 ) )</f>
        <v>0</v>
      </c>
      <c r="I2137" s="15">
        <f xml:space="preserve"> IF( ISNA( 'F_Inputs - Reps override'!H2137 ), "", IF( ISBLANK( 'F_Inputs - Reps override'!H2137 ), 'F_Inputs - Reps'!H2137, 'F_Inputs - Reps override'!H2137 ) )</f>
        <v>0</v>
      </c>
      <c r="J2137" s="15">
        <f xml:space="preserve"> IF( ISNA( 'F_Inputs - Reps override'!I2137 ), "", IF( ISBLANK( 'F_Inputs - Reps override'!I2137 ), 'F_Inputs - Reps'!I2137, 'F_Inputs - Reps override'!I2137 ) )</f>
        <v>0</v>
      </c>
      <c r="K2137" s="15">
        <f xml:space="preserve"> IF( ISNA( 'F_Inputs - Reps override'!J2137 ), "", IF( ISBLANK( 'F_Inputs - Reps override'!J2137 ), 'F_Inputs - Reps'!J2137, 'F_Inputs - Reps override'!J2137 ) )</f>
        <v>0</v>
      </c>
      <c r="L2137" s="7">
        <f t="shared" si="34"/>
        <v>0</v>
      </c>
      <c r="M2137" t="str">
        <f xml:space="preserve"> INDEX(Lookup!$D$3:$D$134, MATCH('Inputs - Reps'!D2137, Lookup!$C$3:$C$134, 0),)</f>
        <v>B capex WN</v>
      </c>
    </row>
    <row r="2138" spans="3:13">
      <c r="C2138" s="15" t="s">
        <v>313</v>
      </c>
      <c r="D2138" s="15" t="s">
        <v>80</v>
      </c>
      <c r="E2138" s="15" t="s">
        <v>81</v>
      </c>
      <c r="F2138" s="15" t="s">
        <v>36</v>
      </c>
      <c r="G2138" s="15">
        <f xml:space="preserve"> IF( ISNA( 'F_Inputs - Reps override'!F2138 ), "", IF( ISBLANK( 'F_Inputs - Reps override'!F2138 ), 'F_Inputs - Reps'!F2138, 'F_Inputs - Reps override'!F2138 ) )</f>
        <v>0</v>
      </c>
      <c r="H2138" s="15">
        <f xml:space="preserve"> IF( ISNA( 'F_Inputs - Reps override'!G2138 ), "", IF( ISBLANK( 'F_Inputs - Reps override'!G2138 ), 'F_Inputs - Reps'!G2138, 'F_Inputs - Reps override'!G2138 ) )</f>
        <v>0</v>
      </c>
      <c r="I2138" s="15">
        <f xml:space="preserve"> IF( ISNA( 'F_Inputs - Reps override'!H2138 ), "", IF( ISBLANK( 'F_Inputs - Reps override'!H2138 ), 'F_Inputs - Reps'!H2138, 'F_Inputs - Reps override'!H2138 ) )</f>
        <v>0</v>
      </c>
      <c r="J2138" s="15">
        <f xml:space="preserve"> IF( ISNA( 'F_Inputs - Reps override'!I2138 ), "", IF( ISBLANK( 'F_Inputs - Reps override'!I2138 ), 'F_Inputs - Reps'!I2138, 'F_Inputs - Reps override'!I2138 ) )</f>
        <v>0</v>
      </c>
      <c r="K2138" s="15">
        <f xml:space="preserve"> IF( ISNA( 'F_Inputs - Reps override'!J2138 ), "", IF( ISBLANK( 'F_Inputs - Reps override'!J2138 ), 'F_Inputs - Reps'!J2138, 'F_Inputs - Reps override'!J2138 ) )</f>
        <v>0</v>
      </c>
      <c r="L2138" s="7">
        <f t="shared" si="34"/>
        <v>0</v>
      </c>
      <c r="M2138" t="str">
        <f xml:space="preserve"> INDEX(Lookup!$D$3:$D$134, MATCH('Inputs - Reps'!D2138, Lookup!$C$3:$C$134, 0),)</f>
        <v>B capex WN</v>
      </c>
    </row>
    <row r="2139" spans="3:13">
      <c r="C2139" s="15" t="s">
        <v>313</v>
      </c>
      <c r="D2139" s="15" t="s">
        <v>82</v>
      </c>
      <c r="E2139" s="15" t="s">
        <v>83</v>
      </c>
      <c r="F2139" s="15" t="s">
        <v>36</v>
      </c>
      <c r="G2139" s="15">
        <f xml:space="preserve"> IF( ISNA( 'F_Inputs - Reps override'!F2139 ), "", IF( ISBLANK( 'F_Inputs - Reps override'!F2139 ), 'F_Inputs - Reps'!F2139, 'F_Inputs - Reps override'!F2139 ) )</f>
        <v>0</v>
      </c>
      <c r="H2139" s="15">
        <f xml:space="preserve"> IF( ISNA( 'F_Inputs - Reps override'!G2139 ), "", IF( ISBLANK( 'F_Inputs - Reps override'!G2139 ), 'F_Inputs - Reps'!G2139, 'F_Inputs - Reps override'!G2139 ) )</f>
        <v>0</v>
      </c>
      <c r="I2139" s="15">
        <f xml:space="preserve"> IF( ISNA( 'F_Inputs - Reps override'!H2139 ), "", IF( ISBLANK( 'F_Inputs - Reps override'!H2139 ), 'F_Inputs - Reps'!H2139, 'F_Inputs - Reps override'!H2139 ) )</f>
        <v>0</v>
      </c>
      <c r="J2139" s="15">
        <f xml:space="preserve"> IF( ISNA( 'F_Inputs - Reps override'!I2139 ), "", IF( ISBLANK( 'F_Inputs - Reps override'!I2139 ), 'F_Inputs - Reps'!I2139, 'F_Inputs - Reps override'!I2139 ) )</f>
        <v>0</v>
      </c>
      <c r="K2139" s="15">
        <f xml:space="preserve"> IF( ISNA( 'F_Inputs - Reps override'!J2139 ), "", IF( ISBLANK( 'F_Inputs - Reps override'!J2139 ), 'F_Inputs - Reps'!J2139, 'F_Inputs - Reps override'!J2139 ) )</f>
        <v>0</v>
      </c>
      <c r="L2139" s="7">
        <f t="shared" si="34"/>
        <v>0</v>
      </c>
      <c r="M2139" t="str">
        <f xml:space="preserve"> INDEX(Lookup!$D$3:$D$134, MATCH('Inputs - Reps'!D2139, Lookup!$C$3:$C$134, 0),)</f>
        <v>B capex WN</v>
      </c>
    </row>
    <row r="2140" spans="3:13">
      <c r="C2140" s="15" t="s">
        <v>313</v>
      </c>
      <c r="D2140" s="15" t="s">
        <v>84</v>
      </c>
      <c r="E2140" s="15" t="s">
        <v>85</v>
      </c>
      <c r="F2140" s="15" t="s">
        <v>36</v>
      </c>
      <c r="G2140" s="15">
        <f xml:space="preserve"> IF( ISNA( 'F_Inputs - Reps override'!F2140 ), "", IF( ISBLANK( 'F_Inputs - Reps override'!F2140 ), 'F_Inputs - Reps'!F2140, 'F_Inputs - Reps override'!F2140 ) )</f>
        <v>6.6787464404474397</v>
      </c>
      <c r="H2140" s="15">
        <f xml:space="preserve"> IF( ISNA( 'F_Inputs - Reps override'!G2140 ), "", IF( ISBLANK( 'F_Inputs - Reps override'!G2140 ), 'F_Inputs - Reps'!G2140, 'F_Inputs - Reps override'!G2140 ) )</f>
        <v>7.1680834404634401</v>
      </c>
      <c r="I2140" s="15">
        <f xml:space="preserve"> IF( ISNA( 'F_Inputs - Reps override'!H2140 ), "", IF( ISBLANK( 'F_Inputs - Reps override'!H2140 ), 'F_Inputs - Reps'!H2140, 'F_Inputs - Reps override'!H2140 ) )</f>
        <v>6.7227984404574403</v>
      </c>
      <c r="J2140" s="15">
        <f xml:space="preserve"> IF( ISNA( 'F_Inputs - Reps override'!I2140 ), "", IF( ISBLANK( 'F_Inputs - Reps override'!I2140 ), 'F_Inputs - Reps'!I2140, 'F_Inputs - Reps override'!I2140 ) )</f>
        <v>6.54958544044944</v>
      </c>
      <c r="K2140" s="15">
        <f xml:space="preserve"> IF( ISNA( 'F_Inputs - Reps override'!J2140 ), "", IF( ISBLANK( 'F_Inputs - Reps override'!J2140 ), 'F_Inputs - Reps'!J2140, 'F_Inputs - Reps override'!J2140 ) )</f>
        <v>6.4860534404474404</v>
      </c>
      <c r="L2140" s="7">
        <f t="shared" si="34"/>
        <v>33.605267202265203</v>
      </c>
      <c r="M2140" t="str">
        <f xml:space="preserve"> INDEX(Lookup!$D$3:$D$134, MATCH('Inputs - Reps'!D2140, Lookup!$C$3:$C$134, 0),)</f>
        <v>B capex WR</v>
      </c>
    </row>
    <row r="2141" spans="3:13">
      <c r="C2141" s="15" t="s">
        <v>313</v>
      </c>
      <c r="D2141" s="15" t="s">
        <v>86</v>
      </c>
      <c r="E2141" s="15" t="s">
        <v>87</v>
      </c>
      <c r="F2141" s="15" t="s">
        <v>36</v>
      </c>
      <c r="G2141" s="15">
        <f xml:space="preserve"> IF( ISNA( 'F_Inputs - Reps override'!F2141 ), "", IF( ISBLANK( 'F_Inputs - Reps override'!F2141 ), 'F_Inputs - Reps'!F2141, 'F_Inputs - Reps override'!F2141 ) )</f>
        <v>22.676045915815301</v>
      </c>
      <c r="H2141" s="15">
        <f xml:space="preserve"> IF( ISNA( 'F_Inputs - Reps override'!G2141 ), "", IF( ISBLANK( 'F_Inputs - Reps override'!G2141 ), 'F_Inputs - Reps'!G2141, 'F_Inputs - Reps override'!G2141 ) )</f>
        <v>38.855079642517197</v>
      </c>
      <c r="I2141" s="15">
        <f xml:space="preserve"> IF( ISNA( 'F_Inputs - Reps override'!H2141 ), "", IF( ISBLANK( 'F_Inputs - Reps override'!H2141 ), 'F_Inputs - Reps'!H2141, 'F_Inputs - Reps override'!H2141 ) )</f>
        <v>54.826510859107501</v>
      </c>
      <c r="J2141" s="15">
        <f xml:space="preserve"> IF( ISNA( 'F_Inputs - Reps override'!I2141 ), "", IF( ISBLANK( 'F_Inputs - Reps override'!I2141 ), 'F_Inputs - Reps'!I2141, 'F_Inputs - Reps override'!I2141 ) )</f>
        <v>39.022378791031599</v>
      </c>
      <c r="K2141" s="15">
        <f xml:space="preserve"> IF( ISNA( 'F_Inputs - Reps override'!J2141 ), "", IF( ISBLANK( 'F_Inputs - Reps override'!J2141 ), 'F_Inputs - Reps'!J2141, 'F_Inputs - Reps override'!J2141 ) )</f>
        <v>24.040776068478401</v>
      </c>
      <c r="L2141" s="7">
        <f t="shared" si="34"/>
        <v>179.42079127695001</v>
      </c>
      <c r="M2141" t="str">
        <f xml:space="preserve"> INDEX(Lookup!$D$3:$D$134, MATCH('Inputs - Reps'!D2141, Lookup!$C$3:$C$134, 0),)</f>
        <v>B capex WN</v>
      </c>
    </row>
    <row r="2142" spans="3:13">
      <c r="C2142" s="15" t="s">
        <v>313</v>
      </c>
      <c r="D2142" s="15" t="s">
        <v>88</v>
      </c>
      <c r="E2142" s="15" t="s">
        <v>89</v>
      </c>
      <c r="F2142" s="15" t="s">
        <v>36</v>
      </c>
      <c r="G2142" s="15">
        <f xml:space="preserve"> IF( ISNA( 'F_Inputs - Reps override'!F2142 ), "", IF( ISBLANK( 'F_Inputs - Reps override'!F2142 ), 'F_Inputs - Reps'!F2142, 'F_Inputs - Reps override'!F2142 ) )</f>
        <v>19.180064999999999</v>
      </c>
      <c r="H2142" s="15">
        <f xml:space="preserve"> IF( ISNA( 'F_Inputs - Reps override'!G2142 ), "", IF( ISBLANK( 'F_Inputs - Reps override'!G2142 ), 'F_Inputs - Reps'!G2142, 'F_Inputs - Reps override'!G2142 ) )</f>
        <v>26.147065000000001</v>
      </c>
      <c r="I2142" s="15">
        <f xml:space="preserve"> IF( ISNA( 'F_Inputs - Reps override'!H2142 ), "", IF( ISBLANK( 'F_Inputs - Reps override'!H2142 ), 'F_Inputs - Reps'!H2142, 'F_Inputs - Reps override'!H2142 ) )</f>
        <v>30.046064999999999</v>
      </c>
      <c r="J2142" s="15">
        <f xml:space="preserve"> IF( ISNA( 'F_Inputs - Reps override'!I2142 ), "", IF( ISBLANK( 'F_Inputs - Reps override'!I2142 ), 'F_Inputs - Reps'!I2142, 'F_Inputs - Reps override'!I2142 ) )</f>
        <v>23.440065000000001</v>
      </c>
      <c r="K2142" s="15">
        <f xml:space="preserve"> IF( ISNA( 'F_Inputs - Reps override'!J2142 ), "", IF( ISBLANK( 'F_Inputs - Reps override'!J2142 ), 'F_Inputs - Reps'!J2142, 'F_Inputs - Reps override'!J2142 ) )</f>
        <v>18.316064999999998</v>
      </c>
      <c r="L2142" s="7">
        <f t="shared" si="34"/>
        <v>117.12932499999999</v>
      </c>
      <c r="M2142" t="str">
        <f xml:space="preserve"> INDEX(Lookup!$D$3:$D$134, MATCH('Inputs - Reps'!D2142, Lookup!$C$3:$C$134, 0),)</f>
        <v>B capex WN</v>
      </c>
    </row>
    <row r="2143" spans="3:13">
      <c r="C2143" s="15" t="s">
        <v>313</v>
      </c>
      <c r="D2143" s="15" t="s">
        <v>90</v>
      </c>
      <c r="E2143" s="15" t="s">
        <v>91</v>
      </c>
      <c r="F2143" s="15" t="s">
        <v>36</v>
      </c>
      <c r="G2143" s="15">
        <f xml:space="preserve"> IF( ISNA( 'F_Inputs - Reps override'!F2143 ), "", IF( ISBLANK( 'F_Inputs - Reps override'!F2143 ), 'F_Inputs - Reps'!F2143, 'F_Inputs - Reps override'!F2143 ) )</f>
        <v>0</v>
      </c>
      <c r="H2143" s="15">
        <f xml:space="preserve"> IF( ISNA( 'F_Inputs - Reps override'!G2143 ), "", IF( ISBLANK( 'F_Inputs - Reps override'!G2143 ), 'F_Inputs - Reps'!G2143, 'F_Inputs - Reps override'!G2143 ) )</f>
        <v>0</v>
      </c>
      <c r="I2143" s="15">
        <f xml:space="preserve"> IF( ISNA( 'F_Inputs - Reps override'!H2143 ), "", IF( ISBLANK( 'F_Inputs - Reps override'!H2143 ), 'F_Inputs - Reps'!H2143, 'F_Inputs - Reps override'!H2143 ) )</f>
        <v>0</v>
      </c>
      <c r="J2143" s="15">
        <f xml:space="preserve"> IF( ISNA( 'F_Inputs - Reps override'!I2143 ), "", IF( ISBLANK( 'F_Inputs - Reps override'!I2143 ), 'F_Inputs - Reps'!I2143, 'F_Inputs - Reps override'!I2143 ) )</f>
        <v>0</v>
      </c>
      <c r="K2143" s="15">
        <f xml:space="preserve"> IF( ISNA( 'F_Inputs - Reps override'!J2143 ), "", IF( ISBLANK( 'F_Inputs - Reps override'!J2143 ), 'F_Inputs - Reps'!J2143, 'F_Inputs - Reps override'!J2143 ) )</f>
        <v>0</v>
      </c>
      <c r="L2143" s="7">
        <f t="shared" si="34"/>
        <v>0</v>
      </c>
      <c r="M2143" t="str">
        <f xml:space="preserve"> INDEX(Lookup!$D$3:$D$134, MATCH('Inputs - Reps'!D2143, Lookup!$C$3:$C$134, 0),)</f>
        <v>B capex WN</v>
      </c>
    </row>
    <row r="2144" spans="3:13">
      <c r="C2144" s="15" t="s">
        <v>313</v>
      </c>
      <c r="D2144" s="15" t="s">
        <v>92</v>
      </c>
      <c r="E2144" s="15" t="s">
        <v>93</v>
      </c>
      <c r="F2144" s="15" t="s">
        <v>36</v>
      </c>
      <c r="G2144" s="15">
        <f xml:space="preserve"> IF( ISNA( 'F_Inputs - Reps override'!F2144 ), "", IF( ISBLANK( 'F_Inputs - Reps override'!F2144 ), 'F_Inputs - Reps'!F2144, 'F_Inputs - Reps override'!F2144 ) )</f>
        <v>0</v>
      </c>
      <c r="H2144" s="15">
        <f xml:space="preserve"> IF( ISNA( 'F_Inputs - Reps override'!G2144 ), "", IF( ISBLANK( 'F_Inputs - Reps override'!G2144 ), 'F_Inputs - Reps'!G2144, 'F_Inputs - Reps override'!G2144 ) )</f>
        <v>0</v>
      </c>
      <c r="I2144" s="15">
        <f xml:space="preserve"> IF( ISNA( 'F_Inputs - Reps override'!H2144 ), "", IF( ISBLANK( 'F_Inputs - Reps override'!H2144 ), 'F_Inputs - Reps'!H2144, 'F_Inputs - Reps override'!H2144 ) )</f>
        <v>0</v>
      </c>
      <c r="J2144" s="15">
        <f xml:space="preserve"> IF( ISNA( 'F_Inputs - Reps override'!I2144 ), "", IF( ISBLANK( 'F_Inputs - Reps override'!I2144 ), 'F_Inputs - Reps'!I2144, 'F_Inputs - Reps override'!I2144 ) )</f>
        <v>0</v>
      </c>
      <c r="K2144" s="15">
        <f xml:space="preserve"> IF( ISNA( 'F_Inputs - Reps override'!J2144 ), "", IF( ISBLANK( 'F_Inputs - Reps override'!J2144 ), 'F_Inputs - Reps'!J2144, 'F_Inputs - Reps override'!J2144 ) )</f>
        <v>0</v>
      </c>
      <c r="L2144" s="7">
        <f t="shared" si="34"/>
        <v>0</v>
      </c>
      <c r="M2144" t="str">
        <f xml:space="preserve"> INDEX(Lookup!$D$3:$D$134, MATCH('Inputs - Reps'!D2144, Lookup!$C$3:$C$134, 0),)</f>
        <v>Plus Capex WR</v>
      </c>
    </row>
    <row r="2145" spans="3:13">
      <c r="C2145" s="15" t="s">
        <v>313</v>
      </c>
      <c r="D2145" s="15" t="s">
        <v>94</v>
      </c>
      <c r="E2145" s="15" t="s">
        <v>95</v>
      </c>
      <c r="F2145" s="15" t="s">
        <v>36</v>
      </c>
      <c r="G2145" s="15">
        <f xml:space="preserve"> IF( ISNA( 'F_Inputs - Reps override'!F2145 ), "", IF( ISBLANK( 'F_Inputs - Reps override'!F2145 ), 'F_Inputs - Reps'!F2145, 'F_Inputs - Reps override'!F2145 ) )</f>
        <v>0</v>
      </c>
      <c r="H2145" s="15">
        <f xml:space="preserve"> IF( ISNA( 'F_Inputs - Reps override'!G2145 ), "", IF( ISBLANK( 'F_Inputs - Reps override'!G2145 ), 'F_Inputs - Reps'!G2145, 'F_Inputs - Reps override'!G2145 ) )</f>
        <v>0</v>
      </c>
      <c r="I2145" s="15">
        <f xml:space="preserve"> IF( ISNA( 'F_Inputs - Reps override'!H2145 ), "", IF( ISBLANK( 'F_Inputs - Reps override'!H2145 ), 'F_Inputs - Reps'!H2145, 'F_Inputs - Reps override'!H2145 ) )</f>
        <v>0</v>
      </c>
      <c r="J2145" s="15">
        <f xml:space="preserve"> IF( ISNA( 'F_Inputs - Reps override'!I2145 ), "", IF( ISBLANK( 'F_Inputs - Reps override'!I2145 ), 'F_Inputs - Reps'!I2145, 'F_Inputs - Reps override'!I2145 ) )</f>
        <v>0</v>
      </c>
      <c r="K2145" s="15">
        <f xml:space="preserve"> IF( ISNA( 'F_Inputs - Reps override'!J2145 ), "", IF( ISBLANK( 'F_Inputs - Reps override'!J2145 ), 'F_Inputs - Reps'!J2145, 'F_Inputs - Reps override'!J2145 ) )</f>
        <v>0</v>
      </c>
      <c r="L2145" s="7">
        <f t="shared" si="34"/>
        <v>0</v>
      </c>
      <c r="M2145" t="str">
        <f xml:space="preserve"> INDEX(Lookup!$D$3:$D$134, MATCH('Inputs - Reps'!D2145, Lookup!$C$3:$C$134, 0),)</f>
        <v>Plus Capex WN</v>
      </c>
    </row>
    <row r="2146" spans="3:13">
      <c r="C2146" s="15" t="s">
        <v>313</v>
      </c>
      <c r="D2146" s="15" t="s">
        <v>96</v>
      </c>
      <c r="E2146" s="15" t="s">
        <v>97</v>
      </c>
      <c r="F2146" s="15" t="s">
        <v>36</v>
      </c>
      <c r="G2146" s="15">
        <f xml:space="preserve"> IF( ISNA( 'F_Inputs - Reps override'!F2146 ), "", IF( ISBLANK( 'F_Inputs - Reps override'!F2146 ), 'F_Inputs - Reps'!F2146, 'F_Inputs - Reps override'!F2146 ) )</f>
        <v>0</v>
      </c>
      <c r="H2146" s="15">
        <f xml:space="preserve"> IF( ISNA( 'F_Inputs - Reps override'!G2146 ), "", IF( ISBLANK( 'F_Inputs - Reps override'!G2146 ), 'F_Inputs - Reps'!G2146, 'F_Inputs - Reps override'!G2146 ) )</f>
        <v>0</v>
      </c>
      <c r="I2146" s="15">
        <f xml:space="preserve"> IF( ISNA( 'F_Inputs - Reps override'!H2146 ), "", IF( ISBLANK( 'F_Inputs - Reps override'!H2146 ), 'F_Inputs - Reps'!H2146, 'F_Inputs - Reps override'!H2146 ) )</f>
        <v>0</v>
      </c>
      <c r="J2146" s="15">
        <f xml:space="preserve"> IF( ISNA( 'F_Inputs - Reps override'!I2146 ), "", IF( ISBLANK( 'F_Inputs - Reps override'!I2146 ), 'F_Inputs - Reps'!I2146, 'F_Inputs - Reps override'!I2146 ) )</f>
        <v>0</v>
      </c>
      <c r="K2146" s="15">
        <f xml:space="preserve"> IF( ISNA( 'F_Inputs - Reps override'!J2146 ), "", IF( ISBLANK( 'F_Inputs - Reps override'!J2146 ), 'F_Inputs - Reps'!J2146, 'F_Inputs - Reps override'!J2146 ) )</f>
        <v>0</v>
      </c>
      <c r="L2146" s="7">
        <f t="shared" si="34"/>
        <v>0</v>
      </c>
      <c r="M2146" t="str">
        <f xml:space="preserve"> INDEX(Lookup!$D$3:$D$134, MATCH('Inputs - Reps'!D2146, Lookup!$C$3:$C$134, 0),)</f>
        <v>Plus Capex WN</v>
      </c>
    </row>
    <row r="2147" spans="3:13">
      <c r="C2147" s="15" t="s">
        <v>313</v>
      </c>
      <c r="D2147" s="15" t="s">
        <v>98</v>
      </c>
      <c r="E2147" s="15" t="s">
        <v>99</v>
      </c>
      <c r="F2147" s="15" t="s">
        <v>36</v>
      </c>
      <c r="G2147" s="15">
        <f xml:space="preserve"> IF( ISNA( 'F_Inputs - Reps override'!F2147 ), "", IF( ISBLANK( 'F_Inputs - Reps override'!F2147 ), 'F_Inputs - Reps'!F2147, 'F_Inputs - Reps override'!F2147 ) )</f>
        <v>0</v>
      </c>
      <c r="H2147" s="15">
        <f xml:space="preserve"> IF( ISNA( 'F_Inputs - Reps override'!G2147 ), "", IF( ISBLANK( 'F_Inputs - Reps override'!G2147 ), 'F_Inputs - Reps'!G2147, 'F_Inputs - Reps override'!G2147 ) )</f>
        <v>0</v>
      </c>
      <c r="I2147" s="15">
        <f xml:space="preserve"> IF( ISNA( 'F_Inputs - Reps override'!H2147 ), "", IF( ISBLANK( 'F_Inputs - Reps override'!H2147 ), 'F_Inputs - Reps'!H2147, 'F_Inputs - Reps override'!H2147 ) )</f>
        <v>0</v>
      </c>
      <c r="J2147" s="15">
        <f xml:space="preserve"> IF( ISNA( 'F_Inputs - Reps override'!I2147 ), "", IF( ISBLANK( 'F_Inputs - Reps override'!I2147 ), 'F_Inputs - Reps'!I2147, 'F_Inputs - Reps override'!I2147 ) )</f>
        <v>0</v>
      </c>
      <c r="K2147" s="15">
        <f xml:space="preserve"> IF( ISNA( 'F_Inputs - Reps override'!J2147 ), "", IF( ISBLANK( 'F_Inputs - Reps override'!J2147 ), 'F_Inputs - Reps'!J2147, 'F_Inputs - Reps override'!J2147 ) )</f>
        <v>0</v>
      </c>
      <c r="L2147" s="7">
        <f t="shared" si="34"/>
        <v>0</v>
      </c>
      <c r="M2147" t="str">
        <f xml:space="preserve"> INDEX(Lookup!$D$3:$D$134, MATCH('Inputs - Reps'!D2147, Lookup!$C$3:$C$134, 0),)</f>
        <v>Plus Capex WN</v>
      </c>
    </row>
    <row r="2148" spans="3:13">
      <c r="C2148" s="15" t="s">
        <v>313</v>
      </c>
      <c r="D2148" s="15" t="s">
        <v>100</v>
      </c>
      <c r="E2148" s="15" t="s">
        <v>101</v>
      </c>
      <c r="F2148" s="15" t="s">
        <v>36</v>
      </c>
      <c r="G2148" s="15">
        <f xml:space="preserve"> IF( ISNA( 'F_Inputs - Reps override'!F2148 ), "", IF( ISBLANK( 'F_Inputs - Reps override'!F2148 ), 'F_Inputs - Reps'!F2148, 'F_Inputs - Reps override'!F2148 ) )</f>
        <v>0</v>
      </c>
      <c r="H2148" s="15">
        <f xml:space="preserve"> IF( ISNA( 'F_Inputs - Reps override'!G2148 ), "", IF( ISBLANK( 'F_Inputs - Reps override'!G2148 ), 'F_Inputs - Reps'!G2148, 'F_Inputs - Reps override'!G2148 ) )</f>
        <v>0</v>
      </c>
      <c r="I2148" s="15">
        <f xml:space="preserve"> IF( ISNA( 'F_Inputs - Reps override'!H2148 ), "", IF( ISBLANK( 'F_Inputs - Reps override'!H2148 ), 'F_Inputs - Reps'!H2148, 'F_Inputs - Reps override'!H2148 ) )</f>
        <v>0</v>
      </c>
      <c r="J2148" s="15">
        <f xml:space="preserve"> IF( ISNA( 'F_Inputs - Reps override'!I2148 ), "", IF( ISBLANK( 'F_Inputs - Reps override'!I2148 ), 'F_Inputs - Reps'!I2148, 'F_Inputs - Reps override'!I2148 ) )</f>
        <v>0</v>
      </c>
      <c r="K2148" s="15">
        <f xml:space="preserve"> IF( ISNA( 'F_Inputs - Reps override'!J2148 ), "", IF( ISBLANK( 'F_Inputs - Reps override'!J2148 ), 'F_Inputs - Reps'!J2148, 'F_Inputs - Reps override'!J2148 ) )</f>
        <v>0</v>
      </c>
      <c r="L2148" s="7">
        <f t="shared" si="34"/>
        <v>0</v>
      </c>
      <c r="M2148" t="str">
        <f xml:space="preserve"> INDEX(Lookup!$D$3:$D$134, MATCH('Inputs - Reps'!D2148, Lookup!$C$3:$C$134, 0),)</f>
        <v>Plus Capex WR</v>
      </c>
    </row>
    <row r="2149" spans="3:13">
      <c r="C2149" s="15" t="s">
        <v>313</v>
      </c>
      <c r="D2149" s="15" t="s">
        <v>102</v>
      </c>
      <c r="E2149" s="15" t="s">
        <v>103</v>
      </c>
      <c r="F2149" s="15" t="s">
        <v>36</v>
      </c>
      <c r="G2149" s="15">
        <f xml:space="preserve"> IF( ISNA( 'F_Inputs - Reps override'!F2149 ), "", IF( ISBLANK( 'F_Inputs - Reps override'!F2149 ), 'F_Inputs - Reps'!F2149, 'F_Inputs - Reps override'!F2149 ) )</f>
        <v>0</v>
      </c>
      <c r="H2149" s="15">
        <f xml:space="preserve"> IF( ISNA( 'F_Inputs - Reps override'!G2149 ), "", IF( ISBLANK( 'F_Inputs - Reps override'!G2149 ), 'F_Inputs - Reps'!G2149, 'F_Inputs - Reps override'!G2149 ) )</f>
        <v>0</v>
      </c>
      <c r="I2149" s="15">
        <f xml:space="preserve"> IF( ISNA( 'F_Inputs - Reps override'!H2149 ), "", IF( ISBLANK( 'F_Inputs - Reps override'!H2149 ), 'F_Inputs - Reps'!H2149, 'F_Inputs - Reps override'!H2149 ) )</f>
        <v>0</v>
      </c>
      <c r="J2149" s="15">
        <f xml:space="preserve"> IF( ISNA( 'F_Inputs - Reps override'!I2149 ), "", IF( ISBLANK( 'F_Inputs - Reps override'!I2149 ), 'F_Inputs - Reps'!I2149, 'F_Inputs - Reps override'!I2149 ) )</f>
        <v>0</v>
      </c>
      <c r="K2149" s="15">
        <f xml:space="preserve"> IF( ISNA( 'F_Inputs - Reps override'!J2149 ), "", IF( ISBLANK( 'F_Inputs - Reps override'!J2149 ), 'F_Inputs - Reps'!J2149, 'F_Inputs - Reps override'!J2149 ) )</f>
        <v>0</v>
      </c>
      <c r="L2149" s="7">
        <f t="shared" si="34"/>
        <v>0</v>
      </c>
      <c r="M2149" t="str">
        <f xml:space="preserve"> INDEX(Lookup!$D$3:$D$134, MATCH('Inputs - Reps'!D2149, Lookup!$C$3:$C$134, 0),)</f>
        <v>Plus Capex WN</v>
      </c>
    </row>
    <row r="2150" spans="3:13">
      <c r="C2150" s="15" t="s">
        <v>313</v>
      </c>
      <c r="D2150" s="15" t="s">
        <v>104</v>
      </c>
      <c r="E2150" s="15" t="s">
        <v>105</v>
      </c>
      <c r="F2150" s="15" t="s">
        <v>36</v>
      </c>
      <c r="G2150" s="15">
        <f xml:space="preserve"> IF( ISNA( 'F_Inputs - Reps override'!F2150 ), "", IF( ISBLANK( 'F_Inputs - Reps override'!F2150 ), 'F_Inputs - Reps'!F2150, 'F_Inputs - Reps override'!F2150 ) )</f>
        <v>0</v>
      </c>
      <c r="H2150" s="15">
        <f xml:space="preserve"> IF( ISNA( 'F_Inputs - Reps override'!G2150 ), "", IF( ISBLANK( 'F_Inputs - Reps override'!G2150 ), 'F_Inputs - Reps'!G2150, 'F_Inputs - Reps override'!G2150 ) )</f>
        <v>0</v>
      </c>
      <c r="I2150" s="15">
        <f xml:space="preserve"> IF( ISNA( 'F_Inputs - Reps override'!H2150 ), "", IF( ISBLANK( 'F_Inputs - Reps override'!H2150 ), 'F_Inputs - Reps'!H2150, 'F_Inputs - Reps override'!H2150 ) )</f>
        <v>0</v>
      </c>
      <c r="J2150" s="15">
        <f xml:space="preserve"> IF( ISNA( 'F_Inputs - Reps override'!I2150 ), "", IF( ISBLANK( 'F_Inputs - Reps override'!I2150 ), 'F_Inputs - Reps'!I2150, 'F_Inputs - Reps override'!I2150 ) )</f>
        <v>0</v>
      </c>
      <c r="K2150" s="15">
        <f xml:space="preserve"> IF( ISNA( 'F_Inputs - Reps override'!J2150 ), "", IF( ISBLANK( 'F_Inputs - Reps override'!J2150 ), 'F_Inputs - Reps'!J2150, 'F_Inputs - Reps override'!J2150 ) )</f>
        <v>0</v>
      </c>
      <c r="L2150" s="7">
        <f t="shared" si="34"/>
        <v>0</v>
      </c>
      <c r="M2150" t="str">
        <f xml:space="preserve"> INDEX(Lookup!$D$3:$D$134, MATCH('Inputs - Reps'!D2150, Lookup!$C$3:$C$134, 0),)</f>
        <v>Plus Capex WN</v>
      </c>
    </row>
    <row r="2151" spans="3:13">
      <c r="C2151" s="15" t="s">
        <v>313</v>
      </c>
      <c r="D2151" s="15" t="s">
        <v>106</v>
      </c>
      <c r="E2151" s="15" t="s">
        <v>107</v>
      </c>
      <c r="F2151" s="15" t="s">
        <v>36</v>
      </c>
      <c r="G2151" s="15">
        <f xml:space="preserve"> IF( ISNA( 'F_Inputs - Reps override'!F2151 ), "", IF( ISBLANK( 'F_Inputs - Reps override'!F2151 ), 'F_Inputs - Reps'!F2151, 'F_Inputs - Reps override'!F2151 ) )</f>
        <v>19.558454745133801</v>
      </c>
      <c r="H2151" s="15">
        <f xml:space="preserve"> IF( ISNA( 'F_Inputs - Reps override'!G2151 ), "", IF( ISBLANK( 'F_Inputs - Reps override'!G2151 ), 'F_Inputs - Reps'!G2151, 'F_Inputs - Reps override'!G2151 ) )</f>
        <v>19.166367449682902</v>
      </c>
      <c r="I2151" s="15">
        <f xml:space="preserve"> IF( ISNA( 'F_Inputs - Reps override'!H2151 ), "", IF( ISBLANK( 'F_Inputs - Reps override'!H2151 ), 'F_Inputs - Reps'!H2151, 'F_Inputs - Reps override'!H2151 ) )</f>
        <v>18.766955768982399</v>
      </c>
      <c r="J2151" s="15">
        <f xml:space="preserve"> IF( ISNA( 'F_Inputs - Reps override'!I2151 ), "", IF( ISBLANK( 'F_Inputs - Reps override'!I2151 ), 'F_Inputs - Reps'!I2151, 'F_Inputs - Reps override'!I2151 ) )</f>
        <v>18.830759003498699</v>
      </c>
      <c r="K2151" s="15">
        <f xml:space="preserve"> IF( ISNA( 'F_Inputs - Reps override'!J2151 ), "", IF( ISBLANK( 'F_Inputs - Reps override'!J2151 ), 'F_Inputs - Reps'!J2151, 'F_Inputs - Reps override'!J2151 ) )</f>
        <v>18.935242100115399</v>
      </c>
      <c r="L2151" s="7">
        <f t="shared" si="34"/>
        <v>95.257779067413196</v>
      </c>
      <c r="M2151" t="str">
        <f xml:space="preserve"> INDEX(Lookup!$D$3:$D$134, MATCH('Inputs - Reps'!D2151, Lookup!$C$3:$C$134, 0),)</f>
        <v>Plus Capex WN</v>
      </c>
    </row>
    <row r="2152" spans="3:13">
      <c r="C2152" s="15" t="s">
        <v>313</v>
      </c>
      <c r="D2152" s="15" t="s">
        <v>108</v>
      </c>
      <c r="E2152" s="15" t="s">
        <v>109</v>
      </c>
      <c r="F2152" s="15" t="s">
        <v>36</v>
      </c>
      <c r="G2152" s="15">
        <f xml:space="preserve"> IF( ISNA( 'F_Inputs - Reps override'!F2152 ), "", IF( ISBLANK( 'F_Inputs - Reps override'!F2152 ), 'F_Inputs - Reps'!F2152, 'F_Inputs - Reps override'!F2152 ) )</f>
        <v>0</v>
      </c>
      <c r="H2152" s="15">
        <f xml:space="preserve"> IF( ISNA( 'F_Inputs - Reps override'!G2152 ), "", IF( ISBLANK( 'F_Inputs - Reps override'!G2152 ), 'F_Inputs - Reps'!G2152, 'F_Inputs - Reps override'!G2152 ) )</f>
        <v>0</v>
      </c>
      <c r="I2152" s="15">
        <f xml:space="preserve"> IF( ISNA( 'F_Inputs - Reps override'!H2152 ), "", IF( ISBLANK( 'F_Inputs - Reps override'!H2152 ), 'F_Inputs - Reps'!H2152, 'F_Inputs - Reps override'!H2152 ) )</f>
        <v>0</v>
      </c>
      <c r="J2152" s="15">
        <f xml:space="preserve"> IF( ISNA( 'F_Inputs - Reps override'!I2152 ), "", IF( ISBLANK( 'F_Inputs - Reps override'!I2152 ), 'F_Inputs - Reps'!I2152, 'F_Inputs - Reps override'!I2152 ) )</f>
        <v>0</v>
      </c>
      <c r="K2152" s="15">
        <f xml:space="preserve"> IF( ISNA( 'F_Inputs - Reps override'!J2152 ), "", IF( ISBLANK( 'F_Inputs - Reps override'!J2152 ), 'F_Inputs - Reps'!J2152, 'F_Inputs - Reps override'!J2152 ) )</f>
        <v>0</v>
      </c>
      <c r="L2152" s="7">
        <f t="shared" si="34"/>
        <v>0</v>
      </c>
      <c r="M2152" t="str">
        <f xml:space="preserve"> INDEX(Lookup!$D$3:$D$134, MATCH('Inputs - Reps'!D2152, Lookup!$C$3:$C$134, 0),)</f>
        <v>Plus Capex WR</v>
      </c>
    </row>
    <row r="2153" spans="3:13">
      <c r="C2153" s="15" t="s">
        <v>313</v>
      </c>
      <c r="D2153" s="15" t="s">
        <v>110</v>
      </c>
      <c r="E2153" s="15" t="s">
        <v>111</v>
      </c>
      <c r="F2153" s="15" t="s">
        <v>36</v>
      </c>
      <c r="G2153" s="15">
        <f xml:space="preserve"> IF( ISNA( 'F_Inputs - Reps override'!F2153 ), "", IF( ISBLANK( 'F_Inputs - Reps override'!F2153 ), 'F_Inputs - Reps'!F2153, 'F_Inputs - Reps override'!F2153 ) )</f>
        <v>0</v>
      </c>
      <c r="H2153" s="15">
        <f xml:space="preserve"> IF( ISNA( 'F_Inputs - Reps override'!G2153 ), "", IF( ISBLANK( 'F_Inputs - Reps override'!G2153 ), 'F_Inputs - Reps'!G2153, 'F_Inputs - Reps override'!G2153 ) )</f>
        <v>0</v>
      </c>
      <c r="I2153" s="15">
        <f xml:space="preserve"> IF( ISNA( 'F_Inputs - Reps override'!H2153 ), "", IF( ISBLANK( 'F_Inputs - Reps override'!H2153 ), 'F_Inputs - Reps'!H2153, 'F_Inputs - Reps override'!H2153 ) )</f>
        <v>0</v>
      </c>
      <c r="J2153" s="15">
        <f xml:space="preserve"> IF( ISNA( 'F_Inputs - Reps override'!I2153 ), "", IF( ISBLANK( 'F_Inputs - Reps override'!I2153 ), 'F_Inputs - Reps'!I2153, 'F_Inputs - Reps override'!I2153 ) )</f>
        <v>0</v>
      </c>
      <c r="K2153" s="15">
        <f xml:space="preserve"> IF( ISNA( 'F_Inputs - Reps override'!J2153 ), "", IF( ISBLANK( 'F_Inputs - Reps override'!J2153 ), 'F_Inputs - Reps'!J2153, 'F_Inputs - Reps override'!J2153 ) )</f>
        <v>0</v>
      </c>
      <c r="L2153" s="7">
        <f t="shared" si="34"/>
        <v>0</v>
      </c>
      <c r="M2153" t="str">
        <f xml:space="preserve"> INDEX(Lookup!$D$3:$D$134, MATCH('Inputs - Reps'!D2153, Lookup!$C$3:$C$134, 0),)</f>
        <v>Plus Capex WN</v>
      </c>
    </row>
    <row r="2154" spans="3:13">
      <c r="C2154" s="15" t="s">
        <v>313</v>
      </c>
      <c r="D2154" s="15" t="s">
        <v>112</v>
      </c>
      <c r="E2154" s="15" t="s">
        <v>113</v>
      </c>
      <c r="F2154" s="15" t="s">
        <v>36</v>
      </c>
      <c r="G2154" s="15">
        <f xml:space="preserve"> IF( ISNA( 'F_Inputs - Reps override'!F2154 ), "", IF( ISBLANK( 'F_Inputs - Reps override'!F2154 ), 'F_Inputs - Reps'!F2154, 'F_Inputs - Reps override'!F2154 ) )</f>
        <v>8.3350000000000009</v>
      </c>
      <c r="H2154" s="15">
        <f xml:space="preserve"> IF( ISNA( 'F_Inputs - Reps override'!G2154 ), "", IF( ISBLANK( 'F_Inputs - Reps override'!G2154 ), 'F_Inputs - Reps'!G2154, 'F_Inputs - Reps override'!G2154 ) )</f>
        <v>8.7959999999999994</v>
      </c>
      <c r="I2154" s="15">
        <f xml:space="preserve"> IF( ISNA( 'F_Inputs - Reps override'!H2154 ), "", IF( ISBLANK( 'F_Inputs - Reps override'!H2154 ), 'F_Inputs - Reps'!H2154, 'F_Inputs - Reps override'!H2154 ) )</f>
        <v>9.2650000000000006</v>
      </c>
      <c r="J2154" s="15">
        <f xml:space="preserve"> IF( ISNA( 'F_Inputs - Reps override'!I2154 ), "", IF( ISBLANK( 'F_Inputs - Reps override'!I2154 ), 'F_Inputs - Reps'!I2154, 'F_Inputs - Reps override'!I2154 ) )</f>
        <v>9.7420000000000009</v>
      </c>
      <c r="K2154" s="15">
        <f xml:space="preserve"> IF( ISNA( 'F_Inputs - Reps override'!J2154 ), "", IF( ISBLANK( 'F_Inputs - Reps override'!J2154 ), 'F_Inputs - Reps'!J2154, 'F_Inputs - Reps override'!J2154 ) )</f>
        <v>10.227</v>
      </c>
      <c r="L2154" s="7">
        <f t="shared" si="34"/>
        <v>46.365000000000009</v>
      </c>
      <c r="M2154" t="str">
        <f xml:space="preserve"> INDEX(Lookup!$D$3:$D$134, MATCH('Inputs - Reps'!D2154, Lookup!$C$3:$C$134, 0),)</f>
        <v>Plus Capex WN</v>
      </c>
    </row>
    <row r="2155" spans="3:13">
      <c r="C2155" s="15" t="s">
        <v>313</v>
      </c>
      <c r="D2155" s="15" t="s">
        <v>114</v>
      </c>
      <c r="E2155" s="15" t="s">
        <v>115</v>
      </c>
      <c r="F2155" s="15" t="s">
        <v>36</v>
      </c>
      <c r="G2155" s="15">
        <f xml:space="preserve"> IF( ISNA( 'F_Inputs - Reps override'!F2155 ), "", IF( ISBLANK( 'F_Inputs - Reps override'!F2155 ), 'F_Inputs - Reps'!F2155, 'F_Inputs - Reps override'!F2155 ) )</f>
        <v>0</v>
      </c>
      <c r="H2155" s="15">
        <f xml:space="preserve"> IF( ISNA( 'F_Inputs - Reps override'!G2155 ), "", IF( ISBLANK( 'F_Inputs - Reps override'!G2155 ), 'F_Inputs - Reps'!G2155, 'F_Inputs - Reps override'!G2155 ) )</f>
        <v>0</v>
      </c>
      <c r="I2155" s="15">
        <f xml:space="preserve"> IF( ISNA( 'F_Inputs - Reps override'!H2155 ), "", IF( ISBLANK( 'F_Inputs - Reps override'!H2155 ), 'F_Inputs - Reps'!H2155, 'F_Inputs - Reps override'!H2155 ) )</f>
        <v>0</v>
      </c>
      <c r="J2155" s="15">
        <f xml:space="preserve"> IF( ISNA( 'F_Inputs - Reps override'!I2155 ), "", IF( ISBLANK( 'F_Inputs - Reps override'!I2155 ), 'F_Inputs - Reps'!I2155, 'F_Inputs - Reps override'!I2155 ) )</f>
        <v>0</v>
      </c>
      <c r="K2155" s="15">
        <f xml:space="preserve"> IF( ISNA( 'F_Inputs - Reps override'!J2155 ), "", IF( ISBLANK( 'F_Inputs - Reps override'!J2155 ), 'F_Inputs - Reps'!J2155, 'F_Inputs - Reps override'!J2155 ) )</f>
        <v>0</v>
      </c>
      <c r="L2155" s="7">
        <f t="shared" si="34"/>
        <v>0</v>
      </c>
      <c r="M2155" t="str">
        <f xml:space="preserve"> INDEX(Lookup!$D$3:$D$134, MATCH('Inputs - Reps'!D2155, Lookup!$C$3:$C$134, 0),)</f>
        <v>Plus Capex WN</v>
      </c>
    </row>
    <row r="2156" spans="3:13">
      <c r="C2156" s="15" t="s">
        <v>313</v>
      </c>
      <c r="D2156" s="15" t="s">
        <v>116</v>
      </c>
      <c r="E2156" s="15" t="s">
        <v>117</v>
      </c>
      <c r="F2156" s="15" t="s">
        <v>36</v>
      </c>
      <c r="G2156" s="15">
        <f xml:space="preserve"> IF( ISNA( 'F_Inputs - Reps override'!F2156 ), "", IF( ISBLANK( 'F_Inputs - Reps override'!F2156 ), 'F_Inputs - Reps'!F2156, 'F_Inputs - Reps override'!F2156 ) )</f>
        <v>6.8089828782007702</v>
      </c>
      <c r="H2156" s="15">
        <f xml:space="preserve"> IF( ISNA( 'F_Inputs - Reps override'!G2156 ), "", IF( ISBLANK( 'F_Inputs - Reps override'!G2156 ), 'F_Inputs - Reps'!G2156, 'F_Inputs - Reps override'!G2156 ) )</f>
        <v>5.2782204925442402</v>
      </c>
      <c r="I2156" s="15">
        <f xml:space="preserve"> IF( ISNA( 'F_Inputs - Reps override'!H2156 ), "", IF( ISBLANK( 'F_Inputs - Reps override'!H2156 ), 'F_Inputs - Reps'!H2156, 'F_Inputs - Reps override'!H2156 ) )</f>
        <v>14.253322710914899</v>
      </c>
      <c r="J2156" s="15">
        <f xml:space="preserve"> IF( ISNA( 'F_Inputs - Reps override'!I2156 ), "", IF( ISBLANK( 'F_Inputs - Reps override'!I2156 ), 'F_Inputs - Reps'!I2156, 'F_Inputs - Reps override'!I2156 ) )</f>
        <v>21.432475559929799</v>
      </c>
      <c r="K2156" s="15">
        <f xml:space="preserve"> IF( ISNA( 'F_Inputs - Reps override'!J2156 ), "", IF( ISBLANK( 'F_Inputs - Reps override'!J2156 ), 'F_Inputs - Reps'!J2156, 'F_Inputs - Reps override'!J2156 ) )</f>
        <v>21.0866083564223</v>
      </c>
      <c r="L2156" s="7">
        <f t="shared" si="34"/>
        <v>68.859609998012004</v>
      </c>
      <c r="M2156" t="str">
        <f xml:space="preserve"> INDEX(Lookup!$D$3:$D$134, MATCH('Inputs - Reps'!D2156, Lookup!$C$3:$C$134, 0),)</f>
        <v>E Capex WR</v>
      </c>
    </row>
    <row r="2157" spans="3:13">
      <c r="C2157" s="15" t="s">
        <v>313</v>
      </c>
      <c r="D2157" s="15" t="s">
        <v>118</v>
      </c>
      <c r="E2157" s="15" t="s">
        <v>119</v>
      </c>
      <c r="F2157" s="15" t="s">
        <v>36</v>
      </c>
      <c r="G2157" s="15">
        <f xml:space="preserve"> IF( ISNA( 'F_Inputs - Reps override'!F2157 ), "", IF( ISBLANK( 'F_Inputs - Reps override'!F2157 ), 'F_Inputs - Reps'!F2157, 'F_Inputs - Reps override'!F2157 ) )</f>
        <v>0</v>
      </c>
      <c r="H2157" s="15">
        <f xml:space="preserve"> IF( ISNA( 'F_Inputs - Reps override'!G2157 ), "", IF( ISBLANK( 'F_Inputs - Reps override'!G2157 ), 'F_Inputs - Reps'!G2157, 'F_Inputs - Reps override'!G2157 ) )</f>
        <v>0</v>
      </c>
      <c r="I2157" s="15">
        <f xml:space="preserve"> IF( ISNA( 'F_Inputs - Reps override'!H2157 ), "", IF( ISBLANK( 'F_Inputs - Reps override'!H2157 ), 'F_Inputs - Reps'!H2157, 'F_Inputs - Reps override'!H2157 ) )</f>
        <v>0</v>
      </c>
      <c r="J2157" s="15">
        <f xml:space="preserve"> IF( ISNA( 'F_Inputs - Reps override'!I2157 ), "", IF( ISBLANK( 'F_Inputs - Reps override'!I2157 ), 'F_Inputs - Reps'!I2157, 'F_Inputs - Reps override'!I2157 ) )</f>
        <v>0</v>
      </c>
      <c r="K2157" s="15">
        <f xml:space="preserve"> IF( ISNA( 'F_Inputs - Reps override'!J2157 ), "", IF( ISBLANK( 'F_Inputs - Reps override'!J2157 ), 'F_Inputs - Reps'!J2157, 'F_Inputs - Reps override'!J2157 ) )</f>
        <v>0</v>
      </c>
      <c r="L2157" s="7">
        <f t="shared" si="34"/>
        <v>0</v>
      </c>
      <c r="M2157" t="str">
        <f xml:space="preserve"> INDEX(Lookup!$D$3:$D$134, MATCH('Inputs - Reps'!D2157, Lookup!$C$3:$C$134, 0),)</f>
        <v>E Capex WN</v>
      </c>
    </row>
    <row r="2158" spans="3:13">
      <c r="C2158" s="15" t="s">
        <v>313</v>
      </c>
      <c r="D2158" s="15" t="s">
        <v>120</v>
      </c>
      <c r="E2158" s="15" t="s">
        <v>121</v>
      </c>
      <c r="F2158" s="15" t="s">
        <v>36</v>
      </c>
      <c r="G2158" s="15">
        <f xml:space="preserve"> IF( ISNA( 'F_Inputs - Reps override'!F2158 ), "", IF( ISBLANK( 'F_Inputs - Reps override'!F2158 ), 'F_Inputs - Reps'!F2158, 'F_Inputs - Reps override'!F2158 ) )</f>
        <v>1.3768783881596001</v>
      </c>
      <c r="H2158" s="15">
        <f xml:space="preserve"> IF( ISNA( 'F_Inputs - Reps override'!G2158 ), "", IF( ISBLANK( 'F_Inputs - Reps override'!G2158 ), 'F_Inputs - Reps'!G2158, 'F_Inputs - Reps override'!G2158 ) )</f>
        <v>1.8961523428546001</v>
      </c>
      <c r="I2158" s="15">
        <f xml:space="preserve"> IF( ISNA( 'F_Inputs - Reps override'!H2158 ), "", IF( ISBLANK( 'F_Inputs - Reps override'!H2158 ), 'F_Inputs - Reps'!H2158, 'F_Inputs - Reps override'!H2158 ) )</f>
        <v>4.0610917555755996</v>
      </c>
      <c r="J2158" s="15">
        <f xml:space="preserve"> IF( ISNA( 'F_Inputs - Reps override'!I2158 ), "", IF( ISBLANK( 'F_Inputs - Reps override'!I2158 ), 'F_Inputs - Reps'!I2158, 'F_Inputs - Reps override'!I2158 ) )</f>
        <v>1.3659547607306</v>
      </c>
      <c r="K2158" s="15">
        <f xml:space="preserve"> IF( ISNA( 'F_Inputs - Reps override'!J2158 ), "", IF( ISBLANK( 'F_Inputs - Reps override'!J2158 ), 'F_Inputs - Reps'!J2158, 'F_Inputs - Reps override'!J2158 ) )</f>
        <v>1.2999227526785999</v>
      </c>
      <c r="L2158" s="7">
        <f t="shared" si="34"/>
        <v>9.9999999999990017</v>
      </c>
      <c r="M2158" t="str">
        <f xml:space="preserve"> INDEX(Lookup!$D$3:$D$134, MATCH('Inputs - Reps'!D2158, Lookup!$C$3:$C$134, 0),)</f>
        <v>E Capex WN</v>
      </c>
    </row>
    <row r="2159" spans="3:13">
      <c r="C2159" s="15" t="s">
        <v>313</v>
      </c>
      <c r="D2159" s="15" t="s">
        <v>122</v>
      </c>
      <c r="E2159" s="15" t="s">
        <v>123</v>
      </c>
      <c r="F2159" s="15" t="s">
        <v>36</v>
      </c>
      <c r="G2159" s="15">
        <f xml:space="preserve"> IF( ISNA( 'F_Inputs - Reps override'!F2159 ), "", IF( ISBLANK( 'F_Inputs - Reps override'!F2159 ), 'F_Inputs - Reps'!F2159, 'F_Inputs - Reps override'!F2159 ) )</f>
        <v>136.827006211613</v>
      </c>
      <c r="H2159" s="15">
        <f xml:space="preserve"> IF( ISNA( 'F_Inputs - Reps override'!G2159 ), "", IF( ISBLANK( 'F_Inputs - Reps override'!G2159 ), 'F_Inputs - Reps'!G2159, 'F_Inputs - Reps override'!G2159 ) )</f>
        <v>73.589110591301008</v>
      </c>
      <c r="I2159" s="15">
        <f xml:space="preserve"> IF( ISNA( 'F_Inputs - Reps override'!H2159 ), "", IF( ISBLANK( 'F_Inputs - Reps override'!H2159 ), 'F_Inputs - Reps'!H2159, 'F_Inputs - Reps override'!H2159 ) )</f>
        <v>43.555843141383995</v>
      </c>
      <c r="J2159" s="15">
        <f xml:space="preserve"> IF( ISNA( 'F_Inputs - Reps override'!I2159 ), "", IF( ISBLANK( 'F_Inputs - Reps override'!I2159 ), 'F_Inputs - Reps'!I2159, 'F_Inputs - Reps override'!I2159 ) )</f>
        <v>43.893808470585803</v>
      </c>
      <c r="K2159" s="15">
        <f xml:space="preserve"> IF( ISNA( 'F_Inputs - Reps override'!J2159 ), "", IF( ISBLANK( 'F_Inputs - Reps override'!J2159 ), 'F_Inputs - Reps'!J2159, 'F_Inputs - Reps override'!J2159 ) )</f>
        <v>51.120486416758801</v>
      </c>
      <c r="L2159" s="7">
        <f t="shared" si="34"/>
        <v>348.98625483164261</v>
      </c>
      <c r="M2159" t="str">
        <f xml:space="preserve"> INDEX(Lookup!$D$3:$D$134, MATCH('Inputs - Reps'!D2159, Lookup!$C$3:$C$134, 0),)</f>
        <v>E Capex WN</v>
      </c>
    </row>
    <row r="2160" spans="3:13">
      <c r="C2160" s="15" t="s">
        <v>313</v>
      </c>
      <c r="D2160" s="15" t="s">
        <v>124</v>
      </c>
      <c r="E2160" s="15" t="s">
        <v>125</v>
      </c>
      <c r="F2160" s="15" t="s">
        <v>36</v>
      </c>
      <c r="G2160" s="15">
        <f xml:space="preserve"> IF( ISNA( 'F_Inputs - Reps override'!F2160 ), "", IF( ISBLANK( 'F_Inputs - Reps override'!F2160 ), 'F_Inputs - Reps'!F2160, 'F_Inputs - Reps override'!F2160 ) )</f>
        <v>110.32072254359301</v>
      </c>
      <c r="H2160" s="15">
        <f xml:space="preserve"> IF( ISNA( 'F_Inputs - Reps override'!G2160 ), "", IF( ISBLANK( 'F_Inputs - Reps override'!G2160 ), 'F_Inputs - Reps'!G2160, 'F_Inputs - Reps override'!G2160 ) )</f>
        <v>111.623123778904</v>
      </c>
      <c r="I2160" s="15">
        <f xml:space="preserve"> IF( ISNA( 'F_Inputs - Reps override'!H2160 ), "", IF( ISBLANK( 'F_Inputs - Reps override'!H2160 ), 'F_Inputs - Reps'!H2160, 'F_Inputs - Reps override'!H2160 ) )</f>
        <v>111.421178759185</v>
      </c>
      <c r="J2160" s="15">
        <f xml:space="preserve"> IF( ISNA( 'F_Inputs - Reps override'!I2160 ), "", IF( ISBLANK( 'F_Inputs - Reps override'!I2160 ), 'F_Inputs - Reps'!I2160, 'F_Inputs - Reps override'!I2160 ) )</f>
        <v>120.411334456381</v>
      </c>
      <c r="K2160" s="15">
        <f xml:space="preserve"> IF( ISNA( 'F_Inputs - Reps override'!J2160 ), "", IF( ISBLANK( 'F_Inputs - Reps override'!J2160 ), 'F_Inputs - Reps'!J2160, 'F_Inputs - Reps override'!J2160 ) )</f>
        <v>120.995944816259</v>
      </c>
      <c r="L2160" s="7">
        <f t="shared" si="34"/>
        <v>574.77230435432193</v>
      </c>
      <c r="M2160" t="str">
        <f xml:space="preserve"> INDEX(Lookup!$D$3:$D$134, MATCH('Inputs - Reps'!D2160, Lookup!$C$3:$C$134, 0),)</f>
        <v>B Opex WWN</v>
      </c>
    </row>
    <row r="2161" spans="3:13">
      <c r="C2161" s="15" t="s">
        <v>313</v>
      </c>
      <c r="D2161" s="15" t="s">
        <v>126</v>
      </c>
      <c r="E2161" s="15" t="s">
        <v>127</v>
      </c>
      <c r="F2161" s="15" t="s">
        <v>36</v>
      </c>
      <c r="G2161" s="15">
        <f xml:space="preserve"> IF( ISNA( 'F_Inputs - Reps override'!F2161 ), "", IF( ISBLANK( 'F_Inputs - Reps override'!F2161 ), 'F_Inputs - Reps'!F2161, 'F_Inputs - Reps override'!F2161 ) )</f>
        <v>135.39467714889599</v>
      </c>
      <c r="H2161" s="15">
        <f xml:space="preserve"> IF( ISNA( 'F_Inputs - Reps override'!G2161 ), "", IF( ISBLANK( 'F_Inputs - Reps override'!G2161 ), 'F_Inputs - Reps'!G2161, 'F_Inputs - Reps override'!G2161 ) )</f>
        <v>136.94479012271901</v>
      </c>
      <c r="I2161" s="15">
        <f xml:space="preserve"> IF( ISNA( 'F_Inputs - Reps override'!H2161 ), "", IF( ISBLANK( 'F_Inputs - Reps override'!H2161 ), 'F_Inputs - Reps'!H2161, 'F_Inputs - Reps override'!H2161 ) )</f>
        <v>138.48997870194799</v>
      </c>
      <c r="J2161" s="15">
        <f xml:space="preserve"> IF( ISNA( 'F_Inputs - Reps override'!I2161 ), "", IF( ISBLANK( 'F_Inputs - Reps override'!I2161 ), 'F_Inputs - Reps'!I2161, 'F_Inputs - Reps override'!I2161 ) )</f>
        <v>141.57637273389901</v>
      </c>
      <c r="K2161" s="15">
        <f xml:space="preserve"> IF( ISNA( 'F_Inputs - Reps override'!J2161 ), "", IF( ISBLANK( 'F_Inputs - Reps override'!J2161 ), 'F_Inputs - Reps'!J2161, 'F_Inputs - Reps override'!J2161 ) )</f>
        <v>150.015876166472</v>
      </c>
      <c r="L2161" s="7">
        <f t="shared" si="34"/>
        <v>702.42169487393403</v>
      </c>
      <c r="M2161" t="str">
        <f xml:space="preserve"> INDEX(Lookup!$D$3:$D$134, MATCH('Inputs - Reps'!D2161, Lookup!$C$3:$C$134, 0),)</f>
        <v>B Opex WWN</v>
      </c>
    </row>
    <row r="2162" spans="3:13">
      <c r="C2162" s="15" t="s">
        <v>313</v>
      </c>
      <c r="D2162" s="15" t="s">
        <v>128</v>
      </c>
      <c r="E2162" s="15" t="s">
        <v>129</v>
      </c>
      <c r="F2162" s="15" t="s">
        <v>36</v>
      </c>
      <c r="G2162" s="15">
        <f xml:space="preserve"> IF( ISNA( 'F_Inputs - Reps override'!F2162 ), "", IF( ISBLANK( 'F_Inputs - Reps override'!F2162 ), 'F_Inputs - Reps'!F2162, 'F_Inputs - Reps override'!F2162 ) )</f>
        <v>7.6895900627358298</v>
      </c>
      <c r="H2162" s="15">
        <f xml:space="preserve"> IF( ISNA( 'F_Inputs - Reps override'!G2162 ), "", IF( ISBLANK( 'F_Inputs - Reps override'!G2162 ), 'F_Inputs - Reps'!G2162, 'F_Inputs - Reps override'!G2162 ) )</f>
        <v>7.7695292149126498</v>
      </c>
      <c r="I2162" s="15">
        <f xml:space="preserve"> IF( ISNA( 'F_Inputs - Reps override'!H2162 ), "", IF( ISBLANK( 'F_Inputs - Reps override'!H2162 ), 'F_Inputs - Reps'!H2162, 'F_Inputs - Reps override'!H2162 ) )</f>
        <v>7.8264355242662198</v>
      </c>
      <c r="J2162" s="15">
        <f xml:space="preserve"> IF( ISNA( 'F_Inputs - Reps override'!I2162 ), "", IF( ISBLANK( 'F_Inputs - Reps override'!I2162 ), 'F_Inputs - Reps'!I2162, 'F_Inputs - Reps override'!I2162 ) )</f>
        <v>7.9854397090146998</v>
      </c>
      <c r="K2162" s="15">
        <f xml:space="preserve"> IF( ISNA( 'F_Inputs - Reps override'!J2162 ), "", IF( ISBLANK( 'F_Inputs - Reps override'!J2162 ), 'F_Inputs - Reps'!J2162, 'F_Inputs - Reps override'!J2162 ) )</f>
        <v>8.1781011950843006</v>
      </c>
      <c r="L2162" s="7">
        <f t="shared" si="34"/>
        <v>39.449095706013701</v>
      </c>
      <c r="M2162" t="str">
        <f xml:space="preserve"> INDEX(Lookup!$D$3:$D$134, MATCH('Inputs - Reps'!D2162, Lookup!$C$3:$C$134, 0),)</f>
        <v>B Opex BIO</v>
      </c>
    </row>
    <row r="2163" spans="3:13">
      <c r="C2163" s="15" t="s">
        <v>313</v>
      </c>
      <c r="D2163" s="15" t="s">
        <v>130</v>
      </c>
      <c r="E2163" s="15" t="s">
        <v>131</v>
      </c>
      <c r="F2163" s="15" t="s">
        <v>36</v>
      </c>
      <c r="G2163" s="15">
        <f xml:space="preserve"> IF( ISNA( 'F_Inputs - Reps override'!F2163 ), "", IF( ISBLANK( 'F_Inputs - Reps override'!F2163 ), 'F_Inputs - Reps'!F2163, 'F_Inputs - Reps override'!F2163 ) )</f>
        <v>25.034358630107</v>
      </c>
      <c r="H2163" s="15">
        <f xml:space="preserve"> IF( ISNA( 'F_Inputs - Reps override'!G2163 ), "", IF( ISBLANK( 'F_Inputs - Reps override'!G2163 ), 'F_Inputs - Reps'!G2163, 'F_Inputs - Reps override'!G2163 ) )</f>
        <v>24.673825519137001</v>
      </c>
      <c r="I2163" s="15">
        <f xml:space="preserve"> IF( ISNA( 'F_Inputs - Reps override'!H2163 ), "", IF( ISBLANK( 'F_Inputs - Reps override'!H2163 ), 'F_Inputs - Reps'!H2163, 'F_Inputs - Reps override'!H2163 ) )</f>
        <v>24.303446347874399</v>
      </c>
      <c r="J2163" s="15">
        <f xml:space="preserve"> IF( ISNA( 'F_Inputs - Reps override'!I2163 ), "", IF( ISBLANK( 'F_Inputs - Reps override'!I2163 ), 'F_Inputs - Reps'!I2163, 'F_Inputs - Reps override'!I2163 ) )</f>
        <v>23.542898709666702</v>
      </c>
      <c r="K2163" s="15">
        <f xml:space="preserve"> IF( ISNA( 'F_Inputs - Reps override'!J2163 ), "", IF( ISBLANK( 'F_Inputs - Reps override'!J2163 ), 'F_Inputs - Reps'!J2163, 'F_Inputs - Reps override'!J2163 ) )</f>
        <v>23.1785843113488</v>
      </c>
      <c r="L2163" s="7">
        <f t="shared" si="34"/>
        <v>120.73311351813391</v>
      </c>
      <c r="M2163" t="str">
        <f xml:space="preserve"> INDEX(Lookup!$D$3:$D$134, MATCH('Inputs - Reps'!D2163, Lookup!$C$3:$C$134, 0),)</f>
        <v>B Opex BIO</v>
      </c>
    </row>
    <row r="2164" spans="3:13">
      <c r="C2164" s="15" t="s">
        <v>313</v>
      </c>
      <c r="D2164" s="15" t="s">
        <v>132</v>
      </c>
      <c r="E2164" s="15" t="s">
        <v>133</v>
      </c>
      <c r="F2164" s="15" t="s">
        <v>36</v>
      </c>
      <c r="G2164" s="15">
        <f xml:space="preserve"> IF( ISNA( 'F_Inputs - Reps override'!F2164 ), "", IF( ISBLANK( 'F_Inputs - Reps override'!F2164 ), 'F_Inputs - Reps'!F2164, 'F_Inputs - Reps override'!F2164 ) )</f>
        <v>8.9950846097080408</v>
      </c>
      <c r="H2164" s="15">
        <f xml:space="preserve"> IF( ISNA( 'F_Inputs - Reps override'!G2164 ), "", IF( ISBLANK( 'F_Inputs - Reps override'!G2164 ), 'F_Inputs - Reps'!G2164, 'F_Inputs - Reps override'!G2164 ) )</f>
        <v>9.0721560669782093</v>
      </c>
      <c r="I2164" s="15">
        <f xml:space="preserve"> IF( ISNA( 'F_Inputs - Reps override'!H2164 ), "", IF( ISBLANK( 'F_Inputs - Reps override'!H2164 ), 'F_Inputs - Reps'!H2164, 'F_Inputs - Reps override'!H2164 ) )</f>
        <v>9.2039421472460994</v>
      </c>
      <c r="J2164" s="15">
        <f xml:space="preserve"> IF( ISNA( 'F_Inputs - Reps override'!I2164 ), "", IF( ISBLANK( 'F_Inputs - Reps override'!I2164 ), 'F_Inputs - Reps'!I2164, 'F_Inputs - Reps override'!I2164 ) )</f>
        <v>9.3163847013263297</v>
      </c>
      <c r="K2164" s="15">
        <f xml:space="preserve"> IF( ISNA( 'F_Inputs - Reps override'!J2164 ), "", IF( ISBLANK( 'F_Inputs - Reps override'!J2164 ), 'F_Inputs - Reps'!J2164, 'F_Inputs - Reps override'!J2164 ) )</f>
        <v>9.5139250768169799</v>
      </c>
      <c r="L2164" s="7">
        <f t="shared" si="34"/>
        <v>46.101492602075659</v>
      </c>
      <c r="M2164" t="str">
        <f xml:space="preserve"> INDEX(Lookup!$D$3:$D$134, MATCH('Inputs - Reps'!D2164, Lookup!$C$3:$C$134, 0),)</f>
        <v>B Opex BIO</v>
      </c>
    </row>
    <row r="2165" spans="3:13">
      <c r="C2165" s="15" t="s">
        <v>313</v>
      </c>
      <c r="D2165" s="15" t="s">
        <v>134</v>
      </c>
      <c r="E2165" s="15" t="s">
        <v>135</v>
      </c>
      <c r="F2165" s="15" t="s">
        <v>36</v>
      </c>
      <c r="G2165" s="15">
        <f xml:space="preserve"> IF( ISNA( 'F_Inputs - Reps override'!F2165 ), "", IF( ISBLANK( 'F_Inputs - Reps override'!F2165 ), 'F_Inputs - Reps'!F2165, 'F_Inputs - Reps override'!F2165 ) )</f>
        <v>0.94811918444150101</v>
      </c>
      <c r="H2165" s="15">
        <f xml:space="preserve"> IF( ISNA( 'F_Inputs - Reps override'!G2165 ), "", IF( ISBLANK( 'F_Inputs - Reps override'!G2165 ), 'F_Inputs - Reps'!G2165, 'F_Inputs - Reps override'!G2165 ) )</f>
        <v>0.95207104971717205</v>
      </c>
      <c r="I2165" s="15">
        <f xml:space="preserve"> IF( ISNA( 'F_Inputs - Reps override'!H2165 ), "", IF( ISBLANK( 'F_Inputs - Reps override'!H2165 ), 'F_Inputs - Reps'!H2165, 'F_Inputs - Reps override'!H2165 ) )</f>
        <v>1.38187826066963</v>
      </c>
      <c r="J2165" s="15">
        <f xml:space="preserve"> IF( ISNA( 'F_Inputs - Reps override'!I2165 ), "", IF( ISBLANK( 'F_Inputs - Reps override'!I2165 ), 'F_Inputs - Reps'!I2165, 'F_Inputs - Reps override'!I2165 ) )</f>
        <v>1.39368981405923</v>
      </c>
      <c r="K2165" s="15">
        <f xml:space="preserve"> IF( ISNA( 'F_Inputs - Reps override'!J2165 ), "", IF( ISBLANK( 'F_Inputs - Reps override'!J2165 ), 'F_Inputs - Reps'!J2165, 'F_Inputs - Reps override'!J2165 ) )</f>
        <v>1.4656076809138601</v>
      </c>
      <c r="L2165" s="7">
        <f t="shared" si="34"/>
        <v>6.1413659898013933</v>
      </c>
      <c r="M2165" t="str">
        <f xml:space="preserve"> INDEX(Lookup!$D$3:$D$134, MATCH('Inputs - Reps'!D2165, Lookup!$C$3:$C$134, 0),)</f>
        <v>E Opex WWN</v>
      </c>
    </row>
    <row r="2166" spans="3:13">
      <c r="C2166" s="15" t="s">
        <v>313</v>
      </c>
      <c r="D2166" s="15" t="s">
        <v>136</v>
      </c>
      <c r="E2166" s="15" t="s">
        <v>137</v>
      </c>
      <c r="F2166" s="15" t="s">
        <v>36</v>
      </c>
      <c r="G2166" s="15">
        <f xml:space="preserve"> IF( ISNA( 'F_Inputs - Reps override'!F2166 ), "", IF( ISBLANK( 'F_Inputs - Reps override'!F2166 ), 'F_Inputs - Reps'!F2166, 'F_Inputs - Reps override'!F2166 ) )</f>
        <v>6.8562367290511501</v>
      </c>
      <c r="H2166" s="15">
        <f xml:space="preserve"> IF( ISNA( 'F_Inputs - Reps override'!G2166 ), "", IF( ISBLANK( 'F_Inputs - Reps override'!G2166 ), 'F_Inputs - Reps'!G2166, 'F_Inputs - Reps override'!G2166 ) )</f>
        <v>7.7105699224916799</v>
      </c>
      <c r="I2166" s="15">
        <f xml:space="preserve"> IF( ISNA( 'F_Inputs - Reps override'!H2166 ), "", IF( ISBLANK( 'F_Inputs - Reps override'!H2166 ), 'F_Inputs - Reps'!H2166, 'F_Inputs - Reps override'!H2166 ) )</f>
        <v>9.5484924065000207</v>
      </c>
      <c r="J2166" s="15">
        <f xml:space="preserve"> IF( ISNA( 'F_Inputs - Reps override'!I2166 ), "", IF( ISBLANK( 'F_Inputs - Reps override'!I2166 ), 'F_Inputs - Reps'!I2166, 'F_Inputs - Reps override'!I2166 ) )</f>
        <v>12.0345623777336</v>
      </c>
      <c r="K2166" s="15">
        <f xml:space="preserve"> IF( ISNA( 'F_Inputs - Reps override'!J2166 ), "", IF( ISBLANK( 'F_Inputs - Reps override'!J2166 ), 'F_Inputs - Reps'!J2166, 'F_Inputs - Reps override'!J2166 ) )</f>
        <v>21.7070809208181</v>
      </c>
      <c r="L2166" s="7">
        <f t="shared" si="34"/>
        <v>57.856942356594551</v>
      </c>
      <c r="M2166" t="str">
        <f xml:space="preserve"> INDEX(Lookup!$D$3:$D$134, MATCH('Inputs - Reps'!D2166, Lookup!$C$3:$C$134, 0),)</f>
        <v>E Opex WWN</v>
      </c>
    </row>
    <row r="2167" spans="3:13">
      <c r="C2167" s="15" t="s">
        <v>313</v>
      </c>
      <c r="D2167" s="15" t="s">
        <v>138</v>
      </c>
      <c r="E2167" s="15" t="s">
        <v>139</v>
      </c>
      <c r="F2167" s="15" t="s">
        <v>36</v>
      </c>
      <c r="G2167" s="15">
        <f xml:space="preserve"> IF( ISNA( 'F_Inputs - Reps override'!F2167 ), "", IF( ISBLANK( 'F_Inputs - Reps override'!F2167 ), 'F_Inputs - Reps'!F2167, 'F_Inputs - Reps override'!F2167 ) )</f>
        <v>0</v>
      </c>
      <c r="H2167" s="15">
        <f xml:space="preserve"> IF( ISNA( 'F_Inputs - Reps override'!G2167 ), "", IF( ISBLANK( 'F_Inputs - Reps override'!G2167 ), 'F_Inputs - Reps'!G2167, 'F_Inputs - Reps override'!G2167 ) )</f>
        <v>0</v>
      </c>
      <c r="I2167" s="15">
        <f xml:space="preserve"> IF( ISNA( 'F_Inputs - Reps override'!H2167 ), "", IF( ISBLANK( 'F_Inputs - Reps override'!H2167 ), 'F_Inputs - Reps'!H2167, 'F_Inputs - Reps override'!H2167 ) )</f>
        <v>0</v>
      </c>
      <c r="J2167" s="15">
        <f xml:space="preserve"> IF( ISNA( 'F_Inputs - Reps override'!I2167 ), "", IF( ISBLANK( 'F_Inputs - Reps override'!I2167 ), 'F_Inputs - Reps'!I2167, 'F_Inputs - Reps override'!I2167 ) )</f>
        <v>0</v>
      </c>
      <c r="K2167" s="15">
        <f xml:space="preserve"> IF( ISNA( 'F_Inputs - Reps override'!J2167 ), "", IF( ISBLANK( 'F_Inputs - Reps override'!J2167 ), 'F_Inputs - Reps'!J2167, 'F_Inputs - Reps override'!J2167 ) )</f>
        <v>0</v>
      </c>
      <c r="L2167" s="7">
        <f t="shared" si="34"/>
        <v>0</v>
      </c>
      <c r="M2167" t="str">
        <f xml:space="preserve"> INDEX(Lookup!$D$3:$D$134, MATCH('Inputs - Reps'!D2167, Lookup!$C$3:$C$134, 0),)</f>
        <v>E Opex BIO</v>
      </c>
    </row>
    <row r="2168" spans="3:13">
      <c r="C2168" s="15" t="s">
        <v>313</v>
      </c>
      <c r="D2168" s="15" t="s">
        <v>140</v>
      </c>
      <c r="E2168" s="15" t="s">
        <v>141</v>
      </c>
      <c r="F2168" s="15" t="s">
        <v>36</v>
      </c>
      <c r="G2168" s="15">
        <f xml:space="preserve"> IF( ISNA( 'F_Inputs - Reps override'!F2168 ), "", IF( ISBLANK( 'F_Inputs - Reps override'!F2168 ), 'F_Inputs - Reps'!F2168, 'F_Inputs - Reps override'!F2168 ) )</f>
        <v>2.0462402739816699</v>
      </c>
      <c r="H2168" s="15">
        <f xml:space="preserve"> IF( ISNA( 'F_Inputs - Reps override'!G2168 ), "", IF( ISBLANK( 'F_Inputs - Reps override'!G2168 ), 'F_Inputs - Reps'!G2168, 'F_Inputs - Reps override'!G2168 ) )</f>
        <v>2.0471778712526398</v>
      </c>
      <c r="I2168" s="15">
        <f xml:space="preserve"> IF( ISNA( 'F_Inputs - Reps override'!H2168 ), "", IF( ISBLANK( 'F_Inputs - Reps override'!H2168 ), 'F_Inputs - Reps'!H2168, 'F_Inputs - Reps override'!H2168 ) )</f>
        <v>2.0949451885918502</v>
      </c>
      <c r="J2168" s="15">
        <f xml:space="preserve"> IF( ISNA( 'F_Inputs - Reps override'!I2168 ), "", IF( ISBLANK( 'F_Inputs - Reps override'!I2168 ), 'F_Inputs - Reps'!I2168, 'F_Inputs - Reps override'!I2168 ) )</f>
        <v>2.1128810917331</v>
      </c>
      <c r="K2168" s="15">
        <f xml:space="preserve"> IF( ISNA( 'F_Inputs - Reps override'!J2168 ), "", IF( ISBLANK( 'F_Inputs - Reps override'!J2168 ), 'F_Inputs - Reps'!J2168, 'F_Inputs - Reps override'!J2168 ) )</f>
        <v>2.1319671676040799</v>
      </c>
      <c r="L2168" s="7">
        <f t="shared" si="34"/>
        <v>10.433211593163341</v>
      </c>
      <c r="M2168" t="str">
        <f xml:space="preserve"> INDEX(Lookup!$D$3:$D$134, MATCH('Inputs - Reps'!D2168, Lookup!$C$3:$C$134, 0),)</f>
        <v>E Opex BIO</v>
      </c>
    </row>
    <row r="2169" spans="3:13">
      <c r="C2169" s="15" t="s">
        <v>313</v>
      </c>
      <c r="D2169" s="15" t="s">
        <v>142</v>
      </c>
      <c r="E2169" s="15" t="s">
        <v>143</v>
      </c>
      <c r="F2169" s="15" t="s">
        <v>36</v>
      </c>
      <c r="G2169" s="15">
        <f xml:space="preserve"> IF( ISNA( 'F_Inputs - Reps override'!F2169 ), "", IF( ISBLANK( 'F_Inputs - Reps override'!F2169 ), 'F_Inputs - Reps'!F2169, 'F_Inputs - Reps override'!F2169 ) )</f>
        <v>0</v>
      </c>
      <c r="H2169" s="15">
        <f xml:space="preserve"> IF( ISNA( 'F_Inputs - Reps override'!G2169 ), "", IF( ISBLANK( 'F_Inputs - Reps override'!G2169 ), 'F_Inputs - Reps'!G2169, 'F_Inputs - Reps override'!G2169 ) )</f>
        <v>0</v>
      </c>
      <c r="I2169" s="15">
        <f xml:space="preserve"> IF( ISNA( 'F_Inputs - Reps override'!H2169 ), "", IF( ISBLANK( 'F_Inputs - Reps override'!H2169 ), 'F_Inputs - Reps'!H2169, 'F_Inputs - Reps override'!H2169 ) )</f>
        <v>0</v>
      </c>
      <c r="J2169" s="15">
        <f xml:space="preserve"> IF( ISNA( 'F_Inputs - Reps override'!I2169 ), "", IF( ISBLANK( 'F_Inputs - Reps override'!I2169 ), 'F_Inputs - Reps'!I2169, 'F_Inputs - Reps override'!I2169 ) )</f>
        <v>0</v>
      </c>
      <c r="K2169" s="15">
        <f xml:space="preserve"> IF( ISNA( 'F_Inputs - Reps override'!J2169 ), "", IF( ISBLANK( 'F_Inputs - Reps override'!J2169 ), 'F_Inputs - Reps'!J2169, 'F_Inputs - Reps override'!J2169 ) )</f>
        <v>0</v>
      </c>
      <c r="L2169" s="7">
        <f t="shared" si="34"/>
        <v>0</v>
      </c>
      <c r="M2169" t="str">
        <f xml:space="preserve"> INDEX(Lookup!$D$3:$D$134, MATCH('Inputs - Reps'!D2169, Lookup!$C$3:$C$134, 0),)</f>
        <v>E Opex BIO</v>
      </c>
    </row>
    <row r="2170" spans="3:13">
      <c r="C2170" s="15" t="s">
        <v>313</v>
      </c>
      <c r="D2170" s="15" t="s">
        <v>144</v>
      </c>
      <c r="E2170" s="15" t="s">
        <v>145</v>
      </c>
      <c r="F2170" s="15" t="s">
        <v>36</v>
      </c>
      <c r="G2170" s="15">
        <f xml:space="preserve"> IF( ISNA( 'F_Inputs - Reps override'!F2170 ), "", IF( ISBLANK( 'F_Inputs - Reps override'!F2170 ), 'F_Inputs - Reps'!F2170, 'F_Inputs - Reps override'!F2170 ) )</f>
        <v>0</v>
      </c>
      <c r="H2170" s="15">
        <f xml:space="preserve"> IF( ISNA( 'F_Inputs - Reps override'!G2170 ), "", IF( ISBLANK( 'F_Inputs - Reps override'!G2170 ), 'F_Inputs - Reps'!G2170, 'F_Inputs - Reps override'!G2170 ) )</f>
        <v>0</v>
      </c>
      <c r="I2170" s="15">
        <f xml:space="preserve"> IF( ISNA( 'F_Inputs - Reps override'!H2170 ), "", IF( ISBLANK( 'F_Inputs - Reps override'!H2170 ), 'F_Inputs - Reps'!H2170, 'F_Inputs - Reps override'!H2170 ) )</f>
        <v>0</v>
      </c>
      <c r="J2170" s="15">
        <f xml:space="preserve"> IF( ISNA( 'F_Inputs - Reps override'!I2170 ), "", IF( ISBLANK( 'F_Inputs - Reps override'!I2170 ), 'F_Inputs - Reps'!I2170, 'F_Inputs - Reps override'!I2170 ) )</f>
        <v>0</v>
      </c>
      <c r="K2170" s="15">
        <f xml:space="preserve"> IF( ISNA( 'F_Inputs - Reps override'!J2170 ), "", IF( ISBLANK( 'F_Inputs - Reps override'!J2170 ), 'F_Inputs - Reps'!J2170, 'F_Inputs - Reps override'!J2170 ) )</f>
        <v>0</v>
      </c>
      <c r="L2170" s="7">
        <f t="shared" si="34"/>
        <v>0</v>
      </c>
      <c r="M2170" t="str">
        <f xml:space="preserve"> INDEX(Lookup!$D$3:$D$134, MATCH('Inputs - Reps'!D2170, Lookup!$C$3:$C$134, 0),)</f>
        <v>Plus Opex WWN</v>
      </c>
    </row>
    <row r="2171" spans="3:13">
      <c r="C2171" s="15" t="s">
        <v>313</v>
      </c>
      <c r="D2171" s="15" t="s">
        <v>146</v>
      </c>
      <c r="E2171" s="15" t="s">
        <v>147</v>
      </c>
      <c r="F2171" s="15" t="s">
        <v>36</v>
      </c>
      <c r="G2171" s="15">
        <f xml:space="preserve"> IF( ISNA( 'F_Inputs - Reps override'!F2171 ), "", IF( ISBLANK( 'F_Inputs - Reps override'!F2171 ), 'F_Inputs - Reps'!F2171, 'F_Inputs - Reps override'!F2171 ) )</f>
        <v>0</v>
      </c>
      <c r="H2171" s="15">
        <f xml:space="preserve"> IF( ISNA( 'F_Inputs - Reps override'!G2171 ), "", IF( ISBLANK( 'F_Inputs - Reps override'!G2171 ), 'F_Inputs - Reps'!G2171, 'F_Inputs - Reps override'!G2171 ) )</f>
        <v>0</v>
      </c>
      <c r="I2171" s="15">
        <f xml:space="preserve"> IF( ISNA( 'F_Inputs - Reps override'!H2171 ), "", IF( ISBLANK( 'F_Inputs - Reps override'!H2171 ), 'F_Inputs - Reps'!H2171, 'F_Inputs - Reps override'!H2171 ) )</f>
        <v>0</v>
      </c>
      <c r="J2171" s="15">
        <f xml:space="preserve"> IF( ISNA( 'F_Inputs - Reps override'!I2171 ), "", IF( ISBLANK( 'F_Inputs - Reps override'!I2171 ), 'F_Inputs - Reps'!I2171, 'F_Inputs - Reps override'!I2171 ) )</f>
        <v>0</v>
      </c>
      <c r="K2171" s="15">
        <f xml:space="preserve"> IF( ISNA( 'F_Inputs - Reps override'!J2171 ), "", IF( ISBLANK( 'F_Inputs - Reps override'!J2171 ), 'F_Inputs - Reps'!J2171, 'F_Inputs - Reps override'!J2171 ) )</f>
        <v>0</v>
      </c>
      <c r="L2171" s="7">
        <f t="shared" si="34"/>
        <v>0</v>
      </c>
      <c r="M2171" t="str">
        <f xml:space="preserve"> INDEX(Lookup!$D$3:$D$134, MATCH('Inputs - Reps'!D2171, Lookup!$C$3:$C$134, 0),)</f>
        <v>Plus Opex WWN</v>
      </c>
    </row>
    <row r="2172" spans="3:13">
      <c r="C2172" s="15" t="s">
        <v>313</v>
      </c>
      <c r="D2172" s="15" t="s">
        <v>148</v>
      </c>
      <c r="E2172" s="15" t="s">
        <v>149</v>
      </c>
      <c r="F2172" s="15" t="s">
        <v>36</v>
      </c>
      <c r="G2172" s="15">
        <f xml:space="preserve"> IF( ISNA( 'F_Inputs - Reps override'!F2172 ), "", IF( ISBLANK( 'F_Inputs - Reps override'!F2172 ), 'F_Inputs - Reps'!F2172, 'F_Inputs - Reps override'!F2172 ) )</f>
        <v>0</v>
      </c>
      <c r="H2172" s="15">
        <f xml:space="preserve"> IF( ISNA( 'F_Inputs - Reps override'!G2172 ), "", IF( ISBLANK( 'F_Inputs - Reps override'!G2172 ), 'F_Inputs - Reps'!G2172, 'F_Inputs - Reps override'!G2172 ) )</f>
        <v>0</v>
      </c>
      <c r="I2172" s="15">
        <f xml:space="preserve"> IF( ISNA( 'F_Inputs - Reps override'!H2172 ), "", IF( ISBLANK( 'F_Inputs - Reps override'!H2172 ), 'F_Inputs - Reps'!H2172, 'F_Inputs - Reps override'!H2172 ) )</f>
        <v>0</v>
      </c>
      <c r="J2172" s="15">
        <f xml:space="preserve"> IF( ISNA( 'F_Inputs - Reps override'!I2172 ), "", IF( ISBLANK( 'F_Inputs - Reps override'!I2172 ), 'F_Inputs - Reps'!I2172, 'F_Inputs - Reps override'!I2172 ) )</f>
        <v>0</v>
      </c>
      <c r="K2172" s="15">
        <f xml:space="preserve"> IF( ISNA( 'F_Inputs - Reps override'!J2172 ), "", IF( ISBLANK( 'F_Inputs - Reps override'!J2172 ), 'F_Inputs - Reps'!J2172, 'F_Inputs - Reps override'!J2172 ) )</f>
        <v>0</v>
      </c>
      <c r="L2172" s="7">
        <f t="shared" ref="L2172:L2235" si="35" xml:space="preserve"> SUM(G2172:K2172)</f>
        <v>0</v>
      </c>
      <c r="M2172" t="str">
        <f xml:space="preserve"> INDEX(Lookup!$D$3:$D$134, MATCH('Inputs - Reps'!D2172, Lookup!$C$3:$C$134, 0),)</f>
        <v>Plus Opex BIO</v>
      </c>
    </row>
    <row r="2173" spans="3:13">
      <c r="C2173" s="15" t="s">
        <v>313</v>
      </c>
      <c r="D2173" s="15" t="s">
        <v>150</v>
      </c>
      <c r="E2173" s="15" t="s">
        <v>151</v>
      </c>
      <c r="F2173" s="15" t="s">
        <v>36</v>
      </c>
      <c r="G2173" s="15">
        <f xml:space="preserve"> IF( ISNA( 'F_Inputs - Reps override'!F2173 ), "", IF( ISBLANK( 'F_Inputs - Reps override'!F2173 ), 'F_Inputs - Reps'!F2173, 'F_Inputs - Reps override'!F2173 ) )</f>
        <v>0</v>
      </c>
      <c r="H2173" s="15">
        <f xml:space="preserve"> IF( ISNA( 'F_Inputs - Reps override'!G2173 ), "", IF( ISBLANK( 'F_Inputs - Reps override'!G2173 ), 'F_Inputs - Reps'!G2173, 'F_Inputs - Reps override'!G2173 ) )</f>
        <v>0</v>
      </c>
      <c r="I2173" s="15">
        <f xml:space="preserve"> IF( ISNA( 'F_Inputs - Reps override'!H2173 ), "", IF( ISBLANK( 'F_Inputs - Reps override'!H2173 ), 'F_Inputs - Reps'!H2173, 'F_Inputs - Reps override'!H2173 ) )</f>
        <v>0</v>
      </c>
      <c r="J2173" s="15">
        <f xml:space="preserve"> IF( ISNA( 'F_Inputs - Reps override'!I2173 ), "", IF( ISBLANK( 'F_Inputs - Reps override'!I2173 ), 'F_Inputs - Reps'!I2173, 'F_Inputs - Reps override'!I2173 ) )</f>
        <v>0</v>
      </c>
      <c r="K2173" s="15">
        <f xml:space="preserve"> IF( ISNA( 'F_Inputs - Reps override'!J2173 ), "", IF( ISBLANK( 'F_Inputs - Reps override'!J2173 ), 'F_Inputs - Reps'!J2173, 'F_Inputs - Reps override'!J2173 ) )</f>
        <v>0</v>
      </c>
      <c r="L2173" s="7">
        <f t="shared" si="35"/>
        <v>0</v>
      </c>
      <c r="M2173" t="str">
        <f xml:space="preserve"> INDEX(Lookup!$D$3:$D$134, MATCH('Inputs - Reps'!D2173, Lookup!$C$3:$C$134, 0),)</f>
        <v>Plus Opex BIO</v>
      </c>
    </row>
    <row r="2174" spans="3:13">
      <c r="C2174" s="15" t="s">
        <v>313</v>
      </c>
      <c r="D2174" s="15" t="s">
        <v>152</v>
      </c>
      <c r="E2174" s="15" t="s">
        <v>153</v>
      </c>
      <c r="F2174" s="15" t="s">
        <v>36</v>
      </c>
      <c r="G2174" s="15">
        <f xml:space="preserve"> IF( ISNA( 'F_Inputs - Reps override'!F2174 ), "", IF( ISBLANK( 'F_Inputs - Reps override'!F2174 ), 'F_Inputs - Reps'!F2174, 'F_Inputs - Reps override'!F2174 ) )</f>
        <v>0</v>
      </c>
      <c r="H2174" s="15">
        <f xml:space="preserve"> IF( ISNA( 'F_Inputs - Reps override'!G2174 ), "", IF( ISBLANK( 'F_Inputs - Reps override'!G2174 ), 'F_Inputs - Reps'!G2174, 'F_Inputs - Reps override'!G2174 ) )</f>
        <v>0</v>
      </c>
      <c r="I2174" s="15">
        <f xml:space="preserve"> IF( ISNA( 'F_Inputs - Reps override'!H2174 ), "", IF( ISBLANK( 'F_Inputs - Reps override'!H2174 ), 'F_Inputs - Reps'!H2174, 'F_Inputs - Reps override'!H2174 ) )</f>
        <v>0</v>
      </c>
      <c r="J2174" s="15">
        <f xml:space="preserve"> IF( ISNA( 'F_Inputs - Reps override'!I2174 ), "", IF( ISBLANK( 'F_Inputs - Reps override'!I2174 ), 'F_Inputs - Reps'!I2174, 'F_Inputs - Reps override'!I2174 ) )</f>
        <v>0</v>
      </c>
      <c r="K2174" s="15">
        <f xml:space="preserve"> IF( ISNA( 'F_Inputs - Reps override'!J2174 ), "", IF( ISBLANK( 'F_Inputs - Reps override'!J2174 ), 'F_Inputs - Reps'!J2174, 'F_Inputs - Reps override'!J2174 ) )</f>
        <v>0</v>
      </c>
      <c r="L2174" s="7">
        <f t="shared" si="35"/>
        <v>0</v>
      </c>
      <c r="M2174" t="str">
        <f xml:space="preserve"> INDEX(Lookup!$D$3:$D$134, MATCH('Inputs - Reps'!D2174, Lookup!$C$3:$C$134, 0),)</f>
        <v>Plus Opex BIO</v>
      </c>
    </row>
    <row r="2175" spans="3:13">
      <c r="C2175" s="15" t="s">
        <v>313</v>
      </c>
      <c r="D2175" s="15" t="s">
        <v>154</v>
      </c>
      <c r="E2175" s="15" t="s">
        <v>155</v>
      </c>
      <c r="F2175" s="15" t="s">
        <v>36</v>
      </c>
      <c r="G2175" s="15">
        <f xml:space="preserve"> IF( ISNA( 'F_Inputs - Reps override'!F2175 ), "", IF( ISBLANK( 'F_Inputs - Reps override'!F2175 ), 'F_Inputs - Reps'!F2175, 'F_Inputs - Reps override'!F2175 ) )</f>
        <v>0</v>
      </c>
      <c r="H2175" s="15">
        <f xml:space="preserve"> IF( ISNA( 'F_Inputs - Reps override'!G2175 ), "", IF( ISBLANK( 'F_Inputs - Reps override'!G2175 ), 'F_Inputs - Reps'!G2175, 'F_Inputs - Reps override'!G2175 ) )</f>
        <v>0</v>
      </c>
      <c r="I2175" s="15">
        <f xml:space="preserve"> IF( ISNA( 'F_Inputs - Reps override'!H2175 ), "", IF( ISBLANK( 'F_Inputs - Reps override'!H2175 ), 'F_Inputs - Reps'!H2175, 'F_Inputs - Reps override'!H2175 ) )</f>
        <v>0</v>
      </c>
      <c r="J2175" s="15">
        <f xml:space="preserve"> IF( ISNA( 'F_Inputs - Reps override'!I2175 ), "", IF( ISBLANK( 'F_Inputs - Reps override'!I2175 ), 'F_Inputs - Reps'!I2175, 'F_Inputs - Reps override'!I2175 ) )</f>
        <v>0</v>
      </c>
      <c r="K2175" s="15">
        <f xml:space="preserve"> IF( ISNA( 'F_Inputs - Reps override'!J2175 ), "", IF( ISBLANK( 'F_Inputs - Reps override'!J2175 ), 'F_Inputs - Reps'!J2175, 'F_Inputs - Reps override'!J2175 ) )</f>
        <v>0</v>
      </c>
      <c r="L2175" s="7">
        <f t="shared" si="35"/>
        <v>0</v>
      </c>
      <c r="M2175" t="str">
        <f xml:space="preserve"> INDEX(Lookup!$D$3:$D$134, MATCH('Inputs - Reps'!D2175, Lookup!$C$3:$C$134, 0),)</f>
        <v>Plus Opex WWN</v>
      </c>
    </row>
    <row r="2176" spans="3:13">
      <c r="C2176" s="15" t="s">
        <v>313</v>
      </c>
      <c r="D2176" s="15" t="s">
        <v>156</v>
      </c>
      <c r="E2176" s="15" t="s">
        <v>157</v>
      </c>
      <c r="F2176" s="15" t="s">
        <v>36</v>
      </c>
      <c r="G2176" s="15">
        <f xml:space="preserve"> IF( ISNA( 'F_Inputs - Reps override'!F2176 ), "", IF( ISBLANK( 'F_Inputs - Reps override'!F2176 ), 'F_Inputs - Reps'!F2176, 'F_Inputs - Reps override'!F2176 ) )</f>
        <v>1.00760732450465</v>
      </c>
      <c r="H2176" s="15">
        <f xml:space="preserve"> IF( ISNA( 'F_Inputs - Reps override'!G2176 ), "", IF( ISBLANK( 'F_Inputs - Reps override'!G2176 ), 'F_Inputs - Reps'!G2176, 'F_Inputs - Reps override'!G2176 ) )</f>
        <v>1.0080690150938101</v>
      </c>
      <c r="I2176" s="15">
        <f xml:space="preserve"> IF( ISNA( 'F_Inputs - Reps override'!H2176 ), "", IF( ISBLANK( 'F_Inputs - Reps override'!H2176 ), 'F_Inputs - Reps'!H2176, 'F_Inputs - Reps override'!H2176 ) )</f>
        <v>1.0315905435452399</v>
      </c>
      <c r="J2176" s="15">
        <f xml:space="preserve"> IF( ISNA( 'F_Inputs - Reps override'!I2176 ), "", IF( ISBLANK( 'F_Inputs - Reps override'!I2176 ), 'F_Inputs - Reps'!I2176, 'F_Inputs - Reps override'!I2176 ) )</f>
        <v>1.04042252071162</v>
      </c>
      <c r="K2176" s="15">
        <f xml:space="preserve"> IF( ISNA( 'F_Inputs - Reps override'!J2176 ), "", IF( ISBLANK( 'F_Inputs - Reps override'!J2176 ), 'F_Inputs - Reps'!J2176, 'F_Inputs - Reps override'!J2176 ) )</f>
        <v>1.04982086463446</v>
      </c>
      <c r="L2176" s="7">
        <f t="shared" si="35"/>
        <v>5.1375102684897804</v>
      </c>
      <c r="M2176" t="str">
        <f xml:space="preserve"> INDEX(Lookup!$D$3:$D$134, MATCH('Inputs - Reps'!D2176, Lookup!$C$3:$C$134, 0),)</f>
        <v>Plus Opex WWN</v>
      </c>
    </row>
    <row r="2177" spans="3:13">
      <c r="C2177" s="15" t="s">
        <v>313</v>
      </c>
      <c r="D2177" s="15" t="s">
        <v>158</v>
      </c>
      <c r="E2177" s="15" t="s">
        <v>159</v>
      </c>
      <c r="F2177" s="15" t="s">
        <v>36</v>
      </c>
      <c r="G2177" s="15">
        <f xml:space="preserve"> IF( ISNA( 'F_Inputs - Reps override'!F2177 ), "", IF( ISBLANK( 'F_Inputs - Reps override'!F2177 ), 'F_Inputs - Reps'!F2177, 'F_Inputs - Reps override'!F2177 ) )</f>
        <v>0</v>
      </c>
      <c r="H2177" s="15">
        <f xml:space="preserve"> IF( ISNA( 'F_Inputs - Reps override'!G2177 ), "", IF( ISBLANK( 'F_Inputs - Reps override'!G2177 ), 'F_Inputs - Reps'!G2177, 'F_Inputs - Reps override'!G2177 ) )</f>
        <v>0</v>
      </c>
      <c r="I2177" s="15">
        <f xml:space="preserve"> IF( ISNA( 'F_Inputs - Reps override'!H2177 ), "", IF( ISBLANK( 'F_Inputs - Reps override'!H2177 ), 'F_Inputs - Reps'!H2177, 'F_Inputs - Reps override'!H2177 ) )</f>
        <v>0</v>
      </c>
      <c r="J2177" s="15">
        <f xml:space="preserve"> IF( ISNA( 'F_Inputs - Reps override'!I2177 ), "", IF( ISBLANK( 'F_Inputs - Reps override'!I2177 ), 'F_Inputs - Reps'!I2177, 'F_Inputs - Reps override'!I2177 ) )</f>
        <v>0</v>
      </c>
      <c r="K2177" s="15">
        <f xml:space="preserve"> IF( ISNA( 'F_Inputs - Reps override'!J2177 ), "", IF( ISBLANK( 'F_Inputs - Reps override'!J2177 ), 'F_Inputs - Reps'!J2177, 'F_Inputs - Reps override'!J2177 ) )</f>
        <v>0</v>
      </c>
      <c r="L2177" s="7">
        <f t="shared" si="35"/>
        <v>0</v>
      </c>
      <c r="M2177" t="str">
        <f xml:space="preserve"> INDEX(Lookup!$D$3:$D$134, MATCH('Inputs - Reps'!D2177, Lookup!$C$3:$C$134, 0),)</f>
        <v>Plus Opex BIO</v>
      </c>
    </row>
    <row r="2178" spans="3:13">
      <c r="C2178" s="15" t="s">
        <v>313</v>
      </c>
      <c r="D2178" s="15" t="s">
        <v>160</v>
      </c>
      <c r="E2178" s="15" t="s">
        <v>161</v>
      </c>
      <c r="F2178" s="15" t="s">
        <v>36</v>
      </c>
      <c r="G2178" s="15">
        <f xml:space="preserve"> IF( ISNA( 'F_Inputs - Reps override'!F2178 ), "", IF( ISBLANK( 'F_Inputs - Reps override'!F2178 ), 'F_Inputs - Reps'!F2178, 'F_Inputs - Reps override'!F2178 ) )</f>
        <v>0</v>
      </c>
      <c r="H2178" s="15">
        <f xml:space="preserve"> IF( ISNA( 'F_Inputs - Reps override'!G2178 ), "", IF( ISBLANK( 'F_Inputs - Reps override'!G2178 ), 'F_Inputs - Reps'!G2178, 'F_Inputs - Reps override'!G2178 ) )</f>
        <v>0</v>
      </c>
      <c r="I2178" s="15">
        <f xml:space="preserve"> IF( ISNA( 'F_Inputs - Reps override'!H2178 ), "", IF( ISBLANK( 'F_Inputs - Reps override'!H2178 ), 'F_Inputs - Reps'!H2178, 'F_Inputs - Reps override'!H2178 ) )</f>
        <v>0</v>
      </c>
      <c r="J2178" s="15">
        <f xml:space="preserve"> IF( ISNA( 'F_Inputs - Reps override'!I2178 ), "", IF( ISBLANK( 'F_Inputs - Reps override'!I2178 ), 'F_Inputs - Reps'!I2178, 'F_Inputs - Reps override'!I2178 ) )</f>
        <v>0</v>
      </c>
      <c r="K2178" s="15">
        <f xml:space="preserve"> IF( ISNA( 'F_Inputs - Reps override'!J2178 ), "", IF( ISBLANK( 'F_Inputs - Reps override'!J2178 ), 'F_Inputs - Reps'!J2178, 'F_Inputs - Reps override'!J2178 ) )</f>
        <v>0</v>
      </c>
      <c r="L2178" s="7">
        <f t="shared" si="35"/>
        <v>0</v>
      </c>
      <c r="M2178" t="str">
        <f xml:space="preserve"> INDEX(Lookup!$D$3:$D$134, MATCH('Inputs - Reps'!D2178, Lookup!$C$3:$C$134, 0),)</f>
        <v>Plus Opex BIO</v>
      </c>
    </row>
    <row r="2179" spans="3:13">
      <c r="C2179" s="15" t="s">
        <v>313</v>
      </c>
      <c r="D2179" s="15" t="s">
        <v>162</v>
      </c>
      <c r="E2179" s="15" t="s">
        <v>163</v>
      </c>
      <c r="F2179" s="15" t="s">
        <v>36</v>
      </c>
      <c r="G2179" s="15">
        <f xml:space="preserve"> IF( ISNA( 'F_Inputs - Reps override'!F2179 ), "", IF( ISBLANK( 'F_Inputs - Reps override'!F2179 ), 'F_Inputs - Reps'!F2179, 'F_Inputs - Reps override'!F2179 ) )</f>
        <v>0</v>
      </c>
      <c r="H2179" s="15">
        <f xml:space="preserve"> IF( ISNA( 'F_Inputs - Reps override'!G2179 ), "", IF( ISBLANK( 'F_Inputs - Reps override'!G2179 ), 'F_Inputs - Reps'!G2179, 'F_Inputs - Reps override'!G2179 ) )</f>
        <v>0</v>
      </c>
      <c r="I2179" s="15">
        <f xml:space="preserve"> IF( ISNA( 'F_Inputs - Reps override'!H2179 ), "", IF( ISBLANK( 'F_Inputs - Reps override'!H2179 ), 'F_Inputs - Reps'!H2179, 'F_Inputs - Reps override'!H2179 ) )</f>
        <v>0</v>
      </c>
      <c r="J2179" s="15">
        <f xml:space="preserve"> IF( ISNA( 'F_Inputs - Reps override'!I2179 ), "", IF( ISBLANK( 'F_Inputs - Reps override'!I2179 ), 'F_Inputs - Reps'!I2179, 'F_Inputs - Reps override'!I2179 ) )</f>
        <v>0</v>
      </c>
      <c r="K2179" s="15">
        <f xml:space="preserve"> IF( ISNA( 'F_Inputs - Reps override'!J2179 ), "", IF( ISBLANK( 'F_Inputs - Reps override'!J2179 ), 'F_Inputs - Reps'!J2179, 'F_Inputs - Reps override'!J2179 ) )</f>
        <v>0</v>
      </c>
      <c r="L2179" s="7">
        <f t="shared" si="35"/>
        <v>0</v>
      </c>
      <c r="M2179" t="str">
        <f xml:space="preserve"> INDEX(Lookup!$D$3:$D$134, MATCH('Inputs - Reps'!D2179, Lookup!$C$3:$C$134, 0),)</f>
        <v>Plus Opex BIO</v>
      </c>
    </row>
    <row r="2180" spans="3:13">
      <c r="C2180" s="15" t="s">
        <v>313</v>
      </c>
      <c r="D2180" s="15" t="s">
        <v>164</v>
      </c>
      <c r="E2180" s="15" t="s">
        <v>165</v>
      </c>
      <c r="F2180" s="15" t="s">
        <v>36</v>
      </c>
      <c r="G2180" s="15">
        <f xml:space="preserve"> IF( ISNA( 'F_Inputs - Reps override'!F2180 ), "", IF( ISBLANK( 'F_Inputs - Reps override'!F2180 ), 'F_Inputs - Reps'!F2180, 'F_Inputs - Reps override'!F2180 ) )</f>
        <v>0</v>
      </c>
      <c r="H2180" s="15">
        <f xml:space="preserve"> IF( ISNA( 'F_Inputs - Reps override'!G2180 ), "", IF( ISBLANK( 'F_Inputs - Reps override'!G2180 ), 'F_Inputs - Reps'!G2180, 'F_Inputs - Reps override'!G2180 ) )</f>
        <v>0</v>
      </c>
      <c r="I2180" s="15">
        <f xml:space="preserve"> IF( ISNA( 'F_Inputs - Reps override'!H2180 ), "", IF( ISBLANK( 'F_Inputs - Reps override'!H2180 ), 'F_Inputs - Reps'!H2180, 'F_Inputs - Reps override'!H2180 ) )</f>
        <v>0</v>
      </c>
      <c r="J2180" s="15">
        <f xml:space="preserve"> IF( ISNA( 'F_Inputs - Reps override'!I2180 ), "", IF( ISBLANK( 'F_Inputs - Reps override'!I2180 ), 'F_Inputs - Reps'!I2180, 'F_Inputs - Reps override'!I2180 ) )</f>
        <v>0</v>
      </c>
      <c r="K2180" s="15">
        <f xml:space="preserve"> IF( ISNA( 'F_Inputs - Reps override'!J2180 ), "", IF( ISBLANK( 'F_Inputs - Reps override'!J2180 ), 'F_Inputs - Reps'!J2180, 'F_Inputs - Reps override'!J2180 ) )</f>
        <v>0</v>
      </c>
      <c r="L2180" s="7">
        <f t="shared" si="35"/>
        <v>0</v>
      </c>
      <c r="M2180" t="str">
        <f xml:space="preserve"> INDEX(Lookup!$D$3:$D$134, MATCH('Inputs - Reps'!D2180, Lookup!$C$3:$C$134, 0),)</f>
        <v>Plus Opex WWN</v>
      </c>
    </row>
    <row r="2181" spans="3:13">
      <c r="C2181" s="15" t="s">
        <v>313</v>
      </c>
      <c r="D2181" s="15" t="s">
        <v>166</v>
      </c>
      <c r="E2181" s="15" t="s">
        <v>167</v>
      </c>
      <c r="F2181" s="15" t="s">
        <v>36</v>
      </c>
      <c r="G2181" s="15">
        <f xml:space="preserve"> IF( ISNA( 'F_Inputs - Reps override'!F2181 ), "", IF( ISBLANK( 'F_Inputs - Reps override'!F2181 ), 'F_Inputs - Reps'!F2181, 'F_Inputs - Reps override'!F2181 ) )</f>
        <v>0</v>
      </c>
      <c r="H2181" s="15">
        <f xml:space="preserve"> IF( ISNA( 'F_Inputs - Reps override'!G2181 ), "", IF( ISBLANK( 'F_Inputs - Reps override'!G2181 ), 'F_Inputs - Reps'!G2181, 'F_Inputs - Reps override'!G2181 ) )</f>
        <v>0</v>
      </c>
      <c r="I2181" s="15">
        <f xml:space="preserve"> IF( ISNA( 'F_Inputs - Reps override'!H2181 ), "", IF( ISBLANK( 'F_Inputs - Reps override'!H2181 ), 'F_Inputs - Reps'!H2181, 'F_Inputs - Reps override'!H2181 ) )</f>
        <v>0</v>
      </c>
      <c r="J2181" s="15">
        <f xml:space="preserve"> IF( ISNA( 'F_Inputs - Reps override'!I2181 ), "", IF( ISBLANK( 'F_Inputs - Reps override'!I2181 ), 'F_Inputs - Reps'!I2181, 'F_Inputs - Reps override'!I2181 ) )</f>
        <v>0</v>
      </c>
      <c r="K2181" s="15">
        <f xml:space="preserve"> IF( ISNA( 'F_Inputs - Reps override'!J2181 ), "", IF( ISBLANK( 'F_Inputs - Reps override'!J2181 ), 'F_Inputs - Reps'!J2181, 'F_Inputs - Reps override'!J2181 ) )</f>
        <v>0</v>
      </c>
      <c r="L2181" s="7">
        <f t="shared" si="35"/>
        <v>0</v>
      </c>
      <c r="M2181" t="str">
        <f xml:space="preserve"> INDEX(Lookup!$D$3:$D$134, MATCH('Inputs - Reps'!D2181, Lookup!$C$3:$C$134, 0),)</f>
        <v>Plus Opex WWN</v>
      </c>
    </row>
    <row r="2182" spans="3:13">
      <c r="C2182" s="15" t="s">
        <v>313</v>
      </c>
      <c r="D2182" s="15" t="s">
        <v>168</v>
      </c>
      <c r="E2182" s="15" t="s">
        <v>169</v>
      </c>
      <c r="F2182" s="15" t="s">
        <v>36</v>
      </c>
      <c r="G2182" s="15">
        <f xml:space="preserve"> IF( ISNA( 'F_Inputs - Reps override'!F2182 ), "", IF( ISBLANK( 'F_Inputs - Reps override'!F2182 ), 'F_Inputs - Reps'!F2182, 'F_Inputs - Reps override'!F2182 ) )</f>
        <v>0</v>
      </c>
      <c r="H2182" s="15">
        <f xml:space="preserve"> IF( ISNA( 'F_Inputs - Reps override'!G2182 ), "", IF( ISBLANK( 'F_Inputs - Reps override'!G2182 ), 'F_Inputs - Reps'!G2182, 'F_Inputs - Reps override'!G2182 ) )</f>
        <v>0</v>
      </c>
      <c r="I2182" s="15">
        <f xml:space="preserve"> IF( ISNA( 'F_Inputs - Reps override'!H2182 ), "", IF( ISBLANK( 'F_Inputs - Reps override'!H2182 ), 'F_Inputs - Reps'!H2182, 'F_Inputs - Reps override'!H2182 ) )</f>
        <v>0</v>
      </c>
      <c r="J2182" s="15">
        <f xml:space="preserve"> IF( ISNA( 'F_Inputs - Reps override'!I2182 ), "", IF( ISBLANK( 'F_Inputs - Reps override'!I2182 ), 'F_Inputs - Reps'!I2182, 'F_Inputs - Reps override'!I2182 ) )</f>
        <v>0</v>
      </c>
      <c r="K2182" s="15">
        <f xml:space="preserve"> IF( ISNA( 'F_Inputs - Reps override'!J2182 ), "", IF( ISBLANK( 'F_Inputs - Reps override'!J2182 ), 'F_Inputs - Reps'!J2182, 'F_Inputs - Reps override'!J2182 ) )</f>
        <v>0</v>
      </c>
      <c r="L2182" s="7">
        <f t="shared" si="35"/>
        <v>0</v>
      </c>
      <c r="M2182" t="str">
        <f xml:space="preserve"> INDEX(Lookup!$D$3:$D$134, MATCH('Inputs - Reps'!D2182, Lookup!$C$3:$C$134, 0),)</f>
        <v>Plus Opex BIO</v>
      </c>
    </row>
    <row r="2183" spans="3:13">
      <c r="C2183" s="15" t="s">
        <v>313</v>
      </c>
      <c r="D2183" s="15" t="s">
        <v>170</v>
      </c>
      <c r="E2183" s="15" t="s">
        <v>171</v>
      </c>
      <c r="F2183" s="15" t="s">
        <v>36</v>
      </c>
      <c r="G2183" s="15">
        <f xml:space="preserve"> IF( ISNA( 'F_Inputs - Reps override'!F2183 ), "", IF( ISBLANK( 'F_Inputs - Reps override'!F2183 ), 'F_Inputs - Reps'!F2183, 'F_Inputs - Reps override'!F2183 ) )</f>
        <v>0</v>
      </c>
      <c r="H2183" s="15">
        <f xml:space="preserve"> IF( ISNA( 'F_Inputs - Reps override'!G2183 ), "", IF( ISBLANK( 'F_Inputs - Reps override'!G2183 ), 'F_Inputs - Reps'!G2183, 'F_Inputs - Reps override'!G2183 ) )</f>
        <v>0</v>
      </c>
      <c r="I2183" s="15">
        <f xml:space="preserve"> IF( ISNA( 'F_Inputs - Reps override'!H2183 ), "", IF( ISBLANK( 'F_Inputs - Reps override'!H2183 ), 'F_Inputs - Reps'!H2183, 'F_Inputs - Reps override'!H2183 ) )</f>
        <v>0</v>
      </c>
      <c r="J2183" s="15">
        <f xml:space="preserve"> IF( ISNA( 'F_Inputs - Reps override'!I2183 ), "", IF( ISBLANK( 'F_Inputs - Reps override'!I2183 ), 'F_Inputs - Reps'!I2183, 'F_Inputs - Reps override'!I2183 ) )</f>
        <v>0</v>
      </c>
      <c r="K2183" s="15">
        <f xml:space="preserve"> IF( ISNA( 'F_Inputs - Reps override'!J2183 ), "", IF( ISBLANK( 'F_Inputs - Reps override'!J2183 ), 'F_Inputs - Reps'!J2183, 'F_Inputs - Reps override'!J2183 ) )</f>
        <v>0</v>
      </c>
      <c r="L2183" s="7">
        <f t="shared" si="35"/>
        <v>0</v>
      </c>
      <c r="M2183" t="str">
        <f xml:space="preserve"> INDEX(Lookup!$D$3:$D$134, MATCH('Inputs - Reps'!D2183, Lookup!$C$3:$C$134, 0),)</f>
        <v>Plus Opex BIO</v>
      </c>
    </row>
    <row r="2184" spans="3:13">
      <c r="C2184" s="15" t="s">
        <v>313</v>
      </c>
      <c r="D2184" s="15" t="s">
        <v>172</v>
      </c>
      <c r="E2184" s="15" t="s">
        <v>173</v>
      </c>
      <c r="F2184" s="15" t="s">
        <v>36</v>
      </c>
      <c r="G2184" s="15">
        <f xml:space="preserve"> IF( ISNA( 'F_Inputs - Reps override'!F2184 ), "", IF( ISBLANK( 'F_Inputs - Reps override'!F2184 ), 'F_Inputs - Reps'!F2184, 'F_Inputs - Reps override'!F2184 ) )</f>
        <v>0</v>
      </c>
      <c r="H2184" s="15">
        <f xml:space="preserve"> IF( ISNA( 'F_Inputs - Reps override'!G2184 ), "", IF( ISBLANK( 'F_Inputs - Reps override'!G2184 ), 'F_Inputs - Reps'!G2184, 'F_Inputs - Reps override'!G2184 ) )</f>
        <v>0</v>
      </c>
      <c r="I2184" s="15">
        <f xml:space="preserve"> IF( ISNA( 'F_Inputs - Reps override'!H2184 ), "", IF( ISBLANK( 'F_Inputs - Reps override'!H2184 ), 'F_Inputs - Reps'!H2184, 'F_Inputs - Reps override'!H2184 ) )</f>
        <v>0</v>
      </c>
      <c r="J2184" s="15">
        <f xml:space="preserve"> IF( ISNA( 'F_Inputs - Reps override'!I2184 ), "", IF( ISBLANK( 'F_Inputs - Reps override'!I2184 ), 'F_Inputs - Reps'!I2184, 'F_Inputs - Reps override'!I2184 ) )</f>
        <v>0</v>
      </c>
      <c r="K2184" s="15">
        <f xml:space="preserve"> IF( ISNA( 'F_Inputs - Reps override'!J2184 ), "", IF( ISBLANK( 'F_Inputs - Reps override'!J2184 ), 'F_Inputs - Reps'!J2184, 'F_Inputs - Reps override'!J2184 ) )</f>
        <v>0</v>
      </c>
      <c r="L2184" s="7">
        <f t="shared" si="35"/>
        <v>0</v>
      </c>
      <c r="M2184" t="str">
        <f xml:space="preserve"> INDEX(Lookup!$D$3:$D$134, MATCH('Inputs - Reps'!D2184, Lookup!$C$3:$C$134, 0),)</f>
        <v>Plus Opex BIO</v>
      </c>
    </row>
    <row r="2185" spans="3:13">
      <c r="C2185" s="15" t="s">
        <v>313</v>
      </c>
      <c r="D2185" s="15" t="s">
        <v>174</v>
      </c>
      <c r="E2185" s="15" t="s">
        <v>175</v>
      </c>
      <c r="F2185" s="15" t="s">
        <v>36</v>
      </c>
      <c r="G2185" s="15">
        <f xml:space="preserve"> IF( ISNA( 'F_Inputs - Reps override'!F2185 ), "", IF( ISBLANK( 'F_Inputs - Reps override'!F2185 ), 'F_Inputs - Reps'!F2185, 'F_Inputs - Reps override'!F2185 ) )</f>
        <v>0</v>
      </c>
      <c r="H2185" s="15">
        <f xml:space="preserve"> IF( ISNA( 'F_Inputs - Reps override'!G2185 ), "", IF( ISBLANK( 'F_Inputs - Reps override'!G2185 ), 'F_Inputs - Reps'!G2185, 'F_Inputs - Reps override'!G2185 ) )</f>
        <v>0</v>
      </c>
      <c r="I2185" s="15">
        <f xml:space="preserve"> IF( ISNA( 'F_Inputs - Reps override'!H2185 ), "", IF( ISBLANK( 'F_Inputs - Reps override'!H2185 ), 'F_Inputs - Reps'!H2185, 'F_Inputs - Reps override'!H2185 ) )</f>
        <v>0</v>
      </c>
      <c r="J2185" s="15">
        <f xml:space="preserve"> IF( ISNA( 'F_Inputs - Reps override'!I2185 ), "", IF( ISBLANK( 'F_Inputs - Reps override'!I2185 ), 'F_Inputs - Reps'!I2185, 'F_Inputs - Reps override'!I2185 ) )</f>
        <v>0</v>
      </c>
      <c r="K2185" s="15">
        <f xml:space="preserve"> IF( ISNA( 'F_Inputs - Reps override'!J2185 ), "", IF( ISBLANK( 'F_Inputs - Reps override'!J2185 ), 'F_Inputs - Reps'!J2185, 'F_Inputs - Reps override'!J2185 ) )</f>
        <v>0</v>
      </c>
      <c r="L2185" s="7">
        <f t="shared" si="35"/>
        <v>0</v>
      </c>
      <c r="M2185" t="str">
        <f xml:space="preserve"> INDEX(Lookup!$D$3:$D$134, MATCH('Inputs - Reps'!D2185, Lookup!$C$3:$C$134, 0),)</f>
        <v>Plus Opex WWN</v>
      </c>
    </row>
    <row r="2186" spans="3:13">
      <c r="C2186" s="15" t="s">
        <v>313</v>
      </c>
      <c r="D2186" s="15" t="s">
        <v>176</v>
      </c>
      <c r="E2186" s="15" t="s">
        <v>177</v>
      </c>
      <c r="F2186" s="15" t="s">
        <v>36</v>
      </c>
      <c r="G2186" s="15">
        <f xml:space="preserve"> IF( ISNA( 'F_Inputs - Reps override'!F2186 ), "", IF( ISBLANK( 'F_Inputs - Reps override'!F2186 ), 'F_Inputs - Reps'!F2186, 'F_Inputs - Reps override'!F2186 ) )</f>
        <v>0</v>
      </c>
      <c r="H2186" s="15">
        <f xml:space="preserve"> IF( ISNA( 'F_Inputs - Reps override'!G2186 ), "", IF( ISBLANK( 'F_Inputs - Reps override'!G2186 ), 'F_Inputs - Reps'!G2186, 'F_Inputs - Reps override'!G2186 ) )</f>
        <v>0</v>
      </c>
      <c r="I2186" s="15">
        <f xml:space="preserve"> IF( ISNA( 'F_Inputs - Reps override'!H2186 ), "", IF( ISBLANK( 'F_Inputs - Reps override'!H2186 ), 'F_Inputs - Reps'!H2186, 'F_Inputs - Reps override'!H2186 ) )</f>
        <v>0</v>
      </c>
      <c r="J2186" s="15">
        <f xml:space="preserve"> IF( ISNA( 'F_Inputs - Reps override'!I2186 ), "", IF( ISBLANK( 'F_Inputs - Reps override'!I2186 ), 'F_Inputs - Reps'!I2186, 'F_Inputs - Reps override'!I2186 ) )</f>
        <v>0</v>
      </c>
      <c r="K2186" s="15">
        <f xml:space="preserve"> IF( ISNA( 'F_Inputs - Reps override'!J2186 ), "", IF( ISBLANK( 'F_Inputs - Reps override'!J2186 ), 'F_Inputs - Reps'!J2186, 'F_Inputs - Reps override'!J2186 ) )</f>
        <v>0</v>
      </c>
      <c r="L2186" s="7">
        <f t="shared" si="35"/>
        <v>0</v>
      </c>
      <c r="M2186" t="str">
        <f xml:space="preserve"> INDEX(Lookup!$D$3:$D$134, MATCH('Inputs - Reps'!D2186, Lookup!$C$3:$C$134, 0),)</f>
        <v>Plus Opex WWN</v>
      </c>
    </row>
    <row r="2187" spans="3:13">
      <c r="C2187" s="15" t="s">
        <v>313</v>
      </c>
      <c r="D2187" s="15" t="s">
        <v>178</v>
      </c>
      <c r="E2187" s="15" t="s">
        <v>179</v>
      </c>
      <c r="F2187" s="15" t="s">
        <v>36</v>
      </c>
      <c r="G2187" s="15">
        <f xml:space="preserve"> IF( ISNA( 'F_Inputs - Reps override'!F2187 ), "", IF( ISBLANK( 'F_Inputs - Reps override'!F2187 ), 'F_Inputs - Reps'!F2187, 'F_Inputs - Reps override'!F2187 ) )</f>
        <v>0</v>
      </c>
      <c r="H2187" s="15">
        <f xml:space="preserve"> IF( ISNA( 'F_Inputs - Reps override'!G2187 ), "", IF( ISBLANK( 'F_Inputs - Reps override'!G2187 ), 'F_Inputs - Reps'!G2187, 'F_Inputs - Reps override'!G2187 ) )</f>
        <v>0</v>
      </c>
      <c r="I2187" s="15">
        <f xml:space="preserve"> IF( ISNA( 'F_Inputs - Reps override'!H2187 ), "", IF( ISBLANK( 'F_Inputs - Reps override'!H2187 ), 'F_Inputs - Reps'!H2187, 'F_Inputs - Reps override'!H2187 ) )</f>
        <v>0</v>
      </c>
      <c r="J2187" s="15">
        <f xml:space="preserve"> IF( ISNA( 'F_Inputs - Reps override'!I2187 ), "", IF( ISBLANK( 'F_Inputs - Reps override'!I2187 ), 'F_Inputs - Reps'!I2187, 'F_Inputs - Reps override'!I2187 ) )</f>
        <v>0</v>
      </c>
      <c r="K2187" s="15">
        <f xml:space="preserve"> IF( ISNA( 'F_Inputs - Reps override'!J2187 ), "", IF( ISBLANK( 'F_Inputs - Reps override'!J2187 ), 'F_Inputs - Reps'!J2187, 'F_Inputs - Reps override'!J2187 ) )</f>
        <v>0</v>
      </c>
      <c r="L2187" s="7">
        <f t="shared" si="35"/>
        <v>0</v>
      </c>
      <c r="M2187" t="str">
        <f xml:space="preserve"> INDEX(Lookup!$D$3:$D$134, MATCH('Inputs - Reps'!D2187, Lookup!$C$3:$C$134, 0),)</f>
        <v>Plus Opex BIO</v>
      </c>
    </row>
    <row r="2188" spans="3:13">
      <c r="C2188" s="15" t="s">
        <v>313</v>
      </c>
      <c r="D2188" s="15" t="s">
        <v>180</v>
      </c>
      <c r="E2188" s="15" t="s">
        <v>181</v>
      </c>
      <c r="F2188" s="15" t="s">
        <v>36</v>
      </c>
      <c r="G2188" s="15">
        <f xml:space="preserve"> IF( ISNA( 'F_Inputs - Reps override'!F2188 ), "", IF( ISBLANK( 'F_Inputs - Reps override'!F2188 ), 'F_Inputs - Reps'!F2188, 'F_Inputs - Reps override'!F2188 ) )</f>
        <v>0</v>
      </c>
      <c r="H2188" s="15">
        <f xml:space="preserve"> IF( ISNA( 'F_Inputs - Reps override'!G2188 ), "", IF( ISBLANK( 'F_Inputs - Reps override'!G2188 ), 'F_Inputs - Reps'!G2188, 'F_Inputs - Reps override'!G2188 ) )</f>
        <v>0</v>
      </c>
      <c r="I2188" s="15">
        <f xml:space="preserve"> IF( ISNA( 'F_Inputs - Reps override'!H2188 ), "", IF( ISBLANK( 'F_Inputs - Reps override'!H2188 ), 'F_Inputs - Reps'!H2188, 'F_Inputs - Reps override'!H2188 ) )</f>
        <v>0</v>
      </c>
      <c r="J2188" s="15">
        <f xml:space="preserve"> IF( ISNA( 'F_Inputs - Reps override'!I2188 ), "", IF( ISBLANK( 'F_Inputs - Reps override'!I2188 ), 'F_Inputs - Reps'!I2188, 'F_Inputs - Reps override'!I2188 ) )</f>
        <v>0</v>
      </c>
      <c r="K2188" s="15">
        <f xml:space="preserve"> IF( ISNA( 'F_Inputs - Reps override'!J2188 ), "", IF( ISBLANK( 'F_Inputs - Reps override'!J2188 ), 'F_Inputs - Reps'!J2188, 'F_Inputs - Reps override'!J2188 ) )</f>
        <v>0</v>
      </c>
      <c r="L2188" s="7">
        <f t="shared" si="35"/>
        <v>0</v>
      </c>
      <c r="M2188" t="str">
        <f xml:space="preserve"> INDEX(Lookup!$D$3:$D$134, MATCH('Inputs - Reps'!D2188, Lookup!$C$3:$C$134, 0),)</f>
        <v>Plus Opex BIO</v>
      </c>
    </row>
    <row r="2189" spans="3:13">
      <c r="C2189" s="15" t="s">
        <v>313</v>
      </c>
      <c r="D2189" s="15" t="s">
        <v>182</v>
      </c>
      <c r="E2189" s="15" t="s">
        <v>183</v>
      </c>
      <c r="F2189" s="15" t="s">
        <v>36</v>
      </c>
      <c r="G2189" s="15">
        <f xml:space="preserve"> IF( ISNA( 'F_Inputs - Reps override'!F2189 ), "", IF( ISBLANK( 'F_Inputs - Reps override'!F2189 ), 'F_Inputs - Reps'!F2189, 'F_Inputs - Reps override'!F2189 ) )</f>
        <v>0</v>
      </c>
      <c r="H2189" s="15">
        <f xml:space="preserve"> IF( ISNA( 'F_Inputs - Reps override'!G2189 ), "", IF( ISBLANK( 'F_Inputs - Reps override'!G2189 ), 'F_Inputs - Reps'!G2189, 'F_Inputs - Reps override'!G2189 ) )</f>
        <v>0</v>
      </c>
      <c r="I2189" s="15">
        <f xml:space="preserve"> IF( ISNA( 'F_Inputs - Reps override'!H2189 ), "", IF( ISBLANK( 'F_Inputs - Reps override'!H2189 ), 'F_Inputs - Reps'!H2189, 'F_Inputs - Reps override'!H2189 ) )</f>
        <v>0</v>
      </c>
      <c r="J2189" s="15">
        <f xml:space="preserve"> IF( ISNA( 'F_Inputs - Reps override'!I2189 ), "", IF( ISBLANK( 'F_Inputs - Reps override'!I2189 ), 'F_Inputs - Reps'!I2189, 'F_Inputs - Reps override'!I2189 ) )</f>
        <v>0</v>
      </c>
      <c r="K2189" s="15">
        <f xml:space="preserve"> IF( ISNA( 'F_Inputs - Reps override'!J2189 ), "", IF( ISBLANK( 'F_Inputs - Reps override'!J2189 ), 'F_Inputs - Reps'!J2189, 'F_Inputs - Reps override'!J2189 ) )</f>
        <v>0</v>
      </c>
      <c r="L2189" s="7">
        <f t="shared" si="35"/>
        <v>0</v>
      </c>
      <c r="M2189" t="str">
        <f xml:space="preserve"> INDEX(Lookup!$D$3:$D$134, MATCH('Inputs - Reps'!D2189, Lookup!$C$3:$C$134, 0),)</f>
        <v>Plus Opex BIO</v>
      </c>
    </row>
    <row r="2190" spans="3:13">
      <c r="C2190" s="15" t="s">
        <v>313</v>
      </c>
      <c r="D2190" s="15" t="s">
        <v>184</v>
      </c>
      <c r="E2190" s="15" t="s">
        <v>185</v>
      </c>
      <c r="F2190" s="15" t="s">
        <v>36</v>
      </c>
      <c r="G2190" s="15">
        <f xml:space="preserve"> IF( ISNA( 'F_Inputs - Reps override'!F2190 ), "", IF( ISBLANK( 'F_Inputs - Reps override'!F2190 ), 'F_Inputs - Reps'!F2190, 'F_Inputs - Reps override'!F2190 ) )</f>
        <v>0</v>
      </c>
      <c r="H2190" s="15">
        <f xml:space="preserve"> IF( ISNA( 'F_Inputs - Reps override'!G2190 ), "", IF( ISBLANK( 'F_Inputs - Reps override'!G2190 ), 'F_Inputs - Reps'!G2190, 'F_Inputs - Reps override'!G2190 ) )</f>
        <v>0</v>
      </c>
      <c r="I2190" s="15">
        <f xml:space="preserve"> IF( ISNA( 'F_Inputs - Reps override'!H2190 ), "", IF( ISBLANK( 'F_Inputs - Reps override'!H2190 ), 'F_Inputs - Reps'!H2190, 'F_Inputs - Reps override'!H2190 ) )</f>
        <v>0</v>
      </c>
      <c r="J2190" s="15">
        <f xml:space="preserve"> IF( ISNA( 'F_Inputs - Reps override'!I2190 ), "", IF( ISBLANK( 'F_Inputs - Reps override'!I2190 ), 'F_Inputs - Reps'!I2190, 'F_Inputs - Reps override'!I2190 ) )</f>
        <v>0</v>
      </c>
      <c r="K2190" s="15">
        <f xml:space="preserve"> IF( ISNA( 'F_Inputs - Reps override'!J2190 ), "", IF( ISBLANK( 'F_Inputs - Reps override'!J2190 ), 'F_Inputs - Reps'!J2190, 'F_Inputs - Reps override'!J2190 ) )</f>
        <v>0</v>
      </c>
      <c r="L2190" s="7">
        <f t="shared" si="35"/>
        <v>0</v>
      </c>
      <c r="M2190" t="str">
        <f xml:space="preserve"> INDEX(Lookup!$D$3:$D$134, MATCH('Inputs - Reps'!D2190, Lookup!$C$3:$C$134, 0),)</f>
        <v>B Capex WWN</v>
      </c>
    </row>
    <row r="2191" spans="3:13">
      <c r="C2191" s="15" t="s">
        <v>313</v>
      </c>
      <c r="D2191" s="15" t="s">
        <v>186</v>
      </c>
      <c r="E2191" s="15" t="s">
        <v>187</v>
      </c>
      <c r="F2191" s="15" t="s">
        <v>36</v>
      </c>
      <c r="G2191" s="15">
        <f xml:space="preserve"> IF( ISNA( 'F_Inputs - Reps override'!F2191 ), "", IF( ISBLANK( 'F_Inputs - Reps override'!F2191 ), 'F_Inputs - Reps'!F2191, 'F_Inputs - Reps override'!F2191 ) )</f>
        <v>0</v>
      </c>
      <c r="H2191" s="15">
        <f xml:space="preserve"> IF( ISNA( 'F_Inputs - Reps override'!G2191 ), "", IF( ISBLANK( 'F_Inputs - Reps override'!G2191 ), 'F_Inputs - Reps'!G2191, 'F_Inputs - Reps override'!G2191 ) )</f>
        <v>0</v>
      </c>
      <c r="I2191" s="15">
        <f xml:space="preserve"> IF( ISNA( 'F_Inputs - Reps override'!H2191 ), "", IF( ISBLANK( 'F_Inputs - Reps override'!H2191 ), 'F_Inputs - Reps'!H2191, 'F_Inputs - Reps override'!H2191 ) )</f>
        <v>0</v>
      </c>
      <c r="J2191" s="15">
        <f xml:space="preserve"> IF( ISNA( 'F_Inputs - Reps override'!I2191 ), "", IF( ISBLANK( 'F_Inputs - Reps override'!I2191 ), 'F_Inputs - Reps'!I2191, 'F_Inputs - Reps override'!I2191 ) )</f>
        <v>0</v>
      </c>
      <c r="K2191" s="15">
        <f xml:space="preserve"> IF( ISNA( 'F_Inputs - Reps override'!J2191 ), "", IF( ISBLANK( 'F_Inputs - Reps override'!J2191 ), 'F_Inputs - Reps'!J2191, 'F_Inputs - Reps override'!J2191 ) )</f>
        <v>0</v>
      </c>
      <c r="L2191" s="7">
        <f t="shared" si="35"/>
        <v>0</v>
      </c>
      <c r="M2191" t="str">
        <f xml:space="preserve"> INDEX(Lookup!$D$3:$D$134, MATCH('Inputs - Reps'!D2191, Lookup!$C$3:$C$134, 0),)</f>
        <v>B Capex WWN</v>
      </c>
    </row>
    <row r="2192" spans="3:13">
      <c r="C2192" s="15" t="s">
        <v>313</v>
      </c>
      <c r="D2192" s="15" t="s">
        <v>188</v>
      </c>
      <c r="E2192" s="15" t="s">
        <v>189</v>
      </c>
      <c r="F2192" s="15" t="s">
        <v>36</v>
      </c>
      <c r="G2192" s="15">
        <f xml:space="preserve"> IF( ISNA( 'F_Inputs - Reps override'!F2192 ), "", IF( ISBLANK( 'F_Inputs - Reps override'!F2192 ), 'F_Inputs - Reps'!F2192, 'F_Inputs - Reps override'!F2192 ) )</f>
        <v>0</v>
      </c>
      <c r="H2192" s="15">
        <f xml:space="preserve"> IF( ISNA( 'F_Inputs - Reps override'!G2192 ), "", IF( ISBLANK( 'F_Inputs - Reps override'!G2192 ), 'F_Inputs - Reps'!G2192, 'F_Inputs - Reps override'!G2192 ) )</f>
        <v>0</v>
      </c>
      <c r="I2192" s="15">
        <f xml:space="preserve"> IF( ISNA( 'F_Inputs - Reps override'!H2192 ), "", IF( ISBLANK( 'F_Inputs - Reps override'!H2192 ), 'F_Inputs - Reps'!H2192, 'F_Inputs - Reps override'!H2192 ) )</f>
        <v>0</v>
      </c>
      <c r="J2192" s="15">
        <f xml:space="preserve"> IF( ISNA( 'F_Inputs - Reps override'!I2192 ), "", IF( ISBLANK( 'F_Inputs - Reps override'!I2192 ), 'F_Inputs - Reps'!I2192, 'F_Inputs - Reps override'!I2192 ) )</f>
        <v>0</v>
      </c>
      <c r="K2192" s="15">
        <f xml:space="preserve"> IF( ISNA( 'F_Inputs - Reps override'!J2192 ), "", IF( ISBLANK( 'F_Inputs - Reps override'!J2192 ), 'F_Inputs - Reps'!J2192, 'F_Inputs - Reps override'!J2192 ) )</f>
        <v>0</v>
      </c>
      <c r="L2192" s="7">
        <f t="shared" si="35"/>
        <v>0</v>
      </c>
      <c r="M2192" t="str">
        <f xml:space="preserve"> INDEX(Lookup!$D$3:$D$134, MATCH('Inputs - Reps'!D2192, Lookup!$C$3:$C$134, 0),)</f>
        <v>B Capex BIO</v>
      </c>
    </row>
    <row r="2193" spans="3:13">
      <c r="C2193" s="15" t="s">
        <v>313</v>
      </c>
      <c r="D2193" s="15" t="s">
        <v>190</v>
      </c>
      <c r="E2193" s="15" t="s">
        <v>191</v>
      </c>
      <c r="F2193" s="15" t="s">
        <v>36</v>
      </c>
      <c r="G2193" s="15">
        <f xml:space="preserve"> IF( ISNA( 'F_Inputs - Reps override'!F2193 ), "", IF( ISBLANK( 'F_Inputs - Reps override'!F2193 ), 'F_Inputs - Reps'!F2193, 'F_Inputs - Reps override'!F2193 ) )</f>
        <v>0</v>
      </c>
      <c r="H2193" s="15">
        <f xml:space="preserve"> IF( ISNA( 'F_Inputs - Reps override'!G2193 ), "", IF( ISBLANK( 'F_Inputs - Reps override'!G2193 ), 'F_Inputs - Reps'!G2193, 'F_Inputs - Reps override'!G2193 ) )</f>
        <v>0</v>
      </c>
      <c r="I2193" s="15">
        <f xml:space="preserve"> IF( ISNA( 'F_Inputs - Reps override'!H2193 ), "", IF( ISBLANK( 'F_Inputs - Reps override'!H2193 ), 'F_Inputs - Reps'!H2193, 'F_Inputs - Reps override'!H2193 ) )</f>
        <v>0</v>
      </c>
      <c r="J2193" s="15">
        <f xml:space="preserve"> IF( ISNA( 'F_Inputs - Reps override'!I2193 ), "", IF( ISBLANK( 'F_Inputs - Reps override'!I2193 ), 'F_Inputs - Reps'!I2193, 'F_Inputs - Reps override'!I2193 ) )</f>
        <v>0</v>
      </c>
      <c r="K2193" s="15">
        <f xml:space="preserve"> IF( ISNA( 'F_Inputs - Reps override'!J2193 ), "", IF( ISBLANK( 'F_Inputs - Reps override'!J2193 ), 'F_Inputs - Reps'!J2193, 'F_Inputs - Reps override'!J2193 ) )</f>
        <v>0</v>
      </c>
      <c r="L2193" s="7">
        <f t="shared" si="35"/>
        <v>0</v>
      </c>
      <c r="M2193" t="str">
        <f xml:space="preserve"> INDEX(Lookup!$D$3:$D$134, MATCH('Inputs - Reps'!D2193, Lookup!$C$3:$C$134, 0),)</f>
        <v>B Capex BIO</v>
      </c>
    </row>
    <row r="2194" spans="3:13">
      <c r="C2194" s="15" t="s">
        <v>313</v>
      </c>
      <c r="D2194" s="15" t="s">
        <v>192</v>
      </c>
      <c r="E2194" s="15" t="s">
        <v>193</v>
      </c>
      <c r="F2194" s="15" t="s">
        <v>36</v>
      </c>
      <c r="G2194" s="15">
        <f xml:space="preserve"> IF( ISNA( 'F_Inputs - Reps override'!F2194 ), "", IF( ISBLANK( 'F_Inputs - Reps override'!F2194 ), 'F_Inputs - Reps'!F2194, 'F_Inputs - Reps override'!F2194 ) )</f>
        <v>0</v>
      </c>
      <c r="H2194" s="15">
        <f xml:space="preserve"> IF( ISNA( 'F_Inputs - Reps override'!G2194 ), "", IF( ISBLANK( 'F_Inputs - Reps override'!G2194 ), 'F_Inputs - Reps'!G2194, 'F_Inputs - Reps override'!G2194 ) )</f>
        <v>0</v>
      </c>
      <c r="I2194" s="15">
        <f xml:space="preserve"> IF( ISNA( 'F_Inputs - Reps override'!H2194 ), "", IF( ISBLANK( 'F_Inputs - Reps override'!H2194 ), 'F_Inputs - Reps'!H2194, 'F_Inputs - Reps override'!H2194 ) )</f>
        <v>0</v>
      </c>
      <c r="J2194" s="15">
        <f xml:space="preserve"> IF( ISNA( 'F_Inputs - Reps override'!I2194 ), "", IF( ISBLANK( 'F_Inputs - Reps override'!I2194 ), 'F_Inputs - Reps'!I2194, 'F_Inputs - Reps override'!I2194 ) )</f>
        <v>0</v>
      </c>
      <c r="K2194" s="15">
        <f xml:space="preserve"> IF( ISNA( 'F_Inputs - Reps override'!J2194 ), "", IF( ISBLANK( 'F_Inputs - Reps override'!J2194 ), 'F_Inputs - Reps'!J2194, 'F_Inputs - Reps override'!J2194 ) )</f>
        <v>0</v>
      </c>
      <c r="L2194" s="7">
        <f t="shared" si="35"/>
        <v>0</v>
      </c>
      <c r="M2194" t="str">
        <f xml:space="preserve"> INDEX(Lookup!$D$3:$D$134, MATCH('Inputs - Reps'!D2194, Lookup!$C$3:$C$134, 0),)</f>
        <v>B Capex BIO</v>
      </c>
    </row>
    <row r="2195" spans="3:13">
      <c r="C2195" s="15" t="s">
        <v>313</v>
      </c>
      <c r="D2195" s="15" t="s">
        <v>194</v>
      </c>
      <c r="E2195" s="15" t="s">
        <v>195</v>
      </c>
      <c r="F2195" s="15" t="s">
        <v>36</v>
      </c>
      <c r="G2195" s="15">
        <f xml:space="preserve"> IF( ISNA( 'F_Inputs - Reps override'!F2195 ), "", IF( ISBLANK( 'F_Inputs - Reps override'!F2195 ), 'F_Inputs - Reps'!F2195, 'F_Inputs - Reps override'!F2195 ) )</f>
        <v>23.078513935896499</v>
      </c>
      <c r="H2195" s="15">
        <f xml:space="preserve"> IF( ISNA( 'F_Inputs - Reps override'!G2195 ), "", IF( ISBLANK( 'F_Inputs - Reps override'!G2195 ), 'F_Inputs - Reps'!G2195, 'F_Inputs - Reps override'!G2195 ) )</f>
        <v>24.548714974803399</v>
      </c>
      <c r="I2195" s="15">
        <f xml:space="preserve"> IF( ISNA( 'F_Inputs - Reps override'!H2195 ), "", IF( ISBLANK( 'F_Inputs - Reps override'!H2195 ), 'F_Inputs - Reps'!H2195, 'F_Inputs - Reps override'!H2195 ) )</f>
        <v>23.1908043935188</v>
      </c>
      <c r="J2195" s="15">
        <f xml:space="preserve"> IF( ISNA( 'F_Inputs - Reps override'!I2195 ), "", IF( ISBLANK( 'F_Inputs - Reps override'!I2195 ), 'F_Inputs - Reps'!I2195, 'F_Inputs - Reps override'!I2195 ) )</f>
        <v>22.749464170027899</v>
      </c>
      <c r="K2195" s="15">
        <f xml:space="preserve"> IF( ISNA( 'F_Inputs - Reps override'!J2195 ), "", IF( ISBLANK( 'F_Inputs - Reps override'!J2195 ), 'F_Inputs - Reps'!J2195, 'F_Inputs - Reps override'!J2195 ) )</f>
        <v>22.501181012670699</v>
      </c>
      <c r="L2195" s="7">
        <f t="shared" si="35"/>
        <v>116.06867848691731</v>
      </c>
      <c r="M2195" t="str">
        <f xml:space="preserve"> INDEX(Lookup!$D$3:$D$134, MATCH('Inputs - Reps'!D2195, Lookup!$C$3:$C$134, 0),)</f>
        <v>B Capex WWN</v>
      </c>
    </row>
    <row r="2196" spans="3:13">
      <c r="C2196" s="15" t="s">
        <v>313</v>
      </c>
      <c r="D2196" s="15" t="s">
        <v>196</v>
      </c>
      <c r="E2196" s="15" t="s">
        <v>197</v>
      </c>
      <c r="F2196" s="15" t="s">
        <v>36</v>
      </c>
      <c r="G2196" s="15">
        <f xml:space="preserve"> IF( ISNA( 'F_Inputs - Reps override'!F2196 ), "", IF( ISBLANK( 'F_Inputs - Reps override'!F2196 ), 'F_Inputs - Reps'!F2196, 'F_Inputs - Reps override'!F2196 ) )</f>
        <v>76.764563577463903</v>
      </c>
      <c r="H2196" s="15">
        <f xml:space="preserve"> IF( ISNA( 'F_Inputs - Reps override'!G2196 ), "", IF( ISBLANK( 'F_Inputs - Reps override'!G2196 ), 'F_Inputs - Reps'!G2196, 'F_Inputs - Reps override'!G2196 ) )</f>
        <v>88.809010652634498</v>
      </c>
      <c r="I2196" s="15">
        <f xml:space="preserve"> IF( ISNA( 'F_Inputs - Reps override'!H2196 ), "", IF( ISBLANK( 'F_Inputs - Reps override'!H2196 ), 'F_Inputs - Reps'!H2196, 'F_Inputs - Reps override'!H2196 ) )</f>
        <v>86.185845581786097</v>
      </c>
      <c r="J2196" s="15">
        <f xml:space="preserve"> IF( ISNA( 'F_Inputs - Reps override'!I2196 ), "", IF( ISBLANK( 'F_Inputs - Reps override'!I2196 ), 'F_Inputs - Reps'!I2196, 'F_Inputs - Reps override'!I2196 ) )</f>
        <v>111.342078390212</v>
      </c>
      <c r="K2196" s="15">
        <f xml:space="preserve"> IF( ISNA( 'F_Inputs - Reps override'!J2196 ), "", IF( ISBLANK( 'F_Inputs - Reps override'!J2196 ), 'F_Inputs - Reps'!J2196, 'F_Inputs - Reps override'!J2196 ) )</f>
        <v>80.418950500734397</v>
      </c>
      <c r="L2196" s="7">
        <f t="shared" si="35"/>
        <v>443.52044870283095</v>
      </c>
      <c r="M2196" t="str">
        <f xml:space="preserve"> INDEX(Lookup!$D$3:$D$134, MATCH('Inputs - Reps'!D2196, Lookup!$C$3:$C$134, 0),)</f>
        <v>B Capex WWN</v>
      </c>
    </row>
    <row r="2197" spans="3:13">
      <c r="C2197" s="15" t="s">
        <v>313</v>
      </c>
      <c r="D2197" s="15" t="s">
        <v>198</v>
      </c>
      <c r="E2197" s="15" t="s">
        <v>199</v>
      </c>
      <c r="F2197" s="15" t="s">
        <v>36</v>
      </c>
      <c r="G2197" s="15">
        <f xml:space="preserve"> IF( ISNA( 'F_Inputs - Reps override'!F2197 ), "", IF( ISBLANK( 'F_Inputs - Reps override'!F2197 ), 'F_Inputs - Reps'!F2197, 'F_Inputs - Reps override'!F2197 ) )</f>
        <v>0</v>
      </c>
      <c r="H2197" s="15">
        <f xml:space="preserve"> IF( ISNA( 'F_Inputs - Reps override'!G2197 ), "", IF( ISBLANK( 'F_Inputs - Reps override'!G2197 ), 'F_Inputs - Reps'!G2197, 'F_Inputs - Reps override'!G2197 ) )</f>
        <v>0</v>
      </c>
      <c r="I2197" s="15">
        <f xml:space="preserve"> IF( ISNA( 'F_Inputs - Reps override'!H2197 ), "", IF( ISBLANK( 'F_Inputs - Reps override'!H2197 ), 'F_Inputs - Reps'!H2197, 'F_Inputs - Reps override'!H2197 ) )</f>
        <v>0</v>
      </c>
      <c r="J2197" s="15">
        <f xml:space="preserve"> IF( ISNA( 'F_Inputs - Reps override'!I2197 ), "", IF( ISBLANK( 'F_Inputs - Reps override'!I2197 ), 'F_Inputs - Reps'!I2197, 'F_Inputs - Reps override'!I2197 ) )</f>
        <v>0</v>
      </c>
      <c r="K2197" s="15">
        <f xml:space="preserve"> IF( ISNA( 'F_Inputs - Reps override'!J2197 ), "", IF( ISBLANK( 'F_Inputs - Reps override'!J2197 ), 'F_Inputs - Reps'!J2197, 'F_Inputs - Reps override'!J2197 ) )</f>
        <v>0</v>
      </c>
      <c r="L2197" s="7">
        <f t="shared" si="35"/>
        <v>0</v>
      </c>
      <c r="M2197" t="str">
        <f xml:space="preserve"> INDEX(Lookup!$D$3:$D$134, MATCH('Inputs - Reps'!D2197, Lookup!$C$3:$C$134, 0),)</f>
        <v>B Capex BIO</v>
      </c>
    </row>
    <row r="2198" spans="3:13">
      <c r="C2198" s="15" t="s">
        <v>313</v>
      </c>
      <c r="D2198" s="15" t="s">
        <v>200</v>
      </c>
      <c r="E2198" s="15" t="s">
        <v>201</v>
      </c>
      <c r="F2198" s="15" t="s">
        <v>36</v>
      </c>
      <c r="G2198" s="15">
        <f xml:space="preserve"> IF( ISNA( 'F_Inputs - Reps override'!F2198 ), "", IF( ISBLANK( 'F_Inputs - Reps override'!F2198 ), 'F_Inputs - Reps'!F2198, 'F_Inputs - Reps override'!F2198 ) )</f>
        <v>33.114005667694101</v>
      </c>
      <c r="H2198" s="15">
        <f xml:space="preserve"> IF( ISNA( 'F_Inputs - Reps override'!G2198 ), "", IF( ISBLANK( 'F_Inputs - Reps override'!G2198 ), 'F_Inputs - Reps'!G2198, 'F_Inputs - Reps override'!G2198 ) )</f>
        <v>35.691933522878102</v>
      </c>
      <c r="I2198" s="15">
        <f xml:space="preserve"> IF( ISNA( 'F_Inputs - Reps override'!H2198 ), "", IF( ISBLANK( 'F_Inputs - Reps override'!H2198 ), 'F_Inputs - Reps'!H2198, 'F_Inputs - Reps override'!H2198 ) )</f>
        <v>31.247787232112898</v>
      </c>
      <c r="J2198" s="15">
        <f xml:space="preserve"> IF( ISNA( 'F_Inputs - Reps override'!I2198 ), "", IF( ISBLANK( 'F_Inputs - Reps override'!I2198 ), 'F_Inputs - Reps'!I2198, 'F_Inputs - Reps override'!I2198 ) )</f>
        <v>26.871139826107299</v>
      </c>
      <c r="K2198" s="15">
        <f xml:space="preserve"> IF( ISNA( 'F_Inputs - Reps override'!J2198 ), "", IF( ISBLANK( 'F_Inputs - Reps override'!J2198 ), 'F_Inputs - Reps'!J2198, 'F_Inputs - Reps override'!J2198 ) )</f>
        <v>29.0409033987162</v>
      </c>
      <c r="L2198" s="7">
        <f t="shared" si="35"/>
        <v>155.96576964750861</v>
      </c>
      <c r="M2198" t="str">
        <f xml:space="preserve"> INDEX(Lookup!$D$3:$D$134, MATCH('Inputs - Reps'!D2198, Lookup!$C$3:$C$134, 0),)</f>
        <v>B Capex BIO</v>
      </c>
    </row>
    <row r="2199" spans="3:13">
      <c r="C2199" s="15" t="s">
        <v>313</v>
      </c>
      <c r="D2199" s="15" t="s">
        <v>202</v>
      </c>
      <c r="E2199" s="15" t="s">
        <v>203</v>
      </c>
      <c r="F2199" s="15" t="s">
        <v>36</v>
      </c>
      <c r="G2199" s="15">
        <f xml:space="preserve"> IF( ISNA( 'F_Inputs - Reps override'!F2199 ), "", IF( ISBLANK( 'F_Inputs - Reps override'!F2199 ), 'F_Inputs - Reps'!F2199, 'F_Inputs - Reps override'!F2199 ) )</f>
        <v>2.0401999999943001</v>
      </c>
      <c r="H2199" s="15">
        <f xml:space="preserve"> IF( ISNA( 'F_Inputs - Reps override'!G2199 ), "", IF( ISBLANK( 'F_Inputs - Reps override'!G2199 ), 'F_Inputs - Reps'!G2199, 'F_Inputs - Reps override'!G2199 ) )</f>
        <v>2.0401999999945999</v>
      </c>
      <c r="I2199" s="15">
        <f xml:space="preserve"> IF( ISNA( 'F_Inputs - Reps override'!H2199 ), "", IF( ISBLANK( 'F_Inputs - Reps override'!H2199 ), 'F_Inputs - Reps'!H2199, 'F_Inputs - Reps override'!H2199 ) )</f>
        <v>2.0401999999946998</v>
      </c>
      <c r="J2199" s="15">
        <f xml:space="preserve"> IF( ISNA( 'F_Inputs - Reps override'!I2199 ), "", IF( ISBLANK( 'F_Inputs - Reps override'!I2199 ), 'F_Inputs - Reps'!I2199, 'F_Inputs - Reps override'!I2199 ) )</f>
        <v>2.0401999999977001</v>
      </c>
      <c r="K2199" s="15">
        <f xml:space="preserve"> IF( ISNA( 'F_Inputs - Reps override'!J2199 ), "", IF( ISBLANK( 'F_Inputs - Reps override'!J2199 ), 'F_Inputs - Reps'!J2199, 'F_Inputs - Reps override'!J2199 ) )</f>
        <v>2.0402000000015001</v>
      </c>
      <c r="L2199" s="7">
        <f t="shared" si="35"/>
        <v>10.2009999999828</v>
      </c>
      <c r="M2199" t="str">
        <f xml:space="preserve"> INDEX(Lookup!$D$3:$D$134, MATCH('Inputs - Reps'!D2199, Lookup!$C$3:$C$134, 0),)</f>
        <v>B Capex BIO</v>
      </c>
    </row>
    <row r="2200" spans="3:13">
      <c r="C2200" s="15" t="s">
        <v>313</v>
      </c>
      <c r="D2200" s="15" t="s">
        <v>204</v>
      </c>
      <c r="E2200" s="15" t="s">
        <v>205</v>
      </c>
      <c r="F2200" s="15" t="s">
        <v>36</v>
      </c>
      <c r="G2200" s="15">
        <f xml:space="preserve"> IF( ISNA( 'F_Inputs - Reps override'!F2200 ), "", IF( ISBLANK( 'F_Inputs - Reps override'!F2200 ), 'F_Inputs - Reps'!F2200, 'F_Inputs - Reps override'!F2200 ) )</f>
        <v>10.8333226999298</v>
      </c>
      <c r="H2200" s="15">
        <f xml:space="preserve"> IF( ISNA( 'F_Inputs - Reps override'!G2200 ), "", IF( ISBLANK( 'F_Inputs - Reps override'!G2200 ), 'F_Inputs - Reps'!G2200, 'F_Inputs - Reps override'!G2200 ) )</f>
        <v>10.952034395994399</v>
      </c>
      <c r="I2200" s="15">
        <f xml:space="preserve"> IF( ISNA( 'F_Inputs - Reps override'!H2200 ), "", IF( ISBLANK( 'F_Inputs - Reps override'!H2200 ), 'F_Inputs - Reps'!H2200, 'F_Inputs - Reps override'!H2200 ) )</f>
        <v>11.072021538297999</v>
      </c>
      <c r="J2200" s="15">
        <f xml:space="preserve"> IF( ISNA( 'F_Inputs - Reps override'!I2200 ), "", IF( ISBLANK( 'F_Inputs - Reps override'!I2200 ), 'F_Inputs - Reps'!I2200, 'F_Inputs - Reps override'!I2200 ) )</f>
        <v>10.7929720345695</v>
      </c>
      <c r="K2200" s="15">
        <f xml:space="preserve"> IF( ISNA( 'F_Inputs - Reps override'!J2200 ), "", IF( ISBLANK( 'F_Inputs - Reps override'!J2200 ), 'F_Inputs - Reps'!J2200, 'F_Inputs - Reps override'!J2200 ) )</f>
        <v>10.5228815004086</v>
      </c>
      <c r="L2200" s="7">
        <f t="shared" si="35"/>
        <v>54.173232169200304</v>
      </c>
      <c r="M2200" t="str">
        <f xml:space="preserve"> INDEX(Lookup!$D$3:$D$134, MATCH('Inputs - Reps'!D2200, Lookup!$C$3:$C$134, 0),)</f>
        <v>Plus Capex WWN</v>
      </c>
    </row>
    <row r="2201" spans="3:13">
      <c r="C2201" s="15" t="s">
        <v>313</v>
      </c>
      <c r="D2201" s="15" t="s">
        <v>206</v>
      </c>
      <c r="E2201" s="15" t="s">
        <v>207</v>
      </c>
      <c r="F2201" s="15" t="s">
        <v>36</v>
      </c>
      <c r="G2201" s="15">
        <f xml:space="preserve"> IF( ISNA( 'F_Inputs - Reps override'!F2201 ), "", IF( ISBLANK( 'F_Inputs - Reps override'!F2201 ), 'F_Inputs - Reps'!F2201, 'F_Inputs - Reps override'!F2201 ) )</f>
        <v>0</v>
      </c>
      <c r="H2201" s="15">
        <f xml:space="preserve"> IF( ISNA( 'F_Inputs - Reps override'!G2201 ), "", IF( ISBLANK( 'F_Inputs - Reps override'!G2201 ), 'F_Inputs - Reps'!G2201, 'F_Inputs - Reps override'!G2201 ) )</f>
        <v>0</v>
      </c>
      <c r="I2201" s="15">
        <f xml:space="preserve"> IF( ISNA( 'F_Inputs - Reps override'!H2201 ), "", IF( ISBLANK( 'F_Inputs - Reps override'!H2201 ), 'F_Inputs - Reps'!H2201, 'F_Inputs - Reps override'!H2201 ) )</f>
        <v>0</v>
      </c>
      <c r="J2201" s="15">
        <f xml:space="preserve"> IF( ISNA( 'F_Inputs - Reps override'!I2201 ), "", IF( ISBLANK( 'F_Inputs - Reps override'!I2201 ), 'F_Inputs - Reps'!I2201, 'F_Inputs - Reps override'!I2201 ) )</f>
        <v>0</v>
      </c>
      <c r="K2201" s="15">
        <f xml:space="preserve"> IF( ISNA( 'F_Inputs - Reps override'!J2201 ), "", IF( ISBLANK( 'F_Inputs - Reps override'!J2201 ), 'F_Inputs - Reps'!J2201, 'F_Inputs - Reps override'!J2201 ) )</f>
        <v>0</v>
      </c>
      <c r="L2201" s="7">
        <f t="shared" si="35"/>
        <v>0</v>
      </c>
      <c r="M2201" t="str">
        <f xml:space="preserve"> INDEX(Lookup!$D$3:$D$134, MATCH('Inputs - Reps'!D2201, Lookup!$C$3:$C$134, 0),)</f>
        <v>Plus Capex WWN</v>
      </c>
    </row>
    <row r="2202" spans="3:13">
      <c r="C2202" s="15" t="s">
        <v>313</v>
      </c>
      <c r="D2202" s="15" t="s">
        <v>208</v>
      </c>
      <c r="E2202" s="15" t="s">
        <v>209</v>
      </c>
      <c r="F2202" s="15" t="s">
        <v>36</v>
      </c>
      <c r="G2202" s="15">
        <f xml:space="preserve"> IF( ISNA( 'F_Inputs - Reps override'!F2202 ), "", IF( ISBLANK( 'F_Inputs - Reps override'!F2202 ), 'F_Inputs - Reps'!F2202, 'F_Inputs - Reps override'!F2202 ) )</f>
        <v>0</v>
      </c>
      <c r="H2202" s="15">
        <f xml:space="preserve"> IF( ISNA( 'F_Inputs - Reps override'!G2202 ), "", IF( ISBLANK( 'F_Inputs - Reps override'!G2202 ), 'F_Inputs - Reps'!G2202, 'F_Inputs - Reps override'!G2202 ) )</f>
        <v>0</v>
      </c>
      <c r="I2202" s="15">
        <f xml:space="preserve"> IF( ISNA( 'F_Inputs - Reps override'!H2202 ), "", IF( ISBLANK( 'F_Inputs - Reps override'!H2202 ), 'F_Inputs - Reps'!H2202, 'F_Inputs - Reps override'!H2202 ) )</f>
        <v>0</v>
      </c>
      <c r="J2202" s="15">
        <f xml:space="preserve"> IF( ISNA( 'F_Inputs - Reps override'!I2202 ), "", IF( ISBLANK( 'F_Inputs - Reps override'!I2202 ), 'F_Inputs - Reps'!I2202, 'F_Inputs - Reps override'!I2202 ) )</f>
        <v>0</v>
      </c>
      <c r="K2202" s="15">
        <f xml:space="preserve"> IF( ISNA( 'F_Inputs - Reps override'!J2202 ), "", IF( ISBLANK( 'F_Inputs - Reps override'!J2202 ), 'F_Inputs - Reps'!J2202, 'F_Inputs - Reps override'!J2202 ) )</f>
        <v>0</v>
      </c>
      <c r="L2202" s="7">
        <f t="shared" si="35"/>
        <v>0</v>
      </c>
      <c r="M2202" t="str">
        <f xml:space="preserve"> INDEX(Lookup!$D$3:$D$134, MATCH('Inputs - Reps'!D2202, Lookup!$C$3:$C$134, 0),)</f>
        <v>Plus Capex BIO</v>
      </c>
    </row>
    <row r="2203" spans="3:13">
      <c r="C2203" s="15" t="s">
        <v>313</v>
      </c>
      <c r="D2203" s="15" t="s">
        <v>210</v>
      </c>
      <c r="E2203" s="15" t="s">
        <v>211</v>
      </c>
      <c r="F2203" s="15" t="s">
        <v>36</v>
      </c>
      <c r="G2203" s="15">
        <f xml:space="preserve"> IF( ISNA( 'F_Inputs - Reps override'!F2203 ), "", IF( ISBLANK( 'F_Inputs - Reps override'!F2203 ), 'F_Inputs - Reps'!F2203, 'F_Inputs - Reps override'!F2203 ) )</f>
        <v>0</v>
      </c>
      <c r="H2203" s="15">
        <f xml:space="preserve"> IF( ISNA( 'F_Inputs - Reps override'!G2203 ), "", IF( ISBLANK( 'F_Inputs - Reps override'!G2203 ), 'F_Inputs - Reps'!G2203, 'F_Inputs - Reps override'!G2203 ) )</f>
        <v>0</v>
      </c>
      <c r="I2203" s="15">
        <f xml:space="preserve"> IF( ISNA( 'F_Inputs - Reps override'!H2203 ), "", IF( ISBLANK( 'F_Inputs - Reps override'!H2203 ), 'F_Inputs - Reps'!H2203, 'F_Inputs - Reps override'!H2203 ) )</f>
        <v>0</v>
      </c>
      <c r="J2203" s="15">
        <f xml:space="preserve"> IF( ISNA( 'F_Inputs - Reps override'!I2203 ), "", IF( ISBLANK( 'F_Inputs - Reps override'!I2203 ), 'F_Inputs - Reps'!I2203, 'F_Inputs - Reps override'!I2203 ) )</f>
        <v>0</v>
      </c>
      <c r="K2203" s="15">
        <f xml:space="preserve"> IF( ISNA( 'F_Inputs - Reps override'!J2203 ), "", IF( ISBLANK( 'F_Inputs - Reps override'!J2203 ), 'F_Inputs - Reps'!J2203, 'F_Inputs - Reps override'!J2203 ) )</f>
        <v>0</v>
      </c>
      <c r="L2203" s="7">
        <f t="shared" si="35"/>
        <v>0</v>
      </c>
      <c r="M2203" t="str">
        <f xml:space="preserve"> INDEX(Lookup!$D$3:$D$134, MATCH('Inputs - Reps'!D2203, Lookup!$C$3:$C$134, 0),)</f>
        <v>Plus Capex BIO</v>
      </c>
    </row>
    <row r="2204" spans="3:13">
      <c r="C2204" s="15" t="s">
        <v>313</v>
      </c>
      <c r="D2204" s="15" t="s">
        <v>212</v>
      </c>
      <c r="E2204" s="15" t="s">
        <v>213</v>
      </c>
      <c r="F2204" s="15" t="s">
        <v>36</v>
      </c>
      <c r="G2204" s="15">
        <f xml:space="preserve"> IF( ISNA( 'F_Inputs - Reps override'!F2204 ), "", IF( ISBLANK( 'F_Inputs - Reps override'!F2204 ), 'F_Inputs - Reps'!F2204, 'F_Inputs - Reps override'!F2204 ) )</f>
        <v>0</v>
      </c>
      <c r="H2204" s="15">
        <f xml:space="preserve"> IF( ISNA( 'F_Inputs - Reps override'!G2204 ), "", IF( ISBLANK( 'F_Inputs - Reps override'!G2204 ), 'F_Inputs - Reps'!G2204, 'F_Inputs - Reps override'!G2204 ) )</f>
        <v>0</v>
      </c>
      <c r="I2204" s="15">
        <f xml:space="preserve"> IF( ISNA( 'F_Inputs - Reps override'!H2204 ), "", IF( ISBLANK( 'F_Inputs - Reps override'!H2204 ), 'F_Inputs - Reps'!H2204, 'F_Inputs - Reps override'!H2204 ) )</f>
        <v>0</v>
      </c>
      <c r="J2204" s="15">
        <f xml:space="preserve"> IF( ISNA( 'F_Inputs - Reps override'!I2204 ), "", IF( ISBLANK( 'F_Inputs - Reps override'!I2204 ), 'F_Inputs - Reps'!I2204, 'F_Inputs - Reps override'!I2204 ) )</f>
        <v>0</v>
      </c>
      <c r="K2204" s="15">
        <f xml:space="preserve"> IF( ISNA( 'F_Inputs - Reps override'!J2204 ), "", IF( ISBLANK( 'F_Inputs - Reps override'!J2204 ), 'F_Inputs - Reps'!J2204, 'F_Inputs - Reps override'!J2204 ) )</f>
        <v>0</v>
      </c>
      <c r="L2204" s="7">
        <f t="shared" si="35"/>
        <v>0</v>
      </c>
      <c r="M2204" t="str">
        <f xml:space="preserve"> INDEX(Lookup!$D$3:$D$134, MATCH('Inputs - Reps'!D2204, Lookup!$C$3:$C$134, 0),)</f>
        <v>Plus Capex BIO</v>
      </c>
    </row>
    <row r="2205" spans="3:13">
      <c r="C2205" s="15" t="s">
        <v>313</v>
      </c>
      <c r="D2205" s="15" t="s">
        <v>214</v>
      </c>
      <c r="E2205" s="15" t="s">
        <v>215</v>
      </c>
      <c r="F2205" s="15" t="s">
        <v>36</v>
      </c>
      <c r="G2205" s="15">
        <f xml:space="preserve"> IF( ISNA( 'F_Inputs - Reps override'!F2205 ), "", IF( ISBLANK( 'F_Inputs - Reps override'!F2205 ), 'F_Inputs - Reps'!F2205, 'F_Inputs - Reps override'!F2205 ) )</f>
        <v>0</v>
      </c>
      <c r="H2205" s="15">
        <f xml:space="preserve"> IF( ISNA( 'F_Inputs - Reps override'!G2205 ), "", IF( ISBLANK( 'F_Inputs - Reps override'!G2205 ), 'F_Inputs - Reps'!G2205, 'F_Inputs - Reps override'!G2205 ) )</f>
        <v>0</v>
      </c>
      <c r="I2205" s="15">
        <f xml:space="preserve"> IF( ISNA( 'F_Inputs - Reps override'!H2205 ), "", IF( ISBLANK( 'F_Inputs - Reps override'!H2205 ), 'F_Inputs - Reps'!H2205, 'F_Inputs - Reps override'!H2205 ) )</f>
        <v>0</v>
      </c>
      <c r="J2205" s="15">
        <f xml:space="preserve"> IF( ISNA( 'F_Inputs - Reps override'!I2205 ), "", IF( ISBLANK( 'F_Inputs - Reps override'!I2205 ), 'F_Inputs - Reps'!I2205, 'F_Inputs - Reps override'!I2205 ) )</f>
        <v>0</v>
      </c>
      <c r="K2205" s="15">
        <f xml:space="preserve"> IF( ISNA( 'F_Inputs - Reps override'!J2205 ), "", IF( ISBLANK( 'F_Inputs - Reps override'!J2205 ), 'F_Inputs - Reps'!J2205, 'F_Inputs - Reps override'!J2205 ) )</f>
        <v>0</v>
      </c>
      <c r="L2205" s="7">
        <f t="shared" si="35"/>
        <v>0</v>
      </c>
      <c r="M2205" t="str">
        <f xml:space="preserve"> INDEX(Lookup!$D$3:$D$134, MATCH('Inputs - Reps'!D2205, Lookup!$C$3:$C$134, 0),)</f>
        <v>Plus Capex WWN</v>
      </c>
    </row>
    <row r="2206" spans="3:13">
      <c r="C2206" s="15" t="s">
        <v>313</v>
      </c>
      <c r="D2206" s="15" t="s">
        <v>216</v>
      </c>
      <c r="E2206" s="15" t="s">
        <v>217</v>
      </c>
      <c r="F2206" s="15" t="s">
        <v>36</v>
      </c>
      <c r="G2206" s="15">
        <f xml:space="preserve"> IF( ISNA( 'F_Inputs - Reps override'!F2206 ), "", IF( ISBLANK( 'F_Inputs - Reps override'!F2206 ), 'F_Inputs - Reps'!F2206, 'F_Inputs - Reps override'!F2206 ) )</f>
        <v>3.5154701279234399</v>
      </c>
      <c r="H2206" s="15">
        <f xml:space="preserve"> IF( ISNA( 'F_Inputs - Reps override'!G2206 ), "", IF( ISBLANK( 'F_Inputs - Reps override'!G2206 ), 'F_Inputs - Reps'!G2206, 'F_Inputs - Reps override'!G2206 ) )</f>
        <v>2.8428347323329399</v>
      </c>
      <c r="I2206" s="15">
        <f xml:space="preserve"> IF( ISNA( 'F_Inputs - Reps override'!H2206 ), "", IF( ISBLANK( 'F_Inputs - Reps override'!H2206 ), 'F_Inputs - Reps'!H2206, 'F_Inputs - Reps override'!H2206 ) )</f>
        <v>1.9124438271309401</v>
      </c>
      <c r="J2206" s="15">
        <f xml:space="preserve"> IF( ISNA( 'F_Inputs - Reps override'!I2206 ), "", IF( ISBLANK( 'F_Inputs - Reps override'!I2206 ), 'F_Inputs - Reps'!I2206, 'F_Inputs - Reps override'!I2206 ) )</f>
        <v>20.2181990123816</v>
      </c>
      <c r="K2206" s="15">
        <f xml:space="preserve"> IF( ISNA( 'F_Inputs - Reps override'!J2206 ), "", IF( ISBLANK( 'F_Inputs - Reps override'!J2206 ), 'F_Inputs - Reps'!J2206, 'F_Inputs - Reps override'!J2206 ) )</f>
        <v>18.041052300246498</v>
      </c>
      <c r="L2206" s="7">
        <f t="shared" si="35"/>
        <v>46.53000000001542</v>
      </c>
      <c r="M2206" t="str">
        <f xml:space="preserve"> INDEX(Lookup!$D$3:$D$134, MATCH('Inputs - Reps'!D2206, Lookup!$C$3:$C$134, 0),)</f>
        <v>Plus Capex WWN</v>
      </c>
    </row>
    <row r="2207" spans="3:13">
      <c r="C2207" s="15" t="s">
        <v>313</v>
      </c>
      <c r="D2207" s="15" t="s">
        <v>218</v>
      </c>
      <c r="E2207" s="15" t="s">
        <v>219</v>
      </c>
      <c r="F2207" s="15" t="s">
        <v>36</v>
      </c>
      <c r="G2207" s="15">
        <f xml:space="preserve"> IF( ISNA( 'F_Inputs - Reps override'!F2207 ), "", IF( ISBLANK( 'F_Inputs - Reps override'!F2207 ), 'F_Inputs - Reps'!F2207, 'F_Inputs - Reps override'!F2207 ) )</f>
        <v>0</v>
      </c>
      <c r="H2207" s="15">
        <f xml:space="preserve"> IF( ISNA( 'F_Inputs - Reps override'!G2207 ), "", IF( ISBLANK( 'F_Inputs - Reps override'!G2207 ), 'F_Inputs - Reps'!G2207, 'F_Inputs - Reps override'!G2207 ) )</f>
        <v>0</v>
      </c>
      <c r="I2207" s="15">
        <f xml:space="preserve"> IF( ISNA( 'F_Inputs - Reps override'!H2207 ), "", IF( ISBLANK( 'F_Inputs - Reps override'!H2207 ), 'F_Inputs - Reps'!H2207, 'F_Inputs - Reps override'!H2207 ) )</f>
        <v>0</v>
      </c>
      <c r="J2207" s="15">
        <f xml:space="preserve"> IF( ISNA( 'F_Inputs - Reps override'!I2207 ), "", IF( ISBLANK( 'F_Inputs - Reps override'!I2207 ), 'F_Inputs - Reps'!I2207, 'F_Inputs - Reps override'!I2207 ) )</f>
        <v>0</v>
      </c>
      <c r="K2207" s="15">
        <f xml:space="preserve"> IF( ISNA( 'F_Inputs - Reps override'!J2207 ), "", IF( ISBLANK( 'F_Inputs - Reps override'!J2207 ), 'F_Inputs - Reps'!J2207, 'F_Inputs - Reps override'!J2207 ) )</f>
        <v>0</v>
      </c>
      <c r="L2207" s="7">
        <f t="shared" si="35"/>
        <v>0</v>
      </c>
      <c r="M2207" t="str">
        <f xml:space="preserve"> INDEX(Lookup!$D$3:$D$134, MATCH('Inputs - Reps'!D2207, Lookup!$C$3:$C$134, 0),)</f>
        <v>Plus Capex BIO</v>
      </c>
    </row>
    <row r="2208" spans="3:13">
      <c r="C2208" s="15" t="s">
        <v>313</v>
      </c>
      <c r="D2208" s="15" t="s">
        <v>220</v>
      </c>
      <c r="E2208" s="15" t="s">
        <v>221</v>
      </c>
      <c r="F2208" s="15" t="s">
        <v>36</v>
      </c>
      <c r="G2208" s="15">
        <f xml:space="preserve"> IF( ISNA( 'F_Inputs - Reps override'!F2208 ), "", IF( ISBLANK( 'F_Inputs - Reps override'!F2208 ), 'F_Inputs - Reps'!F2208, 'F_Inputs - Reps override'!F2208 ) )</f>
        <v>0</v>
      </c>
      <c r="H2208" s="15">
        <f xml:space="preserve"> IF( ISNA( 'F_Inputs - Reps override'!G2208 ), "", IF( ISBLANK( 'F_Inputs - Reps override'!G2208 ), 'F_Inputs - Reps'!G2208, 'F_Inputs - Reps override'!G2208 ) )</f>
        <v>0</v>
      </c>
      <c r="I2208" s="15">
        <f xml:space="preserve"> IF( ISNA( 'F_Inputs - Reps override'!H2208 ), "", IF( ISBLANK( 'F_Inputs - Reps override'!H2208 ), 'F_Inputs - Reps'!H2208, 'F_Inputs - Reps override'!H2208 ) )</f>
        <v>0</v>
      </c>
      <c r="J2208" s="15">
        <f xml:space="preserve"> IF( ISNA( 'F_Inputs - Reps override'!I2208 ), "", IF( ISBLANK( 'F_Inputs - Reps override'!I2208 ), 'F_Inputs - Reps'!I2208, 'F_Inputs - Reps override'!I2208 ) )</f>
        <v>0</v>
      </c>
      <c r="K2208" s="15">
        <f xml:space="preserve"> IF( ISNA( 'F_Inputs - Reps override'!J2208 ), "", IF( ISBLANK( 'F_Inputs - Reps override'!J2208 ), 'F_Inputs - Reps'!J2208, 'F_Inputs - Reps override'!J2208 ) )</f>
        <v>0</v>
      </c>
      <c r="L2208" s="7">
        <f t="shared" si="35"/>
        <v>0</v>
      </c>
      <c r="M2208" t="str">
        <f xml:space="preserve"> INDEX(Lookup!$D$3:$D$134, MATCH('Inputs - Reps'!D2208, Lookup!$C$3:$C$134, 0),)</f>
        <v>Plus Capex BIO</v>
      </c>
    </row>
    <row r="2209" spans="3:13">
      <c r="C2209" s="15" t="s">
        <v>313</v>
      </c>
      <c r="D2209" s="15" t="s">
        <v>222</v>
      </c>
      <c r="E2209" s="15" t="s">
        <v>223</v>
      </c>
      <c r="F2209" s="15" t="s">
        <v>36</v>
      </c>
      <c r="G2209" s="15">
        <f xml:space="preserve"> IF( ISNA( 'F_Inputs - Reps override'!F2209 ), "", IF( ISBLANK( 'F_Inputs - Reps override'!F2209 ), 'F_Inputs - Reps'!F2209, 'F_Inputs - Reps override'!F2209 ) )</f>
        <v>0</v>
      </c>
      <c r="H2209" s="15">
        <f xml:space="preserve"> IF( ISNA( 'F_Inputs - Reps override'!G2209 ), "", IF( ISBLANK( 'F_Inputs - Reps override'!G2209 ), 'F_Inputs - Reps'!G2209, 'F_Inputs - Reps override'!G2209 ) )</f>
        <v>0</v>
      </c>
      <c r="I2209" s="15">
        <f xml:space="preserve"> IF( ISNA( 'F_Inputs - Reps override'!H2209 ), "", IF( ISBLANK( 'F_Inputs - Reps override'!H2209 ), 'F_Inputs - Reps'!H2209, 'F_Inputs - Reps override'!H2209 ) )</f>
        <v>0</v>
      </c>
      <c r="J2209" s="15">
        <f xml:space="preserve"> IF( ISNA( 'F_Inputs - Reps override'!I2209 ), "", IF( ISBLANK( 'F_Inputs - Reps override'!I2209 ), 'F_Inputs - Reps'!I2209, 'F_Inputs - Reps override'!I2209 ) )</f>
        <v>0</v>
      </c>
      <c r="K2209" s="15">
        <f xml:space="preserve"> IF( ISNA( 'F_Inputs - Reps override'!J2209 ), "", IF( ISBLANK( 'F_Inputs - Reps override'!J2209 ), 'F_Inputs - Reps'!J2209, 'F_Inputs - Reps override'!J2209 ) )</f>
        <v>0</v>
      </c>
      <c r="L2209" s="7">
        <f t="shared" si="35"/>
        <v>0</v>
      </c>
      <c r="M2209" t="str">
        <f xml:space="preserve"> INDEX(Lookup!$D$3:$D$134, MATCH('Inputs - Reps'!D2209, Lookup!$C$3:$C$134, 0),)</f>
        <v>Plus Capex BIO</v>
      </c>
    </row>
    <row r="2210" spans="3:13">
      <c r="C2210" s="15" t="s">
        <v>313</v>
      </c>
      <c r="D2210" s="15" t="s">
        <v>224</v>
      </c>
      <c r="E2210" s="15" t="s">
        <v>225</v>
      </c>
      <c r="F2210" s="15" t="s">
        <v>36</v>
      </c>
      <c r="G2210" s="15">
        <f xml:space="preserve"> IF( ISNA( 'F_Inputs - Reps override'!F2210 ), "", IF( ISBLANK( 'F_Inputs - Reps override'!F2210 ), 'F_Inputs - Reps'!F2210, 'F_Inputs - Reps override'!F2210 ) )</f>
        <v>20.467600000000001</v>
      </c>
      <c r="H2210" s="15">
        <f xml:space="preserve"> IF( ISNA( 'F_Inputs - Reps override'!G2210 ), "", IF( ISBLANK( 'F_Inputs - Reps override'!G2210 ), 'F_Inputs - Reps'!G2210, 'F_Inputs - Reps override'!G2210 ) )</f>
        <v>20.467600000000001</v>
      </c>
      <c r="I2210" s="15">
        <f xml:space="preserve"> IF( ISNA( 'F_Inputs - Reps override'!H2210 ), "", IF( ISBLANK( 'F_Inputs - Reps override'!H2210 ), 'F_Inputs - Reps'!H2210, 'F_Inputs - Reps override'!H2210 ) )</f>
        <v>20.467600000000001</v>
      </c>
      <c r="J2210" s="15">
        <f xml:space="preserve"> IF( ISNA( 'F_Inputs - Reps override'!I2210 ), "", IF( ISBLANK( 'F_Inputs - Reps override'!I2210 ), 'F_Inputs - Reps'!I2210, 'F_Inputs - Reps override'!I2210 ) )</f>
        <v>20.467600000000001</v>
      </c>
      <c r="K2210" s="15">
        <f xml:space="preserve"> IF( ISNA( 'F_Inputs - Reps override'!J2210 ), "", IF( ISBLANK( 'F_Inputs - Reps override'!J2210 ), 'F_Inputs - Reps'!J2210, 'F_Inputs - Reps override'!J2210 ) )</f>
        <v>20.467600000000001</v>
      </c>
      <c r="L2210" s="7">
        <f t="shared" si="35"/>
        <v>102.33800000000001</v>
      </c>
      <c r="M2210" t="str">
        <f xml:space="preserve"> INDEX(Lookup!$D$3:$D$134, MATCH('Inputs - Reps'!D2210, Lookup!$C$3:$C$134, 0),)</f>
        <v>Plus Capex WWN</v>
      </c>
    </row>
    <row r="2211" spans="3:13">
      <c r="C2211" s="15" t="s">
        <v>313</v>
      </c>
      <c r="D2211" s="15" t="s">
        <v>226</v>
      </c>
      <c r="E2211" s="15" t="s">
        <v>227</v>
      </c>
      <c r="F2211" s="15" t="s">
        <v>36</v>
      </c>
      <c r="G2211" s="15">
        <f xml:space="preserve"> IF( ISNA( 'F_Inputs - Reps override'!F2211 ), "", IF( ISBLANK( 'F_Inputs - Reps override'!F2211 ), 'F_Inputs - Reps'!F2211, 'F_Inputs - Reps override'!F2211 ) )</f>
        <v>0</v>
      </c>
      <c r="H2211" s="15">
        <f xml:space="preserve"> IF( ISNA( 'F_Inputs - Reps override'!G2211 ), "", IF( ISBLANK( 'F_Inputs - Reps override'!G2211 ), 'F_Inputs - Reps'!G2211, 'F_Inputs - Reps override'!G2211 ) )</f>
        <v>0</v>
      </c>
      <c r="I2211" s="15">
        <f xml:space="preserve"> IF( ISNA( 'F_Inputs - Reps override'!H2211 ), "", IF( ISBLANK( 'F_Inputs - Reps override'!H2211 ), 'F_Inputs - Reps'!H2211, 'F_Inputs - Reps override'!H2211 ) )</f>
        <v>0</v>
      </c>
      <c r="J2211" s="15">
        <f xml:space="preserve"> IF( ISNA( 'F_Inputs - Reps override'!I2211 ), "", IF( ISBLANK( 'F_Inputs - Reps override'!I2211 ), 'F_Inputs - Reps'!I2211, 'F_Inputs - Reps override'!I2211 ) )</f>
        <v>0</v>
      </c>
      <c r="K2211" s="15">
        <f xml:space="preserve"> IF( ISNA( 'F_Inputs - Reps override'!J2211 ), "", IF( ISBLANK( 'F_Inputs - Reps override'!J2211 ), 'F_Inputs - Reps'!J2211, 'F_Inputs - Reps override'!J2211 ) )</f>
        <v>0</v>
      </c>
      <c r="L2211" s="7">
        <f t="shared" si="35"/>
        <v>0</v>
      </c>
      <c r="M2211" t="str">
        <f xml:space="preserve"> INDEX(Lookup!$D$3:$D$134, MATCH('Inputs - Reps'!D2211, Lookup!$C$3:$C$134, 0),)</f>
        <v>Plus Capex WWN</v>
      </c>
    </row>
    <row r="2212" spans="3:13">
      <c r="C2212" s="15" t="s">
        <v>313</v>
      </c>
      <c r="D2212" s="15" t="s">
        <v>228</v>
      </c>
      <c r="E2212" s="15" t="s">
        <v>229</v>
      </c>
      <c r="F2212" s="15" t="s">
        <v>36</v>
      </c>
      <c r="G2212" s="15">
        <f xml:space="preserve"> IF( ISNA( 'F_Inputs - Reps override'!F2212 ), "", IF( ISBLANK( 'F_Inputs - Reps override'!F2212 ), 'F_Inputs - Reps'!F2212, 'F_Inputs - Reps override'!F2212 ) )</f>
        <v>0</v>
      </c>
      <c r="H2212" s="15">
        <f xml:space="preserve"> IF( ISNA( 'F_Inputs - Reps override'!G2212 ), "", IF( ISBLANK( 'F_Inputs - Reps override'!G2212 ), 'F_Inputs - Reps'!G2212, 'F_Inputs - Reps override'!G2212 ) )</f>
        <v>0</v>
      </c>
      <c r="I2212" s="15">
        <f xml:space="preserve"> IF( ISNA( 'F_Inputs - Reps override'!H2212 ), "", IF( ISBLANK( 'F_Inputs - Reps override'!H2212 ), 'F_Inputs - Reps'!H2212, 'F_Inputs - Reps override'!H2212 ) )</f>
        <v>0</v>
      </c>
      <c r="J2212" s="15">
        <f xml:space="preserve"> IF( ISNA( 'F_Inputs - Reps override'!I2212 ), "", IF( ISBLANK( 'F_Inputs - Reps override'!I2212 ), 'F_Inputs - Reps'!I2212, 'F_Inputs - Reps override'!I2212 ) )</f>
        <v>0</v>
      </c>
      <c r="K2212" s="15">
        <f xml:space="preserve"> IF( ISNA( 'F_Inputs - Reps override'!J2212 ), "", IF( ISBLANK( 'F_Inputs - Reps override'!J2212 ), 'F_Inputs - Reps'!J2212, 'F_Inputs - Reps override'!J2212 ) )</f>
        <v>0</v>
      </c>
      <c r="L2212" s="7">
        <f t="shared" si="35"/>
        <v>0</v>
      </c>
      <c r="M2212" t="str">
        <f xml:space="preserve"> INDEX(Lookup!$D$3:$D$134, MATCH('Inputs - Reps'!D2212, Lookup!$C$3:$C$134, 0),)</f>
        <v>Plus Capex BIO</v>
      </c>
    </row>
    <row r="2213" spans="3:13">
      <c r="C2213" s="15" t="s">
        <v>313</v>
      </c>
      <c r="D2213" s="15" t="s">
        <v>230</v>
      </c>
      <c r="E2213" s="15" t="s">
        <v>231</v>
      </c>
      <c r="F2213" s="15" t="s">
        <v>36</v>
      </c>
      <c r="G2213" s="15">
        <f xml:space="preserve"> IF( ISNA( 'F_Inputs - Reps override'!F2213 ), "", IF( ISBLANK( 'F_Inputs - Reps override'!F2213 ), 'F_Inputs - Reps'!F2213, 'F_Inputs - Reps override'!F2213 ) )</f>
        <v>0</v>
      </c>
      <c r="H2213" s="15">
        <f xml:space="preserve"> IF( ISNA( 'F_Inputs - Reps override'!G2213 ), "", IF( ISBLANK( 'F_Inputs - Reps override'!G2213 ), 'F_Inputs - Reps'!G2213, 'F_Inputs - Reps override'!G2213 ) )</f>
        <v>0</v>
      </c>
      <c r="I2213" s="15">
        <f xml:space="preserve"> IF( ISNA( 'F_Inputs - Reps override'!H2213 ), "", IF( ISBLANK( 'F_Inputs - Reps override'!H2213 ), 'F_Inputs - Reps'!H2213, 'F_Inputs - Reps override'!H2213 ) )</f>
        <v>0</v>
      </c>
      <c r="J2213" s="15">
        <f xml:space="preserve"> IF( ISNA( 'F_Inputs - Reps override'!I2213 ), "", IF( ISBLANK( 'F_Inputs - Reps override'!I2213 ), 'F_Inputs - Reps'!I2213, 'F_Inputs - Reps override'!I2213 ) )</f>
        <v>0</v>
      </c>
      <c r="K2213" s="15">
        <f xml:space="preserve"> IF( ISNA( 'F_Inputs - Reps override'!J2213 ), "", IF( ISBLANK( 'F_Inputs - Reps override'!J2213 ), 'F_Inputs - Reps'!J2213, 'F_Inputs - Reps override'!J2213 ) )</f>
        <v>0</v>
      </c>
      <c r="L2213" s="7">
        <f t="shared" si="35"/>
        <v>0</v>
      </c>
      <c r="M2213" t="str">
        <f xml:space="preserve"> INDEX(Lookup!$D$3:$D$134, MATCH('Inputs - Reps'!D2213, Lookup!$C$3:$C$134, 0),)</f>
        <v>Plus Capex BIO</v>
      </c>
    </row>
    <row r="2214" spans="3:13">
      <c r="C2214" s="15" t="s">
        <v>313</v>
      </c>
      <c r="D2214" s="15" t="s">
        <v>232</v>
      </c>
      <c r="E2214" s="15" t="s">
        <v>233</v>
      </c>
      <c r="F2214" s="15" t="s">
        <v>36</v>
      </c>
      <c r="G2214" s="15">
        <f xml:space="preserve"> IF( ISNA( 'F_Inputs - Reps override'!F2214 ), "", IF( ISBLANK( 'F_Inputs - Reps override'!F2214 ), 'F_Inputs - Reps'!F2214, 'F_Inputs - Reps override'!F2214 ) )</f>
        <v>0</v>
      </c>
      <c r="H2214" s="15">
        <f xml:space="preserve"> IF( ISNA( 'F_Inputs - Reps override'!G2214 ), "", IF( ISBLANK( 'F_Inputs - Reps override'!G2214 ), 'F_Inputs - Reps'!G2214, 'F_Inputs - Reps override'!G2214 ) )</f>
        <v>0</v>
      </c>
      <c r="I2214" s="15">
        <f xml:space="preserve"> IF( ISNA( 'F_Inputs - Reps override'!H2214 ), "", IF( ISBLANK( 'F_Inputs - Reps override'!H2214 ), 'F_Inputs - Reps'!H2214, 'F_Inputs - Reps override'!H2214 ) )</f>
        <v>0</v>
      </c>
      <c r="J2214" s="15">
        <f xml:space="preserve"> IF( ISNA( 'F_Inputs - Reps override'!I2214 ), "", IF( ISBLANK( 'F_Inputs - Reps override'!I2214 ), 'F_Inputs - Reps'!I2214, 'F_Inputs - Reps override'!I2214 ) )</f>
        <v>0</v>
      </c>
      <c r="K2214" s="15">
        <f xml:space="preserve"> IF( ISNA( 'F_Inputs - Reps override'!J2214 ), "", IF( ISBLANK( 'F_Inputs - Reps override'!J2214 ), 'F_Inputs - Reps'!J2214, 'F_Inputs - Reps override'!J2214 ) )</f>
        <v>0</v>
      </c>
      <c r="L2214" s="7">
        <f t="shared" si="35"/>
        <v>0</v>
      </c>
      <c r="M2214" t="str">
        <f xml:space="preserve"> INDEX(Lookup!$D$3:$D$134, MATCH('Inputs - Reps'!D2214, Lookup!$C$3:$C$134, 0),)</f>
        <v>Plus Capex BIO</v>
      </c>
    </row>
    <row r="2215" spans="3:13">
      <c r="C2215" s="15" t="s">
        <v>313</v>
      </c>
      <c r="D2215" s="15" t="s">
        <v>234</v>
      </c>
      <c r="E2215" s="15" t="s">
        <v>235</v>
      </c>
      <c r="F2215" s="15" t="s">
        <v>36</v>
      </c>
      <c r="G2215" s="15">
        <f xml:space="preserve"> IF( ISNA( 'F_Inputs - Reps override'!F2215 ), "", IF( ISBLANK( 'F_Inputs - Reps override'!F2215 ), 'F_Inputs - Reps'!F2215, 'F_Inputs - Reps override'!F2215 ) )</f>
        <v>6.0202580000091102</v>
      </c>
      <c r="H2215" s="15">
        <f xml:space="preserve"> IF( ISNA( 'F_Inputs - Reps override'!G2215 ), "", IF( ISBLANK( 'F_Inputs - Reps override'!G2215 ), 'F_Inputs - Reps'!G2215, 'F_Inputs - Reps override'!G2215 ) )</f>
        <v>6.0202580000091102</v>
      </c>
      <c r="I2215" s="15">
        <f xml:space="preserve"> IF( ISNA( 'F_Inputs - Reps override'!H2215 ), "", IF( ISBLANK( 'F_Inputs - Reps override'!H2215 ), 'F_Inputs - Reps'!H2215, 'F_Inputs - Reps override'!H2215 ) )</f>
        <v>6.0202580000091102</v>
      </c>
      <c r="J2215" s="15">
        <f xml:space="preserve"> IF( ISNA( 'F_Inputs - Reps override'!I2215 ), "", IF( ISBLANK( 'F_Inputs - Reps override'!I2215 ), 'F_Inputs - Reps'!I2215, 'F_Inputs - Reps override'!I2215 ) )</f>
        <v>6.0202580000091102</v>
      </c>
      <c r="K2215" s="15">
        <f xml:space="preserve"> IF( ISNA( 'F_Inputs - Reps override'!J2215 ), "", IF( ISBLANK( 'F_Inputs - Reps override'!J2215 ), 'F_Inputs - Reps'!J2215, 'F_Inputs - Reps override'!J2215 ) )</f>
        <v>6.0202580000091102</v>
      </c>
      <c r="L2215" s="7">
        <f t="shared" si="35"/>
        <v>30.101290000045552</v>
      </c>
      <c r="M2215" t="str">
        <f xml:space="preserve"> INDEX(Lookup!$D$3:$D$134, MATCH('Inputs - Reps'!D2215, Lookup!$C$3:$C$134, 0),)</f>
        <v>Plus Capex WWN</v>
      </c>
    </row>
    <row r="2216" spans="3:13">
      <c r="C2216" s="15" t="s">
        <v>313</v>
      </c>
      <c r="D2216" s="15" t="s">
        <v>236</v>
      </c>
      <c r="E2216" s="15" t="s">
        <v>237</v>
      </c>
      <c r="F2216" s="15" t="s">
        <v>36</v>
      </c>
      <c r="G2216" s="15">
        <f xml:space="preserve"> IF( ISNA( 'F_Inputs - Reps override'!F2216 ), "", IF( ISBLANK( 'F_Inputs - Reps override'!F2216 ), 'F_Inputs - Reps'!F2216, 'F_Inputs - Reps override'!F2216 ) )</f>
        <v>0</v>
      </c>
      <c r="H2216" s="15">
        <f xml:space="preserve"> IF( ISNA( 'F_Inputs - Reps override'!G2216 ), "", IF( ISBLANK( 'F_Inputs - Reps override'!G2216 ), 'F_Inputs - Reps'!G2216, 'F_Inputs - Reps override'!G2216 ) )</f>
        <v>0</v>
      </c>
      <c r="I2216" s="15">
        <f xml:space="preserve"> IF( ISNA( 'F_Inputs - Reps override'!H2216 ), "", IF( ISBLANK( 'F_Inputs - Reps override'!H2216 ), 'F_Inputs - Reps'!H2216, 'F_Inputs - Reps override'!H2216 ) )</f>
        <v>0</v>
      </c>
      <c r="J2216" s="15">
        <f xml:space="preserve"> IF( ISNA( 'F_Inputs - Reps override'!I2216 ), "", IF( ISBLANK( 'F_Inputs - Reps override'!I2216 ), 'F_Inputs - Reps'!I2216, 'F_Inputs - Reps override'!I2216 ) )</f>
        <v>0</v>
      </c>
      <c r="K2216" s="15">
        <f xml:space="preserve"> IF( ISNA( 'F_Inputs - Reps override'!J2216 ), "", IF( ISBLANK( 'F_Inputs - Reps override'!J2216 ), 'F_Inputs - Reps'!J2216, 'F_Inputs - Reps override'!J2216 ) )</f>
        <v>0</v>
      </c>
      <c r="L2216" s="7">
        <f t="shared" si="35"/>
        <v>0</v>
      </c>
      <c r="M2216" t="str">
        <f xml:space="preserve"> INDEX(Lookup!$D$3:$D$134, MATCH('Inputs - Reps'!D2216, Lookup!$C$3:$C$134, 0),)</f>
        <v>Plus Capex WWN</v>
      </c>
    </row>
    <row r="2217" spans="3:13">
      <c r="C2217" s="15" t="s">
        <v>313</v>
      </c>
      <c r="D2217" s="15" t="s">
        <v>238</v>
      </c>
      <c r="E2217" s="15" t="s">
        <v>239</v>
      </c>
      <c r="F2217" s="15" t="s">
        <v>36</v>
      </c>
      <c r="G2217" s="15">
        <f xml:space="preserve"> IF( ISNA( 'F_Inputs - Reps override'!F2217 ), "", IF( ISBLANK( 'F_Inputs - Reps override'!F2217 ), 'F_Inputs - Reps'!F2217, 'F_Inputs - Reps override'!F2217 ) )</f>
        <v>0</v>
      </c>
      <c r="H2217" s="15">
        <f xml:space="preserve"> IF( ISNA( 'F_Inputs - Reps override'!G2217 ), "", IF( ISBLANK( 'F_Inputs - Reps override'!G2217 ), 'F_Inputs - Reps'!G2217, 'F_Inputs - Reps override'!G2217 ) )</f>
        <v>0</v>
      </c>
      <c r="I2217" s="15">
        <f xml:space="preserve"> IF( ISNA( 'F_Inputs - Reps override'!H2217 ), "", IF( ISBLANK( 'F_Inputs - Reps override'!H2217 ), 'F_Inputs - Reps'!H2217, 'F_Inputs - Reps override'!H2217 ) )</f>
        <v>0</v>
      </c>
      <c r="J2217" s="15">
        <f xml:space="preserve"> IF( ISNA( 'F_Inputs - Reps override'!I2217 ), "", IF( ISBLANK( 'F_Inputs - Reps override'!I2217 ), 'F_Inputs - Reps'!I2217, 'F_Inputs - Reps override'!I2217 ) )</f>
        <v>0</v>
      </c>
      <c r="K2217" s="15">
        <f xml:space="preserve"> IF( ISNA( 'F_Inputs - Reps override'!J2217 ), "", IF( ISBLANK( 'F_Inputs - Reps override'!J2217 ), 'F_Inputs - Reps'!J2217, 'F_Inputs - Reps override'!J2217 ) )</f>
        <v>0</v>
      </c>
      <c r="L2217" s="7">
        <f t="shared" si="35"/>
        <v>0</v>
      </c>
      <c r="M2217" t="str">
        <f xml:space="preserve"> INDEX(Lookup!$D$3:$D$134, MATCH('Inputs - Reps'!D2217, Lookup!$C$3:$C$134, 0),)</f>
        <v>Plus Capex BIO</v>
      </c>
    </row>
    <row r="2218" spans="3:13">
      <c r="C2218" s="15" t="s">
        <v>313</v>
      </c>
      <c r="D2218" s="15" t="s">
        <v>240</v>
      </c>
      <c r="E2218" s="15" t="s">
        <v>241</v>
      </c>
      <c r="F2218" s="15" t="s">
        <v>36</v>
      </c>
      <c r="G2218" s="15">
        <f xml:space="preserve"> IF( ISNA( 'F_Inputs - Reps override'!F2218 ), "", IF( ISBLANK( 'F_Inputs - Reps override'!F2218 ), 'F_Inputs - Reps'!F2218, 'F_Inputs - Reps override'!F2218 ) )</f>
        <v>0</v>
      </c>
      <c r="H2218" s="15">
        <f xml:space="preserve"> IF( ISNA( 'F_Inputs - Reps override'!G2218 ), "", IF( ISBLANK( 'F_Inputs - Reps override'!G2218 ), 'F_Inputs - Reps'!G2218, 'F_Inputs - Reps override'!G2218 ) )</f>
        <v>0</v>
      </c>
      <c r="I2218" s="15">
        <f xml:space="preserve"> IF( ISNA( 'F_Inputs - Reps override'!H2218 ), "", IF( ISBLANK( 'F_Inputs - Reps override'!H2218 ), 'F_Inputs - Reps'!H2218, 'F_Inputs - Reps override'!H2218 ) )</f>
        <v>0</v>
      </c>
      <c r="J2218" s="15">
        <f xml:space="preserve"> IF( ISNA( 'F_Inputs - Reps override'!I2218 ), "", IF( ISBLANK( 'F_Inputs - Reps override'!I2218 ), 'F_Inputs - Reps'!I2218, 'F_Inputs - Reps override'!I2218 ) )</f>
        <v>0</v>
      </c>
      <c r="K2218" s="15">
        <f xml:space="preserve"> IF( ISNA( 'F_Inputs - Reps override'!J2218 ), "", IF( ISBLANK( 'F_Inputs - Reps override'!J2218 ), 'F_Inputs - Reps'!J2218, 'F_Inputs - Reps override'!J2218 ) )</f>
        <v>0</v>
      </c>
      <c r="L2218" s="7">
        <f t="shared" si="35"/>
        <v>0</v>
      </c>
      <c r="M2218" t="str">
        <f xml:space="preserve"> INDEX(Lookup!$D$3:$D$134, MATCH('Inputs - Reps'!D2218, Lookup!$C$3:$C$134, 0),)</f>
        <v>Plus Capex BIO</v>
      </c>
    </row>
    <row r="2219" spans="3:13">
      <c r="C2219" s="15" t="s">
        <v>313</v>
      </c>
      <c r="D2219" s="15" t="s">
        <v>242</v>
      </c>
      <c r="E2219" s="15" t="s">
        <v>243</v>
      </c>
      <c r="F2219" s="15" t="s">
        <v>36</v>
      </c>
      <c r="G2219" s="15">
        <f xml:space="preserve"> IF( ISNA( 'F_Inputs - Reps override'!F2219 ), "", IF( ISBLANK( 'F_Inputs - Reps override'!F2219 ), 'F_Inputs - Reps'!F2219, 'F_Inputs - Reps override'!F2219 ) )</f>
        <v>0</v>
      </c>
      <c r="H2219" s="15">
        <f xml:space="preserve"> IF( ISNA( 'F_Inputs - Reps override'!G2219 ), "", IF( ISBLANK( 'F_Inputs - Reps override'!G2219 ), 'F_Inputs - Reps'!G2219, 'F_Inputs - Reps override'!G2219 ) )</f>
        <v>0</v>
      </c>
      <c r="I2219" s="15">
        <f xml:space="preserve"> IF( ISNA( 'F_Inputs - Reps override'!H2219 ), "", IF( ISBLANK( 'F_Inputs - Reps override'!H2219 ), 'F_Inputs - Reps'!H2219, 'F_Inputs - Reps override'!H2219 ) )</f>
        <v>0</v>
      </c>
      <c r="J2219" s="15">
        <f xml:space="preserve"> IF( ISNA( 'F_Inputs - Reps override'!I2219 ), "", IF( ISBLANK( 'F_Inputs - Reps override'!I2219 ), 'F_Inputs - Reps'!I2219, 'F_Inputs - Reps override'!I2219 ) )</f>
        <v>0</v>
      </c>
      <c r="K2219" s="15">
        <f xml:space="preserve"> IF( ISNA( 'F_Inputs - Reps override'!J2219 ), "", IF( ISBLANK( 'F_Inputs - Reps override'!J2219 ), 'F_Inputs - Reps'!J2219, 'F_Inputs - Reps override'!J2219 ) )</f>
        <v>0</v>
      </c>
      <c r="L2219" s="7">
        <f t="shared" si="35"/>
        <v>0</v>
      </c>
      <c r="M2219" t="str">
        <f xml:space="preserve"> INDEX(Lookup!$D$3:$D$134, MATCH('Inputs - Reps'!D2219, Lookup!$C$3:$C$134, 0),)</f>
        <v>Plus Capex BIO</v>
      </c>
    </row>
    <row r="2220" spans="3:13">
      <c r="C2220" s="15" t="s">
        <v>313</v>
      </c>
      <c r="D2220" s="15" t="s">
        <v>244</v>
      </c>
      <c r="E2220" s="15" t="s">
        <v>245</v>
      </c>
      <c r="F2220" s="15" t="s">
        <v>36</v>
      </c>
      <c r="G2220" s="15">
        <f xml:space="preserve"> IF( ISNA( 'F_Inputs - Reps override'!F2220 ), "", IF( ISBLANK( 'F_Inputs - Reps override'!F2220 ), 'F_Inputs - Reps'!F2220, 'F_Inputs - Reps override'!F2220 ) )</f>
        <v>38.682917492581502</v>
      </c>
      <c r="H2220" s="15">
        <f xml:space="preserve"> IF( ISNA( 'F_Inputs - Reps override'!G2220 ), "", IF( ISBLANK( 'F_Inputs - Reps override'!G2220 ), 'F_Inputs - Reps'!G2220, 'F_Inputs - Reps override'!G2220 ) )</f>
        <v>40.296822225535202</v>
      </c>
      <c r="I2220" s="15">
        <f xml:space="preserve"> IF( ISNA( 'F_Inputs - Reps override'!H2220 ), "", IF( ISBLANK( 'F_Inputs - Reps override'!H2220 ), 'F_Inputs - Reps'!H2220, 'F_Inputs - Reps override'!H2220 ) )</f>
        <v>42.222867720793403</v>
      </c>
      <c r="J2220" s="15">
        <f xml:space="preserve"> IF( ISNA( 'F_Inputs - Reps override'!I2220 ), "", IF( ISBLANK( 'F_Inputs - Reps override'!I2220 ), 'F_Inputs - Reps'!I2220, 'F_Inputs - Reps override'!I2220 ) )</f>
        <v>59.701929624189098</v>
      </c>
      <c r="K2220" s="15">
        <f xml:space="preserve"> IF( ISNA( 'F_Inputs - Reps override'!J2220 ), "", IF( ISBLANK( 'F_Inputs - Reps override'!J2220 ), 'F_Inputs - Reps'!J2220, 'F_Inputs - Reps override'!J2220 ) )</f>
        <v>76.641778037916595</v>
      </c>
      <c r="L2220" s="7">
        <f t="shared" si="35"/>
        <v>257.54631510101581</v>
      </c>
      <c r="M2220" t="str">
        <f xml:space="preserve"> INDEX(Lookup!$D$3:$D$134, MATCH('Inputs - Reps'!D2220, Lookup!$C$3:$C$134, 0),)</f>
        <v>E Capex WWN</v>
      </c>
    </row>
    <row r="2221" spans="3:13">
      <c r="C2221" s="15" t="s">
        <v>313</v>
      </c>
      <c r="D2221" s="15" t="s">
        <v>246</v>
      </c>
      <c r="E2221" s="15" t="s">
        <v>247</v>
      </c>
      <c r="F2221" s="15" t="s">
        <v>36</v>
      </c>
      <c r="G2221" s="15">
        <f xml:space="preserve"> IF( ISNA( 'F_Inputs - Reps override'!F2221 ), "", IF( ISBLANK( 'F_Inputs - Reps override'!F2221 ), 'F_Inputs - Reps'!F2221, 'F_Inputs - Reps override'!F2221 ) )</f>
        <v>95.105347840452495</v>
      </c>
      <c r="H2221" s="15">
        <f xml:space="preserve"> IF( ISNA( 'F_Inputs - Reps override'!G2221 ), "", IF( ISBLANK( 'F_Inputs - Reps override'!G2221 ), 'F_Inputs - Reps'!G2221, 'F_Inputs - Reps override'!G2221 ) )</f>
        <v>99.1703285096998</v>
      </c>
      <c r="I2221" s="15">
        <f xml:space="preserve"> IF( ISNA( 'F_Inputs - Reps override'!H2221 ), "", IF( ISBLANK( 'F_Inputs - Reps override'!H2221 ), 'F_Inputs - Reps'!H2221, 'F_Inputs - Reps override'!H2221 ) )</f>
        <v>63.312913651023599</v>
      </c>
      <c r="J2221" s="15">
        <f xml:space="preserve"> IF( ISNA( 'F_Inputs - Reps override'!I2221 ), "", IF( ISBLANK( 'F_Inputs - Reps override'!I2221 ), 'F_Inputs - Reps'!I2221, 'F_Inputs - Reps override'!I2221 ) )</f>
        <v>203.14740965399901</v>
      </c>
      <c r="K2221" s="15">
        <f xml:space="preserve"> IF( ISNA( 'F_Inputs - Reps override'!J2221 ), "", IF( ISBLANK( 'F_Inputs - Reps override'!J2221 ), 'F_Inputs - Reps'!J2221, 'F_Inputs - Reps override'!J2221 ) )</f>
        <v>136.21570117822199</v>
      </c>
      <c r="L2221" s="7">
        <f t="shared" si="35"/>
        <v>596.9517008333969</v>
      </c>
      <c r="M2221" t="str">
        <f xml:space="preserve"> INDEX(Lookup!$D$3:$D$134, MATCH('Inputs - Reps'!D2221, Lookup!$C$3:$C$134, 0),)</f>
        <v>E Capex WWN</v>
      </c>
    </row>
    <row r="2222" spans="3:13">
      <c r="C2222" s="15" t="s">
        <v>313</v>
      </c>
      <c r="D2222" s="15" t="s">
        <v>248</v>
      </c>
      <c r="E2222" s="15" t="s">
        <v>249</v>
      </c>
      <c r="F2222" s="15" t="s">
        <v>36</v>
      </c>
      <c r="G2222" s="15">
        <f xml:space="preserve"> IF( ISNA( 'F_Inputs - Reps override'!F2222 ), "", IF( ISBLANK( 'F_Inputs - Reps override'!F2222 ), 'F_Inputs - Reps'!F2222, 'F_Inputs - Reps override'!F2222 ) )</f>
        <v>0</v>
      </c>
      <c r="H2222" s="15">
        <f xml:space="preserve"> IF( ISNA( 'F_Inputs - Reps override'!G2222 ), "", IF( ISBLANK( 'F_Inputs - Reps override'!G2222 ), 'F_Inputs - Reps'!G2222, 'F_Inputs - Reps override'!G2222 ) )</f>
        <v>0</v>
      </c>
      <c r="I2222" s="15">
        <f xml:space="preserve"> IF( ISNA( 'F_Inputs - Reps override'!H2222 ), "", IF( ISBLANK( 'F_Inputs - Reps override'!H2222 ), 'F_Inputs - Reps'!H2222, 'F_Inputs - Reps override'!H2222 ) )</f>
        <v>0</v>
      </c>
      <c r="J2222" s="15">
        <f xml:space="preserve"> IF( ISNA( 'F_Inputs - Reps override'!I2222 ), "", IF( ISBLANK( 'F_Inputs - Reps override'!I2222 ), 'F_Inputs - Reps'!I2222, 'F_Inputs - Reps override'!I2222 ) )</f>
        <v>0</v>
      </c>
      <c r="K2222" s="15">
        <f xml:space="preserve"> IF( ISNA( 'F_Inputs - Reps override'!J2222 ), "", IF( ISBLANK( 'F_Inputs - Reps override'!J2222 ), 'F_Inputs - Reps'!J2222, 'F_Inputs - Reps override'!J2222 ) )</f>
        <v>0</v>
      </c>
      <c r="L2222" s="7">
        <f t="shared" si="35"/>
        <v>0</v>
      </c>
      <c r="M2222" t="str">
        <f xml:space="preserve"> INDEX(Lookup!$D$3:$D$134, MATCH('Inputs - Reps'!D2222, Lookup!$C$3:$C$134, 0),)</f>
        <v>E Capex BIO</v>
      </c>
    </row>
    <row r="2223" spans="3:13">
      <c r="C2223" s="15" t="s">
        <v>313</v>
      </c>
      <c r="D2223" s="15" t="s">
        <v>250</v>
      </c>
      <c r="E2223" s="15" t="s">
        <v>251</v>
      </c>
      <c r="F2223" s="15" t="s">
        <v>36</v>
      </c>
      <c r="G2223" s="15">
        <f xml:space="preserve"> IF( ISNA( 'F_Inputs - Reps override'!F2223 ), "", IF( ISBLANK( 'F_Inputs - Reps override'!F2223 ), 'F_Inputs - Reps'!F2223, 'F_Inputs - Reps override'!F2223 ) )</f>
        <v>0</v>
      </c>
      <c r="H2223" s="15">
        <f xml:space="preserve"> IF( ISNA( 'F_Inputs - Reps override'!G2223 ), "", IF( ISBLANK( 'F_Inputs - Reps override'!G2223 ), 'F_Inputs - Reps'!G2223, 'F_Inputs - Reps override'!G2223 ) )</f>
        <v>0</v>
      </c>
      <c r="I2223" s="15">
        <f xml:space="preserve"> IF( ISNA( 'F_Inputs - Reps override'!H2223 ), "", IF( ISBLANK( 'F_Inputs - Reps override'!H2223 ), 'F_Inputs - Reps'!H2223, 'F_Inputs - Reps override'!H2223 ) )</f>
        <v>0</v>
      </c>
      <c r="J2223" s="15">
        <f xml:space="preserve"> IF( ISNA( 'F_Inputs - Reps override'!I2223 ), "", IF( ISBLANK( 'F_Inputs - Reps override'!I2223 ), 'F_Inputs - Reps'!I2223, 'F_Inputs - Reps override'!I2223 ) )</f>
        <v>0</v>
      </c>
      <c r="K2223" s="15">
        <f xml:space="preserve"> IF( ISNA( 'F_Inputs - Reps override'!J2223 ), "", IF( ISBLANK( 'F_Inputs - Reps override'!J2223 ), 'F_Inputs - Reps'!J2223, 'F_Inputs - Reps override'!J2223 ) )</f>
        <v>0</v>
      </c>
      <c r="L2223" s="7">
        <f t="shared" si="35"/>
        <v>0</v>
      </c>
      <c r="M2223" t="str">
        <f xml:space="preserve"> INDEX(Lookup!$D$3:$D$134, MATCH('Inputs - Reps'!D2223, Lookup!$C$3:$C$134, 0),)</f>
        <v>E Capex BIO</v>
      </c>
    </row>
    <row r="2224" spans="3:13">
      <c r="C2224" s="15" t="s">
        <v>313</v>
      </c>
      <c r="D2224" s="15" t="s">
        <v>252</v>
      </c>
      <c r="E2224" s="15" t="s">
        <v>253</v>
      </c>
      <c r="F2224" s="15" t="s">
        <v>36</v>
      </c>
      <c r="G2224" s="15">
        <f xml:space="preserve"> IF( ISNA( 'F_Inputs - Reps override'!F2224 ), "", IF( ISBLANK( 'F_Inputs - Reps override'!F2224 ), 'F_Inputs - Reps'!F2224, 'F_Inputs - Reps override'!F2224 ) )</f>
        <v>0</v>
      </c>
      <c r="H2224" s="15">
        <f xml:space="preserve"> IF( ISNA( 'F_Inputs - Reps override'!G2224 ), "", IF( ISBLANK( 'F_Inputs - Reps override'!G2224 ), 'F_Inputs - Reps'!G2224, 'F_Inputs - Reps override'!G2224 ) )</f>
        <v>0</v>
      </c>
      <c r="I2224" s="15">
        <f xml:space="preserve"> IF( ISNA( 'F_Inputs - Reps override'!H2224 ), "", IF( ISBLANK( 'F_Inputs - Reps override'!H2224 ), 'F_Inputs - Reps'!H2224, 'F_Inputs - Reps override'!H2224 ) )</f>
        <v>0</v>
      </c>
      <c r="J2224" s="15">
        <f xml:space="preserve"> IF( ISNA( 'F_Inputs - Reps override'!I2224 ), "", IF( ISBLANK( 'F_Inputs - Reps override'!I2224 ), 'F_Inputs - Reps'!I2224, 'F_Inputs - Reps override'!I2224 ) )</f>
        <v>0</v>
      </c>
      <c r="K2224" s="15">
        <f xml:space="preserve"> IF( ISNA( 'F_Inputs - Reps override'!J2224 ), "", IF( ISBLANK( 'F_Inputs - Reps override'!J2224 ), 'F_Inputs - Reps'!J2224, 'F_Inputs - Reps override'!J2224 ) )</f>
        <v>0</v>
      </c>
      <c r="L2224" s="7">
        <f t="shared" si="35"/>
        <v>0</v>
      </c>
      <c r="M2224" t="str">
        <f xml:space="preserve"> INDEX(Lookup!$D$3:$D$134, MATCH('Inputs - Reps'!D2224, Lookup!$C$3:$C$134, 0),)</f>
        <v>E Capex BIO</v>
      </c>
    </row>
    <row r="2225" spans="3:13">
      <c r="C2225" s="15" t="s">
        <v>313</v>
      </c>
      <c r="D2225" s="15" t="s">
        <v>254</v>
      </c>
      <c r="E2225" s="15" t="s">
        <v>255</v>
      </c>
      <c r="F2225" s="15" t="s">
        <v>36</v>
      </c>
      <c r="G2225" s="15">
        <f xml:space="preserve"> IF( ISNA( 'F_Inputs - Reps override'!F2225 ), "", IF( ISBLANK( 'F_Inputs - Reps override'!F2225 ), 'F_Inputs - Reps'!F2225, 'F_Inputs - Reps override'!F2225 ) )</f>
        <v>0</v>
      </c>
      <c r="H2225" s="15">
        <f xml:space="preserve"> IF( ISNA( 'F_Inputs - Reps override'!G2225 ), "", IF( ISBLANK( 'F_Inputs - Reps override'!G2225 ), 'F_Inputs - Reps'!G2225, 'F_Inputs - Reps override'!G2225 ) )</f>
        <v>0</v>
      </c>
      <c r="I2225" s="15">
        <f xml:space="preserve"> IF( ISNA( 'F_Inputs - Reps override'!H2225 ), "", IF( ISBLANK( 'F_Inputs - Reps override'!H2225 ), 'F_Inputs - Reps'!H2225, 'F_Inputs - Reps override'!H2225 ) )</f>
        <v>0</v>
      </c>
      <c r="J2225" s="15">
        <f xml:space="preserve"> IF( ISNA( 'F_Inputs - Reps override'!I2225 ), "", IF( ISBLANK( 'F_Inputs - Reps override'!I2225 ), 'F_Inputs - Reps'!I2225, 'F_Inputs - Reps override'!I2225 ) )</f>
        <v>0</v>
      </c>
      <c r="K2225" s="15">
        <f xml:space="preserve"> IF( ISNA( 'F_Inputs - Reps override'!J2225 ), "", IF( ISBLANK( 'F_Inputs - Reps override'!J2225 ), 'F_Inputs - Reps'!J2225, 'F_Inputs - Reps override'!J2225 ) )</f>
        <v>0</v>
      </c>
      <c r="L2225" s="7">
        <f t="shared" si="35"/>
        <v>0</v>
      </c>
      <c r="M2225" t="str">
        <f xml:space="preserve"> INDEX(Lookup!$D$3:$D$134, MATCH('Inputs - Reps'!D2225, Lookup!$C$3:$C$134, 0),)</f>
        <v>E Opex DMMY</v>
      </c>
    </row>
    <row r="2226" spans="3:13">
      <c r="C2226" s="15" t="s">
        <v>313</v>
      </c>
      <c r="D2226" s="15" t="s">
        <v>256</v>
      </c>
      <c r="E2226" s="15" t="s">
        <v>257</v>
      </c>
      <c r="F2226" s="15" t="s">
        <v>36</v>
      </c>
      <c r="G2226" s="15">
        <f xml:space="preserve"> IF( ISNA( 'F_Inputs - Reps override'!F2226 ), "", IF( ISBLANK( 'F_Inputs - Reps override'!F2226 ), 'F_Inputs - Reps'!F2226, 'F_Inputs - Reps override'!F2226 ) )</f>
        <v>0</v>
      </c>
      <c r="H2226" s="15">
        <f xml:space="preserve"> IF( ISNA( 'F_Inputs - Reps override'!G2226 ), "", IF( ISBLANK( 'F_Inputs - Reps override'!G2226 ), 'F_Inputs - Reps'!G2226, 'F_Inputs - Reps override'!G2226 ) )</f>
        <v>0</v>
      </c>
      <c r="I2226" s="15">
        <f xml:space="preserve"> IF( ISNA( 'F_Inputs - Reps override'!H2226 ), "", IF( ISBLANK( 'F_Inputs - Reps override'!H2226 ), 'F_Inputs - Reps'!H2226, 'F_Inputs - Reps override'!H2226 ) )</f>
        <v>0</v>
      </c>
      <c r="J2226" s="15">
        <f xml:space="preserve"> IF( ISNA( 'F_Inputs - Reps override'!I2226 ), "", IF( ISBLANK( 'F_Inputs - Reps override'!I2226 ), 'F_Inputs - Reps'!I2226, 'F_Inputs - Reps override'!I2226 ) )</f>
        <v>0</v>
      </c>
      <c r="K2226" s="15">
        <f xml:space="preserve"> IF( ISNA( 'F_Inputs - Reps override'!J2226 ), "", IF( ISBLANK( 'F_Inputs - Reps override'!J2226 ), 'F_Inputs - Reps'!J2226, 'F_Inputs - Reps override'!J2226 ) )</f>
        <v>0</v>
      </c>
      <c r="L2226" s="7">
        <f t="shared" si="35"/>
        <v>0</v>
      </c>
      <c r="M2226" t="str">
        <f xml:space="preserve"> INDEX(Lookup!$D$3:$D$134, MATCH('Inputs - Reps'!D2226, Lookup!$C$3:$C$134, 0),)</f>
        <v>E Capex DMMY</v>
      </c>
    </row>
    <row r="2227" spans="3:13">
      <c r="C2227" s="15" t="s">
        <v>313</v>
      </c>
      <c r="D2227" s="15" t="s">
        <v>258</v>
      </c>
      <c r="E2227" s="15" t="s">
        <v>259</v>
      </c>
      <c r="F2227" s="15" t="s">
        <v>36</v>
      </c>
      <c r="G2227" s="15">
        <f xml:space="preserve"> IF( ISNA( 'F_Inputs - Reps override'!F2227 ), "", IF( ISBLANK( 'F_Inputs - Reps override'!F2227 ), 'F_Inputs - Reps'!F2227, 'F_Inputs - Reps override'!F2227 ) )</f>
        <v>0</v>
      </c>
      <c r="H2227" s="15">
        <f xml:space="preserve"> IF( ISNA( 'F_Inputs - Reps override'!G2227 ), "", IF( ISBLANK( 'F_Inputs - Reps override'!G2227 ), 'F_Inputs - Reps'!G2227, 'F_Inputs - Reps override'!G2227 ) )</f>
        <v>0</v>
      </c>
      <c r="I2227" s="15">
        <f xml:space="preserve"> IF( ISNA( 'F_Inputs - Reps override'!H2227 ), "", IF( ISBLANK( 'F_Inputs - Reps override'!H2227 ), 'F_Inputs - Reps'!H2227, 'F_Inputs - Reps override'!H2227 ) )</f>
        <v>0</v>
      </c>
      <c r="J2227" s="15">
        <f xml:space="preserve"> IF( ISNA( 'F_Inputs - Reps override'!I2227 ), "", IF( ISBLANK( 'F_Inputs - Reps override'!I2227 ), 'F_Inputs - Reps'!I2227, 'F_Inputs - Reps override'!I2227 ) )</f>
        <v>0</v>
      </c>
      <c r="K2227" s="15">
        <f xml:space="preserve"> IF( ISNA( 'F_Inputs - Reps override'!J2227 ), "", IF( ISBLANK( 'F_Inputs - Reps override'!J2227 ), 'F_Inputs - Reps'!J2227, 'F_Inputs - Reps override'!J2227 ) )</f>
        <v>0</v>
      </c>
      <c r="L2227" s="7">
        <f t="shared" si="35"/>
        <v>0</v>
      </c>
      <c r="M2227" t="str">
        <f xml:space="preserve"> INDEX(Lookup!$D$3:$D$134, MATCH('Inputs - Reps'!D2227, Lookup!$C$3:$C$134, 0),)</f>
        <v>E Capex DMMY</v>
      </c>
    </row>
    <row r="2228" spans="3:13">
      <c r="C2228" s="15" t="s">
        <v>313</v>
      </c>
      <c r="D2228" s="15" t="s">
        <v>260</v>
      </c>
      <c r="E2228" s="15" t="s">
        <v>261</v>
      </c>
      <c r="F2228" s="15" t="s">
        <v>36</v>
      </c>
      <c r="G2228" s="15">
        <f xml:space="preserve"> IF( ISNA( 'F_Inputs - Reps override'!F2228 ), "", IF( ISBLANK( 'F_Inputs - Reps override'!F2228 ), 'F_Inputs - Reps'!F2228, 'F_Inputs - Reps override'!F2228 ) )</f>
        <v>0</v>
      </c>
      <c r="H2228" s="15">
        <f xml:space="preserve"> IF( ISNA( 'F_Inputs - Reps override'!G2228 ), "", IF( ISBLANK( 'F_Inputs - Reps override'!G2228 ), 'F_Inputs - Reps'!G2228, 'F_Inputs - Reps override'!G2228 ) )</f>
        <v>0</v>
      </c>
      <c r="I2228" s="15">
        <f xml:space="preserve"> IF( ISNA( 'F_Inputs - Reps override'!H2228 ), "", IF( ISBLANK( 'F_Inputs - Reps override'!H2228 ), 'F_Inputs - Reps'!H2228, 'F_Inputs - Reps override'!H2228 ) )</f>
        <v>0</v>
      </c>
      <c r="J2228" s="15">
        <f xml:space="preserve"> IF( ISNA( 'F_Inputs - Reps override'!I2228 ), "", IF( ISBLANK( 'F_Inputs - Reps override'!I2228 ), 'F_Inputs - Reps'!I2228, 'F_Inputs - Reps override'!I2228 ) )</f>
        <v>0</v>
      </c>
      <c r="K2228" s="15">
        <f xml:space="preserve"> IF( ISNA( 'F_Inputs - Reps override'!J2228 ), "", IF( ISBLANK( 'F_Inputs - Reps override'!J2228 ), 'F_Inputs - Reps'!J2228, 'F_Inputs - Reps override'!J2228 ) )</f>
        <v>0</v>
      </c>
      <c r="L2228" s="7">
        <f t="shared" si="35"/>
        <v>0</v>
      </c>
      <c r="M2228" t="str">
        <f xml:space="preserve"> INDEX(Lookup!$D$3:$D$134, MATCH('Inputs - Reps'!D2228, Lookup!$C$3:$C$134, 0),)</f>
        <v>E Capex DMMY</v>
      </c>
    </row>
    <row r="2229" spans="3:13">
      <c r="C2229" s="15" t="s">
        <v>313</v>
      </c>
      <c r="D2229" s="15" t="s">
        <v>262</v>
      </c>
      <c r="E2229" s="15" t="s">
        <v>263</v>
      </c>
      <c r="F2229" s="15" t="s">
        <v>36</v>
      </c>
      <c r="G2229" s="15">
        <f xml:space="preserve"> IF( ISNA( 'F_Inputs - Reps override'!F2229 ), "", IF( ISBLANK( 'F_Inputs - Reps override'!F2229 ), 'F_Inputs - Reps'!F2229, 'F_Inputs - Reps override'!F2229 ) )</f>
        <v>0</v>
      </c>
      <c r="H2229" s="15">
        <f xml:space="preserve"> IF( ISNA( 'F_Inputs - Reps override'!G2229 ), "", IF( ISBLANK( 'F_Inputs - Reps override'!G2229 ), 'F_Inputs - Reps'!G2229, 'F_Inputs - Reps override'!G2229 ) )</f>
        <v>0</v>
      </c>
      <c r="I2229" s="15">
        <f xml:space="preserve"> IF( ISNA( 'F_Inputs - Reps override'!H2229 ), "", IF( ISBLANK( 'F_Inputs - Reps override'!H2229 ), 'F_Inputs - Reps'!H2229, 'F_Inputs - Reps override'!H2229 ) )</f>
        <v>0</v>
      </c>
      <c r="J2229" s="15">
        <f xml:space="preserve"> IF( ISNA( 'F_Inputs - Reps override'!I2229 ), "", IF( ISBLANK( 'F_Inputs - Reps override'!I2229 ), 'F_Inputs - Reps'!I2229, 'F_Inputs - Reps override'!I2229 ) )</f>
        <v>0</v>
      </c>
      <c r="K2229" s="15">
        <f xml:space="preserve"> IF( ISNA( 'F_Inputs - Reps override'!J2229 ), "", IF( ISBLANK( 'F_Inputs - Reps override'!J2229 ), 'F_Inputs - Reps'!J2229, 'F_Inputs - Reps override'!J2229 ) )</f>
        <v>0</v>
      </c>
      <c r="L2229" s="7">
        <f t="shared" si="35"/>
        <v>0</v>
      </c>
      <c r="M2229" t="str">
        <f xml:space="preserve"> INDEX(Lookup!$D$3:$D$134, MATCH('Inputs - Reps'!D2229, Lookup!$C$3:$C$134, 0),)</f>
        <v>DMMY G&amp;C</v>
      </c>
    </row>
    <row r="2230" spans="3:13">
      <c r="C2230" s="15" t="s">
        <v>313</v>
      </c>
      <c r="D2230" s="15" t="s">
        <v>264</v>
      </c>
      <c r="E2230" s="15" t="s">
        <v>265</v>
      </c>
      <c r="F2230" s="15" t="s">
        <v>36</v>
      </c>
      <c r="G2230" s="15">
        <f xml:space="preserve"> IF( ISNA( 'F_Inputs - Reps override'!F2230 ), "", IF( ISBLANK( 'F_Inputs - Reps override'!F2230 ), 'F_Inputs - Reps'!F2230, 'F_Inputs - Reps override'!F2230 ) )</f>
        <v>6.0607904010554397E-3</v>
      </c>
      <c r="H2230" s="15">
        <f xml:space="preserve"> IF( ISNA( 'F_Inputs - Reps override'!G2230 ), "", IF( ISBLANK( 'F_Inputs - Reps override'!G2230 ), 'F_Inputs - Reps'!G2230, 'F_Inputs - Reps override'!G2230 ) )</f>
        <v>6.0607904010554397E-3</v>
      </c>
      <c r="I2230" s="15">
        <f xml:space="preserve"> IF( ISNA( 'F_Inputs - Reps override'!H2230 ), "", IF( ISBLANK( 'F_Inputs - Reps override'!H2230 ), 'F_Inputs - Reps'!H2230, 'F_Inputs - Reps override'!H2230 ) )</f>
        <v>6.0607904010554397E-3</v>
      </c>
      <c r="J2230" s="15">
        <f xml:space="preserve"> IF( ISNA( 'F_Inputs - Reps override'!I2230 ), "", IF( ISBLANK( 'F_Inputs - Reps override'!I2230 ), 'F_Inputs - Reps'!I2230, 'F_Inputs - Reps override'!I2230 ) )</f>
        <v>6.0607904010554397E-3</v>
      </c>
      <c r="K2230" s="15">
        <f xml:space="preserve"> IF( ISNA( 'F_Inputs - Reps override'!J2230 ), "", IF( ISBLANK( 'F_Inputs - Reps override'!J2230 ), 'F_Inputs - Reps'!J2230, 'F_Inputs - Reps override'!J2230 ) )</f>
        <v>6.0607904010554397E-3</v>
      </c>
      <c r="L2230" s="7">
        <f t="shared" si="35"/>
        <v>3.0303952005277197E-2</v>
      </c>
      <c r="M2230" t="str">
        <f xml:space="preserve"> INDEX(Lookup!$D$3:$D$134, MATCH('Inputs - Reps'!D2230, Lookup!$C$3:$C$134, 0),)</f>
        <v>3rd Opex WR</v>
      </c>
    </row>
    <row r="2231" spans="3:13">
      <c r="C2231" s="15" t="s">
        <v>313</v>
      </c>
      <c r="D2231" s="15" t="s">
        <v>266</v>
      </c>
      <c r="E2231" s="15" t="s">
        <v>267</v>
      </c>
      <c r="F2231" s="15" t="s">
        <v>36</v>
      </c>
      <c r="G2231" s="15">
        <f xml:space="preserve"> IF( ISNA( 'F_Inputs - Reps override'!F2231 ), "", IF( ISBLANK( 'F_Inputs - Reps override'!F2231 ), 'F_Inputs - Reps'!F2231, 'F_Inputs - Reps override'!F2231 ) )</f>
        <v>0.89575372383083696</v>
      </c>
      <c r="H2231" s="15">
        <f xml:space="preserve"> IF( ISNA( 'F_Inputs - Reps override'!G2231 ), "", IF( ISBLANK( 'F_Inputs - Reps override'!G2231 ), 'F_Inputs - Reps'!G2231, 'F_Inputs - Reps override'!G2231 ) )</f>
        <v>0.89095902520225601</v>
      </c>
      <c r="I2231" s="15">
        <f xml:space="preserve"> IF( ISNA( 'F_Inputs - Reps override'!H2231 ), "", IF( ISBLANK( 'F_Inputs - Reps override'!H2231 ), 'F_Inputs - Reps'!H2231, 'F_Inputs - Reps override'!H2231 ) )</f>
        <v>0.89800465891172199</v>
      </c>
      <c r="J2231" s="15">
        <f xml:space="preserve"> IF( ISNA( 'F_Inputs - Reps override'!I2231 ), "", IF( ISBLANK( 'F_Inputs - Reps override'!I2231 ), 'F_Inputs - Reps'!I2231, 'F_Inputs - Reps override'!I2231 ) )</f>
        <v>0.90905098862414502</v>
      </c>
      <c r="K2231" s="15">
        <f xml:space="preserve"> IF( ISNA( 'F_Inputs - Reps override'!J2231 ), "", IF( ISBLANK( 'F_Inputs - Reps override'!J2231 ), 'F_Inputs - Reps'!J2231, 'F_Inputs - Reps override'!J2231 ) )</f>
        <v>0.92102236910611801</v>
      </c>
      <c r="L2231" s="7">
        <f t="shared" si="35"/>
        <v>4.5147907656750776</v>
      </c>
      <c r="M2231" t="str">
        <f xml:space="preserve"> INDEX(Lookup!$D$3:$D$134, MATCH('Inputs - Reps'!D2231, Lookup!$C$3:$C$134, 0),)</f>
        <v>3rd Opex WN</v>
      </c>
    </row>
    <row r="2232" spans="3:13">
      <c r="C2232" s="15" t="s">
        <v>313</v>
      </c>
      <c r="D2232" s="15" t="s">
        <v>268</v>
      </c>
      <c r="E2232" s="15" t="s">
        <v>269</v>
      </c>
      <c r="F2232" s="15" t="s">
        <v>36</v>
      </c>
      <c r="G2232" s="15">
        <f xml:space="preserve"> IF( ISNA( 'F_Inputs - Reps override'!F2232 ), "", IF( ISBLANK( 'F_Inputs - Reps override'!F2232 ), 'F_Inputs - Reps'!F2232, 'F_Inputs - Reps override'!F2232 ) )</f>
        <v>0.15832073058884399</v>
      </c>
      <c r="H2232" s="15">
        <f xml:space="preserve"> IF( ISNA( 'F_Inputs - Reps override'!G2232 ), "", IF( ISBLANK( 'F_Inputs - Reps override'!G2232 ), 'F_Inputs - Reps'!G2232, 'F_Inputs - Reps override'!G2232 ) )</f>
        <v>0.159706657484216</v>
      </c>
      <c r="I2232" s="15">
        <f xml:space="preserve"> IF( ISNA( 'F_Inputs - Reps override'!H2232 ), "", IF( ISBLANK( 'F_Inputs - Reps override'!H2232 ), 'F_Inputs - Reps'!H2232, 'F_Inputs - Reps override'!H2232 ) )</f>
        <v>0.16110726577568499</v>
      </c>
      <c r="J2232" s="15">
        <f xml:space="preserve"> IF( ISNA( 'F_Inputs - Reps override'!I2232 ), "", IF( ISBLANK( 'F_Inputs - Reps override'!I2232 ), 'F_Inputs - Reps'!I2232, 'F_Inputs - Reps override'!I2232 ) )</f>
        <v>0.162522488561131</v>
      </c>
      <c r="K2232" s="15">
        <f xml:space="preserve"> IF( ISNA( 'F_Inputs - Reps override'!J2232 ), "", IF( ISBLANK( 'F_Inputs - Reps override'!J2232 ), 'F_Inputs - Reps'!J2232, 'F_Inputs - Reps override'!J2232 ) )</f>
        <v>0.163949273313785</v>
      </c>
      <c r="L2232" s="7">
        <f t="shared" si="35"/>
        <v>0.8056064157236611</v>
      </c>
      <c r="M2232" t="str">
        <f xml:space="preserve"> INDEX(Lookup!$D$3:$D$134, MATCH('Inputs - Reps'!D2232, Lookup!$C$3:$C$134, 0),)</f>
        <v>3rd Opex WN</v>
      </c>
    </row>
    <row r="2233" spans="3:13">
      <c r="C2233" s="15" t="s">
        <v>313</v>
      </c>
      <c r="D2233" s="15" t="s">
        <v>270</v>
      </c>
      <c r="E2233" s="15" t="s">
        <v>271</v>
      </c>
      <c r="F2233" s="15" t="s">
        <v>36</v>
      </c>
      <c r="G2233" s="15">
        <f xml:space="preserve"> IF( ISNA( 'F_Inputs - Reps override'!F2233 ), "", IF( ISBLANK( 'F_Inputs - Reps override'!F2233 ), 'F_Inputs - Reps'!F2233, 'F_Inputs - Reps override'!F2233 ) )</f>
        <v>0.223541714785539</v>
      </c>
      <c r="H2233" s="15">
        <f xml:space="preserve"> IF( ISNA( 'F_Inputs - Reps override'!G2233 ), "", IF( ISBLANK( 'F_Inputs - Reps override'!G2233 ), 'F_Inputs - Reps'!G2233, 'F_Inputs - Reps override'!G2233 ) )</f>
        <v>0.223541714785539</v>
      </c>
      <c r="I2233" s="15">
        <f xml:space="preserve"> IF( ISNA( 'F_Inputs - Reps override'!H2233 ), "", IF( ISBLANK( 'F_Inputs - Reps override'!H2233 ), 'F_Inputs - Reps'!H2233, 'F_Inputs - Reps override'!H2233 ) )</f>
        <v>0.223541714785539</v>
      </c>
      <c r="J2233" s="15">
        <f xml:space="preserve"> IF( ISNA( 'F_Inputs - Reps override'!I2233 ), "", IF( ISBLANK( 'F_Inputs - Reps override'!I2233 ), 'F_Inputs - Reps'!I2233, 'F_Inputs - Reps override'!I2233 ) )</f>
        <v>0.223541714785539</v>
      </c>
      <c r="K2233" s="15">
        <f xml:space="preserve"> IF( ISNA( 'F_Inputs - Reps override'!J2233 ), "", IF( ISBLANK( 'F_Inputs - Reps override'!J2233 ), 'F_Inputs - Reps'!J2233, 'F_Inputs - Reps override'!J2233 ) )</f>
        <v>0.223541714785539</v>
      </c>
      <c r="L2233" s="7">
        <f t="shared" si="35"/>
        <v>1.1177085739276951</v>
      </c>
      <c r="M2233" t="str">
        <f xml:space="preserve"> INDEX(Lookup!$D$3:$D$134, MATCH('Inputs - Reps'!D2233, Lookup!$C$3:$C$134, 0),)</f>
        <v>3rd Opex WN</v>
      </c>
    </row>
    <row r="2234" spans="3:13">
      <c r="C2234" s="15" t="s">
        <v>313</v>
      </c>
      <c r="D2234" s="15" t="s">
        <v>272</v>
      </c>
      <c r="E2234" s="15" t="s">
        <v>273</v>
      </c>
      <c r="F2234" s="15" t="s">
        <v>36</v>
      </c>
      <c r="G2234" s="15">
        <f xml:space="preserve"> IF( ISNA( 'F_Inputs - Reps override'!F2234 ), "", IF( ISBLANK( 'F_Inputs - Reps override'!F2234 ), 'F_Inputs - Reps'!F2234, 'F_Inputs - Reps override'!F2234 ) )</f>
        <v>0.12710788849039101</v>
      </c>
      <c r="H2234" s="15">
        <f xml:space="preserve"> IF( ISNA( 'F_Inputs - Reps override'!G2234 ), "", IF( ISBLANK( 'F_Inputs - Reps override'!G2234 ), 'F_Inputs - Reps'!G2234, 'F_Inputs - Reps override'!G2234 ) )</f>
        <v>0.127730966375148</v>
      </c>
      <c r="I2234" s="15">
        <f xml:space="preserve"> IF( ISNA( 'F_Inputs - Reps override'!H2234 ), "", IF( ISBLANK( 'F_Inputs - Reps override'!H2234 ), 'F_Inputs - Reps'!H2234, 'F_Inputs - Reps override'!H2234 ) )</f>
        <v>0.12804403246920501</v>
      </c>
      <c r="J2234" s="15">
        <f xml:space="preserve"> IF( ISNA( 'F_Inputs - Reps override'!I2234 ), "", IF( ISBLANK( 'F_Inputs - Reps override'!I2234 ), 'F_Inputs - Reps'!I2234, 'F_Inputs - Reps override'!I2234 ) )</f>
        <v>0.127730966375148</v>
      </c>
      <c r="K2234" s="15">
        <f xml:space="preserve"> IF( ISNA( 'F_Inputs - Reps override'!J2234 ), "", IF( ISBLANK( 'F_Inputs - Reps override'!J2234 ), 'F_Inputs - Reps'!J2234, 'F_Inputs - Reps override'!J2234 ) )</f>
        <v>0.127730966375148</v>
      </c>
      <c r="L2234" s="7">
        <f t="shared" si="35"/>
        <v>0.63834482008504012</v>
      </c>
      <c r="M2234" t="str">
        <f xml:space="preserve"> INDEX(Lookup!$D$3:$D$134, MATCH('Inputs - Reps'!D2234, Lookup!$C$3:$C$134, 0),)</f>
        <v>3rd Opex WWN</v>
      </c>
    </row>
    <row r="2235" spans="3:13">
      <c r="C2235" s="15" t="s">
        <v>313</v>
      </c>
      <c r="D2235" s="15" t="s">
        <v>274</v>
      </c>
      <c r="E2235" s="15" t="s">
        <v>275</v>
      </c>
      <c r="F2235" s="15" t="s">
        <v>36</v>
      </c>
      <c r="G2235" s="15">
        <f xml:space="preserve"> IF( ISNA( 'F_Inputs - Reps override'!F2235 ), "", IF( ISBLANK( 'F_Inputs - Reps override'!F2235 ), 'F_Inputs - Reps'!F2235, 'F_Inputs - Reps override'!F2235 ) )</f>
        <v>0</v>
      </c>
      <c r="H2235" s="15">
        <f xml:space="preserve"> IF( ISNA( 'F_Inputs - Reps override'!G2235 ), "", IF( ISBLANK( 'F_Inputs - Reps override'!G2235 ), 'F_Inputs - Reps'!G2235, 'F_Inputs - Reps override'!G2235 ) )</f>
        <v>0</v>
      </c>
      <c r="I2235" s="15">
        <f xml:space="preserve"> IF( ISNA( 'F_Inputs - Reps override'!H2235 ), "", IF( ISBLANK( 'F_Inputs - Reps override'!H2235 ), 'F_Inputs - Reps'!H2235, 'F_Inputs - Reps override'!H2235 ) )</f>
        <v>0</v>
      </c>
      <c r="J2235" s="15">
        <f xml:space="preserve"> IF( ISNA( 'F_Inputs - Reps override'!I2235 ), "", IF( ISBLANK( 'F_Inputs - Reps override'!I2235 ), 'F_Inputs - Reps'!I2235, 'F_Inputs - Reps override'!I2235 ) )</f>
        <v>0</v>
      </c>
      <c r="K2235" s="15">
        <f xml:space="preserve"> IF( ISNA( 'F_Inputs - Reps override'!J2235 ), "", IF( ISBLANK( 'F_Inputs - Reps override'!J2235 ), 'F_Inputs - Reps'!J2235, 'F_Inputs - Reps override'!J2235 ) )</f>
        <v>0</v>
      </c>
      <c r="L2235" s="7">
        <f t="shared" si="35"/>
        <v>0</v>
      </c>
      <c r="M2235" t="str">
        <f xml:space="preserve"> INDEX(Lookup!$D$3:$D$134, MATCH('Inputs - Reps'!D2235, Lookup!$C$3:$C$134, 0),)</f>
        <v>3rd Opex WWN</v>
      </c>
    </row>
    <row r="2236" spans="3:13">
      <c r="C2236" s="15" t="s">
        <v>313</v>
      </c>
      <c r="D2236" s="15" t="s">
        <v>276</v>
      </c>
      <c r="E2236" s="15" t="s">
        <v>277</v>
      </c>
      <c r="F2236" s="15" t="s">
        <v>36</v>
      </c>
      <c r="G2236" s="15">
        <f xml:space="preserve"> IF( ISNA( 'F_Inputs - Reps override'!F2236 ), "", IF( ISBLANK( 'F_Inputs - Reps override'!F2236 ), 'F_Inputs - Reps'!F2236, 'F_Inputs - Reps override'!F2236 ) )</f>
        <v>0</v>
      </c>
      <c r="H2236" s="15">
        <f xml:space="preserve"> IF( ISNA( 'F_Inputs - Reps override'!G2236 ), "", IF( ISBLANK( 'F_Inputs - Reps override'!G2236 ), 'F_Inputs - Reps'!G2236, 'F_Inputs - Reps override'!G2236 ) )</f>
        <v>0</v>
      </c>
      <c r="I2236" s="15">
        <f xml:space="preserve"> IF( ISNA( 'F_Inputs - Reps override'!H2236 ), "", IF( ISBLANK( 'F_Inputs - Reps override'!H2236 ), 'F_Inputs - Reps'!H2236, 'F_Inputs - Reps override'!H2236 ) )</f>
        <v>0</v>
      </c>
      <c r="J2236" s="15">
        <f xml:space="preserve"> IF( ISNA( 'F_Inputs - Reps override'!I2236 ), "", IF( ISBLANK( 'F_Inputs - Reps override'!I2236 ), 'F_Inputs - Reps'!I2236, 'F_Inputs - Reps override'!I2236 ) )</f>
        <v>0</v>
      </c>
      <c r="K2236" s="15">
        <f xml:space="preserve"> IF( ISNA( 'F_Inputs - Reps override'!J2236 ), "", IF( ISBLANK( 'F_Inputs - Reps override'!J2236 ), 'F_Inputs - Reps'!J2236, 'F_Inputs - Reps override'!J2236 ) )</f>
        <v>0</v>
      </c>
      <c r="L2236" s="7">
        <f t="shared" ref="L2236:L2247" si="36" xml:space="preserve"> SUM(G2236:K2236)</f>
        <v>0</v>
      </c>
      <c r="M2236" t="str">
        <f xml:space="preserve"> INDEX(Lookup!$D$3:$D$134, MATCH('Inputs - Reps'!D2236, Lookup!$C$3:$C$134, 0),)</f>
        <v>3rd Opex BIO</v>
      </c>
    </row>
    <row r="2237" spans="3:13">
      <c r="C2237" s="15" t="s">
        <v>313</v>
      </c>
      <c r="D2237" s="15" t="s">
        <v>278</v>
      </c>
      <c r="E2237" s="15" t="s">
        <v>279</v>
      </c>
      <c r="F2237" s="15" t="s">
        <v>36</v>
      </c>
      <c r="G2237" s="15">
        <f xml:space="preserve"> IF( ISNA( 'F_Inputs - Reps override'!F2237 ), "", IF( ISBLANK( 'F_Inputs - Reps override'!F2237 ), 'F_Inputs - Reps'!F2237, 'F_Inputs - Reps override'!F2237 ) )</f>
        <v>0</v>
      </c>
      <c r="H2237" s="15">
        <f xml:space="preserve"> IF( ISNA( 'F_Inputs - Reps override'!G2237 ), "", IF( ISBLANK( 'F_Inputs - Reps override'!G2237 ), 'F_Inputs - Reps'!G2237, 'F_Inputs - Reps override'!G2237 ) )</f>
        <v>0</v>
      </c>
      <c r="I2237" s="15">
        <f xml:space="preserve"> IF( ISNA( 'F_Inputs - Reps override'!H2237 ), "", IF( ISBLANK( 'F_Inputs - Reps override'!H2237 ), 'F_Inputs - Reps'!H2237, 'F_Inputs - Reps override'!H2237 ) )</f>
        <v>0</v>
      </c>
      <c r="J2237" s="15">
        <f xml:space="preserve"> IF( ISNA( 'F_Inputs - Reps override'!I2237 ), "", IF( ISBLANK( 'F_Inputs - Reps override'!I2237 ), 'F_Inputs - Reps'!I2237, 'F_Inputs - Reps override'!I2237 ) )</f>
        <v>0</v>
      </c>
      <c r="K2237" s="15">
        <f xml:space="preserve"> IF( ISNA( 'F_Inputs - Reps override'!J2237 ), "", IF( ISBLANK( 'F_Inputs - Reps override'!J2237 ), 'F_Inputs - Reps'!J2237, 'F_Inputs - Reps override'!J2237 ) )</f>
        <v>0</v>
      </c>
      <c r="L2237" s="7">
        <f t="shared" si="36"/>
        <v>0</v>
      </c>
      <c r="M2237" t="str">
        <f xml:space="preserve"> INDEX(Lookup!$D$3:$D$134, MATCH('Inputs - Reps'!D2237, Lookup!$C$3:$C$134, 0),)</f>
        <v>3rd Opex BIO</v>
      </c>
    </row>
    <row r="2238" spans="3:13">
      <c r="C2238" s="15" t="s">
        <v>313</v>
      </c>
      <c r="D2238" s="15" t="s">
        <v>280</v>
      </c>
      <c r="E2238" s="15" t="s">
        <v>281</v>
      </c>
      <c r="F2238" s="15" t="s">
        <v>36</v>
      </c>
      <c r="G2238" s="15">
        <f xml:space="preserve"> IF( ISNA( 'F_Inputs - Reps override'!F2238 ), "", IF( ISBLANK( 'F_Inputs - Reps override'!F2238 ), 'F_Inputs - Reps'!F2238, 'F_Inputs - Reps override'!F2238 ) )</f>
        <v>0</v>
      </c>
      <c r="H2238" s="15">
        <f xml:space="preserve"> IF( ISNA( 'F_Inputs - Reps override'!G2238 ), "", IF( ISBLANK( 'F_Inputs - Reps override'!G2238 ), 'F_Inputs - Reps'!G2238, 'F_Inputs - Reps override'!G2238 ) )</f>
        <v>0</v>
      </c>
      <c r="I2238" s="15">
        <f xml:space="preserve"> IF( ISNA( 'F_Inputs - Reps override'!H2238 ), "", IF( ISBLANK( 'F_Inputs - Reps override'!H2238 ), 'F_Inputs - Reps'!H2238, 'F_Inputs - Reps override'!H2238 ) )</f>
        <v>0</v>
      </c>
      <c r="J2238" s="15">
        <f xml:space="preserve"> IF( ISNA( 'F_Inputs - Reps override'!I2238 ), "", IF( ISBLANK( 'F_Inputs - Reps override'!I2238 ), 'F_Inputs - Reps'!I2238, 'F_Inputs - Reps override'!I2238 ) )</f>
        <v>0</v>
      </c>
      <c r="K2238" s="15">
        <f xml:space="preserve"> IF( ISNA( 'F_Inputs - Reps override'!J2238 ), "", IF( ISBLANK( 'F_Inputs - Reps override'!J2238 ), 'F_Inputs - Reps'!J2238, 'F_Inputs - Reps override'!J2238 ) )</f>
        <v>0</v>
      </c>
      <c r="L2238" s="7">
        <f t="shared" si="36"/>
        <v>0</v>
      </c>
      <c r="M2238" t="str">
        <f xml:space="preserve"> INDEX(Lookup!$D$3:$D$134, MATCH('Inputs - Reps'!D2238, Lookup!$C$3:$C$134, 0),)</f>
        <v>3rd Opex BIO</v>
      </c>
    </row>
    <row r="2239" spans="3:13">
      <c r="C2239" s="15" t="s">
        <v>313</v>
      </c>
      <c r="D2239" s="15" t="s">
        <v>282</v>
      </c>
      <c r="E2239" s="15" t="s">
        <v>283</v>
      </c>
      <c r="F2239" s="15" t="s">
        <v>36</v>
      </c>
      <c r="G2239" s="15">
        <f xml:space="preserve"> IF( ISNA( 'F_Inputs - Reps override'!F2239 ), "", IF( ISBLANK( 'F_Inputs - Reps override'!F2239 ), 'F_Inputs - Reps'!F2239, 'F_Inputs - Reps override'!F2239 ) )</f>
        <v>0</v>
      </c>
      <c r="H2239" s="15">
        <f xml:space="preserve"> IF( ISNA( 'F_Inputs - Reps override'!G2239 ), "", IF( ISBLANK( 'F_Inputs - Reps override'!G2239 ), 'F_Inputs - Reps'!G2239, 'F_Inputs - Reps override'!G2239 ) )</f>
        <v>0</v>
      </c>
      <c r="I2239" s="15">
        <f xml:space="preserve"> IF( ISNA( 'F_Inputs - Reps override'!H2239 ), "", IF( ISBLANK( 'F_Inputs - Reps override'!H2239 ), 'F_Inputs - Reps'!H2239, 'F_Inputs - Reps override'!H2239 ) )</f>
        <v>0</v>
      </c>
      <c r="J2239" s="15">
        <f xml:space="preserve"> IF( ISNA( 'F_Inputs - Reps override'!I2239 ), "", IF( ISBLANK( 'F_Inputs - Reps override'!I2239 ), 'F_Inputs - Reps'!I2239, 'F_Inputs - Reps override'!I2239 ) )</f>
        <v>0</v>
      </c>
      <c r="K2239" s="15">
        <f xml:space="preserve"> IF( ISNA( 'F_Inputs - Reps override'!J2239 ), "", IF( ISBLANK( 'F_Inputs - Reps override'!J2239 ), 'F_Inputs - Reps'!J2239, 'F_Inputs - Reps override'!J2239 ) )</f>
        <v>0</v>
      </c>
      <c r="L2239" s="7">
        <f t="shared" si="36"/>
        <v>0</v>
      </c>
      <c r="M2239" t="str">
        <f xml:space="preserve"> INDEX(Lookup!$D$3:$D$134, MATCH('Inputs - Reps'!D2239, Lookup!$C$3:$C$134, 0),)</f>
        <v>3rd Capex WR</v>
      </c>
    </row>
    <row r="2240" spans="3:13">
      <c r="C2240" s="15" t="s">
        <v>313</v>
      </c>
      <c r="D2240" s="15" t="s">
        <v>284</v>
      </c>
      <c r="E2240" s="15" t="s">
        <v>285</v>
      </c>
      <c r="F2240" s="15" t="s">
        <v>36</v>
      </c>
      <c r="G2240" s="15">
        <f xml:space="preserve"> IF( ISNA( 'F_Inputs - Reps override'!F2240 ), "", IF( ISBLANK( 'F_Inputs - Reps override'!F2240 ), 'F_Inputs - Reps'!F2240, 'F_Inputs - Reps override'!F2240 ) )</f>
        <v>0</v>
      </c>
      <c r="H2240" s="15">
        <f xml:space="preserve"> IF( ISNA( 'F_Inputs - Reps override'!G2240 ), "", IF( ISBLANK( 'F_Inputs - Reps override'!G2240 ), 'F_Inputs - Reps'!G2240, 'F_Inputs - Reps override'!G2240 ) )</f>
        <v>0</v>
      </c>
      <c r="I2240" s="15">
        <f xml:space="preserve"> IF( ISNA( 'F_Inputs - Reps override'!H2240 ), "", IF( ISBLANK( 'F_Inputs - Reps override'!H2240 ), 'F_Inputs - Reps'!H2240, 'F_Inputs - Reps override'!H2240 ) )</f>
        <v>0</v>
      </c>
      <c r="J2240" s="15">
        <f xml:space="preserve"> IF( ISNA( 'F_Inputs - Reps override'!I2240 ), "", IF( ISBLANK( 'F_Inputs - Reps override'!I2240 ), 'F_Inputs - Reps'!I2240, 'F_Inputs - Reps override'!I2240 ) )</f>
        <v>0</v>
      </c>
      <c r="K2240" s="15">
        <f xml:space="preserve"> IF( ISNA( 'F_Inputs - Reps override'!J2240 ), "", IF( ISBLANK( 'F_Inputs - Reps override'!J2240 ), 'F_Inputs - Reps'!J2240, 'F_Inputs - Reps override'!J2240 ) )</f>
        <v>0</v>
      </c>
      <c r="L2240" s="7">
        <f t="shared" si="36"/>
        <v>0</v>
      </c>
      <c r="M2240" t="str">
        <f xml:space="preserve"> INDEX(Lookup!$D$3:$D$134, MATCH('Inputs - Reps'!D2240, Lookup!$C$3:$C$134, 0),)</f>
        <v>3rd Capex WN</v>
      </c>
    </row>
    <row r="2241" spans="3:13">
      <c r="C2241" s="15" t="s">
        <v>313</v>
      </c>
      <c r="D2241" s="15" t="s">
        <v>286</v>
      </c>
      <c r="E2241" s="15" t="s">
        <v>269</v>
      </c>
      <c r="F2241" s="15" t="s">
        <v>36</v>
      </c>
      <c r="G2241" s="15">
        <f xml:space="preserve"> IF( ISNA( 'F_Inputs - Reps override'!F2241 ), "", IF( ISBLANK( 'F_Inputs - Reps override'!F2241 ), 'F_Inputs - Reps'!F2241, 'F_Inputs - Reps override'!F2241 ) )</f>
        <v>0</v>
      </c>
      <c r="H2241" s="15">
        <f xml:space="preserve"> IF( ISNA( 'F_Inputs - Reps override'!G2241 ), "", IF( ISBLANK( 'F_Inputs - Reps override'!G2241 ), 'F_Inputs - Reps'!G2241, 'F_Inputs - Reps override'!G2241 ) )</f>
        <v>0</v>
      </c>
      <c r="I2241" s="15">
        <f xml:space="preserve"> IF( ISNA( 'F_Inputs - Reps override'!H2241 ), "", IF( ISBLANK( 'F_Inputs - Reps override'!H2241 ), 'F_Inputs - Reps'!H2241, 'F_Inputs - Reps override'!H2241 ) )</f>
        <v>0</v>
      </c>
      <c r="J2241" s="15">
        <f xml:space="preserve"> IF( ISNA( 'F_Inputs - Reps override'!I2241 ), "", IF( ISBLANK( 'F_Inputs - Reps override'!I2241 ), 'F_Inputs - Reps'!I2241, 'F_Inputs - Reps override'!I2241 ) )</f>
        <v>0</v>
      </c>
      <c r="K2241" s="15">
        <f xml:space="preserve"> IF( ISNA( 'F_Inputs - Reps override'!J2241 ), "", IF( ISBLANK( 'F_Inputs - Reps override'!J2241 ), 'F_Inputs - Reps'!J2241, 'F_Inputs - Reps override'!J2241 ) )</f>
        <v>0</v>
      </c>
      <c r="L2241" s="7">
        <f t="shared" si="36"/>
        <v>0</v>
      </c>
      <c r="M2241" t="str">
        <f xml:space="preserve"> INDEX(Lookup!$D$3:$D$134, MATCH('Inputs - Reps'!D2241, Lookup!$C$3:$C$134, 0),)</f>
        <v>3rd Capex WN</v>
      </c>
    </row>
    <row r="2242" spans="3:13">
      <c r="C2242" s="15" t="s">
        <v>313</v>
      </c>
      <c r="D2242" s="15" t="s">
        <v>287</v>
      </c>
      <c r="E2242" s="15" t="s">
        <v>271</v>
      </c>
      <c r="F2242" s="15" t="s">
        <v>36</v>
      </c>
      <c r="G2242" s="15">
        <f xml:space="preserve"> IF( ISNA( 'F_Inputs - Reps override'!F2242 ), "", IF( ISBLANK( 'F_Inputs - Reps override'!F2242 ), 'F_Inputs - Reps'!F2242, 'F_Inputs - Reps override'!F2242 ) )</f>
        <v>0</v>
      </c>
      <c r="H2242" s="15">
        <f xml:space="preserve"> IF( ISNA( 'F_Inputs - Reps override'!G2242 ), "", IF( ISBLANK( 'F_Inputs - Reps override'!G2242 ), 'F_Inputs - Reps'!G2242, 'F_Inputs - Reps override'!G2242 ) )</f>
        <v>0</v>
      </c>
      <c r="I2242" s="15">
        <f xml:space="preserve"> IF( ISNA( 'F_Inputs - Reps override'!H2242 ), "", IF( ISBLANK( 'F_Inputs - Reps override'!H2242 ), 'F_Inputs - Reps'!H2242, 'F_Inputs - Reps override'!H2242 ) )</f>
        <v>0</v>
      </c>
      <c r="J2242" s="15">
        <f xml:space="preserve"> IF( ISNA( 'F_Inputs - Reps override'!I2242 ), "", IF( ISBLANK( 'F_Inputs - Reps override'!I2242 ), 'F_Inputs - Reps'!I2242, 'F_Inputs - Reps override'!I2242 ) )</f>
        <v>0</v>
      </c>
      <c r="K2242" s="15">
        <f xml:space="preserve"> IF( ISNA( 'F_Inputs - Reps override'!J2242 ), "", IF( ISBLANK( 'F_Inputs - Reps override'!J2242 ), 'F_Inputs - Reps'!J2242, 'F_Inputs - Reps override'!J2242 ) )</f>
        <v>0</v>
      </c>
      <c r="L2242" s="7">
        <f t="shared" si="36"/>
        <v>0</v>
      </c>
      <c r="M2242" t="str">
        <f xml:space="preserve"> INDEX(Lookup!$D$3:$D$134, MATCH('Inputs - Reps'!D2242, Lookup!$C$3:$C$134, 0),)</f>
        <v>3rd Capex WN</v>
      </c>
    </row>
    <row r="2243" spans="3:13">
      <c r="C2243" s="15" t="s">
        <v>313</v>
      </c>
      <c r="D2243" s="15" t="s">
        <v>288</v>
      </c>
      <c r="E2243" s="15" t="s">
        <v>289</v>
      </c>
      <c r="F2243" s="15" t="s">
        <v>36</v>
      </c>
      <c r="G2243" s="15">
        <f xml:space="preserve"> IF( ISNA( 'F_Inputs - Reps override'!F2243 ), "", IF( ISBLANK( 'F_Inputs - Reps override'!F2243 ), 'F_Inputs - Reps'!F2243, 'F_Inputs - Reps override'!F2243 ) )</f>
        <v>0</v>
      </c>
      <c r="H2243" s="15">
        <f xml:space="preserve"> IF( ISNA( 'F_Inputs - Reps override'!G2243 ), "", IF( ISBLANK( 'F_Inputs - Reps override'!G2243 ), 'F_Inputs - Reps'!G2243, 'F_Inputs - Reps override'!G2243 ) )</f>
        <v>0</v>
      </c>
      <c r="I2243" s="15">
        <f xml:space="preserve"> IF( ISNA( 'F_Inputs - Reps override'!H2243 ), "", IF( ISBLANK( 'F_Inputs - Reps override'!H2243 ), 'F_Inputs - Reps'!H2243, 'F_Inputs - Reps override'!H2243 ) )</f>
        <v>0</v>
      </c>
      <c r="J2243" s="15">
        <f xml:space="preserve"> IF( ISNA( 'F_Inputs - Reps override'!I2243 ), "", IF( ISBLANK( 'F_Inputs - Reps override'!I2243 ), 'F_Inputs - Reps'!I2243, 'F_Inputs - Reps override'!I2243 ) )</f>
        <v>0</v>
      </c>
      <c r="K2243" s="15">
        <f xml:space="preserve"> IF( ISNA( 'F_Inputs - Reps override'!J2243 ), "", IF( ISBLANK( 'F_Inputs - Reps override'!J2243 ), 'F_Inputs - Reps'!J2243, 'F_Inputs - Reps override'!J2243 ) )</f>
        <v>0</v>
      </c>
      <c r="L2243" s="7">
        <f t="shared" si="36"/>
        <v>0</v>
      </c>
      <c r="M2243" t="str">
        <f xml:space="preserve"> INDEX(Lookup!$D$3:$D$134, MATCH('Inputs - Reps'!D2243, Lookup!$C$3:$C$134, 0),)</f>
        <v>3rd Capex WWN</v>
      </c>
    </row>
    <row r="2244" spans="3:13">
      <c r="C2244" s="15" t="s">
        <v>313</v>
      </c>
      <c r="D2244" s="15" t="s">
        <v>290</v>
      </c>
      <c r="E2244" s="15" t="s">
        <v>291</v>
      </c>
      <c r="F2244" s="15" t="s">
        <v>36</v>
      </c>
      <c r="G2244" s="15">
        <f xml:space="preserve"> IF( ISNA( 'F_Inputs - Reps override'!F2244 ), "", IF( ISBLANK( 'F_Inputs - Reps override'!F2244 ), 'F_Inputs - Reps'!F2244, 'F_Inputs - Reps override'!F2244 ) )</f>
        <v>0</v>
      </c>
      <c r="H2244" s="15">
        <f xml:space="preserve"> IF( ISNA( 'F_Inputs - Reps override'!G2244 ), "", IF( ISBLANK( 'F_Inputs - Reps override'!G2244 ), 'F_Inputs - Reps'!G2244, 'F_Inputs - Reps override'!G2244 ) )</f>
        <v>0</v>
      </c>
      <c r="I2244" s="15">
        <f xml:space="preserve"> IF( ISNA( 'F_Inputs - Reps override'!H2244 ), "", IF( ISBLANK( 'F_Inputs - Reps override'!H2244 ), 'F_Inputs - Reps'!H2244, 'F_Inputs - Reps override'!H2244 ) )</f>
        <v>0</v>
      </c>
      <c r="J2244" s="15">
        <f xml:space="preserve"> IF( ISNA( 'F_Inputs - Reps override'!I2244 ), "", IF( ISBLANK( 'F_Inputs - Reps override'!I2244 ), 'F_Inputs - Reps'!I2244, 'F_Inputs - Reps override'!I2244 ) )</f>
        <v>0</v>
      </c>
      <c r="K2244" s="15">
        <f xml:space="preserve"> IF( ISNA( 'F_Inputs - Reps override'!J2244 ), "", IF( ISBLANK( 'F_Inputs - Reps override'!J2244 ), 'F_Inputs - Reps'!J2244, 'F_Inputs - Reps override'!J2244 ) )</f>
        <v>0</v>
      </c>
      <c r="L2244" s="7">
        <f t="shared" si="36"/>
        <v>0</v>
      </c>
      <c r="M2244" t="str">
        <f xml:space="preserve"> INDEX(Lookup!$D$3:$D$134, MATCH('Inputs - Reps'!D2244, Lookup!$C$3:$C$134, 0),)</f>
        <v>3rd Capex WWN</v>
      </c>
    </row>
    <row r="2245" spans="3:13">
      <c r="C2245" s="15" t="s">
        <v>313</v>
      </c>
      <c r="D2245" s="15" t="s">
        <v>292</v>
      </c>
      <c r="E2245" s="15" t="s">
        <v>293</v>
      </c>
      <c r="F2245" s="15" t="s">
        <v>36</v>
      </c>
      <c r="G2245" s="15">
        <f xml:space="preserve"> IF( ISNA( 'F_Inputs - Reps override'!F2245 ), "", IF( ISBLANK( 'F_Inputs - Reps override'!F2245 ), 'F_Inputs - Reps'!F2245, 'F_Inputs - Reps override'!F2245 ) )</f>
        <v>0</v>
      </c>
      <c r="H2245" s="15">
        <f xml:space="preserve"> IF( ISNA( 'F_Inputs - Reps override'!G2245 ), "", IF( ISBLANK( 'F_Inputs - Reps override'!G2245 ), 'F_Inputs - Reps'!G2245, 'F_Inputs - Reps override'!G2245 ) )</f>
        <v>0</v>
      </c>
      <c r="I2245" s="15">
        <f xml:space="preserve"> IF( ISNA( 'F_Inputs - Reps override'!H2245 ), "", IF( ISBLANK( 'F_Inputs - Reps override'!H2245 ), 'F_Inputs - Reps'!H2245, 'F_Inputs - Reps override'!H2245 ) )</f>
        <v>0</v>
      </c>
      <c r="J2245" s="15">
        <f xml:space="preserve"> IF( ISNA( 'F_Inputs - Reps override'!I2245 ), "", IF( ISBLANK( 'F_Inputs - Reps override'!I2245 ), 'F_Inputs - Reps'!I2245, 'F_Inputs - Reps override'!I2245 ) )</f>
        <v>0</v>
      </c>
      <c r="K2245" s="15">
        <f xml:space="preserve"> IF( ISNA( 'F_Inputs - Reps override'!J2245 ), "", IF( ISBLANK( 'F_Inputs - Reps override'!J2245 ), 'F_Inputs - Reps'!J2245, 'F_Inputs - Reps override'!J2245 ) )</f>
        <v>0</v>
      </c>
      <c r="L2245" s="7">
        <f t="shared" si="36"/>
        <v>0</v>
      </c>
      <c r="M2245" t="str">
        <f xml:space="preserve"> INDEX(Lookup!$D$3:$D$134, MATCH('Inputs - Reps'!D2245, Lookup!$C$3:$C$134, 0),)</f>
        <v>3rd Capex BIO</v>
      </c>
    </row>
    <row r="2246" spans="3:13">
      <c r="C2246" s="15" t="s">
        <v>313</v>
      </c>
      <c r="D2246" s="15" t="s">
        <v>294</v>
      </c>
      <c r="E2246" s="15" t="s">
        <v>295</v>
      </c>
      <c r="F2246" s="15" t="s">
        <v>36</v>
      </c>
      <c r="G2246" s="15">
        <f xml:space="preserve"> IF( ISNA( 'F_Inputs - Reps override'!F2246 ), "", IF( ISBLANK( 'F_Inputs - Reps override'!F2246 ), 'F_Inputs - Reps'!F2246, 'F_Inputs - Reps override'!F2246 ) )</f>
        <v>0</v>
      </c>
      <c r="H2246" s="15">
        <f xml:space="preserve"> IF( ISNA( 'F_Inputs - Reps override'!G2246 ), "", IF( ISBLANK( 'F_Inputs - Reps override'!G2246 ), 'F_Inputs - Reps'!G2246, 'F_Inputs - Reps override'!G2246 ) )</f>
        <v>0</v>
      </c>
      <c r="I2246" s="15">
        <f xml:space="preserve"> IF( ISNA( 'F_Inputs - Reps override'!H2246 ), "", IF( ISBLANK( 'F_Inputs - Reps override'!H2246 ), 'F_Inputs - Reps'!H2246, 'F_Inputs - Reps override'!H2246 ) )</f>
        <v>0</v>
      </c>
      <c r="J2246" s="15">
        <f xml:space="preserve"> IF( ISNA( 'F_Inputs - Reps override'!I2246 ), "", IF( ISBLANK( 'F_Inputs - Reps override'!I2246 ), 'F_Inputs - Reps'!I2246, 'F_Inputs - Reps override'!I2246 ) )</f>
        <v>0</v>
      </c>
      <c r="K2246" s="15">
        <f xml:space="preserve"> IF( ISNA( 'F_Inputs - Reps override'!J2246 ), "", IF( ISBLANK( 'F_Inputs - Reps override'!J2246 ), 'F_Inputs - Reps'!J2246, 'F_Inputs - Reps override'!J2246 ) )</f>
        <v>0</v>
      </c>
      <c r="L2246" s="7">
        <f t="shared" si="36"/>
        <v>0</v>
      </c>
      <c r="M2246" t="str">
        <f xml:space="preserve"> INDEX(Lookup!$D$3:$D$134, MATCH('Inputs - Reps'!D2246, Lookup!$C$3:$C$134, 0),)</f>
        <v>3rd Capex BIO</v>
      </c>
    </row>
    <row r="2247" spans="3:13">
      <c r="C2247" s="15" t="s">
        <v>313</v>
      </c>
      <c r="D2247" s="15" t="s">
        <v>296</v>
      </c>
      <c r="E2247" s="15" t="s">
        <v>297</v>
      </c>
      <c r="F2247" s="15" t="s">
        <v>36</v>
      </c>
      <c r="G2247" s="15">
        <f xml:space="preserve"> IF( ISNA( 'F_Inputs - Reps override'!F2247 ), "", IF( ISBLANK( 'F_Inputs - Reps override'!F2247 ), 'F_Inputs - Reps'!F2247, 'F_Inputs - Reps override'!F2247 ) )</f>
        <v>0</v>
      </c>
      <c r="H2247" s="15">
        <f xml:space="preserve"> IF( ISNA( 'F_Inputs - Reps override'!G2247 ), "", IF( ISBLANK( 'F_Inputs - Reps override'!G2247 ), 'F_Inputs - Reps'!G2247, 'F_Inputs - Reps override'!G2247 ) )</f>
        <v>0</v>
      </c>
      <c r="I2247" s="15">
        <f xml:space="preserve"> IF( ISNA( 'F_Inputs - Reps override'!H2247 ), "", IF( ISBLANK( 'F_Inputs - Reps override'!H2247 ), 'F_Inputs - Reps'!H2247, 'F_Inputs - Reps override'!H2247 ) )</f>
        <v>0</v>
      </c>
      <c r="J2247" s="15">
        <f xml:space="preserve"> IF( ISNA( 'F_Inputs - Reps override'!I2247 ), "", IF( ISBLANK( 'F_Inputs - Reps override'!I2247 ), 'F_Inputs - Reps'!I2247, 'F_Inputs - Reps override'!I2247 ) )</f>
        <v>0</v>
      </c>
      <c r="K2247" s="15">
        <f xml:space="preserve"> IF( ISNA( 'F_Inputs - Reps override'!J2247 ), "", IF( ISBLANK( 'F_Inputs - Reps override'!J2247 ), 'F_Inputs - Reps'!J2247, 'F_Inputs - Reps override'!J2247 ) )</f>
        <v>0</v>
      </c>
      <c r="L2247" s="7">
        <f t="shared" si="36"/>
        <v>0</v>
      </c>
      <c r="M2247" t="str">
        <f xml:space="preserve"> INDEX(Lookup!$D$3:$D$134, MATCH('Inputs - Reps'!D2247, Lookup!$C$3:$C$134, 0),)</f>
        <v>3rd Capex BIO</v>
      </c>
    </row>
    <row r="2248" spans="3:13">
      <c r="C2248" s="15"/>
      <c r="D2248" s="15"/>
      <c r="E2248" s="15"/>
      <c r="F2248" s="15"/>
      <c r="G2248" s="15"/>
      <c r="H2248" s="15"/>
      <c r="I2248" s="15"/>
      <c r="J2248" s="15"/>
      <c r="K2248" s="15"/>
      <c r="L2248" s="7"/>
    </row>
    <row r="2249" spans="3:13">
      <c r="C2249" s="15"/>
      <c r="D2249" s="15"/>
      <c r="E2249" s="15"/>
      <c r="F2249" s="15"/>
      <c r="G2249" s="15"/>
      <c r="H2249" s="15"/>
      <c r="I2249" s="15"/>
      <c r="J2249" s="15"/>
      <c r="K2249" s="15"/>
      <c r="L2249" s="7"/>
    </row>
    <row r="2250" spans="3:13">
      <c r="C2250" s="15"/>
      <c r="D2250" s="15"/>
      <c r="E2250" s="15"/>
      <c r="F2250" s="15"/>
      <c r="G2250" s="15"/>
      <c r="H2250" s="15"/>
      <c r="I2250" s="15"/>
      <c r="J2250" s="15"/>
      <c r="K2250" s="15"/>
      <c r="L2250" s="7"/>
    </row>
    <row r="2251" spans="3:13">
      <c r="C2251" s="15"/>
      <c r="D2251" s="15"/>
      <c r="E2251" s="15"/>
      <c r="F2251" s="15"/>
      <c r="G2251" s="15"/>
      <c r="H2251" s="15"/>
      <c r="I2251" s="15"/>
      <c r="J2251" s="15"/>
      <c r="K2251" s="15"/>
      <c r="L2251" s="7"/>
    </row>
    <row r="2252" spans="3:13">
      <c r="C2252" s="15"/>
      <c r="D2252" s="15"/>
      <c r="E2252" s="15"/>
      <c r="F2252" s="15"/>
      <c r="G2252" s="15"/>
      <c r="H2252" s="15"/>
      <c r="I2252" s="15"/>
      <c r="J2252" s="15"/>
      <c r="K2252" s="15"/>
      <c r="L2252" s="7"/>
    </row>
    <row r="2253" spans="3:13">
      <c r="C2253" s="15"/>
      <c r="D2253" s="15"/>
      <c r="E2253" s="15"/>
      <c r="F2253" s="15"/>
      <c r="G2253" s="15"/>
      <c r="H2253" s="15"/>
      <c r="I2253" s="15"/>
      <c r="J2253" s="15"/>
      <c r="K2253" s="15"/>
      <c r="L2253" s="7"/>
    </row>
    <row r="2254" spans="3:13">
      <c r="C2254" s="15"/>
      <c r="D2254" s="15"/>
      <c r="E2254" s="15"/>
      <c r="F2254" s="15"/>
      <c r="G2254" s="15"/>
      <c r="H2254" s="15"/>
      <c r="I2254" s="15"/>
      <c r="J2254" s="15"/>
      <c r="K2254" s="15"/>
      <c r="L2254" s="7"/>
    </row>
    <row r="2255" spans="3:13">
      <c r="C2255" s="15"/>
      <c r="D2255" s="15"/>
      <c r="E2255" s="15"/>
      <c r="F2255" s="15"/>
      <c r="G2255" s="15"/>
      <c r="H2255" s="15"/>
      <c r="I2255" s="15"/>
      <c r="J2255" s="15"/>
      <c r="K2255" s="15"/>
      <c r="L2255" s="7"/>
    </row>
    <row r="2256" spans="3:13">
      <c r="C2256" s="15"/>
      <c r="D2256" s="15"/>
      <c r="E2256" s="15"/>
      <c r="F2256" s="15"/>
      <c r="G2256" s="15"/>
      <c r="H2256" s="15"/>
      <c r="I2256" s="15"/>
      <c r="J2256" s="15"/>
      <c r="K2256" s="15"/>
      <c r="L2256" s="7"/>
    </row>
    <row r="2257" spans="3:12">
      <c r="C2257" s="15"/>
      <c r="D2257" s="15"/>
      <c r="E2257" s="15"/>
      <c r="F2257" s="15"/>
      <c r="G2257" s="15"/>
      <c r="H2257" s="15"/>
      <c r="I2257" s="15"/>
      <c r="J2257" s="15"/>
      <c r="K2257" s="15"/>
      <c r="L2257" s="7"/>
    </row>
    <row r="2258" spans="3:12">
      <c r="C2258" s="15"/>
      <c r="D2258" s="15"/>
      <c r="E2258" s="15"/>
      <c r="F2258" s="15"/>
      <c r="G2258" s="15"/>
      <c r="H2258" s="15"/>
      <c r="I2258" s="15"/>
      <c r="J2258" s="15"/>
      <c r="K2258" s="15"/>
      <c r="L2258" s="7"/>
    </row>
    <row r="2259" spans="3:12">
      <c r="C2259" s="15"/>
      <c r="D2259" s="15"/>
      <c r="E2259" s="15"/>
      <c r="F2259" s="15"/>
      <c r="G2259" s="15"/>
      <c r="H2259" s="15"/>
      <c r="I2259" s="15"/>
      <c r="J2259" s="15"/>
      <c r="K2259" s="15"/>
      <c r="L2259" s="7"/>
    </row>
    <row r="2260" spans="3:12">
      <c r="C2260" s="15"/>
      <c r="D2260" s="15"/>
      <c r="E2260" s="15"/>
      <c r="F2260" s="15"/>
      <c r="G2260" s="15"/>
      <c r="H2260" s="15"/>
      <c r="I2260" s="15"/>
      <c r="J2260" s="15"/>
      <c r="K2260" s="15"/>
      <c r="L2260" s="7"/>
    </row>
    <row r="2261" spans="3:12">
      <c r="C2261" s="15"/>
      <c r="D2261" s="15"/>
      <c r="E2261" s="15"/>
      <c r="F2261" s="15"/>
      <c r="G2261" s="15"/>
      <c r="H2261" s="15"/>
      <c r="I2261" s="15"/>
      <c r="J2261" s="15"/>
      <c r="K2261" s="15"/>
      <c r="L2261" s="7"/>
    </row>
    <row r="2262" spans="3:12">
      <c r="C2262" s="15"/>
      <c r="D2262" s="15"/>
      <c r="E2262" s="15"/>
      <c r="F2262" s="15"/>
      <c r="G2262" s="15"/>
      <c r="H2262" s="15"/>
      <c r="I2262" s="15"/>
      <c r="J2262" s="15"/>
      <c r="K2262" s="15"/>
      <c r="L2262" s="7"/>
    </row>
    <row r="2263" spans="3:12">
      <c r="C2263" s="15"/>
      <c r="D2263" s="15"/>
      <c r="E2263" s="15"/>
      <c r="F2263" s="15"/>
      <c r="G2263" s="15"/>
      <c r="H2263" s="15"/>
      <c r="I2263" s="15"/>
      <c r="J2263" s="15"/>
      <c r="K2263" s="15"/>
      <c r="L2263" s="7"/>
    </row>
    <row r="2264" spans="3:12">
      <c r="C2264" s="15"/>
      <c r="D2264" s="15"/>
      <c r="E2264" s="15"/>
      <c r="F2264" s="15"/>
      <c r="G2264" s="15"/>
      <c r="H2264" s="15"/>
      <c r="I2264" s="15"/>
      <c r="J2264" s="15"/>
      <c r="K2264" s="15"/>
      <c r="L2264" s="7"/>
    </row>
    <row r="2265" spans="3:12">
      <c r="C2265" s="15"/>
      <c r="D2265" s="15"/>
      <c r="E2265" s="15"/>
      <c r="F2265" s="15"/>
      <c r="G2265" s="15"/>
      <c r="H2265" s="15"/>
      <c r="I2265" s="15"/>
      <c r="J2265" s="15"/>
      <c r="K2265" s="15"/>
      <c r="L2265" s="7"/>
    </row>
    <row r="2266" spans="3:12">
      <c r="C2266" s="15"/>
      <c r="D2266" s="15"/>
      <c r="E2266" s="15"/>
      <c r="F2266" s="15"/>
      <c r="G2266" s="15"/>
      <c r="H2266" s="15"/>
      <c r="I2266" s="15"/>
      <c r="J2266" s="15"/>
      <c r="K2266" s="15"/>
      <c r="L2266" s="7"/>
    </row>
    <row r="2267" spans="3:12">
      <c r="C2267" s="15"/>
      <c r="D2267" s="15"/>
      <c r="E2267" s="15"/>
      <c r="F2267" s="15"/>
      <c r="G2267" s="15"/>
      <c r="H2267" s="15"/>
      <c r="I2267" s="15"/>
      <c r="J2267" s="15"/>
      <c r="K2267" s="15"/>
      <c r="L2267" s="7"/>
    </row>
    <row r="2268" spans="3:12">
      <c r="C2268" s="15"/>
      <c r="D2268" s="15"/>
      <c r="E2268" s="15"/>
      <c r="F2268" s="15"/>
      <c r="G2268" s="15"/>
      <c r="H2268" s="15"/>
      <c r="I2268" s="15"/>
      <c r="J2268" s="15"/>
      <c r="K2268" s="15"/>
      <c r="L2268" s="7"/>
    </row>
    <row r="2269" spans="3:12">
      <c r="C2269" s="15"/>
      <c r="D2269" s="15"/>
      <c r="E2269" s="15"/>
      <c r="F2269" s="15"/>
      <c r="G2269" s="15"/>
      <c r="H2269" s="15"/>
      <c r="I2269" s="15"/>
      <c r="J2269" s="15"/>
      <c r="K2269" s="15"/>
      <c r="L2269" s="7"/>
    </row>
    <row r="2270" spans="3:12">
      <c r="C2270" s="15"/>
      <c r="D2270" s="15"/>
      <c r="E2270" s="15"/>
      <c r="F2270" s="15"/>
      <c r="G2270" s="15"/>
      <c r="H2270" s="15"/>
      <c r="I2270" s="15"/>
      <c r="J2270" s="15"/>
      <c r="K2270" s="15"/>
      <c r="L2270" s="7"/>
    </row>
    <row r="2271" spans="3:12">
      <c r="C2271" s="15"/>
      <c r="D2271" s="15"/>
      <c r="E2271" s="15"/>
      <c r="F2271" s="15"/>
      <c r="G2271" s="15"/>
      <c r="H2271" s="15"/>
      <c r="I2271" s="15"/>
      <c r="J2271" s="15"/>
      <c r="K2271" s="15"/>
      <c r="L2271" s="7"/>
    </row>
    <row r="2272" spans="3:12">
      <c r="C2272" s="15"/>
      <c r="D2272" s="15"/>
      <c r="E2272" s="15"/>
      <c r="F2272" s="15"/>
      <c r="G2272" s="15"/>
      <c r="H2272" s="15"/>
      <c r="I2272" s="15"/>
      <c r="J2272" s="15"/>
      <c r="K2272" s="15"/>
      <c r="L2272" s="7"/>
    </row>
    <row r="2273" spans="3:12">
      <c r="C2273" s="15"/>
      <c r="D2273" s="15"/>
      <c r="E2273" s="15"/>
      <c r="F2273" s="15"/>
      <c r="G2273" s="15"/>
      <c r="H2273" s="15"/>
      <c r="I2273" s="15"/>
      <c r="J2273" s="15"/>
      <c r="K2273" s="15"/>
      <c r="L2273" s="7"/>
    </row>
    <row r="2274" spans="3:12">
      <c r="C2274" s="15"/>
      <c r="D2274" s="15"/>
      <c r="E2274" s="15"/>
      <c r="F2274" s="15"/>
      <c r="G2274" s="15"/>
      <c r="H2274" s="15"/>
      <c r="I2274" s="15"/>
      <c r="J2274" s="15"/>
      <c r="K2274" s="15"/>
      <c r="L2274" s="7"/>
    </row>
    <row r="2275" spans="3:12">
      <c r="C2275" s="15"/>
      <c r="D2275" s="15"/>
      <c r="E2275" s="15"/>
      <c r="F2275" s="15"/>
      <c r="G2275" s="15"/>
      <c r="H2275" s="15"/>
      <c r="I2275" s="15"/>
      <c r="J2275" s="15"/>
      <c r="K2275" s="15"/>
      <c r="L2275" s="7"/>
    </row>
    <row r="2276" spans="3:12">
      <c r="C2276" s="15"/>
      <c r="D2276" s="15"/>
      <c r="E2276" s="15"/>
      <c r="F2276" s="15"/>
      <c r="G2276" s="15"/>
      <c r="H2276" s="15"/>
      <c r="I2276" s="15"/>
      <c r="J2276" s="15"/>
      <c r="K2276" s="15"/>
      <c r="L2276" s="7"/>
    </row>
    <row r="2277" spans="3:12">
      <c r="C2277" s="15"/>
      <c r="D2277" s="15"/>
      <c r="E2277" s="15"/>
      <c r="F2277" s="15"/>
      <c r="G2277" s="15"/>
      <c r="H2277" s="15"/>
      <c r="I2277" s="15"/>
      <c r="J2277" s="15"/>
      <c r="K2277" s="15"/>
      <c r="L2277" s="7"/>
    </row>
    <row r="2278" spans="3:12">
      <c r="C2278" s="15"/>
      <c r="D2278" s="15"/>
      <c r="E2278" s="15"/>
      <c r="F2278" s="15"/>
      <c r="G2278" s="15"/>
      <c r="H2278" s="15"/>
      <c r="I2278" s="15"/>
      <c r="J2278" s="15"/>
      <c r="K2278" s="15"/>
      <c r="L2278" s="7"/>
    </row>
    <row r="2279" spans="3:12">
      <c r="C2279" s="15"/>
      <c r="D2279" s="15"/>
      <c r="E2279" s="15"/>
      <c r="F2279" s="15"/>
      <c r="G2279" s="15"/>
      <c r="H2279" s="15"/>
      <c r="I2279" s="15"/>
      <c r="J2279" s="15"/>
      <c r="K2279" s="15"/>
      <c r="L2279" s="7"/>
    </row>
    <row r="2280" spans="3:12">
      <c r="C2280" s="15"/>
      <c r="D2280" s="15"/>
      <c r="E2280" s="15"/>
      <c r="F2280" s="15"/>
      <c r="G2280" s="15"/>
      <c r="H2280" s="15"/>
      <c r="I2280" s="15"/>
      <c r="J2280" s="15"/>
      <c r="K2280" s="15"/>
      <c r="L2280" s="7"/>
    </row>
    <row r="2281" spans="3:12">
      <c r="C2281" s="15"/>
      <c r="D2281" s="15"/>
      <c r="E2281" s="15"/>
      <c r="F2281" s="15"/>
      <c r="G2281" s="15"/>
      <c r="H2281" s="15"/>
      <c r="I2281" s="15"/>
      <c r="J2281" s="15"/>
      <c r="K2281" s="15"/>
      <c r="L2281" s="7"/>
    </row>
    <row r="2282" spans="3:12">
      <c r="C2282" s="15"/>
      <c r="D2282" s="15"/>
      <c r="E2282" s="15"/>
      <c r="F2282" s="15"/>
      <c r="G2282" s="15"/>
      <c r="H2282" s="15"/>
      <c r="I2282" s="15"/>
      <c r="J2282" s="15"/>
      <c r="K2282" s="15"/>
      <c r="L2282" s="7"/>
    </row>
    <row r="2283" spans="3:12">
      <c r="C2283" s="15"/>
      <c r="D2283" s="15"/>
      <c r="E2283" s="15"/>
      <c r="F2283" s="15"/>
      <c r="G2283" s="15"/>
      <c r="H2283" s="15"/>
      <c r="I2283" s="15"/>
      <c r="J2283" s="15"/>
      <c r="K2283" s="15"/>
      <c r="L2283" s="7"/>
    </row>
    <row r="2284" spans="3:12">
      <c r="C2284" s="15"/>
      <c r="D2284" s="15"/>
      <c r="E2284" s="15"/>
      <c r="F2284" s="15"/>
      <c r="G2284" s="15"/>
      <c r="H2284" s="15"/>
      <c r="I2284" s="15"/>
      <c r="J2284" s="15"/>
      <c r="K2284" s="15"/>
      <c r="L2284" s="7"/>
    </row>
    <row r="2285" spans="3:12">
      <c r="C2285" s="15"/>
      <c r="D2285" s="15"/>
      <c r="E2285" s="15"/>
      <c r="F2285" s="15"/>
      <c r="G2285" s="15"/>
      <c r="H2285" s="15"/>
      <c r="I2285" s="15"/>
      <c r="J2285" s="15"/>
      <c r="K2285" s="15"/>
      <c r="L2285" s="7"/>
    </row>
    <row r="2286" spans="3:12">
      <c r="C2286" s="15"/>
      <c r="D2286" s="15"/>
      <c r="E2286" s="15"/>
      <c r="F2286" s="15"/>
      <c r="G2286" s="15"/>
      <c r="H2286" s="15"/>
      <c r="I2286" s="15"/>
      <c r="J2286" s="15"/>
      <c r="K2286" s="15"/>
      <c r="L2286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CC"/>
  </sheetPr>
  <dimension ref="C2:M513"/>
  <sheetViews>
    <sheetView zoomScaleNormal="100" workbookViewId="0"/>
  </sheetViews>
  <sheetFormatPr defaultRowHeight="14.45"/>
  <cols>
    <col min="1" max="1" width="1.85546875" customWidth="1"/>
    <col min="2" max="2" width="1.5703125" customWidth="1"/>
    <col min="4" max="4" width="32.140625" bestFit="1" customWidth="1"/>
    <col min="5" max="5" width="101.42578125" bestFit="1" customWidth="1"/>
    <col min="13" max="13" width="15.5703125" bestFit="1" customWidth="1"/>
  </cols>
  <sheetData>
    <row r="2" spans="3:13">
      <c r="E2" s="49" t="s">
        <v>368</v>
      </c>
    </row>
    <row r="3" spans="3:13"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367</v>
      </c>
    </row>
    <row r="4" spans="3:13">
      <c r="C4" t="s">
        <v>33</v>
      </c>
      <c r="D4" t="s">
        <v>369</v>
      </c>
      <c r="E4" t="s">
        <v>370</v>
      </c>
      <c r="F4" t="s">
        <v>36</v>
      </c>
      <c r="G4" t="str">
        <f>F_Inputs!F7</f>
        <v/>
      </c>
      <c r="H4" t="str">
        <f>F_Inputs!G7</f>
        <v/>
      </c>
      <c r="I4" t="str">
        <f>F_Inputs!H7</f>
        <v/>
      </c>
      <c r="J4" t="str">
        <f>F_Inputs!I7</f>
        <v/>
      </c>
      <c r="K4" t="str">
        <f>F_Inputs!J7</f>
        <v/>
      </c>
      <c r="L4">
        <f>F_Inputs!K7</f>
        <v>194.666000127861</v>
      </c>
      <c r="M4" t="str">
        <f xml:space="preserve"> INDEX(Lookup!$G$3:$G$32, MATCH('Inputs - allowances'!D4, Lookup!$F$3:$F$32, 0),)</f>
        <v>Ofwat base WR</v>
      </c>
    </row>
    <row r="5" spans="3:13">
      <c r="C5" t="s">
        <v>33</v>
      </c>
      <c r="D5" t="s">
        <v>371</v>
      </c>
      <c r="E5" t="s">
        <v>372</v>
      </c>
      <c r="F5" t="s">
        <v>36</v>
      </c>
      <c r="G5" t="str">
        <f>F_Inputs!F8</f>
        <v/>
      </c>
      <c r="H5" t="str">
        <f>F_Inputs!G8</f>
        <v/>
      </c>
      <c r="I5" t="str">
        <f>F_Inputs!H8</f>
        <v/>
      </c>
      <c r="J5" t="str">
        <f>F_Inputs!I8</f>
        <v/>
      </c>
      <c r="K5" t="str">
        <f>F_Inputs!J8</f>
        <v/>
      </c>
      <c r="L5">
        <f>F_Inputs!K8</f>
        <v>1361.7012451442499</v>
      </c>
      <c r="M5" t="str">
        <f xml:space="preserve"> INDEX(Lookup!$G$3:$G$32, MATCH('Inputs - allowances'!D5, Lookup!$F$3:$F$32, 0),)</f>
        <v>Ofwat base WN</v>
      </c>
    </row>
    <row r="6" spans="3:13">
      <c r="C6" t="s">
        <v>33</v>
      </c>
      <c r="D6" t="s">
        <v>373</v>
      </c>
      <c r="E6" t="s">
        <v>374</v>
      </c>
      <c r="F6" t="s">
        <v>36</v>
      </c>
      <c r="G6" t="str">
        <f>F_Inputs!F9</f>
        <v/>
      </c>
      <c r="H6" t="str">
        <f>F_Inputs!G9</f>
        <v/>
      </c>
      <c r="I6" t="str">
        <f>F_Inputs!H9</f>
        <v/>
      </c>
      <c r="J6" t="str">
        <f>F_Inputs!I9</f>
        <v/>
      </c>
      <c r="K6" t="str">
        <f>F_Inputs!J9</f>
        <v/>
      </c>
      <c r="L6">
        <f>F_Inputs!K9</f>
        <v>1785.8124069134101</v>
      </c>
      <c r="M6" t="str">
        <f xml:space="preserve"> INDEX(Lookup!$G$3:$G$32, MATCH('Inputs - allowances'!D6, Lookup!$F$3:$F$32, 0),)</f>
        <v>Ofwat base WWN</v>
      </c>
    </row>
    <row r="7" spans="3:13">
      <c r="C7" t="s">
        <v>33</v>
      </c>
      <c r="D7" t="s">
        <v>375</v>
      </c>
      <c r="E7" t="s">
        <v>376</v>
      </c>
      <c r="F7" t="s">
        <v>36</v>
      </c>
      <c r="G7" t="str">
        <f>F_Inputs!F10</f>
        <v/>
      </c>
      <c r="H7" t="str">
        <f>F_Inputs!G10</f>
        <v/>
      </c>
      <c r="I7" t="str">
        <f>F_Inputs!H10</f>
        <v/>
      </c>
      <c r="J7" t="str">
        <f>F_Inputs!I10</f>
        <v/>
      </c>
      <c r="K7" t="str">
        <f>F_Inputs!J10</f>
        <v/>
      </c>
      <c r="L7">
        <f>F_Inputs!K10</f>
        <v>383.38023754030002</v>
      </c>
      <c r="M7" t="str">
        <f xml:space="preserve"> INDEX(Lookup!$G$3:$G$32, MATCH('Inputs - allowances'!D7, Lookup!$F$3:$F$32, 0),)</f>
        <v>Ofwat base BIO</v>
      </c>
    </row>
    <row r="8" spans="3:13">
      <c r="C8" t="s">
        <v>33</v>
      </c>
      <c r="D8" t="s">
        <v>377</v>
      </c>
      <c r="E8" t="s">
        <v>378</v>
      </c>
      <c r="F8" t="s">
        <v>36</v>
      </c>
      <c r="G8" t="str">
        <f>F_Inputs!F11</f>
        <v/>
      </c>
      <c r="H8" t="str">
        <f>F_Inputs!G11</f>
        <v/>
      </c>
      <c r="I8" t="str">
        <f>F_Inputs!H11</f>
        <v/>
      </c>
      <c r="J8" t="str">
        <f>F_Inputs!I11</f>
        <v/>
      </c>
      <c r="K8" t="str">
        <f>F_Inputs!J11</f>
        <v/>
      </c>
      <c r="L8">
        <f>F_Inputs!K11</f>
        <v>39.639195827056298</v>
      </c>
      <c r="M8" t="str">
        <f xml:space="preserve"> INDEX(Lookup!$G$3:$G$32, MATCH('Inputs - allowances'!D8, Lookup!$F$3:$F$32, 0),)</f>
        <v>Ofwat enh WR</v>
      </c>
    </row>
    <row r="9" spans="3:13">
      <c r="C9" t="s">
        <v>33</v>
      </c>
      <c r="D9" t="s">
        <v>379</v>
      </c>
      <c r="E9" t="s">
        <v>380</v>
      </c>
      <c r="F9" t="s">
        <v>36</v>
      </c>
      <c r="G9" t="str">
        <f>F_Inputs!F12</f>
        <v/>
      </c>
      <c r="H9" t="str">
        <f>F_Inputs!G12</f>
        <v/>
      </c>
      <c r="I9" t="str">
        <f>F_Inputs!H12</f>
        <v/>
      </c>
      <c r="J9" t="str">
        <f>F_Inputs!I12</f>
        <v/>
      </c>
      <c r="K9" t="str">
        <f>F_Inputs!J12</f>
        <v/>
      </c>
      <c r="L9">
        <f>F_Inputs!K12</f>
        <v>644.73085521417397</v>
      </c>
      <c r="M9" t="str">
        <f xml:space="preserve"> INDEX(Lookup!$G$3:$G$32, MATCH('Inputs - allowances'!D9, Lookup!$F$3:$F$32, 0),)</f>
        <v>Ofwat enh WN</v>
      </c>
    </row>
    <row r="10" spans="3:13">
      <c r="C10" t="s">
        <v>33</v>
      </c>
      <c r="D10" t="s">
        <v>381</v>
      </c>
      <c r="E10" t="s">
        <v>382</v>
      </c>
      <c r="F10" t="s">
        <v>36</v>
      </c>
      <c r="G10" t="str">
        <f>F_Inputs!F13</f>
        <v/>
      </c>
      <c r="H10" t="str">
        <f>F_Inputs!G13</f>
        <v/>
      </c>
      <c r="I10" t="str">
        <f>F_Inputs!H13</f>
        <v/>
      </c>
      <c r="J10" t="str">
        <f>F_Inputs!I13</f>
        <v/>
      </c>
      <c r="K10" t="str">
        <f>F_Inputs!J13</f>
        <v/>
      </c>
      <c r="L10">
        <f>F_Inputs!K13</f>
        <v>732.28356085463702</v>
      </c>
      <c r="M10" t="str">
        <f xml:space="preserve"> INDEX(Lookup!$G$3:$G$32, MATCH('Inputs - allowances'!D10, Lookup!$F$3:$F$32, 0),)</f>
        <v>Ofwat enh WWN</v>
      </c>
    </row>
    <row r="11" spans="3:13">
      <c r="C11" t="s">
        <v>33</v>
      </c>
      <c r="D11" t="s">
        <v>383</v>
      </c>
      <c r="E11" t="s">
        <v>384</v>
      </c>
      <c r="F11" t="s">
        <v>36</v>
      </c>
      <c r="G11" t="str">
        <f>F_Inputs!F14</f>
        <v/>
      </c>
      <c r="H11" t="str">
        <f>F_Inputs!G14</f>
        <v/>
      </c>
      <c r="I11" t="str">
        <f>F_Inputs!H14</f>
        <v/>
      </c>
      <c r="J11" t="str">
        <f>F_Inputs!I14</f>
        <v/>
      </c>
      <c r="K11" t="str">
        <f>F_Inputs!J14</f>
        <v/>
      </c>
      <c r="L11">
        <f>F_Inputs!K14</f>
        <v>7.9527599783222902</v>
      </c>
      <c r="M11" t="str">
        <f xml:space="preserve"> INDEX(Lookup!$G$3:$G$32, MATCH('Inputs - allowances'!D11, Lookup!$F$3:$F$32, 0),)</f>
        <v>Ofwat enh BIO</v>
      </c>
    </row>
    <row r="12" spans="3:13">
      <c r="C12" t="s">
        <v>33</v>
      </c>
      <c r="D12" t="s">
        <v>385</v>
      </c>
      <c r="E12" t="s">
        <v>386</v>
      </c>
      <c r="F12" t="s">
        <v>36</v>
      </c>
      <c r="G12" t="str">
        <f>F_Inputs!F15</f>
        <v/>
      </c>
      <c r="H12" t="str">
        <f>F_Inputs!G15</f>
        <v/>
      </c>
      <c r="I12" t="str">
        <f>F_Inputs!H15</f>
        <v/>
      </c>
      <c r="J12" t="str">
        <f>F_Inputs!I15</f>
        <v/>
      </c>
      <c r="K12" t="str">
        <f>F_Inputs!J15</f>
        <v/>
      </c>
      <c r="L12">
        <f>F_Inputs!K15</f>
        <v>8.23587850717173</v>
      </c>
      <c r="M12" t="str">
        <f xml:space="preserve"> INDEX(Lookup!$G$3:$G$32, MATCH('Inputs - allowances'!D12, Lookup!$F$3:$F$32, 0),)</f>
        <v>Ofwat 3rd WR</v>
      </c>
    </row>
    <row r="13" spans="3:13">
      <c r="C13" t="s">
        <v>33</v>
      </c>
      <c r="D13" t="s">
        <v>387</v>
      </c>
      <c r="E13" t="s">
        <v>388</v>
      </c>
      <c r="F13" t="s">
        <v>36</v>
      </c>
      <c r="G13" t="str">
        <f>F_Inputs!F16</f>
        <v/>
      </c>
      <c r="H13" t="str">
        <f>F_Inputs!G16</f>
        <v/>
      </c>
      <c r="I13" t="str">
        <f>F_Inputs!H16</f>
        <v/>
      </c>
      <c r="J13" t="str">
        <f>F_Inputs!I16</f>
        <v/>
      </c>
      <c r="K13" t="str">
        <f>F_Inputs!J16</f>
        <v/>
      </c>
      <c r="L13">
        <f>F_Inputs!K16</f>
        <v>59.2216037447958</v>
      </c>
      <c r="M13" t="str">
        <f xml:space="preserve"> INDEX(Lookup!$G$3:$G$32, MATCH('Inputs - allowances'!D13, Lookup!$F$3:$F$32, 0),)</f>
        <v>Ofwat 3rd WN</v>
      </c>
    </row>
    <row r="14" spans="3:13">
      <c r="C14" t="s">
        <v>33</v>
      </c>
      <c r="D14" t="s">
        <v>389</v>
      </c>
      <c r="E14" t="s">
        <v>390</v>
      </c>
      <c r="F14" t="s">
        <v>36</v>
      </c>
      <c r="G14" t="str">
        <f>F_Inputs!F17</f>
        <v/>
      </c>
      <c r="H14" t="str">
        <f>F_Inputs!G17</f>
        <v/>
      </c>
      <c r="I14" t="str">
        <f>F_Inputs!H17</f>
        <v/>
      </c>
      <c r="J14" t="str">
        <f>F_Inputs!I17</f>
        <v/>
      </c>
      <c r="K14" t="str">
        <f>F_Inputs!J17</f>
        <v/>
      </c>
      <c r="L14">
        <f>F_Inputs!K17</f>
        <v>7.2758860484802401</v>
      </c>
      <c r="M14" t="str">
        <f xml:space="preserve"> INDEX(Lookup!$G$3:$G$32, MATCH('Inputs - allowances'!D14, Lookup!$F$3:$F$32, 0),)</f>
        <v>Ofwat 3rd WWN</v>
      </c>
    </row>
    <row r="15" spans="3:13">
      <c r="C15" t="s">
        <v>33</v>
      </c>
      <c r="D15" t="s">
        <v>391</v>
      </c>
      <c r="E15" t="s">
        <v>392</v>
      </c>
      <c r="F15" t="s">
        <v>36</v>
      </c>
      <c r="G15" t="str">
        <f>F_Inputs!F18</f>
        <v/>
      </c>
      <c r="H15" t="str">
        <f>F_Inputs!G18</f>
        <v/>
      </c>
      <c r="I15" t="str">
        <f>F_Inputs!H18</f>
        <v/>
      </c>
      <c r="J15" t="str">
        <f>F_Inputs!I18</f>
        <v/>
      </c>
      <c r="K15" t="str">
        <f>F_Inputs!J18</f>
        <v/>
      </c>
      <c r="L15">
        <f>F_Inputs!K18</f>
        <v>2.4038756394617602</v>
      </c>
      <c r="M15" t="str">
        <f xml:space="preserve"> INDEX(Lookup!$G$3:$G$32, MATCH('Inputs - allowances'!D15, Lookup!$F$3:$F$32, 0),)</f>
        <v>Ofwat 3rd BIO</v>
      </c>
    </row>
    <row r="16" spans="3:13">
      <c r="C16" t="s">
        <v>33</v>
      </c>
      <c r="D16" t="s">
        <v>393</v>
      </c>
      <c r="E16" t="s">
        <v>394</v>
      </c>
      <c r="F16" t="s">
        <v>36</v>
      </c>
      <c r="G16" t="str">
        <f>F_Inputs!F19</f>
        <v/>
      </c>
      <c r="H16" t="str">
        <f>F_Inputs!G19</f>
        <v/>
      </c>
      <c r="I16" t="str">
        <f>F_Inputs!H19</f>
        <v/>
      </c>
      <c r="J16" t="str">
        <f>F_Inputs!I19</f>
        <v/>
      </c>
      <c r="K16" t="str">
        <f>F_Inputs!J19</f>
        <v/>
      </c>
      <c r="L16">
        <f>F_Inputs!K19</f>
        <v>0</v>
      </c>
      <c r="M16" t="str">
        <f xml:space="preserve"> INDEX(Lookup!$G$3:$G$32, MATCH('Inputs - allowances'!D16, Lookup!$F$3:$F$32, 0),)</f>
        <v>Ofwat cash WR</v>
      </c>
    </row>
    <row r="17" spans="3:13">
      <c r="C17" t="s">
        <v>33</v>
      </c>
      <c r="D17" t="s">
        <v>395</v>
      </c>
      <c r="E17" t="s">
        <v>396</v>
      </c>
      <c r="F17" t="s">
        <v>36</v>
      </c>
      <c r="G17" t="str">
        <f>F_Inputs!F20</f>
        <v/>
      </c>
      <c r="H17" t="str">
        <f>F_Inputs!G20</f>
        <v/>
      </c>
      <c r="I17" t="str">
        <f>F_Inputs!H20</f>
        <v/>
      </c>
      <c r="J17" t="str">
        <f>F_Inputs!I20</f>
        <v/>
      </c>
      <c r="K17" t="str">
        <f>F_Inputs!J20</f>
        <v/>
      </c>
      <c r="L17">
        <f>F_Inputs!K20</f>
        <v>0</v>
      </c>
      <c r="M17" t="str">
        <f xml:space="preserve"> INDEX(Lookup!$G$3:$G$32, MATCH('Inputs - allowances'!D17, Lookup!$F$3:$F$32, 0),)</f>
        <v>Ofwat cash WN</v>
      </c>
    </row>
    <row r="18" spans="3:13">
      <c r="C18" t="s">
        <v>33</v>
      </c>
      <c r="D18" t="s">
        <v>397</v>
      </c>
      <c r="E18" t="s">
        <v>398</v>
      </c>
      <c r="F18" t="s">
        <v>36</v>
      </c>
      <c r="G18" t="str">
        <f>F_Inputs!F21</f>
        <v/>
      </c>
      <c r="H18" t="str">
        <f>F_Inputs!G21</f>
        <v/>
      </c>
      <c r="I18" t="str">
        <f>F_Inputs!H21</f>
        <v/>
      </c>
      <c r="J18" t="str">
        <f>F_Inputs!I21</f>
        <v/>
      </c>
      <c r="K18" t="str">
        <f>F_Inputs!J21</f>
        <v/>
      </c>
      <c r="L18">
        <f>F_Inputs!K21</f>
        <v>11.352159082299901</v>
      </c>
      <c r="M18" t="str">
        <f xml:space="preserve"> INDEX(Lookup!$G$3:$G$32, MATCH('Inputs - allowances'!D18, Lookup!$F$3:$F$32, 0),)</f>
        <v>Ofwat SDS WR</v>
      </c>
    </row>
    <row r="19" spans="3:13">
      <c r="C19" t="s">
        <v>33</v>
      </c>
      <c r="D19" t="s">
        <v>399</v>
      </c>
      <c r="E19" t="s">
        <v>400</v>
      </c>
      <c r="F19" t="s">
        <v>36</v>
      </c>
      <c r="G19" t="str">
        <f>F_Inputs!F22</f>
        <v/>
      </c>
      <c r="H19" t="str">
        <f>F_Inputs!G22</f>
        <v/>
      </c>
      <c r="I19" t="str">
        <f>F_Inputs!H22</f>
        <v/>
      </c>
      <c r="J19" t="str">
        <f>F_Inputs!I22</f>
        <v/>
      </c>
      <c r="K19" t="str">
        <f>F_Inputs!J22</f>
        <v/>
      </c>
      <c r="L19">
        <f>F_Inputs!K22</f>
        <v>13.442840917700099</v>
      </c>
      <c r="M19" t="str">
        <f xml:space="preserve"> INDEX(Lookup!$G$3:$G$32, MATCH('Inputs - allowances'!D19, Lookup!$F$3:$F$32, 0),)</f>
        <v>Ofwat SDS WN</v>
      </c>
    </row>
    <row r="20" spans="3:13">
      <c r="C20" t="s">
        <v>33</v>
      </c>
      <c r="D20" t="s">
        <v>401</v>
      </c>
      <c r="E20" t="s">
        <v>402</v>
      </c>
      <c r="F20" t="s">
        <v>36</v>
      </c>
      <c r="G20">
        <f>F_Inputs!F23</f>
        <v>-0.109677412498612</v>
      </c>
      <c r="H20">
        <f>F_Inputs!G23</f>
        <v>-0.10072556796111</v>
      </c>
      <c r="I20">
        <f>F_Inputs!H23</f>
        <v>-8.7745273071027002E-2</v>
      </c>
      <c r="J20">
        <f>F_Inputs!I23</f>
        <v>-7.2719587783453707E-2</v>
      </c>
      <c r="K20">
        <f>F_Inputs!J23</f>
        <v>-6.7192899111911203E-2</v>
      </c>
      <c r="L20" t="str">
        <f>F_Inputs!K23</f>
        <v/>
      </c>
      <c r="M20" t="str">
        <f xml:space="preserve"> INDEX(Lookup!$G$3:$G$32, MATCH('Inputs - allowances'!D20, Lookup!$F$3:$F$32, 0),)</f>
        <v>Op lease WR</v>
      </c>
    </row>
    <row r="21" spans="3:13">
      <c r="C21" t="s">
        <v>33</v>
      </c>
      <c r="D21" t="s">
        <v>403</v>
      </c>
      <c r="E21" t="s">
        <v>404</v>
      </c>
      <c r="F21" t="s">
        <v>36</v>
      </c>
      <c r="G21">
        <f>F_Inputs!F24</f>
        <v>-1.0851519958540199</v>
      </c>
      <c r="H21">
        <f>F_Inputs!G24</f>
        <v>-0.98159916701722905</v>
      </c>
      <c r="I21">
        <f>F_Inputs!H24</f>
        <v>-0.85436186937578995</v>
      </c>
      <c r="J21">
        <f>F_Inputs!I24</f>
        <v>-0.70834265137216001</v>
      </c>
      <c r="K21">
        <f>F_Inputs!J24</f>
        <v>-0.649240479730674</v>
      </c>
      <c r="L21" t="str">
        <f>F_Inputs!K24</f>
        <v/>
      </c>
      <c r="M21" t="str">
        <f xml:space="preserve"> INDEX(Lookup!$G$3:$G$32, MATCH('Inputs - allowances'!D21, Lookup!$F$3:$F$32, 0),)</f>
        <v>Op lease WN</v>
      </c>
    </row>
    <row r="22" spans="3:13">
      <c r="C22" t="s">
        <v>33</v>
      </c>
      <c r="D22" t="s">
        <v>405</v>
      </c>
      <c r="E22" t="s">
        <v>406</v>
      </c>
      <c r="F22" t="s">
        <v>36</v>
      </c>
      <c r="G22">
        <f>F_Inputs!F25</f>
        <v>-1.6101309343888099</v>
      </c>
      <c r="H22">
        <f>F_Inputs!G25</f>
        <v>-1.47287387112943</v>
      </c>
      <c r="I22">
        <f>F_Inputs!H25</f>
        <v>-1.29493550363768</v>
      </c>
      <c r="J22">
        <f>F_Inputs!I25</f>
        <v>-1.0737361356668</v>
      </c>
      <c r="K22">
        <f>F_Inputs!J25</f>
        <v>-0.98520497529022999</v>
      </c>
      <c r="L22" t="str">
        <f>F_Inputs!K25</f>
        <v/>
      </c>
      <c r="M22" t="str">
        <f xml:space="preserve"> INDEX(Lookup!$G$3:$G$32, MATCH('Inputs - allowances'!D22, Lookup!$F$3:$F$32, 0),)</f>
        <v>Op lease WWN</v>
      </c>
    </row>
    <row r="23" spans="3:13">
      <c r="C23" t="s">
        <v>33</v>
      </c>
      <c r="D23" t="s">
        <v>407</v>
      </c>
      <c r="E23" t="s">
        <v>408</v>
      </c>
      <c r="F23" t="s">
        <v>36</v>
      </c>
      <c r="G23">
        <f>F_Inputs!F26</f>
        <v>-0.63349413812018696</v>
      </c>
      <c r="H23">
        <f>F_Inputs!G26</f>
        <v>-0.59105003086613395</v>
      </c>
      <c r="I23">
        <f>F_Inputs!H26</f>
        <v>-0.53016617623967999</v>
      </c>
      <c r="J23">
        <f>F_Inputs!I26</f>
        <v>-0.43990861745546</v>
      </c>
      <c r="K23">
        <f>F_Inputs!J26</f>
        <v>-0.403157394671467</v>
      </c>
      <c r="L23" t="str">
        <f>F_Inputs!K26</f>
        <v/>
      </c>
      <c r="M23" t="str">
        <f xml:space="preserve"> INDEX(Lookup!$G$3:$G$32, MATCH('Inputs - allowances'!D23, Lookup!$F$3:$F$32, 0),)</f>
        <v>Op lease BIO</v>
      </c>
    </row>
    <row r="24" spans="3:13">
      <c r="C24" t="s">
        <v>33</v>
      </c>
      <c r="D24" t="s">
        <v>409</v>
      </c>
      <c r="E24" t="s">
        <v>410</v>
      </c>
      <c r="F24" t="s">
        <v>36</v>
      </c>
      <c r="G24">
        <f>F_Inputs!F27</f>
        <v>0</v>
      </c>
      <c r="H24">
        <f>F_Inputs!G27</f>
        <v>0</v>
      </c>
      <c r="I24">
        <f>F_Inputs!H27</f>
        <v>0</v>
      </c>
      <c r="J24">
        <f>F_Inputs!I27</f>
        <v>0</v>
      </c>
      <c r="K24">
        <f>F_Inputs!J27</f>
        <v>0</v>
      </c>
      <c r="L24" t="str">
        <f>F_Inputs!K27</f>
        <v/>
      </c>
      <c r="M24" t="str">
        <f xml:space="preserve"> INDEX(Lookup!$G$3:$G$32, MATCH('Inputs - allowances'!D24, Lookup!$F$3:$F$32, 0),)</f>
        <v>Op lease DMMY</v>
      </c>
    </row>
    <row r="25" spans="3:13">
      <c r="C25" t="s">
        <v>33</v>
      </c>
      <c r="D25" t="s">
        <v>411</v>
      </c>
      <c r="E25" t="s">
        <v>412</v>
      </c>
      <c r="F25" t="s">
        <v>36</v>
      </c>
      <c r="G25">
        <f>F_Inputs!F28</f>
        <v>0.99001354921970297</v>
      </c>
      <c r="H25">
        <f>F_Inputs!G28</f>
        <v>0.98873270377672395</v>
      </c>
      <c r="I25">
        <f>F_Inputs!H28</f>
        <v>0.989341985970138</v>
      </c>
      <c r="J25">
        <f>F_Inputs!I28</f>
        <v>0</v>
      </c>
      <c r="K25">
        <f>F_Inputs!J28</f>
        <v>0</v>
      </c>
      <c r="L25" t="str">
        <f>F_Inputs!K28</f>
        <v/>
      </c>
      <c r="M25" t="str">
        <f xml:space="preserve"> INDEX(Lookup!$G$3:$G$32, MATCH('Inputs - allowances'!D25, Lookup!$F$3:$F$32, 0),)</f>
        <v>PDRC WR</v>
      </c>
    </row>
    <row r="26" spans="3:13">
      <c r="C26" t="s">
        <v>33</v>
      </c>
      <c r="D26" t="s">
        <v>413</v>
      </c>
      <c r="E26" t="s">
        <v>414</v>
      </c>
      <c r="F26" t="s">
        <v>36</v>
      </c>
      <c r="G26">
        <f>F_Inputs!F29</f>
        <v>8.1572124790749498</v>
      </c>
      <c r="H26">
        <f>F_Inputs!G29</f>
        <v>8.1570448061579697</v>
      </c>
      <c r="I26">
        <f>F_Inputs!H29</f>
        <v>8.1574816533908905</v>
      </c>
      <c r="J26">
        <f>F_Inputs!I29</f>
        <v>0</v>
      </c>
      <c r="K26">
        <f>F_Inputs!J29</f>
        <v>0</v>
      </c>
      <c r="L26" t="str">
        <f>F_Inputs!K29</f>
        <v/>
      </c>
      <c r="M26" t="str">
        <f xml:space="preserve"> INDEX(Lookup!$G$3:$G$32, MATCH('Inputs - allowances'!D26, Lookup!$F$3:$F$32, 0),)</f>
        <v>PDRC WN</v>
      </c>
    </row>
    <row r="27" spans="3:13">
      <c r="C27" t="s">
        <v>33</v>
      </c>
      <c r="D27" t="s">
        <v>415</v>
      </c>
      <c r="E27" t="s">
        <v>416</v>
      </c>
      <c r="F27" t="s">
        <v>36</v>
      </c>
      <c r="G27">
        <f>F_Inputs!F30</f>
        <v>10.178970991230701</v>
      </c>
      <c r="H27">
        <f>F_Inputs!G30</f>
        <v>10.1798271293012</v>
      </c>
      <c r="I27">
        <f>F_Inputs!H30</f>
        <v>10.1790031133835</v>
      </c>
      <c r="J27">
        <f>F_Inputs!I30</f>
        <v>0</v>
      </c>
      <c r="K27">
        <f>F_Inputs!J30</f>
        <v>0</v>
      </c>
      <c r="L27" t="str">
        <f>F_Inputs!K30</f>
        <v/>
      </c>
      <c r="M27" t="str">
        <f xml:space="preserve"> INDEX(Lookup!$G$3:$G$32, MATCH('Inputs - allowances'!D27, Lookup!$F$3:$F$32, 0),)</f>
        <v>PDRC WWN</v>
      </c>
    </row>
    <row r="28" spans="3:13">
      <c r="C28" t="s">
        <v>33</v>
      </c>
      <c r="D28" t="s">
        <v>417</v>
      </c>
      <c r="E28" t="s">
        <v>418</v>
      </c>
      <c r="F28" t="s">
        <v>36</v>
      </c>
      <c r="G28">
        <f>F_Inputs!F31</f>
        <v>4.0181940886030398</v>
      </c>
      <c r="H28">
        <f>F_Inputs!G31</f>
        <v>4.0187864688924799</v>
      </c>
      <c r="I28">
        <f>F_Inputs!H31</f>
        <v>4.0185643553838597</v>
      </c>
      <c r="J28">
        <f>F_Inputs!I31</f>
        <v>0</v>
      </c>
      <c r="K28">
        <f>F_Inputs!J31</f>
        <v>0</v>
      </c>
      <c r="L28" t="str">
        <f>F_Inputs!K31</f>
        <v/>
      </c>
      <c r="M28" t="str">
        <f xml:space="preserve"> INDEX(Lookup!$G$3:$G$32, MATCH('Inputs - allowances'!D28, Lookup!$F$3:$F$32, 0),)</f>
        <v>PDRC BIO</v>
      </c>
    </row>
    <row r="29" spans="3:13">
      <c r="C29" t="s">
        <v>33</v>
      </c>
      <c r="D29" t="s">
        <v>419</v>
      </c>
      <c r="E29" t="s">
        <v>420</v>
      </c>
      <c r="F29" t="s">
        <v>36</v>
      </c>
      <c r="G29">
        <f>F_Inputs!F32</f>
        <v>0</v>
      </c>
      <c r="H29">
        <f>F_Inputs!G32</f>
        <v>0</v>
      </c>
      <c r="I29">
        <f>F_Inputs!H32</f>
        <v>0</v>
      </c>
      <c r="J29">
        <f>F_Inputs!I32</f>
        <v>0</v>
      </c>
      <c r="K29">
        <f>F_Inputs!J32</f>
        <v>0</v>
      </c>
      <c r="L29" t="str">
        <f>F_Inputs!K32</f>
        <v/>
      </c>
      <c r="M29" t="str">
        <f xml:space="preserve"> INDEX(Lookup!$G$3:$G$32, MATCH('Inputs - allowances'!D29, Lookup!$F$3:$F$32, 0),)</f>
        <v>PDRC DMMY</v>
      </c>
    </row>
    <row r="30" spans="3:13">
      <c r="C30" t="s">
        <v>33</v>
      </c>
      <c r="D30" t="s">
        <v>421</v>
      </c>
      <c r="E30" t="s">
        <v>422</v>
      </c>
      <c r="F30" t="s">
        <v>36</v>
      </c>
      <c r="G30">
        <f>F_Inputs!F33</f>
        <v>0</v>
      </c>
      <c r="H30">
        <f>F_Inputs!G33</f>
        <v>0</v>
      </c>
      <c r="I30">
        <f>F_Inputs!H33</f>
        <v>0</v>
      </c>
      <c r="J30">
        <f>F_Inputs!I33</f>
        <v>0</v>
      </c>
      <c r="K30">
        <f>F_Inputs!J33</f>
        <v>0</v>
      </c>
      <c r="L30">
        <f>F_Inputs!K33</f>
        <v>0</v>
      </c>
      <c r="M30" t="str">
        <f xml:space="preserve"> INDEX(Lookup!$G$3:$G$32, MATCH('Inputs - allowances'!D30, Lookup!$F$3:$F$32, 0),)</f>
        <v>Ofwat enh DMMY</v>
      </c>
    </row>
    <row r="31" spans="3:13">
      <c r="C31" t="s">
        <v>33</v>
      </c>
      <c r="D31" t="s">
        <v>423</v>
      </c>
      <c r="E31" t="s">
        <v>424</v>
      </c>
      <c r="F31" t="s">
        <v>36</v>
      </c>
      <c r="G31">
        <f>F_Inputs!F34</f>
        <v>0</v>
      </c>
      <c r="H31">
        <f>F_Inputs!G34</f>
        <v>0</v>
      </c>
      <c r="I31">
        <f>F_Inputs!H34</f>
        <v>0</v>
      </c>
      <c r="J31">
        <f>F_Inputs!I34</f>
        <v>0</v>
      </c>
      <c r="K31">
        <f>F_Inputs!J34</f>
        <v>0</v>
      </c>
      <c r="L31">
        <f>F_Inputs!K34</f>
        <v>0</v>
      </c>
      <c r="M31" t="str">
        <f xml:space="preserve"> INDEX(Lookup!$G$3:$G$32, MATCH('Inputs - allowances'!D31, Lookup!$F$3:$F$32, 0),)</f>
        <v>Ofwat enh DMMY</v>
      </c>
    </row>
    <row r="32" spans="3:13">
      <c r="C32" t="s">
        <v>33</v>
      </c>
      <c r="D32" t="s">
        <v>425</v>
      </c>
      <c r="E32" t="s">
        <v>426</v>
      </c>
      <c r="F32" t="s">
        <v>36</v>
      </c>
      <c r="G32" t="str">
        <f>F_Inputs!F35</f>
        <v/>
      </c>
      <c r="H32" t="str">
        <f>F_Inputs!G35</f>
        <v/>
      </c>
      <c r="I32" t="str">
        <f>F_Inputs!H35</f>
        <v/>
      </c>
      <c r="J32" t="str">
        <f>F_Inputs!I35</f>
        <v/>
      </c>
      <c r="K32" t="str">
        <f>F_Inputs!J35</f>
        <v/>
      </c>
      <c r="L32">
        <f>F_Inputs!K35</f>
        <v>1.2774863545141</v>
      </c>
      <c r="M32" t="str">
        <f xml:space="preserve"> INDEX(Lookup!$G$3:$G$32, MATCH('Inputs - allowances'!D32, Lookup!$F$3:$F$32, 0),)</f>
        <v>Ofwat non-s185 WN</v>
      </c>
    </row>
    <row r="33" spans="3:13">
      <c r="C33" t="s">
        <v>33</v>
      </c>
      <c r="D33" t="s">
        <v>427</v>
      </c>
      <c r="E33" t="s">
        <v>428</v>
      </c>
      <c r="F33" t="s">
        <v>36</v>
      </c>
      <c r="G33" t="str">
        <f>F_Inputs!F36</f>
        <v/>
      </c>
      <c r="H33" t="str">
        <f>F_Inputs!G36</f>
        <v/>
      </c>
      <c r="I33" t="str">
        <f>F_Inputs!H36</f>
        <v/>
      </c>
      <c r="J33" t="str">
        <f>F_Inputs!I36</f>
        <v/>
      </c>
      <c r="K33" t="str">
        <f>F_Inputs!J36</f>
        <v/>
      </c>
      <c r="L33">
        <f>F_Inputs!K36</f>
        <v>0</v>
      </c>
      <c r="M33" t="str">
        <f xml:space="preserve"> INDEX(Lookup!$G$3:$G$32, MATCH('Inputs - allowances'!D33, Lookup!$F$3:$F$32, 0),)</f>
        <v>Ofwat non-s185 WWN</v>
      </c>
    </row>
    <row r="34" spans="3:13">
      <c r="C34" t="s">
        <v>310</v>
      </c>
      <c r="D34" t="s">
        <v>369</v>
      </c>
      <c r="E34" t="s">
        <v>370</v>
      </c>
      <c r="F34" t="s">
        <v>36</v>
      </c>
      <c r="G34" t="str">
        <f>F_Inputs!F37</f>
        <v/>
      </c>
      <c r="H34" t="str">
        <f>F_Inputs!G37</f>
        <v/>
      </c>
      <c r="I34" t="str">
        <f>F_Inputs!H37</f>
        <v/>
      </c>
      <c r="J34" t="str">
        <f>F_Inputs!I37</f>
        <v/>
      </c>
      <c r="K34" t="str">
        <f>F_Inputs!J37</f>
        <v/>
      </c>
      <c r="L34">
        <f>F_Inputs!K37</f>
        <v>159.46769046697801</v>
      </c>
      <c r="M34" t="str">
        <f xml:space="preserve"> INDEX(Lookup!$G$3:$G$32, MATCH('Inputs - allowances'!D34, Lookup!$F$3:$F$32, 0),)</f>
        <v>Ofwat base WR</v>
      </c>
    </row>
    <row r="35" spans="3:13">
      <c r="C35" t="s">
        <v>310</v>
      </c>
      <c r="D35" t="s">
        <v>371</v>
      </c>
      <c r="E35" t="s">
        <v>372</v>
      </c>
      <c r="F35" t="s">
        <v>36</v>
      </c>
      <c r="G35" t="str">
        <f>F_Inputs!F38</f>
        <v/>
      </c>
      <c r="H35" t="str">
        <f>F_Inputs!G38</f>
        <v/>
      </c>
      <c r="I35" t="str">
        <f>F_Inputs!H38</f>
        <v/>
      </c>
      <c r="J35" t="str">
        <f>F_Inputs!I38</f>
        <v/>
      </c>
      <c r="K35" t="str">
        <f>F_Inputs!J38</f>
        <v/>
      </c>
      <c r="L35">
        <f>F_Inputs!K38</f>
        <v>963.45145267472299</v>
      </c>
      <c r="M35" t="str">
        <f xml:space="preserve"> INDEX(Lookup!$G$3:$G$32, MATCH('Inputs - allowances'!D35, Lookup!$F$3:$F$32, 0),)</f>
        <v>Ofwat base WN</v>
      </c>
    </row>
    <row r="36" spans="3:13">
      <c r="C36" t="s">
        <v>310</v>
      </c>
      <c r="D36" t="s">
        <v>373</v>
      </c>
      <c r="E36" t="s">
        <v>374</v>
      </c>
      <c r="F36" t="s">
        <v>36</v>
      </c>
      <c r="G36" t="str">
        <f>F_Inputs!F39</f>
        <v/>
      </c>
      <c r="H36" t="str">
        <f>F_Inputs!G39</f>
        <v/>
      </c>
      <c r="I36" t="str">
        <f>F_Inputs!H39</f>
        <v/>
      </c>
      <c r="J36" t="str">
        <f>F_Inputs!I39</f>
        <v/>
      </c>
      <c r="K36" t="str">
        <f>F_Inputs!J39</f>
        <v/>
      </c>
      <c r="L36">
        <f>F_Inputs!K39</f>
        <v>1047.89859656973</v>
      </c>
      <c r="M36" t="str">
        <f xml:space="preserve"> INDEX(Lookup!$G$3:$G$32, MATCH('Inputs - allowances'!D36, Lookup!$F$3:$F$32, 0),)</f>
        <v>Ofwat base WWN</v>
      </c>
    </row>
    <row r="37" spans="3:13">
      <c r="C37" t="s">
        <v>310</v>
      </c>
      <c r="D37" t="s">
        <v>375</v>
      </c>
      <c r="E37" t="s">
        <v>376</v>
      </c>
      <c r="F37" t="s">
        <v>36</v>
      </c>
      <c r="G37" t="str">
        <f>F_Inputs!F40</f>
        <v/>
      </c>
      <c r="H37" t="str">
        <f>F_Inputs!G40</f>
        <v/>
      </c>
      <c r="I37" t="str">
        <f>F_Inputs!H40</f>
        <v/>
      </c>
      <c r="J37" t="str">
        <f>F_Inputs!I40</f>
        <v/>
      </c>
      <c r="K37" t="str">
        <f>F_Inputs!J40</f>
        <v/>
      </c>
      <c r="L37">
        <f>F_Inputs!K40</f>
        <v>117.509394302204</v>
      </c>
      <c r="M37" t="str">
        <f xml:space="preserve"> INDEX(Lookup!$G$3:$G$32, MATCH('Inputs - allowances'!D37, Lookup!$F$3:$F$32, 0),)</f>
        <v>Ofwat base BIO</v>
      </c>
    </row>
    <row r="38" spans="3:13">
      <c r="C38" t="s">
        <v>310</v>
      </c>
      <c r="D38" t="s">
        <v>377</v>
      </c>
      <c r="E38" t="s">
        <v>378</v>
      </c>
      <c r="F38" t="s">
        <v>36</v>
      </c>
      <c r="G38" t="str">
        <f>F_Inputs!F41</f>
        <v/>
      </c>
      <c r="H38" t="str">
        <f>F_Inputs!G41</f>
        <v/>
      </c>
      <c r="I38" t="str">
        <f>F_Inputs!H41</f>
        <v/>
      </c>
      <c r="J38" t="str">
        <f>F_Inputs!I41</f>
        <v/>
      </c>
      <c r="K38" t="str">
        <f>F_Inputs!J41</f>
        <v/>
      </c>
      <c r="L38">
        <f>F_Inputs!K41</f>
        <v>117.79484064049301</v>
      </c>
      <c r="M38" t="str">
        <f xml:space="preserve"> INDEX(Lookup!$G$3:$G$32, MATCH('Inputs - allowances'!D38, Lookup!$F$3:$F$32, 0),)</f>
        <v>Ofwat enh WR</v>
      </c>
    </row>
    <row r="39" spans="3:13">
      <c r="C39" t="s">
        <v>310</v>
      </c>
      <c r="D39" t="s">
        <v>379</v>
      </c>
      <c r="E39" t="s">
        <v>380</v>
      </c>
      <c r="F39" t="s">
        <v>36</v>
      </c>
      <c r="G39" t="str">
        <f>F_Inputs!F42</f>
        <v/>
      </c>
      <c r="H39" t="str">
        <f>F_Inputs!G42</f>
        <v/>
      </c>
      <c r="I39" t="str">
        <f>F_Inputs!H42</f>
        <v/>
      </c>
      <c r="J39" t="str">
        <f>F_Inputs!I42</f>
        <v/>
      </c>
      <c r="K39" t="str">
        <f>F_Inputs!J42</f>
        <v/>
      </c>
      <c r="L39">
        <f>F_Inputs!K42</f>
        <v>212.343360627078</v>
      </c>
      <c r="M39" t="str">
        <f xml:space="preserve"> INDEX(Lookup!$G$3:$G$32, MATCH('Inputs - allowances'!D39, Lookup!$F$3:$F$32, 0),)</f>
        <v>Ofwat enh WN</v>
      </c>
    </row>
    <row r="40" spans="3:13">
      <c r="C40" t="s">
        <v>310</v>
      </c>
      <c r="D40" t="s">
        <v>381</v>
      </c>
      <c r="E40" t="s">
        <v>382</v>
      </c>
      <c r="F40" t="s">
        <v>36</v>
      </c>
      <c r="G40" t="str">
        <f>F_Inputs!F43</f>
        <v/>
      </c>
      <c r="H40" t="str">
        <f>F_Inputs!G43</f>
        <v/>
      </c>
      <c r="I40" t="str">
        <f>F_Inputs!H43</f>
        <v/>
      </c>
      <c r="J40" t="str">
        <f>F_Inputs!I43</f>
        <v/>
      </c>
      <c r="K40" t="str">
        <f>F_Inputs!J43</f>
        <v/>
      </c>
      <c r="L40">
        <f>F_Inputs!K43</f>
        <v>247.075640378255</v>
      </c>
      <c r="M40" t="str">
        <f xml:space="preserve"> INDEX(Lookup!$G$3:$G$32, MATCH('Inputs - allowances'!D40, Lookup!$F$3:$F$32, 0),)</f>
        <v>Ofwat enh WWN</v>
      </c>
    </row>
    <row r="41" spans="3:13">
      <c r="C41" t="s">
        <v>310</v>
      </c>
      <c r="D41" t="s">
        <v>383</v>
      </c>
      <c r="E41" t="s">
        <v>384</v>
      </c>
      <c r="F41" t="s">
        <v>36</v>
      </c>
      <c r="G41" t="str">
        <f>F_Inputs!F44</f>
        <v/>
      </c>
      <c r="H41" t="str">
        <f>F_Inputs!G44</f>
        <v/>
      </c>
      <c r="I41" t="str">
        <f>F_Inputs!H44</f>
        <v/>
      </c>
      <c r="J41" t="str">
        <f>F_Inputs!I44</f>
        <v/>
      </c>
      <c r="K41" t="str">
        <f>F_Inputs!J44</f>
        <v/>
      </c>
      <c r="L41">
        <f>F_Inputs!K44</f>
        <v>6.9279779894807199</v>
      </c>
      <c r="M41" t="str">
        <f xml:space="preserve"> INDEX(Lookup!$G$3:$G$32, MATCH('Inputs - allowances'!D41, Lookup!$F$3:$F$32, 0),)</f>
        <v>Ofwat enh BIO</v>
      </c>
    </row>
    <row r="42" spans="3:13">
      <c r="C42" t="s">
        <v>310</v>
      </c>
      <c r="D42" t="s">
        <v>385</v>
      </c>
      <c r="E42" t="s">
        <v>386</v>
      </c>
      <c r="F42" t="s">
        <v>36</v>
      </c>
      <c r="G42" t="str">
        <f>F_Inputs!F45</f>
        <v/>
      </c>
      <c r="H42" t="str">
        <f>F_Inputs!G45</f>
        <v/>
      </c>
      <c r="I42" t="str">
        <f>F_Inputs!H45</f>
        <v/>
      </c>
      <c r="J42" t="str">
        <f>F_Inputs!I45</f>
        <v/>
      </c>
      <c r="K42" t="str">
        <f>F_Inputs!J45</f>
        <v/>
      </c>
      <c r="L42">
        <f>F_Inputs!K45</f>
        <v>44.455634547518798</v>
      </c>
      <c r="M42" t="str">
        <f xml:space="preserve"> INDEX(Lookup!$G$3:$G$32, MATCH('Inputs - allowances'!D42, Lookup!$F$3:$F$32, 0),)</f>
        <v>Ofwat 3rd WR</v>
      </c>
    </row>
    <row r="43" spans="3:13">
      <c r="C43" t="s">
        <v>310</v>
      </c>
      <c r="D43" t="s">
        <v>387</v>
      </c>
      <c r="E43" t="s">
        <v>388</v>
      </c>
      <c r="F43" t="s">
        <v>36</v>
      </c>
      <c r="G43" t="str">
        <f>F_Inputs!F46</f>
        <v/>
      </c>
      <c r="H43" t="str">
        <f>F_Inputs!G46</f>
        <v/>
      </c>
      <c r="I43" t="str">
        <f>F_Inputs!H46</f>
        <v/>
      </c>
      <c r="J43" t="str">
        <f>F_Inputs!I46</f>
        <v/>
      </c>
      <c r="K43" t="str">
        <f>F_Inputs!J46</f>
        <v/>
      </c>
      <c r="L43">
        <f>F_Inputs!K46</f>
        <v>9.2981014001052191</v>
      </c>
      <c r="M43" t="str">
        <f xml:space="preserve"> INDEX(Lookup!$G$3:$G$32, MATCH('Inputs - allowances'!D43, Lookup!$F$3:$F$32, 0),)</f>
        <v>Ofwat 3rd WN</v>
      </c>
    </row>
    <row r="44" spans="3:13">
      <c r="C44" t="s">
        <v>310</v>
      </c>
      <c r="D44" t="s">
        <v>389</v>
      </c>
      <c r="E44" t="s">
        <v>390</v>
      </c>
      <c r="F44" t="s">
        <v>36</v>
      </c>
      <c r="G44" t="str">
        <f>F_Inputs!F47</f>
        <v/>
      </c>
      <c r="H44" t="str">
        <f>F_Inputs!G47</f>
        <v/>
      </c>
      <c r="I44" t="str">
        <f>F_Inputs!H47</f>
        <v/>
      </c>
      <c r="J44" t="str">
        <f>F_Inputs!I47</f>
        <v/>
      </c>
      <c r="K44" t="str">
        <f>F_Inputs!J47</f>
        <v/>
      </c>
      <c r="L44">
        <f>F_Inputs!K47</f>
        <v>0.96875506734080596</v>
      </c>
      <c r="M44" t="str">
        <f xml:space="preserve"> INDEX(Lookup!$G$3:$G$32, MATCH('Inputs - allowances'!D44, Lookup!$F$3:$F$32, 0),)</f>
        <v>Ofwat 3rd WWN</v>
      </c>
    </row>
    <row r="45" spans="3:13">
      <c r="C45" t="s">
        <v>310</v>
      </c>
      <c r="D45" t="s">
        <v>391</v>
      </c>
      <c r="E45" t="s">
        <v>392</v>
      </c>
      <c r="F45" t="s">
        <v>36</v>
      </c>
      <c r="G45" t="str">
        <f>F_Inputs!F48</f>
        <v/>
      </c>
      <c r="H45" t="str">
        <f>F_Inputs!G48</f>
        <v/>
      </c>
      <c r="I45" t="str">
        <f>F_Inputs!H48</f>
        <v/>
      </c>
      <c r="J45" t="str">
        <f>F_Inputs!I48</f>
        <v/>
      </c>
      <c r="K45" t="str">
        <f>F_Inputs!J48</f>
        <v/>
      </c>
      <c r="L45">
        <f>F_Inputs!K48</f>
        <v>0</v>
      </c>
      <c r="M45" t="str">
        <f xml:space="preserve"> INDEX(Lookup!$G$3:$G$32, MATCH('Inputs - allowances'!D45, Lookup!$F$3:$F$32, 0),)</f>
        <v>Ofwat 3rd BIO</v>
      </c>
    </row>
    <row r="46" spans="3:13">
      <c r="C46" t="s">
        <v>310</v>
      </c>
      <c r="D46" t="s">
        <v>393</v>
      </c>
      <c r="E46" t="s">
        <v>394</v>
      </c>
      <c r="F46" t="s">
        <v>36</v>
      </c>
      <c r="G46" t="str">
        <f>F_Inputs!F49</f>
        <v/>
      </c>
      <c r="H46" t="str">
        <f>F_Inputs!G49</f>
        <v/>
      </c>
      <c r="I46" t="str">
        <f>F_Inputs!H49</f>
        <v/>
      </c>
      <c r="J46" t="str">
        <f>F_Inputs!I49</f>
        <v/>
      </c>
      <c r="K46" t="str">
        <f>F_Inputs!J49</f>
        <v/>
      </c>
      <c r="L46">
        <f>F_Inputs!K49</f>
        <v>0</v>
      </c>
      <c r="M46" t="str">
        <f xml:space="preserve"> INDEX(Lookup!$G$3:$G$32, MATCH('Inputs - allowances'!D46, Lookup!$F$3:$F$32, 0),)</f>
        <v>Ofwat cash WR</v>
      </c>
    </row>
    <row r="47" spans="3:13">
      <c r="C47" t="s">
        <v>310</v>
      </c>
      <c r="D47" t="s">
        <v>395</v>
      </c>
      <c r="E47" t="s">
        <v>396</v>
      </c>
      <c r="F47" t="s">
        <v>36</v>
      </c>
      <c r="G47" t="str">
        <f>F_Inputs!F50</f>
        <v/>
      </c>
      <c r="H47" t="str">
        <f>F_Inputs!G50</f>
        <v/>
      </c>
      <c r="I47" t="str">
        <f>F_Inputs!H50</f>
        <v/>
      </c>
      <c r="J47" t="str">
        <f>F_Inputs!I50</f>
        <v/>
      </c>
      <c r="K47" t="str">
        <f>F_Inputs!J50</f>
        <v/>
      </c>
      <c r="L47">
        <f>F_Inputs!K50</f>
        <v>0</v>
      </c>
      <c r="M47" t="str">
        <f xml:space="preserve"> INDEX(Lookup!$G$3:$G$32, MATCH('Inputs - allowances'!D47, Lookup!$F$3:$F$32, 0),)</f>
        <v>Ofwat cash WN</v>
      </c>
    </row>
    <row r="48" spans="3:13">
      <c r="C48" t="s">
        <v>310</v>
      </c>
      <c r="D48" t="s">
        <v>397</v>
      </c>
      <c r="E48" t="s">
        <v>398</v>
      </c>
      <c r="F48" t="s">
        <v>36</v>
      </c>
      <c r="G48" t="str">
        <f>F_Inputs!F51</f>
        <v/>
      </c>
      <c r="H48" t="str">
        <f>F_Inputs!G51</f>
        <v/>
      </c>
      <c r="I48" t="str">
        <f>F_Inputs!H51</f>
        <v/>
      </c>
      <c r="J48" t="str">
        <f>F_Inputs!I51</f>
        <v/>
      </c>
      <c r="K48" t="str">
        <f>F_Inputs!J51</f>
        <v/>
      </c>
      <c r="L48">
        <f>F_Inputs!K51</f>
        <v>0</v>
      </c>
      <c r="M48" t="str">
        <f xml:space="preserve"> INDEX(Lookup!$G$3:$G$32, MATCH('Inputs - allowances'!D48, Lookup!$F$3:$F$32, 0),)</f>
        <v>Ofwat SDS WR</v>
      </c>
    </row>
    <row r="49" spans="3:13">
      <c r="C49" t="s">
        <v>310</v>
      </c>
      <c r="D49" t="s">
        <v>399</v>
      </c>
      <c r="E49" t="s">
        <v>400</v>
      </c>
      <c r="F49" t="s">
        <v>36</v>
      </c>
      <c r="G49" t="str">
        <f>F_Inputs!F52</f>
        <v/>
      </c>
      <c r="H49" t="str">
        <f>F_Inputs!G52</f>
        <v/>
      </c>
      <c r="I49" t="str">
        <f>F_Inputs!H52</f>
        <v/>
      </c>
      <c r="J49" t="str">
        <f>F_Inputs!I52</f>
        <v/>
      </c>
      <c r="K49" t="str">
        <f>F_Inputs!J52</f>
        <v/>
      </c>
      <c r="L49">
        <f>F_Inputs!K52</f>
        <v>0</v>
      </c>
      <c r="M49" t="str">
        <f xml:space="preserve"> INDEX(Lookup!$G$3:$G$32, MATCH('Inputs - allowances'!D49, Lookup!$F$3:$F$32, 0),)</f>
        <v>Ofwat SDS WN</v>
      </c>
    </row>
    <row r="50" spans="3:13">
      <c r="C50" t="s">
        <v>310</v>
      </c>
      <c r="D50" t="s">
        <v>401</v>
      </c>
      <c r="E50" t="s">
        <v>402</v>
      </c>
      <c r="F50" t="s">
        <v>36</v>
      </c>
      <c r="G50">
        <f>F_Inputs!F53</f>
        <v>0</v>
      </c>
      <c r="H50">
        <f>F_Inputs!G53</f>
        <v>0</v>
      </c>
      <c r="I50">
        <f>F_Inputs!H53</f>
        <v>0</v>
      </c>
      <c r="J50">
        <f>F_Inputs!I53</f>
        <v>0</v>
      </c>
      <c r="K50">
        <f>F_Inputs!J53</f>
        <v>0</v>
      </c>
      <c r="L50" t="str">
        <f>F_Inputs!K53</f>
        <v/>
      </c>
      <c r="M50" t="str">
        <f xml:space="preserve"> INDEX(Lookup!$G$3:$G$32, MATCH('Inputs - allowances'!D50, Lookup!$F$3:$F$32, 0),)</f>
        <v>Op lease WR</v>
      </c>
    </row>
    <row r="51" spans="3:13">
      <c r="C51" t="s">
        <v>310</v>
      </c>
      <c r="D51" t="s">
        <v>403</v>
      </c>
      <c r="E51" t="s">
        <v>404</v>
      </c>
      <c r="F51" t="s">
        <v>36</v>
      </c>
      <c r="G51">
        <f>F_Inputs!F54</f>
        <v>0</v>
      </c>
      <c r="H51">
        <f>F_Inputs!G54</f>
        <v>0</v>
      </c>
      <c r="I51">
        <f>F_Inputs!H54</f>
        <v>0</v>
      </c>
      <c r="J51">
        <f>F_Inputs!I54</f>
        <v>0</v>
      </c>
      <c r="K51">
        <f>F_Inputs!J54</f>
        <v>0</v>
      </c>
      <c r="L51" t="str">
        <f>F_Inputs!K54</f>
        <v/>
      </c>
      <c r="M51" t="str">
        <f xml:space="preserve"> INDEX(Lookup!$G$3:$G$32, MATCH('Inputs - allowances'!D51, Lookup!$F$3:$F$32, 0),)</f>
        <v>Op lease WN</v>
      </c>
    </row>
    <row r="52" spans="3:13">
      <c r="C52" t="s">
        <v>310</v>
      </c>
      <c r="D52" t="s">
        <v>405</v>
      </c>
      <c r="E52" t="s">
        <v>406</v>
      </c>
      <c r="F52" t="s">
        <v>36</v>
      </c>
      <c r="G52">
        <f>F_Inputs!F55</f>
        <v>0</v>
      </c>
      <c r="H52">
        <f>F_Inputs!G55</f>
        <v>0</v>
      </c>
      <c r="I52">
        <f>F_Inputs!H55</f>
        <v>0</v>
      </c>
      <c r="J52">
        <f>F_Inputs!I55</f>
        <v>0</v>
      </c>
      <c r="K52">
        <f>F_Inputs!J55</f>
        <v>0</v>
      </c>
      <c r="L52" t="str">
        <f>F_Inputs!K55</f>
        <v/>
      </c>
      <c r="M52" t="str">
        <f xml:space="preserve"> INDEX(Lookup!$G$3:$G$32, MATCH('Inputs - allowances'!D52, Lookup!$F$3:$F$32, 0),)</f>
        <v>Op lease WWN</v>
      </c>
    </row>
    <row r="53" spans="3:13">
      <c r="C53" t="s">
        <v>310</v>
      </c>
      <c r="D53" t="s">
        <v>407</v>
      </c>
      <c r="E53" t="s">
        <v>408</v>
      </c>
      <c r="F53" t="s">
        <v>36</v>
      </c>
      <c r="G53">
        <f>F_Inputs!F56</f>
        <v>0</v>
      </c>
      <c r="H53">
        <f>F_Inputs!G56</f>
        <v>0</v>
      </c>
      <c r="I53">
        <f>F_Inputs!H56</f>
        <v>0</v>
      </c>
      <c r="J53">
        <f>F_Inputs!I56</f>
        <v>0</v>
      </c>
      <c r="K53">
        <f>F_Inputs!J56</f>
        <v>0</v>
      </c>
      <c r="L53" t="str">
        <f>F_Inputs!K56</f>
        <v/>
      </c>
      <c r="M53" t="str">
        <f xml:space="preserve"> INDEX(Lookup!$G$3:$G$32, MATCH('Inputs - allowances'!D53, Lookup!$F$3:$F$32, 0),)</f>
        <v>Op lease BIO</v>
      </c>
    </row>
    <row r="54" spans="3:13">
      <c r="C54" t="s">
        <v>310</v>
      </c>
      <c r="D54" t="s">
        <v>409</v>
      </c>
      <c r="E54" t="s">
        <v>410</v>
      </c>
      <c r="F54" t="s">
        <v>36</v>
      </c>
      <c r="G54">
        <f>F_Inputs!F57</f>
        <v>0</v>
      </c>
      <c r="H54">
        <f>F_Inputs!G57</f>
        <v>0</v>
      </c>
      <c r="I54">
        <f>F_Inputs!H57</f>
        <v>0</v>
      </c>
      <c r="J54">
        <f>F_Inputs!I57</f>
        <v>0</v>
      </c>
      <c r="K54">
        <f>F_Inputs!J57</f>
        <v>0</v>
      </c>
      <c r="L54" t="str">
        <f>F_Inputs!K57</f>
        <v/>
      </c>
      <c r="M54" t="str">
        <f xml:space="preserve"> INDEX(Lookup!$G$3:$G$32, MATCH('Inputs - allowances'!D54, Lookup!$F$3:$F$32, 0),)</f>
        <v>Op lease DMMY</v>
      </c>
    </row>
    <row r="55" spans="3:13">
      <c r="C55" t="s">
        <v>310</v>
      </c>
      <c r="D55" t="s">
        <v>411</v>
      </c>
      <c r="E55" t="s">
        <v>412</v>
      </c>
      <c r="F55" t="s">
        <v>36</v>
      </c>
      <c r="G55">
        <f>F_Inputs!F58</f>
        <v>0</v>
      </c>
      <c r="H55">
        <f>F_Inputs!G58</f>
        <v>0</v>
      </c>
      <c r="I55">
        <f>F_Inputs!H58</f>
        <v>0</v>
      </c>
      <c r="J55">
        <f>F_Inputs!I58</f>
        <v>0</v>
      </c>
      <c r="K55">
        <f>F_Inputs!J58</f>
        <v>0</v>
      </c>
      <c r="L55" t="str">
        <f>F_Inputs!K58</f>
        <v/>
      </c>
      <c r="M55" t="str">
        <f xml:space="preserve"> INDEX(Lookup!$G$3:$G$32, MATCH('Inputs - allowances'!D55, Lookup!$F$3:$F$32, 0),)</f>
        <v>PDRC WR</v>
      </c>
    </row>
    <row r="56" spans="3:13">
      <c r="C56" t="s">
        <v>310</v>
      </c>
      <c r="D56" t="s">
        <v>413</v>
      </c>
      <c r="E56" t="s">
        <v>414</v>
      </c>
      <c r="F56" t="s">
        <v>36</v>
      </c>
      <c r="G56">
        <f>F_Inputs!F59</f>
        <v>0</v>
      </c>
      <c r="H56">
        <f>F_Inputs!G59</f>
        <v>0</v>
      </c>
      <c r="I56">
        <f>F_Inputs!H59</f>
        <v>0</v>
      </c>
      <c r="J56">
        <f>F_Inputs!I59</f>
        <v>0</v>
      </c>
      <c r="K56">
        <f>F_Inputs!J59</f>
        <v>0</v>
      </c>
      <c r="L56" t="str">
        <f>F_Inputs!K59</f>
        <v/>
      </c>
      <c r="M56" t="str">
        <f xml:space="preserve"> INDEX(Lookup!$G$3:$G$32, MATCH('Inputs - allowances'!D56, Lookup!$F$3:$F$32, 0),)</f>
        <v>PDRC WN</v>
      </c>
    </row>
    <row r="57" spans="3:13">
      <c r="C57" t="s">
        <v>310</v>
      </c>
      <c r="D57" t="s">
        <v>415</v>
      </c>
      <c r="E57" t="s">
        <v>416</v>
      </c>
      <c r="F57" t="s">
        <v>36</v>
      </c>
      <c r="G57">
        <f>F_Inputs!F60</f>
        <v>0</v>
      </c>
      <c r="H57">
        <f>F_Inputs!G60</f>
        <v>0</v>
      </c>
      <c r="I57">
        <f>F_Inputs!H60</f>
        <v>0</v>
      </c>
      <c r="J57">
        <f>F_Inputs!I60</f>
        <v>0</v>
      </c>
      <c r="K57">
        <f>F_Inputs!J60</f>
        <v>0</v>
      </c>
      <c r="L57" t="str">
        <f>F_Inputs!K60</f>
        <v/>
      </c>
      <c r="M57" t="str">
        <f xml:space="preserve"> INDEX(Lookup!$G$3:$G$32, MATCH('Inputs - allowances'!D57, Lookup!$F$3:$F$32, 0),)</f>
        <v>PDRC WWN</v>
      </c>
    </row>
    <row r="58" spans="3:13">
      <c r="C58" t="s">
        <v>310</v>
      </c>
      <c r="D58" t="s">
        <v>417</v>
      </c>
      <c r="E58" t="s">
        <v>418</v>
      </c>
      <c r="F58" t="s">
        <v>36</v>
      </c>
      <c r="G58">
        <f>F_Inputs!F61</f>
        <v>0</v>
      </c>
      <c r="H58">
        <f>F_Inputs!G61</f>
        <v>0</v>
      </c>
      <c r="I58">
        <f>F_Inputs!H61</f>
        <v>0</v>
      </c>
      <c r="J58">
        <f>F_Inputs!I61</f>
        <v>0</v>
      </c>
      <c r="K58">
        <f>F_Inputs!J61</f>
        <v>0</v>
      </c>
      <c r="L58" t="str">
        <f>F_Inputs!K61</f>
        <v/>
      </c>
      <c r="M58" t="str">
        <f xml:space="preserve"> INDEX(Lookup!$G$3:$G$32, MATCH('Inputs - allowances'!D58, Lookup!$F$3:$F$32, 0),)</f>
        <v>PDRC BIO</v>
      </c>
    </row>
    <row r="59" spans="3:13">
      <c r="C59" t="s">
        <v>310</v>
      </c>
      <c r="D59" t="s">
        <v>419</v>
      </c>
      <c r="E59" t="s">
        <v>420</v>
      </c>
      <c r="F59" t="s">
        <v>36</v>
      </c>
      <c r="G59">
        <f>F_Inputs!F62</f>
        <v>0</v>
      </c>
      <c r="H59">
        <f>F_Inputs!G62</f>
        <v>0</v>
      </c>
      <c r="I59">
        <f>F_Inputs!H62</f>
        <v>0</v>
      </c>
      <c r="J59">
        <f>F_Inputs!I62</f>
        <v>0</v>
      </c>
      <c r="K59">
        <f>F_Inputs!J62</f>
        <v>0</v>
      </c>
      <c r="L59" t="str">
        <f>F_Inputs!K62</f>
        <v/>
      </c>
      <c r="M59" t="str">
        <f xml:space="preserve"> INDEX(Lookup!$G$3:$G$32, MATCH('Inputs - allowances'!D59, Lookup!$F$3:$F$32, 0),)</f>
        <v>PDRC DMMY</v>
      </c>
    </row>
    <row r="60" spans="3:13">
      <c r="C60" t="s">
        <v>310</v>
      </c>
      <c r="D60" t="s">
        <v>421</v>
      </c>
      <c r="E60" t="s">
        <v>422</v>
      </c>
      <c r="F60" t="s">
        <v>36</v>
      </c>
      <c r="G60">
        <f>F_Inputs!F63</f>
        <v>0</v>
      </c>
      <c r="H60">
        <f>F_Inputs!G63</f>
        <v>0</v>
      </c>
      <c r="I60">
        <f>F_Inputs!H63</f>
        <v>0</v>
      </c>
      <c r="J60">
        <f>F_Inputs!I63</f>
        <v>0</v>
      </c>
      <c r="K60">
        <f>F_Inputs!J63</f>
        <v>0</v>
      </c>
      <c r="L60">
        <f>F_Inputs!K63</f>
        <v>0</v>
      </c>
      <c r="M60" t="str">
        <f xml:space="preserve"> INDEX(Lookup!$G$3:$G$32, MATCH('Inputs - allowances'!D60, Lookup!$F$3:$F$32, 0),)</f>
        <v>Ofwat enh DMMY</v>
      </c>
    </row>
    <row r="61" spans="3:13">
      <c r="C61" t="s">
        <v>310</v>
      </c>
      <c r="D61" t="s">
        <v>423</v>
      </c>
      <c r="E61" t="s">
        <v>424</v>
      </c>
      <c r="F61" t="s">
        <v>36</v>
      </c>
      <c r="G61">
        <f>F_Inputs!F64</f>
        <v>0</v>
      </c>
      <c r="H61">
        <f>F_Inputs!G64</f>
        <v>0</v>
      </c>
      <c r="I61">
        <f>F_Inputs!H64</f>
        <v>0</v>
      </c>
      <c r="J61">
        <f>F_Inputs!I64</f>
        <v>0</v>
      </c>
      <c r="K61">
        <f>F_Inputs!J64</f>
        <v>0</v>
      </c>
      <c r="L61">
        <f>F_Inputs!K64</f>
        <v>0</v>
      </c>
      <c r="M61" t="str">
        <f xml:space="preserve"> INDEX(Lookup!$G$3:$G$32, MATCH('Inputs - allowances'!D61, Lookup!$F$3:$F$32, 0),)</f>
        <v>Ofwat enh DMMY</v>
      </c>
    </row>
    <row r="62" spans="3:13">
      <c r="C62" t="s">
        <v>310</v>
      </c>
      <c r="D62" t="s">
        <v>425</v>
      </c>
      <c r="E62" t="s">
        <v>426</v>
      </c>
      <c r="F62" t="s">
        <v>36</v>
      </c>
      <c r="G62" t="str">
        <f>F_Inputs!F65</f>
        <v/>
      </c>
      <c r="H62" t="str">
        <f>F_Inputs!G65</f>
        <v/>
      </c>
      <c r="I62" t="str">
        <f>F_Inputs!H65</f>
        <v/>
      </c>
      <c r="J62" t="str">
        <f>F_Inputs!I65</f>
        <v/>
      </c>
      <c r="K62" t="str">
        <f>F_Inputs!J65</f>
        <v/>
      </c>
      <c r="L62">
        <f>F_Inputs!K65</f>
        <v>6.1240898226871003</v>
      </c>
      <c r="M62" t="str">
        <f xml:space="preserve"> INDEX(Lookup!$G$3:$G$32, MATCH('Inputs - allowances'!D62, Lookup!$F$3:$F$32, 0),)</f>
        <v>Ofwat non-s185 WN</v>
      </c>
    </row>
    <row r="63" spans="3:13">
      <c r="C63" t="s">
        <v>310</v>
      </c>
      <c r="D63" t="s">
        <v>427</v>
      </c>
      <c r="E63" t="s">
        <v>428</v>
      </c>
      <c r="F63" t="s">
        <v>36</v>
      </c>
      <c r="G63" t="str">
        <f>F_Inputs!F66</f>
        <v/>
      </c>
      <c r="H63" t="str">
        <f>F_Inputs!G66</f>
        <v/>
      </c>
      <c r="I63" t="str">
        <f>F_Inputs!H66</f>
        <v/>
      </c>
      <c r="J63" t="str">
        <f>F_Inputs!I66</f>
        <v/>
      </c>
      <c r="K63" t="str">
        <f>F_Inputs!J66</f>
        <v/>
      </c>
      <c r="L63">
        <f>F_Inputs!K66</f>
        <v>9.4490129935100704</v>
      </c>
      <c r="M63" t="str">
        <f xml:space="preserve"> INDEX(Lookup!$G$3:$G$32, MATCH('Inputs - allowances'!D63, Lookup!$F$3:$F$32, 0),)</f>
        <v>Ofwat non-s185 WWN</v>
      </c>
    </row>
    <row r="64" spans="3:13">
      <c r="C64" t="s">
        <v>298</v>
      </c>
      <c r="D64" t="s">
        <v>369</v>
      </c>
      <c r="E64" t="s">
        <v>370</v>
      </c>
      <c r="F64" t="s">
        <v>36</v>
      </c>
      <c r="G64" t="str">
        <f>F_Inputs!F67</f>
        <v/>
      </c>
      <c r="H64" t="str">
        <f>F_Inputs!G67</f>
        <v/>
      </c>
      <c r="I64" t="str">
        <f>F_Inputs!H67</f>
        <v/>
      </c>
      <c r="J64" t="str">
        <f>F_Inputs!I67</f>
        <v/>
      </c>
      <c r="K64" t="str">
        <f>F_Inputs!J67</f>
        <v/>
      </c>
      <c r="L64">
        <f>F_Inputs!K67</f>
        <v>11.0266151074115</v>
      </c>
      <c r="M64" t="str">
        <f xml:space="preserve"> INDEX(Lookup!$G$3:$G$32, MATCH('Inputs - allowances'!D64, Lookup!$F$3:$F$32, 0),)</f>
        <v>Ofwat base WR</v>
      </c>
    </row>
    <row r="65" spans="3:13">
      <c r="C65" t="s">
        <v>298</v>
      </c>
      <c r="D65" t="s">
        <v>371</v>
      </c>
      <c r="E65" t="s">
        <v>372</v>
      </c>
      <c r="F65" t="s">
        <v>36</v>
      </c>
      <c r="G65" t="str">
        <f>F_Inputs!F68</f>
        <v/>
      </c>
      <c r="H65" t="str">
        <f>F_Inputs!G68</f>
        <v/>
      </c>
      <c r="I65" t="str">
        <f>F_Inputs!H68</f>
        <v/>
      </c>
      <c r="J65" t="str">
        <f>F_Inputs!I68</f>
        <v/>
      </c>
      <c r="K65" t="str">
        <f>F_Inputs!J68</f>
        <v/>
      </c>
      <c r="L65">
        <f>F_Inputs!K68</f>
        <v>99.793209050279899</v>
      </c>
      <c r="M65" t="str">
        <f xml:space="preserve"> INDEX(Lookup!$G$3:$G$32, MATCH('Inputs - allowances'!D65, Lookup!$F$3:$F$32, 0),)</f>
        <v>Ofwat base WN</v>
      </c>
    </row>
    <row r="66" spans="3:13">
      <c r="C66" t="s">
        <v>298</v>
      </c>
      <c r="D66" t="s">
        <v>373</v>
      </c>
      <c r="E66" t="s">
        <v>374</v>
      </c>
      <c r="F66" t="s">
        <v>36</v>
      </c>
      <c r="G66" t="str">
        <f>F_Inputs!F69</f>
        <v/>
      </c>
      <c r="H66" t="str">
        <f>F_Inputs!G69</f>
        <v/>
      </c>
      <c r="I66" t="str">
        <f>F_Inputs!H69</f>
        <v/>
      </c>
      <c r="J66" t="str">
        <f>F_Inputs!I69</f>
        <v/>
      </c>
      <c r="K66" t="str">
        <f>F_Inputs!J69</f>
        <v/>
      </c>
      <c r="L66">
        <f>F_Inputs!K69</f>
        <v>21.380933086575101</v>
      </c>
      <c r="M66" t="str">
        <f xml:space="preserve"> INDEX(Lookup!$G$3:$G$32, MATCH('Inputs - allowances'!D66, Lookup!$F$3:$F$32, 0),)</f>
        <v>Ofwat base WWN</v>
      </c>
    </row>
    <row r="67" spans="3:13">
      <c r="C67" t="s">
        <v>298</v>
      </c>
      <c r="D67" t="s">
        <v>375</v>
      </c>
      <c r="E67" t="s">
        <v>376</v>
      </c>
      <c r="F67" t="s">
        <v>36</v>
      </c>
      <c r="G67" t="str">
        <f>F_Inputs!F70</f>
        <v/>
      </c>
      <c r="H67" t="str">
        <f>F_Inputs!G70</f>
        <v/>
      </c>
      <c r="I67" t="str">
        <f>F_Inputs!H70</f>
        <v/>
      </c>
      <c r="J67" t="str">
        <f>F_Inputs!I70</f>
        <v/>
      </c>
      <c r="K67" t="str">
        <f>F_Inputs!J70</f>
        <v/>
      </c>
      <c r="L67">
        <f>F_Inputs!K70</f>
        <v>3.83641296676003</v>
      </c>
      <c r="M67" t="str">
        <f xml:space="preserve"> INDEX(Lookup!$G$3:$G$32, MATCH('Inputs - allowances'!D67, Lookup!$F$3:$F$32, 0),)</f>
        <v>Ofwat base BIO</v>
      </c>
    </row>
    <row r="68" spans="3:13">
      <c r="C68" t="s">
        <v>298</v>
      </c>
      <c r="D68" t="s">
        <v>377</v>
      </c>
      <c r="E68" t="s">
        <v>378</v>
      </c>
      <c r="F68" t="s">
        <v>36</v>
      </c>
      <c r="G68" t="str">
        <f>F_Inputs!F71</f>
        <v/>
      </c>
      <c r="H68" t="str">
        <f>F_Inputs!G71</f>
        <v/>
      </c>
      <c r="I68" t="str">
        <f>F_Inputs!H71</f>
        <v/>
      </c>
      <c r="J68" t="str">
        <f>F_Inputs!I71</f>
        <v/>
      </c>
      <c r="K68" t="str">
        <f>F_Inputs!J71</f>
        <v/>
      </c>
      <c r="L68">
        <f>F_Inputs!K71</f>
        <v>7.1642275493640497</v>
      </c>
      <c r="M68" t="str">
        <f xml:space="preserve"> INDEX(Lookup!$G$3:$G$32, MATCH('Inputs - allowances'!D68, Lookup!$F$3:$F$32, 0),)</f>
        <v>Ofwat enh WR</v>
      </c>
    </row>
    <row r="69" spans="3:13">
      <c r="C69" t="s">
        <v>298</v>
      </c>
      <c r="D69" t="s">
        <v>379</v>
      </c>
      <c r="E69" t="s">
        <v>380</v>
      </c>
      <c r="F69" t="s">
        <v>36</v>
      </c>
      <c r="G69" t="str">
        <f>F_Inputs!F72</f>
        <v/>
      </c>
      <c r="H69" t="str">
        <f>F_Inputs!G72</f>
        <v/>
      </c>
      <c r="I69" t="str">
        <f>F_Inputs!H72</f>
        <v/>
      </c>
      <c r="J69" t="str">
        <f>F_Inputs!I72</f>
        <v/>
      </c>
      <c r="K69" t="str">
        <f>F_Inputs!J72</f>
        <v/>
      </c>
      <c r="L69">
        <f>F_Inputs!K72</f>
        <v>5.8081897673496199</v>
      </c>
      <c r="M69" t="str">
        <f xml:space="preserve"> INDEX(Lookup!$G$3:$G$32, MATCH('Inputs - allowances'!D69, Lookup!$F$3:$F$32, 0),)</f>
        <v>Ofwat enh WN</v>
      </c>
    </row>
    <row r="70" spans="3:13">
      <c r="C70" t="s">
        <v>298</v>
      </c>
      <c r="D70" t="s">
        <v>381</v>
      </c>
      <c r="E70" t="s">
        <v>382</v>
      </c>
      <c r="F70" t="s">
        <v>36</v>
      </c>
      <c r="G70" t="str">
        <f>F_Inputs!F73</f>
        <v/>
      </c>
      <c r="H70" t="str">
        <f>F_Inputs!G73</f>
        <v/>
      </c>
      <c r="I70" t="str">
        <f>F_Inputs!H73</f>
        <v/>
      </c>
      <c r="J70" t="str">
        <f>F_Inputs!I73</f>
        <v/>
      </c>
      <c r="K70" t="str">
        <f>F_Inputs!J73</f>
        <v/>
      </c>
      <c r="L70">
        <f>F_Inputs!K73</f>
        <v>2.6365010831211602</v>
      </c>
      <c r="M70" t="str">
        <f xml:space="preserve"> INDEX(Lookup!$G$3:$G$32, MATCH('Inputs - allowances'!D70, Lookup!$F$3:$F$32, 0),)</f>
        <v>Ofwat enh WWN</v>
      </c>
    </row>
    <row r="71" spans="3:13">
      <c r="C71" t="s">
        <v>298</v>
      </c>
      <c r="D71" t="s">
        <v>383</v>
      </c>
      <c r="E71" t="s">
        <v>384</v>
      </c>
      <c r="F71" t="s">
        <v>36</v>
      </c>
      <c r="G71" t="str">
        <f>F_Inputs!F74</f>
        <v/>
      </c>
      <c r="H71" t="str">
        <f>F_Inputs!G74</f>
        <v/>
      </c>
      <c r="I71" t="str">
        <f>F_Inputs!H74</f>
        <v/>
      </c>
      <c r="J71" t="str">
        <f>F_Inputs!I74</f>
        <v/>
      </c>
      <c r="K71" t="str">
        <f>F_Inputs!J74</f>
        <v/>
      </c>
      <c r="L71">
        <f>F_Inputs!K74</f>
        <v>0</v>
      </c>
      <c r="M71" t="str">
        <f xml:space="preserve"> INDEX(Lookup!$G$3:$G$32, MATCH('Inputs - allowances'!D71, Lookup!$F$3:$F$32, 0),)</f>
        <v>Ofwat enh BIO</v>
      </c>
    </row>
    <row r="72" spans="3:13">
      <c r="C72" t="s">
        <v>298</v>
      </c>
      <c r="D72" t="s">
        <v>385</v>
      </c>
      <c r="E72" t="s">
        <v>386</v>
      </c>
      <c r="F72" t="s">
        <v>36</v>
      </c>
      <c r="G72" t="str">
        <f>F_Inputs!F75</f>
        <v/>
      </c>
      <c r="H72" t="str">
        <f>F_Inputs!G75</f>
        <v/>
      </c>
      <c r="I72" t="str">
        <f>F_Inputs!H75</f>
        <v/>
      </c>
      <c r="J72" t="str">
        <f>F_Inputs!I75</f>
        <v/>
      </c>
      <c r="K72" t="str">
        <f>F_Inputs!J75</f>
        <v/>
      </c>
      <c r="L72">
        <f>F_Inputs!K75</f>
        <v>7.0723477052617998</v>
      </c>
      <c r="M72" t="str">
        <f xml:space="preserve"> INDEX(Lookup!$G$3:$G$32, MATCH('Inputs - allowances'!D72, Lookup!$F$3:$F$32, 0),)</f>
        <v>Ofwat 3rd WR</v>
      </c>
    </row>
    <row r="73" spans="3:13">
      <c r="C73" t="s">
        <v>298</v>
      </c>
      <c r="D73" t="s">
        <v>387</v>
      </c>
      <c r="E73" t="s">
        <v>388</v>
      </c>
      <c r="F73" t="s">
        <v>36</v>
      </c>
      <c r="G73" t="str">
        <f>F_Inputs!F76</f>
        <v/>
      </c>
      <c r="H73" t="str">
        <f>F_Inputs!G76</f>
        <v/>
      </c>
      <c r="I73" t="str">
        <f>F_Inputs!H76</f>
        <v/>
      </c>
      <c r="J73" t="str">
        <f>F_Inputs!I76</f>
        <v/>
      </c>
      <c r="K73" t="str">
        <f>F_Inputs!J76</f>
        <v/>
      </c>
      <c r="L73">
        <f>F_Inputs!K76</f>
        <v>8.5172415764121006</v>
      </c>
      <c r="M73" t="str">
        <f xml:space="preserve"> INDEX(Lookup!$G$3:$G$32, MATCH('Inputs - allowances'!D73, Lookup!$F$3:$F$32, 0),)</f>
        <v>Ofwat 3rd WN</v>
      </c>
    </row>
    <row r="74" spans="3:13">
      <c r="C74" t="s">
        <v>298</v>
      </c>
      <c r="D74" t="s">
        <v>389</v>
      </c>
      <c r="E74" t="s">
        <v>390</v>
      </c>
      <c r="F74" t="s">
        <v>36</v>
      </c>
      <c r="G74" t="str">
        <f>F_Inputs!F77</f>
        <v/>
      </c>
      <c r="H74" t="str">
        <f>F_Inputs!G77</f>
        <v/>
      </c>
      <c r="I74" t="str">
        <f>F_Inputs!H77</f>
        <v/>
      </c>
      <c r="J74" t="str">
        <f>F_Inputs!I77</f>
        <v/>
      </c>
      <c r="K74" t="str">
        <f>F_Inputs!J77</f>
        <v/>
      </c>
      <c r="L74">
        <f>F_Inputs!K77</f>
        <v>0</v>
      </c>
      <c r="M74" t="str">
        <f xml:space="preserve"> INDEX(Lookup!$G$3:$G$32, MATCH('Inputs - allowances'!D74, Lookup!$F$3:$F$32, 0),)</f>
        <v>Ofwat 3rd WWN</v>
      </c>
    </row>
    <row r="75" spans="3:13">
      <c r="C75" t="s">
        <v>298</v>
      </c>
      <c r="D75" t="s">
        <v>391</v>
      </c>
      <c r="E75" t="s">
        <v>392</v>
      </c>
      <c r="F75" t="s">
        <v>36</v>
      </c>
      <c r="G75" t="str">
        <f>F_Inputs!F78</f>
        <v/>
      </c>
      <c r="H75" t="str">
        <f>F_Inputs!G78</f>
        <v/>
      </c>
      <c r="I75" t="str">
        <f>F_Inputs!H78</f>
        <v/>
      </c>
      <c r="J75" t="str">
        <f>F_Inputs!I78</f>
        <v/>
      </c>
      <c r="K75" t="str">
        <f>F_Inputs!J78</f>
        <v/>
      </c>
      <c r="L75">
        <f>F_Inputs!K78</f>
        <v>0</v>
      </c>
      <c r="M75" t="str">
        <f xml:space="preserve"> INDEX(Lookup!$G$3:$G$32, MATCH('Inputs - allowances'!D75, Lookup!$F$3:$F$32, 0),)</f>
        <v>Ofwat 3rd BIO</v>
      </c>
    </row>
    <row r="76" spans="3:13">
      <c r="C76" t="s">
        <v>298</v>
      </c>
      <c r="D76" t="s">
        <v>393</v>
      </c>
      <c r="E76" t="s">
        <v>394</v>
      </c>
      <c r="F76" t="s">
        <v>36</v>
      </c>
      <c r="G76" t="str">
        <f>F_Inputs!F79</f>
        <v/>
      </c>
      <c r="H76" t="str">
        <f>F_Inputs!G79</f>
        <v/>
      </c>
      <c r="I76" t="str">
        <f>F_Inputs!H79</f>
        <v/>
      </c>
      <c r="J76" t="str">
        <f>F_Inputs!I79</f>
        <v/>
      </c>
      <c r="K76" t="str">
        <f>F_Inputs!J79</f>
        <v/>
      </c>
      <c r="L76">
        <f>F_Inputs!K79</f>
        <v>0</v>
      </c>
      <c r="M76" t="str">
        <f xml:space="preserve"> INDEX(Lookup!$G$3:$G$32, MATCH('Inputs - allowances'!D76, Lookup!$F$3:$F$32, 0),)</f>
        <v>Ofwat cash WR</v>
      </c>
    </row>
    <row r="77" spans="3:13">
      <c r="C77" t="s">
        <v>298</v>
      </c>
      <c r="D77" t="s">
        <v>395</v>
      </c>
      <c r="E77" t="s">
        <v>396</v>
      </c>
      <c r="F77" t="s">
        <v>36</v>
      </c>
      <c r="G77" t="str">
        <f>F_Inputs!F80</f>
        <v/>
      </c>
      <c r="H77" t="str">
        <f>F_Inputs!G80</f>
        <v/>
      </c>
      <c r="I77" t="str">
        <f>F_Inputs!H80</f>
        <v/>
      </c>
      <c r="J77" t="str">
        <f>F_Inputs!I80</f>
        <v/>
      </c>
      <c r="K77" t="str">
        <f>F_Inputs!J80</f>
        <v/>
      </c>
      <c r="L77">
        <f>F_Inputs!K80</f>
        <v>0</v>
      </c>
      <c r="M77" t="str">
        <f xml:space="preserve"> INDEX(Lookup!$G$3:$G$32, MATCH('Inputs - allowances'!D77, Lookup!$F$3:$F$32, 0),)</f>
        <v>Ofwat cash WN</v>
      </c>
    </row>
    <row r="78" spans="3:13">
      <c r="C78" t="s">
        <v>298</v>
      </c>
      <c r="D78" t="s">
        <v>397</v>
      </c>
      <c r="E78" t="s">
        <v>398</v>
      </c>
      <c r="F78" t="s">
        <v>36</v>
      </c>
      <c r="G78" t="str">
        <f>F_Inputs!F81</f>
        <v/>
      </c>
      <c r="H78" t="str">
        <f>F_Inputs!G81</f>
        <v/>
      </c>
      <c r="I78" t="str">
        <f>F_Inputs!H81</f>
        <v/>
      </c>
      <c r="J78" t="str">
        <f>F_Inputs!I81</f>
        <v/>
      </c>
      <c r="K78" t="str">
        <f>F_Inputs!J81</f>
        <v/>
      </c>
      <c r="L78">
        <f>F_Inputs!K81</f>
        <v>0</v>
      </c>
      <c r="M78" t="str">
        <f xml:space="preserve"> INDEX(Lookup!$G$3:$G$32, MATCH('Inputs - allowances'!D78, Lookup!$F$3:$F$32, 0),)</f>
        <v>Ofwat SDS WR</v>
      </c>
    </row>
    <row r="79" spans="3:13">
      <c r="C79" t="s">
        <v>298</v>
      </c>
      <c r="D79" t="s">
        <v>399</v>
      </c>
      <c r="E79" t="s">
        <v>400</v>
      </c>
      <c r="F79" t="s">
        <v>36</v>
      </c>
      <c r="G79" t="str">
        <f>F_Inputs!F82</f>
        <v/>
      </c>
      <c r="H79" t="str">
        <f>F_Inputs!G82</f>
        <v/>
      </c>
      <c r="I79" t="str">
        <f>F_Inputs!H82</f>
        <v/>
      </c>
      <c r="J79" t="str">
        <f>F_Inputs!I82</f>
        <v/>
      </c>
      <c r="K79" t="str">
        <f>F_Inputs!J82</f>
        <v/>
      </c>
      <c r="L79">
        <f>F_Inputs!K82</f>
        <v>0</v>
      </c>
      <c r="M79" t="str">
        <f xml:space="preserve"> INDEX(Lookup!$G$3:$G$32, MATCH('Inputs - allowances'!D79, Lookup!$F$3:$F$32, 0),)</f>
        <v>Ofwat SDS WN</v>
      </c>
    </row>
    <row r="80" spans="3:13">
      <c r="C80" t="s">
        <v>298</v>
      </c>
      <c r="D80" t="s">
        <v>401</v>
      </c>
      <c r="E80" t="s">
        <v>402</v>
      </c>
      <c r="F80" t="s">
        <v>36</v>
      </c>
      <c r="G80">
        <f>F_Inputs!F83</f>
        <v>0</v>
      </c>
      <c r="H80">
        <f>F_Inputs!G83</f>
        <v>0</v>
      </c>
      <c r="I80">
        <f>F_Inputs!H83</f>
        <v>0</v>
      </c>
      <c r="J80">
        <f>F_Inputs!I83</f>
        <v>0</v>
      </c>
      <c r="K80">
        <f>F_Inputs!J83</f>
        <v>0</v>
      </c>
      <c r="L80" t="str">
        <f>F_Inputs!K83</f>
        <v/>
      </c>
      <c r="M80" t="str">
        <f xml:space="preserve"> INDEX(Lookup!$G$3:$G$32, MATCH('Inputs - allowances'!D80, Lookup!$F$3:$F$32, 0),)</f>
        <v>Op lease WR</v>
      </c>
    </row>
    <row r="81" spans="3:13">
      <c r="C81" t="s">
        <v>298</v>
      </c>
      <c r="D81" t="s">
        <v>403</v>
      </c>
      <c r="E81" t="s">
        <v>404</v>
      </c>
      <c r="F81" t="s">
        <v>36</v>
      </c>
      <c r="G81">
        <f>F_Inputs!F84</f>
        <v>0</v>
      </c>
      <c r="H81">
        <f>F_Inputs!G84</f>
        <v>0</v>
      </c>
      <c r="I81">
        <f>F_Inputs!H84</f>
        <v>0</v>
      </c>
      <c r="J81">
        <f>F_Inputs!I84</f>
        <v>0</v>
      </c>
      <c r="K81">
        <f>F_Inputs!J84</f>
        <v>0</v>
      </c>
      <c r="L81" t="str">
        <f>F_Inputs!K84</f>
        <v/>
      </c>
      <c r="M81" t="str">
        <f xml:space="preserve"> INDEX(Lookup!$G$3:$G$32, MATCH('Inputs - allowances'!D81, Lookup!$F$3:$F$32, 0),)</f>
        <v>Op lease WN</v>
      </c>
    </row>
    <row r="82" spans="3:13">
      <c r="C82" t="s">
        <v>298</v>
      </c>
      <c r="D82" t="s">
        <v>405</v>
      </c>
      <c r="E82" t="s">
        <v>406</v>
      </c>
      <c r="F82" t="s">
        <v>36</v>
      </c>
      <c r="G82">
        <f>F_Inputs!F85</f>
        <v>0</v>
      </c>
      <c r="H82">
        <f>F_Inputs!G85</f>
        <v>0</v>
      </c>
      <c r="I82">
        <f>F_Inputs!H85</f>
        <v>0</v>
      </c>
      <c r="J82">
        <f>F_Inputs!I85</f>
        <v>0</v>
      </c>
      <c r="K82">
        <f>F_Inputs!J85</f>
        <v>0</v>
      </c>
      <c r="L82" t="str">
        <f>F_Inputs!K85</f>
        <v/>
      </c>
      <c r="M82" t="str">
        <f xml:space="preserve"> INDEX(Lookup!$G$3:$G$32, MATCH('Inputs - allowances'!D82, Lookup!$F$3:$F$32, 0),)</f>
        <v>Op lease WWN</v>
      </c>
    </row>
    <row r="83" spans="3:13">
      <c r="C83" t="s">
        <v>298</v>
      </c>
      <c r="D83" t="s">
        <v>407</v>
      </c>
      <c r="E83" t="s">
        <v>408</v>
      </c>
      <c r="F83" t="s">
        <v>36</v>
      </c>
      <c r="G83">
        <f>F_Inputs!F86</f>
        <v>0</v>
      </c>
      <c r="H83">
        <f>F_Inputs!G86</f>
        <v>0</v>
      </c>
      <c r="I83">
        <f>F_Inputs!H86</f>
        <v>0</v>
      </c>
      <c r="J83">
        <f>F_Inputs!I86</f>
        <v>0</v>
      </c>
      <c r="K83">
        <f>F_Inputs!J86</f>
        <v>0</v>
      </c>
      <c r="L83" t="str">
        <f>F_Inputs!K86</f>
        <v/>
      </c>
      <c r="M83" t="str">
        <f xml:space="preserve"> INDEX(Lookup!$G$3:$G$32, MATCH('Inputs - allowances'!D83, Lookup!$F$3:$F$32, 0),)</f>
        <v>Op lease BIO</v>
      </c>
    </row>
    <row r="84" spans="3:13">
      <c r="C84" t="s">
        <v>298</v>
      </c>
      <c r="D84" t="s">
        <v>409</v>
      </c>
      <c r="E84" t="s">
        <v>410</v>
      </c>
      <c r="F84" t="s">
        <v>36</v>
      </c>
      <c r="G84">
        <f>F_Inputs!F87</f>
        <v>0</v>
      </c>
      <c r="H84">
        <f>F_Inputs!G87</f>
        <v>0</v>
      </c>
      <c r="I84">
        <f>F_Inputs!H87</f>
        <v>0</v>
      </c>
      <c r="J84">
        <f>F_Inputs!I87</f>
        <v>0</v>
      </c>
      <c r="K84">
        <f>F_Inputs!J87</f>
        <v>0</v>
      </c>
      <c r="L84" t="str">
        <f>F_Inputs!K87</f>
        <v/>
      </c>
      <c r="M84" t="str">
        <f xml:space="preserve"> INDEX(Lookup!$G$3:$G$32, MATCH('Inputs - allowances'!D84, Lookup!$F$3:$F$32, 0),)</f>
        <v>Op lease DMMY</v>
      </c>
    </row>
    <row r="85" spans="3:13">
      <c r="C85" t="s">
        <v>298</v>
      </c>
      <c r="D85" t="s">
        <v>411</v>
      </c>
      <c r="E85" t="s">
        <v>412</v>
      </c>
      <c r="F85" t="s">
        <v>36</v>
      </c>
      <c r="G85">
        <f>F_Inputs!F88</f>
        <v>6.1363829318356695E-4</v>
      </c>
      <c r="H85">
        <f>F_Inputs!G88</f>
        <v>6.1363829318356695E-4</v>
      </c>
      <c r="I85">
        <f>F_Inputs!H88</f>
        <v>6.1363829318356695E-4</v>
      </c>
      <c r="J85">
        <f>F_Inputs!I88</f>
        <v>6.1363829318356695E-4</v>
      </c>
      <c r="K85">
        <f>F_Inputs!J88</f>
        <v>0</v>
      </c>
      <c r="L85" t="str">
        <f>F_Inputs!K88</f>
        <v/>
      </c>
      <c r="M85" t="str">
        <f xml:space="preserve"> INDEX(Lookup!$G$3:$G$32, MATCH('Inputs - allowances'!D85, Lookup!$F$3:$F$32, 0),)</f>
        <v>PDRC WR</v>
      </c>
    </row>
    <row r="86" spans="3:13">
      <c r="C86" t="s">
        <v>298</v>
      </c>
      <c r="D86" t="s">
        <v>413</v>
      </c>
      <c r="E86" t="s">
        <v>414</v>
      </c>
      <c r="F86" t="s">
        <v>36</v>
      </c>
      <c r="G86">
        <f>F_Inputs!F89</f>
        <v>0.250978061912079</v>
      </c>
      <c r="H86">
        <f>F_Inputs!G89</f>
        <v>0.250978061912079</v>
      </c>
      <c r="I86">
        <f>F_Inputs!H89</f>
        <v>0.250978061912079</v>
      </c>
      <c r="J86">
        <f>F_Inputs!I89</f>
        <v>0.250978061912079</v>
      </c>
      <c r="K86">
        <f>F_Inputs!J89</f>
        <v>0</v>
      </c>
      <c r="L86" t="str">
        <f>F_Inputs!K89</f>
        <v/>
      </c>
      <c r="M86" t="str">
        <f xml:space="preserve"> INDEX(Lookup!$G$3:$G$32, MATCH('Inputs - allowances'!D86, Lookup!$F$3:$F$32, 0),)</f>
        <v>PDRC WN</v>
      </c>
    </row>
    <row r="87" spans="3:13">
      <c r="C87" t="s">
        <v>298</v>
      </c>
      <c r="D87" t="s">
        <v>415</v>
      </c>
      <c r="E87" t="s">
        <v>416</v>
      </c>
      <c r="F87" t="s">
        <v>36</v>
      </c>
      <c r="G87">
        <f>F_Inputs!F90</f>
        <v>0</v>
      </c>
      <c r="H87">
        <f>F_Inputs!G90</f>
        <v>0</v>
      </c>
      <c r="I87">
        <f>F_Inputs!H90</f>
        <v>0</v>
      </c>
      <c r="J87">
        <f>F_Inputs!I90</f>
        <v>0</v>
      </c>
      <c r="K87">
        <f>F_Inputs!J90</f>
        <v>0</v>
      </c>
      <c r="L87" t="str">
        <f>F_Inputs!K90</f>
        <v/>
      </c>
      <c r="M87" t="str">
        <f xml:space="preserve"> INDEX(Lookup!$G$3:$G$32, MATCH('Inputs - allowances'!D87, Lookup!$F$3:$F$32, 0),)</f>
        <v>PDRC WWN</v>
      </c>
    </row>
    <row r="88" spans="3:13">
      <c r="C88" t="s">
        <v>298</v>
      </c>
      <c r="D88" t="s">
        <v>417</v>
      </c>
      <c r="E88" t="s">
        <v>418</v>
      </c>
      <c r="F88" t="s">
        <v>36</v>
      </c>
      <c r="G88">
        <f>F_Inputs!F91</f>
        <v>0</v>
      </c>
      <c r="H88">
        <f>F_Inputs!G91</f>
        <v>0</v>
      </c>
      <c r="I88">
        <f>F_Inputs!H91</f>
        <v>0</v>
      </c>
      <c r="J88">
        <f>F_Inputs!I91</f>
        <v>0</v>
      </c>
      <c r="K88">
        <f>F_Inputs!J91</f>
        <v>0</v>
      </c>
      <c r="L88" t="str">
        <f>F_Inputs!K91</f>
        <v/>
      </c>
      <c r="M88" t="str">
        <f xml:space="preserve"> INDEX(Lookup!$G$3:$G$32, MATCH('Inputs - allowances'!D88, Lookup!$F$3:$F$32, 0),)</f>
        <v>PDRC BIO</v>
      </c>
    </row>
    <row r="89" spans="3:13">
      <c r="C89" t="s">
        <v>298</v>
      </c>
      <c r="D89" t="s">
        <v>419</v>
      </c>
      <c r="E89" t="s">
        <v>420</v>
      </c>
      <c r="F89" t="s">
        <v>36</v>
      </c>
      <c r="G89">
        <f>F_Inputs!F92</f>
        <v>0</v>
      </c>
      <c r="H89">
        <f>F_Inputs!G92</f>
        <v>0</v>
      </c>
      <c r="I89">
        <f>F_Inputs!H92</f>
        <v>0</v>
      </c>
      <c r="J89">
        <f>F_Inputs!I92</f>
        <v>0</v>
      </c>
      <c r="K89">
        <f>F_Inputs!J92</f>
        <v>0</v>
      </c>
      <c r="L89" t="str">
        <f>F_Inputs!K92</f>
        <v/>
      </c>
      <c r="M89" t="str">
        <f xml:space="preserve"> INDEX(Lookup!$G$3:$G$32, MATCH('Inputs - allowances'!D89, Lookup!$F$3:$F$32, 0),)</f>
        <v>PDRC DMMY</v>
      </c>
    </row>
    <row r="90" spans="3:13">
      <c r="C90" t="s">
        <v>298</v>
      </c>
      <c r="D90" t="s">
        <v>421</v>
      </c>
      <c r="E90" t="s">
        <v>422</v>
      </c>
      <c r="F90" t="s">
        <v>36</v>
      </c>
      <c r="G90">
        <f>F_Inputs!F93</f>
        <v>0</v>
      </c>
      <c r="H90">
        <f>F_Inputs!G93</f>
        <v>0</v>
      </c>
      <c r="I90">
        <f>F_Inputs!H93</f>
        <v>0</v>
      </c>
      <c r="J90">
        <f>F_Inputs!I93</f>
        <v>0</v>
      </c>
      <c r="K90">
        <f>F_Inputs!J93</f>
        <v>0</v>
      </c>
      <c r="L90">
        <f>F_Inputs!K93</f>
        <v>0</v>
      </c>
      <c r="M90" t="str">
        <f xml:space="preserve"> INDEX(Lookup!$G$3:$G$32, MATCH('Inputs - allowances'!D90, Lookup!$F$3:$F$32, 0),)</f>
        <v>Ofwat enh DMMY</v>
      </c>
    </row>
    <row r="91" spans="3:13">
      <c r="C91" t="s">
        <v>298</v>
      </c>
      <c r="D91" t="s">
        <v>423</v>
      </c>
      <c r="E91" t="s">
        <v>424</v>
      </c>
      <c r="F91" t="s">
        <v>36</v>
      </c>
      <c r="G91">
        <f>F_Inputs!F94</f>
        <v>0</v>
      </c>
      <c r="H91">
        <f>F_Inputs!G94</f>
        <v>0</v>
      </c>
      <c r="I91">
        <f>F_Inputs!H94</f>
        <v>0</v>
      </c>
      <c r="J91">
        <f>F_Inputs!I94</f>
        <v>0</v>
      </c>
      <c r="K91">
        <f>F_Inputs!J94</f>
        <v>0</v>
      </c>
      <c r="L91">
        <f>F_Inputs!K94</f>
        <v>0</v>
      </c>
      <c r="M91" t="str">
        <f xml:space="preserve"> INDEX(Lookup!$G$3:$G$32, MATCH('Inputs - allowances'!D91, Lookup!$F$3:$F$32, 0),)</f>
        <v>Ofwat enh DMMY</v>
      </c>
    </row>
    <row r="92" spans="3:13">
      <c r="C92" t="s">
        <v>298</v>
      </c>
      <c r="D92" t="s">
        <v>425</v>
      </c>
      <c r="E92" t="s">
        <v>426</v>
      </c>
      <c r="F92" t="s">
        <v>36</v>
      </c>
      <c r="G92" t="str">
        <f>F_Inputs!F95</f>
        <v/>
      </c>
      <c r="H92" t="str">
        <f>F_Inputs!G95</f>
        <v/>
      </c>
      <c r="I92" t="str">
        <f>F_Inputs!H95</f>
        <v/>
      </c>
      <c r="J92" t="str">
        <f>F_Inputs!I95</f>
        <v/>
      </c>
      <c r="K92" t="str">
        <f>F_Inputs!J95</f>
        <v/>
      </c>
      <c r="L92">
        <f>F_Inputs!K95</f>
        <v>0.44647090966237801</v>
      </c>
      <c r="M92" t="str">
        <f xml:space="preserve"> INDEX(Lookup!$G$3:$G$32, MATCH('Inputs - allowances'!D92, Lookup!$F$3:$F$32, 0),)</f>
        <v>Ofwat non-s185 WN</v>
      </c>
    </row>
    <row r="93" spans="3:13">
      <c r="C93" t="s">
        <v>298</v>
      </c>
      <c r="D93" t="s">
        <v>427</v>
      </c>
      <c r="E93" t="s">
        <v>428</v>
      </c>
      <c r="F93" t="s">
        <v>36</v>
      </c>
      <c r="G93" t="str">
        <f>F_Inputs!F96</f>
        <v/>
      </c>
      <c r="H93" t="str">
        <f>F_Inputs!G96</f>
        <v/>
      </c>
      <c r="I93" t="str">
        <f>F_Inputs!H96</f>
        <v/>
      </c>
      <c r="J93" t="str">
        <f>F_Inputs!I96</f>
        <v/>
      </c>
      <c r="K93" t="str">
        <f>F_Inputs!J96</f>
        <v/>
      </c>
      <c r="L93">
        <f>F_Inputs!K96</f>
        <v>2.3694115689036999E-2</v>
      </c>
      <c r="M93" t="str">
        <f xml:space="preserve"> INDEX(Lookup!$G$3:$G$32, MATCH('Inputs - allowances'!D93, Lookup!$F$3:$F$32, 0),)</f>
        <v>Ofwat non-s185 WWN</v>
      </c>
    </row>
    <row r="94" spans="3:13">
      <c r="C94" t="s">
        <v>299</v>
      </c>
      <c r="D94" t="s">
        <v>369</v>
      </c>
      <c r="E94" t="s">
        <v>370</v>
      </c>
      <c r="F94" t="s">
        <v>36</v>
      </c>
      <c r="G94" t="str">
        <f>F_Inputs!F97</f>
        <v/>
      </c>
      <c r="H94" t="str">
        <f>F_Inputs!G97</f>
        <v/>
      </c>
      <c r="I94" t="str">
        <f>F_Inputs!H97</f>
        <v/>
      </c>
      <c r="J94" t="str">
        <f>F_Inputs!I97</f>
        <v/>
      </c>
      <c r="K94" t="str">
        <f>F_Inputs!J97</f>
        <v/>
      </c>
      <c r="L94">
        <f>F_Inputs!K97</f>
        <v>246.326123966475</v>
      </c>
      <c r="M94" t="str">
        <f xml:space="preserve"> INDEX(Lookup!$G$3:$G$32, MATCH('Inputs - allowances'!D94, Lookup!$F$3:$F$32, 0),)</f>
        <v>Ofwat base WR</v>
      </c>
    </row>
    <row r="95" spans="3:13">
      <c r="C95" t="s">
        <v>299</v>
      </c>
      <c r="D95" t="s">
        <v>371</v>
      </c>
      <c r="E95" t="s">
        <v>372</v>
      </c>
      <c r="F95" t="s">
        <v>36</v>
      </c>
      <c r="G95" t="str">
        <f>F_Inputs!F98</f>
        <v/>
      </c>
      <c r="H95" t="str">
        <f>F_Inputs!G98</f>
        <v/>
      </c>
      <c r="I95" t="str">
        <f>F_Inputs!H98</f>
        <v/>
      </c>
      <c r="J95" t="str">
        <f>F_Inputs!I98</f>
        <v/>
      </c>
      <c r="K95" t="str">
        <f>F_Inputs!J98</f>
        <v/>
      </c>
      <c r="L95">
        <f>F_Inputs!K98</f>
        <v>1212.8576110218</v>
      </c>
      <c r="M95" t="str">
        <f xml:space="preserve"> INDEX(Lookup!$G$3:$G$32, MATCH('Inputs - allowances'!D95, Lookup!$F$3:$F$32, 0),)</f>
        <v>Ofwat base WN</v>
      </c>
    </row>
    <row r="96" spans="3:13">
      <c r="C96" t="s">
        <v>299</v>
      </c>
      <c r="D96" t="s">
        <v>373</v>
      </c>
      <c r="E96" t="s">
        <v>374</v>
      </c>
      <c r="F96" t="s">
        <v>36</v>
      </c>
      <c r="G96" t="str">
        <f>F_Inputs!F99</f>
        <v/>
      </c>
      <c r="H96" t="str">
        <f>F_Inputs!G99</f>
        <v/>
      </c>
      <c r="I96" t="str">
        <f>F_Inputs!H99</f>
        <v/>
      </c>
      <c r="J96" t="str">
        <f>F_Inputs!I99</f>
        <v/>
      </c>
      <c r="K96" t="str">
        <f>F_Inputs!J99</f>
        <v/>
      </c>
      <c r="L96">
        <f>F_Inputs!K99</f>
        <v>799.95991211400894</v>
      </c>
      <c r="M96" t="str">
        <f xml:space="preserve"> INDEX(Lookup!$G$3:$G$32, MATCH('Inputs - allowances'!D96, Lookup!$F$3:$F$32, 0),)</f>
        <v>Ofwat base WWN</v>
      </c>
    </row>
    <row r="97" spans="3:13">
      <c r="C97" t="s">
        <v>299</v>
      </c>
      <c r="D97" t="s">
        <v>375</v>
      </c>
      <c r="E97" t="s">
        <v>376</v>
      </c>
      <c r="F97" t="s">
        <v>36</v>
      </c>
      <c r="G97" t="str">
        <f>F_Inputs!F100</f>
        <v/>
      </c>
      <c r="H97" t="str">
        <f>F_Inputs!G100</f>
        <v/>
      </c>
      <c r="I97" t="str">
        <f>F_Inputs!H100</f>
        <v/>
      </c>
      <c r="J97" t="str">
        <f>F_Inputs!I100</f>
        <v/>
      </c>
      <c r="K97" t="str">
        <f>F_Inputs!J100</f>
        <v/>
      </c>
      <c r="L97">
        <f>F_Inputs!K100</f>
        <v>71.767676162125198</v>
      </c>
      <c r="M97" t="str">
        <f xml:space="preserve"> INDEX(Lookup!$G$3:$G$32, MATCH('Inputs - allowances'!D97, Lookup!$F$3:$F$32, 0),)</f>
        <v>Ofwat base BIO</v>
      </c>
    </row>
    <row r="98" spans="3:13">
      <c r="C98" t="s">
        <v>299</v>
      </c>
      <c r="D98" t="s">
        <v>377</v>
      </c>
      <c r="E98" t="s">
        <v>378</v>
      </c>
      <c r="F98" t="s">
        <v>36</v>
      </c>
      <c r="G98" t="str">
        <f>F_Inputs!F101</f>
        <v/>
      </c>
      <c r="H98" t="str">
        <f>F_Inputs!G101</f>
        <v/>
      </c>
      <c r="I98" t="str">
        <f>F_Inputs!H101</f>
        <v/>
      </c>
      <c r="J98" t="str">
        <f>F_Inputs!I101</f>
        <v/>
      </c>
      <c r="K98" t="str">
        <f>F_Inputs!J101</f>
        <v/>
      </c>
      <c r="L98">
        <f>F_Inputs!K101</f>
        <v>14.505147517597701</v>
      </c>
      <c r="M98" t="str">
        <f xml:space="preserve"> INDEX(Lookup!$G$3:$G$32, MATCH('Inputs - allowances'!D98, Lookup!$F$3:$F$32, 0),)</f>
        <v>Ofwat enh WR</v>
      </c>
    </row>
    <row r="99" spans="3:13">
      <c r="C99" t="s">
        <v>299</v>
      </c>
      <c r="D99" t="s">
        <v>379</v>
      </c>
      <c r="E99" t="s">
        <v>380</v>
      </c>
      <c r="F99" t="s">
        <v>36</v>
      </c>
      <c r="G99" t="str">
        <f>F_Inputs!F102</f>
        <v/>
      </c>
      <c r="H99" t="str">
        <f>F_Inputs!G102</f>
        <v/>
      </c>
      <c r="I99" t="str">
        <f>F_Inputs!H102</f>
        <v/>
      </c>
      <c r="J99" t="str">
        <f>F_Inputs!I102</f>
        <v/>
      </c>
      <c r="K99" t="str">
        <f>F_Inputs!J102</f>
        <v/>
      </c>
      <c r="L99">
        <f>F_Inputs!K102</f>
        <v>155.215642</v>
      </c>
      <c r="M99" t="str">
        <f xml:space="preserve"> INDEX(Lookup!$G$3:$G$32, MATCH('Inputs - allowances'!D99, Lookup!$F$3:$F$32, 0),)</f>
        <v>Ofwat enh WN</v>
      </c>
    </row>
    <row r="100" spans="3:13">
      <c r="C100" t="s">
        <v>299</v>
      </c>
      <c r="D100" t="s">
        <v>381</v>
      </c>
      <c r="E100" t="s">
        <v>382</v>
      </c>
      <c r="F100" t="s">
        <v>36</v>
      </c>
      <c r="G100" t="str">
        <f>F_Inputs!F103</f>
        <v/>
      </c>
      <c r="H100" t="str">
        <f>F_Inputs!G103</f>
        <v/>
      </c>
      <c r="I100" t="str">
        <f>F_Inputs!H103</f>
        <v/>
      </c>
      <c r="J100" t="str">
        <f>F_Inputs!I103</f>
        <v/>
      </c>
      <c r="K100" t="str">
        <f>F_Inputs!J103</f>
        <v/>
      </c>
      <c r="L100">
        <f>F_Inputs!K103</f>
        <v>182.68454418497001</v>
      </c>
      <c r="M100" t="str">
        <f xml:space="preserve"> INDEX(Lookup!$G$3:$G$32, MATCH('Inputs - allowances'!D100, Lookup!$F$3:$F$32, 0),)</f>
        <v>Ofwat enh WWN</v>
      </c>
    </row>
    <row r="101" spans="3:13">
      <c r="C101" t="s">
        <v>299</v>
      </c>
      <c r="D101" t="s">
        <v>383</v>
      </c>
      <c r="E101" t="s">
        <v>384</v>
      </c>
      <c r="F101" t="s">
        <v>36</v>
      </c>
      <c r="G101" t="str">
        <f>F_Inputs!F104</f>
        <v/>
      </c>
      <c r="H101" t="str">
        <f>F_Inputs!G104</f>
        <v/>
      </c>
      <c r="I101" t="str">
        <f>F_Inputs!H104</f>
        <v/>
      </c>
      <c r="J101" t="str">
        <f>F_Inputs!I104</f>
        <v/>
      </c>
      <c r="K101" t="str">
        <f>F_Inputs!J104</f>
        <v/>
      </c>
      <c r="L101">
        <f>F_Inputs!K104</f>
        <v>0</v>
      </c>
      <c r="M101" t="str">
        <f xml:space="preserve"> INDEX(Lookup!$G$3:$G$32, MATCH('Inputs - allowances'!D101, Lookup!$F$3:$F$32, 0),)</f>
        <v>Ofwat enh BIO</v>
      </c>
    </row>
    <row r="102" spans="3:13">
      <c r="C102" t="s">
        <v>299</v>
      </c>
      <c r="D102" t="s">
        <v>385</v>
      </c>
      <c r="E102" t="s">
        <v>386</v>
      </c>
      <c r="F102" t="s">
        <v>36</v>
      </c>
      <c r="G102" t="str">
        <f>F_Inputs!F105</f>
        <v/>
      </c>
      <c r="H102" t="str">
        <f>F_Inputs!G105</f>
        <v/>
      </c>
      <c r="I102" t="str">
        <f>F_Inputs!H105</f>
        <v/>
      </c>
      <c r="J102" t="str">
        <f>F_Inputs!I105</f>
        <v/>
      </c>
      <c r="K102" t="str">
        <f>F_Inputs!J105</f>
        <v/>
      </c>
      <c r="L102">
        <f>F_Inputs!K105</f>
        <v>24.131250597027002</v>
      </c>
      <c r="M102" t="str">
        <f xml:space="preserve"> INDEX(Lookup!$G$3:$G$32, MATCH('Inputs - allowances'!D102, Lookup!$F$3:$F$32, 0),)</f>
        <v>Ofwat 3rd WR</v>
      </c>
    </row>
    <row r="103" spans="3:13">
      <c r="C103" t="s">
        <v>299</v>
      </c>
      <c r="D103" t="s">
        <v>387</v>
      </c>
      <c r="E103" t="s">
        <v>388</v>
      </c>
      <c r="F103" t="s">
        <v>36</v>
      </c>
      <c r="G103" t="str">
        <f>F_Inputs!F106</f>
        <v/>
      </c>
      <c r="H103" t="str">
        <f>F_Inputs!G106</f>
        <v/>
      </c>
      <c r="I103" t="str">
        <f>F_Inputs!H106</f>
        <v/>
      </c>
      <c r="J103" t="str">
        <f>F_Inputs!I106</f>
        <v/>
      </c>
      <c r="K103" t="str">
        <f>F_Inputs!J106</f>
        <v/>
      </c>
      <c r="L103">
        <f>F_Inputs!K106</f>
        <v>15.4562680342063</v>
      </c>
      <c r="M103" t="str">
        <f xml:space="preserve"> INDEX(Lookup!$G$3:$G$32, MATCH('Inputs - allowances'!D103, Lookup!$F$3:$F$32, 0),)</f>
        <v>Ofwat 3rd WN</v>
      </c>
    </row>
    <row r="104" spans="3:13">
      <c r="C104" t="s">
        <v>299</v>
      </c>
      <c r="D104" t="s">
        <v>389</v>
      </c>
      <c r="E104" t="s">
        <v>390</v>
      </c>
      <c r="F104" t="s">
        <v>36</v>
      </c>
      <c r="G104" t="str">
        <f>F_Inputs!F107</f>
        <v/>
      </c>
      <c r="H104" t="str">
        <f>F_Inputs!G107</f>
        <v/>
      </c>
      <c r="I104" t="str">
        <f>F_Inputs!H107</f>
        <v/>
      </c>
      <c r="J104" t="str">
        <f>F_Inputs!I107</f>
        <v/>
      </c>
      <c r="K104" t="str">
        <f>F_Inputs!J107</f>
        <v/>
      </c>
      <c r="L104">
        <f>F_Inputs!K107</f>
        <v>1.4701710067182101</v>
      </c>
      <c r="M104" t="str">
        <f xml:space="preserve"> INDEX(Lookup!$G$3:$G$32, MATCH('Inputs - allowances'!D104, Lookup!$F$3:$F$32, 0),)</f>
        <v>Ofwat 3rd WWN</v>
      </c>
    </row>
    <row r="105" spans="3:13">
      <c r="C105" t="s">
        <v>299</v>
      </c>
      <c r="D105" t="s">
        <v>391</v>
      </c>
      <c r="E105" t="s">
        <v>392</v>
      </c>
      <c r="F105" t="s">
        <v>36</v>
      </c>
      <c r="G105" t="str">
        <f>F_Inputs!F108</f>
        <v/>
      </c>
      <c r="H105" t="str">
        <f>F_Inputs!G108</f>
        <v/>
      </c>
      <c r="I105" t="str">
        <f>F_Inputs!H108</f>
        <v/>
      </c>
      <c r="J105" t="str">
        <f>F_Inputs!I108</f>
        <v/>
      </c>
      <c r="K105" t="str">
        <f>F_Inputs!J108</f>
        <v/>
      </c>
      <c r="L105">
        <f>F_Inputs!K108</f>
        <v>0</v>
      </c>
      <c r="M105" t="str">
        <f xml:space="preserve"> INDEX(Lookup!$G$3:$G$32, MATCH('Inputs - allowances'!D105, Lookup!$F$3:$F$32, 0),)</f>
        <v>Ofwat 3rd BIO</v>
      </c>
    </row>
    <row r="106" spans="3:13">
      <c r="C106" t="s">
        <v>299</v>
      </c>
      <c r="D106" t="s">
        <v>393</v>
      </c>
      <c r="E106" t="s">
        <v>394</v>
      </c>
      <c r="F106" t="s">
        <v>36</v>
      </c>
      <c r="G106" t="str">
        <f>F_Inputs!F109</f>
        <v/>
      </c>
      <c r="H106" t="str">
        <f>F_Inputs!G109</f>
        <v/>
      </c>
      <c r="I106" t="str">
        <f>F_Inputs!H109</f>
        <v/>
      </c>
      <c r="J106" t="str">
        <f>F_Inputs!I109</f>
        <v/>
      </c>
      <c r="K106" t="str">
        <f>F_Inputs!J109</f>
        <v/>
      </c>
      <c r="L106">
        <f>F_Inputs!K109</f>
        <v>0</v>
      </c>
      <c r="M106" t="str">
        <f xml:space="preserve"> INDEX(Lookup!$G$3:$G$32, MATCH('Inputs - allowances'!D106, Lookup!$F$3:$F$32, 0),)</f>
        <v>Ofwat cash WR</v>
      </c>
    </row>
    <row r="107" spans="3:13">
      <c r="C107" t="s">
        <v>299</v>
      </c>
      <c r="D107" t="s">
        <v>395</v>
      </c>
      <c r="E107" t="s">
        <v>396</v>
      </c>
      <c r="F107" t="s">
        <v>36</v>
      </c>
      <c r="G107" t="str">
        <f>F_Inputs!F110</f>
        <v/>
      </c>
      <c r="H107" t="str">
        <f>F_Inputs!G110</f>
        <v/>
      </c>
      <c r="I107" t="str">
        <f>F_Inputs!H110</f>
        <v/>
      </c>
      <c r="J107" t="str">
        <f>F_Inputs!I110</f>
        <v/>
      </c>
      <c r="K107" t="str">
        <f>F_Inputs!J110</f>
        <v/>
      </c>
      <c r="L107">
        <f>F_Inputs!K110</f>
        <v>0</v>
      </c>
      <c r="M107" t="str">
        <f xml:space="preserve"> INDEX(Lookup!$G$3:$G$32, MATCH('Inputs - allowances'!D107, Lookup!$F$3:$F$32, 0),)</f>
        <v>Ofwat cash WN</v>
      </c>
    </row>
    <row r="108" spans="3:13">
      <c r="C108" t="s">
        <v>299</v>
      </c>
      <c r="D108" t="s">
        <v>397</v>
      </c>
      <c r="E108" t="s">
        <v>398</v>
      </c>
      <c r="F108" t="s">
        <v>36</v>
      </c>
      <c r="G108" t="str">
        <f>F_Inputs!F111</f>
        <v/>
      </c>
      <c r="H108" t="str">
        <f>F_Inputs!G111</f>
        <v/>
      </c>
      <c r="I108" t="str">
        <f>F_Inputs!H111</f>
        <v/>
      </c>
      <c r="J108" t="str">
        <f>F_Inputs!I111</f>
        <v/>
      </c>
      <c r="K108" t="str">
        <f>F_Inputs!J111</f>
        <v/>
      </c>
      <c r="L108">
        <f>F_Inputs!K111</f>
        <v>0</v>
      </c>
      <c r="M108" t="str">
        <f xml:space="preserve"> INDEX(Lookup!$G$3:$G$32, MATCH('Inputs - allowances'!D108, Lookup!$F$3:$F$32, 0),)</f>
        <v>Ofwat SDS WR</v>
      </c>
    </row>
    <row r="109" spans="3:13">
      <c r="C109" t="s">
        <v>299</v>
      </c>
      <c r="D109" t="s">
        <v>399</v>
      </c>
      <c r="E109" t="s">
        <v>400</v>
      </c>
      <c r="F109" t="s">
        <v>36</v>
      </c>
      <c r="G109" t="str">
        <f>F_Inputs!F112</f>
        <v/>
      </c>
      <c r="H109" t="str">
        <f>F_Inputs!G112</f>
        <v/>
      </c>
      <c r="I109" t="str">
        <f>F_Inputs!H112</f>
        <v/>
      </c>
      <c r="J109" t="str">
        <f>F_Inputs!I112</f>
        <v/>
      </c>
      <c r="K109" t="str">
        <f>F_Inputs!J112</f>
        <v/>
      </c>
      <c r="L109">
        <f>F_Inputs!K112</f>
        <v>0</v>
      </c>
      <c r="M109" t="str">
        <f xml:space="preserve"> INDEX(Lookup!$G$3:$G$32, MATCH('Inputs - allowances'!D109, Lookup!$F$3:$F$32, 0),)</f>
        <v>Ofwat SDS WN</v>
      </c>
    </row>
    <row r="110" spans="3:13">
      <c r="C110" t="s">
        <v>299</v>
      </c>
      <c r="D110" t="s">
        <v>401</v>
      </c>
      <c r="E110" t="s">
        <v>402</v>
      </c>
      <c r="F110" t="s">
        <v>36</v>
      </c>
      <c r="G110">
        <f>F_Inputs!F113</f>
        <v>-4.0082190837851299E-2</v>
      </c>
      <c r="H110">
        <f>F_Inputs!G113</f>
        <v>-3.8009648287211102E-2</v>
      </c>
      <c r="I110">
        <f>F_Inputs!H113</f>
        <v>-3.2327205868273097E-2</v>
      </c>
      <c r="J110">
        <f>F_Inputs!I113</f>
        <v>-3.0524271415276898E-2</v>
      </c>
      <c r="K110">
        <f>F_Inputs!J113</f>
        <v>-2.9669591815649099E-2</v>
      </c>
      <c r="L110" t="str">
        <f>F_Inputs!K113</f>
        <v/>
      </c>
      <c r="M110" t="str">
        <f xml:space="preserve"> INDEX(Lookup!$G$3:$G$32, MATCH('Inputs - allowances'!D110, Lookup!$F$3:$F$32, 0),)</f>
        <v>Op lease WR</v>
      </c>
    </row>
    <row r="111" spans="3:13">
      <c r="C111" t="s">
        <v>299</v>
      </c>
      <c r="D111" t="s">
        <v>403</v>
      </c>
      <c r="E111" t="s">
        <v>404</v>
      </c>
      <c r="F111" t="s">
        <v>36</v>
      </c>
      <c r="G111">
        <f>F_Inputs!F114</f>
        <v>-0.47414298917946102</v>
      </c>
      <c r="H111">
        <f>F_Inputs!G114</f>
        <v>-0.44946409099627199</v>
      </c>
      <c r="I111">
        <f>F_Inputs!H114</f>
        <v>-5.63417016561331E-2</v>
      </c>
      <c r="J111">
        <f>F_Inputs!I114</f>
        <v>-5.3866361321076799E-2</v>
      </c>
      <c r="K111">
        <f>F_Inputs!J114</f>
        <v>-5.14854681506852E-2</v>
      </c>
      <c r="L111" t="str">
        <f>F_Inputs!K114</f>
        <v/>
      </c>
      <c r="M111" t="str">
        <f xml:space="preserve"> INDEX(Lookup!$G$3:$G$32, MATCH('Inputs - allowances'!D111, Lookup!$F$3:$F$32, 0),)</f>
        <v>Op lease WN</v>
      </c>
    </row>
    <row r="112" spans="3:13">
      <c r="C112" t="s">
        <v>299</v>
      </c>
      <c r="D112" t="s">
        <v>405</v>
      </c>
      <c r="E112" t="s">
        <v>406</v>
      </c>
      <c r="F112" t="s">
        <v>36</v>
      </c>
      <c r="G112">
        <f>F_Inputs!F115</f>
        <v>-0.729300350366758</v>
      </c>
      <c r="H112">
        <f>F_Inputs!G115</f>
        <v>-0.602452925352298</v>
      </c>
      <c r="I112">
        <f>F_Inputs!H115</f>
        <v>-0.47751901239706301</v>
      </c>
      <c r="J112">
        <f>F_Inputs!I115</f>
        <v>-0.45517075316309902</v>
      </c>
      <c r="K112">
        <f>F_Inputs!J115</f>
        <v>-0.433699621540518</v>
      </c>
      <c r="L112" t="str">
        <f>F_Inputs!K115</f>
        <v/>
      </c>
      <c r="M112" t="str">
        <f xml:space="preserve"> INDEX(Lookup!$G$3:$G$32, MATCH('Inputs - allowances'!D112, Lookup!$F$3:$F$32, 0),)</f>
        <v>Op lease WWN</v>
      </c>
    </row>
    <row r="113" spans="3:13">
      <c r="C113" t="s">
        <v>299</v>
      </c>
      <c r="D113" t="s">
        <v>407</v>
      </c>
      <c r="E113" t="s">
        <v>408</v>
      </c>
      <c r="F113" t="s">
        <v>36</v>
      </c>
      <c r="G113">
        <f>F_Inputs!F116</f>
        <v>-8.5052453729099101E-2</v>
      </c>
      <c r="H113">
        <f>F_Inputs!G116</f>
        <v>-1.3303376900523901E-2</v>
      </c>
      <c r="I113">
        <f>F_Inputs!H116</f>
        <v>-1.29308823473092E-2</v>
      </c>
      <c r="J113">
        <f>F_Inputs!I116</f>
        <v>-1.2568817641584599E-2</v>
      </c>
      <c r="K113">
        <f>F_Inputs!J116</f>
        <v>-1.2216890747620199E-2</v>
      </c>
      <c r="L113" t="str">
        <f>F_Inputs!K116</f>
        <v/>
      </c>
      <c r="M113" t="str">
        <f xml:space="preserve"> INDEX(Lookup!$G$3:$G$32, MATCH('Inputs - allowances'!D113, Lookup!$F$3:$F$32, 0),)</f>
        <v>Op lease BIO</v>
      </c>
    </row>
    <row r="114" spans="3:13">
      <c r="C114" t="s">
        <v>299</v>
      </c>
      <c r="D114" t="s">
        <v>409</v>
      </c>
      <c r="E114" t="s">
        <v>410</v>
      </c>
      <c r="F114" t="s">
        <v>36</v>
      </c>
      <c r="G114">
        <f>F_Inputs!F117</f>
        <v>0</v>
      </c>
      <c r="H114">
        <f>F_Inputs!G117</f>
        <v>0</v>
      </c>
      <c r="I114">
        <f>F_Inputs!H117</f>
        <v>0</v>
      </c>
      <c r="J114">
        <f>F_Inputs!I117</f>
        <v>0</v>
      </c>
      <c r="K114">
        <f>F_Inputs!J117</f>
        <v>0</v>
      </c>
      <c r="L114" t="str">
        <f>F_Inputs!K117</f>
        <v/>
      </c>
      <c r="M114" t="str">
        <f xml:space="preserve"> INDEX(Lookup!$G$3:$G$32, MATCH('Inputs - allowances'!D114, Lookup!$F$3:$F$32, 0),)</f>
        <v>Op lease DMMY</v>
      </c>
    </row>
    <row r="115" spans="3:13">
      <c r="C115" t="s">
        <v>299</v>
      </c>
      <c r="D115" t="s">
        <v>411</v>
      </c>
      <c r="E115" t="s">
        <v>412</v>
      </c>
      <c r="F115" t="s">
        <v>36</v>
      </c>
      <c r="G115">
        <f>F_Inputs!F118</f>
        <v>0.32511117409719098</v>
      </c>
      <c r="H115">
        <f>F_Inputs!G118</f>
        <v>0.32535903207162398</v>
      </c>
      <c r="I115">
        <f>F_Inputs!H118</f>
        <v>0.32547442144671301</v>
      </c>
      <c r="J115">
        <f>F_Inputs!I118</f>
        <v>0.32553079945815799</v>
      </c>
      <c r="K115">
        <f>F_Inputs!J118</f>
        <v>0.32502939546141302</v>
      </c>
      <c r="L115" t="str">
        <f>F_Inputs!K118</f>
        <v/>
      </c>
      <c r="M115" t="str">
        <f xml:space="preserve"> INDEX(Lookup!$G$3:$G$32, MATCH('Inputs - allowances'!D115, Lookup!$F$3:$F$32, 0),)</f>
        <v>PDRC WR</v>
      </c>
    </row>
    <row r="116" spans="3:13">
      <c r="C116" t="s">
        <v>299</v>
      </c>
      <c r="D116" t="s">
        <v>413</v>
      </c>
      <c r="E116" t="s">
        <v>414</v>
      </c>
      <c r="F116" t="s">
        <v>36</v>
      </c>
      <c r="G116">
        <f>F_Inputs!F119</f>
        <v>4.8406331217180298</v>
      </c>
      <c r="H116">
        <f>F_Inputs!G119</f>
        <v>4.8407880329520498</v>
      </c>
      <c r="I116">
        <f>F_Inputs!H119</f>
        <v>4.8402882836031198</v>
      </c>
      <c r="J116">
        <f>F_Inputs!I119</f>
        <v>4.8402482090408903</v>
      </c>
      <c r="K116">
        <f>F_Inputs!J119</f>
        <v>4.8408224164282601</v>
      </c>
      <c r="L116" t="str">
        <f>F_Inputs!K119</f>
        <v/>
      </c>
      <c r="M116" t="str">
        <f xml:space="preserve"> INDEX(Lookup!$G$3:$G$32, MATCH('Inputs - allowances'!D116, Lookup!$F$3:$F$32, 0),)</f>
        <v>PDRC WN</v>
      </c>
    </row>
    <row r="117" spans="3:13">
      <c r="C117" t="s">
        <v>299</v>
      </c>
      <c r="D117" t="s">
        <v>415</v>
      </c>
      <c r="E117" t="s">
        <v>416</v>
      </c>
      <c r="F117" t="s">
        <v>36</v>
      </c>
      <c r="G117">
        <f>F_Inputs!F120</f>
        <v>1.9867015343229799</v>
      </c>
      <c r="H117">
        <f>F_Inputs!G120</f>
        <v>1.9864719808024101</v>
      </c>
      <c r="I117">
        <f>F_Inputs!H120</f>
        <v>1.9868318096345501</v>
      </c>
      <c r="J117">
        <f>F_Inputs!I120</f>
        <v>1.9868380801919401</v>
      </c>
      <c r="K117">
        <f>F_Inputs!J120</f>
        <v>1.98671813912213</v>
      </c>
      <c r="L117" t="str">
        <f>F_Inputs!K120</f>
        <v/>
      </c>
      <c r="M117" t="str">
        <f xml:space="preserve"> INDEX(Lookup!$G$3:$G$32, MATCH('Inputs - allowances'!D117, Lookup!$F$3:$F$32, 0),)</f>
        <v>PDRC WWN</v>
      </c>
    </row>
    <row r="118" spans="3:13">
      <c r="C118" t="s">
        <v>299</v>
      </c>
      <c r="D118" t="s">
        <v>417</v>
      </c>
      <c r="E118" t="s">
        <v>418</v>
      </c>
      <c r="F118" t="s">
        <v>36</v>
      </c>
      <c r="G118">
        <f>F_Inputs!F121</f>
        <v>0.26745599051345298</v>
      </c>
      <c r="H118">
        <f>F_Inputs!G121</f>
        <v>0.267282774825574</v>
      </c>
      <c r="I118">
        <f>F_Inputs!H121</f>
        <v>0.26730730596727997</v>
      </c>
      <c r="J118">
        <f>F_Inputs!I121</f>
        <v>0.26728473196067498</v>
      </c>
      <c r="K118">
        <f>F_Inputs!J121</f>
        <v>0.26733186963986</v>
      </c>
      <c r="L118" t="str">
        <f>F_Inputs!K121</f>
        <v/>
      </c>
      <c r="M118" t="str">
        <f xml:space="preserve"> INDEX(Lookup!$G$3:$G$32, MATCH('Inputs - allowances'!D118, Lookup!$F$3:$F$32, 0),)</f>
        <v>PDRC BIO</v>
      </c>
    </row>
    <row r="119" spans="3:13">
      <c r="C119" t="s">
        <v>299</v>
      </c>
      <c r="D119" t="s">
        <v>419</v>
      </c>
      <c r="E119" t="s">
        <v>420</v>
      </c>
      <c r="F119" t="s">
        <v>36</v>
      </c>
      <c r="G119">
        <f>F_Inputs!F122</f>
        <v>0</v>
      </c>
      <c r="H119">
        <f>F_Inputs!G122</f>
        <v>0</v>
      </c>
      <c r="I119">
        <f>F_Inputs!H122</f>
        <v>0</v>
      </c>
      <c r="J119">
        <f>F_Inputs!I122</f>
        <v>0</v>
      </c>
      <c r="K119">
        <f>F_Inputs!J122</f>
        <v>0</v>
      </c>
      <c r="L119" t="str">
        <f>F_Inputs!K122</f>
        <v/>
      </c>
      <c r="M119" t="str">
        <f xml:space="preserve"> INDEX(Lookup!$G$3:$G$32, MATCH('Inputs - allowances'!D119, Lookup!$F$3:$F$32, 0),)</f>
        <v>PDRC DMMY</v>
      </c>
    </row>
    <row r="120" spans="3:13">
      <c r="C120" t="s">
        <v>299</v>
      </c>
      <c r="D120" t="s">
        <v>421</v>
      </c>
      <c r="E120" t="s">
        <v>422</v>
      </c>
      <c r="F120" t="s">
        <v>36</v>
      </c>
      <c r="G120">
        <f>F_Inputs!F123</f>
        <v>0</v>
      </c>
      <c r="H120">
        <f>F_Inputs!G123</f>
        <v>0</v>
      </c>
      <c r="I120">
        <f>F_Inputs!H123</f>
        <v>0</v>
      </c>
      <c r="J120">
        <f>F_Inputs!I123</f>
        <v>0</v>
      </c>
      <c r="K120">
        <f>F_Inputs!J123</f>
        <v>0</v>
      </c>
      <c r="L120">
        <f>F_Inputs!K123</f>
        <v>0</v>
      </c>
      <c r="M120" t="str">
        <f xml:space="preserve"> INDEX(Lookup!$G$3:$G$32, MATCH('Inputs - allowances'!D120, Lookup!$F$3:$F$32, 0),)</f>
        <v>Ofwat enh DMMY</v>
      </c>
    </row>
    <row r="121" spans="3:13">
      <c r="C121" t="s">
        <v>299</v>
      </c>
      <c r="D121" t="s">
        <v>423</v>
      </c>
      <c r="E121" t="s">
        <v>424</v>
      </c>
      <c r="F121" t="s">
        <v>36</v>
      </c>
      <c r="G121">
        <f>F_Inputs!F124</f>
        <v>0</v>
      </c>
      <c r="H121">
        <f>F_Inputs!G124</f>
        <v>0</v>
      </c>
      <c r="I121">
        <f>F_Inputs!H124</f>
        <v>0</v>
      </c>
      <c r="J121">
        <f>F_Inputs!I124</f>
        <v>0</v>
      </c>
      <c r="K121">
        <f>F_Inputs!J124</f>
        <v>0</v>
      </c>
      <c r="L121">
        <f>F_Inputs!K124</f>
        <v>0</v>
      </c>
      <c r="M121" t="str">
        <f xml:space="preserve"> INDEX(Lookup!$G$3:$G$32, MATCH('Inputs - allowances'!D121, Lookup!$F$3:$F$32, 0),)</f>
        <v>Ofwat enh DMMY</v>
      </c>
    </row>
    <row r="122" spans="3:13">
      <c r="C122" t="s">
        <v>299</v>
      </c>
      <c r="D122" t="s">
        <v>425</v>
      </c>
      <c r="E122" t="s">
        <v>426</v>
      </c>
      <c r="F122" t="s">
        <v>36</v>
      </c>
      <c r="G122" t="str">
        <f>F_Inputs!F125</f>
        <v/>
      </c>
      <c r="H122" t="str">
        <f>F_Inputs!G125</f>
        <v/>
      </c>
      <c r="I122" t="str">
        <f>F_Inputs!H125</f>
        <v/>
      </c>
      <c r="J122" t="str">
        <f>F_Inputs!I125</f>
        <v/>
      </c>
      <c r="K122" t="str">
        <f>F_Inputs!J125</f>
        <v/>
      </c>
      <c r="L122">
        <f>F_Inputs!K125</f>
        <v>4.1047953406118998</v>
      </c>
      <c r="M122" t="str">
        <f xml:space="preserve"> INDEX(Lookup!$G$3:$G$32, MATCH('Inputs - allowances'!D122, Lookup!$F$3:$F$32, 0),)</f>
        <v>Ofwat non-s185 WN</v>
      </c>
    </row>
    <row r="123" spans="3:13">
      <c r="C123" t="s">
        <v>299</v>
      </c>
      <c r="D123" t="s">
        <v>427</v>
      </c>
      <c r="E123" t="s">
        <v>428</v>
      </c>
      <c r="F123" t="s">
        <v>36</v>
      </c>
      <c r="G123" t="str">
        <f>F_Inputs!F126</f>
        <v/>
      </c>
      <c r="H123" t="str">
        <f>F_Inputs!G126</f>
        <v/>
      </c>
      <c r="I123" t="str">
        <f>F_Inputs!H126</f>
        <v/>
      </c>
      <c r="J123" t="str">
        <f>F_Inputs!I126</f>
        <v/>
      </c>
      <c r="K123" t="str">
        <f>F_Inputs!J126</f>
        <v/>
      </c>
      <c r="L123">
        <f>F_Inputs!K126</f>
        <v>1.27155187733376</v>
      </c>
      <c r="M123" t="str">
        <f xml:space="preserve"> INDEX(Lookup!$G$3:$G$32, MATCH('Inputs - allowances'!D123, Lookup!$F$3:$F$32, 0),)</f>
        <v>Ofwat non-s185 WWN</v>
      </c>
    </row>
    <row r="124" spans="3:13">
      <c r="C124" t="s">
        <v>311</v>
      </c>
      <c r="D124" t="s">
        <v>369</v>
      </c>
      <c r="E124" t="s">
        <v>370</v>
      </c>
      <c r="F124" t="s">
        <v>36</v>
      </c>
      <c r="G124" t="str">
        <f>F_Inputs!F127</f>
        <v/>
      </c>
      <c r="H124" t="str">
        <f>F_Inputs!G127</f>
        <v/>
      </c>
      <c r="I124" t="str">
        <f>F_Inputs!H127</f>
        <v/>
      </c>
      <c r="J124" t="str">
        <f>F_Inputs!I127</f>
        <v/>
      </c>
      <c r="K124" t="str">
        <f>F_Inputs!J127</f>
        <v/>
      </c>
      <c r="L124">
        <f>F_Inputs!K127</f>
        <v>280.23281840473902</v>
      </c>
      <c r="M124" t="str">
        <f xml:space="preserve"> INDEX(Lookup!$G$3:$G$32, MATCH('Inputs - allowances'!D124, Lookup!$F$3:$F$32, 0),)</f>
        <v>Ofwat base WR</v>
      </c>
    </row>
    <row r="125" spans="3:13">
      <c r="C125" t="s">
        <v>311</v>
      </c>
      <c r="D125" t="s">
        <v>371</v>
      </c>
      <c r="E125" t="s">
        <v>372</v>
      </c>
      <c r="F125" t="s">
        <v>36</v>
      </c>
      <c r="G125" t="str">
        <f>F_Inputs!F128</f>
        <v/>
      </c>
      <c r="H125" t="str">
        <f>F_Inputs!G128</f>
        <v/>
      </c>
      <c r="I125" t="str">
        <f>F_Inputs!H128</f>
        <v/>
      </c>
      <c r="J125" t="str">
        <f>F_Inputs!I128</f>
        <v/>
      </c>
      <c r="K125" t="str">
        <f>F_Inputs!J128</f>
        <v/>
      </c>
      <c r="L125">
        <f>F_Inputs!K128</f>
        <v>2183.10931816742</v>
      </c>
      <c r="M125" t="str">
        <f xml:space="preserve"> INDEX(Lookup!$G$3:$G$32, MATCH('Inputs - allowances'!D125, Lookup!$F$3:$F$32, 0),)</f>
        <v>Ofwat base WN</v>
      </c>
    </row>
    <row r="126" spans="3:13">
      <c r="C126" t="s">
        <v>311</v>
      </c>
      <c r="D126" t="s">
        <v>373</v>
      </c>
      <c r="E126" t="s">
        <v>374</v>
      </c>
      <c r="F126" t="s">
        <v>36</v>
      </c>
      <c r="G126" t="str">
        <f>F_Inputs!F129</f>
        <v/>
      </c>
      <c r="H126" t="str">
        <f>F_Inputs!G129</f>
        <v/>
      </c>
      <c r="I126" t="str">
        <f>F_Inputs!H129</f>
        <v/>
      </c>
      <c r="J126" t="str">
        <f>F_Inputs!I129</f>
        <v/>
      </c>
      <c r="K126" t="str">
        <f>F_Inputs!J129</f>
        <v/>
      </c>
      <c r="L126">
        <f>F_Inputs!K129</f>
        <v>2332.6215711383802</v>
      </c>
      <c r="M126" t="str">
        <f xml:space="preserve"> INDEX(Lookup!$G$3:$G$32, MATCH('Inputs - allowances'!D126, Lookup!$F$3:$F$32, 0),)</f>
        <v>Ofwat base WWN</v>
      </c>
    </row>
    <row r="127" spans="3:13">
      <c r="C127" t="s">
        <v>311</v>
      </c>
      <c r="D127" t="s">
        <v>375</v>
      </c>
      <c r="E127" t="s">
        <v>376</v>
      </c>
      <c r="F127" t="s">
        <v>36</v>
      </c>
      <c r="G127" t="str">
        <f>F_Inputs!F130</f>
        <v/>
      </c>
      <c r="H127" t="str">
        <f>F_Inputs!G130</f>
        <v/>
      </c>
      <c r="I127" t="str">
        <f>F_Inputs!H130</f>
        <v/>
      </c>
      <c r="J127" t="str">
        <f>F_Inputs!I130</f>
        <v/>
      </c>
      <c r="K127" t="str">
        <f>F_Inputs!J130</f>
        <v/>
      </c>
      <c r="L127">
        <f>F_Inputs!K130</f>
        <v>310.95089707280698</v>
      </c>
      <c r="M127" t="str">
        <f xml:space="preserve"> INDEX(Lookup!$G$3:$G$32, MATCH('Inputs - allowances'!D127, Lookup!$F$3:$F$32, 0),)</f>
        <v>Ofwat base BIO</v>
      </c>
    </row>
    <row r="128" spans="3:13">
      <c r="C128" t="s">
        <v>311</v>
      </c>
      <c r="D128" t="s">
        <v>377</v>
      </c>
      <c r="E128" t="s">
        <v>378</v>
      </c>
      <c r="F128" t="s">
        <v>36</v>
      </c>
      <c r="G128" t="str">
        <f>F_Inputs!F131</f>
        <v/>
      </c>
      <c r="H128" t="str">
        <f>F_Inputs!G131</f>
        <v/>
      </c>
      <c r="I128" t="str">
        <f>F_Inputs!H131</f>
        <v/>
      </c>
      <c r="J128" t="str">
        <f>F_Inputs!I131</f>
        <v/>
      </c>
      <c r="K128" t="str">
        <f>F_Inputs!J131</f>
        <v/>
      </c>
      <c r="L128">
        <f>F_Inputs!K131</f>
        <v>59.611414104851598</v>
      </c>
      <c r="M128" t="str">
        <f xml:space="preserve"> INDEX(Lookup!$G$3:$G$32, MATCH('Inputs - allowances'!D128, Lookup!$F$3:$F$32, 0),)</f>
        <v>Ofwat enh WR</v>
      </c>
    </row>
    <row r="129" spans="3:13">
      <c r="C129" t="s">
        <v>311</v>
      </c>
      <c r="D129" t="s">
        <v>379</v>
      </c>
      <c r="E129" t="s">
        <v>380</v>
      </c>
      <c r="F129" t="s">
        <v>36</v>
      </c>
      <c r="G129" t="str">
        <f>F_Inputs!F132</f>
        <v/>
      </c>
      <c r="H129" t="str">
        <f>F_Inputs!G132</f>
        <v/>
      </c>
      <c r="I129" t="str">
        <f>F_Inputs!H132</f>
        <v/>
      </c>
      <c r="J129" t="str">
        <f>F_Inputs!I132</f>
        <v/>
      </c>
      <c r="K129" t="str">
        <f>F_Inputs!J132</f>
        <v/>
      </c>
      <c r="L129">
        <f>F_Inputs!K132</f>
        <v>352.24565551407397</v>
      </c>
      <c r="M129" t="str">
        <f xml:space="preserve"> INDEX(Lookup!$G$3:$G$32, MATCH('Inputs - allowances'!D129, Lookup!$F$3:$F$32, 0),)</f>
        <v>Ofwat enh WN</v>
      </c>
    </row>
    <row r="130" spans="3:13">
      <c r="C130" t="s">
        <v>311</v>
      </c>
      <c r="D130" t="s">
        <v>381</v>
      </c>
      <c r="E130" t="s">
        <v>382</v>
      </c>
      <c r="F130" t="s">
        <v>36</v>
      </c>
      <c r="G130" t="str">
        <f>F_Inputs!F133</f>
        <v/>
      </c>
      <c r="H130" t="str">
        <f>F_Inputs!G133</f>
        <v/>
      </c>
      <c r="I130" t="str">
        <f>F_Inputs!H133</f>
        <v/>
      </c>
      <c r="J130" t="str">
        <f>F_Inputs!I133</f>
        <v/>
      </c>
      <c r="K130" t="str">
        <f>F_Inputs!J133</f>
        <v/>
      </c>
      <c r="L130">
        <f>F_Inputs!K133</f>
        <v>452.09994861104002</v>
      </c>
      <c r="M130" t="str">
        <f xml:space="preserve"> INDEX(Lookup!$G$3:$G$32, MATCH('Inputs - allowances'!D130, Lookup!$F$3:$F$32, 0),)</f>
        <v>Ofwat enh WWN</v>
      </c>
    </row>
    <row r="131" spans="3:13">
      <c r="C131" t="s">
        <v>311</v>
      </c>
      <c r="D131" t="s">
        <v>383</v>
      </c>
      <c r="E131" t="s">
        <v>384</v>
      </c>
      <c r="F131" t="s">
        <v>36</v>
      </c>
      <c r="G131" t="str">
        <f>F_Inputs!F134</f>
        <v/>
      </c>
      <c r="H131" t="str">
        <f>F_Inputs!G134</f>
        <v/>
      </c>
      <c r="I131" t="str">
        <f>F_Inputs!H134</f>
        <v/>
      </c>
      <c r="J131" t="str">
        <f>F_Inputs!I134</f>
        <v/>
      </c>
      <c r="K131" t="str">
        <f>F_Inputs!J134</f>
        <v/>
      </c>
      <c r="L131">
        <f>F_Inputs!K134</f>
        <v>0</v>
      </c>
      <c r="M131" t="str">
        <f xml:space="preserve"> INDEX(Lookup!$G$3:$G$32, MATCH('Inputs - allowances'!D131, Lookup!$F$3:$F$32, 0),)</f>
        <v>Ofwat enh BIO</v>
      </c>
    </row>
    <row r="132" spans="3:13">
      <c r="C132" t="s">
        <v>311</v>
      </c>
      <c r="D132" t="s">
        <v>385</v>
      </c>
      <c r="E132" t="s">
        <v>386</v>
      </c>
      <c r="F132" t="s">
        <v>36</v>
      </c>
      <c r="G132" t="str">
        <f>F_Inputs!F135</f>
        <v/>
      </c>
      <c r="H132" t="str">
        <f>F_Inputs!G135</f>
        <v/>
      </c>
      <c r="I132" t="str">
        <f>F_Inputs!H135</f>
        <v/>
      </c>
      <c r="J132" t="str">
        <f>F_Inputs!I135</f>
        <v/>
      </c>
      <c r="K132" t="str">
        <f>F_Inputs!J135</f>
        <v/>
      </c>
      <c r="L132">
        <f>F_Inputs!K135</f>
        <v>11.0583817049496</v>
      </c>
      <c r="M132" t="str">
        <f xml:space="preserve"> INDEX(Lookup!$G$3:$G$32, MATCH('Inputs - allowances'!D132, Lookup!$F$3:$F$32, 0),)</f>
        <v>Ofwat 3rd WR</v>
      </c>
    </row>
    <row r="133" spans="3:13">
      <c r="C133" t="s">
        <v>311</v>
      </c>
      <c r="D133" t="s">
        <v>387</v>
      </c>
      <c r="E133" t="s">
        <v>388</v>
      </c>
      <c r="F133" t="s">
        <v>36</v>
      </c>
      <c r="G133" t="str">
        <f>F_Inputs!F136</f>
        <v/>
      </c>
      <c r="H133" t="str">
        <f>F_Inputs!G136</f>
        <v/>
      </c>
      <c r="I133" t="str">
        <f>F_Inputs!H136</f>
        <v/>
      </c>
      <c r="J133" t="str">
        <f>F_Inputs!I136</f>
        <v/>
      </c>
      <c r="K133" t="str">
        <f>F_Inputs!J136</f>
        <v/>
      </c>
      <c r="L133">
        <f>F_Inputs!K136</f>
        <v>27.337699510837101</v>
      </c>
      <c r="M133" t="str">
        <f xml:space="preserve"> INDEX(Lookup!$G$3:$G$32, MATCH('Inputs - allowances'!D133, Lookup!$F$3:$F$32, 0),)</f>
        <v>Ofwat 3rd WN</v>
      </c>
    </row>
    <row r="134" spans="3:13">
      <c r="C134" t="s">
        <v>311</v>
      </c>
      <c r="D134" t="s">
        <v>389</v>
      </c>
      <c r="E134" t="s">
        <v>390</v>
      </c>
      <c r="F134" t="s">
        <v>36</v>
      </c>
      <c r="G134" t="str">
        <f>F_Inputs!F137</f>
        <v/>
      </c>
      <c r="H134" t="str">
        <f>F_Inputs!G137</f>
        <v/>
      </c>
      <c r="I134" t="str">
        <f>F_Inputs!H137</f>
        <v/>
      </c>
      <c r="J134" t="str">
        <f>F_Inputs!I137</f>
        <v/>
      </c>
      <c r="K134" t="str">
        <f>F_Inputs!J137</f>
        <v/>
      </c>
      <c r="L134">
        <f>F_Inputs!K137</f>
        <v>3.44168598903642</v>
      </c>
      <c r="M134" t="str">
        <f xml:space="preserve"> INDEX(Lookup!$G$3:$G$32, MATCH('Inputs - allowances'!D134, Lookup!$F$3:$F$32, 0),)</f>
        <v>Ofwat 3rd WWN</v>
      </c>
    </row>
    <row r="135" spans="3:13">
      <c r="C135" t="s">
        <v>311</v>
      </c>
      <c r="D135" t="s">
        <v>391</v>
      </c>
      <c r="E135" t="s">
        <v>392</v>
      </c>
      <c r="F135" t="s">
        <v>36</v>
      </c>
      <c r="G135" t="str">
        <f>F_Inputs!F138</f>
        <v/>
      </c>
      <c r="H135" t="str">
        <f>F_Inputs!G138</f>
        <v/>
      </c>
      <c r="I135" t="str">
        <f>F_Inputs!H138</f>
        <v/>
      </c>
      <c r="J135" t="str">
        <f>F_Inputs!I138</f>
        <v/>
      </c>
      <c r="K135" t="str">
        <f>F_Inputs!J138</f>
        <v/>
      </c>
      <c r="L135">
        <f>F_Inputs!K138</f>
        <v>0</v>
      </c>
      <c r="M135" t="str">
        <f xml:space="preserve"> INDEX(Lookup!$G$3:$G$32, MATCH('Inputs - allowances'!D135, Lookup!$F$3:$F$32, 0),)</f>
        <v>Ofwat 3rd BIO</v>
      </c>
    </row>
    <row r="136" spans="3:13">
      <c r="C136" t="s">
        <v>311</v>
      </c>
      <c r="D136" t="s">
        <v>393</v>
      </c>
      <c r="E136" t="s">
        <v>394</v>
      </c>
      <c r="F136" t="s">
        <v>36</v>
      </c>
      <c r="G136" t="str">
        <f>F_Inputs!F139</f>
        <v/>
      </c>
      <c r="H136" t="str">
        <f>F_Inputs!G139</f>
        <v/>
      </c>
      <c r="I136" t="str">
        <f>F_Inputs!H139</f>
        <v/>
      </c>
      <c r="J136" t="str">
        <f>F_Inputs!I139</f>
        <v/>
      </c>
      <c r="K136" t="str">
        <f>F_Inputs!J139</f>
        <v/>
      </c>
      <c r="L136">
        <f>F_Inputs!K139</f>
        <v>0</v>
      </c>
      <c r="M136" t="str">
        <f xml:space="preserve"> INDEX(Lookup!$G$3:$G$32, MATCH('Inputs - allowances'!D136, Lookup!$F$3:$F$32, 0),)</f>
        <v>Ofwat cash WR</v>
      </c>
    </row>
    <row r="137" spans="3:13">
      <c r="C137" t="s">
        <v>311</v>
      </c>
      <c r="D137" t="s">
        <v>395</v>
      </c>
      <c r="E137" t="s">
        <v>396</v>
      </c>
      <c r="F137" t="s">
        <v>36</v>
      </c>
      <c r="G137" t="str">
        <f>F_Inputs!F140</f>
        <v/>
      </c>
      <c r="H137" t="str">
        <f>F_Inputs!G140</f>
        <v/>
      </c>
      <c r="I137" t="str">
        <f>F_Inputs!H140</f>
        <v/>
      </c>
      <c r="J137" t="str">
        <f>F_Inputs!I140</f>
        <v/>
      </c>
      <c r="K137" t="str">
        <f>F_Inputs!J140</f>
        <v/>
      </c>
      <c r="L137">
        <f>F_Inputs!K140</f>
        <v>0</v>
      </c>
      <c r="M137" t="str">
        <f xml:space="preserve"> INDEX(Lookup!$G$3:$G$32, MATCH('Inputs - allowances'!D137, Lookup!$F$3:$F$32, 0),)</f>
        <v>Ofwat cash WN</v>
      </c>
    </row>
    <row r="138" spans="3:13">
      <c r="C138" t="s">
        <v>311</v>
      </c>
      <c r="D138" t="s">
        <v>397</v>
      </c>
      <c r="E138" t="s">
        <v>398</v>
      </c>
      <c r="F138" t="s">
        <v>36</v>
      </c>
      <c r="G138" t="str">
        <f>F_Inputs!F141</f>
        <v/>
      </c>
      <c r="H138" t="str">
        <f>F_Inputs!G141</f>
        <v/>
      </c>
      <c r="I138" t="str">
        <f>F_Inputs!H141</f>
        <v/>
      </c>
      <c r="J138" t="str">
        <f>F_Inputs!I141</f>
        <v/>
      </c>
      <c r="K138" t="str">
        <f>F_Inputs!J141</f>
        <v/>
      </c>
      <c r="L138">
        <f>F_Inputs!K141</f>
        <v>42.498333333333299</v>
      </c>
      <c r="M138" t="str">
        <f xml:space="preserve"> INDEX(Lookup!$G$3:$G$32, MATCH('Inputs - allowances'!D138, Lookup!$F$3:$F$32, 0),)</f>
        <v>Ofwat SDS WR</v>
      </c>
    </row>
    <row r="139" spans="3:13">
      <c r="C139" t="s">
        <v>311</v>
      </c>
      <c r="D139" t="s">
        <v>399</v>
      </c>
      <c r="E139" t="s">
        <v>400</v>
      </c>
      <c r="F139" t="s">
        <v>36</v>
      </c>
      <c r="G139" t="str">
        <f>F_Inputs!F142</f>
        <v/>
      </c>
      <c r="H139" t="str">
        <f>F_Inputs!G142</f>
        <v/>
      </c>
      <c r="I139" t="str">
        <f>F_Inputs!H142</f>
        <v/>
      </c>
      <c r="J139" t="str">
        <f>F_Inputs!I142</f>
        <v/>
      </c>
      <c r="K139" t="str">
        <f>F_Inputs!J142</f>
        <v/>
      </c>
      <c r="L139">
        <f>F_Inputs!K142</f>
        <v>0</v>
      </c>
      <c r="M139" t="str">
        <f xml:space="preserve"> INDEX(Lookup!$G$3:$G$32, MATCH('Inputs - allowances'!D139, Lookup!$F$3:$F$32, 0),)</f>
        <v>Ofwat SDS WN</v>
      </c>
    </row>
    <row r="140" spans="3:13">
      <c r="C140" t="s">
        <v>311</v>
      </c>
      <c r="D140" t="s">
        <v>401</v>
      </c>
      <c r="E140" t="s">
        <v>402</v>
      </c>
      <c r="F140" t="s">
        <v>36</v>
      </c>
      <c r="G140">
        <f>F_Inputs!F143</f>
        <v>-3.2110644724019498E-2</v>
      </c>
      <c r="H140">
        <f>F_Inputs!G143</f>
        <v>-3.12115466717468E-2</v>
      </c>
      <c r="I140">
        <f>F_Inputs!H143</f>
        <v>-3.0337623364938001E-2</v>
      </c>
      <c r="J140">
        <f>F_Inputs!I143</f>
        <v>-2.9488169910719699E-2</v>
      </c>
      <c r="K140">
        <f>F_Inputs!J143</f>
        <v>-2.86625011532196E-2</v>
      </c>
      <c r="L140" t="str">
        <f>F_Inputs!K143</f>
        <v/>
      </c>
      <c r="M140" t="str">
        <f xml:space="preserve"> INDEX(Lookup!$G$3:$G$32, MATCH('Inputs - allowances'!D140, Lookup!$F$3:$F$32, 0),)</f>
        <v>Op lease WR</v>
      </c>
    </row>
    <row r="141" spans="3:13">
      <c r="C141" t="s">
        <v>311</v>
      </c>
      <c r="D141" t="s">
        <v>403</v>
      </c>
      <c r="E141" t="s">
        <v>404</v>
      </c>
      <c r="F141" t="s">
        <v>36</v>
      </c>
      <c r="G141">
        <f>F_Inputs!F144</f>
        <v>-0.58733048176553404</v>
      </c>
      <c r="H141">
        <f>F_Inputs!G144</f>
        <v>-0.39289293459584201</v>
      </c>
      <c r="I141">
        <f>F_Inputs!H144</f>
        <v>-0.122318749206705</v>
      </c>
      <c r="J141">
        <f>F_Inputs!I144</f>
        <v>-9.3356404283562094E-2</v>
      </c>
      <c r="K141">
        <f>F_Inputs!J144</f>
        <v>-5.4847062476030599E-2</v>
      </c>
      <c r="L141" t="str">
        <f>F_Inputs!K144</f>
        <v/>
      </c>
      <c r="M141" t="str">
        <f xml:space="preserve"> INDEX(Lookup!$G$3:$G$32, MATCH('Inputs - allowances'!D141, Lookup!$F$3:$F$32, 0),)</f>
        <v>Op lease WN</v>
      </c>
    </row>
    <row r="142" spans="3:13">
      <c r="C142" t="s">
        <v>311</v>
      </c>
      <c r="D142" t="s">
        <v>405</v>
      </c>
      <c r="E142" t="s">
        <v>406</v>
      </c>
      <c r="F142" t="s">
        <v>36</v>
      </c>
      <c r="G142">
        <f>F_Inputs!F145</f>
        <v>-2.4597472678922799E-2</v>
      </c>
      <c r="H142">
        <f>F_Inputs!G145</f>
        <v>-2.38157797628792E-2</v>
      </c>
      <c r="I142">
        <f>F_Inputs!H145</f>
        <v>-1.99262310795566E-2</v>
      </c>
      <c r="J142">
        <f>F_Inputs!I145</f>
        <v>-1.5597651316853599E-2</v>
      </c>
      <c r="K142">
        <f>F_Inputs!J145</f>
        <v>-1.5115813482855E-2</v>
      </c>
      <c r="L142" t="str">
        <f>F_Inputs!K145</f>
        <v/>
      </c>
      <c r="M142" t="str">
        <f xml:space="preserve"> INDEX(Lookup!$G$3:$G$32, MATCH('Inputs - allowances'!D142, Lookup!$F$3:$F$32, 0),)</f>
        <v>Op lease WWN</v>
      </c>
    </row>
    <row r="143" spans="3:13">
      <c r="C143" t="s">
        <v>311</v>
      </c>
      <c r="D143" t="s">
        <v>407</v>
      </c>
      <c r="E143" t="s">
        <v>408</v>
      </c>
      <c r="F143" t="s">
        <v>36</v>
      </c>
      <c r="G143">
        <f>F_Inputs!F146</f>
        <v>-2.0529902624265299E-3</v>
      </c>
      <c r="H143">
        <f>F_Inputs!G146</f>
        <v>-1.49662990130894E-3</v>
      </c>
      <c r="I143">
        <f>F_Inputs!H146</f>
        <v>0</v>
      </c>
      <c r="J143">
        <f>F_Inputs!I146</f>
        <v>0</v>
      </c>
      <c r="K143">
        <f>F_Inputs!J146</f>
        <v>0</v>
      </c>
      <c r="L143" t="str">
        <f>F_Inputs!K146</f>
        <v/>
      </c>
      <c r="M143" t="str">
        <f xml:space="preserve"> INDEX(Lookup!$G$3:$G$32, MATCH('Inputs - allowances'!D143, Lookup!$F$3:$F$32, 0),)</f>
        <v>Op lease BIO</v>
      </c>
    </row>
    <row r="144" spans="3:13">
      <c r="C144" t="s">
        <v>311</v>
      </c>
      <c r="D144" t="s">
        <v>409</v>
      </c>
      <c r="E144" t="s">
        <v>410</v>
      </c>
      <c r="F144" t="s">
        <v>36</v>
      </c>
      <c r="G144">
        <f>F_Inputs!F147</f>
        <v>0</v>
      </c>
      <c r="H144">
        <f>F_Inputs!G147</f>
        <v>0</v>
      </c>
      <c r="I144">
        <f>F_Inputs!H147</f>
        <v>0</v>
      </c>
      <c r="J144">
        <f>F_Inputs!I147</f>
        <v>0</v>
      </c>
      <c r="K144">
        <f>F_Inputs!J147</f>
        <v>0</v>
      </c>
      <c r="L144" t="str">
        <f>F_Inputs!K147</f>
        <v/>
      </c>
      <c r="M144" t="str">
        <f xml:space="preserve"> INDEX(Lookup!$G$3:$G$32, MATCH('Inputs - allowances'!D144, Lookup!$F$3:$F$32, 0),)</f>
        <v>Op lease DMMY</v>
      </c>
    </row>
    <row r="145" spans="3:13">
      <c r="C145" t="s">
        <v>311</v>
      </c>
      <c r="D145" t="s">
        <v>411</v>
      </c>
      <c r="E145" t="s">
        <v>412</v>
      </c>
      <c r="F145" t="s">
        <v>36</v>
      </c>
      <c r="G145">
        <f>F_Inputs!F148</f>
        <v>0.70083033225540603</v>
      </c>
      <c r="H145">
        <f>F_Inputs!G148</f>
        <v>0.70083033225540503</v>
      </c>
      <c r="I145">
        <f>F_Inputs!H148</f>
        <v>0.70083033225540503</v>
      </c>
      <c r="J145">
        <f>F_Inputs!I148</f>
        <v>0.70083033225540503</v>
      </c>
      <c r="K145">
        <f>F_Inputs!J148</f>
        <v>0.70083033225540503</v>
      </c>
      <c r="L145" t="str">
        <f>F_Inputs!K148</f>
        <v/>
      </c>
      <c r="M145" t="str">
        <f xml:space="preserve"> INDEX(Lookup!$G$3:$G$32, MATCH('Inputs - allowances'!D145, Lookup!$F$3:$F$32, 0),)</f>
        <v>PDRC WR</v>
      </c>
    </row>
    <row r="146" spans="3:13">
      <c r="C146" t="s">
        <v>311</v>
      </c>
      <c r="D146" t="s">
        <v>413</v>
      </c>
      <c r="E146" t="s">
        <v>414</v>
      </c>
      <c r="F146" t="s">
        <v>36</v>
      </c>
      <c r="G146">
        <f>F_Inputs!F149</f>
        <v>5.3781110279599602</v>
      </c>
      <c r="H146">
        <f>F_Inputs!G149</f>
        <v>5.37811102795997</v>
      </c>
      <c r="I146">
        <f>F_Inputs!H149</f>
        <v>5.3781110279599602</v>
      </c>
      <c r="J146">
        <f>F_Inputs!I149</f>
        <v>5.3781110279599602</v>
      </c>
      <c r="K146">
        <f>F_Inputs!J149</f>
        <v>5.3781110279599602</v>
      </c>
      <c r="L146" t="str">
        <f>F_Inputs!K149</f>
        <v/>
      </c>
      <c r="M146" t="str">
        <f xml:space="preserve"> INDEX(Lookup!$G$3:$G$32, MATCH('Inputs - allowances'!D146, Lookup!$F$3:$F$32, 0),)</f>
        <v>PDRC WN</v>
      </c>
    </row>
    <row r="147" spans="3:13">
      <c r="C147" t="s">
        <v>311</v>
      </c>
      <c r="D147" t="s">
        <v>415</v>
      </c>
      <c r="E147" t="s">
        <v>416</v>
      </c>
      <c r="F147" t="s">
        <v>36</v>
      </c>
      <c r="G147">
        <f>F_Inputs!F150</f>
        <v>3.5609383087522599</v>
      </c>
      <c r="H147">
        <f>F_Inputs!G150</f>
        <v>3.5609383087522799</v>
      </c>
      <c r="I147">
        <f>F_Inputs!H150</f>
        <v>3.5609383087522599</v>
      </c>
      <c r="J147">
        <f>F_Inputs!I150</f>
        <v>3.5609383087522501</v>
      </c>
      <c r="K147">
        <f>F_Inputs!J150</f>
        <v>3.5609383087522701</v>
      </c>
      <c r="L147" t="str">
        <f>F_Inputs!K150</f>
        <v/>
      </c>
      <c r="M147" t="str">
        <f xml:space="preserve"> INDEX(Lookup!$G$3:$G$32, MATCH('Inputs - allowances'!D147, Lookup!$F$3:$F$32, 0),)</f>
        <v>PDRC WWN</v>
      </c>
    </row>
    <row r="148" spans="3:13">
      <c r="C148" t="s">
        <v>311</v>
      </c>
      <c r="D148" t="s">
        <v>417</v>
      </c>
      <c r="E148" t="s">
        <v>418</v>
      </c>
      <c r="F148" t="s">
        <v>36</v>
      </c>
      <c r="G148">
        <f>F_Inputs!F151</f>
        <v>1.0484754180184599</v>
      </c>
      <c r="H148">
        <f>F_Inputs!G151</f>
        <v>1.0484754180184599</v>
      </c>
      <c r="I148">
        <f>F_Inputs!H151</f>
        <v>1.0484754180184599</v>
      </c>
      <c r="J148">
        <f>F_Inputs!I151</f>
        <v>1.0484754180184599</v>
      </c>
      <c r="K148">
        <f>F_Inputs!J151</f>
        <v>1.0484754180184599</v>
      </c>
      <c r="L148" t="str">
        <f>F_Inputs!K151</f>
        <v/>
      </c>
      <c r="M148" t="str">
        <f xml:space="preserve"> INDEX(Lookup!$G$3:$G$32, MATCH('Inputs - allowances'!D148, Lookup!$F$3:$F$32, 0),)</f>
        <v>PDRC BIO</v>
      </c>
    </row>
    <row r="149" spans="3:13">
      <c r="C149" t="s">
        <v>311</v>
      </c>
      <c r="D149" t="s">
        <v>419</v>
      </c>
      <c r="E149" t="s">
        <v>420</v>
      </c>
      <c r="F149" t="s">
        <v>36</v>
      </c>
      <c r="G149">
        <f>F_Inputs!F152</f>
        <v>0</v>
      </c>
      <c r="H149">
        <f>F_Inputs!G152</f>
        <v>0</v>
      </c>
      <c r="I149">
        <f>F_Inputs!H152</f>
        <v>0</v>
      </c>
      <c r="J149">
        <f>F_Inputs!I152</f>
        <v>0</v>
      </c>
      <c r="K149">
        <f>F_Inputs!J152</f>
        <v>0</v>
      </c>
      <c r="L149" t="str">
        <f>F_Inputs!K152</f>
        <v/>
      </c>
      <c r="M149" t="str">
        <f xml:space="preserve"> INDEX(Lookup!$G$3:$G$32, MATCH('Inputs - allowances'!D149, Lookup!$F$3:$F$32, 0),)</f>
        <v>PDRC DMMY</v>
      </c>
    </row>
    <row r="150" spans="3:13">
      <c r="C150" t="s">
        <v>311</v>
      </c>
      <c r="D150" t="s">
        <v>421</v>
      </c>
      <c r="E150" t="s">
        <v>422</v>
      </c>
      <c r="F150" t="s">
        <v>36</v>
      </c>
      <c r="G150">
        <f>F_Inputs!F153</f>
        <v>0</v>
      </c>
      <c r="H150">
        <f>F_Inputs!G153</f>
        <v>0</v>
      </c>
      <c r="I150">
        <f>F_Inputs!H153</f>
        <v>0</v>
      </c>
      <c r="J150">
        <f>F_Inputs!I153</f>
        <v>0</v>
      </c>
      <c r="K150">
        <f>F_Inputs!J153</f>
        <v>0</v>
      </c>
      <c r="L150">
        <f>F_Inputs!K153</f>
        <v>0</v>
      </c>
      <c r="M150" t="str">
        <f xml:space="preserve"> INDEX(Lookup!$G$3:$G$32, MATCH('Inputs - allowances'!D150, Lookup!$F$3:$F$32, 0),)</f>
        <v>Ofwat enh DMMY</v>
      </c>
    </row>
    <row r="151" spans="3:13">
      <c r="C151" t="s">
        <v>311</v>
      </c>
      <c r="D151" t="s">
        <v>423</v>
      </c>
      <c r="E151" t="s">
        <v>424</v>
      </c>
      <c r="F151" t="s">
        <v>36</v>
      </c>
      <c r="G151">
        <f>F_Inputs!F154</f>
        <v>0</v>
      </c>
      <c r="H151">
        <f>F_Inputs!G154</f>
        <v>0</v>
      </c>
      <c r="I151">
        <f>F_Inputs!H154</f>
        <v>0</v>
      </c>
      <c r="J151">
        <f>F_Inputs!I154</f>
        <v>0</v>
      </c>
      <c r="K151">
        <f>F_Inputs!J154</f>
        <v>0</v>
      </c>
      <c r="L151">
        <f>F_Inputs!K154</f>
        <v>0</v>
      </c>
      <c r="M151" t="str">
        <f xml:space="preserve"> INDEX(Lookup!$G$3:$G$32, MATCH('Inputs - allowances'!D151, Lookup!$F$3:$F$32, 0),)</f>
        <v>Ofwat enh DMMY</v>
      </c>
    </row>
    <row r="152" spans="3:13">
      <c r="C152" t="s">
        <v>311</v>
      </c>
      <c r="D152" t="s">
        <v>425</v>
      </c>
      <c r="E152" t="s">
        <v>426</v>
      </c>
      <c r="F152" t="s">
        <v>36</v>
      </c>
      <c r="G152" t="str">
        <f>F_Inputs!F155</f>
        <v/>
      </c>
      <c r="H152" t="str">
        <f>F_Inputs!G155</f>
        <v/>
      </c>
      <c r="I152" t="str">
        <f>F_Inputs!H155</f>
        <v/>
      </c>
      <c r="J152" t="str">
        <f>F_Inputs!I155</f>
        <v/>
      </c>
      <c r="K152" t="str">
        <f>F_Inputs!J155</f>
        <v/>
      </c>
      <c r="L152">
        <f>F_Inputs!K155</f>
        <v>79.097643453746997</v>
      </c>
      <c r="M152" t="str">
        <f xml:space="preserve"> INDEX(Lookup!$G$3:$G$32, MATCH('Inputs - allowances'!D152, Lookup!$F$3:$F$32, 0),)</f>
        <v>Ofwat non-s185 WN</v>
      </c>
    </row>
    <row r="153" spans="3:13">
      <c r="C153" t="s">
        <v>311</v>
      </c>
      <c r="D153" t="s">
        <v>427</v>
      </c>
      <c r="E153" t="s">
        <v>428</v>
      </c>
      <c r="F153" t="s">
        <v>36</v>
      </c>
      <c r="G153" t="str">
        <f>F_Inputs!F156</f>
        <v/>
      </c>
      <c r="H153" t="str">
        <f>F_Inputs!G156</f>
        <v/>
      </c>
      <c r="I153" t="str">
        <f>F_Inputs!H156</f>
        <v/>
      </c>
      <c r="J153" t="str">
        <f>F_Inputs!I156</f>
        <v/>
      </c>
      <c r="K153" t="str">
        <f>F_Inputs!J156</f>
        <v/>
      </c>
      <c r="L153">
        <f>F_Inputs!K156</f>
        <v>17.120909597076999</v>
      </c>
      <c r="M153" t="str">
        <f xml:space="preserve"> INDEX(Lookup!$G$3:$G$32, MATCH('Inputs - allowances'!D153, Lookup!$F$3:$F$32, 0),)</f>
        <v>Ofwat non-s185 WWN</v>
      </c>
    </row>
    <row r="154" spans="3:13">
      <c r="C154" t="s">
        <v>312</v>
      </c>
      <c r="D154" t="s">
        <v>369</v>
      </c>
      <c r="E154" t="s">
        <v>370</v>
      </c>
      <c r="F154" t="s">
        <v>36</v>
      </c>
      <c r="G154" t="str">
        <f>F_Inputs!F157</f>
        <v/>
      </c>
      <c r="H154" t="str">
        <f>F_Inputs!G157</f>
        <v/>
      </c>
      <c r="I154" t="str">
        <f>F_Inputs!H157</f>
        <v/>
      </c>
      <c r="J154" t="str">
        <f>F_Inputs!I157</f>
        <v/>
      </c>
      <c r="K154" t="str">
        <f>F_Inputs!J157</f>
        <v/>
      </c>
      <c r="L154">
        <f>F_Inputs!K157</f>
        <v>64.5966502187853</v>
      </c>
      <c r="M154" t="str">
        <f xml:space="preserve"> INDEX(Lookup!$G$3:$G$32, MATCH('Inputs - allowances'!D154, Lookup!$F$3:$F$32, 0),)</f>
        <v>Ofwat base WR</v>
      </c>
    </row>
    <row r="155" spans="3:13">
      <c r="C155" t="s">
        <v>312</v>
      </c>
      <c r="D155" t="s">
        <v>371</v>
      </c>
      <c r="E155" t="s">
        <v>372</v>
      </c>
      <c r="F155" t="s">
        <v>36</v>
      </c>
      <c r="G155" t="str">
        <f>F_Inputs!F158</f>
        <v/>
      </c>
      <c r="H155" t="str">
        <f>F_Inputs!G158</f>
        <v/>
      </c>
      <c r="I155" t="str">
        <f>F_Inputs!H158</f>
        <v/>
      </c>
      <c r="J155" t="str">
        <f>F_Inputs!I158</f>
        <v/>
      </c>
      <c r="K155" t="str">
        <f>F_Inputs!J158</f>
        <v/>
      </c>
      <c r="L155">
        <f>F_Inputs!K158</f>
        <v>709.28828211428697</v>
      </c>
      <c r="M155" t="str">
        <f xml:space="preserve"> INDEX(Lookup!$G$3:$G$32, MATCH('Inputs - allowances'!D155, Lookup!$F$3:$F$32, 0),)</f>
        <v>Ofwat base WN</v>
      </c>
    </row>
    <row r="156" spans="3:13">
      <c r="C156" t="s">
        <v>312</v>
      </c>
      <c r="D156" t="s">
        <v>373</v>
      </c>
      <c r="E156" t="s">
        <v>374</v>
      </c>
      <c r="F156" t="s">
        <v>36</v>
      </c>
      <c r="G156" t="str">
        <f>F_Inputs!F159</f>
        <v/>
      </c>
      <c r="H156" t="str">
        <f>F_Inputs!G159</f>
        <v/>
      </c>
      <c r="I156" t="str">
        <f>F_Inputs!H159</f>
        <v/>
      </c>
      <c r="J156" t="str">
        <f>F_Inputs!I159</f>
        <v/>
      </c>
      <c r="K156" t="str">
        <f>F_Inputs!J159</f>
        <v/>
      </c>
      <c r="L156">
        <f>F_Inputs!K159</f>
        <v>676.62796984920396</v>
      </c>
      <c r="M156" t="str">
        <f xml:space="preserve"> INDEX(Lookup!$G$3:$G$32, MATCH('Inputs - allowances'!D156, Lookup!$F$3:$F$32, 0),)</f>
        <v>Ofwat base WWN</v>
      </c>
    </row>
    <row r="157" spans="3:13">
      <c r="C157" t="s">
        <v>312</v>
      </c>
      <c r="D157" t="s">
        <v>375</v>
      </c>
      <c r="E157" t="s">
        <v>376</v>
      </c>
      <c r="F157" t="s">
        <v>36</v>
      </c>
      <c r="G157" t="str">
        <f>F_Inputs!F160</f>
        <v/>
      </c>
      <c r="H157" t="str">
        <f>F_Inputs!G160</f>
        <v/>
      </c>
      <c r="I157" t="str">
        <f>F_Inputs!H160</f>
        <v/>
      </c>
      <c r="J157" t="str">
        <f>F_Inputs!I160</f>
        <v/>
      </c>
      <c r="K157" t="str">
        <f>F_Inputs!J160</f>
        <v/>
      </c>
      <c r="L157">
        <f>F_Inputs!K160</f>
        <v>90.542588685309298</v>
      </c>
      <c r="M157" t="str">
        <f xml:space="preserve"> INDEX(Lookup!$G$3:$G$32, MATCH('Inputs - allowances'!D157, Lookup!$F$3:$F$32, 0),)</f>
        <v>Ofwat base BIO</v>
      </c>
    </row>
    <row r="158" spans="3:13">
      <c r="C158" t="s">
        <v>312</v>
      </c>
      <c r="D158" t="s">
        <v>377</v>
      </c>
      <c r="E158" t="s">
        <v>378</v>
      </c>
      <c r="F158" t="s">
        <v>36</v>
      </c>
      <c r="G158" t="str">
        <f>F_Inputs!F161</f>
        <v/>
      </c>
      <c r="H158" t="str">
        <f>F_Inputs!G161</f>
        <v/>
      </c>
      <c r="I158" t="str">
        <f>F_Inputs!H161</f>
        <v/>
      </c>
      <c r="J158" t="str">
        <f>F_Inputs!I161</f>
        <v/>
      </c>
      <c r="K158" t="str">
        <f>F_Inputs!J161</f>
        <v/>
      </c>
      <c r="L158">
        <f>F_Inputs!K161</f>
        <v>9.3558000000000003</v>
      </c>
      <c r="M158" t="str">
        <f xml:space="preserve"> INDEX(Lookup!$G$3:$G$32, MATCH('Inputs - allowances'!D158, Lookup!$F$3:$F$32, 0),)</f>
        <v>Ofwat enh WR</v>
      </c>
    </row>
    <row r="159" spans="3:13">
      <c r="C159" t="s">
        <v>312</v>
      </c>
      <c r="D159" t="s">
        <v>379</v>
      </c>
      <c r="E159" t="s">
        <v>380</v>
      </c>
      <c r="F159" t="s">
        <v>36</v>
      </c>
      <c r="G159" t="str">
        <f>F_Inputs!F162</f>
        <v/>
      </c>
      <c r="H159" t="str">
        <f>F_Inputs!G162</f>
        <v/>
      </c>
      <c r="I159" t="str">
        <f>F_Inputs!H162</f>
        <v/>
      </c>
      <c r="J159" t="str">
        <f>F_Inputs!I162</f>
        <v/>
      </c>
      <c r="K159" t="str">
        <f>F_Inputs!J162</f>
        <v/>
      </c>
      <c r="L159">
        <f>F_Inputs!K162</f>
        <v>144.93473895067899</v>
      </c>
      <c r="M159" t="str">
        <f xml:space="preserve"> INDEX(Lookup!$G$3:$G$32, MATCH('Inputs - allowances'!D159, Lookup!$F$3:$F$32, 0),)</f>
        <v>Ofwat enh WN</v>
      </c>
    </row>
    <row r="160" spans="3:13">
      <c r="C160" t="s">
        <v>312</v>
      </c>
      <c r="D160" t="s">
        <v>381</v>
      </c>
      <c r="E160" t="s">
        <v>382</v>
      </c>
      <c r="F160" t="s">
        <v>36</v>
      </c>
      <c r="G160" t="str">
        <f>F_Inputs!F163</f>
        <v/>
      </c>
      <c r="H160" t="str">
        <f>F_Inputs!G163</f>
        <v/>
      </c>
      <c r="I160" t="str">
        <f>F_Inputs!H163</f>
        <v/>
      </c>
      <c r="J160" t="str">
        <f>F_Inputs!I163</f>
        <v/>
      </c>
      <c r="K160" t="str">
        <f>F_Inputs!J163</f>
        <v/>
      </c>
      <c r="L160">
        <f>F_Inputs!K163</f>
        <v>155.39678000000001</v>
      </c>
      <c r="M160" t="str">
        <f xml:space="preserve"> INDEX(Lookup!$G$3:$G$32, MATCH('Inputs - allowances'!D160, Lookup!$F$3:$F$32, 0),)</f>
        <v>Ofwat enh WWN</v>
      </c>
    </row>
    <row r="161" spans="3:13">
      <c r="C161" t="s">
        <v>312</v>
      </c>
      <c r="D161" t="s">
        <v>383</v>
      </c>
      <c r="E161" t="s">
        <v>384</v>
      </c>
      <c r="F161" t="s">
        <v>36</v>
      </c>
      <c r="G161" t="str">
        <f>F_Inputs!F164</f>
        <v/>
      </c>
      <c r="H161" t="str">
        <f>F_Inputs!G164</f>
        <v/>
      </c>
      <c r="I161" t="str">
        <f>F_Inputs!H164</f>
        <v/>
      </c>
      <c r="J161" t="str">
        <f>F_Inputs!I164</f>
        <v/>
      </c>
      <c r="K161" t="str">
        <f>F_Inputs!J164</f>
        <v/>
      </c>
      <c r="L161">
        <f>F_Inputs!K164</f>
        <v>2.3340000000000001</v>
      </c>
      <c r="M161" t="str">
        <f xml:space="preserve"> INDEX(Lookup!$G$3:$G$32, MATCH('Inputs - allowances'!D161, Lookup!$F$3:$F$32, 0),)</f>
        <v>Ofwat enh BIO</v>
      </c>
    </row>
    <row r="162" spans="3:13">
      <c r="C162" t="s">
        <v>312</v>
      </c>
      <c r="D162" t="s">
        <v>385</v>
      </c>
      <c r="E162" t="s">
        <v>386</v>
      </c>
      <c r="F162" t="s">
        <v>36</v>
      </c>
      <c r="G162" t="str">
        <f>F_Inputs!F165</f>
        <v/>
      </c>
      <c r="H162" t="str">
        <f>F_Inputs!G165</f>
        <v/>
      </c>
      <c r="I162" t="str">
        <f>F_Inputs!H165</f>
        <v/>
      </c>
      <c r="J162" t="str">
        <f>F_Inputs!I165</f>
        <v/>
      </c>
      <c r="K162" t="str">
        <f>F_Inputs!J165</f>
        <v/>
      </c>
      <c r="L162">
        <f>F_Inputs!K165</f>
        <v>0</v>
      </c>
      <c r="M162" t="str">
        <f xml:space="preserve"> INDEX(Lookup!$G$3:$G$32, MATCH('Inputs - allowances'!D162, Lookup!$F$3:$F$32, 0),)</f>
        <v>Ofwat 3rd WR</v>
      </c>
    </row>
    <row r="163" spans="3:13">
      <c r="C163" t="s">
        <v>312</v>
      </c>
      <c r="D163" t="s">
        <v>387</v>
      </c>
      <c r="E163" t="s">
        <v>388</v>
      </c>
      <c r="F163" t="s">
        <v>36</v>
      </c>
      <c r="G163" t="str">
        <f>F_Inputs!F166</f>
        <v/>
      </c>
      <c r="H163" t="str">
        <f>F_Inputs!G166</f>
        <v/>
      </c>
      <c r="I163" t="str">
        <f>F_Inputs!H166</f>
        <v/>
      </c>
      <c r="J163" t="str">
        <f>F_Inputs!I166</f>
        <v/>
      </c>
      <c r="K163" t="str">
        <f>F_Inputs!J166</f>
        <v/>
      </c>
      <c r="L163">
        <f>F_Inputs!K166</f>
        <v>4.6636550478014698</v>
      </c>
      <c r="M163" t="str">
        <f xml:space="preserve"> INDEX(Lookup!$G$3:$G$32, MATCH('Inputs - allowances'!D163, Lookup!$F$3:$F$32, 0),)</f>
        <v>Ofwat 3rd WN</v>
      </c>
    </row>
    <row r="164" spans="3:13">
      <c r="C164" t="s">
        <v>312</v>
      </c>
      <c r="D164" t="s">
        <v>389</v>
      </c>
      <c r="E164" t="s">
        <v>390</v>
      </c>
      <c r="F164" t="s">
        <v>36</v>
      </c>
      <c r="G164" t="str">
        <f>F_Inputs!F167</f>
        <v/>
      </c>
      <c r="H164" t="str">
        <f>F_Inputs!G167</f>
        <v/>
      </c>
      <c r="I164" t="str">
        <f>F_Inputs!H167</f>
        <v/>
      </c>
      <c r="J164" t="str">
        <f>F_Inputs!I167</f>
        <v/>
      </c>
      <c r="K164" t="str">
        <f>F_Inputs!J167</f>
        <v/>
      </c>
      <c r="L164">
        <f>F_Inputs!K167</f>
        <v>7.7403043068938704</v>
      </c>
      <c r="M164" t="str">
        <f xml:space="preserve"> INDEX(Lookup!$G$3:$G$32, MATCH('Inputs - allowances'!D164, Lookup!$F$3:$F$32, 0),)</f>
        <v>Ofwat 3rd WWN</v>
      </c>
    </row>
    <row r="165" spans="3:13">
      <c r="C165" t="s">
        <v>312</v>
      </c>
      <c r="D165" t="s">
        <v>391</v>
      </c>
      <c r="E165" t="s">
        <v>392</v>
      </c>
      <c r="F165" t="s">
        <v>36</v>
      </c>
      <c r="G165" t="str">
        <f>F_Inputs!F168</f>
        <v/>
      </c>
      <c r="H165" t="str">
        <f>F_Inputs!G168</f>
        <v/>
      </c>
      <c r="I165" t="str">
        <f>F_Inputs!H168</f>
        <v/>
      </c>
      <c r="J165" t="str">
        <f>F_Inputs!I168</f>
        <v/>
      </c>
      <c r="K165" t="str">
        <f>F_Inputs!J168</f>
        <v/>
      </c>
      <c r="L165">
        <f>F_Inputs!K168</f>
        <v>0</v>
      </c>
      <c r="M165" t="str">
        <f xml:space="preserve"> INDEX(Lookup!$G$3:$G$32, MATCH('Inputs - allowances'!D165, Lookup!$F$3:$F$32, 0),)</f>
        <v>Ofwat 3rd BIO</v>
      </c>
    </row>
    <row r="166" spans="3:13">
      <c r="C166" t="s">
        <v>312</v>
      </c>
      <c r="D166" t="s">
        <v>393</v>
      </c>
      <c r="E166" t="s">
        <v>394</v>
      </c>
      <c r="F166" t="s">
        <v>36</v>
      </c>
      <c r="G166" t="str">
        <f>F_Inputs!F169</f>
        <v/>
      </c>
      <c r="H166" t="str">
        <f>F_Inputs!G169</f>
        <v/>
      </c>
      <c r="I166" t="str">
        <f>F_Inputs!H169</f>
        <v/>
      </c>
      <c r="J166" t="str">
        <f>F_Inputs!I169</f>
        <v/>
      </c>
      <c r="K166" t="str">
        <f>F_Inputs!J169</f>
        <v/>
      </c>
      <c r="L166">
        <f>F_Inputs!K169</f>
        <v>0</v>
      </c>
      <c r="M166" t="str">
        <f xml:space="preserve"> INDEX(Lookup!$G$3:$G$32, MATCH('Inputs - allowances'!D166, Lookup!$F$3:$F$32, 0),)</f>
        <v>Ofwat cash WR</v>
      </c>
    </row>
    <row r="167" spans="3:13">
      <c r="C167" t="s">
        <v>312</v>
      </c>
      <c r="D167" t="s">
        <v>395</v>
      </c>
      <c r="E167" t="s">
        <v>396</v>
      </c>
      <c r="F167" t="s">
        <v>36</v>
      </c>
      <c r="G167" t="str">
        <f>F_Inputs!F170</f>
        <v/>
      </c>
      <c r="H167" t="str">
        <f>F_Inputs!G170</f>
        <v/>
      </c>
      <c r="I167" t="str">
        <f>F_Inputs!H170</f>
        <v/>
      </c>
      <c r="J167" t="str">
        <f>F_Inputs!I170</f>
        <v/>
      </c>
      <c r="K167" t="str">
        <f>F_Inputs!J170</f>
        <v/>
      </c>
      <c r="L167">
        <f>F_Inputs!K170</f>
        <v>0</v>
      </c>
      <c r="M167" t="str">
        <f xml:space="preserve"> INDEX(Lookup!$G$3:$G$32, MATCH('Inputs - allowances'!D167, Lookup!$F$3:$F$32, 0),)</f>
        <v>Ofwat cash WN</v>
      </c>
    </row>
    <row r="168" spans="3:13">
      <c r="C168" t="s">
        <v>312</v>
      </c>
      <c r="D168" t="s">
        <v>397</v>
      </c>
      <c r="E168" t="s">
        <v>398</v>
      </c>
      <c r="F168" t="s">
        <v>36</v>
      </c>
      <c r="G168" t="str">
        <f>F_Inputs!F171</f>
        <v/>
      </c>
      <c r="H168" t="str">
        <f>F_Inputs!G171</f>
        <v/>
      </c>
      <c r="I168" t="str">
        <f>F_Inputs!H171</f>
        <v/>
      </c>
      <c r="J168" t="str">
        <f>F_Inputs!I171</f>
        <v/>
      </c>
      <c r="K168" t="str">
        <f>F_Inputs!J171</f>
        <v/>
      </c>
      <c r="L168">
        <f>F_Inputs!K171</f>
        <v>0.98250000000000004</v>
      </c>
      <c r="M168" t="str">
        <f xml:space="preserve"> INDEX(Lookup!$G$3:$G$32, MATCH('Inputs - allowances'!D168, Lookup!$F$3:$F$32, 0),)</f>
        <v>Ofwat SDS WR</v>
      </c>
    </row>
    <row r="169" spans="3:13">
      <c r="C169" t="s">
        <v>312</v>
      </c>
      <c r="D169" t="s">
        <v>399</v>
      </c>
      <c r="E169" t="s">
        <v>400</v>
      </c>
      <c r="F169" t="s">
        <v>36</v>
      </c>
      <c r="G169" t="str">
        <f>F_Inputs!F172</f>
        <v/>
      </c>
      <c r="H169" t="str">
        <f>F_Inputs!G172</f>
        <v/>
      </c>
      <c r="I169" t="str">
        <f>F_Inputs!H172</f>
        <v/>
      </c>
      <c r="J169" t="str">
        <f>F_Inputs!I172</f>
        <v/>
      </c>
      <c r="K169" t="str">
        <f>F_Inputs!J172</f>
        <v/>
      </c>
      <c r="L169">
        <f>F_Inputs!K172</f>
        <v>2.9474999999999998</v>
      </c>
      <c r="M169" t="str">
        <f xml:space="preserve"> INDEX(Lookup!$G$3:$G$32, MATCH('Inputs - allowances'!D169, Lookup!$F$3:$F$32, 0),)</f>
        <v>Ofwat SDS WN</v>
      </c>
    </row>
    <row r="170" spans="3:13">
      <c r="C170" t="s">
        <v>312</v>
      </c>
      <c r="D170" t="s">
        <v>401</v>
      </c>
      <c r="E170" t="s">
        <v>402</v>
      </c>
      <c r="F170" t="s">
        <v>36</v>
      </c>
      <c r="G170">
        <f>F_Inputs!F173</f>
        <v>0</v>
      </c>
      <c r="H170">
        <f>F_Inputs!G173</f>
        <v>0</v>
      </c>
      <c r="I170">
        <f>F_Inputs!H173</f>
        <v>0</v>
      </c>
      <c r="J170">
        <f>F_Inputs!I173</f>
        <v>0</v>
      </c>
      <c r="K170">
        <f>F_Inputs!J173</f>
        <v>0</v>
      </c>
      <c r="L170" t="str">
        <f>F_Inputs!K173</f>
        <v/>
      </c>
      <c r="M170" t="str">
        <f xml:space="preserve"> INDEX(Lookup!$G$3:$G$32, MATCH('Inputs - allowances'!D170, Lookup!$F$3:$F$32, 0),)</f>
        <v>Op lease WR</v>
      </c>
    </row>
    <row r="171" spans="3:13">
      <c r="C171" t="s">
        <v>312</v>
      </c>
      <c r="D171" t="s">
        <v>403</v>
      </c>
      <c r="E171" t="s">
        <v>404</v>
      </c>
      <c r="F171" t="s">
        <v>36</v>
      </c>
      <c r="G171">
        <f>F_Inputs!F174</f>
        <v>-0.76605533226703304</v>
      </c>
      <c r="H171">
        <f>F_Inputs!G174</f>
        <v>-0.699247294979923</v>
      </c>
      <c r="I171">
        <f>F_Inputs!H174</f>
        <v>-0.65409508498250901</v>
      </c>
      <c r="J171">
        <f>F_Inputs!I174</f>
        <v>-0.62260270979230903</v>
      </c>
      <c r="K171">
        <f>F_Inputs!J174</f>
        <v>-0.59064959370929004</v>
      </c>
      <c r="L171" t="str">
        <f>F_Inputs!K174</f>
        <v/>
      </c>
      <c r="M171" t="str">
        <f xml:space="preserve"> INDEX(Lookup!$G$3:$G$32, MATCH('Inputs - allowances'!D171, Lookup!$F$3:$F$32, 0),)</f>
        <v>Op lease WN</v>
      </c>
    </row>
    <row r="172" spans="3:13">
      <c r="C172" t="s">
        <v>312</v>
      </c>
      <c r="D172" t="s">
        <v>405</v>
      </c>
      <c r="E172" t="s">
        <v>406</v>
      </c>
      <c r="F172" t="s">
        <v>36</v>
      </c>
      <c r="G172">
        <f>F_Inputs!F175</f>
        <v>-0.757261329728253</v>
      </c>
      <c r="H172">
        <f>F_Inputs!G175</f>
        <v>-0.69355464400315303</v>
      </c>
      <c r="I172">
        <f>F_Inputs!H175</f>
        <v>-0.64948878156713896</v>
      </c>
      <c r="J172">
        <f>F_Inputs!I175</f>
        <v>-0.61812998917598505</v>
      </c>
      <c r="K172">
        <f>F_Inputs!J175</f>
        <v>-0.58891238902190901</v>
      </c>
      <c r="L172" t="str">
        <f>F_Inputs!K175</f>
        <v/>
      </c>
      <c r="M172" t="str">
        <f xml:space="preserve"> INDEX(Lookup!$G$3:$G$32, MATCH('Inputs - allowances'!D172, Lookup!$F$3:$F$32, 0),)</f>
        <v>Op lease WWN</v>
      </c>
    </row>
    <row r="173" spans="3:13">
      <c r="C173" t="s">
        <v>312</v>
      </c>
      <c r="D173" t="s">
        <v>407</v>
      </c>
      <c r="E173" t="s">
        <v>408</v>
      </c>
      <c r="F173" t="s">
        <v>36</v>
      </c>
      <c r="G173">
        <f>F_Inputs!F176</f>
        <v>0</v>
      </c>
      <c r="H173">
        <f>F_Inputs!G176</f>
        <v>0</v>
      </c>
      <c r="I173">
        <f>F_Inputs!H176</f>
        <v>0</v>
      </c>
      <c r="J173">
        <f>F_Inputs!I176</f>
        <v>0</v>
      </c>
      <c r="K173">
        <f>F_Inputs!J176</f>
        <v>0</v>
      </c>
      <c r="L173" t="str">
        <f>F_Inputs!K176</f>
        <v/>
      </c>
      <c r="M173" t="str">
        <f xml:space="preserve"> INDEX(Lookup!$G$3:$G$32, MATCH('Inputs - allowances'!D173, Lookup!$F$3:$F$32, 0),)</f>
        <v>Op lease BIO</v>
      </c>
    </row>
    <row r="174" spans="3:13">
      <c r="C174" t="s">
        <v>312</v>
      </c>
      <c r="D174" t="s">
        <v>409</v>
      </c>
      <c r="E174" t="s">
        <v>410</v>
      </c>
      <c r="F174" t="s">
        <v>36</v>
      </c>
      <c r="G174">
        <f>F_Inputs!F177</f>
        <v>0</v>
      </c>
      <c r="H174">
        <f>F_Inputs!G177</f>
        <v>0</v>
      </c>
      <c r="I174">
        <f>F_Inputs!H177</f>
        <v>0</v>
      </c>
      <c r="J174">
        <f>F_Inputs!I177</f>
        <v>0</v>
      </c>
      <c r="K174">
        <f>F_Inputs!J177</f>
        <v>0</v>
      </c>
      <c r="L174" t="str">
        <f>F_Inputs!K177</f>
        <v/>
      </c>
      <c r="M174" t="str">
        <f xml:space="preserve"> INDEX(Lookup!$G$3:$G$32, MATCH('Inputs - allowances'!D174, Lookup!$F$3:$F$32, 0),)</f>
        <v>Op lease DMMY</v>
      </c>
    </row>
    <row r="175" spans="3:13">
      <c r="C175" t="s">
        <v>312</v>
      </c>
      <c r="D175" t="s">
        <v>411</v>
      </c>
      <c r="E175" t="s">
        <v>412</v>
      </c>
      <c r="F175" t="s">
        <v>36</v>
      </c>
      <c r="G175">
        <f>F_Inputs!F178</f>
        <v>0.20374909223196</v>
      </c>
      <c r="H175">
        <f>F_Inputs!G178</f>
        <v>0.203716729966023</v>
      </c>
      <c r="I175">
        <f>F_Inputs!H178</f>
        <v>0</v>
      </c>
      <c r="J175">
        <f>F_Inputs!I178</f>
        <v>0</v>
      </c>
      <c r="K175">
        <f>F_Inputs!J178</f>
        <v>0</v>
      </c>
      <c r="L175" t="str">
        <f>F_Inputs!K178</f>
        <v/>
      </c>
      <c r="M175" t="str">
        <f xml:space="preserve"> INDEX(Lookup!$G$3:$G$32, MATCH('Inputs - allowances'!D175, Lookup!$F$3:$F$32, 0),)</f>
        <v>PDRC WR</v>
      </c>
    </row>
    <row r="176" spans="3:13">
      <c r="C176" t="s">
        <v>312</v>
      </c>
      <c r="D176" t="s">
        <v>413</v>
      </c>
      <c r="E176" t="s">
        <v>414</v>
      </c>
      <c r="F176" t="s">
        <v>36</v>
      </c>
      <c r="G176">
        <f>F_Inputs!F179</f>
        <v>4.4455255368845901</v>
      </c>
      <c r="H176">
        <f>F_Inputs!G179</f>
        <v>4.4451781611518202</v>
      </c>
      <c r="I176">
        <f>F_Inputs!H179</f>
        <v>0</v>
      </c>
      <c r="J176">
        <f>F_Inputs!I179</f>
        <v>0</v>
      </c>
      <c r="K176">
        <f>F_Inputs!J179</f>
        <v>0</v>
      </c>
      <c r="L176" t="str">
        <f>F_Inputs!K179</f>
        <v/>
      </c>
      <c r="M176" t="str">
        <f xml:space="preserve"> INDEX(Lookup!$G$3:$G$32, MATCH('Inputs - allowances'!D176, Lookup!$F$3:$F$32, 0),)</f>
        <v>PDRC WN</v>
      </c>
    </row>
    <row r="177" spans="3:13">
      <c r="C177" t="s">
        <v>312</v>
      </c>
      <c r="D177" t="s">
        <v>415</v>
      </c>
      <c r="E177" t="s">
        <v>416</v>
      </c>
      <c r="F177" t="s">
        <v>36</v>
      </c>
      <c r="G177">
        <f>F_Inputs!F180</f>
        <v>4.0639953739796404</v>
      </c>
      <c r="H177">
        <f>F_Inputs!G180</f>
        <v>4.0634565215067502</v>
      </c>
      <c r="I177">
        <f>F_Inputs!H180</f>
        <v>0</v>
      </c>
      <c r="J177">
        <f>F_Inputs!I180</f>
        <v>0</v>
      </c>
      <c r="K177">
        <f>F_Inputs!J180</f>
        <v>0</v>
      </c>
      <c r="L177" t="str">
        <f>F_Inputs!K180</f>
        <v/>
      </c>
      <c r="M177" t="str">
        <f xml:space="preserve"> INDEX(Lookup!$G$3:$G$32, MATCH('Inputs - allowances'!D177, Lookup!$F$3:$F$32, 0),)</f>
        <v>PDRC WWN</v>
      </c>
    </row>
    <row r="178" spans="3:13">
      <c r="C178" t="s">
        <v>312</v>
      </c>
      <c r="D178" t="s">
        <v>417</v>
      </c>
      <c r="E178" t="s">
        <v>418</v>
      </c>
      <c r="F178" t="s">
        <v>36</v>
      </c>
      <c r="G178">
        <f>F_Inputs!F181</f>
        <v>0.809003748568078</v>
      </c>
      <c r="H178">
        <f>F_Inputs!G181</f>
        <v>0.80992233903967503</v>
      </c>
      <c r="I178">
        <f>F_Inputs!H181</f>
        <v>0</v>
      </c>
      <c r="J178">
        <f>F_Inputs!I181</f>
        <v>0</v>
      </c>
      <c r="K178">
        <f>F_Inputs!J181</f>
        <v>0</v>
      </c>
      <c r="L178" t="str">
        <f>F_Inputs!K181</f>
        <v/>
      </c>
      <c r="M178" t="str">
        <f xml:space="preserve"> INDEX(Lookup!$G$3:$G$32, MATCH('Inputs - allowances'!D178, Lookup!$F$3:$F$32, 0),)</f>
        <v>PDRC BIO</v>
      </c>
    </row>
    <row r="179" spans="3:13">
      <c r="C179" t="s">
        <v>312</v>
      </c>
      <c r="D179" t="s">
        <v>419</v>
      </c>
      <c r="E179" t="s">
        <v>420</v>
      </c>
      <c r="F179" t="s">
        <v>36</v>
      </c>
      <c r="G179">
        <f>F_Inputs!F182</f>
        <v>0</v>
      </c>
      <c r="H179">
        <f>F_Inputs!G182</f>
        <v>0</v>
      </c>
      <c r="I179">
        <f>F_Inputs!H182</f>
        <v>0</v>
      </c>
      <c r="J179">
        <f>F_Inputs!I182</f>
        <v>0</v>
      </c>
      <c r="K179">
        <f>F_Inputs!J182</f>
        <v>0</v>
      </c>
      <c r="L179" t="str">
        <f>F_Inputs!K182</f>
        <v/>
      </c>
      <c r="M179" t="str">
        <f xml:space="preserve"> INDEX(Lookup!$G$3:$G$32, MATCH('Inputs - allowances'!D179, Lookup!$F$3:$F$32, 0),)</f>
        <v>PDRC DMMY</v>
      </c>
    </row>
    <row r="180" spans="3:13">
      <c r="C180" t="s">
        <v>312</v>
      </c>
      <c r="D180" t="s">
        <v>421</v>
      </c>
      <c r="E180" t="s">
        <v>422</v>
      </c>
      <c r="F180" t="s">
        <v>36</v>
      </c>
      <c r="G180">
        <f>F_Inputs!F183</f>
        <v>0</v>
      </c>
      <c r="H180">
        <f>F_Inputs!G183</f>
        <v>0</v>
      </c>
      <c r="I180">
        <f>F_Inputs!H183</f>
        <v>0</v>
      </c>
      <c r="J180">
        <f>F_Inputs!I183</f>
        <v>0</v>
      </c>
      <c r="K180">
        <f>F_Inputs!J183</f>
        <v>0</v>
      </c>
      <c r="L180">
        <f>F_Inputs!K183</f>
        <v>0</v>
      </c>
      <c r="M180" t="str">
        <f xml:space="preserve"> INDEX(Lookup!$G$3:$G$32, MATCH('Inputs - allowances'!D180, Lookup!$F$3:$F$32, 0),)</f>
        <v>Ofwat enh DMMY</v>
      </c>
    </row>
    <row r="181" spans="3:13">
      <c r="C181" t="s">
        <v>312</v>
      </c>
      <c r="D181" t="s">
        <v>423</v>
      </c>
      <c r="E181" t="s">
        <v>424</v>
      </c>
      <c r="F181" t="s">
        <v>36</v>
      </c>
      <c r="G181">
        <f>F_Inputs!F184</f>
        <v>0</v>
      </c>
      <c r="H181">
        <f>F_Inputs!G184</f>
        <v>0</v>
      </c>
      <c r="I181">
        <f>F_Inputs!H184</f>
        <v>0</v>
      </c>
      <c r="J181">
        <f>F_Inputs!I184</f>
        <v>0</v>
      </c>
      <c r="K181">
        <f>F_Inputs!J184</f>
        <v>0</v>
      </c>
      <c r="L181">
        <f>F_Inputs!K184</f>
        <v>0</v>
      </c>
      <c r="M181" t="str">
        <f xml:space="preserve"> INDEX(Lookup!$G$3:$G$32, MATCH('Inputs - allowances'!D181, Lookup!$F$3:$F$32, 0),)</f>
        <v>Ofwat enh DMMY</v>
      </c>
    </row>
    <row r="182" spans="3:13">
      <c r="C182" t="s">
        <v>312</v>
      </c>
      <c r="D182" t="s">
        <v>425</v>
      </c>
      <c r="E182" t="s">
        <v>426</v>
      </c>
      <c r="F182" t="s">
        <v>36</v>
      </c>
      <c r="G182" t="str">
        <f>F_Inputs!F185</f>
        <v/>
      </c>
      <c r="H182" t="str">
        <f>F_Inputs!G185</f>
        <v/>
      </c>
      <c r="I182" t="str">
        <f>F_Inputs!H185</f>
        <v/>
      </c>
      <c r="J182" t="str">
        <f>F_Inputs!I185</f>
        <v/>
      </c>
      <c r="K182" t="str">
        <f>F_Inputs!J185</f>
        <v/>
      </c>
      <c r="L182">
        <f>F_Inputs!K185</f>
        <v>0.45273478021454699</v>
      </c>
      <c r="M182" t="str">
        <f xml:space="preserve"> INDEX(Lookup!$G$3:$G$32, MATCH('Inputs - allowances'!D182, Lookup!$F$3:$F$32, 0),)</f>
        <v>Ofwat non-s185 WN</v>
      </c>
    </row>
    <row r="183" spans="3:13">
      <c r="C183" t="s">
        <v>312</v>
      </c>
      <c r="D183" t="s">
        <v>427</v>
      </c>
      <c r="E183" t="s">
        <v>428</v>
      </c>
      <c r="F183" t="s">
        <v>36</v>
      </c>
      <c r="G183" t="str">
        <f>F_Inputs!F186</f>
        <v/>
      </c>
      <c r="H183" t="str">
        <f>F_Inputs!G186</f>
        <v/>
      </c>
      <c r="I183" t="str">
        <f>F_Inputs!H186</f>
        <v/>
      </c>
      <c r="J183" t="str">
        <f>F_Inputs!I186</f>
        <v/>
      </c>
      <c r="K183" t="str">
        <f>F_Inputs!J186</f>
        <v/>
      </c>
      <c r="L183">
        <f>F_Inputs!K186</f>
        <v>3.8944927330283603E-2</v>
      </c>
      <c r="M183" t="str">
        <f xml:space="preserve"> INDEX(Lookup!$G$3:$G$32, MATCH('Inputs - allowances'!D183, Lookup!$F$3:$F$32, 0),)</f>
        <v>Ofwat non-s185 WWN</v>
      </c>
    </row>
    <row r="184" spans="3:13">
      <c r="C184" t="s">
        <v>300</v>
      </c>
      <c r="D184" t="s">
        <v>369</v>
      </c>
      <c r="E184" t="s">
        <v>370</v>
      </c>
      <c r="F184" t="s">
        <v>36</v>
      </c>
      <c r="G184" t="str">
        <f>F_Inputs!F187</f>
        <v/>
      </c>
      <c r="H184" t="str">
        <f>F_Inputs!G187</f>
        <v/>
      </c>
      <c r="I184" t="str">
        <f>F_Inputs!H187</f>
        <v/>
      </c>
      <c r="J184" t="str">
        <f>F_Inputs!I187</f>
        <v/>
      </c>
      <c r="K184" t="str">
        <f>F_Inputs!J187</f>
        <v/>
      </c>
      <c r="L184">
        <f>F_Inputs!K187</f>
        <v>72.3303530384282</v>
      </c>
      <c r="M184" t="str">
        <f xml:space="preserve"> INDEX(Lookup!$G$3:$G$32, MATCH('Inputs - allowances'!D184, Lookup!$F$3:$F$32, 0),)</f>
        <v>Ofwat base WR</v>
      </c>
    </row>
    <row r="185" spans="3:13">
      <c r="C185" t="s">
        <v>300</v>
      </c>
      <c r="D185" t="s">
        <v>371</v>
      </c>
      <c r="E185" t="s">
        <v>372</v>
      </c>
      <c r="F185" t="s">
        <v>36</v>
      </c>
      <c r="G185" t="str">
        <f>F_Inputs!F188</f>
        <v/>
      </c>
      <c r="H185" t="str">
        <f>F_Inputs!G188</f>
        <v/>
      </c>
      <c r="I185" t="str">
        <f>F_Inputs!H188</f>
        <v/>
      </c>
      <c r="J185" t="str">
        <f>F_Inputs!I188</f>
        <v/>
      </c>
      <c r="K185" t="str">
        <f>F_Inputs!J188</f>
        <v/>
      </c>
      <c r="L185">
        <f>F_Inputs!K188</f>
        <v>681.90866511289096</v>
      </c>
      <c r="M185" t="str">
        <f xml:space="preserve"> INDEX(Lookup!$G$3:$G$32, MATCH('Inputs - allowances'!D185, Lookup!$F$3:$F$32, 0),)</f>
        <v>Ofwat base WN</v>
      </c>
    </row>
    <row r="186" spans="3:13">
      <c r="C186" t="s">
        <v>300</v>
      </c>
      <c r="D186" t="s">
        <v>373</v>
      </c>
      <c r="E186" t="s">
        <v>374</v>
      </c>
      <c r="F186" t="s">
        <v>36</v>
      </c>
      <c r="G186" t="str">
        <f>F_Inputs!F189</f>
        <v/>
      </c>
      <c r="H186" t="str">
        <f>F_Inputs!G189</f>
        <v/>
      </c>
      <c r="I186" t="str">
        <f>F_Inputs!H189</f>
        <v/>
      </c>
      <c r="J186" t="str">
        <f>F_Inputs!I189</f>
        <v/>
      </c>
      <c r="K186" t="str">
        <f>F_Inputs!J189</f>
        <v/>
      </c>
      <c r="L186">
        <f>F_Inputs!K189</f>
        <v>1437.25759501275</v>
      </c>
      <c r="M186" t="str">
        <f xml:space="preserve"> INDEX(Lookup!$G$3:$G$32, MATCH('Inputs - allowances'!D186, Lookup!$F$3:$F$32, 0),)</f>
        <v>Ofwat base WWN</v>
      </c>
    </row>
    <row r="187" spans="3:13">
      <c r="C187" t="s">
        <v>300</v>
      </c>
      <c r="D187" t="s">
        <v>375</v>
      </c>
      <c r="E187" t="s">
        <v>376</v>
      </c>
      <c r="F187" t="s">
        <v>36</v>
      </c>
      <c r="G187" t="str">
        <f>F_Inputs!F190</f>
        <v/>
      </c>
      <c r="H187" t="str">
        <f>F_Inputs!G190</f>
        <v/>
      </c>
      <c r="I187" t="str">
        <f>F_Inputs!H190</f>
        <v/>
      </c>
      <c r="J187" t="str">
        <f>F_Inputs!I190</f>
        <v/>
      </c>
      <c r="K187" t="str">
        <f>F_Inputs!J190</f>
        <v/>
      </c>
      <c r="L187">
        <f>F_Inputs!K190</f>
        <v>192.68915926633099</v>
      </c>
      <c r="M187" t="str">
        <f xml:space="preserve"> INDEX(Lookup!$G$3:$G$32, MATCH('Inputs - allowances'!D187, Lookup!$F$3:$F$32, 0),)</f>
        <v>Ofwat base BIO</v>
      </c>
    </row>
    <row r="188" spans="3:13">
      <c r="C188" t="s">
        <v>300</v>
      </c>
      <c r="D188" t="s">
        <v>377</v>
      </c>
      <c r="E188" t="s">
        <v>378</v>
      </c>
      <c r="F188" t="s">
        <v>36</v>
      </c>
      <c r="G188" t="str">
        <f>F_Inputs!F191</f>
        <v/>
      </c>
      <c r="H188" t="str">
        <f>F_Inputs!G191</f>
        <v/>
      </c>
      <c r="I188" t="str">
        <f>F_Inputs!H191</f>
        <v/>
      </c>
      <c r="J188" t="str">
        <f>F_Inputs!I191</f>
        <v/>
      </c>
      <c r="K188" t="str">
        <f>F_Inputs!J191</f>
        <v/>
      </c>
      <c r="L188">
        <f>F_Inputs!K191</f>
        <v>39.225623184971901</v>
      </c>
      <c r="M188" t="str">
        <f xml:space="preserve"> INDEX(Lookup!$G$3:$G$32, MATCH('Inputs - allowances'!D188, Lookup!$F$3:$F$32, 0),)</f>
        <v>Ofwat enh WR</v>
      </c>
    </row>
    <row r="189" spans="3:13">
      <c r="C189" t="s">
        <v>300</v>
      </c>
      <c r="D189" t="s">
        <v>379</v>
      </c>
      <c r="E189" t="s">
        <v>380</v>
      </c>
      <c r="F189" t="s">
        <v>36</v>
      </c>
      <c r="G189" t="str">
        <f>F_Inputs!F192</f>
        <v/>
      </c>
      <c r="H189" t="str">
        <f>F_Inputs!G192</f>
        <v/>
      </c>
      <c r="I189" t="str">
        <f>F_Inputs!H192</f>
        <v/>
      </c>
      <c r="J189" t="str">
        <f>F_Inputs!I192</f>
        <v/>
      </c>
      <c r="K189" t="str">
        <f>F_Inputs!J192</f>
        <v/>
      </c>
      <c r="L189">
        <f>F_Inputs!K192</f>
        <v>248.99831728652001</v>
      </c>
      <c r="M189" t="str">
        <f xml:space="preserve"> INDEX(Lookup!$G$3:$G$32, MATCH('Inputs - allowances'!D189, Lookup!$F$3:$F$32, 0),)</f>
        <v>Ofwat enh WN</v>
      </c>
    </row>
    <row r="190" spans="3:13">
      <c r="C190" t="s">
        <v>300</v>
      </c>
      <c r="D190" t="s">
        <v>381</v>
      </c>
      <c r="E190" t="s">
        <v>382</v>
      </c>
      <c r="F190" t="s">
        <v>36</v>
      </c>
      <c r="G190" t="str">
        <f>F_Inputs!F193</f>
        <v/>
      </c>
      <c r="H190" t="str">
        <f>F_Inputs!G193</f>
        <v/>
      </c>
      <c r="I190" t="str">
        <f>F_Inputs!H193</f>
        <v/>
      </c>
      <c r="J190" t="str">
        <f>F_Inputs!I193</f>
        <v/>
      </c>
      <c r="K190" t="str">
        <f>F_Inputs!J193</f>
        <v/>
      </c>
      <c r="L190">
        <f>F_Inputs!K193</f>
        <v>562.15017927736301</v>
      </c>
      <c r="M190" t="str">
        <f xml:space="preserve"> INDEX(Lookup!$G$3:$G$32, MATCH('Inputs - allowances'!D190, Lookup!$F$3:$F$32, 0),)</f>
        <v>Ofwat enh WWN</v>
      </c>
    </row>
    <row r="191" spans="3:13">
      <c r="C191" t="s">
        <v>300</v>
      </c>
      <c r="D191" t="s">
        <v>383</v>
      </c>
      <c r="E191" t="s">
        <v>384</v>
      </c>
      <c r="F191" t="s">
        <v>36</v>
      </c>
      <c r="G191" t="str">
        <f>F_Inputs!F194</f>
        <v/>
      </c>
      <c r="H191" t="str">
        <f>F_Inputs!G194</f>
        <v/>
      </c>
      <c r="I191" t="str">
        <f>F_Inputs!H194</f>
        <v/>
      </c>
      <c r="J191" t="str">
        <f>F_Inputs!I194</f>
        <v/>
      </c>
      <c r="K191" t="str">
        <f>F_Inputs!J194</f>
        <v/>
      </c>
      <c r="L191">
        <f>F_Inputs!K194</f>
        <v>5.056</v>
      </c>
      <c r="M191" t="str">
        <f xml:space="preserve"> INDEX(Lookup!$G$3:$G$32, MATCH('Inputs - allowances'!D191, Lookup!$F$3:$F$32, 0),)</f>
        <v>Ofwat enh BIO</v>
      </c>
    </row>
    <row r="192" spans="3:13">
      <c r="C192" t="s">
        <v>300</v>
      </c>
      <c r="D192" t="s">
        <v>385</v>
      </c>
      <c r="E192" t="s">
        <v>386</v>
      </c>
      <c r="F192" t="s">
        <v>36</v>
      </c>
      <c r="G192" t="str">
        <f>F_Inputs!F195</f>
        <v/>
      </c>
      <c r="H192" t="str">
        <f>F_Inputs!G195</f>
        <v/>
      </c>
      <c r="I192" t="str">
        <f>F_Inputs!H195</f>
        <v/>
      </c>
      <c r="J192" t="str">
        <f>F_Inputs!I195</f>
        <v/>
      </c>
      <c r="K192" t="str">
        <f>F_Inputs!J195</f>
        <v/>
      </c>
      <c r="L192">
        <f>F_Inputs!K195</f>
        <v>6.92538170250769</v>
      </c>
      <c r="M192" t="str">
        <f xml:space="preserve"> INDEX(Lookup!$G$3:$G$32, MATCH('Inputs - allowances'!D192, Lookup!$F$3:$F$32, 0),)</f>
        <v>Ofwat 3rd WR</v>
      </c>
    </row>
    <row r="193" spans="3:13">
      <c r="C193" t="s">
        <v>300</v>
      </c>
      <c r="D193" t="s">
        <v>387</v>
      </c>
      <c r="E193" t="s">
        <v>388</v>
      </c>
      <c r="F193" t="s">
        <v>36</v>
      </c>
      <c r="G193" t="str">
        <f>F_Inputs!F196</f>
        <v/>
      </c>
      <c r="H193" t="str">
        <f>F_Inputs!G196</f>
        <v/>
      </c>
      <c r="I193" t="str">
        <f>F_Inputs!H196</f>
        <v/>
      </c>
      <c r="J193" t="str">
        <f>F_Inputs!I196</f>
        <v/>
      </c>
      <c r="K193" t="str">
        <f>F_Inputs!J196</f>
        <v/>
      </c>
      <c r="L193">
        <f>F_Inputs!K196</f>
        <v>25.2684424750713</v>
      </c>
      <c r="M193" t="str">
        <f xml:space="preserve"> INDEX(Lookup!$G$3:$G$32, MATCH('Inputs - allowances'!D193, Lookup!$F$3:$F$32, 0),)</f>
        <v>Ofwat 3rd WN</v>
      </c>
    </row>
    <row r="194" spans="3:13">
      <c r="C194" t="s">
        <v>300</v>
      </c>
      <c r="D194" t="s">
        <v>389</v>
      </c>
      <c r="E194" t="s">
        <v>390</v>
      </c>
      <c r="F194" t="s">
        <v>36</v>
      </c>
      <c r="G194" t="str">
        <f>F_Inputs!F197</f>
        <v/>
      </c>
      <c r="H194" t="str">
        <f>F_Inputs!G197</f>
        <v/>
      </c>
      <c r="I194" t="str">
        <f>F_Inputs!H197</f>
        <v/>
      </c>
      <c r="J194" t="str">
        <f>F_Inputs!I197</f>
        <v/>
      </c>
      <c r="K194" t="str">
        <f>F_Inputs!J197</f>
        <v/>
      </c>
      <c r="L194">
        <f>F_Inputs!K197</f>
        <v>9.1715303862818001</v>
      </c>
      <c r="M194" t="str">
        <f xml:space="preserve"> INDEX(Lookup!$G$3:$G$32, MATCH('Inputs - allowances'!D194, Lookup!$F$3:$F$32, 0),)</f>
        <v>Ofwat 3rd WWN</v>
      </c>
    </row>
    <row r="195" spans="3:13">
      <c r="C195" t="s">
        <v>300</v>
      </c>
      <c r="D195" t="s">
        <v>391</v>
      </c>
      <c r="E195" t="s">
        <v>392</v>
      </c>
      <c r="F195" t="s">
        <v>36</v>
      </c>
      <c r="G195" t="str">
        <f>F_Inputs!F198</f>
        <v/>
      </c>
      <c r="H195" t="str">
        <f>F_Inputs!G198</f>
        <v/>
      </c>
      <c r="I195" t="str">
        <f>F_Inputs!H198</f>
        <v/>
      </c>
      <c r="J195" t="str">
        <f>F_Inputs!I198</f>
        <v/>
      </c>
      <c r="K195" t="str">
        <f>F_Inputs!J198</f>
        <v/>
      </c>
      <c r="L195">
        <f>F_Inputs!K198</f>
        <v>0</v>
      </c>
      <c r="M195" t="str">
        <f xml:space="preserve"> INDEX(Lookup!$G$3:$G$32, MATCH('Inputs - allowances'!D195, Lookup!$F$3:$F$32, 0),)</f>
        <v>Ofwat 3rd BIO</v>
      </c>
    </row>
    <row r="196" spans="3:13">
      <c r="C196" t="s">
        <v>300</v>
      </c>
      <c r="D196" t="s">
        <v>393</v>
      </c>
      <c r="E196" t="s">
        <v>394</v>
      </c>
      <c r="F196" t="s">
        <v>36</v>
      </c>
      <c r="G196" t="str">
        <f>F_Inputs!F199</f>
        <v/>
      </c>
      <c r="H196" t="str">
        <f>F_Inputs!G199</f>
        <v/>
      </c>
      <c r="I196" t="str">
        <f>F_Inputs!H199</f>
        <v/>
      </c>
      <c r="J196" t="str">
        <f>F_Inputs!I199</f>
        <v/>
      </c>
      <c r="K196" t="str">
        <f>F_Inputs!J199</f>
        <v/>
      </c>
      <c r="L196">
        <f>F_Inputs!K199</f>
        <v>0</v>
      </c>
      <c r="M196" t="str">
        <f xml:space="preserve"> INDEX(Lookup!$G$3:$G$32, MATCH('Inputs - allowances'!D196, Lookup!$F$3:$F$32, 0),)</f>
        <v>Ofwat cash WR</v>
      </c>
    </row>
    <row r="197" spans="3:13">
      <c r="C197" t="s">
        <v>300</v>
      </c>
      <c r="D197" t="s">
        <v>395</v>
      </c>
      <c r="E197" t="s">
        <v>396</v>
      </c>
      <c r="F197" t="s">
        <v>36</v>
      </c>
      <c r="G197" t="str">
        <f>F_Inputs!F200</f>
        <v/>
      </c>
      <c r="H197" t="str">
        <f>F_Inputs!G200</f>
        <v/>
      </c>
      <c r="I197" t="str">
        <f>F_Inputs!H200</f>
        <v/>
      </c>
      <c r="J197" t="str">
        <f>F_Inputs!I200</f>
        <v/>
      </c>
      <c r="K197" t="str">
        <f>F_Inputs!J200</f>
        <v/>
      </c>
      <c r="L197">
        <f>F_Inputs!K200</f>
        <v>0</v>
      </c>
      <c r="M197" t="str">
        <f xml:space="preserve"> INDEX(Lookup!$G$3:$G$32, MATCH('Inputs - allowances'!D197, Lookup!$F$3:$F$32, 0),)</f>
        <v>Ofwat cash WN</v>
      </c>
    </row>
    <row r="198" spans="3:13">
      <c r="C198" t="s">
        <v>300</v>
      </c>
      <c r="D198" t="s">
        <v>397</v>
      </c>
      <c r="E198" t="s">
        <v>398</v>
      </c>
      <c r="F198" t="s">
        <v>36</v>
      </c>
      <c r="G198" t="str">
        <f>F_Inputs!F201</f>
        <v/>
      </c>
      <c r="H198" t="str">
        <f>F_Inputs!G201</f>
        <v/>
      </c>
      <c r="I198" t="str">
        <f>F_Inputs!H201</f>
        <v/>
      </c>
      <c r="J198" t="str">
        <f>F_Inputs!I201</f>
        <v/>
      </c>
      <c r="K198" t="str">
        <f>F_Inputs!J201</f>
        <v/>
      </c>
      <c r="L198">
        <f>F_Inputs!K201</f>
        <v>39.137215975863199</v>
      </c>
      <c r="M198" t="str">
        <f xml:space="preserve"> INDEX(Lookup!$G$3:$G$32, MATCH('Inputs - allowances'!D198, Lookup!$F$3:$F$32, 0),)</f>
        <v>Ofwat SDS WR</v>
      </c>
    </row>
    <row r="199" spans="3:13">
      <c r="C199" t="s">
        <v>300</v>
      </c>
      <c r="D199" t="s">
        <v>399</v>
      </c>
      <c r="E199" t="s">
        <v>400</v>
      </c>
      <c r="F199" t="s">
        <v>36</v>
      </c>
      <c r="G199" t="str">
        <f>F_Inputs!F202</f>
        <v/>
      </c>
      <c r="H199" t="str">
        <f>F_Inputs!G202</f>
        <v/>
      </c>
      <c r="I199" t="str">
        <f>F_Inputs!H202</f>
        <v/>
      </c>
      <c r="J199" t="str">
        <f>F_Inputs!I202</f>
        <v/>
      </c>
      <c r="K199" t="str">
        <f>F_Inputs!J202</f>
        <v/>
      </c>
      <c r="L199">
        <f>F_Inputs!K202</f>
        <v>45.786021666654797</v>
      </c>
      <c r="M199" t="str">
        <f xml:space="preserve"> INDEX(Lookup!$G$3:$G$32, MATCH('Inputs - allowances'!D199, Lookup!$F$3:$F$32, 0),)</f>
        <v>Ofwat SDS WN</v>
      </c>
    </row>
    <row r="200" spans="3:13">
      <c r="C200" t="s">
        <v>300</v>
      </c>
      <c r="D200" t="s">
        <v>401</v>
      </c>
      <c r="E200" t="s">
        <v>402</v>
      </c>
      <c r="F200" t="s">
        <v>36</v>
      </c>
      <c r="G200">
        <f>F_Inputs!F203</f>
        <v>0</v>
      </c>
      <c r="H200">
        <f>F_Inputs!G203</f>
        <v>0</v>
      </c>
      <c r="I200">
        <f>F_Inputs!H203</f>
        <v>0</v>
      </c>
      <c r="J200">
        <f>F_Inputs!I203</f>
        <v>0</v>
      </c>
      <c r="K200">
        <f>F_Inputs!J203</f>
        <v>0</v>
      </c>
      <c r="L200" t="str">
        <f>F_Inputs!K203</f>
        <v/>
      </c>
      <c r="M200" t="str">
        <f xml:space="preserve"> INDEX(Lookup!$G$3:$G$32, MATCH('Inputs - allowances'!D200, Lookup!$F$3:$F$32, 0),)</f>
        <v>Op lease WR</v>
      </c>
    </row>
    <row r="201" spans="3:13">
      <c r="C201" t="s">
        <v>300</v>
      </c>
      <c r="D201" t="s">
        <v>403</v>
      </c>
      <c r="E201" t="s">
        <v>404</v>
      </c>
      <c r="F201" t="s">
        <v>36</v>
      </c>
      <c r="G201">
        <f>F_Inputs!F204</f>
        <v>0</v>
      </c>
      <c r="H201">
        <f>F_Inputs!G204</f>
        <v>0</v>
      </c>
      <c r="I201">
        <f>F_Inputs!H204</f>
        <v>0</v>
      </c>
      <c r="J201">
        <f>F_Inputs!I204</f>
        <v>0</v>
      </c>
      <c r="K201">
        <f>F_Inputs!J204</f>
        <v>0</v>
      </c>
      <c r="L201" t="str">
        <f>F_Inputs!K204</f>
        <v/>
      </c>
      <c r="M201" t="str">
        <f xml:space="preserve"> INDEX(Lookup!$G$3:$G$32, MATCH('Inputs - allowances'!D201, Lookup!$F$3:$F$32, 0),)</f>
        <v>Op lease WN</v>
      </c>
    </row>
    <row r="202" spans="3:13">
      <c r="C202" t="s">
        <v>300</v>
      </c>
      <c r="D202" t="s">
        <v>405</v>
      </c>
      <c r="E202" t="s">
        <v>406</v>
      </c>
      <c r="F202" t="s">
        <v>36</v>
      </c>
      <c r="G202">
        <f>F_Inputs!F205</f>
        <v>-1.6981162313499401</v>
      </c>
      <c r="H202">
        <f>F_Inputs!G205</f>
        <v>-1.6505689768721401</v>
      </c>
      <c r="I202">
        <f>F_Inputs!H205</f>
        <v>-1.6043530455197299</v>
      </c>
      <c r="J202">
        <f>F_Inputs!I205</f>
        <v>-1.55943116024517</v>
      </c>
      <c r="K202">
        <f>F_Inputs!J205</f>
        <v>-1.2077269139075999</v>
      </c>
      <c r="L202" t="str">
        <f>F_Inputs!K205</f>
        <v/>
      </c>
      <c r="M202" t="str">
        <f xml:space="preserve"> INDEX(Lookup!$G$3:$G$32, MATCH('Inputs - allowances'!D202, Lookup!$F$3:$F$32, 0),)</f>
        <v>Op lease WWN</v>
      </c>
    </row>
    <row r="203" spans="3:13">
      <c r="C203" t="s">
        <v>300</v>
      </c>
      <c r="D203" t="s">
        <v>407</v>
      </c>
      <c r="E203" t="s">
        <v>408</v>
      </c>
      <c r="F203" t="s">
        <v>36</v>
      </c>
      <c r="G203">
        <f>F_Inputs!F206</f>
        <v>0</v>
      </c>
      <c r="H203">
        <f>F_Inputs!G206</f>
        <v>0</v>
      </c>
      <c r="I203">
        <f>F_Inputs!H206</f>
        <v>0</v>
      </c>
      <c r="J203">
        <f>F_Inputs!I206</f>
        <v>0</v>
      </c>
      <c r="K203">
        <f>F_Inputs!J206</f>
        <v>0</v>
      </c>
      <c r="L203" t="str">
        <f>F_Inputs!K206</f>
        <v/>
      </c>
      <c r="M203" t="str">
        <f xml:space="preserve"> INDEX(Lookup!$G$3:$G$32, MATCH('Inputs - allowances'!D203, Lookup!$F$3:$F$32, 0),)</f>
        <v>Op lease BIO</v>
      </c>
    </row>
    <row r="204" spans="3:13">
      <c r="C204" t="s">
        <v>300</v>
      </c>
      <c r="D204" t="s">
        <v>409</v>
      </c>
      <c r="E204" t="s">
        <v>410</v>
      </c>
      <c r="F204" t="s">
        <v>36</v>
      </c>
      <c r="G204">
        <f>F_Inputs!F207</f>
        <v>0</v>
      </c>
      <c r="H204">
        <f>F_Inputs!G207</f>
        <v>0</v>
      </c>
      <c r="I204">
        <f>F_Inputs!H207</f>
        <v>0</v>
      </c>
      <c r="J204">
        <f>F_Inputs!I207</f>
        <v>0</v>
      </c>
      <c r="K204">
        <f>F_Inputs!J207</f>
        <v>0</v>
      </c>
      <c r="L204" t="str">
        <f>F_Inputs!K207</f>
        <v/>
      </c>
      <c r="M204" t="str">
        <f xml:space="preserve"> INDEX(Lookup!$G$3:$G$32, MATCH('Inputs - allowances'!D204, Lookup!$F$3:$F$32, 0),)</f>
        <v>Op lease DMMY</v>
      </c>
    </row>
    <row r="205" spans="3:13">
      <c r="C205" t="s">
        <v>300</v>
      </c>
      <c r="D205" t="s">
        <v>411</v>
      </c>
      <c r="E205" t="s">
        <v>412</v>
      </c>
      <c r="F205" t="s">
        <v>36</v>
      </c>
      <c r="G205">
        <f>F_Inputs!F208</f>
        <v>0.10909056922689001</v>
      </c>
      <c r="H205">
        <f>F_Inputs!G208</f>
        <v>0.10615513530220901</v>
      </c>
      <c r="I205">
        <f>F_Inputs!H208</f>
        <v>0.10397495708718101</v>
      </c>
      <c r="J205">
        <f>F_Inputs!I208</f>
        <v>0.10126798112577499</v>
      </c>
      <c r="K205">
        <f>F_Inputs!J208</f>
        <v>9.8766833763089298E-2</v>
      </c>
      <c r="L205" t="str">
        <f>F_Inputs!K208</f>
        <v/>
      </c>
      <c r="M205" t="str">
        <f xml:space="preserve"> INDEX(Lookup!$G$3:$G$32, MATCH('Inputs - allowances'!D205, Lookup!$F$3:$F$32, 0),)</f>
        <v>PDRC WR</v>
      </c>
    </row>
    <row r="206" spans="3:13">
      <c r="C206" t="s">
        <v>300</v>
      </c>
      <c r="D206" t="s">
        <v>413</v>
      </c>
      <c r="E206" t="s">
        <v>414</v>
      </c>
      <c r="F206" t="s">
        <v>36</v>
      </c>
      <c r="G206">
        <f>F_Inputs!F209</f>
        <v>2.87802984881729</v>
      </c>
      <c r="H206">
        <f>F_Inputs!G209</f>
        <v>2.8060340764884</v>
      </c>
      <c r="I206">
        <f>F_Inputs!H209</f>
        <v>2.7355585177121902</v>
      </c>
      <c r="J206">
        <f>F_Inputs!I209</f>
        <v>2.6672768799247799</v>
      </c>
      <c r="K206">
        <f>F_Inputs!J209</f>
        <v>2.6005040392432899</v>
      </c>
      <c r="L206" t="str">
        <f>F_Inputs!K209</f>
        <v/>
      </c>
      <c r="M206" t="str">
        <f xml:space="preserve"> INDEX(Lookup!$G$3:$G$32, MATCH('Inputs - allowances'!D206, Lookup!$F$3:$F$32, 0),)</f>
        <v>PDRC WN</v>
      </c>
    </row>
    <row r="207" spans="3:13">
      <c r="C207" t="s">
        <v>300</v>
      </c>
      <c r="D207" t="s">
        <v>415</v>
      </c>
      <c r="E207" t="s">
        <v>416</v>
      </c>
      <c r="F207" t="s">
        <v>36</v>
      </c>
      <c r="G207">
        <f>F_Inputs!F210</f>
        <v>6.0287861207018096</v>
      </c>
      <c r="H207">
        <f>F_Inputs!G210</f>
        <v>5.8780457419839998</v>
      </c>
      <c r="I207">
        <f>F_Inputs!H210</f>
        <v>5.7310544281423299</v>
      </c>
      <c r="J207">
        <f>F_Inputs!I210</f>
        <v>5.5880004011370303</v>
      </c>
      <c r="K207">
        <f>F_Inputs!J210</f>
        <v>5.4481921002828404</v>
      </c>
      <c r="L207" t="str">
        <f>F_Inputs!K210</f>
        <v/>
      </c>
      <c r="M207" t="str">
        <f xml:space="preserve"> INDEX(Lookup!$G$3:$G$32, MATCH('Inputs - allowances'!D207, Lookup!$F$3:$F$32, 0),)</f>
        <v>PDRC WWN</v>
      </c>
    </row>
    <row r="208" spans="3:13">
      <c r="C208" t="s">
        <v>300</v>
      </c>
      <c r="D208" t="s">
        <v>417</v>
      </c>
      <c r="E208" t="s">
        <v>418</v>
      </c>
      <c r="F208" t="s">
        <v>36</v>
      </c>
      <c r="G208">
        <f>F_Inputs!F211</f>
        <v>0.48845608805523399</v>
      </c>
      <c r="H208">
        <f>F_Inputs!G211</f>
        <v>0.47651860735658402</v>
      </c>
      <c r="I208">
        <f>F_Inputs!H211</f>
        <v>0.46449681916121</v>
      </c>
      <c r="J208">
        <f>F_Inputs!I211</f>
        <v>0.452662341862754</v>
      </c>
      <c r="K208">
        <f>F_Inputs!J211</f>
        <v>0.441514440659864</v>
      </c>
      <c r="L208" t="str">
        <f>F_Inputs!K211</f>
        <v/>
      </c>
      <c r="M208" t="str">
        <f xml:space="preserve"> INDEX(Lookup!$G$3:$G$32, MATCH('Inputs - allowances'!D208, Lookup!$F$3:$F$32, 0),)</f>
        <v>PDRC BIO</v>
      </c>
    </row>
    <row r="209" spans="3:13">
      <c r="C209" t="s">
        <v>300</v>
      </c>
      <c r="D209" t="s">
        <v>419</v>
      </c>
      <c r="E209" t="s">
        <v>420</v>
      </c>
      <c r="F209" t="s">
        <v>36</v>
      </c>
      <c r="G209">
        <f>F_Inputs!F212</f>
        <v>0</v>
      </c>
      <c r="H209">
        <f>F_Inputs!G212</f>
        <v>0</v>
      </c>
      <c r="I209">
        <f>F_Inputs!H212</f>
        <v>0</v>
      </c>
      <c r="J209">
        <f>F_Inputs!I212</f>
        <v>0</v>
      </c>
      <c r="K209">
        <f>F_Inputs!J212</f>
        <v>0</v>
      </c>
      <c r="L209" t="str">
        <f>F_Inputs!K212</f>
        <v/>
      </c>
      <c r="M209" t="str">
        <f xml:space="preserve"> INDEX(Lookup!$G$3:$G$32, MATCH('Inputs - allowances'!D209, Lookup!$F$3:$F$32, 0),)</f>
        <v>PDRC DMMY</v>
      </c>
    </row>
    <row r="210" spans="3:13">
      <c r="C210" t="s">
        <v>300</v>
      </c>
      <c r="D210" t="s">
        <v>421</v>
      </c>
      <c r="E210" t="s">
        <v>422</v>
      </c>
      <c r="F210" t="s">
        <v>36</v>
      </c>
      <c r="G210">
        <f>F_Inputs!F213</f>
        <v>0</v>
      </c>
      <c r="H210">
        <f>F_Inputs!G213</f>
        <v>0</v>
      </c>
      <c r="I210">
        <f>F_Inputs!H213</f>
        <v>0</v>
      </c>
      <c r="J210">
        <f>F_Inputs!I213</f>
        <v>0</v>
      </c>
      <c r="K210">
        <f>F_Inputs!J213</f>
        <v>0</v>
      </c>
      <c r="L210">
        <f>F_Inputs!K213</f>
        <v>0</v>
      </c>
      <c r="M210" t="str">
        <f xml:space="preserve"> INDEX(Lookup!$G$3:$G$32, MATCH('Inputs - allowances'!D210, Lookup!$F$3:$F$32, 0),)</f>
        <v>Ofwat enh DMMY</v>
      </c>
    </row>
    <row r="211" spans="3:13">
      <c r="C211" t="s">
        <v>300</v>
      </c>
      <c r="D211" t="s">
        <v>423</v>
      </c>
      <c r="E211" t="s">
        <v>424</v>
      </c>
      <c r="F211" t="s">
        <v>36</v>
      </c>
      <c r="G211">
        <f>F_Inputs!F214</f>
        <v>0</v>
      </c>
      <c r="H211">
        <f>F_Inputs!G214</f>
        <v>0</v>
      </c>
      <c r="I211">
        <f>F_Inputs!H214</f>
        <v>0</v>
      </c>
      <c r="J211">
        <f>F_Inputs!I214</f>
        <v>0</v>
      </c>
      <c r="K211">
        <f>F_Inputs!J214</f>
        <v>0</v>
      </c>
      <c r="L211">
        <f>F_Inputs!K214</f>
        <v>0</v>
      </c>
      <c r="M211" t="str">
        <f xml:space="preserve"> INDEX(Lookup!$G$3:$G$32, MATCH('Inputs - allowances'!D211, Lookup!$F$3:$F$32, 0),)</f>
        <v>Ofwat enh DMMY</v>
      </c>
    </row>
    <row r="212" spans="3:13">
      <c r="C212" t="s">
        <v>300</v>
      </c>
      <c r="D212" t="s">
        <v>425</v>
      </c>
      <c r="E212" t="s">
        <v>426</v>
      </c>
      <c r="F212" t="s">
        <v>36</v>
      </c>
      <c r="G212" t="str">
        <f>F_Inputs!F215</f>
        <v/>
      </c>
      <c r="H212" t="str">
        <f>F_Inputs!G215</f>
        <v/>
      </c>
      <c r="I212" t="str">
        <f>F_Inputs!H215</f>
        <v/>
      </c>
      <c r="J212" t="str">
        <f>F_Inputs!I215</f>
        <v/>
      </c>
      <c r="K212" t="str">
        <f>F_Inputs!J215</f>
        <v/>
      </c>
      <c r="L212">
        <f>F_Inputs!K215</f>
        <v>0</v>
      </c>
      <c r="M212" t="str">
        <f xml:space="preserve"> INDEX(Lookup!$G$3:$G$32, MATCH('Inputs - allowances'!D212, Lookup!$F$3:$F$32, 0),)</f>
        <v>Ofwat non-s185 WN</v>
      </c>
    </row>
    <row r="213" spans="3:13">
      <c r="C213" t="s">
        <v>300</v>
      </c>
      <c r="D213" t="s">
        <v>427</v>
      </c>
      <c r="E213" t="s">
        <v>428</v>
      </c>
      <c r="F213" t="s">
        <v>36</v>
      </c>
      <c r="G213" t="str">
        <f>F_Inputs!F216</f>
        <v/>
      </c>
      <c r="H213" t="str">
        <f>F_Inputs!G216</f>
        <v/>
      </c>
      <c r="I213" t="str">
        <f>F_Inputs!H216</f>
        <v/>
      </c>
      <c r="J213" t="str">
        <f>F_Inputs!I216</f>
        <v/>
      </c>
      <c r="K213" t="str">
        <f>F_Inputs!J216</f>
        <v/>
      </c>
      <c r="L213">
        <f>F_Inputs!K216</f>
        <v>0</v>
      </c>
      <c r="M213" t="str">
        <f xml:space="preserve"> INDEX(Lookup!$G$3:$G$32, MATCH('Inputs - allowances'!D213, Lookup!$F$3:$F$32, 0),)</f>
        <v>Ofwat non-s185 WWN</v>
      </c>
    </row>
    <row r="214" spans="3:13">
      <c r="C214" t="s">
        <v>301</v>
      </c>
      <c r="D214" t="s">
        <v>369</v>
      </c>
      <c r="E214" t="s">
        <v>370</v>
      </c>
      <c r="F214" t="s">
        <v>36</v>
      </c>
      <c r="G214" t="str">
        <f>F_Inputs!F217</f>
        <v/>
      </c>
      <c r="H214" t="str">
        <f>F_Inputs!G217</f>
        <v/>
      </c>
      <c r="I214" t="str">
        <f>F_Inputs!H217</f>
        <v/>
      </c>
      <c r="J214" t="str">
        <f>F_Inputs!I217</f>
        <v/>
      </c>
      <c r="K214" t="str">
        <f>F_Inputs!J217</f>
        <v/>
      </c>
      <c r="L214">
        <f>F_Inputs!K217</f>
        <v>342.35834468158703</v>
      </c>
      <c r="M214" t="str">
        <f xml:space="preserve"> INDEX(Lookup!$G$3:$G$32, MATCH('Inputs - allowances'!D214, Lookup!$F$3:$F$32, 0),)</f>
        <v>Ofwat base WR</v>
      </c>
    </row>
    <row r="215" spans="3:13">
      <c r="C215" t="s">
        <v>301</v>
      </c>
      <c r="D215" t="s">
        <v>371</v>
      </c>
      <c r="E215" t="s">
        <v>372</v>
      </c>
      <c r="F215" t="s">
        <v>36</v>
      </c>
      <c r="G215" t="str">
        <f>F_Inputs!F218</f>
        <v/>
      </c>
      <c r="H215" t="str">
        <f>F_Inputs!G218</f>
        <v/>
      </c>
      <c r="I215" t="str">
        <f>F_Inputs!H218</f>
        <v/>
      </c>
      <c r="J215" t="str">
        <f>F_Inputs!I218</f>
        <v/>
      </c>
      <c r="K215" t="str">
        <f>F_Inputs!J218</f>
        <v/>
      </c>
      <c r="L215">
        <f>F_Inputs!K218</f>
        <v>3357.7962049441599</v>
      </c>
      <c r="M215" t="str">
        <f xml:space="preserve"> INDEX(Lookup!$G$3:$G$32, MATCH('Inputs - allowances'!D215, Lookup!$F$3:$F$32, 0),)</f>
        <v>Ofwat base WN</v>
      </c>
    </row>
    <row r="216" spans="3:13">
      <c r="C216" t="s">
        <v>301</v>
      </c>
      <c r="D216" t="s">
        <v>373</v>
      </c>
      <c r="E216" t="s">
        <v>374</v>
      </c>
      <c r="F216" t="s">
        <v>36</v>
      </c>
      <c r="G216" t="str">
        <f>F_Inputs!F219</f>
        <v/>
      </c>
      <c r="H216" t="str">
        <f>F_Inputs!G219</f>
        <v/>
      </c>
      <c r="I216" t="str">
        <f>F_Inputs!H219</f>
        <v/>
      </c>
      <c r="J216" t="str">
        <f>F_Inputs!I219</f>
        <v/>
      </c>
      <c r="K216" t="str">
        <f>F_Inputs!J219</f>
        <v/>
      </c>
      <c r="L216">
        <f>F_Inputs!K219</f>
        <v>3413.8259429657601</v>
      </c>
      <c r="M216" t="str">
        <f xml:space="preserve"> INDEX(Lookup!$G$3:$G$32, MATCH('Inputs - allowances'!D216, Lookup!$F$3:$F$32, 0),)</f>
        <v>Ofwat base WWN</v>
      </c>
    </row>
    <row r="217" spans="3:13">
      <c r="C217" t="s">
        <v>301</v>
      </c>
      <c r="D217" t="s">
        <v>375</v>
      </c>
      <c r="E217" t="s">
        <v>376</v>
      </c>
      <c r="F217" t="s">
        <v>36</v>
      </c>
      <c r="G217" t="str">
        <f>F_Inputs!F220</f>
        <v/>
      </c>
      <c r="H217" t="str">
        <f>F_Inputs!G220</f>
        <v/>
      </c>
      <c r="I217" t="str">
        <f>F_Inputs!H220</f>
        <v/>
      </c>
      <c r="J217" t="str">
        <f>F_Inputs!I220</f>
        <v/>
      </c>
      <c r="K217" t="str">
        <f>F_Inputs!J220</f>
        <v/>
      </c>
      <c r="L217">
        <f>F_Inputs!K220</f>
        <v>583.33004375478799</v>
      </c>
      <c r="M217" t="str">
        <f xml:space="preserve"> INDEX(Lookup!$G$3:$G$32, MATCH('Inputs - allowances'!D217, Lookup!$F$3:$F$32, 0),)</f>
        <v>Ofwat base BIO</v>
      </c>
    </row>
    <row r="218" spans="3:13">
      <c r="C218" t="s">
        <v>301</v>
      </c>
      <c r="D218" t="s">
        <v>377</v>
      </c>
      <c r="E218" t="s">
        <v>378</v>
      </c>
      <c r="F218" t="s">
        <v>36</v>
      </c>
      <c r="G218" t="str">
        <f>F_Inputs!F221</f>
        <v/>
      </c>
      <c r="H218" t="str">
        <f>F_Inputs!G221</f>
        <v/>
      </c>
      <c r="I218" t="str">
        <f>F_Inputs!H221</f>
        <v/>
      </c>
      <c r="J218" t="str">
        <f>F_Inputs!I221</f>
        <v/>
      </c>
      <c r="K218" t="str">
        <f>F_Inputs!J221</f>
        <v/>
      </c>
      <c r="L218">
        <f>F_Inputs!K221</f>
        <v>119.2293498312</v>
      </c>
      <c r="M218" t="str">
        <f xml:space="preserve"> INDEX(Lookup!$G$3:$G$32, MATCH('Inputs - allowances'!D218, Lookup!$F$3:$F$32, 0),)</f>
        <v>Ofwat enh WR</v>
      </c>
    </row>
    <row r="219" spans="3:13">
      <c r="C219" t="s">
        <v>301</v>
      </c>
      <c r="D219" t="s">
        <v>379</v>
      </c>
      <c r="E219" t="s">
        <v>380</v>
      </c>
      <c r="F219" t="s">
        <v>36</v>
      </c>
      <c r="G219" t="str">
        <f>F_Inputs!F222</f>
        <v/>
      </c>
      <c r="H219" t="str">
        <f>F_Inputs!G222</f>
        <v/>
      </c>
      <c r="I219" t="str">
        <f>F_Inputs!H222</f>
        <v/>
      </c>
      <c r="J219" t="str">
        <f>F_Inputs!I222</f>
        <v/>
      </c>
      <c r="K219" t="str">
        <f>F_Inputs!J222</f>
        <v/>
      </c>
      <c r="L219">
        <f>F_Inputs!K222</f>
        <v>988.47198038701401</v>
      </c>
      <c r="M219" t="str">
        <f xml:space="preserve"> INDEX(Lookup!$G$3:$G$32, MATCH('Inputs - allowances'!D219, Lookup!$F$3:$F$32, 0),)</f>
        <v>Ofwat enh WN</v>
      </c>
    </row>
    <row r="220" spans="3:13">
      <c r="C220" t="s">
        <v>301</v>
      </c>
      <c r="D220" t="s">
        <v>381</v>
      </c>
      <c r="E220" t="s">
        <v>382</v>
      </c>
      <c r="F220" t="s">
        <v>36</v>
      </c>
      <c r="G220" t="str">
        <f>F_Inputs!F223</f>
        <v/>
      </c>
      <c r="H220" t="str">
        <f>F_Inputs!G223</f>
        <v/>
      </c>
      <c r="I220" t="str">
        <f>F_Inputs!H223</f>
        <v/>
      </c>
      <c r="J220" t="str">
        <f>F_Inputs!I223</f>
        <v/>
      </c>
      <c r="K220" t="str">
        <f>F_Inputs!J223</f>
        <v/>
      </c>
      <c r="L220">
        <f>F_Inputs!K223</f>
        <v>361.22605437151401</v>
      </c>
      <c r="M220" t="str">
        <f xml:space="preserve"> INDEX(Lookup!$G$3:$G$32, MATCH('Inputs - allowances'!D220, Lookup!$F$3:$F$32, 0),)</f>
        <v>Ofwat enh WWN</v>
      </c>
    </row>
    <row r="221" spans="3:13">
      <c r="C221" t="s">
        <v>301</v>
      </c>
      <c r="D221" t="s">
        <v>383</v>
      </c>
      <c r="E221" t="s">
        <v>384</v>
      </c>
      <c r="F221" t="s">
        <v>36</v>
      </c>
      <c r="G221" t="str">
        <f>F_Inputs!F224</f>
        <v/>
      </c>
      <c r="H221" t="str">
        <f>F_Inputs!G224</f>
        <v/>
      </c>
      <c r="I221" t="str">
        <f>F_Inputs!H224</f>
        <v/>
      </c>
      <c r="J221" t="str">
        <f>F_Inputs!I224</f>
        <v/>
      </c>
      <c r="K221" t="str">
        <f>F_Inputs!J224</f>
        <v/>
      </c>
      <c r="L221">
        <f>F_Inputs!K224</f>
        <v>0</v>
      </c>
      <c r="M221" t="str">
        <f xml:space="preserve"> INDEX(Lookup!$G$3:$G$32, MATCH('Inputs - allowances'!D221, Lookup!$F$3:$F$32, 0),)</f>
        <v>Ofwat enh BIO</v>
      </c>
    </row>
    <row r="222" spans="3:13">
      <c r="C222" t="s">
        <v>301</v>
      </c>
      <c r="D222" t="s">
        <v>385</v>
      </c>
      <c r="E222" t="s">
        <v>386</v>
      </c>
      <c r="F222" t="s">
        <v>36</v>
      </c>
      <c r="G222" t="str">
        <f>F_Inputs!F225</f>
        <v/>
      </c>
      <c r="H222" t="str">
        <f>F_Inputs!G225</f>
        <v/>
      </c>
      <c r="I222" t="str">
        <f>F_Inputs!H225</f>
        <v/>
      </c>
      <c r="J222" t="str">
        <f>F_Inputs!I225</f>
        <v/>
      </c>
      <c r="K222" t="str">
        <f>F_Inputs!J225</f>
        <v/>
      </c>
      <c r="L222">
        <f>F_Inputs!K225</f>
        <v>14.7706098999306</v>
      </c>
      <c r="M222" t="str">
        <f xml:space="preserve"> INDEX(Lookup!$G$3:$G$32, MATCH('Inputs - allowances'!D222, Lookup!$F$3:$F$32, 0),)</f>
        <v>Ofwat 3rd WR</v>
      </c>
    </row>
    <row r="223" spans="3:13">
      <c r="C223" t="s">
        <v>301</v>
      </c>
      <c r="D223" t="s">
        <v>387</v>
      </c>
      <c r="E223" t="s">
        <v>388</v>
      </c>
      <c r="F223" t="s">
        <v>36</v>
      </c>
      <c r="G223" t="str">
        <f>F_Inputs!F226</f>
        <v/>
      </c>
      <c r="H223" t="str">
        <f>F_Inputs!G226</f>
        <v/>
      </c>
      <c r="I223" t="str">
        <f>F_Inputs!H226</f>
        <v/>
      </c>
      <c r="J223" t="str">
        <f>F_Inputs!I226</f>
        <v/>
      </c>
      <c r="K223" t="str">
        <f>F_Inputs!J226</f>
        <v/>
      </c>
      <c r="L223">
        <f>F_Inputs!K226</f>
        <v>18.690638724976498</v>
      </c>
      <c r="M223" t="str">
        <f xml:space="preserve"> INDEX(Lookup!$G$3:$G$32, MATCH('Inputs - allowances'!D223, Lookup!$F$3:$F$32, 0),)</f>
        <v>Ofwat 3rd WN</v>
      </c>
    </row>
    <row r="224" spans="3:13">
      <c r="C224" t="s">
        <v>301</v>
      </c>
      <c r="D224" t="s">
        <v>389</v>
      </c>
      <c r="E224" t="s">
        <v>390</v>
      </c>
      <c r="F224" t="s">
        <v>36</v>
      </c>
      <c r="G224" t="str">
        <f>F_Inputs!F227</f>
        <v/>
      </c>
      <c r="H224" t="str">
        <f>F_Inputs!G227</f>
        <v/>
      </c>
      <c r="I224" t="str">
        <f>F_Inputs!H227</f>
        <v/>
      </c>
      <c r="J224" t="str">
        <f>F_Inputs!I227</f>
        <v/>
      </c>
      <c r="K224" t="str">
        <f>F_Inputs!J227</f>
        <v/>
      </c>
      <c r="L224">
        <f>F_Inputs!K227</f>
        <v>19.980900934789599</v>
      </c>
      <c r="M224" t="str">
        <f xml:space="preserve"> INDEX(Lookup!$G$3:$G$32, MATCH('Inputs - allowances'!D224, Lookup!$F$3:$F$32, 0),)</f>
        <v>Ofwat 3rd WWN</v>
      </c>
    </row>
    <row r="225" spans="3:13">
      <c r="C225" t="s">
        <v>301</v>
      </c>
      <c r="D225" t="s">
        <v>391</v>
      </c>
      <c r="E225" t="s">
        <v>392</v>
      </c>
      <c r="F225" t="s">
        <v>36</v>
      </c>
      <c r="G225" t="str">
        <f>F_Inputs!F228</f>
        <v/>
      </c>
      <c r="H225" t="str">
        <f>F_Inputs!G228</f>
        <v/>
      </c>
      <c r="I225" t="str">
        <f>F_Inputs!H228</f>
        <v/>
      </c>
      <c r="J225" t="str">
        <f>F_Inputs!I228</f>
        <v/>
      </c>
      <c r="K225" t="str">
        <f>F_Inputs!J228</f>
        <v/>
      </c>
      <c r="L225">
        <f>F_Inputs!K228</f>
        <v>0.67670819495370604</v>
      </c>
      <c r="M225" t="str">
        <f xml:space="preserve"> INDEX(Lookup!$G$3:$G$32, MATCH('Inputs - allowances'!D225, Lookup!$F$3:$F$32, 0),)</f>
        <v>Ofwat 3rd BIO</v>
      </c>
    </row>
    <row r="226" spans="3:13">
      <c r="C226" t="s">
        <v>301</v>
      </c>
      <c r="D226" t="s">
        <v>393</v>
      </c>
      <c r="E226" t="s">
        <v>394</v>
      </c>
      <c r="F226" t="s">
        <v>36</v>
      </c>
      <c r="G226" t="str">
        <f>F_Inputs!F229</f>
        <v/>
      </c>
      <c r="H226" t="str">
        <f>F_Inputs!G229</f>
        <v/>
      </c>
      <c r="I226" t="str">
        <f>F_Inputs!H229</f>
        <v/>
      </c>
      <c r="J226" t="str">
        <f>F_Inputs!I229</f>
        <v/>
      </c>
      <c r="K226" t="str">
        <f>F_Inputs!J229</f>
        <v/>
      </c>
      <c r="L226">
        <f>F_Inputs!K229</f>
        <v>0</v>
      </c>
      <c r="M226" t="str">
        <f xml:space="preserve"> INDEX(Lookup!$G$3:$G$32, MATCH('Inputs - allowances'!D226, Lookup!$F$3:$F$32, 0),)</f>
        <v>Ofwat cash WR</v>
      </c>
    </row>
    <row r="227" spans="3:13">
      <c r="C227" t="s">
        <v>301</v>
      </c>
      <c r="D227" t="s">
        <v>395</v>
      </c>
      <c r="E227" t="s">
        <v>396</v>
      </c>
      <c r="F227" t="s">
        <v>36</v>
      </c>
      <c r="G227" t="str">
        <f>F_Inputs!F230</f>
        <v/>
      </c>
      <c r="H227" t="str">
        <f>F_Inputs!G230</f>
        <v/>
      </c>
      <c r="I227" t="str">
        <f>F_Inputs!H230</f>
        <v/>
      </c>
      <c r="J227" t="str">
        <f>F_Inputs!I230</f>
        <v/>
      </c>
      <c r="K227" t="str">
        <f>F_Inputs!J230</f>
        <v/>
      </c>
      <c r="L227">
        <f>F_Inputs!K230</f>
        <v>0</v>
      </c>
      <c r="M227" t="str">
        <f xml:space="preserve"> INDEX(Lookup!$G$3:$G$32, MATCH('Inputs - allowances'!D227, Lookup!$F$3:$F$32, 0),)</f>
        <v>Ofwat cash WN</v>
      </c>
    </row>
    <row r="228" spans="3:13">
      <c r="C228" t="s">
        <v>301</v>
      </c>
      <c r="D228" t="s">
        <v>397</v>
      </c>
      <c r="E228" t="s">
        <v>398</v>
      </c>
      <c r="F228" t="s">
        <v>36</v>
      </c>
      <c r="G228" t="str">
        <f>F_Inputs!F231</f>
        <v/>
      </c>
      <c r="H228" t="str">
        <f>F_Inputs!G231</f>
        <v/>
      </c>
      <c r="I228" t="str">
        <f>F_Inputs!H231</f>
        <v/>
      </c>
      <c r="J228" t="str">
        <f>F_Inputs!I231</f>
        <v/>
      </c>
      <c r="K228" t="str">
        <f>F_Inputs!J231</f>
        <v/>
      </c>
      <c r="L228">
        <f>F_Inputs!K231</f>
        <v>116.32162499686299</v>
      </c>
      <c r="M228" t="str">
        <f xml:space="preserve"> INDEX(Lookup!$G$3:$G$32, MATCH('Inputs - allowances'!D228, Lookup!$F$3:$F$32, 0),)</f>
        <v>Ofwat SDS WR</v>
      </c>
    </row>
    <row r="229" spans="3:13">
      <c r="C229" t="s">
        <v>301</v>
      </c>
      <c r="D229" t="s">
        <v>399</v>
      </c>
      <c r="E229" t="s">
        <v>400</v>
      </c>
      <c r="F229" t="s">
        <v>36</v>
      </c>
      <c r="G229" t="str">
        <f>F_Inputs!F232</f>
        <v/>
      </c>
      <c r="H229" t="str">
        <f>F_Inputs!G232</f>
        <v/>
      </c>
      <c r="I229" t="str">
        <f>F_Inputs!H232</f>
        <v/>
      </c>
      <c r="J229" t="str">
        <f>F_Inputs!I232</f>
        <v/>
      </c>
      <c r="K229" t="str">
        <f>F_Inputs!J232</f>
        <v/>
      </c>
      <c r="L229">
        <f>F_Inputs!K232</f>
        <v>62.920708336470298</v>
      </c>
      <c r="M229" t="str">
        <f xml:space="preserve"> INDEX(Lookup!$G$3:$G$32, MATCH('Inputs - allowances'!D229, Lookup!$F$3:$F$32, 0),)</f>
        <v>Ofwat SDS WN</v>
      </c>
    </row>
    <row r="230" spans="3:13">
      <c r="C230" t="s">
        <v>301</v>
      </c>
      <c r="D230" t="s">
        <v>401</v>
      </c>
      <c r="E230" t="s">
        <v>402</v>
      </c>
      <c r="F230" t="s">
        <v>36</v>
      </c>
      <c r="G230">
        <f>F_Inputs!F233</f>
        <v>-0.61735811728978196</v>
      </c>
      <c r="H230">
        <f>F_Inputs!G233</f>
        <v>-0.56657628768970603</v>
      </c>
      <c r="I230">
        <f>F_Inputs!H233</f>
        <v>-0.44654140307905699</v>
      </c>
      <c r="J230">
        <f>F_Inputs!I233</f>
        <v>-0.40900072654856401</v>
      </c>
      <c r="K230">
        <f>F_Inputs!J233</f>
        <v>-0.392482616811139</v>
      </c>
      <c r="L230" t="str">
        <f>F_Inputs!K233</f>
        <v/>
      </c>
      <c r="M230" t="str">
        <f xml:space="preserve"> INDEX(Lookup!$G$3:$G$32, MATCH('Inputs - allowances'!D230, Lookup!$F$3:$F$32, 0),)</f>
        <v>Op lease WR</v>
      </c>
    </row>
    <row r="231" spans="3:13">
      <c r="C231" t="s">
        <v>301</v>
      </c>
      <c r="D231" t="s">
        <v>403</v>
      </c>
      <c r="E231" t="s">
        <v>404</v>
      </c>
      <c r="F231" t="s">
        <v>36</v>
      </c>
      <c r="G231">
        <f>F_Inputs!F234</f>
        <v>-2.4540953740564699</v>
      </c>
      <c r="H231">
        <f>F_Inputs!G234</f>
        <v>-2.2522296341926</v>
      </c>
      <c r="I231">
        <f>F_Inputs!H234</f>
        <v>-1.7750721354921599</v>
      </c>
      <c r="J231">
        <f>F_Inputs!I234</f>
        <v>-1.6258420564954299</v>
      </c>
      <c r="K231">
        <f>F_Inputs!J234</f>
        <v>-1.5601799787491599</v>
      </c>
      <c r="L231" t="str">
        <f>F_Inputs!K234</f>
        <v/>
      </c>
      <c r="M231" t="str">
        <f xml:space="preserve"> INDEX(Lookup!$G$3:$G$32, MATCH('Inputs - allowances'!D231, Lookup!$F$3:$F$32, 0),)</f>
        <v>Op lease WN</v>
      </c>
    </row>
    <row r="232" spans="3:13">
      <c r="C232" t="s">
        <v>301</v>
      </c>
      <c r="D232" t="s">
        <v>405</v>
      </c>
      <c r="E232" t="s">
        <v>406</v>
      </c>
      <c r="F232" t="s">
        <v>36</v>
      </c>
      <c r="G232">
        <f>F_Inputs!F235</f>
        <v>-2.8658619798168998</v>
      </c>
      <c r="H232">
        <f>F_Inputs!G235</f>
        <v>-2.6301256856943098</v>
      </c>
      <c r="I232">
        <f>F_Inputs!H235</f>
        <v>-2.07290710797874</v>
      </c>
      <c r="J232">
        <f>F_Inputs!I235</f>
        <v>-1.8986380823479601</v>
      </c>
      <c r="K232">
        <f>F_Inputs!J235</f>
        <v>-1.82195872663989</v>
      </c>
      <c r="L232" t="str">
        <f>F_Inputs!K235</f>
        <v/>
      </c>
      <c r="M232" t="str">
        <f xml:space="preserve"> INDEX(Lookup!$G$3:$G$32, MATCH('Inputs - allowances'!D232, Lookup!$F$3:$F$32, 0),)</f>
        <v>Op lease WWN</v>
      </c>
    </row>
    <row r="233" spans="3:13">
      <c r="C233" t="s">
        <v>301</v>
      </c>
      <c r="D233" t="s">
        <v>407</v>
      </c>
      <c r="E233" t="s">
        <v>408</v>
      </c>
      <c r="F233" t="s">
        <v>36</v>
      </c>
      <c r="G233">
        <f>F_Inputs!F236</f>
        <v>-0.20559151152934299</v>
      </c>
      <c r="H233">
        <f>F_Inputs!G236</f>
        <v>-0.18868023618799301</v>
      </c>
      <c r="I233">
        <f>F_Inputs!H236</f>
        <v>-0.14870643059247901</v>
      </c>
      <c r="J233">
        <f>F_Inputs!I236</f>
        <v>-0.136204700696029</v>
      </c>
      <c r="K233">
        <f>F_Inputs!J236</f>
        <v>-0.130703868920409</v>
      </c>
      <c r="L233" t="str">
        <f>F_Inputs!K236</f>
        <v/>
      </c>
      <c r="M233" t="str">
        <f xml:space="preserve"> INDEX(Lookup!$G$3:$G$32, MATCH('Inputs - allowances'!D233, Lookup!$F$3:$F$32, 0),)</f>
        <v>Op lease BIO</v>
      </c>
    </row>
    <row r="234" spans="3:13">
      <c r="C234" t="s">
        <v>301</v>
      </c>
      <c r="D234" t="s">
        <v>409</v>
      </c>
      <c r="E234" t="s">
        <v>410</v>
      </c>
      <c r="F234" t="s">
        <v>36</v>
      </c>
      <c r="G234">
        <f>F_Inputs!F237</f>
        <v>-2.15004023483095</v>
      </c>
      <c r="H234">
        <f>F_Inputs!G237</f>
        <v>-2.0186022426432202</v>
      </c>
      <c r="I234">
        <f>F_Inputs!H237</f>
        <v>-1.47883397733595</v>
      </c>
      <c r="J234">
        <f>F_Inputs!I237</f>
        <v>-6.7465005036124598E-2</v>
      </c>
      <c r="K234">
        <f>F_Inputs!J237</f>
        <v>-6.5289908945556599E-2</v>
      </c>
      <c r="L234" t="str">
        <f>F_Inputs!K237</f>
        <v/>
      </c>
      <c r="M234" t="str">
        <f xml:space="preserve"> INDEX(Lookup!$G$3:$G$32, MATCH('Inputs - allowances'!D234, Lookup!$F$3:$F$32, 0),)</f>
        <v>Op lease DMMY</v>
      </c>
    </row>
    <row r="235" spans="3:13">
      <c r="C235" t="s">
        <v>301</v>
      </c>
      <c r="D235" t="s">
        <v>411</v>
      </c>
      <c r="E235" t="s">
        <v>412</v>
      </c>
      <c r="F235" t="s">
        <v>36</v>
      </c>
      <c r="G235">
        <f>F_Inputs!F238</f>
        <v>1.14086894502502</v>
      </c>
      <c r="H235">
        <f>F_Inputs!G238</f>
        <v>1.14086894502502</v>
      </c>
      <c r="I235">
        <f>F_Inputs!H238</f>
        <v>1.14086894502503</v>
      </c>
      <c r="J235">
        <f>F_Inputs!I238</f>
        <v>0</v>
      </c>
      <c r="K235">
        <f>F_Inputs!J238</f>
        <v>0</v>
      </c>
      <c r="L235" t="str">
        <f>F_Inputs!K238</f>
        <v/>
      </c>
      <c r="M235" t="str">
        <f xml:space="preserve"> INDEX(Lookup!$G$3:$G$32, MATCH('Inputs - allowances'!D235, Lookup!$F$3:$F$32, 0),)</f>
        <v>PDRC WR</v>
      </c>
    </row>
    <row r="236" spans="3:13">
      <c r="C236" t="s">
        <v>301</v>
      </c>
      <c r="D236" t="s">
        <v>413</v>
      </c>
      <c r="E236" t="s">
        <v>414</v>
      </c>
      <c r="F236" t="s">
        <v>36</v>
      </c>
      <c r="G236">
        <f>F_Inputs!F239</f>
        <v>9.9861393444003994</v>
      </c>
      <c r="H236">
        <f>F_Inputs!G239</f>
        <v>9.9861393444003692</v>
      </c>
      <c r="I236">
        <f>F_Inputs!H239</f>
        <v>9.9861393444003692</v>
      </c>
      <c r="J236">
        <f>F_Inputs!I239</f>
        <v>0</v>
      </c>
      <c r="K236">
        <f>F_Inputs!J239</f>
        <v>0</v>
      </c>
      <c r="L236" t="str">
        <f>F_Inputs!K239</f>
        <v/>
      </c>
      <c r="M236" t="str">
        <f xml:space="preserve"> INDEX(Lookup!$G$3:$G$32, MATCH('Inputs - allowances'!D236, Lookup!$F$3:$F$32, 0),)</f>
        <v>PDRC WN</v>
      </c>
    </row>
    <row r="237" spans="3:13">
      <c r="C237" t="s">
        <v>301</v>
      </c>
      <c r="D237" t="s">
        <v>415</v>
      </c>
      <c r="E237" t="s">
        <v>416</v>
      </c>
      <c r="F237" t="s">
        <v>36</v>
      </c>
      <c r="G237">
        <f>F_Inputs!F240</f>
        <v>7.7747554435589104</v>
      </c>
      <c r="H237">
        <f>F_Inputs!G240</f>
        <v>7.7747554435588899</v>
      </c>
      <c r="I237">
        <f>F_Inputs!H240</f>
        <v>7.7747554435588899</v>
      </c>
      <c r="J237">
        <f>F_Inputs!I240</f>
        <v>0</v>
      </c>
      <c r="K237">
        <f>F_Inputs!J240</f>
        <v>0</v>
      </c>
      <c r="L237" t="str">
        <f>F_Inputs!K240</f>
        <v/>
      </c>
      <c r="M237" t="str">
        <f xml:space="preserve"> INDEX(Lookup!$G$3:$G$32, MATCH('Inputs - allowances'!D237, Lookup!$F$3:$F$32, 0),)</f>
        <v>PDRC WWN</v>
      </c>
    </row>
    <row r="238" spans="3:13">
      <c r="C238" t="s">
        <v>301</v>
      </c>
      <c r="D238" t="s">
        <v>417</v>
      </c>
      <c r="E238" t="s">
        <v>418</v>
      </c>
      <c r="F238" t="s">
        <v>36</v>
      </c>
      <c r="G238">
        <f>F_Inputs!F241</f>
        <v>2.3740543149280202</v>
      </c>
      <c r="H238">
        <f>F_Inputs!G241</f>
        <v>2.37405431492801</v>
      </c>
      <c r="I238">
        <f>F_Inputs!H241</f>
        <v>2.37405431492801</v>
      </c>
      <c r="J238">
        <f>F_Inputs!I241</f>
        <v>0</v>
      </c>
      <c r="K238">
        <f>F_Inputs!J241</f>
        <v>0</v>
      </c>
      <c r="L238" t="str">
        <f>F_Inputs!K241</f>
        <v/>
      </c>
      <c r="M238" t="str">
        <f xml:space="preserve"> INDEX(Lookup!$G$3:$G$32, MATCH('Inputs - allowances'!D238, Lookup!$F$3:$F$32, 0),)</f>
        <v>PDRC BIO</v>
      </c>
    </row>
    <row r="239" spans="3:13">
      <c r="C239" t="s">
        <v>301</v>
      </c>
      <c r="D239" t="s">
        <v>419</v>
      </c>
      <c r="E239" t="s">
        <v>420</v>
      </c>
      <c r="F239" t="s">
        <v>36</v>
      </c>
      <c r="G239">
        <f>F_Inputs!F242</f>
        <v>0</v>
      </c>
      <c r="H239">
        <f>F_Inputs!G242</f>
        <v>0</v>
      </c>
      <c r="I239">
        <f>F_Inputs!H242</f>
        <v>0</v>
      </c>
      <c r="J239">
        <f>F_Inputs!I242</f>
        <v>0</v>
      </c>
      <c r="K239">
        <f>F_Inputs!J242</f>
        <v>0</v>
      </c>
      <c r="L239" t="str">
        <f>F_Inputs!K242</f>
        <v/>
      </c>
      <c r="M239" t="str">
        <f xml:space="preserve"> INDEX(Lookup!$G$3:$G$32, MATCH('Inputs - allowances'!D239, Lookup!$F$3:$F$32, 0),)</f>
        <v>PDRC DMMY</v>
      </c>
    </row>
    <row r="240" spans="3:13">
      <c r="C240" t="s">
        <v>301</v>
      </c>
      <c r="D240" t="s">
        <v>421</v>
      </c>
      <c r="E240" t="s">
        <v>422</v>
      </c>
      <c r="F240" t="s">
        <v>36</v>
      </c>
      <c r="G240">
        <f>F_Inputs!F243</f>
        <v>0</v>
      </c>
      <c r="H240">
        <f>F_Inputs!G243</f>
        <v>0</v>
      </c>
      <c r="I240">
        <f>F_Inputs!H243</f>
        <v>0</v>
      </c>
      <c r="J240">
        <f>F_Inputs!I243</f>
        <v>0</v>
      </c>
      <c r="K240">
        <f>F_Inputs!J243</f>
        <v>0</v>
      </c>
      <c r="L240">
        <f>F_Inputs!K243</f>
        <v>0</v>
      </c>
      <c r="M240" t="str">
        <f xml:space="preserve"> INDEX(Lookup!$G$3:$G$32, MATCH('Inputs - allowances'!D240, Lookup!$F$3:$F$32, 0),)</f>
        <v>Ofwat enh DMMY</v>
      </c>
    </row>
    <row r="241" spans="3:13">
      <c r="C241" t="s">
        <v>301</v>
      </c>
      <c r="D241" t="s">
        <v>423</v>
      </c>
      <c r="E241" t="s">
        <v>424</v>
      </c>
      <c r="F241" t="s">
        <v>36</v>
      </c>
      <c r="G241">
        <f>F_Inputs!F244</f>
        <v>-64.96458065022</v>
      </c>
      <c r="H241">
        <f>F_Inputs!G244</f>
        <v>-64.96458065022</v>
      </c>
      <c r="I241">
        <f>F_Inputs!H244</f>
        <v>-64.96458065022</v>
      </c>
      <c r="J241">
        <f>F_Inputs!I244</f>
        <v>-64.96458065022</v>
      </c>
      <c r="K241">
        <f>F_Inputs!J244</f>
        <v>-64.96458065022</v>
      </c>
      <c r="L241">
        <f>F_Inputs!K244</f>
        <v>-324.8229032511</v>
      </c>
      <c r="M241" t="str">
        <f xml:space="preserve"> INDEX(Lookup!$G$3:$G$32, MATCH('Inputs - allowances'!D241, Lookup!$F$3:$F$32, 0),)</f>
        <v>Ofwat enh DMMY</v>
      </c>
    </row>
    <row r="242" spans="3:13">
      <c r="C242" t="s">
        <v>301</v>
      </c>
      <c r="D242" t="s">
        <v>425</v>
      </c>
      <c r="E242" t="s">
        <v>426</v>
      </c>
      <c r="F242" t="s">
        <v>36</v>
      </c>
      <c r="G242" t="str">
        <f>F_Inputs!F245</f>
        <v/>
      </c>
      <c r="H242" t="str">
        <f>F_Inputs!G245</f>
        <v/>
      </c>
      <c r="I242" t="str">
        <f>F_Inputs!H245</f>
        <v/>
      </c>
      <c r="J242" t="str">
        <f>F_Inputs!I245</f>
        <v/>
      </c>
      <c r="K242" t="str">
        <f>F_Inputs!J245</f>
        <v/>
      </c>
      <c r="L242">
        <f>F_Inputs!K245</f>
        <v>49.864136347600301</v>
      </c>
      <c r="M242" t="str">
        <f xml:space="preserve"> INDEX(Lookup!$G$3:$G$32, MATCH('Inputs - allowances'!D242, Lookup!$F$3:$F$32, 0),)</f>
        <v>Ofwat non-s185 WN</v>
      </c>
    </row>
    <row r="243" spans="3:13">
      <c r="C243" t="s">
        <v>301</v>
      </c>
      <c r="D243" t="s">
        <v>427</v>
      </c>
      <c r="E243" t="s">
        <v>428</v>
      </c>
      <c r="F243" t="s">
        <v>36</v>
      </c>
      <c r="G243" t="str">
        <f>F_Inputs!F246</f>
        <v/>
      </c>
      <c r="H243" t="str">
        <f>F_Inputs!G246</f>
        <v/>
      </c>
      <c r="I243" t="str">
        <f>F_Inputs!H246</f>
        <v/>
      </c>
      <c r="J243" t="str">
        <f>F_Inputs!I246</f>
        <v/>
      </c>
      <c r="K243" t="str">
        <f>F_Inputs!J246</f>
        <v/>
      </c>
      <c r="L243">
        <f>F_Inputs!K246</f>
        <v>93.615930083644699</v>
      </c>
      <c r="M243" t="str">
        <f xml:space="preserve"> INDEX(Lookup!$G$3:$G$32, MATCH('Inputs - allowances'!D243, Lookup!$F$3:$F$32, 0),)</f>
        <v>Ofwat non-s185 WWN</v>
      </c>
    </row>
    <row r="244" spans="3:13">
      <c r="C244" t="s">
        <v>313</v>
      </c>
      <c r="D244" t="s">
        <v>369</v>
      </c>
      <c r="E244" t="s">
        <v>370</v>
      </c>
      <c r="F244" t="s">
        <v>36</v>
      </c>
      <c r="G244" t="str">
        <f>F_Inputs!F247</f>
        <v/>
      </c>
      <c r="H244" t="str">
        <f>F_Inputs!G247</f>
        <v/>
      </c>
      <c r="I244" t="str">
        <f>F_Inputs!H247</f>
        <v/>
      </c>
      <c r="J244" t="str">
        <f>F_Inputs!I247</f>
        <v/>
      </c>
      <c r="K244" t="str">
        <f>F_Inputs!J247</f>
        <v/>
      </c>
      <c r="L244">
        <f>F_Inputs!K247</f>
        <v>360.66322630007897</v>
      </c>
      <c r="M244" t="str">
        <f xml:space="preserve"> INDEX(Lookup!$G$3:$G$32, MATCH('Inputs - allowances'!D244, Lookup!$F$3:$F$32, 0),)</f>
        <v>Ofwat base WR</v>
      </c>
    </row>
    <row r="245" spans="3:13">
      <c r="C245" t="s">
        <v>313</v>
      </c>
      <c r="D245" t="s">
        <v>371</v>
      </c>
      <c r="E245" t="s">
        <v>372</v>
      </c>
      <c r="F245" t="s">
        <v>36</v>
      </c>
      <c r="G245" t="str">
        <f>F_Inputs!F248</f>
        <v/>
      </c>
      <c r="H245" t="str">
        <f>F_Inputs!G248</f>
        <v/>
      </c>
      <c r="I245" t="str">
        <f>F_Inputs!H248</f>
        <v/>
      </c>
      <c r="J245" t="str">
        <f>F_Inputs!I248</f>
        <v/>
      </c>
      <c r="K245" t="str">
        <f>F_Inputs!J248</f>
        <v/>
      </c>
      <c r="L245">
        <f>F_Inputs!K248</f>
        <v>1946.1599330235899</v>
      </c>
      <c r="M245" t="str">
        <f xml:space="preserve"> INDEX(Lookup!$G$3:$G$32, MATCH('Inputs - allowances'!D245, Lookup!$F$3:$F$32, 0),)</f>
        <v>Ofwat base WN</v>
      </c>
    </row>
    <row r="246" spans="3:13">
      <c r="C246" t="s">
        <v>313</v>
      </c>
      <c r="D246" t="s">
        <v>373</v>
      </c>
      <c r="E246" t="s">
        <v>374</v>
      </c>
      <c r="F246" t="s">
        <v>36</v>
      </c>
      <c r="G246" t="str">
        <f>F_Inputs!F249</f>
        <v/>
      </c>
      <c r="H246" t="str">
        <f>F_Inputs!G249</f>
        <v/>
      </c>
      <c r="I246" t="str">
        <f>F_Inputs!H249</f>
        <v/>
      </c>
      <c r="J246" t="str">
        <f>F_Inputs!I249</f>
        <v/>
      </c>
      <c r="K246" t="str">
        <f>F_Inputs!J249</f>
        <v/>
      </c>
      <c r="L246">
        <f>F_Inputs!K249</f>
        <v>1839.1619720410599</v>
      </c>
      <c r="M246" t="str">
        <f xml:space="preserve"> INDEX(Lookup!$G$3:$G$32, MATCH('Inputs - allowances'!D246, Lookup!$F$3:$F$32, 0),)</f>
        <v>Ofwat base WWN</v>
      </c>
    </row>
    <row r="247" spans="3:13">
      <c r="C247" t="s">
        <v>313</v>
      </c>
      <c r="D247" t="s">
        <v>375</v>
      </c>
      <c r="E247" t="s">
        <v>376</v>
      </c>
      <c r="F247" t="s">
        <v>36</v>
      </c>
      <c r="G247" t="str">
        <f>F_Inputs!F250</f>
        <v/>
      </c>
      <c r="H247" t="str">
        <f>F_Inputs!G250</f>
        <v/>
      </c>
      <c r="I247" t="str">
        <f>F_Inputs!H250</f>
        <v/>
      </c>
      <c r="J247" t="str">
        <f>F_Inputs!I250</f>
        <v/>
      </c>
      <c r="K247" t="str">
        <f>F_Inputs!J250</f>
        <v/>
      </c>
      <c r="L247">
        <f>F_Inputs!K250</f>
        <v>356.544121728177</v>
      </c>
      <c r="M247" t="str">
        <f xml:space="preserve"> INDEX(Lookup!$G$3:$G$32, MATCH('Inputs - allowances'!D247, Lookup!$F$3:$F$32, 0),)</f>
        <v>Ofwat base BIO</v>
      </c>
    </row>
    <row r="248" spans="3:13">
      <c r="C248" t="s">
        <v>313</v>
      </c>
      <c r="D248" t="s">
        <v>377</v>
      </c>
      <c r="E248" t="s">
        <v>378</v>
      </c>
      <c r="F248" t="s">
        <v>36</v>
      </c>
      <c r="G248" t="str">
        <f>F_Inputs!F251</f>
        <v/>
      </c>
      <c r="H248" t="str">
        <f>F_Inputs!G251</f>
        <v/>
      </c>
      <c r="I248" t="str">
        <f>F_Inputs!H251</f>
        <v/>
      </c>
      <c r="J248" t="str">
        <f>F_Inputs!I251</f>
        <v/>
      </c>
      <c r="K248" t="str">
        <f>F_Inputs!J251</f>
        <v/>
      </c>
      <c r="L248">
        <f>F_Inputs!K251</f>
        <v>25.281624321766198</v>
      </c>
      <c r="M248" t="str">
        <f xml:space="preserve"> INDEX(Lookup!$G$3:$G$32, MATCH('Inputs - allowances'!D248, Lookup!$F$3:$F$32, 0),)</f>
        <v>Ofwat enh WR</v>
      </c>
    </row>
    <row r="249" spans="3:13">
      <c r="C249" t="s">
        <v>313</v>
      </c>
      <c r="D249" t="s">
        <v>379</v>
      </c>
      <c r="E249" t="s">
        <v>380</v>
      </c>
      <c r="F249" t="s">
        <v>36</v>
      </c>
      <c r="G249" t="str">
        <f>F_Inputs!F252</f>
        <v/>
      </c>
      <c r="H249" t="str">
        <f>F_Inputs!G252</f>
        <v/>
      </c>
      <c r="I249" t="str">
        <f>F_Inputs!H252</f>
        <v/>
      </c>
      <c r="J249" t="str">
        <f>F_Inputs!I252</f>
        <v/>
      </c>
      <c r="K249" t="str">
        <f>F_Inputs!J252</f>
        <v/>
      </c>
      <c r="L249">
        <f>F_Inputs!K252</f>
        <v>160.10136108389801</v>
      </c>
      <c r="M249" t="str">
        <f xml:space="preserve"> INDEX(Lookup!$G$3:$G$32, MATCH('Inputs - allowances'!D249, Lookup!$F$3:$F$32, 0),)</f>
        <v>Ofwat enh WN</v>
      </c>
    </row>
    <row r="250" spans="3:13">
      <c r="C250" t="s">
        <v>313</v>
      </c>
      <c r="D250" t="s">
        <v>381</v>
      </c>
      <c r="E250" t="s">
        <v>382</v>
      </c>
      <c r="F250" t="s">
        <v>36</v>
      </c>
      <c r="G250" t="str">
        <f>F_Inputs!F253</f>
        <v/>
      </c>
      <c r="H250" t="str">
        <f>F_Inputs!G253</f>
        <v/>
      </c>
      <c r="I250" t="str">
        <f>F_Inputs!H253</f>
        <v/>
      </c>
      <c r="J250" t="str">
        <f>F_Inputs!I253</f>
        <v/>
      </c>
      <c r="K250" t="str">
        <f>F_Inputs!J253</f>
        <v/>
      </c>
      <c r="L250">
        <f>F_Inputs!K253</f>
        <v>650.70346734669204</v>
      </c>
      <c r="M250" t="str">
        <f xml:space="preserve"> INDEX(Lookup!$G$3:$G$32, MATCH('Inputs - allowances'!D250, Lookup!$F$3:$F$32, 0),)</f>
        <v>Ofwat enh WWN</v>
      </c>
    </row>
    <row r="251" spans="3:13">
      <c r="C251" t="s">
        <v>313</v>
      </c>
      <c r="D251" t="s">
        <v>383</v>
      </c>
      <c r="E251" t="s">
        <v>384</v>
      </c>
      <c r="F251" t="s">
        <v>36</v>
      </c>
      <c r="G251" t="str">
        <f>F_Inputs!F254</f>
        <v/>
      </c>
      <c r="H251" t="str">
        <f>F_Inputs!G254</f>
        <v/>
      </c>
      <c r="I251" t="str">
        <f>F_Inputs!H254</f>
        <v/>
      </c>
      <c r="J251" t="str">
        <f>F_Inputs!I254</f>
        <v/>
      </c>
      <c r="K251" t="str">
        <f>F_Inputs!J254</f>
        <v/>
      </c>
      <c r="L251">
        <f>F_Inputs!K254</f>
        <v>0.64604341543346</v>
      </c>
      <c r="M251" t="str">
        <f xml:space="preserve"> INDEX(Lookup!$G$3:$G$32, MATCH('Inputs - allowances'!D251, Lookup!$F$3:$F$32, 0),)</f>
        <v>Ofwat enh BIO</v>
      </c>
    </row>
    <row r="252" spans="3:13">
      <c r="C252" t="s">
        <v>313</v>
      </c>
      <c r="D252" t="s">
        <v>385</v>
      </c>
      <c r="E252" t="s">
        <v>386</v>
      </c>
      <c r="F252" t="s">
        <v>36</v>
      </c>
      <c r="G252" t="str">
        <f>F_Inputs!F255</f>
        <v/>
      </c>
      <c r="H252" t="str">
        <f>F_Inputs!G255</f>
        <v/>
      </c>
      <c r="I252" t="str">
        <f>F_Inputs!H255</f>
        <v/>
      </c>
      <c r="J252" t="str">
        <f>F_Inputs!I255</f>
        <v/>
      </c>
      <c r="K252" t="str">
        <f>F_Inputs!J255</f>
        <v/>
      </c>
      <c r="L252">
        <f>F_Inputs!K255</f>
        <v>2.9504630216648099E-2</v>
      </c>
      <c r="M252" t="str">
        <f xml:space="preserve"> INDEX(Lookup!$G$3:$G$32, MATCH('Inputs - allowances'!D252, Lookup!$F$3:$F$32, 0),)</f>
        <v>Ofwat 3rd WR</v>
      </c>
    </row>
    <row r="253" spans="3:13">
      <c r="C253" t="s">
        <v>313</v>
      </c>
      <c r="D253" t="s">
        <v>387</v>
      </c>
      <c r="E253" t="s">
        <v>388</v>
      </c>
      <c r="F253" t="s">
        <v>36</v>
      </c>
      <c r="G253" t="str">
        <f>F_Inputs!F256</f>
        <v/>
      </c>
      <c r="H253" t="str">
        <f>F_Inputs!G256</f>
        <v/>
      </c>
      <c r="I253" t="str">
        <f>F_Inputs!H256</f>
        <v/>
      </c>
      <c r="J253" t="str">
        <f>F_Inputs!I256</f>
        <v/>
      </c>
      <c r="K253" t="str">
        <f>F_Inputs!J256</f>
        <v/>
      </c>
      <c r="L253">
        <f>F_Inputs!K256</f>
        <v>6.26828901964672</v>
      </c>
      <c r="M253" t="str">
        <f xml:space="preserve"> INDEX(Lookup!$G$3:$G$32, MATCH('Inputs - allowances'!D253, Lookup!$F$3:$F$32, 0),)</f>
        <v>Ofwat 3rd WN</v>
      </c>
    </row>
    <row r="254" spans="3:13">
      <c r="C254" t="s">
        <v>313</v>
      </c>
      <c r="D254" t="s">
        <v>389</v>
      </c>
      <c r="E254" t="s">
        <v>390</v>
      </c>
      <c r="F254" t="s">
        <v>36</v>
      </c>
      <c r="G254" t="str">
        <f>F_Inputs!F257</f>
        <v/>
      </c>
      <c r="H254" t="str">
        <f>F_Inputs!G257</f>
        <v/>
      </c>
      <c r="I254" t="str">
        <f>F_Inputs!H257</f>
        <v/>
      </c>
      <c r="J254" t="str">
        <f>F_Inputs!I257</f>
        <v/>
      </c>
      <c r="K254" t="str">
        <f>F_Inputs!J257</f>
        <v/>
      </c>
      <c r="L254">
        <f>F_Inputs!K257</f>
        <v>0.62150731574687201</v>
      </c>
      <c r="M254" t="str">
        <f xml:space="preserve"> INDEX(Lookup!$G$3:$G$32, MATCH('Inputs - allowances'!D254, Lookup!$F$3:$F$32, 0),)</f>
        <v>Ofwat 3rd WWN</v>
      </c>
    </row>
    <row r="255" spans="3:13">
      <c r="C255" t="s">
        <v>313</v>
      </c>
      <c r="D255" t="s">
        <v>391</v>
      </c>
      <c r="E255" t="s">
        <v>392</v>
      </c>
      <c r="F255" t="s">
        <v>36</v>
      </c>
      <c r="G255" t="str">
        <f>F_Inputs!F258</f>
        <v/>
      </c>
      <c r="H255" t="str">
        <f>F_Inputs!G258</f>
        <v/>
      </c>
      <c r="I255" t="str">
        <f>F_Inputs!H258</f>
        <v/>
      </c>
      <c r="J255" t="str">
        <f>F_Inputs!I258</f>
        <v/>
      </c>
      <c r="K255" t="str">
        <f>F_Inputs!J258</f>
        <v/>
      </c>
      <c r="L255">
        <f>F_Inputs!K258</f>
        <v>0</v>
      </c>
      <c r="M255" t="str">
        <f xml:space="preserve"> INDEX(Lookup!$G$3:$G$32, MATCH('Inputs - allowances'!D255, Lookup!$F$3:$F$32, 0),)</f>
        <v>Ofwat 3rd BIO</v>
      </c>
    </row>
    <row r="256" spans="3:13">
      <c r="C256" t="s">
        <v>313</v>
      </c>
      <c r="D256" t="s">
        <v>393</v>
      </c>
      <c r="E256" t="s">
        <v>394</v>
      </c>
      <c r="F256" t="s">
        <v>36</v>
      </c>
      <c r="G256" t="str">
        <f>F_Inputs!F259</f>
        <v/>
      </c>
      <c r="H256" t="str">
        <f>F_Inputs!G259</f>
        <v/>
      </c>
      <c r="I256" t="str">
        <f>F_Inputs!H259</f>
        <v/>
      </c>
      <c r="J256" t="str">
        <f>F_Inputs!I259</f>
        <v/>
      </c>
      <c r="K256" t="str">
        <f>F_Inputs!J259</f>
        <v/>
      </c>
      <c r="L256">
        <f>F_Inputs!K259</f>
        <v>0</v>
      </c>
      <c r="M256" t="str">
        <f xml:space="preserve"> INDEX(Lookup!$G$3:$G$32, MATCH('Inputs - allowances'!D256, Lookup!$F$3:$F$32, 0),)</f>
        <v>Ofwat cash WR</v>
      </c>
    </row>
    <row r="257" spans="3:13">
      <c r="C257" t="s">
        <v>313</v>
      </c>
      <c r="D257" t="s">
        <v>395</v>
      </c>
      <c r="E257" t="s">
        <v>396</v>
      </c>
      <c r="F257" t="s">
        <v>36</v>
      </c>
      <c r="G257" t="str">
        <f>F_Inputs!F260</f>
        <v/>
      </c>
      <c r="H257" t="str">
        <f>F_Inputs!G260</f>
        <v/>
      </c>
      <c r="I257" t="str">
        <f>F_Inputs!H260</f>
        <v/>
      </c>
      <c r="J257" t="str">
        <f>F_Inputs!I260</f>
        <v/>
      </c>
      <c r="K257" t="str">
        <f>F_Inputs!J260</f>
        <v/>
      </c>
      <c r="L257">
        <f>F_Inputs!K260</f>
        <v>0</v>
      </c>
      <c r="M257" t="str">
        <f xml:space="preserve"> INDEX(Lookup!$G$3:$G$32, MATCH('Inputs - allowances'!D257, Lookup!$F$3:$F$32, 0),)</f>
        <v>Ofwat cash WN</v>
      </c>
    </row>
    <row r="258" spans="3:13">
      <c r="C258" t="s">
        <v>313</v>
      </c>
      <c r="D258" t="s">
        <v>397</v>
      </c>
      <c r="E258" t="s">
        <v>398</v>
      </c>
      <c r="F258" t="s">
        <v>36</v>
      </c>
      <c r="G258" t="str">
        <f>F_Inputs!F261</f>
        <v/>
      </c>
      <c r="H258" t="str">
        <f>F_Inputs!G261</f>
        <v/>
      </c>
      <c r="I258" t="str">
        <f>F_Inputs!H261</f>
        <v/>
      </c>
      <c r="J258" t="str">
        <f>F_Inputs!I261</f>
        <v/>
      </c>
      <c r="K258" t="str">
        <f>F_Inputs!J261</f>
        <v/>
      </c>
      <c r="L258">
        <f>F_Inputs!K261</f>
        <v>44.098333333333301</v>
      </c>
      <c r="M258" t="str">
        <f xml:space="preserve"> INDEX(Lookup!$G$3:$G$32, MATCH('Inputs - allowances'!D258, Lookup!$F$3:$F$32, 0),)</f>
        <v>Ofwat SDS WR</v>
      </c>
    </row>
    <row r="259" spans="3:13">
      <c r="C259" t="s">
        <v>313</v>
      </c>
      <c r="D259" t="s">
        <v>399</v>
      </c>
      <c r="E259" t="s">
        <v>400</v>
      </c>
      <c r="F259" t="s">
        <v>36</v>
      </c>
      <c r="G259" t="str">
        <f>F_Inputs!F262</f>
        <v/>
      </c>
      <c r="H259" t="str">
        <f>F_Inputs!G262</f>
        <v/>
      </c>
      <c r="I259" t="str">
        <f>F_Inputs!H262</f>
        <v/>
      </c>
      <c r="J259" t="str">
        <f>F_Inputs!I262</f>
        <v/>
      </c>
      <c r="K259" t="str">
        <f>F_Inputs!J262</f>
        <v/>
      </c>
      <c r="L259">
        <f>F_Inputs!K262</f>
        <v>0</v>
      </c>
      <c r="M259" t="str">
        <f xml:space="preserve"> INDEX(Lookup!$G$3:$G$32, MATCH('Inputs - allowances'!D259, Lookup!$F$3:$F$32, 0),)</f>
        <v>Ofwat SDS WN</v>
      </c>
    </row>
    <row r="260" spans="3:13">
      <c r="C260" t="s">
        <v>313</v>
      </c>
      <c r="D260" t="s">
        <v>401</v>
      </c>
      <c r="E260" t="s">
        <v>402</v>
      </c>
      <c r="F260" t="s">
        <v>36</v>
      </c>
      <c r="G260">
        <f>F_Inputs!F263</f>
        <v>0</v>
      </c>
      <c r="H260">
        <f>F_Inputs!G263</f>
        <v>0</v>
      </c>
      <c r="I260">
        <f>F_Inputs!H263</f>
        <v>0</v>
      </c>
      <c r="J260">
        <f>F_Inputs!I263</f>
        <v>0</v>
      </c>
      <c r="K260">
        <f>F_Inputs!J263</f>
        <v>0</v>
      </c>
      <c r="L260" t="str">
        <f>F_Inputs!K263</f>
        <v/>
      </c>
      <c r="M260" t="str">
        <f xml:space="preserve"> INDEX(Lookup!$G$3:$G$32, MATCH('Inputs - allowances'!D260, Lookup!$F$3:$F$32, 0),)</f>
        <v>Op lease WR</v>
      </c>
    </row>
    <row r="261" spans="3:13">
      <c r="C261" t="s">
        <v>313</v>
      </c>
      <c r="D261" t="s">
        <v>403</v>
      </c>
      <c r="E261" t="s">
        <v>404</v>
      </c>
      <c r="F261" t="s">
        <v>36</v>
      </c>
      <c r="G261">
        <f>F_Inputs!F264</f>
        <v>-7.0730815165928704E-2</v>
      </c>
      <c r="H261">
        <f>F_Inputs!G264</f>
        <v>-4.8246009563098297E-2</v>
      </c>
      <c r="I261">
        <f>F_Inputs!H264</f>
        <v>-1.8393819921610599E-2</v>
      </c>
      <c r="J261">
        <f>F_Inputs!I264</f>
        <v>-1.4037304428466001E-3</v>
      </c>
      <c r="K261">
        <f>F_Inputs!J264</f>
        <v>-1.3644259904468999E-3</v>
      </c>
      <c r="L261" t="str">
        <f>F_Inputs!K264</f>
        <v/>
      </c>
      <c r="M261" t="str">
        <f xml:space="preserve"> INDEX(Lookup!$G$3:$G$32, MATCH('Inputs - allowances'!D261, Lookup!$F$3:$F$32, 0),)</f>
        <v>Op lease WN</v>
      </c>
    </row>
    <row r="262" spans="3:13">
      <c r="C262" t="s">
        <v>313</v>
      </c>
      <c r="D262" t="s">
        <v>405</v>
      </c>
      <c r="E262" t="s">
        <v>406</v>
      </c>
      <c r="F262" t="s">
        <v>36</v>
      </c>
      <c r="G262">
        <f>F_Inputs!F265</f>
        <v>-0.44289489951567002</v>
      </c>
      <c r="H262">
        <f>F_Inputs!G265</f>
        <v>-0.30159594496473602</v>
      </c>
      <c r="I262">
        <f>F_Inputs!H265</f>
        <v>-0.15174239512697699</v>
      </c>
      <c r="J262">
        <f>F_Inputs!I265</f>
        <v>-9.2662306292183805E-2</v>
      </c>
      <c r="K262">
        <f>F_Inputs!J265</f>
        <v>-6.5637863446749795E-2</v>
      </c>
      <c r="L262" t="str">
        <f>F_Inputs!K265</f>
        <v/>
      </c>
      <c r="M262" t="str">
        <f xml:space="preserve"> INDEX(Lookup!$G$3:$G$32, MATCH('Inputs - allowances'!D262, Lookup!$F$3:$F$32, 0),)</f>
        <v>Op lease WWN</v>
      </c>
    </row>
    <row r="263" spans="3:13">
      <c r="C263" t="s">
        <v>313</v>
      </c>
      <c r="D263" t="s">
        <v>407</v>
      </c>
      <c r="E263" t="s">
        <v>408</v>
      </c>
      <c r="F263" t="s">
        <v>36</v>
      </c>
      <c r="G263">
        <f>F_Inputs!F266</f>
        <v>-1.7748089087304401E-2</v>
      </c>
      <c r="H263">
        <f>F_Inputs!G266</f>
        <v>-7.79508708810819E-3</v>
      </c>
      <c r="I263">
        <f>F_Inputs!H266</f>
        <v>-7.5768246496411501E-3</v>
      </c>
      <c r="J263">
        <f>F_Inputs!I266</f>
        <v>0</v>
      </c>
      <c r="K263">
        <f>F_Inputs!J266</f>
        <v>0</v>
      </c>
      <c r="L263" t="str">
        <f>F_Inputs!K266</f>
        <v/>
      </c>
      <c r="M263" t="str">
        <f xml:space="preserve"> INDEX(Lookup!$G$3:$G$32, MATCH('Inputs - allowances'!D263, Lookup!$F$3:$F$32, 0),)</f>
        <v>Op lease BIO</v>
      </c>
    </row>
    <row r="264" spans="3:13">
      <c r="C264" t="s">
        <v>313</v>
      </c>
      <c r="D264" t="s">
        <v>409</v>
      </c>
      <c r="E264" t="s">
        <v>410</v>
      </c>
      <c r="F264" t="s">
        <v>36</v>
      </c>
      <c r="G264">
        <f>F_Inputs!F267</f>
        <v>0</v>
      </c>
      <c r="H264">
        <f>F_Inputs!G267</f>
        <v>0</v>
      </c>
      <c r="I264">
        <f>F_Inputs!H267</f>
        <v>0</v>
      </c>
      <c r="J264">
        <f>F_Inputs!I267</f>
        <v>0</v>
      </c>
      <c r="K264">
        <f>F_Inputs!J267</f>
        <v>0</v>
      </c>
      <c r="L264" t="str">
        <f>F_Inputs!K267</f>
        <v/>
      </c>
      <c r="M264" t="str">
        <f xml:space="preserve"> INDEX(Lookup!$G$3:$G$32, MATCH('Inputs - allowances'!D264, Lookup!$F$3:$F$32, 0),)</f>
        <v>Op lease DMMY</v>
      </c>
    </row>
    <row r="265" spans="3:13">
      <c r="C265" t="s">
        <v>313</v>
      </c>
      <c r="D265" t="s">
        <v>411</v>
      </c>
      <c r="E265" t="s">
        <v>412</v>
      </c>
      <c r="F265" t="s">
        <v>36</v>
      </c>
      <c r="G265">
        <f>F_Inputs!F268</f>
        <v>0</v>
      </c>
      <c r="H265">
        <f>F_Inputs!G268</f>
        <v>0</v>
      </c>
      <c r="I265">
        <f>F_Inputs!H268</f>
        <v>0</v>
      </c>
      <c r="J265">
        <f>F_Inputs!I268</f>
        <v>0</v>
      </c>
      <c r="K265">
        <f>F_Inputs!J268</f>
        <v>0</v>
      </c>
      <c r="L265" t="str">
        <f>F_Inputs!K268</f>
        <v/>
      </c>
      <c r="M265" t="str">
        <f xml:space="preserve"> INDEX(Lookup!$G$3:$G$32, MATCH('Inputs - allowances'!D265, Lookup!$F$3:$F$32, 0),)</f>
        <v>PDRC WR</v>
      </c>
    </row>
    <row r="266" spans="3:13">
      <c r="C266" t="s">
        <v>313</v>
      </c>
      <c r="D266" t="s">
        <v>413</v>
      </c>
      <c r="E266" t="s">
        <v>414</v>
      </c>
      <c r="F266" t="s">
        <v>36</v>
      </c>
      <c r="G266">
        <f>F_Inputs!F269</f>
        <v>0</v>
      </c>
      <c r="H266">
        <f>F_Inputs!G269</f>
        <v>0</v>
      </c>
      <c r="I266">
        <f>F_Inputs!H269</f>
        <v>0</v>
      </c>
      <c r="J266">
        <f>F_Inputs!I269</f>
        <v>0</v>
      </c>
      <c r="K266">
        <f>F_Inputs!J269</f>
        <v>0</v>
      </c>
      <c r="L266" t="str">
        <f>F_Inputs!K269</f>
        <v/>
      </c>
      <c r="M266" t="str">
        <f xml:space="preserve"> INDEX(Lookup!$G$3:$G$32, MATCH('Inputs - allowances'!D266, Lookup!$F$3:$F$32, 0),)</f>
        <v>PDRC WN</v>
      </c>
    </row>
    <row r="267" spans="3:13">
      <c r="C267" t="s">
        <v>313</v>
      </c>
      <c r="D267" t="s">
        <v>415</v>
      </c>
      <c r="E267" t="s">
        <v>416</v>
      </c>
      <c r="F267" t="s">
        <v>36</v>
      </c>
      <c r="G267">
        <f>F_Inputs!F270</f>
        <v>0</v>
      </c>
      <c r="H267">
        <f>F_Inputs!G270</f>
        <v>0</v>
      </c>
      <c r="I267">
        <f>F_Inputs!H270</f>
        <v>0</v>
      </c>
      <c r="J267">
        <f>F_Inputs!I270</f>
        <v>0</v>
      </c>
      <c r="K267">
        <f>F_Inputs!J270</f>
        <v>0</v>
      </c>
      <c r="L267" t="str">
        <f>F_Inputs!K270</f>
        <v/>
      </c>
      <c r="M267" t="str">
        <f xml:space="preserve"> INDEX(Lookup!$G$3:$G$32, MATCH('Inputs - allowances'!D267, Lookup!$F$3:$F$32, 0),)</f>
        <v>PDRC WWN</v>
      </c>
    </row>
    <row r="268" spans="3:13">
      <c r="C268" t="s">
        <v>313</v>
      </c>
      <c r="D268" t="s">
        <v>417</v>
      </c>
      <c r="E268" t="s">
        <v>418</v>
      </c>
      <c r="F268" t="s">
        <v>36</v>
      </c>
      <c r="G268">
        <f>F_Inputs!F271</f>
        <v>0</v>
      </c>
      <c r="H268">
        <f>F_Inputs!G271</f>
        <v>0</v>
      </c>
      <c r="I268">
        <f>F_Inputs!H271</f>
        <v>0</v>
      </c>
      <c r="J268">
        <f>F_Inputs!I271</f>
        <v>0</v>
      </c>
      <c r="K268">
        <f>F_Inputs!J271</f>
        <v>0</v>
      </c>
      <c r="L268" t="str">
        <f>F_Inputs!K271</f>
        <v/>
      </c>
      <c r="M268" t="str">
        <f xml:space="preserve"> INDEX(Lookup!$G$3:$G$32, MATCH('Inputs - allowances'!D268, Lookup!$F$3:$F$32, 0),)</f>
        <v>PDRC BIO</v>
      </c>
    </row>
    <row r="269" spans="3:13">
      <c r="C269" t="s">
        <v>313</v>
      </c>
      <c r="D269" t="s">
        <v>419</v>
      </c>
      <c r="E269" t="s">
        <v>420</v>
      </c>
      <c r="F269" t="s">
        <v>36</v>
      </c>
      <c r="G269">
        <f>F_Inputs!F272</f>
        <v>0</v>
      </c>
      <c r="H269">
        <f>F_Inputs!G272</f>
        <v>0</v>
      </c>
      <c r="I269">
        <f>F_Inputs!H272</f>
        <v>0</v>
      </c>
      <c r="J269">
        <f>F_Inputs!I272</f>
        <v>0</v>
      </c>
      <c r="K269">
        <f>F_Inputs!J272</f>
        <v>0</v>
      </c>
      <c r="L269" t="str">
        <f>F_Inputs!K272</f>
        <v/>
      </c>
      <c r="M269" t="str">
        <f xml:space="preserve"> INDEX(Lookup!$G$3:$G$32, MATCH('Inputs - allowances'!D269, Lookup!$F$3:$F$32, 0),)</f>
        <v>PDRC DMMY</v>
      </c>
    </row>
    <row r="270" spans="3:13">
      <c r="C270" t="s">
        <v>313</v>
      </c>
      <c r="D270" t="s">
        <v>421</v>
      </c>
      <c r="E270" t="s">
        <v>422</v>
      </c>
      <c r="F270" t="s">
        <v>36</v>
      </c>
      <c r="G270">
        <f>F_Inputs!F273</f>
        <v>0</v>
      </c>
      <c r="H270">
        <f>F_Inputs!G273</f>
        <v>0</v>
      </c>
      <c r="I270">
        <f>F_Inputs!H273</f>
        <v>0</v>
      </c>
      <c r="J270">
        <f>F_Inputs!I273</f>
        <v>0</v>
      </c>
      <c r="K270">
        <f>F_Inputs!J273</f>
        <v>0</v>
      </c>
      <c r="L270">
        <f>F_Inputs!K273</f>
        <v>0</v>
      </c>
      <c r="M270" t="str">
        <f xml:space="preserve"> INDEX(Lookup!$G$3:$G$32, MATCH('Inputs - allowances'!D270, Lookup!$F$3:$F$32, 0),)</f>
        <v>Ofwat enh DMMY</v>
      </c>
    </row>
    <row r="271" spans="3:13">
      <c r="C271" t="s">
        <v>313</v>
      </c>
      <c r="D271" t="s">
        <v>423</v>
      </c>
      <c r="E271" t="s">
        <v>424</v>
      </c>
      <c r="F271" t="s">
        <v>36</v>
      </c>
      <c r="G271">
        <f>F_Inputs!F274</f>
        <v>0</v>
      </c>
      <c r="H271">
        <f>F_Inputs!G274</f>
        <v>0</v>
      </c>
      <c r="I271">
        <f>F_Inputs!H274</f>
        <v>0</v>
      </c>
      <c r="J271">
        <f>F_Inputs!I274</f>
        <v>0</v>
      </c>
      <c r="K271">
        <f>F_Inputs!J274</f>
        <v>0</v>
      </c>
      <c r="L271">
        <f>F_Inputs!K274</f>
        <v>0</v>
      </c>
      <c r="M271" t="str">
        <f xml:space="preserve"> INDEX(Lookup!$G$3:$G$32, MATCH('Inputs - allowances'!D271, Lookup!$F$3:$F$32, 0),)</f>
        <v>Ofwat enh DMMY</v>
      </c>
    </row>
    <row r="272" spans="3:13">
      <c r="C272" t="s">
        <v>313</v>
      </c>
      <c r="D272" t="s">
        <v>425</v>
      </c>
      <c r="E272" t="s">
        <v>426</v>
      </c>
      <c r="F272" t="s">
        <v>36</v>
      </c>
      <c r="G272" t="str">
        <f>F_Inputs!F275</f>
        <v/>
      </c>
      <c r="H272" t="str">
        <f>F_Inputs!G275</f>
        <v/>
      </c>
      <c r="I272" t="str">
        <f>F_Inputs!H275</f>
        <v/>
      </c>
      <c r="J272" t="str">
        <f>F_Inputs!I275</f>
        <v/>
      </c>
      <c r="K272" t="str">
        <f>F_Inputs!J275</f>
        <v/>
      </c>
      <c r="L272">
        <f>F_Inputs!K275</f>
        <v>59.281600535944897</v>
      </c>
      <c r="M272" t="str">
        <f xml:space="preserve"> INDEX(Lookup!$G$3:$G$32, MATCH('Inputs - allowances'!D272, Lookup!$F$3:$F$32, 0),)</f>
        <v>Ofwat non-s185 WN</v>
      </c>
    </row>
    <row r="273" spans="3:13">
      <c r="C273" t="s">
        <v>313</v>
      </c>
      <c r="D273" t="s">
        <v>427</v>
      </c>
      <c r="E273" t="s">
        <v>428</v>
      </c>
      <c r="F273" t="s">
        <v>36</v>
      </c>
      <c r="G273" t="str">
        <f>F_Inputs!F276</f>
        <v/>
      </c>
      <c r="H273" t="str">
        <f>F_Inputs!G276</f>
        <v/>
      </c>
      <c r="I273" t="str">
        <f>F_Inputs!H276</f>
        <v/>
      </c>
      <c r="J273" t="str">
        <f>F_Inputs!I276</f>
        <v/>
      </c>
      <c r="K273" t="str">
        <f>F_Inputs!J276</f>
        <v/>
      </c>
      <c r="L273">
        <f>F_Inputs!K276</f>
        <v>40.4641404672942</v>
      </c>
      <c r="M273" t="str">
        <f xml:space="preserve"> INDEX(Lookup!$G$3:$G$32, MATCH('Inputs - allowances'!D273, Lookup!$F$3:$F$32, 0),)</f>
        <v>Ofwat non-s185 WWN</v>
      </c>
    </row>
    <row r="274" spans="3:13">
      <c r="C274" t="s">
        <v>302</v>
      </c>
      <c r="D274" t="s">
        <v>369</v>
      </c>
      <c r="E274" t="s">
        <v>370</v>
      </c>
      <c r="F274" t="s">
        <v>36</v>
      </c>
      <c r="G274" t="str">
        <f>F_Inputs!F277</f>
        <v/>
      </c>
      <c r="H274" t="str">
        <f>F_Inputs!G277</f>
        <v/>
      </c>
      <c r="I274" t="str">
        <f>F_Inputs!H277</f>
        <v/>
      </c>
      <c r="J274" t="str">
        <f>F_Inputs!I277</f>
        <v/>
      </c>
      <c r="K274" t="str">
        <f>F_Inputs!J277</f>
        <v/>
      </c>
      <c r="L274">
        <f>F_Inputs!K277</f>
        <v>60.820179781313598</v>
      </c>
      <c r="M274" t="str">
        <f xml:space="preserve"> INDEX(Lookup!$G$3:$G$32, MATCH('Inputs - allowances'!D274, Lookup!$F$3:$F$32, 0),)</f>
        <v>Ofwat base WR</v>
      </c>
    </row>
    <row r="275" spans="3:13">
      <c r="C275" t="s">
        <v>302</v>
      </c>
      <c r="D275" t="s">
        <v>371</v>
      </c>
      <c r="E275" t="s">
        <v>372</v>
      </c>
      <c r="F275" t="s">
        <v>36</v>
      </c>
      <c r="G275" t="str">
        <f>F_Inputs!F278</f>
        <v/>
      </c>
      <c r="H275" t="str">
        <f>F_Inputs!G278</f>
        <v/>
      </c>
      <c r="I275" t="str">
        <f>F_Inputs!H278</f>
        <v/>
      </c>
      <c r="J275" t="str">
        <f>F_Inputs!I278</f>
        <v/>
      </c>
      <c r="K275" t="str">
        <f>F_Inputs!J278</f>
        <v/>
      </c>
      <c r="L275">
        <f>F_Inputs!K278</f>
        <v>486.233720482065</v>
      </c>
      <c r="M275" t="str">
        <f xml:space="preserve"> INDEX(Lookup!$G$3:$G$32, MATCH('Inputs - allowances'!D275, Lookup!$F$3:$F$32, 0),)</f>
        <v>Ofwat base WN</v>
      </c>
    </row>
    <row r="276" spans="3:13">
      <c r="C276" t="s">
        <v>302</v>
      </c>
      <c r="D276" t="s">
        <v>373</v>
      </c>
      <c r="E276" t="s">
        <v>374</v>
      </c>
      <c r="F276" t="s">
        <v>36</v>
      </c>
      <c r="G276" t="str">
        <f>F_Inputs!F279</f>
        <v/>
      </c>
      <c r="H276" t="str">
        <f>F_Inputs!G279</f>
        <v/>
      </c>
      <c r="I276" t="str">
        <f>F_Inputs!H279</f>
        <v/>
      </c>
      <c r="J276" t="str">
        <f>F_Inputs!I279</f>
        <v/>
      </c>
      <c r="K276" t="str">
        <f>F_Inputs!J279</f>
        <v/>
      </c>
      <c r="L276">
        <f>F_Inputs!K279</f>
        <v>884.581685034315</v>
      </c>
      <c r="M276" t="str">
        <f xml:space="preserve"> INDEX(Lookup!$G$3:$G$32, MATCH('Inputs - allowances'!D276, Lookup!$F$3:$F$32, 0),)</f>
        <v>Ofwat base WWN</v>
      </c>
    </row>
    <row r="277" spans="3:13">
      <c r="C277" t="s">
        <v>302</v>
      </c>
      <c r="D277" t="s">
        <v>375</v>
      </c>
      <c r="E277" t="s">
        <v>376</v>
      </c>
      <c r="F277" t="s">
        <v>36</v>
      </c>
      <c r="G277" t="str">
        <f>F_Inputs!F280</f>
        <v/>
      </c>
      <c r="H277" t="str">
        <f>F_Inputs!G280</f>
        <v/>
      </c>
      <c r="I277" t="str">
        <f>F_Inputs!H280</f>
        <v/>
      </c>
      <c r="J277" t="str">
        <f>F_Inputs!I280</f>
        <v/>
      </c>
      <c r="K277" t="str">
        <f>F_Inputs!J280</f>
        <v/>
      </c>
      <c r="L277">
        <f>F_Inputs!K280</f>
        <v>114.690277498344</v>
      </c>
      <c r="M277" t="str">
        <f xml:space="preserve"> INDEX(Lookup!$G$3:$G$32, MATCH('Inputs - allowances'!D277, Lookup!$F$3:$F$32, 0),)</f>
        <v>Ofwat base BIO</v>
      </c>
    </row>
    <row r="278" spans="3:13">
      <c r="C278" t="s">
        <v>302</v>
      </c>
      <c r="D278" t="s">
        <v>377</v>
      </c>
      <c r="E278" t="s">
        <v>378</v>
      </c>
      <c r="F278" t="s">
        <v>36</v>
      </c>
      <c r="G278" t="str">
        <f>F_Inputs!F281</f>
        <v/>
      </c>
      <c r="H278" t="str">
        <f>F_Inputs!G281</f>
        <v/>
      </c>
      <c r="I278" t="str">
        <f>F_Inputs!H281</f>
        <v/>
      </c>
      <c r="J278" t="str">
        <f>F_Inputs!I281</f>
        <v/>
      </c>
      <c r="K278" t="str">
        <f>F_Inputs!J281</f>
        <v/>
      </c>
      <c r="L278">
        <f>F_Inputs!K281</f>
        <v>20.101992194740902</v>
      </c>
      <c r="M278" t="str">
        <f xml:space="preserve"> INDEX(Lookup!$G$3:$G$32, MATCH('Inputs - allowances'!D278, Lookup!$F$3:$F$32, 0),)</f>
        <v>Ofwat enh WR</v>
      </c>
    </row>
    <row r="279" spans="3:13">
      <c r="C279" t="s">
        <v>302</v>
      </c>
      <c r="D279" t="s">
        <v>379</v>
      </c>
      <c r="E279" t="s">
        <v>380</v>
      </c>
      <c r="F279" t="s">
        <v>36</v>
      </c>
      <c r="G279" t="str">
        <f>F_Inputs!F282</f>
        <v/>
      </c>
      <c r="H279" t="str">
        <f>F_Inputs!G282</f>
        <v/>
      </c>
      <c r="I279" t="str">
        <f>F_Inputs!H282</f>
        <v/>
      </c>
      <c r="J279" t="str">
        <f>F_Inputs!I282</f>
        <v/>
      </c>
      <c r="K279" t="str">
        <f>F_Inputs!J282</f>
        <v/>
      </c>
      <c r="L279">
        <f>F_Inputs!K282</f>
        <v>47.788189900459997</v>
      </c>
      <c r="M279" t="str">
        <f xml:space="preserve"> INDEX(Lookup!$G$3:$G$32, MATCH('Inputs - allowances'!D279, Lookup!$F$3:$F$32, 0),)</f>
        <v>Ofwat enh WN</v>
      </c>
    </row>
    <row r="280" spans="3:13">
      <c r="C280" t="s">
        <v>302</v>
      </c>
      <c r="D280" t="s">
        <v>381</v>
      </c>
      <c r="E280" t="s">
        <v>382</v>
      </c>
      <c r="F280" t="s">
        <v>36</v>
      </c>
      <c r="G280" t="str">
        <f>F_Inputs!F283</f>
        <v/>
      </c>
      <c r="H280" t="str">
        <f>F_Inputs!G283</f>
        <v/>
      </c>
      <c r="I280" t="str">
        <f>F_Inputs!H283</f>
        <v/>
      </c>
      <c r="J280" t="str">
        <f>F_Inputs!I283</f>
        <v/>
      </c>
      <c r="K280" t="str">
        <f>F_Inputs!J283</f>
        <v/>
      </c>
      <c r="L280">
        <f>F_Inputs!K283</f>
        <v>436.96539925892898</v>
      </c>
      <c r="M280" t="str">
        <f xml:space="preserve"> INDEX(Lookup!$G$3:$G$32, MATCH('Inputs - allowances'!D280, Lookup!$F$3:$F$32, 0),)</f>
        <v>Ofwat enh WWN</v>
      </c>
    </row>
    <row r="281" spans="3:13">
      <c r="C281" t="s">
        <v>302</v>
      </c>
      <c r="D281" t="s">
        <v>383</v>
      </c>
      <c r="E281" t="s">
        <v>384</v>
      </c>
      <c r="F281" t="s">
        <v>36</v>
      </c>
      <c r="G281" t="str">
        <f>F_Inputs!F284</f>
        <v/>
      </c>
      <c r="H281" t="str">
        <f>F_Inputs!G284</f>
        <v/>
      </c>
      <c r="I281" t="str">
        <f>F_Inputs!H284</f>
        <v/>
      </c>
      <c r="J281" t="str">
        <f>F_Inputs!I284</f>
        <v/>
      </c>
      <c r="K281" t="str">
        <f>F_Inputs!J284</f>
        <v/>
      </c>
      <c r="L281">
        <f>F_Inputs!K284</f>
        <v>4.1074104527183</v>
      </c>
      <c r="M281" t="str">
        <f xml:space="preserve"> INDEX(Lookup!$G$3:$G$32, MATCH('Inputs - allowances'!D281, Lookup!$F$3:$F$32, 0),)</f>
        <v>Ofwat enh BIO</v>
      </c>
    </row>
    <row r="282" spans="3:13">
      <c r="C282" t="s">
        <v>302</v>
      </c>
      <c r="D282" t="s">
        <v>385</v>
      </c>
      <c r="E282" t="s">
        <v>386</v>
      </c>
      <c r="F282" t="s">
        <v>36</v>
      </c>
      <c r="G282" t="str">
        <f>F_Inputs!F285</f>
        <v/>
      </c>
      <c r="H282" t="str">
        <f>F_Inputs!G285</f>
        <v/>
      </c>
      <c r="I282" t="str">
        <f>F_Inputs!H285</f>
        <v/>
      </c>
      <c r="J282" t="str">
        <f>F_Inputs!I285</f>
        <v/>
      </c>
      <c r="K282" t="str">
        <f>F_Inputs!J285</f>
        <v/>
      </c>
      <c r="L282">
        <f>F_Inputs!K285</f>
        <v>2.6928098414758099</v>
      </c>
      <c r="M282" t="str">
        <f xml:space="preserve"> INDEX(Lookup!$G$3:$G$32, MATCH('Inputs - allowances'!D282, Lookup!$F$3:$F$32, 0),)</f>
        <v>Ofwat 3rd WR</v>
      </c>
    </row>
    <row r="283" spans="3:13">
      <c r="C283" t="s">
        <v>302</v>
      </c>
      <c r="D283" t="s">
        <v>387</v>
      </c>
      <c r="E283" t="s">
        <v>388</v>
      </c>
      <c r="F283" t="s">
        <v>36</v>
      </c>
      <c r="G283" t="str">
        <f>F_Inputs!F286</f>
        <v/>
      </c>
      <c r="H283" t="str">
        <f>F_Inputs!G286</f>
        <v/>
      </c>
      <c r="I283" t="str">
        <f>F_Inputs!H286</f>
        <v/>
      </c>
      <c r="J283" t="str">
        <f>F_Inputs!I286</f>
        <v/>
      </c>
      <c r="K283" t="str">
        <f>F_Inputs!J286</f>
        <v/>
      </c>
      <c r="L283">
        <f>F_Inputs!K286</f>
        <v>2.4829825231014002</v>
      </c>
      <c r="M283" t="str">
        <f xml:space="preserve"> INDEX(Lookup!$G$3:$G$32, MATCH('Inputs - allowances'!D283, Lookup!$F$3:$F$32, 0),)</f>
        <v>Ofwat 3rd WN</v>
      </c>
    </row>
    <row r="284" spans="3:13">
      <c r="C284" t="s">
        <v>302</v>
      </c>
      <c r="D284" t="s">
        <v>389</v>
      </c>
      <c r="E284" t="s">
        <v>390</v>
      </c>
      <c r="F284" t="s">
        <v>36</v>
      </c>
      <c r="G284" t="str">
        <f>F_Inputs!F287</f>
        <v/>
      </c>
      <c r="H284" t="str">
        <f>F_Inputs!G287</f>
        <v/>
      </c>
      <c r="I284" t="str">
        <f>F_Inputs!H287</f>
        <v/>
      </c>
      <c r="J284" t="str">
        <f>F_Inputs!I287</f>
        <v/>
      </c>
      <c r="K284" t="str">
        <f>F_Inputs!J287</f>
        <v/>
      </c>
      <c r="L284">
        <f>F_Inputs!K287</f>
        <v>0.49659650462027899</v>
      </c>
      <c r="M284" t="str">
        <f xml:space="preserve"> INDEX(Lookup!$G$3:$G$32, MATCH('Inputs - allowances'!D284, Lookup!$F$3:$F$32, 0),)</f>
        <v>Ofwat 3rd WWN</v>
      </c>
    </row>
    <row r="285" spans="3:13">
      <c r="C285" t="s">
        <v>302</v>
      </c>
      <c r="D285" t="s">
        <v>391</v>
      </c>
      <c r="E285" t="s">
        <v>392</v>
      </c>
      <c r="F285" t="s">
        <v>36</v>
      </c>
      <c r="G285" t="str">
        <f>F_Inputs!F288</f>
        <v/>
      </c>
      <c r="H285" t="str">
        <f>F_Inputs!G288</f>
        <v/>
      </c>
      <c r="I285" t="str">
        <f>F_Inputs!H288</f>
        <v/>
      </c>
      <c r="J285" t="str">
        <f>F_Inputs!I288</f>
        <v/>
      </c>
      <c r="K285" t="str">
        <f>F_Inputs!J288</f>
        <v/>
      </c>
      <c r="L285">
        <f>F_Inputs!K288</f>
        <v>0</v>
      </c>
      <c r="M285" t="str">
        <f xml:space="preserve"> INDEX(Lookup!$G$3:$G$32, MATCH('Inputs - allowances'!D285, Lookup!$F$3:$F$32, 0),)</f>
        <v>Ofwat 3rd BIO</v>
      </c>
    </row>
    <row r="286" spans="3:13">
      <c r="C286" t="s">
        <v>302</v>
      </c>
      <c r="D286" t="s">
        <v>393</v>
      </c>
      <c r="E286" t="s">
        <v>394</v>
      </c>
      <c r="F286" t="s">
        <v>36</v>
      </c>
      <c r="G286" t="str">
        <f>F_Inputs!F289</f>
        <v/>
      </c>
      <c r="H286" t="str">
        <f>F_Inputs!G289</f>
        <v/>
      </c>
      <c r="I286" t="str">
        <f>F_Inputs!H289</f>
        <v/>
      </c>
      <c r="J286" t="str">
        <f>F_Inputs!I289</f>
        <v/>
      </c>
      <c r="K286" t="str">
        <f>F_Inputs!J289</f>
        <v/>
      </c>
      <c r="L286">
        <f>F_Inputs!K289</f>
        <v>0</v>
      </c>
      <c r="M286" t="str">
        <f xml:space="preserve"> INDEX(Lookup!$G$3:$G$32, MATCH('Inputs - allowances'!D286, Lookup!$F$3:$F$32, 0),)</f>
        <v>Ofwat cash WR</v>
      </c>
    </row>
    <row r="287" spans="3:13">
      <c r="C287" t="s">
        <v>302</v>
      </c>
      <c r="D287" t="s">
        <v>395</v>
      </c>
      <c r="E287" t="s">
        <v>396</v>
      </c>
      <c r="F287" t="s">
        <v>36</v>
      </c>
      <c r="G287" t="str">
        <f>F_Inputs!F290</f>
        <v/>
      </c>
      <c r="H287" t="str">
        <f>F_Inputs!G290</f>
        <v/>
      </c>
      <c r="I287" t="str">
        <f>F_Inputs!H290</f>
        <v/>
      </c>
      <c r="J287" t="str">
        <f>F_Inputs!I290</f>
        <v/>
      </c>
      <c r="K287" t="str">
        <f>F_Inputs!J290</f>
        <v/>
      </c>
      <c r="L287">
        <f>F_Inputs!K290</f>
        <v>0</v>
      </c>
      <c r="M287" t="str">
        <f xml:space="preserve"> INDEX(Lookup!$G$3:$G$32, MATCH('Inputs - allowances'!D287, Lookup!$F$3:$F$32, 0),)</f>
        <v>Ofwat cash WN</v>
      </c>
    </row>
    <row r="288" spans="3:13">
      <c r="C288" t="s">
        <v>302</v>
      </c>
      <c r="D288" t="s">
        <v>397</v>
      </c>
      <c r="E288" t="s">
        <v>398</v>
      </c>
      <c r="F288" t="s">
        <v>36</v>
      </c>
      <c r="G288" t="str">
        <f>F_Inputs!F291</f>
        <v/>
      </c>
      <c r="H288" t="str">
        <f>F_Inputs!G291</f>
        <v/>
      </c>
      <c r="I288" t="str">
        <f>F_Inputs!H291</f>
        <v/>
      </c>
      <c r="J288" t="str">
        <f>F_Inputs!I291</f>
        <v/>
      </c>
      <c r="K288" t="str">
        <f>F_Inputs!J291</f>
        <v/>
      </c>
      <c r="L288">
        <f>F_Inputs!K291</f>
        <v>1.0575000000000001</v>
      </c>
      <c r="M288" t="str">
        <f xml:space="preserve"> INDEX(Lookup!$G$3:$G$32, MATCH('Inputs - allowances'!D288, Lookup!$F$3:$F$32, 0),)</f>
        <v>Ofwat SDS WR</v>
      </c>
    </row>
    <row r="289" spans="3:13">
      <c r="C289" t="s">
        <v>302</v>
      </c>
      <c r="D289" t="s">
        <v>399</v>
      </c>
      <c r="E289" t="s">
        <v>400</v>
      </c>
      <c r="F289" t="s">
        <v>36</v>
      </c>
      <c r="G289" t="str">
        <f>F_Inputs!F292</f>
        <v/>
      </c>
      <c r="H289" t="str">
        <f>F_Inputs!G292</f>
        <v/>
      </c>
      <c r="I289" t="str">
        <f>F_Inputs!H292</f>
        <v/>
      </c>
      <c r="J289" t="str">
        <f>F_Inputs!I292</f>
        <v/>
      </c>
      <c r="K289" t="str">
        <f>F_Inputs!J292</f>
        <v/>
      </c>
      <c r="L289">
        <f>F_Inputs!K292</f>
        <v>3.1724999999999999</v>
      </c>
      <c r="M289" t="str">
        <f xml:space="preserve"> INDEX(Lookup!$G$3:$G$32, MATCH('Inputs - allowances'!D289, Lookup!$F$3:$F$32, 0),)</f>
        <v>Ofwat SDS WN</v>
      </c>
    </row>
    <row r="290" spans="3:13">
      <c r="C290" t="s">
        <v>302</v>
      </c>
      <c r="D290" t="s">
        <v>401</v>
      </c>
      <c r="E290" t="s">
        <v>402</v>
      </c>
      <c r="F290" t="s">
        <v>36</v>
      </c>
      <c r="G290">
        <f>F_Inputs!F293</f>
        <v>0</v>
      </c>
      <c r="H290">
        <f>F_Inputs!G293</f>
        <v>0</v>
      </c>
      <c r="I290">
        <f>F_Inputs!H293</f>
        <v>0</v>
      </c>
      <c r="J290">
        <f>F_Inputs!I293</f>
        <v>0</v>
      </c>
      <c r="K290">
        <f>F_Inputs!J293</f>
        <v>0</v>
      </c>
      <c r="L290" t="str">
        <f>F_Inputs!K293</f>
        <v/>
      </c>
      <c r="M290" t="str">
        <f xml:space="preserve"> INDEX(Lookup!$G$3:$G$32, MATCH('Inputs - allowances'!D290, Lookup!$F$3:$F$32, 0),)</f>
        <v>Op lease WR</v>
      </c>
    </row>
    <row r="291" spans="3:13">
      <c r="C291" t="s">
        <v>302</v>
      </c>
      <c r="D291" t="s">
        <v>403</v>
      </c>
      <c r="E291" t="s">
        <v>404</v>
      </c>
      <c r="F291" t="s">
        <v>36</v>
      </c>
      <c r="G291">
        <f>F_Inputs!F294</f>
        <v>-6.7938390946681207E-2</v>
      </c>
      <c r="H291">
        <f>F_Inputs!G294</f>
        <v>-6.5084978526920495E-2</v>
      </c>
      <c r="I291">
        <f>F_Inputs!H294</f>
        <v>-6.2351409428789903E-2</v>
      </c>
      <c r="J291">
        <f>F_Inputs!I294</f>
        <v>-5.9732650232780703E-2</v>
      </c>
      <c r="K291">
        <f>F_Inputs!J294</f>
        <v>-5.7223878923003901E-2</v>
      </c>
      <c r="L291" t="str">
        <f>F_Inputs!K294</f>
        <v/>
      </c>
      <c r="M291" t="str">
        <f xml:space="preserve"> INDEX(Lookup!$G$3:$G$32, MATCH('Inputs - allowances'!D291, Lookup!$F$3:$F$32, 0),)</f>
        <v>Op lease WN</v>
      </c>
    </row>
    <row r="292" spans="3:13">
      <c r="C292" t="s">
        <v>302</v>
      </c>
      <c r="D292" t="s">
        <v>405</v>
      </c>
      <c r="E292" t="s">
        <v>406</v>
      </c>
      <c r="F292" t="s">
        <v>36</v>
      </c>
      <c r="G292">
        <f>F_Inputs!F295</f>
        <v>-4.9497970546867699E-2</v>
      </c>
      <c r="H292">
        <f>F_Inputs!G295</f>
        <v>-4.7419055783899197E-2</v>
      </c>
      <c r="I292">
        <f>F_Inputs!H295</f>
        <v>-4.5427455440975498E-2</v>
      </c>
      <c r="J292">
        <f>F_Inputs!I295</f>
        <v>-4.3519502312454501E-2</v>
      </c>
      <c r="K292">
        <f>F_Inputs!J295</f>
        <v>-4.1691683215331399E-2</v>
      </c>
      <c r="L292" t="str">
        <f>F_Inputs!K295</f>
        <v/>
      </c>
      <c r="M292" t="str">
        <f xml:space="preserve"> INDEX(Lookup!$G$3:$G$32, MATCH('Inputs - allowances'!D292, Lookup!$F$3:$F$32, 0),)</f>
        <v>Op lease WWN</v>
      </c>
    </row>
    <row r="293" spans="3:13">
      <c r="C293" t="s">
        <v>302</v>
      </c>
      <c r="D293" t="s">
        <v>407</v>
      </c>
      <c r="E293" t="s">
        <v>408</v>
      </c>
      <c r="F293" t="s">
        <v>36</v>
      </c>
      <c r="G293">
        <f>F_Inputs!F296</f>
        <v>0</v>
      </c>
      <c r="H293">
        <f>F_Inputs!G296</f>
        <v>0</v>
      </c>
      <c r="I293">
        <f>F_Inputs!H296</f>
        <v>0</v>
      </c>
      <c r="J293">
        <f>F_Inputs!I296</f>
        <v>0</v>
      </c>
      <c r="K293">
        <f>F_Inputs!J296</f>
        <v>0</v>
      </c>
      <c r="L293" t="str">
        <f>F_Inputs!K296</f>
        <v/>
      </c>
      <c r="M293" t="str">
        <f xml:space="preserve"> INDEX(Lookup!$G$3:$G$32, MATCH('Inputs - allowances'!D293, Lookup!$F$3:$F$32, 0),)</f>
        <v>Op lease BIO</v>
      </c>
    </row>
    <row r="294" spans="3:13">
      <c r="C294" t="s">
        <v>302</v>
      </c>
      <c r="D294" t="s">
        <v>409</v>
      </c>
      <c r="E294" t="s">
        <v>410</v>
      </c>
      <c r="F294" t="s">
        <v>36</v>
      </c>
      <c r="G294">
        <f>F_Inputs!F297</f>
        <v>0</v>
      </c>
      <c r="H294">
        <f>F_Inputs!G297</f>
        <v>0</v>
      </c>
      <c r="I294">
        <f>F_Inputs!H297</f>
        <v>0</v>
      </c>
      <c r="J294">
        <f>F_Inputs!I297</f>
        <v>0</v>
      </c>
      <c r="K294">
        <f>F_Inputs!J297</f>
        <v>0</v>
      </c>
      <c r="L294" t="str">
        <f>F_Inputs!K297</f>
        <v/>
      </c>
      <c r="M294" t="str">
        <f xml:space="preserve"> INDEX(Lookup!$G$3:$G$32, MATCH('Inputs - allowances'!D294, Lookup!$F$3:$F$32, 0),)</f>
        <v>Op lease DMMY</v>
      </c>
    </row>
    <row r="295" spans="3:13">
      <c r="C295" t="s">
        <v>302</v>
      </c>
      <c r="D295" t="s">
        <v>411</v>
      </c>
      <c r="E295" t="s">
        <v>412</v>
      </c>
      <c r="F295" t="s">
        <v>36</v>
      </c>
      <c r="G295">
        <f>F_Inputs!F298</f>
        <v>0.229955570910269</v>
      </c>
      <c r="H295">
        <f>F_Inputs!G298</f>
        <v>0.223681301588326</v>
      </c>
      <c r="I295">
        <f>F_Inputs!H298</f>
        <v>0.217288244787331</v>
      </c>
      <c r="J295">
        <f>F_Inputs!I298</f>
        <v>0</v>
      </c>
      <c r="K295">
        <f>F_Inputs!J298</f>
        <v>0</v>
      </c>
      <c r="L295" t="str">
        <f>F_Inputs!K298</f>
        <v/>
      </c>
      <c r="M295" t="str">
        <f xml:space="preserve"> INDEX(Lookup!$G$3:$G$32, MATCH('Inputs - allowances'!D295, Lookup!$F$3:$F$32, 0),)</f>
        <v>PDRC WR</v>
      </c>
    </row>
    <row r="296" spans="3:13">
      <c r="C296" t="s">
        <v>302</v>
      </c>
      <c r="D296" t="s">
        <v>413</v>
      </c>
      <c r="E296" t="s">
        <v>414</v>
      </c>
      <c r="F296" t="s">
        <v>36</v>
      </c>
      <c r="G296">
        <f>F_Inputs!F299</f>
        <v>1.71599782181254</v>
      </c>
      <c r="H296">
        <f>F_Inputs!G299</f>
        <v>1.6678844879303401</v>
      </c>
      <c r="I296">
        <f>F_Inputs!H299</f>
        <v>1.6213045957208601</v>
      </c>
      <c r="J296">
        <f>F_Inputs!I299</f>
        <v>0</v>
      </c>
      <c r="K296">
        <f>F_Inputs!J299</f>
        <v>0</v>
      </c>
      <c r="L296" t="str">
        <f>F_Inputs!K299</f>
        <v/>
      </c>
      <c r="M296" t="str">
        <f xml:space="preserve"> INDEX(Lookup!$G$3:$G$32, MATCH('Inputs - allowances'!D296, Lookup!$F$3:$F$32, 0),)</f>
        <v>PDRC WN</v>
      </c>
    </row>
    <row r="297" spans="3:13">
      <c r="C297" t="s">
        <v>302</v>
      </c>
      <c r="D297" t="s">
        <v>415</v>
      </c>
      <c r="E297" t="s">
        <v>416</v>
      </c>
      <c r="F297" t="s">
        <v>36</v>
      </c>
      <c r="G297">
        <f>F_Inputs!F300</f>
        <v>2.3524819912963202</v>
      </c>
      <c r="H297">
        <f>F_Inputs!G300</f>
        <v>2.2863235016103198</v>
      </c>
      <c r="I297">
        <f>F_Inputs!H300</f>
        <v>2.22259731255838</v>
      </c>
      <c r="J297">
        <f>F_Inputs!I300</f>
        <v>0</v>
      </c>
      <c r="K297">
        <f>F_Inputs!J300</f>
        <v>0</v>
      </c>
      <c r="L297" t="str">
        <f>F_Inputs!K300</f>
        <v/>
      </c>
      <c r="M297" t="str">
        <f xml:space="preserve"> INDEX(Lookup!$G$3:$G$32, MATCH('Inputs - allowances'!D297, Lookup!$F$3:$F$32, 0),)</f>
        <v>PDRC WWN</v>
      </c>
    </row>
    <row r="298" spans="3:13">
      <c r="C298" t="s">
        <v>302</v>
      </c>
      <c r="D298" t="s">
        <v>417</v>
      </c>
      <c r="E298" t="s">
        <v>418</v>
      </c>
      <c r="F298" t="s">
        <v>36</v>
      </c>
      <c r="G298">
        <f>F_Inputs!F301</f>
        <v>0.64560939055164701</v>
      </c>
      <c r="H298">
        <f>F_Inputs!G301</f>
        <v>0.62772222975379999</v>
      </c>
      <c r="I298">
        <f>F_Inputs!H301</f>
        <v>0.60986424523150395</v>
      </c>
      <c r="J298">
        <f>F_Inputs!I301</f>
        <v>0</v>
      </c>
      <c r="K298">
        <f>F_Inputs!J301</f>
        <v>0</v>
      </c>
      <c r="L298" t="str">
        <f>F_Inputs!K301</f>
        <v/>
      </c>
      <c r="M298" t="str">
        <f xml:space="preserve"> INDEX(Lookup!$G$3:$G$32, MATCH('Inputs - allowances'!D298, Lookup!$F$3:$F$32, 0),)</f>
        <v>PDRC BIO</v>
      </c>
    </row>
    <row r="299" spans="3:13">
      <c r="C299" t="s">
        <v>302</v>
      </c>
      <c r="D299" t="s">
        <v>419</v>
      </c>
      <c r="E299" t="s">
        <v>420</v>
      </c>
      <c r="F299" t="s">
        <v>36</v>
      </c>
      <c r="G299">
        <f>F_Inputs!F302</f>
        <v>0</v>
      </c>
      <c r="H299">
        <f>F_Inputs!G302</f>
        <v>0</v>
      </c>
      <c r="I299">
        <f>F_Inputs!H302</f>
        <v>0</v>
      </c>
      <c r="J299">
        <f>F_Inputs!I302</f>
        <v>0</v>
      </c>
      <c r="K299">
        <f>F_Inputs!J302</f>
        <v>0</v>
      </c>
      <c r="L299" t="str">
        <f>F_Inputs!K302</f>
        <v/>
      </c>
      <c r="M299" t="str">
        <f xml:space="preserve"> INDEX(Lookup!$G$3:$G$32, MATCH('Inputs - allowances'!D299, Lookup!$F$3:$F$32, 0),)</f>
        <v>PDRC DMMY</v>
      </c>
    </row>
    <row r="300" spans="3:13">
      <c r="C300" t="s">
        <v>302</v>
      </c>
      <c r="D300" t="s">
        <v>421</v>
      </c>
      <c r="E300" t="s">
        <v>422</v>
      </c>
      <c r="F300" t="s">
        <v>36</v>
      </c>
      <c r="G300">
        <f>F_Inputs!F303</f>
        <v>0</v>
      </c>
      <c r="H300">
        <f>F_Inputs!G303</f>
        <v>0</v>
      </c>
      <c r="I300">
        <f>F_Inputs!H303</f>
        <v>0</v>
      </c>
      <c r="J300">
        <f>F_Inputs!I303</f>
        <v>0</v>
      </c>
      <c r="K300">
        <f>F_Inputs!J303</f>
        <v>0</v>
      </c>
      <c r="L300">
        <f>F_Inputs!K303</f>
        <v>0</v>
      </c>
      <c r="M300" t="str">
        <f xml:space="preserve"> INDEX(Lookup!$G$3:$G$32, MATCH('Inputs - allowances'!D300, Lookup!$F$3:$F$32, 0),)</f>
        <v>Ofwat enh DMMY</v>
      </c>
    </row>
    <row r="301" spans="3:13">
      <c r="C301" t="s">
        <v>302</v>
      </c>
      <c r="D301" t="s">
        <v>423</v>
      </c>
      <c r="E301" t="s">
        <v>424</v>
      </c>
      <c r="F301" t="s">
        <v>36</v>
      </c>
      <c r="G301">
        <f>F_Inputs!F304</f>
        <v>0</v>
      </c>
      <c r="H301">
        <f>F_Inputs!G304</f>
        <v>0</v>
      </c>
      <c r="I301">
        <f>F_Inputs!H304</f>
        <v>0</v>
      </c>
      <c r="J301">
        <f>F_Inputs!I304</f>
        <v>0</v>
      </c>
      <c r="K301">
        <f>F_Inputs!J304</f>
        <v>0</v>
      </c>
      <c r="L301">
        <f>F_Inputs!K304</f>
        <v>0</v>
      </c>
      <c r="M301" t="str">
        <f xml:space="preserve"> INDEX(Lookup!$G$3:$G$32, MATCH('Inputs - allowances'!D301, Lookup!$F$3:$F$32, 0),)</f>
        <v>Ofwat enh DMMY</v>
      </c>
    </row>
    <row r="302" spans="3:13">
      <c r="C302" t="s">
        <v>302</v>
      </c>
      <c r="D302" t="s">
        <v>425</v>
      </c>
      <c r="E302" t="s">
        <v>426</v>
      </c>
      <c r="F302" t="s">
        <v>36</v>
      </c>
      <c r="G302" t="str">
        <f>F_Inputs!F305</f>
        <v/>
      </c>
      <c r="H302" t="str">
        <f>F_Inputs!G305</f>
        <v/>
      </c>
      <c r="I302" t="str">
        <f>F_Inputs!H305</f>
        <v/>
      </c>
      <c r="J302" t="str">
        <f>F_Inputs!I305</f>
        <v/>
      </c>
      <c r="K302" t="str">
        <f>F_Inputs!J305</f>
        <v/>
      </c>
      <c r="L302">
        <f>F_Inputs!K305</f>
        <v>1.04862132077743</v>
      </c>
      <c r="M302" t="str">
        <f xml:space="preserve"> INDEX(Lookup!$G$3:$G$32, MATCH('Inputs - allowances'!D302, Lookup!$F$3:$F$32, 0),)</f>
        <v>Ofwat non-s185 WN</v>
      </c>
    </row>
    <row r="303" spans="3:13">
      <c r="C303" t="s">
        <v>302</v>
      </c>
      <c r="D303" t="s">
        <v>427</v>
      </c>
      <c r="E303" t="s">
        <v>428</v>
      </c>
      <c r="F303" t="s">
        <v>36</v>
      </c>
      <c r="G303" t="str">
        <f>F_Inputs!F306</f>
        <v/>
      </c>
      <c r="H303" t="str">
        <f>F_Inputs!G306</f>
        <v/>
      </c>
      <c r="I303" t="str">
        <f>F_Inputs!H306</f>
        <v/>
      </c>
      <c r="J303" t="str">
        <f>F_Inputs!I306</f>
        <v/>
      </c>
      <c r="K303" t="str">
        <f>F_Inputs!J306</f>
        <v/>
      </c>
      <c r="L303">
        <f>F_Inputs!K306</f>
        <v>0.16223678288471399</v>
      </c>
      <c r="M303" t="str">
        <f xml:space="preserve"> INDEX(Lookup!$G$3:$G$32, MATCH('Inputs - allowances'!D303, Lookup!$F$3:$F$32, 0),)</f>
        <v>Ofwat non-s185 WWN</v>
      </c>
    </row>
    <row r="304" spans="3:13">
      <c r="C304" t="s">
        <v>303</v>
      </c>
      <c r="D304" t="s">
        <v>369</v>
      </c>
      <c r="E304" t="s">
        <v>370</v>
      </c>
      <c r="F304" t="s">
        <v>36</v>
      </c>
      <c r="G304" t="str">
        <f>F_Inputs!F307</f>
        <v/>
      </c>
      <c r="H304" t="str">
        <f>F_Inputs!G307</f>
        <v/>
      </c>
      <c r="I304" t="str">
        <f>F_Inputs!H307</f>
        <v/>
      </c>
      <c r="J304" t="str">
        <f>F_Inputs!I307</f>
        <v/>
      </c>
      <c r="K304" t="str">
        <f>F_Inputs!J307</f>
        <v/>
      </c>
      <c r="L304">
        <f>F_Inputs!K307</f>
        <v>178.771737569712</v>
      </c>
      <c r="M304" t="str">
        <f xml:space="preserve"> INDEX(Lookup!$G$3:$G$32, MATCH('Inputs - allowances'!D304, Lookup!$F$3:$F$32, 0),)</f>
        <v>Ofwat base WR</v>
      </c>
    </row>
    <row r="305" spans="3:13">
      <c r="C305" t="s">
        <v>303</v>
      </c>
      <c r="D305" t="s">
        <v>371</v>
      </c>
      <c r="E305" t="s">
        <v>372</v>
      </c>
      <c r="F305" t="s">
        <v>36</v>
      </c>
      <c r="G305" t="str">
        <f>F_Inputs!F308</f>
        <v/>
      </c>
      <c r="H305" t="str">
        <f>F_Inputs!G308</f>
        <v/>
      </c>
      <c r="I305" t="str">
        <f>F_Inputs!H308</f>
        <v/>
      </c>
      <c r="J305" t="str">
        <f>F_Inputs!I308</f>
        <v/>
      </c>
      <c r="K305" t="str">
        <f>F_Inputs!J308</f>
        <v/>
      </c>
      <c r="L305">
        <f>F_Inputs!K308</f>
        <v>1374.5382140991701</v>
      </c>
      <c r="M305" t="str">
        <f xml:space="preserve"> INDEX(Lookup!$G$3:$G$32, MATCH('Inputs - allowances'!D305, Lookup!$F$3:$F$32, 0),)</f>
        <v>Ofwat base WN</v>
      </c>
    </row>
    <row r="306" spans="3:13">
      <c r="C306" t="s">
        <v>303</v>
      </c>
      <c r="D306" t="s">
        <v>373</v>
      </c>
      <c r="E306" t="s">
        <v>374</v>
      </c>
      <c r="F306" t="s">
        <v>36</v>
      </c>
      <c r="G306" t="str">
        <f>F_Inputs!F309</f>
        <v/>
      </c>
      <c r="H306" t="str">
        <f>F_Inputs!G309</f>
        <v/>
      </c>
      <c r="I306" t="str">
        <f>F_Inputs!H309</f>
        <v/>
      </c>
      <c r="J306" t="str">
        <f>F_Inputs!I309</f>
        <v/>
      </c>
      <c r="K306" t="str">
        <f>F_Inputs!J309</f>
        <v/>
      </c>
      <c r="L306">
        <f>F_Inputs!K309</f>
        <v>1392.89439933016</v>
      </c>
      <c r="M306" t="str">
        <f xml:space="preserve"> INDEX(Lookup!$G$3:$G$32, MATCH('Inputs - allowances'!D306, Lookup!$F$3:$F$32, 0),)</f>
        <v>Ofwat base WWN</v>
      </c>
    </row>
    <row r="307" spans="3:13">
      <c r="C307" t="s">
        <v>303</v>
      </c>
      <c r="D307" t="s">
        <v>375</v>
      </c>
      <c r="E307" t="s">
        <v>376</v>
      </c>
      <c r="F307" t="s">
        <v>36</v>
      </c>
      <c r="G307" t="str">
        <f>F_Inputs!F310</f>
        <v/>
      </c>
      <c r="H307" t="str">
        <f>F_Inputs!G310</f>
        <v/>
      </c>
      <c r="I307" t="str">
        <f>F_Inputs!H310</f>
        <v/>
      </c>
      <c r="J307" t="str">
        <f>F_Inputs!I310</f>
        <v/>
      </c>
      <c r="K307" t="str">
        <f>F_Inputs!J310</f>
        <v/>
      </c>
      <c r="L307">
        <f>F_Inputs!K310</f>
        <v>268.47196663089898</v>
      </c>
      <c r="M307" t="str">
        <f xml:space="preserve"> INDEX(Lookup!$G$3:$G$32, MATCH('Inputs - allowances'!D307, Lookup!$F$3:$F$32, 0),)</f>
        <v>Ofwat base BIO</v>
      </c>
    </row>
    <row r="308" spans="3:13">
      <c r="C308" t="s">
        <v>303</v>
      </c>
      <c r="D308" t="s">
        <v>377</v>
      </c>
      <c r="E308" t="s">
        <v>378</v>
      </c>
      <c r="F308" t="s">
        <v>36</v>
      </c>
      <c r="G308" t="str">
        <f>F_Inputs!F311</f>
        <v/>
      </c>
      <c r="H308" t="str">
        <f>F_Inputs!G311</f>
        <v/>
      </c>
      <c r="I308" t="str">
        <f>F_Inputs!H311</f>
        <v/>
      </c>
      <c r="J308" t="str">
        <f>F_Inputs!I311</f>
        <v/>
      </c>
      <c r="K308" t="str">
        <f>F_Inputs!J311</f>
        <v/>
      </c>
      <c r="L308">
        <f>F_Inputs!K311</f>
        <v>35.511899999999997</v>
      </c>
      <c r="M308" t="str">
        <f xml:space="preserve"> INDEX(Lookup!$G$3:$G$32, MATCH('Inputs - allowances'!D308, Lookup!$F$3:$F$32, 0),)</f>
        <v>Ofwat enh WR</v>
      </c>
    </row>
    <row r="309" spans="3:13">
      <c r="C309" t="s">
        <v>303</v>
      </c>
      <c r="D309" t="s">
        <v>379</v>
      </c>
      <c r="E309" t="s">
        <v>380</v>
      </c>
      <c r="F309" t="s">
        <v>36</v>
      </c>
      <c r="G309" t="str">
        <f>F_Inputs!F312</f>
        <v/>
      </c>
      <c r="H309" t="str">
        <f>F_Inputs!G312</f>
        <v/>
      </c>
      <c r="I309" t="str">
        <f>F_Inputs!H312</f>
        <v/>
      </c>
      <c r="J309" t="str">
        <f>F_Inputs!I312</f>
        <v/>
      </c>
      <c r="K309" t="str">
        <f>F_Inputs!J312</f>
        <v/>
      </c>
      <c r="L309">
        <f>F_Inputs!K312</f>
        <v>107.264754395705</v>
      </c>
      <c r="M309" t="str">
        <f xml:space="preserve"> INDEX(Lookup!$G$3:$G$32, MATCH('Inputs - allowances'!D309, Lookup!$F$3:$F$32, 0),)</f>
        <v>Ofwat enh WN</v>
      </c>
    </row>
    <row r="310" spans="3:13">
      <c r="C310" t="s">
        <v>303</v>
      </c>
      <c r="D310" t="s">
        <v>381</v>
      </c>
      <c r="E310" t="s">
        <v>382</v>
      </c>
      <c r="F310" t="s">
        <v>36</v>
      </c>
      <c r="G310" t="str">
        <f>F_Inputs!F313</f>
        <v/>
      </c>
      <c r="H310" t="str">
        <f>F_Inputs!G313</f>
        <v/>
      </c>
      <c r="I310" t="str">
        <f>F_Inputs!H313</f>
        <v/>
      </c>
      <c r="J310" t="str">
        <f>F_Inputs!I313</f>
        <v/>
      </c>
      <c r="K310" t="str">
        <f>F_Inputs!J313</f>
        <v/>
      </c>
      <c r="L310">
        <f>F_Inputs!K313</f>
        <v>726.95137592201297</v>
      </c>
      <c r="M310" t="str">
        <f xml:space="preserve"> INDEX(Lookup!$G$3:$G$32, MATCH('Inputs - allowances'!D310, Lookup!$F$3:$F$32, 0),)</f>
        <v>Ofwat enh WWN</v>
      </c>
    </row>
    <row r="311" spans="3:13">
      <c r="C311" t="s">
        <v>303</v>
      </c>
      <c r="D311" t="s">
        <v>383</v>
      </c>
      <c r="E311" t="s">
        <v>384</v>
      </c>
      <c r="F311" t="s">
        <v>36</v>
      </c>
      <c r="G311" t="str">
        <f>F_Inputs!F314</f>
        <v/>
      </c>
      <c r="H311" t="str">
        <f>F_Inputs!G314</f>
        <v/>
      </c>
      <c r="I311" t="str">
        <f>F_Inputs!H314</f>
        <v/>
      </c>
      <c r="J311" t="str">
        <f>F_Inputs!I314</f>
        <v/>
      </c>
      <c r="K311" t="str">
        <f>F_Inputs!J314</f>
        <v/>
      </c>
      <c r="L311">
        <f>F_Inputs!K314</f>
        <v>35.716000000000001</v>
      </c>
      <c r="M311" t="str">
        <f xml:space="preserve"> INDEX(Lookup!$G$3:$G$32, MATCH('Inputs - allowances'!D311, Lookup!$F$3:$F$32, 0),)</f>
        <v>Ofwat enh BIO</v>
      </c>
    </row>
    <row r="312" spans="3:13">
      <c r="C312" t="s">
        <v>303</v>
      </c>
      <c r="D312" t="s">
        <v>385</v>
      </c>
      <c r="E312" t="s">
        <v>386</v>
      </c>
      <c r="F312" t="s">
        <v>36</v>
      </c>
      <c r="G312" t="str">
        <f>F_Inputs!F315</f>
        <v/>
      </c>
      <c r="H312" t="str">
        <f>F_Inputs!G315</f>
        <v/>
      </c>
      <c r="I312" t="str">
        <f>F_Inputs!H315</f>
        <v/>
      </c>
      <c r="J312" t="str">
        <f>F_Inputs!I315</f>
        <v/>
      </c>
      <c r="K312" t="str">
        <f>F_Inputs!J315</f>
        <v/>
      </c>
      <c r="L312">
        <f>F_Inputs!K315</f>
        <v>0</v>
      </c>
      <c r="M312" t="str">
        <f xml:space="preserve"> INDEX(Lookup!$G$3:$G$32, MATCH('Inputs - allowances'!D312, Lookup!$F$3:$F$32, 0),)</f>
        <v>Ofwat 3rd WR</v>
      </c>
    </row>
    <row r="313" spans="3:13">
      <c r="C313" t="s">
        <v>303</v>
      </c>
      <c r="D313" t="s">
        <v>387</v>
      </c>
      <c r="E313" t="s">
        <v>388</v>
      </c>
      <c r="F313" t="s">
        <v>36</v>
      </c>
      <c r="G313" t="str">
        <f>F_Inputs!F316</f>
        <v/>
      </c>
      <c r="H313" t="str">
        <f>F_Inputs!G316</f>
        <v/>
      </c>
      <c r="I313" t="str">
        <f>F_Inputs!H316</f>
        <v/>
      </c>
      <c r="J313" t="str">
        <f>F_Inputs!I316</f>
        <v/>
      </c>
      <c r="K313" t="str">
        <f>F_Inputs!J316</f>
        <v/>
      </c>
      <c r="L313">
        <f>F_Inputs!K316</f>
        <v>12.3650144273651</v>
      </c>
      <c r="M313" t="str">
        <f xml:space="preserve"> INDEX(Lookup!$G$3:$G$32, MATCH('Inputs - allowances'!D313, Lookup!$F$3:$F$32, 0),)</f>
        <v>Ofwat 3rd WN</v>
      </c>
    </row>
    <row r="314" spans="3:13">
      <c r="C314" t="s">
        <v>303</v>
      </c>
      <c r="D314" t="s">
        <v>389</v>
      </c>
      <c r="E314" t="s">
        <v>390</v>
      </c>
      <c r="F314" t="s">
        <v>36</v>
      </c>
      <c r="G314" t="str">
        <f>F_Inputs!F317</f>
        <v/>
      </c>
      <c r="H314" t="str">
        <f>F_Inputs!G317</f>
        <v/>
      </c>
      <c r="I314" t="str">
        <f>F_Inputs!H317</f>
        <v/>
      </c>
      <c r="J314" t="str">
        <f>F_Inputs!I317</f>
        <v/>
      </c>
      <c r="K314" t="str">
        <f>F_Inputs!J317</f>
        <v/>
      </c>
      <c r="L314">
        <f>F_Inputs!K317</f>
        <v>0</v>
      </c>
      <c r="M314" t="str">
        <f xml:space="preserve"> INDEX(Lookup!$G$3:$G$32, MATCH('Inputs - allowances'!D314, Lookup!$F$3:$F$32, 0),)</f>
        <v>Ofwat 3rd WWN</v>
      </c>
    </row>
    <row r="315" spans="3:13">
      <c r="C315" t="s">
        <v>303</v>
      </c>
      <c r="D315" t="s">
        <v>391</v>
      </c>
      <c r="E315" t="s">
        <v>392</v>
      </c>
      <c r="F315" t="s">
        <v>36</v>
      </c>
      <c r="G315" t="str">
        <f>F_Inputs!F318</f>
        <v/>
      </c>
      <c r="H315" t="str">
        <f>F_Inputs!G318</f>
        <v/>
      </c>
      <c r="I315" t="str">
        <f>F_Inputs!H318</f>
        <v/>
      </c>
      <c r="J315" t="str">
        <f>F_Inputs!I318</f>
        <v/>
      </c>
      <c r="K315" t="str">
        <f>F_Inputs!J318</f>
        <v/>
      </c>
      <c r="L315">
        <f>F_Inputs!K318</f>
        <v>0</v>
      </c>
      <c r="M315" t="str">
        <f xml:space="preserve"> INDEX(Lookup!$G$3:$G$32, MATCH('Inputs - allowances'!D315, Lookup!$F$3:$F$32, 0),)</f>
        <v>Ofwat 3rd BIO</v>
      </c>
    </row>
    <row r="316" spans="3:13">
      <c r="C316" t="s">
        <v>303</v>
      </c>
      <c r="D316" t="s">
        <v>393</v>
      </c>
      <c r="E316" t="s">
        <v>394</v>
      </c>
      <c r="F316" t="s">
        <v>36</v>
      </c>
      <c r="G316" t="str">
        <f>F_Inputs!F319</f>
        <v/>
      </c>
      <c r="H316" t="str">
        <f>F_Inputs!G319</f>
        <v/>
      </c>
      <c r="I316" t="str">
        <f>F_Inputs!H319</f>
        <v/>
      </c>
      <c r="J316" t="str">
        <f>F_Inputs!I319</f>
        <v/>
      </c>
      <c r="K316" t="str">
        <f>F_Inputs!J319</f>
        <v/>
      </c>
      <c r="L316">
        <f>F_Inputs!K319</f>
        <v>0</v>
      </c>
      <c r="M316" t="str">
        <f xml:space="preserve"> INDEX(Lookup!$G$3:$G$32, MATCH('Inputs - allowances'!D316, Lookup!$F$3:$F$32, 0),)</f>
        <v>Ofwat cash WR</v>
      </c>
    </row>
    <row r="317" spans="3:13">
      <c r="C317" t="s">
        <v>303</v>
      </c>
      <c r="D317" t="s">
        <v>395</v>
      </c>
      <c r="E317" t="s">
        <v>396</v>
      </c>
      <c r="F317" t="s">
        <v>36</v>
      </c>
      <c r="G317" t="str">
        <f>F_Inputs!F320</f>
        <v/>
      </c>
      <c r="H317" t="str">
        <f>F_Inputs!G320</f>
        <v/>
      </c>
      <c r="I317" t="str">
        <f>F_Inputs!H320</f>
        <v/>
      </c>
      <c r="J317" t="str">
        <f>F_Inputs!I320</f>
        <v/>
      </c>
      <c r="K317" t="str">
        <f>F_Inputs!J320</f>
        <v/>
      </c>
      <c r="L317">
        <f>F_Inputs!K320</f>
        <v>0</v>
      </c>
      <c r="M317" t="str">
        <f xml:space="preserve"> INDEX(Lookup!$G$3:$G$32, MATCH('Inputs - allowances'!D317, Lookup!$F$3:$F$32, 0),)</f>
        <v>Ofwat cash WN</v>
      </c>
    </row>
    <row r="318" spans="3:13">
      <c r="C318" t="s">
        <v>303</v>
      </c>
      <c r="D318" t="s">
        <v>397</v>
      </c>
      <c r="E318" t="s">
        <v>398</v>
      </c>
      <c r="F318" t="s">
        <v>36</v>
      </c>
      <c r="G318" t="str">
        <f>F_Inputs!F321</f>
        <v/>
      </c>
      <c r="H318" t="str">
        <f>F_Inputs!G321</f>
        <v/>
      </c>
      <c r="I318" t="str">
        <f>F_Inputs!H321</f>
        <v/>
      </c>
      <c r="J318" t="str">
        <f>F_Inputs!I321</f>
        <v/>
      </c>
      <c r="K318" t="str">
        <f>F_Inputs!J321</f>
        <v/>
      </c>
      <c r="L318">
        <f>F_Inputs!K321</f>
        <v>0</v>
      </c>
      <c r="M318" t="str">
        <f xml:space="preserve"> INDEX(Lookup!$G$3:$G$32, MATCH('Inputs - allowances'!D318, Lookup!$F$3:$F$32, 0),)</f>
        <v>Ofwat SDS WR</v>
      </c>
    </row>
    <row r="319" spans="3:13">
      <c r="C319" t="s">
        <v>303</v>
      </c>
      <c r="D319" t="s">
        <v>399</v>
      </c>
      <c r="E319" t="s">
        <v>400</v>
      </c>
      <c r="F319" t="s">
        <v>36</v>
      </c>
      <c r="G319" t="str">
        <f>F_Inputs!F322</f>
        <v/>
      </c>
      <c r="H319" t="str">
        <f>F_Inputs!G322</f>
        <v/>
      </c>
      <c r="I319" t="str">
        <f>F_Inputs!H322</f>
        <v/>
      </c>
      <c r="J319" t="str">
        <f>F_Inputs!I322</f>
        <v/>
      </c>
      <c r="K319" t="str">
        <f>F_Inputs!J322</f>
        <v/>
      </c>
      <c r="L319">
        <f>F_Inputs!K322</f>
        <v>0</v>
      </c>
      <c r="M319" t="str">
        <f xml:space="preserve"> INDEX(Lookup!$G$3:$G$32, MATCH('Inputs - allowances'!D319, Lookup!$F$3:$F$32, 0),)</f>
        <v>Ofwat SDS WN</v>
      </c>
    </row>
    <row r="320" spans="3:13">
      <c r="C320" t="s">
        <v>303</v>
      </c>
      <c r="D320" t="s">
        <v>401</v>
      </c>
      <c r="E320" t="s">
        <v>402</v>
      </c>
      <c r="F320" t="s">
        <v>36</v>
      </c>
      <c r="G320">
        <f>F_Inputs!F323</f>
        <v>-7.4298695211626797E-2</v>
      </c>
      <c r="H320">
        <f>F_Inputs!G323</f>
        <v>-7.2218331745701206E-2</v>
      </c>
      <c r="I320">
        <f>F_Inputs!H323</f>
        <v>-7.0196218456821599E-2</v>
      </c>
      <c r="J320">
        <f>F_Inputs!I323</f>
        <v>-6.8230724340030593E-2</v>
      </c>
      <c r="K320">
        <f>F_Inputs!J323</f>
        <v>-6.6320264058509701E-2</v>
      </c>
      <c r="L320" t="str">
        <f>F_Inputs!K323</f>
        <v/>
      </c>
      <c r="M320" t="str">
        <f xml:space="preserve"> INDEX(Lookup!$G$3:$G$32, MATCH('Inputs - allowances'!D320, Lookup!$F$3:$F$32, 0),)</f>
        <v>Op lease WR</v>
      </c>
    </row>
    <row r="321" spans="3:13">
      <c r="C321" t="s">
        <v>303</v>
      </c>
      <c r="D321" t="s">
        <v>403</v>
      </c>
      <c r="E321" t="s">
        <v>404</v>
      </c>
      <c r="F321" t="s">
        <v>36</v>
      </c>
      <c r="G321">
        <f>F_Inputs!F324</f>
        <v>-1.39407814962868</v>
      </c>
      <c r="H321">
        <f>F_Inputs!G324</f>
        <v>-1.3559942026462599</v>
      </c>
      <c r="I321">
        <f>F_Inputs!H324</f>
        <v>-1.31802636497216</v>
      </c>
      <c r="J321">
        <f>F_Inputs!I324</f>
        <v>-1.2811216267529399</v>
      </c>
      <c r="K321">
        <f>F_Inputs!J324</f>
        <v>-1.2452502212038601</v>
      </c>
      <c r="L321" t="str">
        <f>F_Inputs!K324</f>
        <v/>
      </c>
      <c r="M321" t="str">
        <f xml:space="preserve"> INDEX(Lookup!$G$3:$G$32, MATCH('Inputs - allowances'!D321, Lookup!$F$3:$F$32, 0),)</f>
        <v>Op lease WN</v>
      </c>
    </row>
    <row r="322" spans="3:13">
      <c r="C322" t="s">
        <v>303</v>
      </c>
      <c r="D322" t="s">
        <v>405</v>
      </c>
      <c r="E322" t="s">
        <v>406</v>
      </c>
      <c r="F322" t="s">
        <v>36</v>
      </c>
      <c r="G322">
        <f>F_Inputs!F325</f>
        <v>-1.2449919520000901</v>
      </c>
      <c r="H322">
        <f>F_Inputs!G325</f>
        <v>-1.2096570567404901</v>
      </c>
      <c r="I322">
        <f>F_Inputs!H325</f>
        <v>-1.1757866591517601</v>
      </c>
      <c r="J322">
        <f>F_Inputs!I325</f>
        <v>-1.1428646326955101</v>
      </c>
      <c r="K322">
        <f>F_Inputs!J325</f>
        <v>-1.11086442298004</v>
      </c>
      <c r="L322" t="str">
        <f>F_Inputs!K325</f>
        <v/>
      </c>
      <c r="M322" t="str">
        <f xml:space="preserve"> INDEX(Lookup!$G$3:$G$32, MATCH('Inputs - allowances'!D322, Lookup!$F$3:$F$32, 0),)</f>
        <v>Op lease WWN</v>
      </c>
    </row>
    <row r="323" spans="3:13">
      <c r="C323" t="s">
        <v>303</v>
      </c>
      <c r="D323" t="s">
        <v>407</v>
      </c>
      <c r="E323" t="s">
        <v>408</v>
      </c>
      <c r="F323" t="s">
        <v>36</v>
      </c>
      <c r="G323">
        <f>F_Inputs!F326</f>
        <v>-0.36269494636201999</v>
      </c>
      <c r="H323">
        <f>F_Inputs!G326</f>
        <v>-0.35253948786388301</v>
      </c>
      <c r="I323">
        <f>F_Inputs!H326</f>
        <v>-0.342668382203695</v>
      </c>
      <c r="J323">
        <f>F_Inputs!I326</f>
        <v>-0.33307366750199202</v>
      </c>
      <c r="K323">
        <f>F_Inputs!J326</f>
        <v>-0.32374760481193499</v>
      </c>
      <c r="L323" t="str">
        <f>F_Inputs!K326</f>
        <v/>
      </c>
      <c r="M323" t="str">
        <f xml:space="preserve"> INDEX(Lookup!$G$3:$G$32, MATCH('Inputs - allowances'!D323, Lookup!$F$3:$F$32, 0),)</f>
        <v>Op lease BIO</v>
      </c>
    </row>
    <row r="324" spans="3:13">
      <c r="C324" t="s">
        <v>303</v>
      </c>
      <c r="D324" t="s">
        <v>409</v>
      </c>
      <c r="E324" t="s">
        <v>410</v>
      </c>
      <c r="F324" t="s">
        <v>36</v>
      </c>
      <c r="G324">
        <f>F_Inputs!F327</f>
        <v>0</v>
      </c>
      <c r="H324">
        <f>F_Inputs!G327</f>
        <v>0</v>
      </c>
      <c r="I324">
        <f>F_Inputs!H327</f>
        <v>0</v>
      </c>
      <c r="J324">
        <f>F_Inputs!I327</f>
        <v>0</v>
      </c>
      <c r="K324">
        <f>F_Inputs!J327</f>
        <v>0</v>
      </c>
      <c r="L324" t="str">
        <f>F_Inputs!K327</f>
        <v/>
      </c>
      <c r="M324" t="str">
        <f xml:space="preserve"> INDEX(Lookup!$G$3:$G$32, MATCH('Inputs - allowances'!D324, Lookup!$F$3:$F$32, 0),)</f>
        <v>Op lease DMMY</v>
      </c>
    </row>
    <row r="325" spans="3:13">
      <c r="C325" t="s">
        <v>303</v>
      </c>
      <c r="D325" t="s">
        <v>411</v>
      </c>
      <c r="E325" t="s">
        <v>412</v>
      </c>
      <c r="F325" t="s">
        <v>36</v>
      </c>
      <c r="G325">
        <f>F_Inputs!F328</f>
        <v>0.38003056541930402</v>
      </c>
      <c r="H325">
        <f>F_Inputs!G328</f>
        <v>0.38003056541930402</v>
      </c>
      <c r="I325">
        <f>F_Inputs!H328</f>
        <v>0</v>
      </c>
      <c r="J325">
        <f>F_Inputs!I328</f>
        <v>0</v>
      </c>
      <c r="K325">
        <f>F_Inputs!J328</f>
        <v>0</v>
      </c>
      <c r="L325" t="str">
        <f>F_Inputs!K328</f>
        <v/>
      </c>
      <c r="M325" t="str">
        <f xml:space="preserve"> INDEX(Lookup!$G$3:$G$32, MATCH('Inputs - allowances'!D325, Lookup!$F$3:$F$32, 0),)</f>
        <v>PDRC WR</v>
      </c>
    </row>
    <row r="326" spans="3:13">
      <c r="C326" t="s">
        <v>303</v>
      </c>
      <c r="D326" t="s">
        <v>413</v>
      </c>
      <c r="E326" t="s">
        <v>414</v>
      </c>
      <c r="F326" t="s">
        <v>36</v>
      </c>
      <c r="G326">
        <f>F_Inputs!F329</f>
        <v>5.9783056016263298</v>
      </c>
      <c r="H326">
        <f>F_Inputs!G329</f>
        <v>5.9783056016263298</v>
      </c>
      <c r="I326">
        <f>F_Inputs!H329</f>
        <v>0</v>
      </c>
      <c r="J326">
        <f>F_Inputs!I329</f>
        <v>0</v>
      </c>
      <c r="K326">
        <f>F_Inputs!J329</f>
        <v>0</v>
      </c>
      <c r="L326" t="str">
        <f>F_Inputs!K329</f>
        <v/>
      </c>
      <c r="M326" t="str">
        <f xml:space="preserve"> INDEX(Lookup!$G$3:$G$32, MATCH('Inputs - allowances'!D326, Lookup!$F$3:$F$32, 0),)</f>
        <v>PDRC WN</v>
      </c>
    </row>
    <row r="327" spans="3:13">
      <c r="C327" t="s">
        <v>303</v>
      </c>
      <c r="D327" t="s">
        <v>415</v>
      </c>
      <c r="E327" t="s">
        <v>416</v>
      </c>
      <c r="F327" t="s">
        <v>36</v>
      </c>
      <c r="G327">
        <f>F_Inputs!F330</f>
        <v>5.4834621765637301</v>
      </c>
      <c r="H327">
        <f>F_Inputs!G330</f>
        <v>5.4834621765637301</v>
      </c>
      <c r="I327">
        <f>F_Inputs!H330</f>
        <v>0</v>
      </c>
      <c r="J327">
        <f>F_Inputs!I330</f>
        <v>0</v>
      </c>
      <c r="K327">
        <f>F_Inputs!J330</f>
        <v>0</v>
      </c>
      <c r="L327" t="str">
        <f>F_Inputs!K330</f>
        <v/>
      </c>
      <c r="M327" t="str">
        <f xml:space="preserve"> INDEX(Lookup!$G$3:$G$32, MATCH('Inputs - allowances'!D327, Lookup!$F$3:$F$32, 0),)</f>
        <v>PDRC WWN</v>
      </c>
    </row>
    <row r="328" spans="3:13">
      <c r="C328" t="s">
        <v>303</v>
      </c>
      <c r="D328" t="s">
        <v>417</v>
      </c>
      <c r="E328" t="s">
        <v>418</v>
      </c>
      <c r="F328" t="s">
        <v>36</v>
      </c>
      <c r="G328">
        <f>F_Inputs!F331</f>
        <v>1.4741971178199</v>
      </c>
      <c r="H328">
        <f>F_Inputs!G331</f>
        <v>1.4741971178199</v>
      </c>
      <c r="I328">
        <f>F_Inputs!H331</f>
        <v>0</v>
      </c>
      <c r="J328">
        <f>F_Inputs!I331</f>
        <v>0</v>
      </c>
      <c r="K328">
        <f>F_Inputs!J331</f>
        <v>0</v>
      </c>
      <c r="L328" t="str">
        <f>F_Inputs!K331</f>
        <v/>
      </c>
      <c r="M328" t="str">
        <f xml:space="preserve"> INDEX(Lookup!$G$3:$G$32, MATCH('Inputs - allowances'!D328, Lookup!$F$3:$F$32, 0),)</f>
        <v>PDRC BIO</v>
      </c>
    </row>
    <row r="329" spans="3:13">
      <c r="C329" t="s">
        <v>303</v>
      </c>
      <c r="D329" t="s">
        <v>419</v>
      </c>
      <c r="E329" t="s">
        <v>420</v>
      </c>
      <c r="F329" t="s">
        <v>36</v>
      </c>
      <c r="G329">
        <f>F_Inputs!F332</f>
        <v>0</v>
      </c>
      <c r="H329">
        <f>F_Inputs!G332</f>
        <v>0</v>
      </c>
      <c r="I329">
        <f>F_Inputs!H332</f>
        <v>0</v>
      </c>
      <c r="J329">
        <f>F_Inputs!I332</f>
        <v>0</v>
      </c>
      <c r="K329">
        <f>F_Inputs!J332</f>
        <v>0</v>
      </c>
      <c r="L329" t="str">
        <f>F_Inputs!K332</f>
        <v/>
      </c>
      <c r="M329" t="str">
        <f xml:space="preserve"> INDEX(Lookup!$G$3:$G$32, MATCH('Inputs - allowances'!D329, Lookup!$F$3:$F$32, 0),)</f>
        <v>PDRC DMMY</v>
      </c>
    </row>
    <row r="330" spans="3:13">
      <c r="C330" t="s">
        <v>303</v>
      </c>
      <c r="D330" t="s">
        <v>421</v>
      </c>
      <c r="E330" t="s">
        <v>422</v>
      </c>
      <c r="F330" t="s">
        <v>36</v>
      </c>
      <c r="G330">
        <f>F_Inputs!F333</f>
        <v>0</v>
      </c>
      <c r="H330">
        <f>F_Inputs!G333</f>
        <v>0</v>
      </c>
      <c r="I330">
        <f>F_Inputs!H333</f>
        <v>0</v>
      </c>
      <c r="J330">
        <f>F_Inputs!I333</f>
        <v>0</v>
      </c>
      <c r="K330">
        <f>F_Inputs!J333</f>
        <v>0</v>
      </c>
      <c r="L330">
        <f>F_Inputs!K333</f>
        <v>0</v>
      </c>
      <c r="M330" t="str">
        <f xml:space="preserve"> INDEX(Lookup!$G$3:$G$32, MATCH('Inputs - allowances'!D330, Lookup!$F$3:$F$32, 0),)</f>
        <v>Ofwat enh DMMY</v>
      </c>
    </row>
    <row r="331" spans="3:13">
      <c r="C331" t="s">
        <v>303</v>
      </c>
      <c r="D331" t="s">
        <v>423</v>
      </c>
      <c r="E331" t="s">
        <v>424</v>
      </c>
      <c r="F331" t="s">
        <v>36</v>
      </c>
      <c r="G331">
        <f>F_Inputs!F334</f>
        <v>0</v>
      </c>
      <c r="H331">
        <f>F_Inputs!G334</f>
        <v>0</v>
      </c>
      <c r="I331">
        <f>F_Inputs!H334</f>
        <v>0</v>
      </c>
      <c r="J331">
        <f>F_Inputs!I334</f>
        <v>0</v>
      </c>
      <c r="K331">
        <f>F_Inputs!J334</f>
        <v>0</v>
      </c>
      <c r="L331">
        <f>F_Inputs!K334</f>
        <v>0</v>
      </c>
      <c r="M331" t="str">
        <f xml:space="preserve"> INDEX(Lookup!$G$3:$G$32, MATCH('Inputs - allowances'!D331, Lookup!$F$3:$F$32, 0),)</f>
        <v>Ofwat enh DMMY</v>
      </c>
    </row>
    <row r="332" spans="3:13">
      <c r="C332" t="s">
        <v>303</v>
      </c>
      <c r="D332" t="s">
        <v>425</v>
      </c>
      <c r="E332" t="s">
        <v>426</v>
      </c>
      <c r="F332" t="s">
        <v>36</v>
      </c>
      <c r="G332" t="str">
        <f>F_Inputs!F335</f>
        <v/>
      </c>
      <c r="H332" t="str">
        <f>F_Inputs!G335</f>
        <v/>
      </c>
      <c r="I332" t="str">
        <f>F_Inputs!H335</f>
        <v/>
      </c>
      <c r="J332" t="str">
        <f>F_Inputs!I335</f>
        <v/>
      </c>
      <c r="K332" t="str">
        <f>F_Inputs!J335</f>
        <v/>
      </c>
      <c r="L332">
        <f>F_Inputs!K335</f>
        <v>7.3343034394756703</v>
      </c>
      <c r="M332" t="str">
        <f xml:space="preserve"> INDEX(Lookup!$G$3:$G$32, MATCH('Inputs - allowances'!D332, Lookup!$F$3:$F$32, 0),)</f>
        <v>Ofwat non-s185 WN</v>
      </c>
    </row>
    <row r="333" spans="3:13">
      <c r="C333" t="s">
        <v>303</v>
      </c>
      <c r="D333" t="s">
        <v>427</v>
      </c>
      <c r="E333" t="s">
        <v>428</v>
      </c>
      <c r="F333" t="s">
        <v>36</v>
      </c>
      <c r="G333" t="str">
        <f>F_Inputs!F336</f>
        <v/>
      </c>
      <c r="H333" t="str">
        <f>F_Inputs!G336</f>
        <v/>
      </c>
      <c r="I333" t="str">
        <f>F_Inputs!H336</f>
        <v/>
      </c>
      <c r="J333" t="str">
        <f>F_Inputs!I336</f>
        <v/>
      </c>
      <c r="K333" t="str">
        <f>F_Inputs!J336</f>
        <v/>
      </c>
      <c r="L333">
        <f>F_Inputs!K336</f>
        <v>13.5749435370486</v>
      </c>
      <c r="M333" t="str">
        <f xml:space="preserve"> INDEX(Lookup!$G$3:$G$32, MATCH('Inputs - allowances'!D333, Lookup!$F$3:$F$32, 0),)</f>
        <v>Ofwat non-s185 WWN</v>
      </c>
    </row>
    <row r="334" spans="3:13">
      <c r="C334" t="s">
        <v>304</v>
      </c>
      <c r="D334" t="s">
        <v>369</v>
      </c>
      <c r="E334" t="s">
        <v>370</v>
      </c>
      <c r="F334" t="s">
        <v>36</v>
      </c>
      <c r="G334" t="str">
        <f>F_Inputs!F337</f>
        <v/>
      </c>
      <c r="H334" t="str">
        <f>F_Inputs!G337</f>
        <v/>
      </c>
      <c r="I334" t="str">
        <f>F_Inputs!H337</f>
        <v/>
      </c>
      <c r="J334" t="str">
        <f>F_Inputs!I337</f>
        <v/>
      </c>
      <c r="K334" t="str">
        <f>F_Inputs!J337</f>
        <v/>
      </c>
      <c r="L334">
        <f>F_Inputs!K337</f>
        <v>88.081653639125307</v>
      </c>
      <c r="M334" t="str">
        <f xml:space="preserve"> INDEX(Lookup!$G$3:$G$32, MATCH('Inputs - allowances'!D334, Lookup!$F$3:$F$32, 0),)</f>
        <v>Ofwat base WR</v>
      </c>
    </row>
    <row r="335" spans="3:13">
      <c r="C335" t="s">
        <v>304</v>
      </c>
      <c r="D335" t="s">
        <v>371</v>
      </c>
      <c r="E335" t="s">
        <v>372</v>
      </c>
      <c r="F335" t="s">
        <v>36</v>
      </c>
      <c r="G335" t="str">
        <f>F_Inputs!F338</f>
        <v/>
      </c>
      <c r="H335" t="str">
        <f>F_Inputs!G338</f>
        <v/>
      </c>
      <c r="I335" t="str">
        <f>F_Inputs!H338</f>
        <v/>
      </c>
      <c r="J335" t="str">
        <f>F_Inputs!I338</f>
        <v/>
      </c>
      <c r="K335" t="str">
        <f>F_Inputs!J338</f>
        <v/>
      </c>
      <c r="L335">
        <f>F_Inputs!K338</f>
        <v>1002.9567531872</v>
      </c>
      <c r="M335" t="str">
        <f xml:space="preserve"> INDEX(Lookup!$G$3:$G$32, MATCH('Inputs - allowances'!D335, Lookup!$F$3:$F$32, 0),)</f>
        <v>Ofwat base WN</v>
      </c>
    </row>
    <row r="336" spans="3:13">
      <c r="C336" t="s">
        <v>304</v>
      </c>
      <c r="D336" t="s">
        <v>373</v>
      </c>
      <c r="E336" t="s">
        <v>374</v>
      </c>
      <c r="F336" t="s">
        <v>36</v>
      </c>
      <c r="G336" t="str">
        <f>F_Inputs!F339</f>
        <v/>
      </c>
      <c r="H336" t="str">
        <f>F_Inputs!G339</f>
        <v/>
      </c>
      <c r="I336" t="str">
        <f>F_Inputs!H339</f>
        <v/>
      </c>
      <c r="J336" t="str">
        <f>F_Inputs!I339</f>
        <v/>
      </c>
      <c r="K336" t="str">
        <f>F_Inputs!J339</f>
        <v/>
      </c>
      <c r="L336" t="str">
        <f>F_Inputs!K339</f>
        <v/>
      </c>
      <c r="M336" t="str">
        <f xml:space="preserve"> INDEX(Lookup!$G$3:$G$32, MATCH('Inputs - allowances'!D336, Lookup!$F$3:$F$32, 0),)</f>
        <v>Ofwat base WWN</v>
      </c>
    </row>
    <row r="337" spans="3:13">
      <c r="C337" t="s">
        <v>304</v>
      </c>
      <c r="D337" t="s">
        <v>375</v>
      </c>
      <c r="E337" t="s">
        <v>376</v>
      </c>
      <c r="F337" t="s">
        <v>36</v>
      </c>
      <c r="G337" t="str">
        <f>F_Inputs!F340</f>
        <v/>
      </c>
      <c r="H337" t="str">
        <f>F_Inputs!G340</f>
        <v/>
      </c>
      <c r="I337" t="str">
        <f>F_Inputs!H340</f>
        <v/>
      </c>
      <c r="J337" t="str">
        <f>F_Inputs!I340</f>
        <v/>
      </c>
      <c r="K337" t="str">
        <f>F_Inputs!J340</f>
        <v/>
      </c>
      <c r="L337" t="str">
        <f>F_Inputs!K340</f>
        <v/>
      </c>
      <c r="M337" t="str">
        <f xml:space="preserve"> INDEX(Lookup!$G$3:$G$32, MATCH('Inputs - allowances'!D337, Lookup!$F$3:$F$32, 0),)</f>
        <v>Ofwat base BIO</v>
      </c>
    </row>
    <row r="338" spans="3:13">
      <c r="C338" t="s">
        <v>304</v>
      </c>
      <c r="D338" t="s">
        <v>377</v>
      </c>
      <c r="E338" t="s">
        <v>378</v>
      </c>
      <c r="F338" t="s">
        <v>36</v>
      </c>
      <c r="G338" t="str">
        <f>F_Inputs!F341</f>
        <v/>
      </c>
      <c r="H338" t="str">
        <f>F_Inputs!G341</f>
        <v/>
      </c>
      <c r="I338" t="str">
        <f>F_Inputs!H341</f>
        <v/>
      </c>
      <c r="J338" t="str">
        <f>F_Inputs!I341</f>
        <v/>
      </c>
      <c r="K338" t="str">
        <f>F_Inputs!J341</f>
        <v/>
      </c>
      <c r="L338">
        <f>F_Inputs!K341</f>
        <v>128.66971364607801</v>
      </c>
      <c r="M338" t="str">
        <f xml:space="preserve"> INDEX(Lookup!$G$3:$G$32, MATCH('Inputs - allowances'!D338, Lookup!$F$3:$F$32, 0),)</f>
        <v>Ofwat enh WR</v>
      </c>
    </row>
    <row r="339" spans="3:13">
      <c r="C339" t="s">
        <v>304</v>
      </c>
      <c r="D339" t="s">
        <v>379</v>
      </c>
      <c r="E339" t="s">
        <v>380</v>
      </c>
      <c r="F339" t="s">
        <v>36</v>
      </c>
      <c r="G339" t="str">
        <f>F_Inputs!F342</f>
        <v/>
      </c>
      <c r="H339" t="str">
        <f>F_Inputs!G342</f>
        <v/>
      </c>
      <c r="I339" t="str">
        <f>F_Inputs!H342</f>
        <v/>
      </c>
      <c r="J339" t="str">
        <f>F_Inputs!I342</f>
        <v/>
      </c>
      <c r="K339" t="str">
        <f>F_Inputs!J342</f>
        <v/>
      </c>
      <c r="L339">
        <f>F_Inputs!K342</f>
        <v>137.884160753538</v>
      </c>
      <c r="M339" t="str">
        <f xml:space="preserve"> INDEX(Lookup!$G$3:$G$32, MATCH('Inputs - allowances'!D339, Lookup!$F$3:$F$32, 0),)</f>
        <v>Ofwat enh WN</v>
      </c>
    </row>
    <row r="340" spans="3:13">
      <c r="C340" t="s">
        <v>304</v>
      </c>
      <c r="D340" t="s">
        <v>381</v>
      </c>
      <c r="E340" t="s">
        <v>382</v>
      </c>
      <c r="F340" t="s">
        <v>36</v>
      </c>
      <c r="G340" t="str">
        <f>F_Inputs!F343</f>
        <v/>
      </c>
      <c r="H340" t="str">
        <f>F_Inputs!G343</f>
        <v/>
      </c>
      <c r="I340" t="str">
        <f>F_Inputs!H343</f>
        <v/>
      </c>
      <c r="J340" t="str">
        <f>F_Inputs!I343</f>
        <v/>
      </c>
      <c r="K340" t="str">
        <f>F_Inputs!J343</f>
        <v/>
      </c>
      <c r="L340" t="str">
        <f>F_Inputs!K343</f>
        <v/>
      </c>
      <c r="M340" t="str">
        <f xml:space="preserve"> INDEX(Lookup!$G$3:$G$32, MATCH('Inputs - allowances'!D340, Lookup!$F$3:$F$32, 0),)</f>
        <v>Ofwat enh WWN</v>
      </c>
    </row>
    <row r="341" spans="3:13">
      <c r="C341" t="s">
        <v>304</v>
      </c>
      <c r="D341" t="s">
        <v>383</v>
      </c>
      <c r="E341" t="s">
        <v>384</v>
      </c>
      <c r="F341" t="s">
        <v>36</v>
      </c>
      <c r="G341" t="str">
        <f>F_Inputs!F344</f>
        <v/>
      </c>
      <c r="H341" t="str">
        <f>F_Inputs!G344</f>
        <v/>
      </c>
      <c r="I341" t="str">
        <f>F_Inputs!H344</f>
        <v/>
      </c>
      <c r="J341" t="str">
        <f>F_Inputs!I344</f>
        <v/>
      </c>
      <c r="K341" t="str">
        <f>F_Inputs!J344</f>
        <v/>
      </c>
      <c r="L341" t="str">
        <f>F_Inputs!K344</f>
        <v/>
      </c>
      <c r="M341" t="str">
        <f xml:space="preserve"> INDEX(Lookup!$G$3:$G$32, MATCH('Inputs - allowances'!D341, Lookup!$F$3:$F$32, 0),)</f>
        <v>Ofwat enh BIO</v>
      </c>
    </row>
    <row r="342" spans="3:13">
      <c r="C342" t="s">
        <v>304</v>
      </c>
      <c r="D342" t="s">
        <v>385</v>
      </c>
      <c r="E342" t="s">
        <v>386</v>
      </c>
      <c r="F342" t="s">
        <v>36</v>
      </c>
      <c r="G342" t="str">
        <f>F_Inputs!F345</f>
        <v/>
      </c>
      <c r="H342" t="str">
        <f>F_Inputs!G345</f>
        <v/>
      </c>
      <c r="I342" t="str">
        <f>F_Inputs!H345</f>
        <v/>
      </c>
      <c r="J342" t="str">
        <f>F_Inputs!I345</f>
        <v/>
      </c>
      <c r="K342" t="str">
        <f>F_Inputs!J345</f>
        <v/>
      </c>
      <c r="L342">
        <f>F_Inputs!K345</f>
        <v>0</v>
      </c>
      <c r="M342" t="str">
        <f xml:space="preserve"> INDEX(Lookup!$G$3:$G$32, MATCH('Inputs - allowances'!D342, Lookup!$F$3:$F$32, 0),)</f>
        <v>Ofwat 3rd WR</v>
      </c>
    </row>
    <row r="343" spans="3:13">
      <c r="C343" t="s">
        <v>304</v>
      </c>
      <c r="D343" t="s">
        <v>387</v>
      </c>
      <c r="E343" t="s">
        <v>388</v>
      </c>
      <c r="F343" t="s">
        <v>36</v>
      </c>
      <c r="G343" t="str">
        <f>F_Inputs!F346</f>
        <v/>
      </c>
      <c r="H343" t="str">
        <f>F_Inputs!G346</f>
        <v/>
      </c>
      <c r="I343" t="str">
        <f>F_Inputs!H346</f>
        <v/>
      </c>
      <c r="J343" t="str">
        <f>F_Inputs!I346</f>
        <v/>
      </c>
      <c r="K343" t="str">
        <f>F_Inputs!J346</f>
        <v/>
      </c>
      <c r="L343">
        <f>F_Inputs!K346</f>
        <v>10.331325413652699</v>
      </c>
      <c r="M343" t="str">
        <f xml:space="preserve"> INDEX(Lookup!$G$3:$G$32, MATCH('Inputs - allowances'!D343, Lookup!$F$3:$F$32, 0),)</f>
        <v>Ofwat 3rd WN</v>
      </c>
    </row>
    <row r="344" spans="3:13">
      <c r="C344" t="s">
        <v>304</v>
      </c>
      <c r="D344" t="s">
        <v>389</v>
      </c>
      <c r="E344" t="s">
        <v>390</v>
      </c>
      <c r="F344" t="s">
        <v>36</v>
      </c>
      <c r="G344" t="str">
        <f>F_Inputs!F347</f>
        <v/>
      </c>
      <c r="H344" t="str">
        <f>F_Inputs!G347</f>
        <v/>
      </c>
      <c r="I344" t="str">
        <f>F_Inputs!H347</f>
        <v/>
      </c>
      <c r="J344" t="str">
        <f>F_Inputs!I347</f>
        <v/>
      </c>
      <c r="K344" t="str">
        <f>F_Inputs!J347</f>
        <v/>
      </c>
      <c r="L344" t="str">
        <f>F_Inputs!K347</f>
        <v/>
      </c>
      <c r="M344" t="str">
        <f xml:space="preserve"> INDEX(Lookup!$G$3:$G$32, MATCH('Inputs - allowances'!D344, Lookup!$F$3:$F$32, 0),)</f>
        <v>Ofwat 3rd WWN</v>
      </c>
    </row>
    <row r="345" spans="3:13">
      <c r="C345" t="s">
        <v>304</v>
      </c>
      <c r="D345" t="s">
        <v>391</v>
      </c>
      <c r="E345" t="s">
        <v>392</v>
      </c>
      <c r="F345" t="s">
        <v>36</v>
      </c>
      <c r="G345" t="str">
        <f>F_Inputs!F348</f>
        <v/>
      </c>
      <c r="H345" t="str">
        <f>F_Inputs!G348</f>
        <v/>
      </c>
      <c r="I345" t="str">
        <f>F_Inputs!H348</f>
        <v/>
      </c>
      <c r="J345" t="str">
        <f>F_Inputs!I348</f>
        <v/>
      </c>
      <c r="K345" t="str">
        <f>F_Inputs!J348</f>
        <v/>
      </c>
      <c r="L345" t="str">
        <f>F_Inputs!K348</f>
        <v/>
      </c>
      <c r="M345" t="str">
        <f xml:space="preserve"> INDEX(Lookup!$G$3:$G$32, MATCH('Inputs - allowances'!D345, Lookup!$F$3:$F$32, 0),)</f>
        <v>Ofwat 3rd BIO</v>
      </c>
    </row>
    <row r="346" spans="3:13">
      <c r="C346" t="s">
        <v>304</v>
      </c>
      <c r="D346" t="s">
        <v>393</v>
      </c>
      <c r="E346" t="s">
        <v>394</v>
      </c>
      <c r="F346" t="s">
        <v>36</v>
      </c>
      <c r="G346" t="str">
        <f>F_Inputs!F349</f>
        <v/>
      </c>
      <c r="H346" t="str">
        <f>F_Inputs!G349</f>
        <v/>
      </c>
      <c r="I346" t="str">
        <f>F_Inputs!H349</f>
        <v/>
      </c>
      <c r="J346" t="str">
        <f>F_Inputs!I349</f>
        <v/>
      </c>
      <c r="K346" t="str">
        <f>F_Inputs!J349</f>
        <v/>
      </c>
      <c r="L346">
        <f>F_Inputs!K349</f>
        <v>0.222725011197173</v>
      </c>
      <c r="M346" t="str">
        <f xml:space="preserve"> INDEX(Lookup!$G$3:$G$32, MATCH('Inputs - allowances'!D346, Lookup!$F$3:$F$32, 0),)</f>
        <v>Ofwat cash WR</v>
      </c>
    </row>
    <row r="347" spans="3:13">
      <c r="C347" t="s">
        <v>304</v>
      </c>
      <c r="D347" t="s">
        <v>395</v>
      </c>
      <c r="E347" t="s">
        <v>396</v>
      </c>
      <c r="F347" t="s">
        <v>36</v>
      </c>
      <c r="G347" t="str">
        <f>F_Inputs!F350</f>
        <v/>
      </c>
      <c r="H347" t="str">
        <f>F_Inputs!G350</f>
        <v/>
      </c>
      <c r="I347" t="str">
        <f>F_Inputs!H350</f>
        <v/>
      </c>
      <c r="J347" t="str">
        <f>F_Inputs!I350</f>
        <v/>
      </c>
      <c r="K347" t="str">
        <f>F_Inputs!J350</f>
        <v/>
      </c>
      <c r="L347">
        <f>F_Inputs!K350</f>
        <v>1.8988315606420501</v>
      </c>
      <c r="M347" t="str">
        <f xml:space="preserve"> INDEX(Lookup!$G$3:$G$32, MATCH('Inputs - allowances'!D347, Lookup!$F$3:$F$32, 0),)</f>
        <v>Ofwat cash WN</v>
      </c>
    </row>
    <row r="348" spans="3:13">
      <c r="C348" t="s">
        <v>304</v>
      </c>
      <c r="D348" t="s">
        <v>397</v>
      </c>
      <c r="E348" t="s">
        <v>398</v>
      </c>
      <c r="F348" t="s">
        <v>36</v>
      </c>
      <c r="G348" t="str">
        <f>F_Inputs!F351</f>
        <v/>
      </c>
      <c r="H348" t="str">
        <f>F_Inputs!G351</f>
        <v/>
      </c>
      <c r="I348" t="str">
        <f>F_Inputs!H351</f>
        <v/>
      </c>
      <c r="J348" t="str">
        <f>F_Inputs!I351</f>
        <v/>
      </c>
      <c r="K348" t="str">
        <f>F_Inputs!J351</f>
        <v/>
      </c>
      <c r="L348">
        <f>F_Inputs!K351</f>
        <v>62.039903284672803</v>
      </c>
      <c r="M348" t="str">
        <f xml:space="preserve"> INDEX(Lookup!$G$3:$G$32, MATCH('Inputs - allowances'!D348, Lookup!$F$3:$F$32, 0),)</f>
        <v>Ofwat SDS WR</v>
      </c>
    </row>
    <row r="349" spans="3:13">
      <c r="C349" t="s">
        <v>304</v>
      </c>
      <c r="D349" t="s">
        <v>399</v>
      </c>
      <c r="E349" t="s">
        <v>400</v>
      </c>
      <c r="F349" t="s">
        <v>36</v>
      </c>
      <c r="G349" t="str">
        <f>F_Inputs!F352</f>
        <v/>
      </c>
      <c r="H349" t="str">
        <f>F_Inputs!G352</f>
        <v/>
      </c>
      <c r="I349" t="str">
        <f>F_Inputs!H352</f>
        <v/>
      </c>
      <c r="J349" t="str">
        <f>F_Inputs!I352</f>
        <v/>
      </c>
      <c r="K349" t="str">
        <f>F_Inputs!J352</f>
        <v/>
      </c>
      <c r="L349">
        <f>F_Inputs!K352</f>
        <v>21.2620967153272</v>
      </c>
      <c r="M349" t="str">
        <f xml:space="preserve"> INDEX(Lookup!$G$3:$G$32, MATCH('Inputs - allowances'!D349, Lookup!$F$3:$F$32, 0),)</f>
        <v>Ofwat SDS WN</v>
      </c>
    </row>
    <row r="350" spans="3:13">
      <c r="C350" t="s">
        <v>304</v>
      </c>
      <c r="D350" t="s">
        <v>401</v>
      </c>
      <c r="E350" t="s">
        <v>402</v>
      </c>
      <c r="F350" t="s">
        <v>36</v>
      </c>
      <c r="G350">
        <f>F_Inputs!F353</f>
        <v>0</v>
      </c>
      <c r="H350">
        <f>F_Inputs!G353</f>
        <v>0</v>
      </c>
      <c r="I350">
        <f>F_Inputs!H353</f>
        <v>0</v>
      </c>
      <c r="J350">
        <f>F_Inputs!I353</f>
        <v>0</v>
      </c>
      <c r="K350">
        <f>F_Inputs!J353</f>
        <v>0</v>
      </c>
      <c r="L350" t="str">
        <f>F_Inputs!K353</f>
        <v/>
      </c>
      <c r="M350" t="str">
        <f xml:space="preserve"> INDEX(Lookup!$G$3:$G$32, MATCH('Inputs - allowances'!D350, Lookup!$F$3:$F$32, 0),)</f>
        <v>Op lease WR</v>
      </c>
    </row>
    <row r="351" spans="3:13">
      <c r="C351" t="s">
        <v>304</v>
      </c>
      <c r="D351" t="s">
        <v>403</v>
      </c>
      <c r="E351" t="s">
        <v>404</v>
      </c>
      <c r="F351" t="s">
        <v>36</v>
      </c>
      <c r="G351">
        <f>F_Inputs!F354</f>
        <v>-3.73499209874391</v>
      </c>
      <c r="H351">
        <f>F_Inputs!G354</f>
        <v>-2.9155359537112102</v>
      </c>
      <c r="I351">
        <f>F_Inputs!H354</f>
        <v>-2.2952335891335398</v>
      </c>
      <c r="J351">
        <f>F_Inputs!I354</f>
        <v>-1.6546330221695</v>
      </c>
      <c r="K351">
        <f>F_Inputs!J354</f>
        <v>-1.3559964589709801</v>
      </c>
      <c r="L351" t="str">
        <f>F_Inputs!K354</f>
        <v/>
      </c>
      <c r="M351" t="str">
        <f xml:space="preserve"> INDEX(Lookup!$G$3:$G$32, MATCH('Inputs - allowances'!D351, Lookup!$F$3:$F$32, 0),)</f>
        <v>Op lease WN</v>
      </c>
    </row>
    <row r="352" spans="3:13">
      <c r="C352" t="s">
        <v>304</v>
      </c>
      <c r="D352" t="s">
        <v>405</v>
      </c>
      <c r="E352" t="s">
        <v>406</v>
      </c>
      <c r="F352" t="s">
        <v>36</v>
      </c>
      <c r="G352">
        <f>F_Inputs!F355</f>
        <v>0</v>
      </c>
      <c r="H352">
        <f>F_Inputs!G355</f>
        <v>0</v>
      </c>
      <c r="I352">
        <f>F_Inputs!H355</f>
        <v>0</v>
      </c>
      <c r="J352">
        <f>F_Inputs!I355</f>
        <v>0</v>
      </c>
      <c r="K352">
        <f>F_Inputs!J355</f>
        <v>0</v>
      </c>
      <c r="L352" t="str">
        <f>F_Inputs!K355</f>
        <v/>
      </c>
      <c r="M352" t="str">
        <f xml:space="preserve"> INDEX(Lookup!$G$3:$G$32, MATCH('Inputs - allowances'!D352, Lookup!$F$3:$F$32, 0),)</f>
        <v>Op lease WWN</v>
      </c>
    </row>
    <row r="353" spans="3:13">
      <c r="C353" t="s">
        <v>304</v>
      </c>
      <c r="D353" t="s">
        <v>407</v>
      </c>
      <c r="E353" t="s">
        <v>408</v>
      </c>
      <c r="F353" t="s">
        <v>36</v>
      </c>
      <c r="G353">
        <f>F_Inputs!F356</f>
        <v>0</v>
      </c>
      <c r="H353">
        <f>F_Inputs!G356</f>
        <v>0</v>
      </c>
      <c r="I353">
        <f>F_Inputs!H356</f>
        <v>0</v>
      </c>
      <c r="J353">
        <f>F_Inputs!I356</f>
        <v>0</v>
      </c>
      <c r="K353">
        <f>F_Inputs!J356</f>
        <v>0</v>
      </c>
      <c r="L353" t="str">
        <f>F_Inputs!K356</f>
        <v/>
      </c>
      <c r="M353" t="str">
        <f xml:space="preserve"> INDEX(Lookup!$G$3:$G$32, MATCH('Inputs - allowances'!D353, Lookup!$F$3:$F$32, 0),)</f>
        <v>Op lease BIO</v>
      </c>
    </row>
    <row r="354" spans="3:13">
      <c r="C354" t="s">
        <v>304</v>
      </c>
      <c r="D354" t="s">
        <v>409</v>
      </c>
      <c r="E354" t="s">
        <v>410</v>
      </c>
      <c r="F354" t="s">
        <v>36</v>
      </c>
      <c r="G354">
        <f>F_Inputs!F357</f>
        <v>0</v>
      </c>
      <c r="H354">
        <f>F_Inputs!G357</f>
        <v>0</v>
      </c>
      <c r="I354">
        <f>F_Inputs!H357</f>
        <v>0</v>
      </c>
      <c r="J354">
        <f>F_Inputs!I357</f>
        <v>0</v>
      </c>
      <c r="K354">
        <f>F_Inputs!J357</f>
        <v>0</v>
      </c>
      <c r="L354" t="str">
        <f>F_Inputs!K357</f>
        <v/>
      </c>
      <c r="M354" t="str">
        <f xml:space="preserve"> INDEX(Lookup!$G$3:$G$32, MATCH('Inputs - allowances'!D354, Lookup!$F$3:$F$32, 0),)</f>
        <v>Op lease DMMY</v>
      </c>
    </row>
    <row r="355" spans="3:13">
      <c r="C355" t="s">
        <v>304</v>
      </c>
      <c r="D355" t="s">
        <v>411</v>
      </c>
      <c r="E355" t="s">
        <v>412</v>
      </c>
      <c r="F355" t="s">
        <v>36</v>
      </c>
      <c r="G355">
        <f>F_Inputs!F358</f>
        <v>0</v>
      </c>
      <c r="H355">
        <f>F_Inputs!G358</f>
        <v>0</v>
      </c>
      <c r="I355">
        <f>F_Inputs!H358</f>
        <v>0</v>
      </c>
      <c r="J355">
        <f>F_Inputs!I358</f>
        <v>0</v>
      </c>
      <c r="K355">
        <f>F_Inputs!J358</f>
        <v>0</v>
      </c>
      <c r="L355" t="str">
        <f>F_Inputs!K358</f>
        <v/>
      </c>
      <c r="M355" t="str">
        <f xml:space="preserve"> INDEX(Lookup!$G$3:$G$32, MATCH('Inputs - allowances'!D355, Lookup!$F$3:$F$32, 0),)</f>
        <v>PDRC WR</v>
      </c>
    </row>
    <row r="356" spans="3:13">
      <c r="C356" t="s">
        <v>304</v>
      </c>
      <c r="D356" t="s">
        <v>413</v>
      </c>
      <c r="E356" t="s">
        <v>414</v>
      </c>
      <c r="F356" t="s">
        <v>36</v>
      </c>
      <c r="G356">
        <f>F_Inputs!F359</f>
        <v>0</v>
      </c>
      <c r="H356">
        <f>F_Inputs!G359</f>
        <v>0</v>
      </c>
      <c r="I356">
        <f>F_Inputs!H359</f>
        <v>0</v>
      </c>
      <c r="J356">
        <f>F_Inputs!I359</f>
        <v>0</v>
      </c>
      <c r="K356">
        <f>F_Inputs!J359</f>
        <v>0</v>
      </c>
      <c r="L356" t="str">
        <f>F_Inputs!K359</f>
        <v/>
      </c>
      <c r="M356" t="str">
        <f xml:space="preserve"> INDEX(Lookup!$G$3:$G$32, MATCH('Inputs - allowances'!D356, Lookup!$F$3:$F$32, 0),)</f>
        <v>PDRC WN</v>
      </c>
    </row>
    <row r="357" spans="3:13">
      <c r="C357" t="s">
        <v>304</v>
      </c>
      <c r="D357" t="s">
        <v>415</v>
      </c>
      <c r="E357" t="s">
        <v>416</v>
      </c>
      <c r="F357" t="s">
        <v>36</v>
      </c>
      <c r="G357" t="str">
        <f>F_Inputs!F360</f>
        <v/>
      </c>
      <c r="H357" t="str">
        <f>F_Inputs!G360</f>
        <v/>
      </c>
      <c r="I357" t="str">
        <f>F_Inputs!H360</f>
        <v/>
      </c>
      <c r="J357" t="str">
        <f>F_Inputs!I360</f>
        <v/>
      </c>
      <c r="K357" t="str">
        <f>F_Inputs!J360</f>
        <v/>
      </c>
      <c r="L357" t="str">
        <f>F_Inputs!K360</f>
        <v/>
      </c>
      <c r="M357" t="str">
        <f xml:space="preserve"> INDEX(Lookup!$G$3:$G$32, MATCH('Inputs - allowances'!D357, Lookup!$F$3:$F$32, 0),)</f>
        <v>PDRC WWN</v>
      </c>
    </row>
    <row r="358" spans="3:13">
      <c r="C358" t="s">
        <v>304</v>
      </c>
      <c r="D358" t="s">
        <v>417</v>
      </c>
      <c r="E358" t="s">
        <v>418</v>
      </c>
      <c r="F358" t="s">
        <v>36</v>
      </c>
      <c r="G358" t="str">
        <f>F_Inputs!F361</f>
        <v/>
      </c>
      <c r="H358" t="str">
        <f>F_Inputs!G361</f>
        <v/>
      </c>
      <c r="I358" t="str">
        <f>F_Inputs!H361</f>
        <v/>
      </c>
      <c r="J358" t="str">
        <f>F_Inputs!I361</f>
        <v/>
      </c>
      <c r="K358" t="str">
        <f>F_Inputs!J361</f>
        <v/>
      </c>
      <c r="L358" t="str">
        <f>F_Inputs!K361</f>
        <v/>
      </c>
      <c r="M358" t="str">
        <f xml:space="preserve"> INDEX(Lookup!$G$3:$G$32, MATCH('Inputs - allowances'!D358, Lookup!$F$3:$F$32, 0),)</f>
        <v>PDRC BIO</v>
      </c>
    </row>
    <row r="359" spans="3:13">
      <c r="C359" t="s">
        <v>304</v>
      </c>
      <c r="D359" t="s">
        <v>419</v>
      </c>
      <c r="E359" t="s">
        <v>420</v>
      </c>
      <c r="F359" t="s">
        <v>36</v>
      </c>
      <c r="G359" t="str">
        <f>F_Inputs!F362</f>
        <v/>
      </c>
      <c r="H359" t="str">
        <f>F_Inputs!G362</f>
        <v/>
      </c>
      <c r="I359" t="str">
        <f>F_Inputs!H362</f>
        <v/>
      </c>
      <c r="J359" t="str">
        <f>F_Inputs!I362</f>
        <v/>
      </c>
      <c r="K359" t="str">
        <f>F_Inputs!J362</f>
        <v/>
      </c>
      <c r="L359" t="str">
        <f>F_Inputs!K362</f>
        <v/>
      </c>
      <c r="M359" t="str">
        <f xml:space="preserve"> INDEX(Lookup!$G$3:$G$32, MATCH('Inputs - allowances'!D359, Lookup!$F$3:$F$32, 0),)</f>
        <v>PDRC DMMY</v>
      </c>
    </row>
    <row r="360" spans="3:13">
      <c r="C360" t="s">
        <v>304</v>
      </c>
      <c r="D360" t="s">
        <v>421</v>
      </c>
      <c r="E360" t="s">
        <v>422</v>
      </c>
      <c r="F360" t="s">
        <v>36</v>
      </c>
      <c r="G360">
        <f>F_Inputs!F363</f>
        <v>0</v>
      </c>
      <c r="H360">
        <f>F_Inputs!G363</f>
        <v>0</v>
      </c>
      <c r="I360">
        <f>F_Inputs!H363</f>
        <v>0</v>
      </c>
      <c r="J360">
        <f>F_Inputs!I363</f>
        <v>0</v>
      </c>
      <c r="K360">
        <f>F_Inputs!J363</f>
        <v>0</v>
      </c>
      <c r="L360">
        <f>F_Inputs!K363</f>
        <v>0</v>
      </c>
      <c r="M360" t="str">
        <f xml:space="preserve"> INDEX(Lookup!$G$3:$G$32, MATCH('Inputs - allowances'!D360, Lookup!$F$3:$F$32, 0),)</f>
        <v>Ofwat enh DMMY</v>
      </c>
    </row>
    <row r="361" spans="3:13">
      <c r="C361" t="s">
        <v>304</v>
      </c>
      <c r="D361" t="s">
        <v>423</v>
      </c>
      <c r="E361" t="s">
        <v>424</v>
      </c>
      <c r="F361" t="s">
        <v>36</v>
      </c>
      <c r="G361" t="str">
        <f>F_Inputs!F364</f>
        <v/>
      </c>
      <c r="H361" t="str">
        <f>F_Inputs!G364</f>
        <v/>
      </c>
      <c r="I361" t="str">
        <f>F_Inputs!H364</f>
        <v/>
      </c>
      <c r="J361" t="str">
        <f>F_Inputs!I364</f>
        <v/>
      </c>
      <c r="K361" t="str">
        <f>F_Inputs!J364</f>
        <v/>
      </c>
      <c r="L361" t="str">
        <f>F_Inputs!K364</f>
        <v/>
      </c>
      <c r="M361" t="str">
        <f xml:space="preserve"> INDEX(Lookup!$G$3:$G$32, MATCH('Inputs - allowances'!D361, Lookup!$F$3:$F$32, 0),)</f>
        <v>Ofwat enh DMMY</v>
      </c>
    </row>
    <row r="362" spans="3:13">
      <c r="C362" t="s">
        <v>304</v>
      </c>
      <c r="D362" t="s">
        <v>425</v>
      </c>
      <c r="E362" t="s">
        <v>426</v>
      </c>
      <c r="F362" t="s">
        <v>36</v>
      </c>
      <c r="G362" t="str">
        <f>F_Inputs!F365</f>
        <v/>
      </c>
      <c r="H362" t="str">
        <f>F_Inputs!G365</f>
        <v/>
      </c>
      <c r="I362" t="str">
        <f>F_Inputs!H365</f>
        <v/>
      </c>
      <c r="J362" t="str">
        <f>F_Inputs!I365</f>
        <v/>
      </c>
      <c r="K362" t="str">
        <f>F_Inputs!J365</f>
        <v/>
      </c>
      <c r="L362">
        <f>F_Inputs!K365</f>
        <v>0</v>
      </c>
      <c r="M362" t="str">
        <f xml:space="preserve"> INDEX(Lookup!$G$3:$G$32, MATCH('Inputs - allowances'!D362, Lookup!$F$3:$F$32, 0),)</f>
        <v>Ofwat non-s185 WN</v>
      </c>
    </row>
    <row r="363" spans="3:13">
      <c r="C363" t="s">
        <v>304</v>
      </c>
      <c r="D363" t="s">
        <v>427</v>
      </c>
      <c r="E363" t="s">
        <v>428</v>
      </c>
      <c r="F363" t="s">
        <v>36</v>
      </c>
      <c r="G363" t="str">
        <f>F_Inputs!F366</f>
        <v/>
      </c>
      <c r="H363" t="str">
        <f>F_Inputs!G366</f>
        <v/>
      </c>
      <c r="I363" t="str">
        <f>F_Inputs!H366</f>
        <v/>
      </c>
      <c r="J363" t="str">
        <f>F_Inputs!I366</f>
        <v/>
      </c>
      <c r="K363" t="str">
        <f>F_Inputs!J366</f>
        <v/>
      </c>
      <c r="L363" t="str">
        <f>F_Inputs!K366</f>
        <v/>
      </c>
      <c r="M363" t="str">
        <f xml:space="preserve"> INDEX(Lookup!$G$3:$G$32, MATCH('Inputs - allowances'!D363, Lookup!$F$3:$F$32, 0),)</f>
        <v>Ofwat non-s185 WWN</v>
      </c>
    </row>
    <row r="364" spans="3:13">
      <c r="C364" t="s">
        <v>305</v>
      </c>
      <c r="D364" t="s">
        <v>369</v>
      </c>
      <c r="E364" t="s">
        <v>370</v>
      </c>
      <c r="F364" t="s">
        <v>36</v>
      </c>
      <c r="G364" t="str">
        <f>F_Inputs!F367</f>
        <v/>
      </c>
      <c r="H364" t="str">
        <f>F_Inputs!G367</f>
        <v/>
      </c>
      <c r="I364" t="str">
        <f>F_Inputs!H367</f>
        <v/>
      </c>
      <c r="J364" t="str">
        <f>F_Inputs!I367</f>
        <v/>
      </c>
      <c r="K364" t="str">
        <f>F_Inputs!J367</f>
        <v/>
      </c>
      <c r="L364">
        <f>F_Inputs!K367</f>
        <v>69.364462291278699</v>
      </c>
      <c r="M364" t="str">
        <f xml:space="preserve"> INDEX(Lookup!$G$3:$G$32, MATCH('Inputs - allowances'!D364, Lookup!$F$3:$F$32, 0),)</f>
        <v>Ofwat base WR</v>
      </c>
    </row>
    <row r="365" spans="3:13">
      <c r="C365" t="s">
        <v>305</v>
      </c>
      <c r="D365" t="s">
        <v>371</v>
      </c>
      <c r="E365" t="s">
        <v>372</v>
      </c>
      <c r="F365" t="s">
        <v>36</v>
      </c>
      <c r="G365" t="str">
        <f>F_Inputs!F368</f>
        <v/>
      </c>
      <c r="H365" t="str">
        <f>F_Inputs!G368</f>
        <v/>
      </c>
      <c r="I365" t="str">
        <f>F_Inputs!H368</f>
        <v/>
      </c>
      <c r="J365" t="str">
        <f>F_Inputs!I368</f>
        <v/>
      </c>
      <c r="K365" t="str">
        <f>F_Inputs!J368</f>
        <v/>
      </c>
      <c r="L365">
        <f>F_Inputs!K368</f>
        <v>312.00620991129102</v>
      </c>
      <c r="M365" t="str">
        <f xml:space="preserve"> INDEX(Lookup!$G$3:$G$32, MATCH('Inputs - allowances'!D365, Lookup!$F$3:$F$32, 0),)</f>
        <v>Ofwat base WN</v>
      </c>
    </row>
    <row r="366" spans="3:13">
      <c r="C366" t="s">
        <v>305</v>
      </c>
      <c r="D366" t="s">
        <v>373</v>
      </c>
      <c r="E366" t="s">
        <v>374</v>
      </c>
      <c r="F366" t="s">
        <v>36</v>
      </c>
      <c r="G366" t="str">
        <f>F_Inputs!F369</f>
        <v/>
      </c>
      <c r="H366" t="str">
        <f>F_Inputs!G369</f>
        <v/>
      </c>
      <c r="I366" t="str">
        <f>F_Inputs!H369</f>
        <v/>
      </c>
      <c r="J366" t="str">
        <f>F_Inputs!I369</f>
        <v/>
      </c>
      <c r="K366" t="str">
        <f>F_Inputs!J369</f>
        <v/>
      </c>
      <c r="L366" t="str">
        <f>F_Inputs!K369</f>
        <v/>
      </c>
      <c r="M366" t="str">
        <f xml:space="preserve"> INDEX(Lookup!$G$3:$G$32, MATCH('Inputs - allowances'!D366, Lookup!$F$3:$F$32, 0),)</f>
        <v>Ofwat base WWN</v>
      </c>
    </row>
    <row r="367" spans="3:13">
      <c r="C367" t="s">
        <v>305</v>
      </c>
      <c r="D367" t="s">
        <v>375</v>
      </c>
      <c r="E367" t="s">
        <v>376</v>
      </c>
      <c r="F367" t="s">
        <v>36</v>
      </c>
      <c r="G367" t="str">
        <f>F_Inputs!F370</f>
        <v/>
      </c>
      <c r="H367" t="str">
        <f>F_Inputs!G370</f>
        <v/>
      </c>
      <c r="I367" t="str">
        <f>F_Inputs!H370</f>
        <v/>
      </c>
      <c r="J367" t="str">
        <f>F_Inputs!I370</f>
        <v/>
      </c>
      <c r="K367" t="str">
        <f>F_Inputs!J370</f>
        <v/>
      </c>
      <c r="L367" t="str">
        <f>F_Inputs!K370</f>
        <v/>
      </c>
      <c r="M367" t="str">
        <f xml:space="preserve"> INDEX(Lookup!$G$3:$G$32, MATCH('Inputs - allowances'!D367, Lookup!$F$3:$F$32, 0),)</f>
        <v>Ofwat base BIO</v>
      </c>
    </row>
    <row r="368" spans="3:13">
      <c r="C368" t="s">
        <v>305</v>
      </c>
      <c r="D368" t="s">
        <v>377</v>
      </c>
      <c r="E368" t="s">
        <v>378</v>
      </c>
      <c r="F368" t="s">
        <v>36</v>
      </c>
      <c r="G368" t="str">
        <f>F_Inputs!F371</f>
        <v/>
      </c>
      <c r="H368" t="str">
        <f>F_Inputs!G371</f>
        <v/>
      </c>
      <c r="I368" t="str">
        <f>F_Inputs!H371</f>
        <v/>
      </c>
      <c r="J368" t="str">
        <f>F_Inputs!I371</f>
        <v/>
      </c>
      <c r="K368" t="str">
        <f>F_Inputs!J371</f>
        <v/>
      </c>
      <c r="L368">
        <f>F_Inputs!K371</f>
        <v>6.1189524590163904</v>
      </c>
      <c r="M368" t="str">
        <f xml:space="preserve"> INDEX(Lookup!$G$3:$G$32, MATCH('Inputs - allowances'!D368, Lookup!$F$3:$F$32, 0),)</f>
        <v>Ofwat enh WR</v>
      </c>
    </row>
    <row r="369" spans="3:13">
      <c r="C369" t="s">
        <v>305</v>
      </c>
      <c r="D369" t="s">
        <v>379</v>
      </c>
      <c r="E369" t="s">
        <v>380</v>
      </c>
      <c r="F369" t="s">
        <v>36</v>
      </c>
      <c r="G369" t="str">
        <f>F_Inputs!F372</f>
        <v/>
      </c>
      <c r="H369" t="str">
        <f>F_Inputs!G372</f>
        <v/>
      </c>
      <c r="I369" t="str">
        <f>F_Inputs!H372</f>
        <v/>
      </c>
      <c r="J369" t="str">
        <f>F_Inputs!I372</f>
        <v/>
      </c>
      <c r="K369" t="str">
        <f>F_Inputs!J372</f>
        <v/>
      </c>
      <c r="L369">
        <f>F_Inputs!K372</f>
        <v>23.819747540983599</v>
      </c>
      <c r="M369" t="str">
        <f xml:space="preserve"> INDEX(Lookup!$G$3:$G$32, MATCH('Inputs - allowances'!D369, Lookup!$F$3:$F$32, 0),)</f>
        <v>Ofwat enh WN</v>
      </c>
    </row>
    <row r="370" spans="3:13">
      <c r="C370" t="s">
        <v>305</v>
      </c>
      <c r="D370" t="s">
        <v>381</v>
      </c>
      <c r="E370" t="s">
        <v>382</v>
      </c>
      <c r="F370" t="s">
        <v>36</v>
      </c>
      <c r="G370" t="str">
        <f>F_Inputs!F373</f>
        <v/>
      </c>
      <c r="H370" t="str">
        <f>F_Inputs!G373</f>
        <v/>
      </c>
      <c r="I370" t="str">
        <f>F_Inputs!H373</f>
        <v/>
      </c>
      <c r="J370" t="str">
        <f>F_Inputs!I373</f>
        <v/>
      </c>
      <c r="K370" t="str">
        <f>F_Inputs!J373</f>
        <v/>
      </c>
      <c r="L370" t="str">
        <f>F_Inputs!K373</f>
        <v/>
      </c>
      <c r="M370" t="str">
        <f xml:space="preserve"> INDEX(Lookup!$G$3:$G$32, MATCH('Inputs - allowances'!D370, Lookup!$F$3:$F$32, 0),)</f>
        <v>Ofwat enh WWN</v>
      </c>
    </row>
    <row r="371" spans="3:13">
      <c r="C371" t="s">
        <v>305</v>
      </c>
      <c r="D371" t="s">
        <v>383</v>
      </c>
      <c r="E371" t="s">
        <v>384</v>
      </c>
      <c r="F371" t="s">
        <v>36</v>
      </c>
      <c r="G371" t="str">
        <f>F_Inputs!F374</f>
        <v/>
      </c>
      <c r="H371" t="str">
        <f>F_Inputs!G374</f>
        <v/>
      </c>
      <c r="I371" t="str">
        <f>F_Inputs!H374</f>
        <v/>
      </c>
      <c r="J371" t="str">
        <f>F_Inputs!I374</f>
        <v/>
      </c>
      <c r="K371" t="str">
        <f>F_Inputs!J374</f>
        <v/>
      </c>
      <c r="L371" t="str">
        <f>F_Inputs!K374</f>
        <v/>
      </c>
      <c r="M371" t="str">
        <f xml:space="preserve"> INDEX(Lookup!$G$3:$G$32, MATCH('Inputs - allowances'!D371, Lookup!$F$3:$F$32, 0),)</f>
        <v>Ofwat enh BIO</v>
      </c>
    </row>
    <row r="372" spans="3:13">
      <c r="C372" t="s">
        <v>305</v>
      </c>
      <c r="D372" t="s">
        <v>385</v>
      </c>
      <c r="E372" t="s">
        <v>386</v>
      </c>
      <c r="F372" t="s">
        <v>36</v>
      </c>
      <c r="G372" t="str">
        <f>F_Inputs!F375</f>
        <v/>
      </c>
      <c r="H372" t="str">
        <f>F_Inputs!G375</f>
        <v/>
      </c>
      <c r="I372" t="str">
        <f>F_Inputs!H375</f>
        <v/>
      </c>
      <c r="J372" t="str">
        <f>F_Inputs!I375</f>
        <v/>
      </c>
      <c r="K372" t="str">
        <f>F_Inputs!J375</f>
        <v/>
      </c>
      <c r="L372">
        <f>F_Inputs!K375</f>
        <v>1.27155187733376</v>
      </c>
      <c r="M372" t="str">
        <f xml:space="preserve"> INDEX(Lookup!$G$3:$G$32, MATCH('Inputs - allowances'!D372, Lookup!$F$3:$F$32, 0),)</f>
        <v>Ofwat 3rd WR</v>
      </c>
    </row>
    <row r="373" spans="3:13">
      <c r="C373" t="s">
        <v>305</v>
      </c>
      <c r="D373" t="s">
        <v>387</v>
      </c>
      <c r="E373" t="s">
        <v>388</v>
      </c>
      <c r="F373" t="s">
        <v>36</v>
      </c>
      <c r="G373" t="str">
        <f>F_Inputs!F376</f>
        <v/>
      </c>
      <c r="H373" t="str">
        <f>F_Inputs!G376</f>
        <v/>
      </c>
      <c r="I373" t="str">
        <f>F_Inputs!H376</f>
        <v/>
      </c>
      <c r="J373" t="str">
        <f>F_Inputs!I376</f>
        <v/>
      </c>
      <c r="K373" t="str">
        <f>F_Inputs!J376</f>
        <v/>
      </c>
      <c r="L373">
        <f>F_Inputs!K376</f>
        <v>5.5418631590993597</v>
      </c>
      <c r="M373" t="str">
        <f xml:space="preserve"> INDEX(Lookup!$G$3:$G$32, MATCH('Inputs - allowances'!D373, Lookup!$F$3:$F$32, 0),)</f>
        <v>Ofwat 3rd WN</v>
      </c>
    </row>
    <row r="374" spans="3:13">
      <c r="C374" t="s">
        <v>305</v>
      </c>
      <c r="D374" t="s">
        <v>389</v>
      </c>
      <c r="E374" t="s">
        <v>390</v>
      </c>
      <c r="F374" t="s">
        <v>36</v>
      </c>
      <c r="G374" t="str">
        <f>F_Inputs!F377</f>
        <v/>
      </c>
      <c r="H374" t="str">
        <f>F_Inputs!G377</f>
        <v/>
      </c>
      <c r="I374" t="str">
        <f>F_Inputs!H377</f>
        <v/>
      </c>
      <c r="J374" t="str">
        <f>F_Inputs!I377</f>
        <v/>
      </c>
      <c r="K374" t="str">
        <f>F_Inputs!J377</f>
        <v/>
      </c>
      <c r="L374" t="str">
        <f>F_Inputs!K377</f>
        <v/>
      </c>
      <c r="M374" t="str">
        <f xml:space="preserve"> INDEX(Lookup!$G$3:$G$32, MATCH('Inputs - allowances'!D374, Lookup!$F$3:$F$32, 0),)</f>
        <v>Ofwat 3rd WWN</v>
      </c>
    </row>
    <row r="375" spans="3:13">
      <c r="C375" t="s">
        <v>305</v>
      </c>
      <c r="D375" t="s">
        <v>391</v>
      </c>
      <c r="E375" t="s">
        <v>392</v>
      </c>
      <c r="F375" t="s">
        <v>36</v>
      </c>
      <c r="G375" t="str">
        <f>F_Inputs!F378</f>
        <v/>
      </c>
      <c r="H375" t="str">
        <f>F_Inputs!G378</f>
        <v/>
      </c>
      <c r="I375" t="str">
        <f>F_Inputs!H378</f>
        <v/>
      </c>
      <c r="J375" t="str">
        <f>F_Inputs!I378</f>
        <v/>
      </c>
      <c r="K375" t="str">
        <f>F_Inputs!J378</f>
        <v/>
      </c>
      <c r="L375" t="str">
        <f>F_Inputs!K378</f>
        <v/>
      </c>
      <c r="M375" t="str">
        <f xml:space="preserve"> INDEX(Lookup!$G$3:$G$32, MATCH('Inputs - allowances'!D375, Lookup!$F$3:$F$32, 0),)</f>
        <v>Ofwat 3rd BIO</v>
      </c>
    </row>
    <row r="376" spans="3:13">
      <c r="C376" t="s">
        <v>305</v>
      </c>
      <c r="D376" t="s">
        <v>393</v>
      </c>
      <c r="E376" t="s">
        <v>394</v>
      </c>
      <c r="F376" t="s">
        <v>36</v>
      </c>
      <c r="G376" t="str">
        <f>F_Inputs!F379</f>
        <v/>
      </c>
      <c r="H376" t="str">
        <f>F_Inputs!G379</f>
        <v/>
      </c>
      <c r="I376" t="str">
        <f>F_Inputs!H379</f>
        <v/>
      </c>
      <c r="J376" t="str">
        <f>F_Inputs!I379</f>
        <v/>
      </c>
      <c r="K376" t="str">
        <f>F_Inputs!J379</f>
        <v/>
      </c>
      <c r="L376">
        <f>F_Inputs!K379</f>
        <v>0</v>
      </c>
      <c r="M376" t="str">
        <f xml:space="preserve"> INDEX(Lookup!$G$3:$G$32, MATCH('Inputs - allowances'!D376, Lookup!$F$3:$F$32, 0),)</f>
        <v>Ofwat cash WR</v>
      </c>
    </row>
    <row r="377" spans="3:13">
      <c r="C377" t="s">
        <v>305</v>
      </c>
      <c r="D377" t="s">
        <v>395</v>
      </c>
      <c r="E377" t="s">
        <v>396</v>
      </c>
      <c r="F377" t="s">
        <v>36</v>
      </c>
      <c r="G377" t="str">
        <f>F_Inputs!F380</f>
        <v/>
      </c>
      <c r="H377" t="str">
        <f>F_Inputs!G380</f>
        <v/>
      </c>
      <c r="I377" t="str">
        <f>F_Inputs!H380</f>
        <v/>
      </c>
      <c r="J377" t="str">
        <f>F_Inputs!I380</f>
        <v/>
      </c>
      <c r="K377" t="str">
        <f>F_Inputs!J380</f>
        <v/>
      </c>
      <c r="L377">
        <f>F_Inputs!K380</f>
        <v>0</v>
      </c>
      <c r="M377" t="str">
        <f xml:space="preserve"> INDEX(Lookup!$G$3:$G$32, MATCH('Inputs - allowances'!D377, Lookup!$F$3:$F$32, 0),)</f>
        <v>Ofwat cash WN</v>
      </c>
    </row>
    <row r="378" spans="3:13">
      <c r="C378" t="s">
        <v>305</v>
      </c>
      <c r="D378" t="s">
        <v>397</v>
      </c>
      <c r="E378" t="s">
        <v>398</v>
      </c>
      <c r="F378" t="s">
        <v>36</v>
      </c>
      <c r="G378" t="str">
        <f>F_Inputs!F381</f>
        <v/>
      </c>
      <c r="H378" t="str">
        <f>F_Inputs!G381</f>
        <v/>
      </c>
      <c r="I378" t="str">
        <f>F_Inputs!H381</f>
        <v/>
      </c>
      <c r="J378" t="str">
        <f>F_Inputs!I381</f>
        <v/>
      </c>
      <c r="K378" t="str">
        <f>F_Inputs!J381</f>
        <v/>
      </c>
      <c r="L378">
        <f>F_Inputs!K381</f>
        <v>0.502</v>
      </c>
      <c r="M378" t="str">
        <f xml:space="preserve"> INDEX(Lookup!$G$3:$G$32, MATCH('Inputs - allowances'!D378, Lookup!$F$3:$F$32, 0),)</f>
        <v>Ofwat SDS WR</v>
      </c>
    </row>
    <row r="379" spans="3:13">
      <c r="C379" t="s">
        <v>305</v>
      </c>
      <c r="D379" t="s">
        <v>399</v>
      </c>
      <c r="E379" t="s">
        <v>400</v>
      </c>
      <c r="F379" t="s">
        <v>36</v>
      </c>
      <c r="G379" t="str">
        <f>F_Inputs!F382</f>
        <v/>
      </c>
      <c r="H379" t="str">
        <f>F_Inputs!G382</f>
        <v/>
      </c>
      <c r="I379" t="str">
        <f>F_Inputs!H382</f>
        <v/>
      </c>
      <c r="J379" t="str">
        <f>F_Inputs!I382</f>
        <v/>
      </c>
      <c r="K379" t="str">
        <f>F_Inputs!J382</f>
        <v/>
      </c>
      <c r="L379">
        <f>F_Inputs!K382</f>
        <v>1.508</v>
      </c>
      <c r="M379" t="str">
        <f xml:space="preserve"> INDEX(Lookup!$G$3:$G$32, MATCH('Inputs - allowances'!D379, Lookup!$F$3:$F$32, 0),)</f>
        <v>Ofwat SDS WN</v>
      </c>
    </row>
    <row r="380" spans="3:13">
      <c r="C380" t="s">
        <v>305</v>
      </c>
      <c r="D380" t="s">
        <v>401</v>
      </c>
      <c r="E380" t="s">
        <v>402</v>
      </c>
      <c r="F380" t="s">
        <v>36</v>
      </c>
      <c r="G380">
        <f>F_Inputs!F383</f>
        <v>0</v>
      </c>
      <c r="H380">
        <f>F_Inputs!G383</f>
        <v>0</v>
      </c>
      <c r="I380">
        <f>F_Inputs!H383</f>
        <v>0</v>
      </c>
      <c r="J380">
        <f>F_Inputs!I383</f>
        <v>0</v>
      </c>
      <c r="K380">
        <f>F_Inputs!J383</f>
        <v>0</v>
      </c>
      <c r="L380" t="str">
        <f>F_Inputs!K383</f>
        <v/>
      </c>
      <c r="M380" t="str">
        <f xml:space="preserve"> INDEX(Lookup!$G$3:$G$32, MATCH('Inputs - allowances'!D380, Lookup!$F$3:$F$32, 0),)</f>
        <v>Op lease WR</v>
      </c>
    </row>
    <row r="381" spans="3:13">
      <c r="C381" t="s">
        <v>305</v>
      </c>
      <c r="D381" t="s">
        <v>403</v>
      </c>
      <c r="E381" t="s">
        <v>404</v>
      </c>
      <c r="F381" t="s">
        <v>36</v>
      </c>
      <c r="G381">
        <f>F_Inputs!F384</f>
        <v>0</v>
      </c>
      <c r="H381">
        <f>F_Inputs!G384</f>
        <v>0</v>
      </c>
      <c r="I381">
        <f>F_Inputs!H384</f>
        <v>0</v>
      </c>
      <c r="J381">
        <f>F_Inputs!I384</f>
        <v>0</v>
      </c>
      <c r="K381">
        <f>F_Inputs!J384</f>
        <v>0</v>
      </c>
      <c r="L381" t="str">
        <f>F_Inputs!K384</f>
        <v/>
      </c>
      <c r="M381" t="str">
        <f xml:space="preserve"> INDEX(Lookup!$G$3:$G$32, MATCH('Inputs - allowances'!D381, Lookup!$F$3:$F$32, 0),)</f>
        <v>Op lease WN</v>
      </c>
    </row>
    <row r="382" spans="3:13">
      <c r="C382" t="s">
        <v>305</v>
      </c>
      <c r="D382" t="s">
        <v>405</v>
      </c>
      <c r="E382" t="s">
        <v>406</v>
      </c>
      <c r="F382" t="s">
        <v>36</v>
      </c>
      <c r="G382">
        <f>F_Inputs!F385</f>
        <v>0</v>
      </c>
      <c r="H382">
        <f>F_Inputs!G385</f>
        <v>0</v>
      </c>
      <c r="I382">
        <f>F_Inputs!H385</f>
        <v>0</v>
      </c>
      <c r="J382">
        <f>F_Inputs!I385</f>
        <v>0</v>
      </c>
      <c r="K382">
        <f>F_Inputs!J385</f>
        <v>0</v>
      </c>
      <c r="L382" t="str">
        <f>F_Inputs!K385</f>
        <v/>
      </c>
      <c r="M382" t="str">
        <f xml:space="preserve"> INDEX(Lookup!$G$3:$G$32, MATCH('Inputs - allowances'!D382, Lookup!$F$3:$F$32, 0),)</f>
        <v>Op lease WWN</v>
      </c>
    </row>
    <row r="383" spans="3:13">
      <c r="C383" t="s">
        <v>305</v>
      </c>
      <c r="D383" t="s">
        <v>407</v>
      </c>
      <c r="E383" t="s">
        <v>408</v>
      </c>
      <c r="F383" t="s">
        <v>36</v>
      </c>
      <c r="G383">
        <f>F_Inputs!F386</f>
        <v>0</v>
      </c>
      <c r="H383">
        <f>F_Inputs!G386</f>
        <v>0</v>
      </c>
      <c r="I383">
        <f>F_Inputs!H386</f>
        <v>0</v>
      </c>
      <c r="J383">
        <f>F_Inputs!I386</f>
        <v>0</v>
      </c>
      <c r="K383">
        <f>F_Inputs!J386</f>
        <v>0</v>
      </c>
      <c r="L383" t="str">
        <f>F_Inputs!K386</f>
        <v/>
      </c>
      <c r="M383" t="str">
        <f xml:space="preserve"> INDEX(Lookup!$G$3:$G$32, MATCH('Inputs - allowances'!D383, Lookup!$F$3:$F$32, 0),)</f>
        <v>Op lease BIO</v>
      </c>
    </row>
    <row r="384" spans="3:13">
      <c r="C384" t="s">
        <v>305</v>
      </c>
      <c r="D384" t="s">
        <v>409</v>
      </c>
      <c r="E384" t="s">
        <v>410</v>
      </c>
      <c r="F384" t="s">
        <v>36</v>
      </c>
      <c r="G384">
        <f>F_Inputs!F387</f>
        <v>0</v>
      </c>
      <c r="H384">
        <f>F_Inputs!G387</f>
        <v>0</v>
      </c>
      <c r="I384">
        <f>F_Inputs!H387</f>
        <v>0</v>
      </c>
      <c r="J384">
        <f>F_Inputs!I387</f>
        <v>0</v>
      </c>
      <c r="K384">
        <f>F_Inputs!J387</f>
        <v>0</v>
      </c>
      <c r="L384" t="str">
        <f>F_Inputs!K387</f>
        <v/>
      </c>
      <c r="M384" t="str">
        <f xml:space="preserve"> INDEX(Lookup!$G$3:$G$32, MATCH('Inputs - allowances'!D384, Lookup!$F$3:$F$32, 0),)</f>
        <v>Op lease DMMY</v>
      </c>
    </row>
    <row r="385" spans="3:13">
      <c r="C385" t="s">
        <v>305</v>
      </c>
      <c r="D385" t="s">
        <v>411</v>
      </c>
      <c r="E385" t="s">
        <v>412</v>
      </c>
      <c r="F385" t="s">
        <v>36</v>
      </c>
      <c r="G385">
        <f>F_Inputs!F388</f>
        <v>0</v>
      </c>
      <c r="H385">
        <f>F_Inputs!G388</f>
        <v>0</v>
      </c>
      <c r="I385">
        <f>F_Inputs!H388</f>
        <v>0</v>
      </c>
      <c r="J385">
        <f>F_Inputs!I388</f>
        <v>0</v>
      </c>
      <c r="K385">
        <f>F_Inputs!J388</f>
        <v>0</v>
      </c>
      <c r="L385" t="str">
        <f>F_Inputs!K388</f>
        <v/>
      </c>
      <c r="M385" t="str">
        <f xml:space="preserve"> INDEX(Lookup!$G$3:$G$32, MATCH('Inputs - allowances'!D385, Lookup!$F$3:$F$32, 0),)</f>
        <v>PDRC WR</v>
      </c>
    </row>
    <row r="386" spans="3:13">
      <c r="C386" t="s">
        <v>305</v>
      </c>
      <c r="D386" t="s">
        <v>413</v>
      </c>
      <c r="E386" t="s">
        <v>414</v>
      </c>
      <c r="F386" t="s">
        <v>36</v>
      </c>
      <c r="G386">
        <f>F_Inputs!F389</f>
        <v>0</v>
      </c>
      <c r="H386">
        <f>F_Inputs!G389</f>
        <v>0</v>
      </c>
      <c r="I386">
        <f>F_Inputs!H389</f>
        <v>0</v>
      </c>
      <c r="J386">
        <f>F_Inputs!I389</f>
        <v>0</v>
      </c>
      <c r="K386">
        <f>F_Inputs!J389</f>
        <v>0</v>
      </c>
      <c r="L386" t="str">
        <f>F_Inputs!K389</f>
        <v/>
      </c>
      <c r="M386" t="str">
        <f xml:space="preserve"> INDEX(Lookup!$G$3:$G$32, MATCH('Inputs - allowances'!D386, Lookup!$F$3:$F$32, 0),)</f>
        <v>PDRC WN</v>
      </c>
    </row>
    <row r="387" spans="3:13">
      <c r="C387" t="s">
        <v>305</v>
      </c>
      <c r="D387" t="s">
        <v>415</v>
      </c>
      <c r="E387" t="s">
        <v>416</v>
      </c>
      <c r="F387" t="s">
        <v>36</v>
      </c>
      <c r="G387" t="str">
        <f>F_Inputs!F390</f>
        <v/>
      </c>
      <c r="H387" t="str">
        <f>F_Inputs!G390</f>
        <v/>
      </c>
      <c r="I387" t="str">
        <f>F_Inputs!H390</f>
        <v/>
      </c>
      <c r="J387" t="str">
        <f>F_Inputs!I390</f>
        <v/>
      </c>
      <c r="K387" t="str">
        <f>F_Inputs!J390</f>
        <v/>
      </c>
      <c r="L387" t="str">
        <f>F_Inputs!K390</f>
        <v/>
      </c>
      <c r="M387" t="str">
        <f xml:space="preserve"> INDEX(Lookup!$G$3:$G$32, MATCH('Inputs - allowances'!D387, Lookup!$F$3:$F$32, 0),)</f>
        <v>PDRC WWN</v>
      </c>
    </row>
    <row r="388" spans="3:13">
      <c r="C388" t="s">
        <v>305</v>
      </c>
      <c r="D388" t="s">
        <v>417</v>
      </c>
      <c r="E388" t="s">
        <v>418</v>
      </c>
      <c r="F388" t="s">
        <v>36</v>
      </c>
      <c r="G388" t="str">
        <f>F_Inputs!F391</f>
        <v/>
      </c>
      <c r="H388" t="str">
        <f>F_Inputs!G391</f>
        <v/>
      </c>
      <c r="I388" t="str">
        <f>F_Inputs!H391</f>
        <v/>
      </c>
      <c r="J388" t="str">
        <f>F_Inputs!I391</f>
        <v/>
      </c>
      <c r="K388" t="str">
        <f>F_Inputs!J391</f>
        <v/>
      </c>
      <c r="L388" t="str">
        <f>F_Inputs!K391</f>
        <v/>
      </c>
      <c r="M388" t="str">
        <f xml:space="preserve"> INDEX(Lookup!$G$3:$G$32, MATCH('Inputs - allowances'!D388, Lookup!$F$3:$F$32, 0),)</f>
        <v>PDRC BIO</v>
      </c>
    </row>
    <row r="389" spans="3:13">
      <c r="C389" t="s">
        <v>305</v>
      </c>
      <c r="D389" t="s">
        <v>419</v>
      </c>
      <c r="E389" t="s">
        <v>420</v>
      </c>
      <c r="F389" t="s">
        <v>36</v>
      </c>
      <c r="G389" t="str">
        <f>F_Inputs!F392</f>
        <v/>
      </c>
      <c r="H389" t="str">
        <f>F_Inputs!G392</f>
        <v/>
      </c>
      <c r="I389" t="str">
        <f>F_Inputs!H392</f>
        <v/>
      </c>
      <c r="J389" t="str">
        <f>F_Inputs!I392</f>
        <v/>
      </c>
      <c r="K389" t="str">
        <f>F_Inputs!J392</f>
        <v/>
      </c>
      <c r="L389" t="str">
        <f>F_Inputs!K392</f>
        <v/>
      </c>
      <c r="M389" t="str">
        <f xml:space="preserve"> INDEX(Lookup!$G$3:$G$32, MATCH('Inputs - allowances'!D389, Lookup!$F$3:$F$32, 0),)</f>
        <v>PDRC DMMY</v>
      </c>
    </row>
    <row r="390" spans="3:13">
      <c r="C390" t="s">
        <v>305</v>
      </c>
      <c r="D390" t="s">
        <v>421</v>
      </c>
      <c r="E390" t="s">
        <v>422</v>
      </c>
      <c r="F390" t="s">
        <v>36</v>
      </c>
      <c r="G390">
        <f>F_Inputs!F393</f>
        <v>0</v>
      </c>
      <c r="H390">
        <f>F_Inputs!G393</f>
        <v>0</v>
      </c>
      <c r="I390">
        <f>F_Inputs!H393</f>
        <v>0</v>
      </c>
      <c r="J390">
        <f>F_Inputs!I393</f>
        <v>0</v>
      </c>
      <c r="K390">
        <f>F_Inputs!J393</f>
        <v>0</v>
      </c>
      <c r="L390">
        <f>F_Inputs!K393</f>
        <v>0</v>
      </c>
      <c r="M390" t="str">
        <f xml:space="preserve"> INDEX(Lookup!$G$3:$G$32, MATCH('Inputs - allowances'!D390, Lookup!$F$3:$F$32, 0),)</f>
        <v>Ofwat enh DMMY</v>
      </c>
    </row>
    <row r="391" spans="3:13">
      <c r="C391" t="s">
        <v>305</v>
      </c>
      <c r="D391" t="s">
        <v>423</v>
      </c>
      <c r="E391" t="s">
        <v>424</v>
      </c>
      <c r="F391" t="s">
        <v>36</v>
      </c>
      <c r="G391" t="str">
        <f>F_Inputs!F394</f>
        <v/>
      </c>
      <c r="H391" t="str">
        <f>F_Inputs!G394</f>
        <v/>
      </c>
      <c r="I391" t="str">
        <f>F_Inputs!H394</f>
        <v/>
      </c>
      <c r="J391" t="str">
        <f>F_Inputs!I394</f>
        <v/>
      </c>
      <c r="K391" t="str">
        <f>F_Inputs!J394</f>
        <v/>
      </c>
      <c r="L391" t="str">
        <f>F_Inputs!K394</f>
        <v/>
      </c>
      <c r="M391" t="str">
        <f xml:space="preserve"> INDEX(Lookup!$G$3:$G$32, MATCH('Inputs - allowances'!D391, Lookup!$F$3:$F$32, 0),)</f>
        <v>Ofwat enh DMMY</v>
      </c>
    </row>
    <row r="392" spans="3:13">
      <c r="C392" t="s">
        <v>305</v>
      </c>
      <c r="D392" t="s">
        <v>425</v>
      </c>
      <c r="E392" t="s">
        <v>426</v>
      </c>
      <c r="F392" t="s">
        <v>36</v>
      </c>
      <c r="G392" t="str">
        <f>F_Inputs!F395</f>
        <v/>
      </c>
      <c r="H392" t="str">
        <f>F_Inputs!G395</f>
        <v/>
      </c>
      <c r="I392" t="str">
        <f>F_Inputs!H395</f>
        <v/>
      </c>
      <c r="J392" t="str">
        <f>F_Inputs!I395</f>
        <v/>
      </c>
      <c r="K392" t="str">
        <f>F_Inputs!J395</f>
        <v/>
      </c>
      <c r="L392">
        <f>F_Inputs!K395</f>
        <v>0.10709855015828</v>
      </c>
      <c r="M392" t="str">
        <f xml:space="preserve"> INDEX(Lookup!$G$3:$G$32, MATCH('Inputs - allowances'!D392, Lookup!$F$3:$F$32, 0),)</f>
        <v>Ofwat non-s185 WN</v>
      </c>
    </row>
    <row r="393" spans="3:13">
      <c r="C393" t="s">
        <v>305</v>
      </c>
      <c r="D393" t="s">
        <v>427</v>
      </c>
      <c r="E393" t="s">
        <v>428</v>
      </c>
      <c r="F393" t="s">
        <v>36</v>
      </c>
      <c r="G393" t="str">
        <f>F_Inputs!F396</f>
        <v/>
      </c>
      <c r="H393" t="str">
        <f>F_Inputs!G396</f>
        <v/>
      </c>
      <c r="I393" t="str">
        <f>F_Inputs!H396</f>
        <v/>
      </c>
      <c r="J393" t="str">
        <f>F_Inputs!I396</f>
        <v/>
      </c>
      <c r="K393" t="str">
        <f>F_Inputs!J396</f>
        <v/>
      </c>
      <c r="L393" t="str">
        <f>F_Inputs!K396</f>
        <v/>
      </c>
      <c r="M393" t="str">
        <f xml:space="preserve"> INDEX(Lookup!$G$3:$G$32, MATCH('Inputs - allowances'!D393, Lookup!$F$3:$F$32, 0),)</f>
        <v>Ofwat non-s185 WWN</v>
      </c>
    </row>
    <row r="394" spans="3:13">
      <c r="C394" t="s">
        <v>306</v>
      </c>
      <c r="D394" t="s">
        <v>369</v>
      </c>
      <c r="E394" t="s">
        <v>370</v>
      </c>
      <c r="F394" t="s">
        <v>36</v>
      </c>
      <c r="G394" t="str">
        <f>F_Inputs!F397</f>
        <v/>
      </c>
      <c r="H394" t="str">
        <f>F_Inputs!G397</f>
        <v/>
      </c>
      <c r="I394" t="str">
        <f>F_Inputs!H397</f>
        <v/>
      </c>
      <c r="J394" t="str">
        <f>F_Inputs!I397</f>
        <v/>
      </c>
      <c r="K394" t="str">
        <f>F_Inputs!J397</f>
        <v/>
      </c>
      <c r="L394">
        <f>F_Inputs!K397</f>
        <v>25.529957694013898</v>
      </c>
      <c r="M394" t="str">
        <f xml:space="preserve"> INDEX(Lookup!$G$3:$G$32, MATCH('Inputs - allowances'!D394, Lookup!$F$3:$F$32, 0),)</f>
        <v>Ofwat base WR</v>
      </c>
    </row>
    <row r="395" spans="3:13">
      <c r="C395" t="s">
        <v>306</v>
      </c>
      <c r="D395" t="s">
        <v>371</v>
      </c>
      <c r="E395" t="s">
        <v>372</v>
      </c>
      <c r="F395" t="s">
        <v>36</v>
      </c>
      <c r="G395" t="str">
        <f>F_Inputs!F398</f>
        <v/>
      </c>
      <c r="H395" t="str">
        <f>F_Inputs!G398</f>
        <v/>
      </c>
      <c r="I395" t="str">
        <f>F_Inputs!H398</f>
        <v/>
      </c>
      <c r="J395" t="str">
        <f>F_Inputs!I398</f>
        <v/>
      </c>
      <c r="K395" t="str">
        <f>F_Inputs!J398</f>
        <v/>
      </c>
      <c r="L395">
        <f>F_Inputs!K398</f>
        <v>138.03129606412799</v>
      </c>
      <c r="M395" t="str">
        <f xml:space="preserve"> INDEX(Lookup!$G$3:$G$32, MATCH('Inputs - allowances'!D395, Lookup!$F$3:$F$32, 0),)</f>
        <v>Ofwat base WN</v>
      </c>
    </row>
    <row r="396" spans="3:13">
      <c r="C396" t="s">
        <v>306</v>
      </c>
      <c r="D396" t="s">
        <v>373</v>
      </c>
      <c r="E396" t="s">
        <v>374</v>
      </c>
      <c r="F396" t="s">
        <v>36</v>
      </c>
      <c r="G396" t="str">
        <f>F_Inputs!F399</f>
        <v/>
      </c>
      <c r="H396" t="str">
        <f>F_Inputs!G399</f>
        <v/>
      </c>
      <c r="I396" t="str">
        <f>F_Inputs!H399</f>
        <v/>
      </c>
      <c r="J396" t="str">
        <f>F_Inputs!I399</f>
        <v/>
      </c>
      <c r="K396" t="str">
        <f>F_Inputs!J399</f>
        <v/>
      </c>
      <c r="L396" t="str">
        <f>F_Inputs!K399</f>
        <v/>
      </c>
      <c r="M396" t="str">
        <f xml:space="preserve"> INDEX(Lookup!$G$3:$G$32, MATCH('Inputs - allowances'!D396, Lookup!$F$3:$F$32, 0),)</f>
        <v>Ofwat base WWN</v>
      </c>
    </row>
    <row r="397" spans="3:13">
      <c r="C397" t="s">
        <v>306</v>
      </c>
      <c r="D397" t="s">
        <v>375</v>
      </c>
      <c r="E397" t="s">
        <v>376</v>
      </c>
      <c r="F397" t="s">
        <v>36</v>
      </c>
      <c r="G397" t="str">
        <f>F_Inputs!F400</f>
        <v/>
      </c>
      <c r="H397" t="str">
        <f>F_Inputs!G400</f>
        <v/>
      </c>
      <c r="I397" t="str">
        <f>F_Inputs!H400</f>
        <v/>
      </c>
      <c r="J397" t="str">
        <f>F_Inputs!I400</f>
        <v/>
      </c>
      <c r="K397" t="str">
        <f>F_Inputs!J400</f>
        <v/>
      </c>
      <c r="L397" t="str">
        <f>F_Inputs!K400</f>
        <v/>
      </c>
      <c r="M397" t="str">
        <f xml:space="preserve"> INDEX(Lookup!$G$3:$G$32, MATCH('Inputs - allowances'!D397, Lookup!$F$3:$F$32, 0),)</f>
        <v>Ofwat base BIO</v>
      </c>
    </row>
    <row r="398" spans="3:13">
      <c r="C398" t="s">
        <v>306</v>
      </c>
      <c r="D398" t="s">
        <v>377</v>
      </c>
      <c r="E398" t="s">
        <v>378</v>
      </c>
      <c r="F398" t="s">
        <v>36</v>
      </c>
      <c r="G398" t="str">
        <f>F_Inputs!F401</f>
        <v/>
      </c>
      <c r="H398" t="str">
        <f>F_Inputs!G401</f>
        <v/>
      </c>
      <c r="I398" t="str">
        <f>F_Inputs!H401</f>
        <v/>
      </c>
      <c r="J398" t="str">
        <f>F_Inputs!I401</f>
        <v/>
      </c>
      <c r="K398" t="str">
        <f>F_Inputs!J401</f>
        <v/>
      </c>
      <c r="L398">
        <f>F_Inputs!K401</f>
        <v>6.7919</v>
      </c>
      <c r="M398" t="str">
        <f xml:space="preserve"> INDEX(Lookup!$G$3:$G$32, MATCH('Inputs - allowances'!D398, Lookup!$F$3:$F$32, 0),)</f>
        <v>Ofwat enh WR</v>
      </c>
    </row>
    <row r="399" spans="3:13">
      <c r="C399" t="s">
        <v>306</v>
      </c>
      <c r="D399" t="s">
        <v>379</v>
      </c>
      <c r="E399" t="s">
        <v>380</v>
      </c>
      <c r="F399" t="s">
        <v>36</v>
      </c>
      <c r="G399" t="str">
        <f>F_Inputs!F402</f>
        <v/>
      </c>
      <c r="H399" t="str">
        <f>F_Inputs!G402</f>
        <v/>
      </c>
      <c r="I399" t="str">
        <f>F_Inputs!H402</f>
        <v/>
      </c>
      <c r="J399" t="str">
        <f>F_Inputs!I402</f>
        <v/>
      </c>
      <c r="K399" t="str">
        <f>F_Inputs!J402</f>
        <v/>
      </c>
      <c r="L399">
        <f>F_Inputs!K402</f>
        <v>12.042246241858599</v>
      </c>
      <c r="M399" t="str">
        <f xml:space="preserve"> INDEX(Lookup!$G$3:$G$32, MATCH('Inputs - allowances'!D399, Lookup!$F$3:$F$32, 0),)</f>
        <v>Ofwat enh WN</v>
      </c>
    </row>
    <row r="400" spans="3:13">
      <c r="C400" t="s">
        <v>306</v>
      </c>
      <c r="D400" t="s">
        <v>381</v>
      </c>
      <c r="E400" t="s">
        <v>382</v>
      </c>
      <c r="F400" t="s">
        <v>36</v>
      </c>
      <c r="G400" t="str">
        <f>F_Inputs!F403</f>
        <v/>
      </c>
      <c r="H400" t="str">
        <f>F_Inputs!G403</f>
        <v/>
      </c>
      <c r="I400" t="str">
        <f>F_Inputs!H403</f>
        <v/>
      </c>
      <c r="J400" t="str">
        <f>F_Inputs!I403</f>
        <v/>
      </c>
      <c r="K400" t="str">
        <f>F_Inputs!J403</f>
        <v/>
      </c>
      <c r="L400" t="str">
        <f>F_Inputs!K403</f>
        <v/>
      </c>
      <c r="M400" t="str">
        <f xml:space="preserve"> INDEX(Lookup!$G$3:$G$32, MATCH('Inputs - allowances'!D400, Lookup!$F$3:$F$32, 0),)</f>
        <v>Ofwat enh WWN</v>
      </c>
    </row>
    <row r="401" spans="3:13">
      <c r="C401" t="s">
        <v>306</v>
      </c>
      <c r="D401" t="s">
        <v>383</v>
      </c>
      <c r="E401" t="s">
        <v>384</v>
      </c>
      <c r="F401" t="s">
        <v>36</v>
      </c>
      <c r="G401" t="str">
        <f>F_Inputs!F404</f>
        <v/>
      </c>
      <c r="H401" t="str">
        <f>F_Inputs!G404</f>
        <v/>
      </c>
      <c r="I401" t="str">
        <f>F_Inputs!H404</f>
        <v/>
      </c>
      <c r="J401" t="str">
        <f>F_Inputs!I404</f>
        <v/>
      </c>
      <c r="K401" t="str">
        <f>F_Inputs!J404</f>
        <v/>
      </c>
      <c r="L401" t="str">
        <f>F_Inputs!K404</f>
        <v/>
      </c>
      <c r="M401" t="str">
        <f xml:space="preserve"> INDEX(Lookup!$G$3:$G$32, MATCH('Inputs - allowances'!D401, Lookup!$F$3:$F$32, 0),)</f>
        <v>Ofwat enh BIO</v>
      </c>
    </row>
    <row r="402" spans="3:13">
      <c r="C402" t="s">
        <v>306</v>
      </c>
      <c r="D402" t="s">
        <v>385</v>
      </c>
      <c r="E402" t="s">
        <v>386</v>
      </c>
      <c r="F402" t="s">
        <v>36</v>
      </c>
      <c r="G402" t="str">
        <f>F_Inputs!F405</f>
        <v/>
      </c>
      <c r="H402" t="str">
        <f>F_Inputs!G405</f>
        <v/>
      </c>
      <c r="I402" t="str">
        <f>F_Inputs!H405</f>
        <v/>
      </c>
      <c r="J402" t="str">
        <f>F_Inputs!I405</f>
        <v/>
      </c>
      <c r="K402" t="str">
        <f>F_Inputs!J405</f>
        <v/>
      </c>
      <c r="L402">
        <f>F_Inputs!K405</f>
        <v>0</v>
      </c>
      <c r="M402" t="str">
        <f xml:space="preserve"> INDEX(Lookup!$G$3:$G$32, MATCH('Inputs - allowances'!D402, Lookup!$F$3:$F$32, 0),)</f>
        <v>Ofwat 3rd WR</v>
      </c>
    </row>
    <row r="403" spans="3:13">
      <c r="C403" t="s">
        <v>306</v>
      </c>
      <c r="D403" t="s">
        <v>387</v>
      </c>
      <c r="E403" t="s">
        <v>388</v>
      </c>
      <c r="F403" t="s">
        <v>36</v>
      </c>
      <c r="G403" t="str">
        <f>F_Inputs!F406</f>
        <v/>
      </c>
      <c r="H403" t="str">
        <f>F_Inputs!G406</f>
        <v/>
      </c>
      <c r="I403" t="str">
        <f>F_Inputs!H406</f>
        <v/>
      </c>
      <c r="J403" t="str">
        <f>F_Inputs!I406</f>
        <v/>
      </c>
      <c r="K403" t="str">
        <f>F_Inputs!J406</f>
        <v/>
      </c>
      <c r="L403">
        <f>F_Inputs!K406</f>
        <v>1.21216086315508</v>
      </c>
      <c r="M403" t="str">
        <f xml:space="preserve"> INDEX(Lookup!$G$3:$G$32, MATCH('Inputs - allowances'!D403, Lookup!$F$3:$F$32, 0),)</f>
        <v>Ofwat 3rd WN</v>
      </c>
    </row>
    <row r="404" spans="3:13">
      <c r="C404" t="s">
        <v>306</v>
      </c>
      <c r="D404" t="s">
        <v>389</v>
      </c>
      <c r="E404" t="s">
        <v>390</v>
      </c>
      <c r="F404" t="s">
        <v>36</v>
      </c>
      <c r="G404" t="str">
        <f>F_Inputs!F407</f>
        <v/>
      </c>
      <c r="H404" t="str">
        <f>F_Inputs!G407</f>
        <v/>
      </c>
      <c r="I404" t="str">
        <f>F_Inputs!H407</f>
        <v/>
      </c>
      <c r="J404" t="str">
        <f>F_Inputs!I407</f>
        <v/>
      </c>
      <c r="K404" t="str">
        <f>F_Inputs!J407</f>
        <v/>
      </c>
      <c r="L404" t="str">
        <f>F_Inputs!K407</f>
        <v/>
      </c>
      <c r="M404" t="str">
        <f xml:space="preserve"> INDEX(Lookup!$G$3:$G$32, MATCH('Inputs - allowances'!D404, Lookup!$F$3:$F$32, 0),)</f>
        <v>Ofwat 3rd WWN</v>
      </c>
    </row>
    <row r="405" spans="3:13">
      <c r="C405" t="s">
        <v>306</v>
      </c>
      <c r="D405" t="s">
        <v>391</v>
      </c>
      <c r="E405" t="s">
        <v>392</v>
      </c>
      <c r="F405" t="s">
        <v>36</v>
      </c>
      <c r="G405" t="str">
        <f>F_Inputs!F408</f>
        <v/>
      </c>
      <c r="H405" t="str">
        <f>F_Inputs!G408</f>
        <v/>
      </c>
      <c r="I405" t="str">
        <f>F_Inputs!H408</f>
        <v/>
      </c>
      <c r="J405" t="str">
        <f>F_Inputs!I408</f>
        <v/>
      </c>
      <c r="K405" t="str">
        <f>F_Inputs!J408</f>
        <v/>
      </c>
      <c r="L405" t="str">
        <f>F_Inputs!K408</f>
        <v/>
      </c>
      <c r="M405" t="str">
        <f xml:space="preserve"> INDEX(Lookup!$G$3:$G$32, MATCH('Inputs - allowances'!D405, Lookup!$F$3:$F$32, 0),)</f>
        <v>Ofwat 3rd BIO</v>
      </c>
    </row>
    <row r="406" spans="3:13">
      <c r="C406" t="s">
        <v>306</v>
      </c>
      <c r="D406" t="s">
        <v>393</v>
      </c>
      <c r="E406" t="s">
        <v>394</v>
      </c>
      <c r="F406" t="s">
        <v>36</v>
      </c>
      <c r="G406" t="str">
        <f>F_Inputs!F409</f>
        <v/>
      </c>
      <c r="H406" t="str">
        <f>F_Inputs!G409</f>
        <v/>
      </c>
      <c r="I406" t="str">
        <f>F_Inputs!H409</f>
        <v/>
      </c>
      <c r="J406" t="str">
        <f>F_Inputs!I409</f>
        <v/>
      </c>
      <c r="K406" t="str">
        <f>F_Inputs!J409</f>
        <v/>
      </c>
      <c r="L406">
        <f>F_Inputs!K409</f>
        <v>0</v>
      </c>
      <c r="M406" t="str">
        <f xml:space="preserve"> INDEX(Lookup!$G$3:$G$32, MATCH('Inputs - allowances'!D406, Lookup!$F$3:$F$32, 0),)</f>
        <v>Ofwat cash WR</v>
      </c>
    </row>
    <row r="407" spans="3:13">
      <c r="C407" t="s">
        <v>306</v>
      </c>
      <c r="D407" t="s">
        <v>395</v>
      </c>
      <c r="E407" t="s">
        <v>396</v>
      </c>
      <c r="F407" t="s">
        <v>36</v>
      </c>
      <c r="G407" t="str">
        <f>F_Inputs!F410</f>
        <v/>
      </c>
      <c r="H407" t="str">
        <f>F_Inputs!G410</f>
        <v/>
      </c>
      <c r="I407" t="str">
        <f>F_Inputs!H410</f>
        <v/>
      </c>
      <c r="J407" t="str">
        <f>F_Inputs!I410</f>
        <v/>
      </c>
      <c r="K407" t="str">
        <f>F_Inputs!J410</f>
        <v/>
      </c>
      <c r="L407">
        <f>F_Inputs!K410</f>
        <v>0</v>
      </c>
      <c r="M407" t="str">
        <f xml:space="preserve"> INDEX(Lookup!$G$3:$G$32, MATCH('Inputs - allowances'!D407, Lookup!$F$3:$F$32, 0),)</f>
        <v>Ofwat cash WN</v>
      </c>
    </row>
    <row r="408" spans="3:13">
      <c r="C408" t="s">
        <v>306</v>
      </c>
      <c r="D408" t="s">
        <v>397</v>
      </c>
      <c r="E408" t="s">
        <v>398</v>
      </c>
      <c r="F408" t="s">
        <v>36</v>
      </c>
      <c r="G408" t="str">
        <f>F_Inputs!F411</f>
        <v/>
      </c>
      <c r="H408" t="str">
        <f>F_Inputs!G411</f>
        <v/>
      </c>
      <c r="I408" t="str">
        <f>F_Inputs!H411</f>
        <v/>
      </c>
      <c r="J408" t="str">
        <f>F_Inputs!I411</f>
        <v/>
      </c>
      <c r="K408" t="str">
        <f>F_Inputs!J411</f>
        <v/>
      </c>
      <c r="L408">
        <f>F_Inputs!K411</f>
        <v>0</v>
      </c>
      <c r="M408" t="str">
        <f xml:space="preserve"> INDEX(Lookup!$G$3:$G$32, MATCH('Inputs - allowances'!D408, Lookup!$F$3:$F$32, 0),)</f>
        <v>Ofwat SDS WR</v>
      </c>
    </row>
    <row r="409" spans="3:13">
      <c r="C409" t="s">
        <v>306</v>
      </c>
      <c r="D409" t="s">
        <v>399</v>
      </c>
      <c r="E409" t="s">
        <v>400</v>
      </c>
      <c r="F409" t="s">
        <v>36</v>
      </c>
      <c r="G409" t="str">
        <f>F_Inputs!F412</f>
        <v/>
      </c>
      <c r="H409" t="str">
        <f>F_Inputs!G412</f>
        <v/>
      </c>
      <c r="I409" t="str">
        <f>F_Inputs!H412</f>
        <v/>
      </c>
      <c r="J409" t="str">
        <f>F_Inputs!I412</f>
        <v/>
      </c>
      <c r="K409" t="str">
        <f>F_Inputs!J412</f>
        <v/>
      </c>
      <c r="L409">
        <f>F_Inputs!K412</f>
        <v>0</v>
      </c>
      <c r="M409" t="str">
        <f xml:space="preserve"> INDEX(Lookup!$G$3:$G$32, MATCH('Inputs - allowances'!D409, Lookup!$F$3:$F$32, 0),)</f>
        <v>Ofwat SDS WN</v>
      </c>
    </row>
    <row r="410" spans="3:13">
      <c r="C410" t="s">
        <v>306</v>
      </c>
      <c r="D410" t="s">
        <v>401</v>
      </c>
      <c r="E410" t="s">
        <v>402</v>
      </c>
      <c r="F410" t="s">
        <v>36</v>
      </c>
      <c r="G410">
        <f>F_Inputs!F413</f>
        <v>0</v>
      </c>
      <c r="H410">
        <f>F_Inputs!G413</f>
        <v>0</v>
      </c>
      <c r="I410">
        <f>F_Inputs!H413</f>
        <v>0</v>
      </c>
      <c r="J410">
        <f>F_Inputs!I413</f>
        <v>0</v>
      </c>
      <c r="K410">
        <f>F_Inputs!J413</f>
        <v>0</v>
      </c>
      <c r="L410" t="str">
        <f>F_Inputs!K413</f>
        <v/>
      </c>
      <c r="M410" t="str">
        <f xml:space="preserve"> INDEX(Lookup!$G$3:$G$32, MATCH('Inputs - allowances'!D410, Lookup!$F$3:$F$32, 0),)</f>
        <v>Op lease WR</v>
      </c>
    </row>
    <row r="411" spans="3:13">
      <c r="C411" t="s">
        <v>306</v>
      </c>
      <c r="D411" t="s">
        <v>403</v>
      </c>
      <c r="E411" t="s">
        <v>404</v>
      </c>
      <c r="F411" t="s">
        <v>36</v>
      </c>
      <c r="G411">
        <f>F_Inputs!F414</f>
        <v>0</v>
      </c>
      <c r="H411">
        <f>F_Inputs!G414</f>
        <v>0</v>
      </c>
      <c r="I411">
        <f>F_Inputs!H414</f>
        <v>0</v>
      </c>
      <c r="J411">
        <f>F_Inputs!I414</f>
        <v>0</v>
      </c>
      <c r="K411">
        <f>F_Inputs!J414</f>
        <v>0</v>
      </c>
      <c r="L411" t="str">
        <f>F_Inputs!K414</f>
        <v/>
      </c>
      <c r="M411" t="str">
        <f xml:space="preserve"> INDEX(Lookup!$G$3:$G$32, MATCH('Inputs - allowances'!D411, Lookup!$F$3:$F$32, 0),)</f>
        <v>Op lease WN</v>
      </c>
    </row>
    <row r="412" spans="3:13">
      <c r="C412" t="s">
        <v>306</v>
      </c>
      <c r="D412" t="s">
        <v>405</v>
      </c>
      <c r="E412" t="s">
        <v>406</v>
      </c>
      <c r="F412" t="s">
        <v>36</v>
      </c>
      <c r="G412">
        <f>F_Inputs!F415</f>
        <v>0</v>
      </c>
      <c r="H412">
        <f>F_Inputs!G415</f>
        <v>0</v>
      </c>
      <c r="I412">
        <f>F_Inputs!H415</f>
        <v>0</v>
      </c>
      <c r="J412">
        <f>F_Inputs!I415</f>
        <v>0</v>
      </c>
      <c r="K412">
        <f>F_Inputs!J415</f>
        <v>0</v>
      </c>
      <c r="L412" t="str">
        <f>F_Inputs!K415</f>
        <v/>
      </c>
      <c r="M412" t="str">
        <f xml:space="preserve"> INDEX(Lookup!$G$3:$G$32, MATCH('Inputs - allowances'!D412, Lookup!$F$3:$F$32, 0),)</f>
        <v>Op lease WWN</v>
      </c>
    </row>
    <row r="413" spans="3:13">
      <c r="C413" t="s">
        <v>306</v>
      </c>
      <c r="D413" t="s">
        <v>407</v>
      </c>
      <c r="E413" t="s">
        <v>408</v>
      </c>
      <c r="F413" t="s">
        <v>36</v>
      </c>
      <c r="G413">
        <f>F_Inputs!F416</f>
        <v>0</v>
      </c>
      <c r="H413">
        <f>F_Inputs!G416</f>
        <v>0</v>
      </c>
      <c r="I413">
        <f>F_Inputs!H416</f>
        <v>0</v>
      </c>
      <c r="J413">
        <f>F_Inputs!I416</f>
        <v>0</v>
      </c>
      <c r="K413">
        <f>F_Inputs!J416</f>
        <v>0</v>
      </c>
      <c r="L413" t="str">
        <f>F_Inputs!K416</f>
        <v/>
      </c>
      <c r="M413" t="str">
        <f xml:space="preserve"> INDEX(Lookup!$G$3:$G$32, MATCH('Inputs - allowances'!D413, Lookup!$F$3:$F$32, 0),)</f>
        <v>Op lease BIO</v>
      </c>
    </row>
    <row r="414" spans="3:13">
      <c r="C414" t="s">
        <v>306</v>
      </c>
      <c r="D414" t="s">
        <v>409</v>
      </c>
      <c r="E414" t="s">
        <v>410</v>
      </c>
      <c r="F414" t="s">
        <v>36</v>
      </c>
      <c r="G414">
        <f>F_Inputs!F417</f>
        <v>0</v>
      </c>
      <c r="H414">
        <f>F_Inputs!G417</f>
        <v>0</v>
      </c>
      <c r="I414">
        <f>F_Inputs!H417</f>
        <v>0</v>
      </c>
      <c r="J414">
        <f>F_Inputs!I417</f>
        <v>0</v>
      </c>
      <c r="K414">
        <f>F_Inputs!J417</f>
        <v>0</v>
      </c>
      <c r="L414" t="str">
        <f>F_Inputs!K417</f>
        <v/>
      </c>
      <c r="M414" t="str">
        <f xml:space="preserve"> INDEX(Lookup!$G$3:$G$32, MATCH('Inputs - allowances'!D414, Lookup!$F$3:$F$32, 0),)</f>
        <v>Op lease DMMY</v>
      </c>
    </row>
    <row r="415" spans="3:13">
      <c r="C415" t="s">
        <v>306</v>
      </c>
      <c r="D415" t="s">
        <v>411</v>
      </c>
      <c r="E415" t="s">
        <v>412</v>
      </c>
      <c r="F415" t="s">
        <v>36</v>
      </c>
      <c r="G415">
        <f>F_Inputs!F418</f>
        <v>0</v>
      </c>
      <c r="H415">
        <f>F_Inputs!G418</f>
        <v>0</v>
      </c>
      <c r="I415">
        <f>F_Inputs!H418</f>
        <v>0</v>
      </c>
      <c r="J415">
        <f>F_Inputs!I418</f>
        <v>0</v>
      </c>
      <c r="K415">
        <f>F_Inputs!J418</f>
        <v>0</v>
      </c>
      <c r="L415" t="str">
        <f>F_Inputs!K418</f>
        <v/>
      </c>
      <c r="M415" t="str">
        <f xml:space="preserve"> INDEX(Lookup!$G$3:$G$32, MATCH('Inputs - allowances'!D415, Lookup!$F$3:$F$32, 0),)</f>
        <v>PDRC WR</v>
      </c>
    </row>
    <row r="416" spans="3:13">
      <c r="C416" t="s">
        <v>306</v>
      </c>
      <c r="D416" t="s">
        <v>413</v>
      </c>
      <c r="E416" t="s">
        <v>414</v>
      </c>
      <c r="F416" t="s">
        <v>36</v>
      </c>
      <c r="G416">
        <f>F_Inputs!F419</f>
        <v>0</v>
      </c>
      <c r="H416">
        <f>F_Inputs!G419</f>
        <v>0</v>
      </c>
      <c r="I416">
        <f>F_Inputs!H419</f>
        <v>0</v>
      </c>
      <c r="J416">
        <f>F_Inputs!I419</f>
        <v>0</v>
      </c>
      <c r="K416">
        <f>F_Inputs!J419</f>
        <v>0</v>
      </c>
      <c r="L416" t="str">
        <f>F_Inputs!K419</f>
        <v/>
      </c>
      <c r="M416" t="str">
        <f xml:space="preserve"> INDEX(Lookup!$G$3:$G$32, MATCH('Inputs - allowances'!D416, Lookup!$F$3:$F$32, 0),)</f>
        <v>PDRC WN</v>
      </c>
    </row>
    <row r="417" spans="3:13">
      <c r="C417" t="s">
        <v>306</v>
      </c>
      <c r="D417" t="s">
        <v>415</v>
      </c>
      <c r="E417" t="s">
        <v>416</v>
      </c>
      <c r="F417" t="s">
        <v>36</v>
      </c>
      <c r="G417" t="str">
        <f>F_Inputs!F420</f>
        <v/>
      </c>
      <c r="H417" t="str">
        <f>F_Inputs!G420</f>
        <v/>
      </c>
      <c r="I417" t="str">
        <f>F_Inputs!H420</f>
        <v/>
      </c>
      <c r="J417" t="str">
        <f>F_Inputs!I420</f>
        <v/>
      </c>
      <c r="K417" t="str">
        <f>F_Inputs!J420</f>
        <v/>
      </c>
      <c r="L417" t="str">
        <f>F_Inputs!K420</f>
        <v/>
      </c>
      <c r="M417" t="str">
        <f xml:space="preserve"> INDEX(Lookup!$G$3:$G$32, MATCH('Inputs - allowances'!D417, Lookup!$F$3:$F$32, 0),)</f>
        <v>PDRC WWN</v>
      </c>
    </row>
    <row r="418" spans="3:13">
      <c r="C418" t="s">
        <v>306</v>
      </c>
      <c r="D418" t="s">
        <v>417</v>
      </c>
      <c r="E418" t="s">
        <v>418</v>
      </c>
      <c r="F418" t="s">
        <v>36</v>
      </c>
      <c r="G418" t="str">
        <f>F_Inputs!F421</f>
        <v/>
      </c>
      <c r="H418" t="str">
        <f>F_Inputs!G421</f>
        <v/>
      </c>
      <c r="I418" t="str">
        <f>F_Inputs!H421</f>
        <v/>
      </c>
      <c r="J418" t="str">
        <f>F_Inputs!I421</f>
        <v/>
      </c>
      <c r="K418" t="str">
        <f>F_Inputs!J421</f>
        <v/>
      </c>
      <c r="L418" t="str">
        <f>F_Inputs!K421</f>
        <v/>
      </c>
      <c r="M418" t="str">
        <f xml:space="preserve"> INDEX(Lookup!$G$3:$G$32, MATCH('Inputs - allowances'!D418, Lookup!$F$3:$F$32, 0),)</f>
        <v>PDRC BIO</v>
      </c>
    </row>
    <row r="419" spans="3:13">
      <c r="C419" t="s">
        <v>306</v>
      </c>
      <c r="D419" t="s">
        <v>419</v>
      </c>
      <c r="E419" t="s">
        <v>420</v>
      </c>
      <c r="F419" t="s">
        <v>36</v>
      </c>
      <c r="G419" t="str">
        <f>F_Inputs!F422</f>
        <v/>
      </c>
      <c r="H419" t="str">
        <f>F_Inputs!G422</f>
        <v/>
      </c>
      <c r="I419" t="str">
        <f>F_Inputs!H422</f>
        <v/>
      </c>
      <c r="J419" t="str">
        <f>F_Inputs!I422</f>
        <v/>
      </c>
      <c r="K419" t="str">
        <f>F_Inputs!J422</f>
        <v/>
      </c>
      <c r="L419" t="str">
        <f>F_Inputs!K422</f>
        <v/>
      </c>
      <c r="M419" t="str">
        <f xml:space="preserve"> INDEX(Lookup!$G$3:$G$32, MATCH('Inputs - allowances'!D419, Lookup!$F$3:$F$32, 0),)</f>
        <v>PDRC DMMY</v>
      </c>
    </row>
    <row r="420" spans="3:13">
      <c r="C420" t="s">
        <v>306</v>
      </c>
      <c r="D420" t="s">
        <v>421</v>
      </c>
      <c r="E420" t="s">
        <v>422</v>
      </c>
      <c r="F420" t="s">
        <v>36</v>
      </c>
      <c r="G420">
        <f>F_Inputs!F423</f>
        <v>12.2853001831573</v>
      </c>
      <c r="H420">
        <f>F_Inputs!G423</f>
        <v>12.2853001831573</v>
      </c>
      <c r="I420">
        <f>F_Inputs!H423</f>
        <v>12.2853001831573</v>
      </c>
      <c r="J420">
        <f>F_Inputs!I423</f>
        <v>12.2853001831573</v>
      </c>
      <c r="K420">
        <f>F_Inputs!J423</f>
        <v>12.2853001831573</v>
      </c>
      <c r="L420">
        <f>F_Inputs!K423</f>
        <v>61.426500915786598</v>
      </c>
      <c r="M420" t="str">
        <f xml:space="preserve"> INDEX(Lookup!$G$3:$G$32, MATCH('Inputs - allowances'!D420, Lookup!$F$3:$F$32, 0),)</f>
        <v>Ofwat enh DMMY</v>
      </c>
    </row>
    <row r="421" spans="3:13">
      <c r="C421" t="s">
        <v>306</v>
      </c>
      <c r="D421" t="s">
        <v>423</v>
      </c>
      <c r="E421" t="s">
        <v>424</v>
      </c>
      <c r="F421" t="s">
        <v>36</v>
      </c>
      <c r="G421" t="str">
        <f>F_Inputs!F424</f>
        <v/>
      </c>
      <c r="H421" t="str">
        <f>F_Inputs!G424</f>
        <v/>
      </c>
      <c r="I421" t="str">
        <f>F_Inputs!H424</f>
        <v/>
      </c>
      <c r="J421" t="str">
        <f>F_Inputs!I424</f>
        <v/>
      </c>
      <c r="K421" t="str">
        <f>F_Inputs!J424</f>
        <v/>
      </c>
      <c r="L421" t="str">
        <f>F_Inputs!K424</f>
        <v/>
      </c>
      <c r="M421" t="str">
        <f xml:space="preserve"> INDEX(Lookup!$G$3:$G$32, MATCH('Inputs - allowances'!D421, Lookup!$F$3:$F$32, 0),)</f>
        <v>Ofwat enh DMMY</v>
      </c>
    </row>
    <row r="422" spans="3:13">
      <c r="C422" t="s">
        <v>306</v>
      </c>
      <c r="D422" t="s">
        <v>425</v>
      </c>
      <c r="E422" t="s">
        <v>426</v>
      </c>
      <c r="F422" t="s">
        <v>36</v>
      </c>
      <c r="G422" t="str">
        <f>F_Inputs!F425</f>
        <v/>
      </c>
      <c r="H422" t="str">
        <f>F_Inputs!G425</f>
        <v/>
      </c>
      <c r="I422" t="str">
        <f>F_Inputs!H425</f>
        <v/>
      </c>
      <c r="J422" t="str">
        <f>F_Inputs!I425</f>
        <v/>
      </c>
      <c r="K422" t="str">
        <f>F_Inputs!J425</f>
        <v/>
      </c>
      <c r="L422">
        <f>F_Inputs!K425</f>
        <v>0</v>
      </c>
      <c r="M422" t="str">
        <f xml:space="preserve"> INDEX(Lookup!$G$3:$G$32, MATCH('Inputs - allowances'!D422, Lookup!$F$3:$F$32, 0),)</f>
        <v>Ofwat non-s185 WN</v>
      </c>
    </row>
    <row r="423" spans="3:13">
      <c r="C423" t="s">
        <v>306</v>
      </c>
      <c r="D423" t="s">
        <v>427</v>
      </c>
      <c r="E423" t="s">
        <v>428</v>
      </c>
      <c r="F423" t="s">
        <v>36</v>
      </c>
      <c r="G423" t="str">
        <f>F_Inputs!F426</f>
        <v/>
      </c>
      <c r="H423" t="str">
        <f>F_Inputs!G426</f>
        <v/>
      </c>
      <c r="I423" t="str">
        <f>F_Inputs!H426</f>
        <v/>
      </c>
      <c r="J423" t="str">
        <f>F_Inputs!I426</f>
        <v/>
      </c>
      <c r="K423" t="str">
        <f>F_Inputs!J426</f>
        <v/>
      </c>
      <c r="L423" t="str">
        <f>F_Inputs!K426</f>
        <v/>
      </c>
      <c r="M423" t="str">
        <f xml:space="preserve"> INDEX(Lookup!$G$3:$G$32, MATCH('Inputs - allowances'!D423, Lookup!$F$3:$F$32, 0),)</f>
        <v>Ofwat non-s185 WWN</v>
      </c>
    </row>
    <row r="424" spans="3:13">
      <c r="C424" t="s">
        <v>307</v>
      </c>
      <c r="D424" t="s">
        <v>369</v>
      </c>
      <c r="E424" t="s">
        <v>370</v>
      </c>
      <c r="F424" t="s">
        <v>36</v>
      </c>
      <c r="G424" t="str">
        <f>F_Inputs!F427</f>
        <v/>
      </c>
      <c r="H424" t="str">
        <f>F_Inputs!G427</f>
        <v/>
      </c>
      <c r="I424" t="str">
        <f>F_Inputs!H427</f>
        <v/>
      </c>
      <c r="J424" t="str">
        <f>F_Inputs!I427</f>
        <v/>
      </c>
      <c r="K424" t="str">
        <f>F_Inputs!J427</f>
        <v/>
      </c>
      <c r="L424">
        <f>F_Inputs!K427</f>
        <v>74.963597718697102</v>
      </c>
      <c r="M424" t="str">
        <f xml:space="preserve"> INDEX(Lookup!$G$3:$G$32, MATCH('Inputs - allowances'!D424, Lookup!$F$3:$F$32, 0),)</f>
        <v>Ofwat base WR</v>
      </c>
    </row>
    <row r="425" spans="3:13">
      <c r="C425" t="s">
        <v>307</v>
      </c>
      <c r="D425" t="s">
        <v>371</v>
      </c>
      <c r="E425" t="s">
        <v>372</v>
      </c>
      <c r="F425" t="s">
        <v>36</v>
      </c>
      <c r="G425" t="str">
        <f>F_Inputs!F428</f>
        <v/>
      </c>
      <c r="H425" t="str">
        <f>F_Inputs!G428</f>
        <v/>
      </c>
      <c r="I425" t="str">
        <f>F_Inputs!H428</f>
        <v/>
      </c>
      <c r="J425" t="str">
        <f>F_Inputs!I428</f>
        <v/>
      </c>
      <c r="K425" t="str">
        <f>F_Inputs!J428</f>
        <v/>
      </c>
      <c r="L425">
        <f>F_Inputs!K428</f>
        <v>661.24349002987503</v>
      </c>
      <c r="M425" t="str">
        <f xml:space="preserve"> INDEX(Lookup!$G$3:$G$32, MATCH('Inputs - allowances'!D425, Lookup!$F$3:$F$32, 0),)</f>
        <v>Ofwat base WN</v>
      </c>
    </row>
    <row r="426" spans="3:13">
      <c r="C426" t="s">
        <v>307</v>
      </c>
      <c r="D426" t="s">
        <v>373</v>
      </c>
      <c r="E426" t="s">
        <v>374</v>
      </c>
      <c r="F426" t="s">
        <v>36</v>
      </c>
      <c r="G426" t="str">
        <f>F_Inputs!F429</f>
        <v/>
      </c>
      <c r="H426" t="str">
        <f>F_Inputs!G429</f>
        <v/>
      </c>
      <c r="I426" t="str">
        <f>F_Inputs!H429</f>
        <v/>
      </c>
      <c r="J426" t="str">
        <f>F_Inputs!I429</f>
        <v/>
      </c>
      <c r="K426" t="str">
        <f>F_Inputs!J429</f>
        <v/>
      </c>
      <c r="L426" t="str">
        <f>F_Inputs!K429</f>
        <v/>
      </c>
      <c r="M426" t="str">
        <f xml:space="preserve"> INDEX(Lookup!$G$3:$G$32, MATCH('Inputs - allowances'!D426, Lookup!$F$3:$F$32, 0),)</f>
        <v>Ofwat base WWN</v>
      </c>
    </row>
    <row r="427" spans="3:13">
      <c r="C427" t="s">
        <v>307</v>
      </c>
      <c r="D427" t="s">
        <v>375</v>
      </c>
      <c r="E427" t="s">
        <v>376</v>
      </c>
      <c r="F427" t="s">
        <v>36</v>
      </c>
      <c r="G427" t="str">
        <f>F_Inputs!F430</f>
        <v/>
      </c>
      <c r="H427" t="str">
        <f>F_Inputs!G430</f>
        <v/>
      </c>
      <c r="I427" t="str">
        <f>F_Inputs!H430</f>
        <v/>
      </c>
      <c r="J427" t="str">
        <f>F_Inputs!I430</f>
        <v/>
      </c>
      <c r="K427" t="str">
        <f>F_Inputs!J430</f>
        <v/>
      </c>
      <c r="L427" t="str">
        <f>F_Inputs!K430</f>
        <v/>
      </c>
      <c r="M427" t="str">
        <f xml:space="preserve"> INDEX(Lookup!$G$3:$G$32, MATCH('Inputs - allowances'!D427, Lookup!$F$3:$F$32, 0),)</f>
        <v>Ofwat base BIO</v>
      </c>
    </row>
    <row r="428" spans="3:13">
      <c r="C428" t="s">
        <v>307</v>
      </c>
      <c r="D428" t="s">
        <v>377</v>
      </c>
      <c r="E428" t="s">
        <v>378</v>
      </c>
      <c r="F428" t="s">
        <v>36</v>
      </c>
      <c r="G428" t="str">
        <f>F_Inputs!F431</f>
        <v/>
      </c>
      <c r="H428" t="str">
        <f>F_Inputs!G431</f>
        <v/>
      </c>
      <c r="I428" t="str">
        <f>F_Inputs!H431</f>
        <v/>
      </c>
      <c r="J428" t="str">
        <f>F_Inputs!I431</f>
        <v/>
      </c>
      <c r="K428" t="str">
        <f>F_Inputs!J431</f>
        <v/>
      </c>
      <c r="L428">
        <f>F_Inputs!K431</f>
        <v>40.761389469101701</v>
      </c>
      <c r="M428" t="str">
        <f xml:space="preserve"> INDEX(Lookup!$G$3:$G$32, MATCH('Inputs - allowances'!D428, Lookup!$F$3:$F$32, 0),)</f>
        <v>Ofwat enh WR</v>
      </c>
    </row>
    <row r="429" spans="3:13">
      <c r="C429" t="s">
        <v>307</v>
      </c>
      <c r="D429" t="s">
        <v>379</v>
      </c>
      <c r="E429" t="s">
        <v>380</v>
      </c>
      <c r="F429" t="s">
        <v>36</v>
      </c>
      <c r="G429" t="str">
        <f>F_Inputs!F432</f>
        <v/>
      </c>
      <c r="H429" t="str">
        <f>F_Inputs!G432</f>
        <v/>
      </c>
      <c r="I429" t="str">
        <f>F_Inputs!H432</f>
        <v/>
      </c>
      <c r="J429" t="str">
        <f>F_Inputs!I432</f>
        <v/>
      </c>
      <c r="K429" t="str">
        <f>F_Inputs!J432</f>
        <v/>
      </c>
      <c r="L429">
        <f>F_Inputs!K432</f>
        <v>121.6589873914</v>
      </c>
      <c r="M429" t="str">
        <f xml:space="preserve"> INDEX(Lookup!$G$3:$G$32, MATCH('Inputs - allowances'!D429, Lookup!$F$3:$F$32, 0),)</f>
        <v>Ofwat enh WN</v>
      </c>
    </row>
    <row r="430" spans="3:13">
      <c r="C430" t="s">
        <v>307</v>
      </c>
      <c r="D430" t="s">
        <v>381</v>
      </c>
      <c r="E430" t="s">
        <v>382</v>
      </c>
      <c r="F430" t="s">
        <v>36</v>
      </c>
      <c r="G430" t="str">
        <f>F_Inputs!F433</f>
        <v/>
      </c>
      <c r="H430" t="str">
        <f>F_Inputs!G433</f>
        <v/>
      </c>
      <c r="I430" t="str">
        <f>F_Inputs!H433</f>
        <v/>
      </c>
      <c r="J430" t="str">
        <f>F_Inputs!I433</f>
        <v/>
      </c>
      <c r="K430" t="str">
        <f>F_Inputs!J433</f>
        <v/>
      </c>
      <c r="L430" t="str">
        <f>F_Inputs!K433</f>
        <v/>
      </c>
      <c r="M430" t="str">
        <f xml:space="preserve"> INDEX(Lookup!$G$3:$G$32, MATCH('Inputs - allowances'!D430, Lookup!$F$3:$F$32, 0),)</f>
        <v>Ofwat enh WWN</v>
      </c>
    </row>
    <row r="431" spans="3:13">
      <c r="C431" t="s">
        <v>307</v>
      </c>
      <c r="D431" t="s">
        <v>383</v>
      </c>
      <c r="E431" t="s">
        <v>384</v>
      </c>
      <c r="F431" t="s">
        <v>36</v>
      </c>
      <c r="G431" t="str">
        <f>F_Inputs!F434</f>
        <v/>
      </c>
      <c r="H431" t="str">
        <f>F_Inputs!G434</f>
        <v/>
      </c>
      <c r="I431" t="str">
        <f>F_Inputs!H434</f>
        <v/>
      </c>
      <c r="J431" t="str">
        <f>F_Inputs!I434</f>
        <v/>
      </c>
      <c r="K431" t="str">
        <f>F_Inputs!J434</f>
        <v/>
      </c>
      <c r="L431" t="str">
        <f>F_Inputs!K434</f>
        <v/>
      </c>
      <c r="M431" t="str">
        <f xml:space="preserve"> INDEX(Lookup!$G$3:$G$32, MATCH('Inputs - allowances'!D431, Lookup!$F$3:$F$32, 0),)</f>
        <v>Ofwat enh BIO</v>
      </c>
    </row>
    <row r="432" spans="3:13">
      <c r="C432" t="s">
        <v>307</v>
      </c>
      <c r="D432" t="s">
        <v>385</v>
      </c>
      <c r="E432" t="s">
        <v>386</v>
      </c>
      <c r="F432" t="s">
        <v>36</v>
      </c>
      <c r="G432" t="str">
        <f>F_Inputs!F435</f>
        <v/>
      </c>
      <c r="H432" t="str">
        <f>F_Inputs!G435</f>
        <v/>
      </c>
      <c r="I432" t="str">
        <f>F_Inputs!H435</f>
        <v/>
      </c>
      <c r="J432" t="str">
        <f>F_Inputs!I435</f>
        <v/>
      </c>
      <c r="K432" t="str">
        <f>F_Inputs!J435</f>
        <v/>
      </c>
      <c r="L432">
        <f>F_Inputs!K435</f>
        <v>0</v>
      </c>
      <c r="M432" t="str">
        <f xml:space="preserve"> INDEX(Lookup!$G$3:$G$32, MATCH('Inputs - allowances'!D432, Lookup!$F$3:$F$32, 0),)</f>
        <v>Ofwat 3rd WR</v>
      </c>
    </row>
    <row r="433" spans="3:13">
      <c r="C433" t="s">
        <v>307</v>
      </c>
      <c r="D433" t="s">
        <v>387</v>
      </c>
      <c r="E433" t="s">
        <v>388</v>
      </c>
      <c r="F433" t="s">
        <v>36</v>
      </c>
      <c r="G433" t="str">
        <f>F_Inputs!F436</f>
        <v/>
      </c>
      <c r="H433" t="str">
        <f>F_Inputs!G436</f>
        <v/>
      </c>
      <c r="I433" t="str">
        <f>F_Inputs!H436</f>
        <v/>
      </c>
      <c r="J433" t="str">
        <f>F_Inputs!I436</f>
        <v/>
      </c>
      <c r="K433" t="str">
        <f>F_Inputs!J436</f>
        <v/>
      </c>
      <c r="L433">
        <f>F_Inputs!K436</f>
        <v>2.1565753509144598</v>
      </c>
      <c r="M433" t="str">
        <f xml:space="preserve"> INDEX(Lookup!$G$3:$G$32, MATCH('Inputs - allowances'!D433, Lookup!$F$3:$F$32, 0),)</f>
        <v>Ofwat 3rd WN</v>
      </c>
    </row>
    <row r="434" spans="3:13">
      <c r="C434" t="s">
        <v>307</v>
      </c>
      <c r="D434" t="s">
        <v>389</v>
      </c>
      <c r="E434" t="s">
        <v>390</v>
      </c>
      <c r="F434" t="s">
        <v>36</v>
      </c>
      <c r="G434" t="str">
        <f>F_Inputs!F437</f>
        <v/>
      </c>
      <c r="H434" t="str">
        <f>F_Inputs!G437</f>
        <v/>
      </c>
      <c r="I434" t="str">
        <f>F_Inputs!H437</f>
        <v/>
      </c>
      <c r="J434" t="str">
        <f>F_Inputs!I437</f>
        <v/>
      </c>
      <c r="K434" t="str">
        <f>F_Inputs!J437</f>
        <v/>
      </c>
      <c r="L434" t="str">
        <f>F_Inputs!K437</f>
        <v/>
      </c>
      <c r="M434" t="str">
        <f xml:space="preserve"> INDEX(Lookup!$G$3:$G$32, MATCH('Inputs - allowances'!D434, Lookup!$F$3:$F$32, 0),)</f>
        <v>Ofwat 3rd WWN</v>
      </c>
    </row>
    <row r="435" spans="3:13">
      <c r="C435" t="s">
        <v>307</v>
      </c>
      <c r="D435" t="s">
        <v>391</v>
      </c>
      <c r="E435" t="s">
        <v>392</v>
      </c>
      <c r="F435" t="s">
        <v>36</v>
      </c>
      <c r="G435" t="str">
        <f>F_Inputs!F438</f>
        <v/>
      </c>
      <c r="H435" t="str">
        <f>F_Inputs!G438</f>
        <v/>
      </c>
      <c r="I435" t="str">
        <f>F_Inputs!H438</f>
        <v/>
      </c>
      <c r="J435" t="str">
        <f>F_Inputs!I438</f>
        <v/>
      </c>
      <c r="K435" t="str">
        <f>F_Inputs!J438</f>
        <v/>
      </c>
      <c r="L435" t="str">
        <f>F_Inputs!K438</f>
        <v/>
      </c>
      <c r="M435" t="str">
        <f xml:space="preserve"> INDEX(Lookup!$G$3:$G$32, MATCH('Inputs - allowances'!D435, Lookup!$F$3:$F$32, 0),)</f>
        <v>Ofwat 3rd BIO</v>
      </c>
    </row>
    <row r="436" spans="3:13">
      <c r="C436" t="s">
        <v>307</v>
      </c>
      <c r="D436" t="s">
        <v>393</v>
      </c>
      <c r="E436" t="s">
        <v>394</v>
      </c>
      <c r="F436" t="s">
        <v>36</v>
      </c>
      <c r="G436" t="str">
        <f>F_Inputs!F439</f>
        <v/>
      </c>
      <c r="H436" t="str">
        <f>F_Inputs!G439</f>
        <v/>
      </c>
      <c r="I436" t="str">
        <f>F_Inputs!H439</f>
        <v/>
      </c>
      <c r="J436" t="str">
        <f>F_Inputs!I439</f>
        <v/>
      </c>
      <c r="K436" t="str">
        <f>F_Inputs!J439</f>
        <v/>
      </c>
      <c r="L436">
        <f>F_Inputs!K439</f>
        <v>0</v>
      </c>
      <c r="M436" t="str">
        <f xml:space="preserve"> INDEX(Lookup!$G$3:$G$32, MATCH('Inputs - allowances'!D436, Lookup!$F$3:$F$32, 0),)</f>
        <v>Ofwat cash WR</v>
      </c>
    </row>
    <row r="437" spans="3:13">
      <c r="C437" t="s">
        <v>307</v>
      </c>
      <c r="D437" t="s">
        <v>395</v>
      </c>
      <c r="E437" t="s">
        <v>396</v>
      </c>
      <c r="F437" t="s">
        <v>36</v>
      </c>
      <c r="G437" t="str">
        <f>F_Inputs!F440</f>
        <v/>
      </c>
      <c r="H437" t="str">
        <f>F_Inputs!G440</f>
        <v/>
      </c>
      <c r="I437" t="str">
        <f>F_Inputs!H440</f>
        <v/>
      </c>
      <c r="J437" t="str">
        <f>F_Inputs!I440</f>
        <v/>
      </c>
      <c r="K437" t="str">
        <f>F_Inputs!J440</f>
        <v/>
      </c>
      <c r="L437">
        <f>F_Inputs!K440</f>
        <v>0</v>
      </c>
      <c r="M437" t="str">
        <f xml:space="preserve"> INDEX(Lookup!$G$3:$G$32, MATCH('Inputs - allowances'!D437, Lookup!$F$3:$F$32, 0),)</f>
        <v>Ofwat cash WN</v>
      </c>
    </row>
    <row r="438" spans="3:13">
      <c r="C438" t="s">
        <v>307</v>
      </c>
      <c r="D438" t="s">
        <v>397</v>
      </c>
      <c r="E438" t="s">
        <v>398</v>
      </c>
      <c r="F438" t="s">
        <v>36</v>
      </c>
      <c r="G438" t="str">
        <f>F_Inputs!F441</f>
        <v/>
      </c>
      <c r="H438" t="str">
        <f>F_Inputs!G441</f>
        <v/>
      </c>
      <c r="I438" t="str">
        <f>F_Inputs!H441</f>
        <v/>
      </c>
      <c r="J438" t="str">
        <f>F_Inputs!I441</f>
        <v/>
      </c>
      <c r="K438" t="str">
        <f>F_Inputs!J441</f>
        <v/>
      </c>
      <c r="L438">
        <f>F_Inputs!K441</f>
        <v>0</v>
      </c>
      <c r="M438" t="str">
        <f xml:space="preserve"> INDEX(Lookup!$G$3:$G$32, MATCH('Inputs - allowances'!D438, Lookup!$F$3:$F$32, 0),)</f>
        <v>Ofwat SDS WR</v>
      </c>
    </row>
    <row r="439" spans="3:13">
      <c r="C439" t="s">
        <v>307</v>
      </c>
      <c r="D439" t="s">
        <v>399</v>
      </c>
      <c r="E439" t="s">
        <v>400</v>
      </c>
      <c r="F439" t="s">
        <v>36</v>
      </c>
      <c r="G439" t="str">
        <f>F_Inputs!F442</f>
        <v/>
      </c>
      <c r="H439" t="str">
        <f>F_Inputs!G442</f>
        <v/>
      </c>
      <c r="I439" t="str">
        <f>F_Inputs!H442</f>
        <v/>
      </c>
      <c r="J439" t="str">
        <f>F_Inputs!I442</f>
        <v/>
      </c>
      <c r="K439" t="str">
        <f>F_Inputs!J442</f>
        <v/>
      </c>
      <c r="L439">
        <f>F_Inputs!K442</f>
        <v>0</v>
      </c>
      <c r="M439" t="str">
        <f xml:space="preserve"> INDEX(Lookup!$G$3:$G$32, MATCH('Inputs - allowances'!D439, Lookup!$F$3:$F$32, 0),)</f>
        <v>Ofwat SDS WN</v>
      </c>
    </row>
    <row r="440" spans="3:13">
      <c r="C440" t="s">
        <v>307</v>
      </c>
      <c r="D440" t="s">
        <v>401</v>
      </c>
      <c r="E440" t="s">
        <v>402</v>
      </c>
      <c r="F440" t="s">
        <v>36</v>
      </c>
      <c r="G440">
        <f>F_Inputs!F443</f>
        <v>-3.6171733195134101E-2</v>
      </c>
      <c r="H440">
        <f>F_Inputs!G443</f>
        <v>-3.5158924665670298E-2</v>
      </c>
      <c r="I440">
        <f>F_Inputs!H443</f>
        <v>-3.3250840321652403E-2</v>
      </c>
      <c r="J440">
        <f>F_Inputs!I443</f>
        <v>-3.1422044103961398E-2</v>
      </c>
      <c r="K440">
        <f>F_Inputs!J443</f>
        <v>-2.9669591815649099E-2</v>
      </c>
      <c r="L440" t="str">
        <f>F_Inputs!K443</f>
        <v/>
      </c>
      <c r="M440" t="str">
        <f xml:space="preserve"> INDEX(Lookup!$G$3:$G$32, MATCH('Inputs - allowances'!D440, Lookup!$F$3:$F$32, 0),)</f>
        <v>Op lease WR</v>
      </c>
    </row>
    <row r="441" spans="3:13">
      <c r="C441" t="s">
        <v>307</v>
      </c>
      <c r="D441" t="s">
        <v>403</v>
      </c>
      <c r="E441" t="s">
        <v>404</v>
      </c>
      <c r="F441" t="s">
        <v>36</v>
      </c>
      <c r="G441">
        <f>F_Inputs!F444</f>
        <v>-0.16130637776208401</v>
      </c>
      <c r="H441">
        <f>F_Inputs!G444</f>
        <v>-0.15298883435602501</v>
      </c>
      <c r="I441">
        <f>F_Inputs!H444</f>
        <v>-0.14593424363391899</v>
      </c>
      <c r="J441">
        <f>F_Inputs!I444</f>
        <v>-0.13825699405743</v>
      </c>
      <c r="K441">
        <f>F_Inputs!J444</f>
        <v>-0.13089525801021701</v>
      </c>
      <c r="L441" t="str">
        <f>F_Inputs!K444</f>
        <v/>
      </c>
      <c r="M441" t="str">
        <f xml:space="preserve"> INDEX(Lookup!$G$3:$G$32, MATCH('Inputs - allowances'!D441, Lookup!$F$3:$F$32, 0),)</f>
        <v>Op lease WN</v>
      </c>
    </row>
    <row r="442" spans="3:13">
      <c r="C442" t="s">
        <v>307</v>
      </c>
      <c r="D442" t="s">
        <v>405</v>
      </c>
      <c r="E442" t="s">
        <v>406</v>
      </c>
      <c r="F442" t="s">
        <v>36</v>
      </c>
      <c r="G442">
        <f>F_Inputs!F445</f>
        <v>0</v>
      </c>
      <c r="H442">
        <f>F_Inputs!G445</f>
        <v>0</v>
      </c>
      <c r="I442">
        <f>F_Inputs!H445</f>
        <v>0</v>
      </c>
      <c r="J442">
        <f>F_Inputs!I445</f>
        <v>0</v>
      </c>
      <c r="K442">
        <f>F_Inputs!J445</f>
        <v>0</v>
      </c>
      <c r="L442" t="str">
        <f>F_Inputs!K445</f>
        <v/>
      </c>
      <c r="M442" t="str">
        <f xml:space="preserve"> INDEX(Lookup!$G$3:$G$32, MATCH('Inputs - allowances'!D442, Lookup!$F$3:$F$32, 0),)</f>
        <v>Op lease WWN</v>
      </c>
    </row>
    <row r="443" spans="3:13">
      <c r="C443" t="s">
        <v>307</v>
      </c>
      <c r="D443" t="s">
        <v>407</v>
      </c>
      <c r="E443" t="s">
        <v>408</v>
      </c>
      <c r="F443" t="s">
        <v>36</v>
      </c>
      <c r="G443">
        <f>F_Inputs!F446</f>
        <v>0</v>
      </c>
      <c r="H443">
        <f>F_Inputs!G446</f>
        <v>0</v>
      </c>
      <c r="I443">
        <f>F_Inputs!H446</f>
        <v>0</v>
      </c>
      <c r="J443">
        <f>F_Inputs!I446</f>
        <v>0</v>
      </c>
      <c r="K443">
        <f>F_Inputs!J446</f>
        <v>0</v>
      </c>
      <c r="L443" t="str">
        <f>F_Inputs!K446</f>
        <v/>
      </c>
      <c r="M443" t="str">
        <f xml:space="preserve"> INDEX(Lookup!$G$3:$G$32, MATCH('Inputs - allowances'!D443, Lookup!$F$3:$F$32, 0),)</f>
        <v>Op lease BIO</v>
      </c>
    </row>
    <row r="444" spans="3:13">
      <c r="C444" t="s">
        <v>307</v>
      </c>
      <c r="D444" t="s">
        <v>409</v>
      </c>
      <c r="E444" t="s">
        <v>410</v>
      </c>
      <c r="F444" t="s">
        <v>36</v>
      </c>
      <c r="G444">
        <f>F_Inputs!F447</f>
        <v>0</v>
      </c>
      <c r="H444">
        <f>F_Inputs!G447</f>
        <v>0</v>
      </c>
      <c r="I444">
        <f>F_Inputs!H447</f>
        <v>0</v>
      </c>
      <c r="J444">
        <f>F_Inputs!I447</f>
        <v>0</v>
      </c>
      <c r="K444">
        <f>F_Inputs!J447</f>
        <v>0</v>
      </c>
      <c r="L444" t="str">
        <f>F_Inputs!K447</f>
        <v/>
      </c>
      <c r="M444" t="str">
        <f xml:space="preserve"> INDEX(Lookup!$G$3:$G$32, MATCH('Inputs - allowances'!D444, Lookup!$F$3:$F$32, 0),)</f>
        <v>Op lease DMMY</v>
      </c>
    </row>
    <row r="445" spans="3:13">
      <c r="C445" t="s">
        <v>307</v>
      </c>
      <c r="D445" t="s">
        <v>411</v>
      </c>
      <c r="E445" t="s">
        <v>412</v>
      </c>
      <c r="F445" t="s">
        <v>36</v>
      </c>
      <c r="G445">
        <f>F_Inputs!F448</f>
        <v>0.52656043093035798</v>
      </c>
      <c r="H445">
        <f>F_Inputs!G448</f>
        <v>0.512095561051225</v>
      </c>
      <c r="I445">
        <f>F_Inputs!H448</f>
        <v>0.49797784804919099</v>
      </c>
      <c r="J445">
        <f>F_Inputs!I448</f>
        <v>0.48419896015920499</v>
      </c>
      <c r="K445">
        <f>F_Inputs!J448</f>
        <v>0.47075076557857998</v>
      </c>
      <c r="L445" t="str">
        <f>F_Inputs!K448</f>
        <v/>
      </c>
      <c r="M445" t="str">
        <f xml:space="preserve"> INDEX(Lookup!$G$3:$G$32, MATCH('Inputs - allowances'!D445, Lookup!$F$3:$F$32, 0),)</f>
        <v>PDRC WR</v>
      </c>
    </row>
    <row r="446" spans="3:13">
      <c r="C446" t="s">
        <v>307</v>
      </c>
      <c r="D446" t="s">
        <v>413</v>
      </c>
      <c r="E446" t="s">
        <v>414</v>
      </c>
      <c r="F446" t="s">
        <v>36</v>
      </c>
      <c r="G446">
        <f>F_Inputs!F449</f>
        <v>3.17861318198175</v>
      </c>
      <c r="H446">
        <f>F_Inputs!G449</f>
        <v>3.09129513950707</v>
      </c>
      <c r="I446">
        <f>F_Inputs!H449</f>
        <v>3.00607273005178</v>
      </c>
      <c r="J446">
        <f>F_Inputs!I449</f>
        <v>2.9228956584234198</v>
      </c>
      <c r="K446">
        <f>F_Inputs!J449</f>
        <v>2.84171483651413</v>
      </c>
      <c r="L446" t="str">
        <f>F_Inputs!K449</f>
        <v/>
      </c>
      <c r="M446" t="str">
        <f xml:space="preserve"> INDEX(Lookup!$G$3:$G$32, MATCH('Inputs - allowances'!D446, Lookup!$F$3:$F$32, 0),)</f>
        <v>PDRC WN</v>
      </c>
    </row>
    <row r="447" spans="3:13">
      <c r="C447" t="s">
        <v>307</v>
      </c>
      <c r="D447" t="s">
        <v>415</v>
      </c>
      <c r="E447" t="s">
        <v>416</v>
      </c>
      <c r="F447" t="s">
        <v>36</v>
      </c>
      <c r="G447" t="str">
        <f>F_Inputs!F450</f>
        <v/>
      </c>
      <c r="H447" t="str">
        <f>F_Inputs!G450</f>
        <v/>
      </c>
      <c r="I447" t="str">
        <f>F_Inputs!H450</f>
        <v/>
      </c>
      <c r="J447" t="str">
        <f>F_Inputs!I450</f>
        <v/>
      </c>
      <c r="K447" t="str">
        <f>F_Inputs!J450</f>
        <v/>
      </c>
      <c r="L447" t="str">
        <f>F_Inputs!K450</f>
        <v/>
      </c>
      <c r="M447" t="str">
        <f xml:space="preserve"> INDEX(Lookup!$G$3:$G$32, MATCH('Inputs - allowances'!D447, Lookup!$F$3:$F$32, 0),)</f>
        <v>PDRC WWN</v>
      </c>
    </row>
    <row r="448" spans="3:13">
      <c r="C448" t="s">
        <v>307</v>
      </c>
      <c r="D448" t="s">
        <v>417</v>
      </c>
      <c r="E448" t="s">
        <v>418</v>
      </c>
      <c r="F448" t="s">
        <v>36</v>
      </c>
      <c r="G448" t="str">
        <f>F_Inputs!F451</f>
        <v/>
      </c>
      <c r="H448" t="str">
        <f>F_Inputs!G451</f>
        <v/>
      </c>
      <c r="I448" t="str">
        <f>F_Inputs!H451</f>
        <v/>
      </c>
      <c r="J448" t="str">
        <f>F_Inputs!I451</f>
        <v/>
      </c>
      <c r="K448" t="str">
        <f>F_Inputs!J451</f>
        <v/>
      </c>
      <c r="L448" t="str">
        <f>F_Inputs!K451</f>
        <v/>
      </c>
      <c r="M448" t="str">
        <f xml:space="preserve"> INDEX(Lookup!$G$3:$G$32, MATCH('Inputs - allowances'!D448, Lookup!$F$3:$F$32, 0),)</f>
        <v>PDRC BIO</v>
      </c>
    </row>
    <row r="449" spans="3:13">
      <c r="C449" t="s">
        <v>307</v>
      </c>
      <c r="D449" t="s">
        <v>419</v>
      </c>
      <c r="E449" t="s">
        <v>420</v>
      </c>
      <c r="F449" t="s">
        <v>36</v>
      </c>
      <c r="G449" t="str">
        <f>F_Inputs!F452</f>
        <v/>
      </c>
      <c r="H449" t="str">
        <f>F_Inputs!G452</f>
        <v/>
      </c>
      <c r="I449" t="str">
        <f>F_Inputs!H452</f>
        <v/>
      </c>
      <c r="J449" t="str">
        <f>F_Inputs!I452</f>
        <v/>
      </c>
      <c r="K449" t="str">
        <f>F_Inputs!J452</f>
        <v/>
      </c>
      <c r="L449" t="str">
        <f>F_Inputs!K452</f>
        <v/>
      </c>
      <c r="M449" t="str">
        <f xml:space="preserve"> INDEX(Lookup!$G$3:$G$32, MATCH('Inputs - allowances'!D449, Lookup!$F$3:$F$32, 0),)</f>
        <v>PDRC DMMY</v>
      </c>
    </row>
    <row r="450" spans="3:13">
      <c r="C450" t="s">
        <v>307</v>
      </c>
      <c r="D450" t="s">
        <v>421</v>
      </c>
      <c r="E450" t="s">
        <v>422</v>
      </c>
      <c r="F450" t="s">
        <v>36</v>
      </c>
      <c r="G450">
        <f>F_Inputs!F453</f>
        <v>0</v>
      </c>
      <c r="H450">
        <f>F_Inputs!G453</f>
        <v>0</v>
      </c>
      <c r="I450">
        <f>F_Inputs!H453</f>
        <v>0</v>
      </c>
      <c r="J450">
        <f>F_Inputs!I453</f>
        <v>0</v>
      </c>
      <c r="K450">
        <f>F_Inputs!J453</f>
        <v>0</v>
      </c>
      <c r="L450">
        <f>F_Inputs!K453</f>
        <v>0</v>
      </c>
      <c r="M450" t="str">
        <f xml:space="preserve"> INDEX(Lookup!$G$3:$G$32, MATCH('Inputs - allowances'!D450, Lookup!$F$3:$F$32, 0),)</f>
        <v>Ofwat enh DMMY</v>
      </c>
    </row>
    <row r="451" spans="3:13">
      <c r="C451" t="s">
        <v>307</v>
      </c>
      <c r="D451" t="s">
        <v>423</v>
      </c>
      <c r="E451" t="s">
        <v>424</v>
      </c>
      <c r="F451" t="s">
        <v>36</v>
      </c>
      <c r="G451" t="str">
        <f>F_Inputs!F454</f>
        <v/>
      </c>
      <c r="H451" t="str">
        <f>F_Inputs!G454</f>
        <v/>
      </c>
      <c r="I451" t="str">
        <f>F_Inputs!H454</f>
        <v/>
      </c>
      <c r="J451" t="str">
        <f>F_Inputs!I454</f>
        <v/>
      </c>
      <c r="K451" t="str">
        <f>F_Inputs!J454</f>
        <v/>
      </c>
      <c r="L451" t="str">
        <f>F_Inputs!K454</f>
        <v/>
      </c>
      <c r="M451" t="str">
        <f xml:space="preserve"> INDEX(Lookup!$G$3:$G$32, MATCH('Inputs - allowances'!D451, Lookup!$F$3:$F$32, 0),)</f>
        <v>Ofwat enh DMMY</v>
      </c>
    </row>
    <row r="452" spans="3:13">
      <c r="C452" t="s">
        <v>307</v>
      </c>
      <c r="D452" t="s">
        <v>425</v>
      </c>
      <c r="E452" t="s">
        <v>426</v>
      </c>
      <c r="F452" t="s">
        <v>36</v>
      </c>
      <c r="G452" t="str">
        <f>F_Inputs!F455</f>
        <v/>
      </c>
      <c r="H452" t="str">
        <f>F_Inputs!G455</f>
        <v/>
      </c>
      <c r="I452" t="str">
        <f>F_Inputs!H455</f>
        <v/>
      </c>
      <c r="J452" t="str">
        <f>F_Inputs!I455</f>
        <v/>
      </c>
      <c r="K452" t="str">
        <f>F_Inputs!J455</f>
        <v/>
      </c>
      <c r="L452">
        <f>F_Inputs!K455</f>
        <v>0.43365176582270798</v>
      </c>
      <c r="M452" t="str">
        <f xml:space="preserve"> INDEX(Lookup!$G$3:$G$32, MATCH('Inputs - allowances'!D452, Lookup!$F$3:$F$32, 0),)</f>
        <v>Ofwat non-s185 WN</v>
      </c>
    </row>
    <row r="453" spans="3:13">
      <c r="C453" t="s">
        <v>307</v>
      </c>
      <c r="D453" t="s">
        <v>427</v>
      </c>
      <c r="E453" t="s">
        <v>428</v>
      </c>
      <c r="F453" t="s">
        <v>36</v>
      </c>
      <c r="G453" t="str">
        <f>F_Inputs!F456</f>
        <v/>
      </c>
      <c r="H453" t="str">
        <f>F_Inputs!G456</f>
        <v/>
      </c>
      <c r="I453" t="str">
        <f>F_Inputs!H456</f>
        <v/>
      </c>
      <c r="J453" t="str">
        <f>F_Inputs!I456</f>
        <v/>
      </c>
      <c r="K453" t="str">
        <f>F_Inputs!J456</f>
        <v/>
      </c>
      <c r="L453" t="str">
        <f>F_Inputs!K456</f>
        <v/>
      </c>
      <c r="M453" t="str">
        <f xml:space="preserve"> INDEX(Lookup!$G$3:$G$32, MATCH('Inputs - allowances'!D453, Lookup!$F$3:$F$32, 0),)</f>
        <v>Ofwat non-s185 WWN</v>
      </c>
    </row>
    <row r="454" spans="3:13">
      <c r="C454" t="s">
        <v>308</v>
      </c>
      <c r="D454" t="s">
        <v>369</v>
      </c>
      <c r="E454" t="s">
        <v>370</v>
      </c>
      <c r="F454" t="s">
        <v>36</v>
      </c>
      <c r="G454" t="str">
        <f>F_Inputs!F457</f>
        <v/>
      </c>
      <c r="H454" t="str">
        <f>F_Inputs!G457</f>
        <v/>
      </c>
      <c r="I454" t="str">
        <f>F_Inputs!H457</f>
        <v/>
      </c>
      <c r="J454" t="str">
        <f>F_Inputs!I457</f>
        <v/>
      </c>
      <c r="K454" t="str">
        <f>F_Inputs!J457</f>
        <v/>
      </c>
      <c r="L454">
        <f>F_Inputs!K457</f>
        <v>41.684606920384603</v>
      </c>
      <c r="M454" t="str">
        <f xml:space="preserve"> INDEX(Lookup!$G$3:$G$32, MATCH('Inputs - allowances'!D454, Lookup!$F$3:$F$32, 0),)</f>
        <v>Ofwat base WR</v>
      </c>
    </row>
    <row r="455" spans="3:13">
      <c r="C455" t="s">
        <v>308</v>
      </c>
      <c r="D455" t="s">
        <v>371</v>
      </c>
      <c r="E455" t="s">
        <v>372</v>
      </c>
      <c r="F455" t="s">
        <v>36</v>
      </c>
      <c r="G455" t="str">
        <f>F_Inputs!F458</f>
        <v/>
      </c>
      <c r="H455" t="str">
        <f>F_Inputs!G458</f>
        <v/>
      </c>
      <c r="I455" t="str">
        <f>F_Inputs!H458</f>
        <v/>
      </c>
      <c r="J455" t="str">
        <f>F_Inputs!I458</f>
        <v/>
      </c>
      <c r="K455" t="str">
        <f>F_Inputs!J458</f>
        <v/>
      </c>
      <c r="L455">
        <f>F_Inputs!K458</f>
        <v>400.10972363530101</v>
      </c>
      <c r="M455" t="str">
        <f xml:space="preserve"> INDEX(Lookup!$G$3:$G$32, MATCH('Inputs - allowances'!D455, Lookup!$F$3:$F$32, 0),)</f>
        <v>Ofwat base WN</v>
      </c>
    </row>
    <row r="456" spans="3:13">
      <c r="C456" t="s">
        <v>308</v>
      </c>
      <c r="D456" t="s">
        <v>373</v>
      </c>
      <c r="E456" t="s">
        <v>374</v>
      </c>
      <c r="F456" t="s">
        <v>36</v>
      </c>
      <c r="G456" t="str">
        <f>F_Inputs!F459</f>
        <v/>
      </c>
      <c r="H456" t="str">
        <f>F_Inputs!G459</f>
        <v/>
      </c>
      <c r="I456" t="str">
        <f>F_Inputs!H459</f>
        <v/>
      </c>
      <c r="J456" t="str">
        <f>F_Inputs!I459</f>
        <v/>
      </c>
      <c r="K456" t="str">
        <f>F_Inputs!J459</f>
        <v/>
      </c>
      <c r="L456" t="str">
        <f>F_Inputs!K459</f>
        <v/>
      </c>
      <c r="M456" t="str">
        <f xml:space="preserve"> INDEX(Lookup!$G$3:$G$32, MATCH('Inputs - allowances'!D456, Lookup!$F$3:$F$32, 0),)</f>
        <v>Ofwat base WWN</v>
      </c>
    </row>
    <row r="457" spans="3:13">
      <c r="C457" t="s">
        <v>308</v>
      </c>
      <c r="D457" t="s">
        <v>375</v>
      </c>
      <c r="E457" t="s">
        <v>376</v>
      </c>
      <c r="F457" t="s">
        <v>36</v>
      </c>
      <c r="G457" t="str">
        <f>F_Inputs!F460</f>
        <v/>
      </c>
      <c r="H457" t="str">
        <f>F_Inputs!G460</f>
        <v/>
      </c>
      <c r="I457" t="str">
        <f>F_Inputs!H460</f>
        <v/>
      </c>
      <c r="J457" t="str">
        <f>F_Inputs!I460</f>
        <v/>
      </c>
      <c r="K457" t="str">
        <f>F_Inputs!J460</f>
        <v/>
      </c>
      <c r="L457" t="str">
        <f>F_Inputs!K460</f>
        <v/>
      </c>
      <c r="M457" t="str">
        <f xml:space="preserve"> INDEX(Lookup!$G$3:$G$32, MATCH('Inputs - allowances'!D457, Lookup!$F$3:$F$32, 0),)</f>
        <v>Ofwat base BIO</v>
      </c>
    </row>
    <row r="458" spans="3:13">
      <c r="C458" t="s">
        <v>308</v>
      </c>
      <c r="D458" t="s">
        <v>377</v>
      </c>
      <c r="E458" t="s">
        <v>378</v>
      </c>
      <c r="F458" t="s">
        <v>36</v>
      </c>
      <c r="G458" t="str">
        <f>F_Inputs!F461</f>
        <v/>
      </c>
      <c r="H458" t="str">
        <f>F_Inputs!G461</f>
        <v/>
      </c>
      <c r="I458" t="str">
        <f>F_Inputs!H461</f>
        <v/>
      </c>
      <c r="J458" t="str">
        <f>F_Inputs!I461</f>
        <v/>
      </c>
      <c r="K458" t="str">
        <f>F_Inputs!J461</f>
        <v/>
      </c>
      <c r="L458">
        <f>F_Inputs!K461</f>
        <v>11.1119070381719</v>
      </c>
      <c r="M458" t="str">
        <f xml:space="preserve"> INDEX(Lookup!$G$3:$G$32, MATCH('Inputs - allowances'!D458, Lookup!$F$3:$F$32, 0),)</f>
        <v>Ofwat enh WR</v>
      </c>
    </row>
    <row r="459" spans="3:13">
      <c r="C459" t="s">
        <v>308</v>
      </c>
      <c r="D459" t="s">
        <v>379</v>
      </c>
      <c r="E459" t="s">
        <v>380</v>
      </c>
      <c r="F459" t="s">
        <v>36</v>
      </c>
      <c r="G459" t="str">
        <f>F_Inputs!F462</f>
        <v/>
      </c>
      <c r="H459" t="str">
        <f>F_Inputs!G462</f>
        <v/>
      </c>
      <c r="I459" t="str">
        <f>F_Inputs!H462</f>
        <v/>
      </c>
      <c r="J459" t="str">
        <f>F_Inputs!I462</f>
        <v/>
      </c>
      <c r="K459" t="str">
        <f>F_Inputs!J462</f>
        <v/>
      </c>
      <c r="L459">
        <f>F_Inputs!K462</f>
        <v>100.49952686331901</v>
      </c>
      <c r="M459" t="str">
        <f xml:space="preserve"> INDEX(Lookup!$G$3:$G$32, MATCH('Inputs - allowances'!D459, Lookup!$F$3:$F$32, 0),)</f>
        <v>Ofwat enh WN</v>
      </c>
    </row>
    <row r="460" spans="3:13">
      <c r="C460" t="s">
        <v>308</v>
      </c>
      <c r="D460" t="s">
        <v>381</v>
      </c>
      <c r="E460" t="s">
        <v>382</v>
      </c>
      <c r="F460" t="s">
        <v>36</v>
      </c>
      <c r="G460" t="str">
        <f>F_Inputs!F463</f>
        <v/>
      </c>
      <c r="H460" t="str">
        <f>F_Inputs!G463</f>
        <v/>
      </c>
      <c r="I460" t="str">
        <f>F_Inputs!H463</f>
        <v/>
      </c>
      <c r="J460" t="str">
        <f>F_Inputs!I463</f>
        <v/>
      </c>
      <c r="K460" t="str">
        <f>F_Inputs!J463</f>
        <v/>
      </c>
      <c r="L460" t="str">
        <f>F_Inputs!K463</f>
        <v/>
      </c>
      <c r="M460" t="str">
        <f xml:space="preserve"> INDEX(Lookup!$G$3:$G$32, MATCH('Inputs - allowances'!D460, Lookup!$F$3:$F$32, 0),)</f>
        <v>Ofwat enh WWN</v>
      </c>
    </row>
    <row r="461" spans="3:13">
      <c r="C461" t="s">
        <v>308</v>
      </c>
      <c r="D461" t="s">
        <v>383</v>
      </c>
      <c r="E461" t="s">
        <v>384</v>
      </c>
      <c r="F461" t="s">
        <v>36</v>
      </c>
      <c r="G461" t="str">
        <f>F_Inputs!F464</f>
        <v/>
      </c>
      <c r="H461" t="str">
        <f>F_Inputs!G464</f>
        <v/>
      </c>
      <c r="I461" t="str">
        <f>F_Inputs!H464</f>
        <v/>
      </c>
      <c r="J461" t="str">
        <f>F_Inputs!I464</f>
        <v/>
      </c>
      <c r="K461" t="str">
        <f>F_Inputs!J464</f>
        <v/>
      </c>
      <c r="L461" t="str">
        <f>F_Inputs!K464</f>
        <v/>
      </c>
      <c r="M461" t="str">
        <f xml:space="preserve"> INDEX(Lookup!$G$3:$G$32, MATCH('Inputs - allowances'!D461, Lookup!$F$3:$F$32, 0),)</f>
        <v>Ofwat enh BIO</v>
      </c>
    </row>
    <row r="462" spans="3:13">
      <c r="C462" t="s">
        <v>308</v>
      </c>
      <c r="D462" t="s">
        <v>385</v>
      </c>
      <c r="E462" t="s">
        <v>386</v>
      </c>
      <c r="F462" t="s">
        <v>36</v>
      </c>
      <c r="G462" t="str">
        <f>F_Inputs!F465</f>
        <v/>
      </c>
      <c r="H462" t="str">
        <f>F_Inputs!G465</f>
        <v/>
      </c>
      <c r="I462" t="str">
        <f>F_Inputs!H465</f>
        <v/>
      </c>
      <c r="J462" t="str">
        <f>F_Inputs!I465</f>
        <v/>
      </c>
      <c r="K462" t="str">
        <f>F_Inputs!J465</f>
        <v/>
      </c>
      <c r="L462">
        <f>F_Inputs!K465</f>
        <v>3.0528294955097599E-2</v>
      </c>
      <c r="M462" t="str">
        <f xml:space="preserve"> INDEX(Lookup!$G$3:$G$32, MATCH('Inputs - allowances'!D462, Lookup!$F$3:$F$32, 0),)</f>
        <v>Ofwat 3rd WR</v>
      </c>
    </row>
    <row r="463" spans="3:13">
      <c r="C463" t="s">
        <v>308</v>
      </c>
      <c r="D463" t="s">
        <v>387</v>
      </c>
      <c r="E463" t="s">
        <v>388</v>
      </c>
      <c r="F463" t="s">
        <v>36</v>
      </c>
      <c r="G463" t="str">
        <f>F_Inputs!F466</f>
        <v/>
      </c>
      <c r="H463" t="str">
        <f>F_Inputs!G466</f>
        <v/>
      </c>
      <c r="I463" t="str">
        <f>F_Inputs!H466</f>
        <v/>
      </c>
      <c r="J463" t="str">
        <f>F_Inputs!I466</f>
        <v/>
      </c>
      <c r="K463" t="str">
        <f>F_Inputs!J466</f>
        <v/>
      </c>
      <c r="L463">
        <f>F_Inputs!K466</f>
        <v>6.8018941460117599</v>
      </c>
      <c r="M463" t="str">
        <f xml:space="preserve"> INDEX(Lookup!$G$3:$G$32, MATCH('Inputs - allowances'!D463, Lookup!$F$3:$F$32, 0),)</f>
        <v>Ofwat 3rd WN</v>
      </c>
    </row>
    <row r="464" spans="3:13">
      <c r="C464" t="s">
        <v>308</v>
      </c>
      <c r="D464" t="s">
        <v>389</v>
      </c>
      <c r="E464" t="s">
        <v>390</v>
      </c>
      <c r="F464" t="s">
        <v>36</v>
      </c>
      <c r="G464" t="str">
        <f>F_Inputs!F467</f>
        <v/>
      </c>
      <c r="H464" t="str">
        <f>F_Inputs!G467</f>
        <v/>
      </c>
      <c r="I464" t="str">
        <f>F_Inputs!H467</f>
        <v/>
      </c>
      <c r="J464" t="str">
        <f>F_Inputs!I467</f>
        <v/>
      </c>
      <c r="K464" t="str">
        <f>F_Inputs!J467</f>
        <v/>
      </c>
      <c r="L464" t="str">
        <f>F_Inputs!K467</f>
        <v/>
      </c>
      <c r="M464" t="str">
        <f xml:space="preserve"> INDEX(Lookup!$G$3:$G$32, MATCH('Inputs - allowances'!D464, Lookup!$F$3:$F$32, 0),)</f>
        <v>Ofwat 3rd WWN</v>
      </c>
    </row>
    <row r="465" spans="3:13">
      <c r="C465" t="s">
        <v>308</v>
      </c>
      <c r="D465" t="s">
        <v>391</v>
      </c>
      <c r="E465" t="s">
        <v>392</v>
      </c>
      <c r="F465" t="s">
        <v>36</v>
      </c>
      <c r="G465" t="str">
        <f>F_Inputs!F468</f>
        <v/>
      </c>
      <c r="H465" t="str">
        <f>F_Inputs!G468</f>
        <v/>
      </c>
      <c r="I465" t="str">
        <f>F_Inputs!H468</f>
        <v/>
      </c>
      <c r="J465" t="str">
        <f>F_Inputs!I468</f>
        <v/>
      </c>
      <c r="K465" t="str">
        <f>F_Inputs!J468</f>
        <v/>
      </c>
      <c r="L465" t="str">
        <f>F_Inputs!K468</f>
        <v/>
      </c>
      <c r="M465" t="str">
        <f xml:space="preserve"> INDEX(Lookup!$G$3:$G$32, MATCH('Inputs - allowances'!D465, Lookup!$F$3:$F$32, 0),)</f>
        <v>Ofwat 3rd BIO</v>
      </c>
    </row>
    <row r="466" spans="3:13">
      <c r="C466" t="s">
        <v>308</v>
      </c>
      <c r="D466" t="s">
        <v>393</v>
      </c>
      <c r="E466" t="s">
        <v>394</v>
      </c>
      <c r="F466" t="s">
        <v>36</v>
      </c>
      <c r="G466" t="str">
        <f>F_Inputs!F469</f>
        <v/>
      </c>
      <c r="H466" t="str">
        <f>F_Inputs!G469</f>
        <v/>
      </c>
      <c r="I466" t="str">
        <f>F_Inputs!H469</f>
        <v/>
      </c>
      <c r="J466" t="str">
        <f>F_Inputs!I469</f>
        <v/>
      </c>
      <c r="K466" t="str">
        <f>F_Inputs!J469</f>
        <v/>
      </c>
      <c r="L466">
        <f>F_Inputs!K469</f>
        <v>0</v>
      </c>
      <c r="M466" t="str">
        <f xml:space="preserve"> INDEX(Lookup!$G$3:$G$32, MATCH('Inputs - allowances'!D466, Lookup!$F$3:$F$32, 0),)</f>
        <v>Ofwat cash WR</v>
      </c>
    </row>
    <row r="467" spans="3:13">
      <c r="C467" t="s">
        <v>308</v>
      </c>
      <c r="D467" t="s">
        <v>395</v>
      </c>
      <c r="E467" t="s">
        <v>396</v>
      </c>
      <c r="F467" t="s">
        <v>36</v>
      </c>
      <c r="G467" t="str">
        <f>F_Inputs!F470</f>
        <v/>
      </c>
      <c r="H467" t="str">
        <f>F_Inputs!G470</f>
        <v/>
      </c>
      <c r="I467" t="str">
        <f>F_Inputs!H470</f>
        <v/>
      </c>
      <c r="J467" t="str">
        <f>F_Inputs!I470</f>
        <v/>
      </c>
      <c r="K467" t="str">
        <f>F_Inputs!J470</f>
        <v/>
      </c>
      <c r="L467">
        <f>F_Inputs!K470</f>
        <v>0</v>
      </c>
      <c r="M467" t="str">
        <f xml:space="preserve"> INDEX(Lookup!$G$3:$G$32, MATCH('Inputs - allowances'!D467, Lookup!$F$3:$F$32, 0),)</f>
        <v>Ofwat cash WN</v>
      </c>
    </row>
    <row r="468" spans="3:13">
      <c r="C468" t="s">
        <v>308</v>
      </c>
      <c r="D468" t="s">
        <v>397</v>
      </c>
      <c r="E468" t="s">
        <v>398</v>
      </c>
      <c r="F468" t="s">
        <v>36</v>
      </c>
      <c r="G468" t="str">
        <f>F_Inputs!F471</f>
        <v/>
      </c>
      <c r="H468" t="str">
        <f>F_Inputs!G471</f>
        <v/>
      </c>
      <c r="I468" t="str">
        <f>F_Inputs!H471</f>
        <v/>
      </c>
      <c r="J468" t="str">
        <f>F_Inputs!I471</f>
        <v/>
      </c>
      <c r="K468" t="str">
        <f>F_Inputs!J471</f>
        <v/>
      </c>
      <c r="L468">
        <f>F_Inputs!K471</f>
        <v>0</v>
      </c>
      <c r="M468" t="str">
        <f xml:space="preserve"> INDEX(Lookup!$G$3:$G$32, MATCH('Inputs - allowances'!D468, Lookup!$F$3:$F$32, 0),)</f>
        <v>Ofwat SDS WR</v>
      </c>
    </row>
    <row r="469" spans="3:13">
      <c r="C469" t="s">
        <v>308</v>
      </c>
      <c r="D469" t="s">
        <v>399</v>
      </c>
      <c r="E469" t="s">
        <v>400</v>
      </c>
      <c r="F469" t="s">
        <v>36</v>
      </c>
      <c r="G469" t="str">
        <f>F_Inputs!F472</f>
        <v/>
      </c>
      <c r="H469" t="str">
        <f>F_Inputs!G472</f>
        <v/>
      </c>
      <c r="I469" t="str">
        <f>F_Inputs!H472</f>
        <v/>
      </c>
      <c r="J469" t="str">
        <f>F_Inputs!I472</f>
        <v/>
      </c>
      <c r="K469" t="str">
        <f>F_Inputs!J472</f>
        <v/>
      </c>
      <c r="L469">
        <f>F_Inputs!K472</f>
        <v>0</v>
      </c>
      <c r="M469" t="str">
        <f xml:space="preserve"> INDEX(Lookup!$G$3:$G$32, MATCH('Inputs - allowances'!D469, Lookup!$F$3:$F$32, 0),)</f>
        <v>Ofwat SDS WN</v>
      </c>
    </row>
    <row r="470" spans="3:13">
      <c r="C470" t="s">
        <v>308</v>
      </c>
      <c r="D470" t="s">
        <v>401</v>
      </c>
      <c r="E470" t="s">
        <v>402</v>
      </c>
      <c r="F470" t="s">
        <v>36</v>
      </c>
      <c r="G470">
        <f>F_Inputs!F473</f>
        <v>0</v>
      </c>
      <c r="H470">
        <f>F_Inputs!G473</f>
        <v>0</v>
      </c>
      <c r="I470">
        <f>F_Inputs!H473</f>
        <v>0</v>
      </c>
      <c r="J470">
        <f>F_Inputs!I473</f>
        <v>0</v>
      </c>
      <c r="K470">
        <f>F_Inputs!J473</f>
        <v>0</v>
      </c>
      <c r="L470" t="str">
        <f>F_Inputs!K473</f>
        <v/>
      </c>
      <c r="M470" t="str">
        <f xml:space="preserve"> INDEX(Lookup!$G$3:$G$32, MATCH('Inputs - allowances'!D470, Lookup!$F$3:$F$32, 0),)</f>
        <v>Op lease WR</v>
      </c>
    </row>
    <row r="471" spans="3:13">
      <c r="C471" t="s">
        <v>308</v>
      </c>
      <c r="D471" t="s">
        <v>403</v>
      </c>
      <c r="E471" t="s">
        <v>404</v>
      </c>
      <c r="F471" t="s">
        <v>36</v>
      </c>
      <c r="G471">
        <f>F_Inputs!F474</f>
        <v>0</v>
      </c>
      <c r="H471">
        <f>F_Inputs!G474</f>
        <v>0</v>
      </c>
      <c r="I471">
        <f>F_Inputs!H474</f>
        <v>0</v>
      </c>
      <c r="J471">
        <f>F_Inputs!I474</f>
        <v>0</v>
      </c>
      <c r="K471">
        <f>F_Inputs!J474</f>
        <v>0</v>
      </c>
      <c r="L471" t="str">
        <f>F_Inputs!K474</f>
        <v/>
      </c>
      <c r="M471" t="str">
        <f xml:space="preserve"> INDEX(Lookup!$G$3:$G$32, MATCH('Inputs - allowances'!D471, Lookup!$F$3:$F$32, 0),)</f>
        <v>Op lease WN</v>
      </c>
    </row>
    <row r="472" spans="3:13">
      <c r="C472" t="s">
        <v>308</v>
      </c>
      <c r="D472" t="s">
        <v>405</v>
      </c>
      <c r="E472" t="s">
        <v>406</v>
      </c>
      <c r="F472" t="s">
        <v>36</v>
      </c>
      <c r="G472">
        <f>F_Inputs!F475</f>
        <v>0</v>
      </c>
      <c r="H472">
        <f>F_Inputs!G475</f>
        <v>0</v>
      </c>
      <c r="I472">
        <f>F_Inputs!H475</f>
        <v>0</v>
      </c>
      <c r="J472">
        <f>F_Inputs!I475</f>
        <v>0</v>
      </c>
      <c r="K472">
        <f>F_Inputs!J475</f>
        <v>0</v>
      </c>
      <c r="L472" t="str">
        <f>F_Inputs!K475</f>
        <v/>
      </c>
      <c r="M472" t="str">
        <f xml:space="preserve"> INDEX(Lookup!$G$3:$G$32, MATCH('Inputs - allowances'!D472, Lookup!$F$3:$F$32, 0),)</f>
        <v>Op lease WWN</v>
      </c>
    </row>
    <row r="473" spans="3:13">
      <c r="C473" t="s">
        <v>308</v>
      </c>
      <c r="D473" t="s">
        <v>407</v>
      </c>
      <c r="E473" t="s">
        <v>408</v>
      </c>
      <c r="F473" t="s">
        <v>36</v>
      </c>
      <c r="G473">
        <f>F_Inputs!F476</f>
        <v>0</v>
      </c>
      <c r="H473">
        <f>F_Inputs!G476</f>
        <v>0</v>
      </c>
      <c r="I473">
        <f>F_Inputs!H476</f>
        <v>0</v>
      </c>
      <c r="J473">
        <f>F_Inputs!I476</f>
        <v>0</v>
      </c>
      <c r="K473">
        <f>F_Inputs!J476</f>
        <v>0</v>
      </c>
      <c r="L473" t="str">
        <f>F_Inputs!K476</f>
        <v/>
      </c>
      <c r="M473" t="str">
        <f xml:space="preserve"> INDEX(Lookup!$G$3:$G$32, MATCH('Inputs - allowances'!D473, Lookup!$F$3:$F$32, 0),)</f>
        <v>Op lease BIO</v>
      </c>
    </row>
    <row r="474" spans="3:13">
      <c r="C474" t="s">
        <v>308</v>
      </c>
      <c r="D474" t="s">
        <v>409</v>
      </c>
      <c r="E474" t="s">
        <v>410</v>
      </c>
      <c r="F474" t="s">
        <v>36</v>
      </c>
      <c r="G474">
        <f>F_Inputs!F477</f>
        <v>0</v>
      </c>
      <c r="H474">
        <f>F_Inputs!G477</f>
        <v>0</v>
      </c>
      <c r="I474">
        <f>F_Inputs!H477</f>
        <v>0</v>
      </c>
      <c r="J474">
        <f>F_Inputs!I477</f>
        <v>0</v>
      </c>
      <c r="K474">
        <f>F_Inputs!J477</f>
        <v>0</v>
      </c>
      <c r="L474" t="str">
        <f>F_Inputs!K477</f>
        <v/>
      </c>
      <c r="M474" t="str">
        <f xml:space="preserve"> INDEX(Lookup!$G$3:$G$32, MATCH('Inputs - allowances'!D474, Lookup!$F$3:$F$32, 0),)</f>
        <v>Op lease DMMY</v>
      </c>
    </row>
    <row r="475" spans="3:13">
      <c r="C475" t="s">
        <v>308</v>
      </c>
      <c r="D475" t="s">
        <v>411</v>
      </c>
      <c r="E475" t="s">
        <v>412</v>
      </c>
      <c r="F475" t="s">
        <v>36</v>
      </c>
      <c r="G475">
        <f>F_Inputs!F478</f>
        <v>0.16534680258318901</v>
      </c>
      <c r="H475">
        <f>F_Inputs!G478</f>
        <v>0.16534680258318901</v>
      </c>
      <c r="I475">
        <f>F_Inputs!H478</f>
        <v>0.16534680258318901</v>
      </c>
      <c r="J475">
        <f>F_Inputs!I478</f>
        <v>0.16534680258318901</v>
      </c>
      <c r="K475">
        <f>F_Inputs!J478</f>
        <v>0.16534680258318901</v>
      </c>
      <c r="L475" t="str">
        <f>F_Inputs!K478</f>
        <v/>
      </c>
      <c r="M475" t="str">
        <f xml:space="preserve"> INDEX(Lookup!$G$3:$G$32, MATCH('Inputs - allowances'!D475, Lookup!$F$3:$F$32, 0),)</f>
        <v>PDRC WR</v>
      </c>
    </row>
    <row r="476" spans="3:13">
      <c r="C476" t="s">
        <v>308</v>
      </c>
      <c r="D476" t="s">
        <v>413</v>
      </c>
      <c r="E476" t="s">
        <v>414</v>
      </c>
      <c r="F476" t="s">
        <v>36</v>
      </c>
      <c r="G476">
        <f>F_Inputs!F479</f>
        <v>1.77306823356205</v>
      </c>
      <c r="H476">
        <f>F_Inputs!G479</f>
        <v>1.77306823356205</v>
      </c>
      <c r="I476">
        <f>F_Inputs!H479</f>
        <v>1.77306823356205</v>
      </c>
      <c r="J476">
        <f>F_Inputs!I479</f>
        <v>1.77306823356205</v>
      </c>
      <c r="K476">
        <f>F_Inputs!J479</f>
        <v>1.77306823356205</v>
      </c>
      <c r="L476" t="str">
        <f>F_Inputs!K479</f>
        <v/>
      </c>
      <c r="M476" t="str">
        <f xml:space="preserve"> INDEX(Lookup!$G$3:$G$32, MATCH('Inputs - allowances'!D476, Lookup!$F$3:$F$32, 0),)</f>
        <v>PDRC WN</v>
      </c>
    </row>
    <row r="477" spans="3:13">
      <c r="C477" t="s">
        <v>308</v>
      </c>
      <c r="D477" t="s">
        <v>415</v>
      </c>
      <c r="E477" t="s">
        <v>416</v>
      </c>
      <c r="F477" t="s">
        <v>36</v>
      </c>
      <c r="G477" t="str">
        <f>F_Inputs!F480</f>
        <v/>
      </c>
      <c r="H477" t="str">
        <f>F_Inputs!G480</f>
        <v/>
      </c>
      <c r="I477" t="str">
        <f>F_Inputs!H480</f>
        <v/>
      </c>
      <c r="J477" t="str">
        <f>F_Inputs!I480</f>
        <v/>
      </c>
      <c r="K477" t="str">
        <f>F_Inputs!J480</f>
        <v/>
      </c>
      <c r="L477" t="str">
        <f>F_Inputs!K480</f>
        <v/>
      </c>
      <c r="M477" t="str">
        <f xml:space="preserve"> INDEX(Lookup!$G$3:$G$32, MATCH('Inputs - allowances'!D477, Lookup!$F$3:$F$32, 0),)</f>
        <v>PDRC WWN</v>
      </c>
    </row>
    <row r="478" spans="3:13">
      <c r="C478" t="s">
        <v>308</v>
      </c>
      <c r="D478" t="s">
        <v>417</v>
      </c>
      <c r="E478" t="s">
        <v>418</v>
      </c>
      <c r="F478" t="s">
        <v>36</v>
      </c>
      <c r="G478" t="str">
        <f>F_Inputs!F481</f>
        <v/>
      </c>
      <c r="H478" t="str">
        <f>F_Inputs!G481</f>
        <v/>
      </c>
      <c r="I478" t="str">
        <f>F_Inputs!H481</f>
        <v/>
      </c>
      <c r="J478" t="str">
        <f>F_Inputs!I481</f>
        <v/>
      </c>
      <c r="K478" t="str">
        <f>F_Inputs!J481</f>
        <v/>
      </c>
      <c r="L478" t="str">
        <f>F_Inputs!K481</f>
        <v/>
      </c>
      <c r="M478" t="str">
        <f xml:space="preserve"> INDEX(Lookup!$G$3:$G$32, MATCH('Inputs - allowances'!D478, Lookup!$F$3:$F$32, 0),)</f>
        <v>PDRC BIO</v>
      </c>
    </row>
    <row r="479" spans="3:13">
      <c r="C479" t="s">
        <v>308</v>
      </c>
      <c r="D479" t="s">
        <v>419</v>
      </c>
      <c r="E479" t="s">
        <v>420</v>
      </c>
      <c r="F479" t="s">
        <v>36</v>
      </c>
      <c r="G479" t="str">
        <f>F_Inputs!F482</f>
        <v/>
      </c>
      <c r="H479" t="str">
        <f>F_Inputs!G482</f>
        <v/>
      </c>
      <c r="I479" t="str">
        <f>F_Inputs!H482</f>
        <v/>
      </c>
      <c r="J479" t="str">
        <f>F_Inputs!I482</f>
        <v/>
      </c>
      <c r="K479" t="str">
        <f>F_Inputs!J482</f>
        <v/>
      </c>
      <c r="L479" t="str">
        <f>F_Inputs!K482</f>
        <v/>
      </c>
      <c r="M479" t="str">
        <f xml:space="preserve"> INDEX(Lookup!$G$3:$G$32, MATCH('Inputs - allowances'!D479, Lookup!$F$3:$F$32, 0),)</f>
        <v>PDRC DMMY</v>
      </c>
    </row>
    <row r="480" spans="3:13">
      <c r="C480" t="s">
        <v>308</v>
      </c>
      <c r="D480" t="s">
        <v>421</v>
      </c>
      <c r="E480" t="s">
        <v>422</v>
      </c>
      <c r="F480" t="s">
        <v>36</v>
      </c>
      <c r="G480">
        <f>F_Inputs!F483</f>
        <v>0</v>
      </c>
      <c r="H480">
        <f>F_Inputs!G483</f>
        <v>0</v>
      </c>
      <c r="I480">
        <f>F_Inputs!H483</f>
        <v>0</v>
      </c>
      <c r="J480">
        <f>F_Inputs!I483</f>
        <v>0</v>
      </c>
      <c r="K480">
        <f>F_Inputs!J483</f>
        <v>0</v>
      </c>
      <c r="L480">
        <f>F_Inputs!K483</f>
        <v>0</v>
      </c>
      <c r="M480" t="str">
        <f xml:space="preserve"> INDEX(Lookup!$G$3:$G$32, MATCH('Inputs - allowances'!D480, Lookup!$F$3:$F$32, 0),)</f>
        <v>Ofwat enh DMMY</v>
      </c>
    </row>
    <row r="481" spans="3:13">
      <c r="C481" t="s">
        <v>308</v>
      </c>
      <c r="D481" t="s">
        <v>423</v>
      </c>
      <c r="E481" t="s">
        <v>424</v>
      </c>
      <c r="F481" t="s">
        <v>36</v>
      </c>
      <c r="G481" t="str">
        <f>F_Inputs!F484</f>
        <v/>
      </c>
      <c r="H481" t="str">
        <f>F_Inputs!G484</f>
        <v/>
      </c>
      <c r="I481" t="str">
        <f>F_Inputs!H484</f>
        <v/>
      </c>
      <c r="J481" t="str">
        <f>F_Inputs!I484</f>
        <v/>
      </c>
      <c r="K481" t="str">
        <f>F_Inputs!J484</f>
        <v/>
      </c>
      <c r="L481" t="str">
        <f>F_Inputs!K484</f>
        <v/>
      </c>
      <c r="M481" t="str">
        <f xml:space="preserve"> INDEX(Lookup!$G$3:$G$32, MATCH('Inputs - allowances'!D481, Lookup!$F$3:$F$32, 0),)</f>
        <v>Ofwat enh DMMY</v>
      </c>
    </row>
    <row r="482" spans="3:13">
      <c r="C482" t="s">
        <v>308</v>
      </c>
      <c r="D482" t="s">
        <v>425</v>
      </c>
      <c r="E482" t="s">
        <v>426</v>
      </c>
      <c r="F482" t="s">
        <v>36</v>
      </c>
      <c r="G482" t="str">
        <f>F_Inputs!F485</f>
        <v/>
      </c>
      <c r="H482" t="str">
        <f>F_Inputs!G485</f>
        <v/>
      </c>
      <c r="I482" t="str">
        <f>F_Inputs!H485</f>
        <v/>
      </c>
      <c r="J482" t="str">
        <f>F_Inputs!I485</f>
        <v/>
      </c>
      <c r="K482" t="str">
        <f>F_Inputs!J485</f>
        <v/>
      </c>
      <c r="L482">
        <f>F_Inputs!K485</f>
        <v>2.5555880975026701</v>
      </c>
      <c r="M482" t="str">
        <f xml:space="preserve"> INDEX(Lookup!$G$3:$G$32, MATCH('Inputs - allowances'!D482, Lookup!$F$3:$F$32, 0),)</f>
        <v>Ofwat non-s185 WN</v>
      </c>
    </row>
    <row r="483" spans="3:13">
      <c r="C483" t="s">
        <v>308</v>
      </c>
      <c r="D483" t="s">
        <v>427</v>
      </c>
      <c r="E483" t="s">
        <v>428</v>
      </c>
      <c r="F483" t="s">
        <v>36</v>
      </c>
      <c r="G483" t="str">
        <f>F_Inputs!F486</f>
        <v/>
      </c>
      <c r="H483" t="str">
        <f>F_Inputs!G486</f>
        <v/>
      </c>
      <c r="I483" t="str">
        <f>F_Inputs!H486</f>
        <v/>
      </c>
      <c r="J483" t="str">
        <f>F_Inputs!I486</f>
        <v/>
      </c>
      <c r="K483" t="str">
        <f>F_Inputs!J486</f>
        <v/>
      </c>
      <c r="L483" t="str">
        <f>F_Inputs!K486</f>
        <v/>
      </c>
      <c r="M483" t="str">
        <f xml:space="preserve"> INDEX(Lookup!$G$3:$G$32, MATCH('Inputs - allowances'!D483, Lookup!$F$3:$F$32, 0),)</f>
        <v>Ofwat non-s185 WWN</v>
      </c>
    </row>
    <row r="484" spans="3:13">
      <c r="C484" t="s">
        <v>309</v>
      </c>
      <c r="D484" t="s">
        <v>369</v>
      </c>
      <c r="E484" t="s">
        <v>370</v>
      </c>
      <c r="F484" t="s">
        <v>36</v>
      </c>
      <c r="G484" t="str">
        <f>F_Inputs!F487</f>
        <v/>
      </c>
      <c r="H484" t="str">
        <f>F_Inputs!G487</f>
        <v/>
      </c>
      <c r="I484" t="str">
        <f>F_Inputs!H487</f>
        <v/>
      </c>
      <c r="J484" t="str">
        <f>F_Inputs!I487</f>
        <v/>
      </c>
      <c r="K484" t="str">
        <f>F_Inputs!J487</f>
        <v/>
      </c>
      <c r="L484">
        <f>F_Inputs!K487</f>
        <v>23.900007861298899</v>
      </c>
      <c r="M484" t="str">
        <f xml:space="preserve"> INDEX(Lookup!$G$3:$G$32, MATCH('Inputs - allowances'!D484, Lookup!$F$3:$F$32, 0),)</f>
        <v>Ofwat base WR</v>
      </c>
    </row>
    <row r="485" spans="3:13">
      <c r="C485" t="s">
        <v>309</v>
      </c>
      <c r="D485" t="s">
        <v>371</v>
      </c>
      <c r="E485" t="s">
        <v>372</v>
      </c>
      <c r="F485" t="s">
        <v>36</v>
      </c>
      <c r="G485" t="str">
        <f>F_Inputs!F488</f>
        <v/>
      </c>
      <c r="H485" t="str">
        <f>F_Inputs!G488</f>
        <v/>
      </c>
      <c r="I485" t="str">
        <f>F_Inputs!H488</f>
        <v/>
      </c>
      <c r="J485" t="str">
        <f>F_Inputs!I488</f>
        <v/>
      </c>
      <c r="K485" t="str">
        <f>F_Inputs!J488</f>
        <v/>
      </c>
      <c r="L485">
        <f>F_Inputs!K488</f>
        <v>179.88054420377</v>
      </c>
      <c r="M485" t="str">
        <f xml:space="preserve"> INDEX(Lookup!$G$3:$G$32, MATCH('Inputs - allowances'!D485, Lookup!$F$3:$F$32, 0),)</f>
        <v>Ofwat base WN</v>
      </c>
    </row>
    <row r="486" spans="3:13">
      <c r="C486" t="s">
        <v>309</v>
      </c>
      <c r="D486" t="s">
        <v>373</v>
      </c>
      <c r="E486" t="s">
        <v>374</v>
      </c>
      <c r="F486" t="s">
        <v>36</v>
      </c>
      <c r="G486" t="str">
        <f>F_Inputs!F489</f>
        <v/>
      </c>
      <c r="H486" t="str">
        <f>F_Inputs!G489</f>
        <v/>
      </c>
      <c r="I486" t="str">
        <f>F_Inputs!H489</f>
        <v/>
      </c>
      <c r="J486" t="str">
        <f>F_Inputs!I489</f>
        <v/>
      </c>
      <c r="K486" t="str">
        <f>F_Inputs!J489</f>
        <v/>
      </c>
      <c r="L486" t="str">
        <f>F_Inputs!K489</f>
        <v/>
      </c>
      <c r="M486" t="str">
        <f xml:space="preserve"> INDEX(Lookup!$G$3:$G$32, MATCH('Inputs - allowances'!D486, Lookup!$F$3:$F$32, 0),)</f>
        <v>Ofwat base WWN</v>
      </c>
    </row>
    <row r="487" spans="3:13">
      <c r="C487" t="s">
        <v>309</v>
      </c>
      <c r="D487" t="s">
        <v>375</v>
      </c>
      <c r="E487" t="s">
        <v>376</v>
      </c>
      <c r="F487" t="s">
        <v>36</v>
      </c>
      <c r="G487" t="str">
        <f>F_Inputs!F490</f>
        <v/>
      </c>
      <c r="H487" t="str">
        <f>F_Inputs!G490</f>
        <v/>
      </c>
      <c r="I487" t="str">
        <f>F_Inputs!H490</f>
        <v/>
      </c>
      <c r="J487" t="str">
        <f>F_Inputs!I490</f>
        <v/>
      </c>
      <c r="K487" t="str">
        <f>F_Inputs!J490</f>
        <v/>
      </c>
      <c r="L487" t="str">
        <f>F_Inputs!K490</f>
        <v/>
      </c>
      <c r="M487" t="str">
        <f xml:space="preserve"> INDEX(Lookup!$G$3:$G$32, MATCH('Inputs - allowances'!D487, Lookup!$F$3:$F$32, 0),)</f>
        <v>Ofwat base BIO</v>
      </c>
    </row>
    <row r="488" spans="3:13">
      <c r="C488" t="s">
        <v>309</v>
      </c>
      <c r="D488" t="s">
        <v>377</v>
      </c>
      <c r="E488" t="s">
        <v>378</v>
      </c>
      <c r="F488" t="s">
        <v>36</v>
      </c>
      <c r="G488" t="str">
        <f>F_Inputs!F491</f>
        <v/>
      </c>
      <c r="H488" t="str">
        <f>F_Inputs!G491</f>
        <v/>
      </c>
      <c r="I488" t="str">
        <f>F_Inputs!H491</f>
        <v/>
      </c>
      <c r="J488" t="str">
        <f>F_Inputs!I491</f>
        <v/>
      </c>
      <c r="K488" t="str">
        <f>F_Inputs!J491</f>
        <v/>
      </c>
      <c r="L488">
        <f>F_Inputs!K491</f>
        <v>0.93</v>
      </c>
      <c r="M488" t="str">
        <f xml:space="preserve"> INDEX(Lookup!$G$3:$G$32, MATCH('Inputs - allowances'!D488, Lookup!$F$3:$F$32, 0),)</f>
        <v>Ofwat enh WR</v>
      </c>
    </row>
    <row r="489" spans="3:13">
      <c r="C489" t="s">
        <v>309</v>
      </c>
      <c r="D489" t="s">
        <v>379</v>
      </c>
      <c r="E489" t="s">
        <v>380</v>
      </c>
      <c r="F489" t="s">
        <v>36</v>
      </c>
      <c r="G489" t="str">
        <f>F_Inputs!F492</f>
        <v/>
      </c>
      <c r="H489" t="str">
        <f>F_Inputs!G492</f>
        <v/>
      </c>
      <c r="I489" t="str">
        <f>F_Inputs!H492</f>
        <v/>
      </c>
      <c r="J489" t="str">
        <f>F_Inputs!I492</f>
        <v/>
      </c>
      <c r="K489" t="str">
        <f>F_Inputs!J492</f>
        <v/>
      </c>
      <c r="L489">
        <f>F_Inputs!K492</f>
        <v>38.896726223696398</v>
      </c>
      <c r="M489" t="str">
        <f xml:space="preserve"> INDEX(Lookup!$G$3:$G$32, MATCH('Inputs - allowances'!D489, Lookup!$F$3:$F$32, 0),)</f>
        <v>Ofwat enh WN</v>
      </c>
    </row>
    <row r="490" spans="3:13">
      <c r="C490" t="s">
        <v>309</v>
      </c>
      <c r="D490" t="s">
        <v>381</v>
      </c>
      <c r="E490" t="s">
        <v>382</v>
      </c>
      <c r="F490" t="s">
        <v>36</v>
      </c>
      <c r="G490" t="str">
        <f>F_Inputs!F493</f>
        <v/>
      </c>
      <c r="H490" t="str">
        <f>F_Inputs!G493</f>
        <v/>
      </c>
      <c r="I490" t="str">
        <f>F_Inputs!H493</f>
        <v/>
      </c>
      <c r="J490" t="str">
        <f>F_Inputs!I493</f>
        <v/>
      </c>
      <c r="K490" t="str">
        <f>F_Inputs!J493</f>
        <v/>
      </c>
      <c r="L490" t="str">
        <f>F_Inputs!K493</f>
        <v/>
      </c>
      <c r="M490" t="str">
        <f xml:space="preserve"> INDEX(Lookup!$G$3:$G$32, MATCH('Inputs - allowances'!D490, Lookup!$F$3:$F$32, 0),)</f>
        <v>Ofwat enh WWN</v>
      </c>
    </row>
    <row r="491" spans="3:13">
      <c r="C491" t="s">
        <v>309</v>
      </c>
      <c r="D491" t="s">
        <v>383</v>
      </c>
      <c r="E491" t="s">
        <v>384</v>
      </c>
      <c r="F491" t="s">
        <v>36</v>
      </c>
      <c r="G491" t="str">
        <f>F_Inputs!F494</f>
        <v/>
      </c>
      <c r="H491" t="str">
        <f>F_Inputs!G494</f>
        <v/>
      </c>
      <c r="I491" t="str">
        <f>F_Inputs!H494</f>
        <v/>
      </c>
      <c r="J491" t="str">
        <f>F_Inputs!I494</f>
        <v/>
      </c>
      <c r="K491" t="str">
        <f>F_Inputs!J494</f>
        <v/>
      </c>
      <c r="L491" t="str">
        <f>F_Inputs!K494</f>
        <v/>
      </c>
      <c r="M491" t="str">
        <f xml:space="preserve"> INDEX(Lookup!$G$3:$G$32, MATCH('Inputs - allowances'!D491, Lookup!$F$3:$F$32, 0),)</f>
        <v>Ofwat enh BIO</v>
      </c>
    </row>
    <row r="492" spans="3:13">
      <c r="C492" t="s">
        <v>309</v>
      </c>
      <c r="D492" t="s">
        <v>385</v>
      </c>
      <c r="E492" t="s">
        <v>386</v>
      </c>
      <c r="F492" t="s">
        <v>36</v>
      </c>
      <c r="G492" t="str">
        <f>F_Inputs!F495</f>
        <v/>
      </c>
      <c r="H492" t="str">
        <f>F_Inputs!G495</f>
        <v/>
      </c>
      <c r="I492" t="str">
        <f>F_Inputs!H495</f>
        <v/>
      </c>
      <c r="J492" t="str">
        <f>F_Inputs!I495</f>
        <v/>
      </c>
      <c r="K492" t="str">
        <f>F_Inputs!J495</f>
        <v/>
      </c>
      <c r="L492">
        <f>F_Inputs!K495</f>
        <v>0</v>
      </c>
      <c r="M492" t="str">
        <f xml:space="preserve"> INDEX(Lookup!$G$3:$G$32, MATCH('Inputs - allowances'!D492, Lookup!$F$3:$F$32, 0),)</f>
        <v>Ofwat 3rd WR</v>
      </c>
    </row>
    <row r="493" spans="3:13">
      <c r="C493" t="s">
        <v>309</v>
      </c>
      <c r="D493" t="s">
        <v>387</v>
      </c>
      <c r="E493" t="s">
        <v>388</v>
      </c>
      <c r="F493" t="s">
        <v>36</v>
      </c>
      <c r="G493" t="str">
        <f>F_Inputs!F496</f>
        <v/>
      </c>
      <c r="H493" t="str">
        <f>F_Inputs!G496</f>
        <v/>
      </c>
      <c r="I493" t="str">
        <f>F_Inputs!H496</f>
        <v/>
      </c>
      <c r="J493" t="str">
        <f>F_Inputs!I496</f>
        <v/>
      </c>
      <c r="K493" t="str">
        <f>F_Inputs!J496</f>
        <v/>
      </c>
      <c r="L493">
        <f>F_Inputs!K496</f>
        <v>9.8199634263310198</v>
      </c>
      <c r="M493" t="str">
        <f xml:space="preserve"> INDEX(Lookup!$G$3:$G$32, MATCH('Inputs - allowances'!D493, Lookup!$F$3:$F$32, 0),)</f>
        <v>Ofwat 3rd WN</v>
      </c>
    </row>
    <row r="494" spans="3:13">
      <c r="C494" t="s">
        <v>309</v>
      </c>
      <c r="D494" t="s">
        <v>389</v>
      </c>
      <c r="E494" t="s">
        <v>390</v>
      </c>
      <c r="F494" t="s">
        <v>36</v>
      </c>
      <c r="G494" t="str">
        <f>F_Inputs!F497</f>
        <v/>
      </c>
      <c r="H494" t="str">
        <f>F_Inputs!G497</f>
        <v/>
      </c>
      <c r="I494" t="str">
        <f>F_Inputs!H497</f>
        <v/>
      </c>
      <c r="J494" t="str">
        <f>F_Inputs!I497</f>
        <v/>
      </c>
      <c r="K494" t="str">
        <f>F_Inputs!J497</f>
        <v/>
      </c>
      <c r="L494" t="str">
        <f>F_Inputs!K497</f>
        <v/>
      </c>
      <c r="M494" t="str">
        <f xml:space="preserve"> INDEX(Lookup!$G$3:$G$32, MATCH('Inputs - allowances'!D494, Lookup!$F$3:$F$32, 0),)</f>
        <v>Ofwat 3rd WWN</v>
      </c>
    </row>
    <row r="495" spans="3:13">
      <c r="C495" t="s">
        <v>309</v>
      </c>
      <c r="D495" t="s">
        <v>391</v>
      </c>
      <c r="E495" t="s">
        <v>392</v>
      </c>
      <c r="F495" t="s">
        <v>36</v>
      </c>
      <c r="G495" t="str">
        <f>F_Inputs!F498</f>
        <v/>
      </c>
      <c r="H495" t="str">
        <f>F_Inputs!G498</f>
        <v/>
      </c>
      <c r="I495" t="str">
        <f>F_Inputs!H498</f>
        <v/>
      </c>
      <c r="J495" t="str">
        <f>F_Inputs!I498</f>
        <v/>
      </c>
      <c r="K495" t="str">
        <f>F_Inputs!J498</f>
        <v/>
      </c>
      <c r="L495" t="str">
        <f>F_Inputs!K498</f>
        <v/>
      </c>
      <c r="M495" t="str">
        <f xml:space="preserve"> INDEX(Lookup!$G$3:$G$32, MATCH('Inputs - allowances'!D495, Lookup!$F$3:$F$32, 0),)</f>
        <v>Ofwat 3rd BIO</v>
      </c>
    </row>
    <row r="496" spans="3:13">
      <c r="C496" t="s">
        <v>309</v>
      </c>
      <c r="D496" t="s">
        <v>393</v>
      </c>
      <c r="E496" t="s">
        <v>394</v>
      </c>
      <c r="F496" t="s">
        <v>36</v>
      </c>
      <c r="G496" t="str">
        <f>F_Inputs!F499</f>
        <v/>
      </c>
      <c r="H496" t="str">
        <f>F_Inputs!G499</f>
        <v/>
      </c>
      <c r="I496" t="str">
        <f>F_Inputs!H499</f>
        <v/>
      </c>
      <c r="J496" t="str">
        <f>F_Inputs!I499</f>
        <v/>
      </c>
      <c r="K496" t="str">
        <f>F_Inputs!J499</f>
        <v/>
      </c>
      <c r="L496">
        <f>F_Inputs!K499</f>
        <v>0</v>
      </c>
      <c r="M496" t="str">
        <f xml:space="preserve"> INDEX(Lookup!$G$3:$G$32, MATCH('Inputs - allowances'!D496, Lookup!$F$3:$F$32, 0),)</f>
        <v>Ofwat cash WR</v>
      </c>
    </row>
    <row r="497" spans="3:13">
      <c r="C497" t="s">
        <v>309</v>
      </c>
      <c r="D497" t="s">
        <v>395</v>
      </c>
      <c r="E497" t="s">
        <v>396</v>
      </c>
      <c r="F497" t="s">
        <v>36</v>
      </c>
      <c r="G497" t="str">
        <f>F_Inputs!F500</f>
        <v/>
      </c>
      <c r="H497" t="str">
        <f>F_Inputs!G500</f>
        <v/>
      </c>
      <c r="I497" t="str">
        <f>F_Inputs!H500</f>
        <v/>
      </c>
      <c r="J497" t="str">
        <f>F_Inputs!I500</f>
        <v/>
      </c>
      <c r="K497" t="str">
        <f>F_Inputs!J500</f>
        <v/>
      </c>
      <c r="L497">
        <f>F_Inputs!K500</f>
        <v>0</v>
      </c>
      <c r="M497" t="str">
        <f xml:space="preserve"> INDEX(Lookup!$G$3:$G$32, MATCH('Inputs - allowances'!D497, Lookup!$F$3:$F$32, 0),)</f>
        <v>Ofwat cash WN</v>
      </c>
    </row>
    <row r="498" spans="3:13">
      <c r="C498" t="s">
        <v>309</v>
      </c>
      <c r="D498" t="s">
        <v>397</v>
      </c>
      <c r="E498" t="s">
        <v>398</v>
      </c>
      <c r="F498" t="s">
        <v>36</v>
      </c>
      <c r="G498" t="str">
        <f>F_Inputs!F501</f>
        <v/>
      </c>
      <c r="H498" t="str">
        <f>F_Inputs!G501</f>
        <v/>
      </c>
      <c r="I498" t="str">
        <f>F_Inputs!H501</f>
        <v/>
      </c>
      <c r="J498" t="str">
        <f>F_Inputs!I501</f>
        <v/>
      </c>
      <c r="K498" t="str">
        <f>F_Inputs!J501</f>
        <v/>
      </c>
      <c r="L498">
        <f>F_Inputs!K501</f>
        <v>0</v>
      </c>
      <c r="M498" t="str">
        <f xml:space="preserve"> INDEX(Lookup!$G$3:$G$32, MATCH('Inputs - allowances'!D498, Lookup!$F$3:$F$32, 0),)</f>
        <v>Ofwat SDS WR</v>
      </c>
    </row>
    <row r="499" spans="3:13">
      <c r="C499" t="s">
        <v>309</v>
      </c>
      <c r="D499" t="s">
        <v>399</v>
      </c>
      <c r="E499" t="s">
        <v>400</v>
      </c>
      <c r="F499" t="s">
        <v>36</v>
      </c>
      <c r="G499" t="str">
        <f>F_Inputs!F502</f>
        <v/>
      </c>
      <c r="H499" t="str">
        <f>F_Inputs!G502</f>
        <v/>
      </c>
      <c r="I499" t="str">
        <f>F_Inputs!H502</f>
        <v/>
      </c>
      <c r="J499" t="str">
        <f>F_Inputs!I502</f>
        <v/>
      </c>
      <c r="K499" t="str">
        <f>F_Inputs!J502</f>
        <v/>
      </c>
      <c r="L499">
        <f>F_Inputs!K502</f>
        <v>0</v>
      </c>
      <c r="M499" t="str">
        <f xml:space="preserve"> INDEX(Lookup!$G$3:$G$32, MATCH('Inputs - allowances'!D499, Lookup!$F$3:$F$32, 0),)</f>
        <v>Ofwat SDS WN</v>
      </c>
    </row>
    <row r="500" spans="3:13">
      <c r="C500" t="s">
        <v>309</v>
      </c>
      <c r="D500" t="s">
        <v>401</v>
      </c>
      <c r="E500" t="s">
        <v>402</v>
      </c>
      <c r="F500" t="s">
        <v>36</v>
      </c>
      <c r="G500">
        <f>F_Inputs!F503</f>
        <v>0</v>
      </c>
      <c r="H500">
        <f>F_Inputs!G503</f>
        <v>0</v>
      </c>
      <c r="I500">
        <f>F_Inputs!H503</f>
        <v>0</v>
      </c>
      <c r="J500">
        <f>F_Inputs!I503</f>
        <v>0</v>
      </c>
      <c r="K500">
        <f>F_Inputs!J503</f>
        <v>0</v>
      </c>
      <c r="L500" t="str">
        <f>F_Inputs!K503</f>
        <v/>
      </c>
      <c r="M500" t="str">
        <f xml:space="preserve"> INDEX(Lookup!$G$3:$G$32, MATCH('Inputs - allowances'!D500, Lookup!$F$3:$F$32, 0),)</f>
        <v>Op lease WR</v>
      </c>
    </row>
    <row r="501" spans="3:13">
      <c r="C501" t="s">
        <v>309</v>
      </c>
      <c r="D501" t="s">
        <v>403</v>
      </c>
      <c r="E501" t="s">
        <v>404</v>
      </c>
      <c r="F501" t="s">
        <v>36</v>
      </c>
      <c r="G501">
        <f>F_Inputs!F504</f>
        <v>0</v>
      </c>
      <c r="H501">
        <f>F_Inputs!G504</f>
        <v>0</v>
      </c>
      <c r="I501">
        <f>F_Inputs!H504</f>
        <v>0</v>
      </c>
      <c r="J501">
        <f>F_Inputs!I504</f>
        <v>0</v>
      </c>
      <c r="K501">
        <f>F_Inputs!J504</f>
        <v>0</v>
      </c>
      <c r="L501" t="str">
        <f>F_Inputs!K504</f>
        <v/>
      </c>
      <c r="M501" t="str">
        <f xml:space="preserve"> INDEX(Lookup!$G$3:$G$32, MATCH('Inputs - allowances'!D501, Lookup!$F$3:$F$32, 0),)</f>
        <v>Op lease WN</v>
      </c>
    </row>
    <row r="502" spans="3:13">
      <c r="C502" t="s">
        <v>309</v>
      </c>
      <c r="D502" t="s">
        <v>405</v>
      </c>
      <c r="E502" t="s">
        <v>406</v>
      </c>
      <c r="F502" t="s">
        <v>36</v>
      </c>
      <c r="G502">
        <f>F_Inputs!F505</f>
        <v>0</v>
      </c>
      <c r="H502">
        <f>F_Inputs!G505</f>
        <v>0</v>
      </c>
      <c r="I502">
        <f>F_Inputs!H505</f>
        <v>0</v>
      </c>
      <c r="J502">
        <f>F_Inputs!I505</f>
        <v>0</v>
      </c>
      <c r="K502">
        <f>F_Inputs!J505</f>
        <v>0</v>
      </c>
      <c r="L502" t="str">
        <f>F_Inputs!K505</f>
        <v/>
      </c>
      <c r="M502" t="str">
        <f xml:space="preserve"> INDEX(Lookup!$G$3:$G$32, MATCH('Inputs - allowances'!D502, Lookup!$F$3:$F$32, 0),)</f>
        <v>Op lease WWN</v>
      </c>
    </row>
    <row r="503" spans="3:13">
      <c r="C503" t="s">
        <v>309</v>
      </c>
      <c r="D503" t="s">
        <v>407</v>
      </c>
      <c r="E503" t="s">
        <v>408</v>
      </c>
      <c r="F503" t="s">
        <v>36</v>
      </c>
      <c r="G503">
        <f>F_Inputs!F506</f>
        <v>0</v>
      </c>
      <c r="H503">
        <f>F_Inputs!G506</f>
        <v>0</v>
      </c>
      <c r="I503">
        <f>F_Inputs!H506</f>
        <v>0</v>
      </c>
      <c r="J503">
        <f>F_Inputs!I506</f>
        <v>0</v>
      </c>
      <c r="K503">
        <f>F_Inputs!J506</f>
        <v>0</v>
      </c>
      <c r="L503" t="str">
        <f>F_Inputs!K506</f>
        <v/>
      </c>
      <c r="M503" t="str">
        <f xml:space="preserve"> INDEX(Lookup!$G$3:$G$32, MATCH('Inputs - allowances'!D503, Lookup!$F$3:$F$32, 0),)</f>
        <v>Op lease BIO</v>
      </c>
    </row>
    <row r="504" spans="3:13">
      <c r="C504" t="s">
        <v>309</v>
      </c>
      <c r="D504" t="s">
        <v>409</v>
      </c>
      <c r="E504" t="s">
        <v>410</v>
      </c>
      <c r="F504" t="s">
        <v>36</v>
      </c>
      <c r="G504">
        <f>F_Inputs!F507</f>
        <v>0</v>
      </c>
      <c r="H504">
        <f>F_Inputs!G507</f>
        <v>0</v>
      </c>
      <c r="I504">
        <f>F_Inputs!H507</f>
        <v>0</v>
      </c>
      <c r="J504">
        <f>F_Inputs!I507</f>
        <v>0</v>
      </c>
      <c r="K504">
        <f>F_Inputs!J507</f>
        <v>0</v>
      </c>
      <c r="L504" t="str">
        <f>F_Inputs!K507</f>
        <v/>
      </c>
      <c r="M504" t="str">
        <f xml:space="preserve"> INDEX(Lookup!$G$3:$G$32, MATCH('Inputs - allowances'!D504, Lookup!$F$3:$F$32, 0),)</f>
        <v>Op lease DMMY</v>
      </c>
    </row>
    <row r="505" spans="3:13">
      <c r="C505" t="s">
        <v>309</v>
      </c>
      <c r="D505" t="s">
        <v>411</v>
      </c>
      <c r="E505" t="s">
        <v>412</v>
      </c>
      <c r="F505" t="s">
        <v>36</v>
      </c>
      <c r="G505">
        <f>F_Inputs!F508</f>
        <v>0</v>
      </c>
      <c r="H505">
        <f>F_Inputs!G508</f>
        <v>0</v>
      </c>
      <c r="I505">
        <f>F_Inputs!H508</f>
        <v>0</v>
      </c>
      <c r="J505">
        <f>F_Inputs!I508</f>
        <v>0</v>
      </c>
      <c r="K505">
        <f>F_Inputs!J508</f>
        <v>0</v>
      </c>
      <c r="L505" t="str">
        <f>F_Inputs!K508</f>
        <v/>
      </c>
      <c r="M505" t="str">
        <f xml:space="preserve"> INDEX(Lookup!$G$3:$G$32, MATCH('Inputs - allowances'!D505, Lookup!$F$3:$F$32, 0),)</f>
        <v>PDRC WR</v>
      </c>
    </row>
    <row r="506" spans="3:13">
      <c r="C506" t="s">
        <v>309</v>
      </c>
      <c r="D506" t="s">
        <v>413</v>
      </c>
      <c r="E506" t="s">
        <v>414</v>
      </c>
      <c r="F506" t="s">
        <v>36</v>
      </c>
      <c r="G506">
        <f>F_Inputs!F509</f>
        <v>0</v>
      </c>
      <c r="H506">
        <f>F_Inputs!G509</f>
        <v>0</v>
      </c>
      <c r="I506">
        <f>F_Inputs!H509</f>
        <v>0</v>
      </c>
      <c r="J506">
        <f>F_Inputs!I509</f>
        <v>0</v>
      </c>
      <c r="K506">
        <f>F_Inputs!J509</f>
        <v>0</v>
      </c>
      <c r="L506" t="str">
        <f>F_Inputs!K509</f>
        <v/>
      </c>
      <c r="M506" t="str">
        <f xml:space="preserve"> INDEX(Lookup!$G$3:$G$32, MATCH('Inputs - allowances'!D506, Lookup!$F$3:$F$32, 0),)</f>
        <v>PDRC WN</v>
      </c>
    </row>
    <row r="507" spans="3:13">
      <c r="C507" t="s">
        <v>309</v>
      </c>
      <c r="D507" t="s">
        <v>415</v>
      </c>
      <c r="E507" t="s">
        <v>416</v>
      </c>
      <c r="F507" t="s">
        <v>36</v>
      </c>
      <c r="G507" t="str">
        <f>F_Inputs!F510</f>
        <v/>
      </c>
      <c r="H507" t="str">
        <f>F_Inputs!G510</f>
        <v/>
      </c>
      <c r="I507" t="str">
        <f>F_Inputs!H510</f>
        <v/>
      </c>
      <c r="J507" t="str">
        <f>F_Inputs!I510</f>
        <v/>
      </c>
      <c r="K507" t="str">
        <f>F_Inputs!J510</f>
        <v/>
      </c>
      <c r="L507" t="str">
        <f>F_Inputs!K510</f>
        <v/>
      </c>
      <c r="M507" t="str">
        <f xml:space="preserve"> INDEX(Lookup!$G$3:$G$32, MATCH('Inputs - allowances'!D507, Lookup!$F$3:$F$32, 0),)</f>
        <v>PDRC WWN</v>
      </c>
    </row>
    <row r="508" spans="3:13">
      <c r="C508" t="s">
        <v>309</v>
      </c>
      <c r="D508" t="s">
        <v>417</v>
      </c>
      <c r="E508" t="s">
        <v>418</v>
      </c>
      <c r="F508" t="s">
        <v>36</v>
      </c>
      <c r="G508" t="str">
        <f>F_Inputs!F511</f>
        <v/>
      </c>
      <c r="H508" t="str">
        <f>F_Inputs!G511</f>
        <v/>
      </c>
      <c r="I508" t="str">
        <f>F_Inputs!H511</f>
        <v/>
      </c>
      <c r="J508" t="str">
        <f>F_Inputs!I511</f>
        <v/>
      </c>
      <c r="K508" t="str">
        <f>F_Inputs!J511</f>
        <v/>
      </c>
      <c r="L508" t="str">
        <f>F_Inputs!K511</f>
        <v/>
      </c>
      <c r="M508" t="str">
        <f xml:space="preserve"> INDEX(Lookup!$G$3:$G$32, MATCH('Inputs - allowances'!D508, Lookup!$F$3:$F$32, 0),)</f>
        <v>PDRC BIO</v>
      </c>
    </row>
    <row r="509" spans="3:13">
      <c r="C509" t="s">
        <v>309</v>
      </c>
      <c r="D509" t="s">
        <v>419</v>
      </c>
      <c r="E509" t="s">
        <v>420</v>
      </c>
      <c r="F509" t="s">
        <v>36</v>
      </c>
      <c r="G509" t="str">
        <f>F_Inputs!F512</f>
        <v/>
      </c>
      <c r="H509" t="str">
        <f>F_Inputs!G512</f>
        <v/>
      </c>
      <c r="I509" t="str">
        <f>F_Inputs!H512</f>
        <v/>
      </c>
      <c r="J509" t="str">
        <f>F_Inputs!I512</f>
        <v/>
      </c>
      <c r="K509" t="str">
        <f>F_Inputs!J512</f>
        <v/>
      </c>
      <c r="L509" t="str">
        <f>F_Inputs!K512</f>
        <v/>
      </c>
      <c r="M509" t="str">
        <f xml:space="preserve"> INDEX(Lookup!$G$3:$G$32, MATCH('Inputs - allowances'!D509, Lookup!$F$3:$F$32, 0),)</f>
        <v>PDRC DMMY</v>
      </c>
    </row>
    <row r="510" spans="3:13">
      <c r="C510" t="s">
        <v>309</v>
      </c>
      <c r="D510" t="s">
        <v>421</v>
      </c>
      <c r="E510" t="s">
        <v>422</v>
      </c>
      <c r="F510" t="s">
        <v>36</v>
      </c>
      <c r="G510">
        <f>F_Inputs!F513</f>
        <v>0</v>
      </c>
      <c r="H510">
        <f>F_Inputs!G513</f>
        <v>0</v>
      </c>
      <c r="I510">
        <f>F_Inputs!H513</f>
        <v>0</v>
      </c>
      <c r="J510">
        <f>F_Inputs!I513</f>
        <v>0</v>
      </c>
      <c r="K510">
        <f>F_Inputs!J513</f>
        <v>0</v>
      </c>
      <c r="L510">
        <f>F_Inputs!K513</f>
        <v>0</v>
      </c>
      <c r="M510" t="str">
        <f xml:space="preserve"> INDEX(Lookup!$G$3:$G$32, MATCH('Inputs - allowances'!D510, Lookup!$F$3:$F$32, 0),)</f>
        <v>Ofwat enh DMMY</v>
      </c>
    </row>
    <row r="511" spans="3:13">
      <c r="C511" t="s">
        <v>309</v>
      </c>
      <c r="D511" t="s">
        <v>423</v>
      </c>
      <c r="E511" t="s">
        <v>424</v>
      </c>
      <c r="F511" t="s">
        <v>36</v>
      </c>
      <c r="G511" t="str">
        <f>F_Inputs!F514</f>
        <v/>
      </c>
      <c r="H511" t="str">
        <f>F_Inputs!G514</f>
        <v/>
      </c>
      <c r="I511" t="str">
        <f>F_Inputs!H514</f>
        <v/>
      </c>
      <c r="J511" t="str">
        <f>F_Inputs!I514</f>
        <v/>
      </c>
      <c r="K511" t="str">
        <f>F_Inputs!J514</f>
        <v/>
      </c>
      <c r="L511" t="str">
        <f>F_Inputs!K514</f>
        <v/>
      </c>
      <c r="M511" t="str">
        <f xml:space="preserve"> INDEX(Lookup!$G$3:$G$32, MATCH('Inputs - allowances'!D511, Lookup!$F$3:$F$32, 0),)</f>
        <v>Ofwat enh DMMY</v>
      </c>
    </row>
    <row r="512" spans="3:13">
      <c r="C512" t="s">
        <v>309</v>
      </c>
      <c r="D512" t="s">
        <v>425</v>
      </c>
      <c r="E512" t="s">
        <v>426</v>
      </c>
      <c r="F512" t="s">
        <v>36</v>
      </c>
      <c r="G512" t="str">
        <f>F_Inputs!F515</f>
        <v/>
      </c>
      <c r="H512" t="str">
        <f>F_Inputs!G515</f>
        <v/>
      </c>
      <c r="I512" t="str">
        <f>F_Inputs!H515</f>
        <v/>
      </c>
      <c r="J512" t="str">
        <f>F_Inputs!I515</f>
        <v/>
      </c>
      <c r="K512" t="str">
        <f>F_Inputs!J515</f>
        <v/>
      </c>
      <c r="L512">
        <f>F_Inputs!K515</f>
        <v>1.21702897907136</v>
      </c>
      <c r="M512" t="str">
        <f xml:space="preserve"> INDEX(Lookup!$G$3:$G$32, MATCH('Inputs - allowances'!D512, Lookup!$F$3:$F$32, 0),)</f>
        <v>Ofwat non-s185 WN</v>
      </c>
    </row>
    <row r="513" spans="3:13">
      <c r="C513" t="s">
        <v>309</v>
      </c>
      <c r="D513" t="s">
        <v>427</v>
      </c>
      <c r="E513" t="s">
        <v>428</v>
      </c>
      <c r="F513" t="s">
        <v>36</v>
      </c>
      <c r="G513" t="str">
        <f>F_Inputs!F516</f>
        <v/>
      </c>
      <c r="H513" t="str">
        <f>F_Inputs!G516</f>
        <v/>
      </c>
      <c r="I513" t="str">
        <f>F_Inputs!H516</f>
        <v/>
      </c>
      <c r="J513" t="str">
        <f>F_Inputs!I516</f>
        <v/>
      </c>
      <c r="K513" t="str">
        <f>F_Inputs!J516</f>
        <v/>
      </c>
      <c r="L513" t="str">
        <f>F_Inputs!K516</f>
        <v/>
      </c>
      <c r="M513" t="str">
        <f xml:space="preserve"> INDEX(Lookup!$G$3:$G$32, MATCH('Inputs - allowances'!D513, Lookup!$F$3:$F$32, 0),)</f>
        <v>Ofwat non-s185 WWN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FFCC"/>
  </sheetPr>
  <dimension ref="A1:W42"/>
  <sheetViews>
    <sheetView workbookViewId="0"/>
  </sheetViews>
  <sheetFormatPr defaultRowHeight="14.45"/>
  <cols>
    <col min="3" max="3" width="9.5703125" bestFit="1" customWidth="1"/>
    <col min="4" max="6" width="9" bestFit="1" customWidth="1"/>
  </cols>
  <sheetData>
    <row r="1" spans="1:23">
      <c r="A1" s="12" t="s">
        <v>429</v>
      </c>
      <c r="M1" s="12" t="s">
        <v>430</v>
      </c>
    </row>
    <row r="2" spans="1:23">
      <c r="A2" s="12"/>
      <c r="B2" s="26" t="s">
        <v>431</v>
      </c>
      <c r="M2" s="12"/>
      <c r="N2" s="26" t="s">
        <v>431</v>
      </c>
    </row>
    <row r="3" spans="1:23">
      <c r="B3" s="5" t="s">
        <v>432</v>
      </c>
      <c r="C3" s="5"/>
      <c r="D3" s="5" t="s">
        <v>433</v>
      </c>
      <c r="E3" s="5"/>
      <c r="F3" s="5" t="s">
        <v>434</v>
      </c>
      <c r="G3" s="5"/>
      <c r="H3" s="5" t="s">
        <v>435</v>
      </c>
      <c r="I3" s="5"/>
      <c r="J3" s="5" t="s">
        <v>436</v>
      </c>
      <c r="K3" s="5"/>
      <c r="N3" s="5" t="s">
        <v>432</v>
      </c>
      <c r="O3" s="5"/>
      <c r="P3" s="5" t="s">
        <v>433</v>
      </c>
      <c r="Q3" s="5"/>
      <c r="R3" s="5" t="s">
        <v>434</v>
      </c>
      <c r="S3" s="5"/>
      <c r="T3" s="5" t="s">
        <v>435</v>
      </c>
      <c r="U3" s="5"/>
      <c r="V3" s="5" t="s">
        <v>436</v>
      </c>
      <c r="W3" s="5"/>
    </row>
    <row r="4" spans="1:23">
      <c r="B4" s="5" t="s">
        <v>437</v>
      </c>
      <c r="C4" s="5" t="s">
        <v>438</v>
      </c>
      <c r="D4" s="5" t="s">
        <v>437</v>
      </c>
      <c r="E4" s="5" t="s">
        <v>438</v>
      </c>
      <c r="F4" s="5" t="s">
        <v>437</v>
      </c>
      <c r="G4" s="5" t="s">
        <v>438</v>
      </c>
      <c r="H4" s="5" t="s">
        <v>437</v>
      </c>
      <c r="I4" s="5" t="s">
        <v>438</v>
      </c>
      <c r="J4" s="5" t="s">
        <v>437</v>
      </c>
      <c r="K4" s="5" t="s">
        <v>438</v>
      </c>
      <c r="N4" s="5" t="s">
        <v>437</v>
      </c>
      <c r="O4" s="5" t="s">
        <v>438</v>
      </c>
      <c r="P4" s="5" t="s">
        <v>437</v>
      </c>
      <c r="Q4" s="5" t="s">
        <v>438</v>
      </c>
      <c r="R4" s="5" t="s">
        <v>437</v>
      </c>
      <c r="S4" s="5" t="s">
        <v>438</v>
      </c>
      <c r="T4" s="5" t="s">
        <v>437</v>
      </c>
      <c r="U4" s="5" t="s">
        <v>438</v>
      </c>
      <c r="V4" s="5" t="s">
        <v>437</v>
      </c>
      <c r="W4" s="5" t="s">
        <v>438</v>
      </c>
    </row>
    <row r="5" spans="1:23">
      <c r="A5" s="3" t="s">
        <v>33</v>
      </c>
      <c r="B5" s="9">
        <f>B26</f>
        <v>-11.352</v>
      </c>
      <c r="C5" s="9">
        <f t="shared" ref="C5:K5" si="0">C26</f>
        <v>0</v>
      </c>
      <c r="D5" s="9">
        <f t="shared" si="0"/>
        <v>-13.443</v>
      </c>
      <c r="E5" s="9">
        <f t="shared" si="0"/>
        <v>0</v>
      </c>
      <c r="F5" s="9">
        <f t="shared" si="0"/>
        <v>0</v>
      </c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M5" s="3" t="s">
        <v>33</v>
      </c>
      <c r="N5" s="9">
        <f>N26</f>
        <v>0</v>
      </c>
      <c r="O5" s="9">
        <f t="shared" ref="O5:W5" si="1">O26</f>
        <v>0</v>
      </c>
      <c r="P5" s="9">
        <f t="shared" si="1"/>
        <v>-1.3120952504853969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</row>
    <row r="6" spans="1:23">
      <c r="A6" s="3" t="s">
        <v>298</v>
      </c>
      <c r="B6" s="9">
        <f t="shared" ref="B6:K6" si="2">B27</f>
        <v>0</v>
      </c>
      <c r="C6" s="9">
        <f t="shared" si="2"/>
        <v>0</v>
      </c>
      <c r="D6" s="9">
        <f t="shared" si="2"/>
        <v>0</v>
      </c>
      <c r="E6" s="9">
        <f t="shared" si="2"/>
        <v>0</v>
      </c>
      <c r="F6" s="9">
        <f t="shared" si="2"/>
        <v>0</v>
      </c>
      <c r="G6" s="9">
        <f t="shared" si="2"/>
        <v>0</v>
      </c>
      <c r="H6" s="9">
        <f t="shared" si="2"/>
        <v>0</v>
      </c>
      <c r="I6" s="9">
        <f t="shared" si="2"/>
        <v>0</v>
      </c>
      <c r="J6" s="9">
        <f t="shared" si="2"/>
        <v>0</v>
      </c>
      <c r="K6" s="9">
        <f t="shared" si="2"/>
        <v>0</v>
      </c>
      <c r="M6" s="3" t="s">
        <v>298</v>
      </c>
      <c r="N6" s="9">
        <f t="shared" ref="N6:W6" si="3">N27</f>
        <v>0</v>
      </c>
      <c r="O6" s="9">
        <f t="shared" si="3"/>
        <v>0</v>
      </c>
      <c r="P6" s="9">
        <f t="shared" si="3"/>
        <v>-0.45856643241462869</v>
      </c>
      <c r="Q6" s="9">
        <f t="shared" si="3"/>
        <v>0</v>
      </c>
      <c r="R6" s="9">
        <f t="shared" si="3"/>
        <v>-2.4336022494629132E-2</v>
      </c>
      <c r="S6" s="9">
        <f t="shared" si="3"/>
        <v>0</v>
      </c>
      <c r="T6" s="9">
        <f t="shared" si="3"/>
        <v>0</v>
      </c>
      <c r="U6" s="9">
        <f t="shared" si="3"/>
        <v>0</v>
      </c>
      <c r="V6" s="9">
        <f t="shared" si="3"/>
        <v>0</v>
      </c>
      <c r="W6" s="9">
        <f t="shared" si="3"/>
        <v>0</v>
      </c>
    </row>
    <row r="7" spans="1:23">
      <c r="A7" s="3" t="s">
        <v>299</v>
      </c>
      <c r="B7" s="9">
        <f t="shared" ref="B7:K7" si="4">B28</f>
        <v>0</v>
      </c>
      <c r="C7" s="9">
        <f t="shared" si="4"/>
        <v>-0.42599999999999999</v>
      </c>
      <c r="D7" s="9">
        <f t="shared" si="4"/>
        <v>0</v>
      </c>
      <c r="E7" s="9">
        <f t="shared" si="4"/>
        <v>0</v>
      </c>
      <c r="F7" s="9">
        <f t="shared" si="4"/>
        <v>0</v>
      </c>
      <c r="G7" s="9">
        <f t="shared" si="4"/>
        <v>0</v>
      </c>
      <c r="H7" s="9">
        <f t="shared" si="4"/>
        <v>0</v>
      </c>
      <c r="I7" s="9">
        <f t="shared" si="4"/>
        <v>0</v>
      </c>
      <c r="J7" s="9">
        <f t="shared" si="4"/>
        <v>0</v>
      </c>
      <c r="K7" s="9">
        <f t="shared" si="4"/>
        <v>0</v>
      </c>
      <c r="M7" s="3" t="s">
        <v>299</v>
      </c>
      <c r="N7" s="9">
        <f t="shared" ref="N7:W7" si="5">N28</f>
        <v>0</v>
      </c>
      <c r="O7" s="9">
        <f t="shared" si="5"/>
        <v>0</v>
      </c>
      <c r="P7" s="9">
        <f t="shared" si="5"/>
        <v>-4.2160000000000002</v>
      </c>
      <c r="Q7" s="9">
        <f t="shared" si="5"/>
        <v>0</v>
      </c>
      <c r="R7" s="9">
        <f t="shared" si="5"/>
        <v>-1.306</v>
      </c>
      <c r="S7" s="9">
        <f t="shared" si="5"/>
        <v>0</v>
      </c>
      <c r="T7" s="9">
        <f t="shared" si="5"/>
        <v>0</v>
      </c>
      <c r="U7" s="9">
        <f t="shared" si="5"/>
        <v>0</v>
      </c>
      <c r="V7" s="9">
        <f t="shared" si="5"/>
        <v>0</v>
      </c>
      <c r="W7" s="9">
        <f t="shared" si="5"/>
        <v>0</v>
      </c>
    </row>
    <row r="8" spans="1:23">
      <c r="A8" s="3" t="s">
        <v>313</v>
      </c>
      <c r="B8" s="9">
        <f t="shared" ref="B8:K8" si="6">B29</f>
        <v>0</v>
      </c>
      <c r="C8" s="9">
        <f t="shared" si="6"/>
        <v>-45.277000000000001</v>
      </c>
      <c r="D8" s="9">
        <f t="shared" si="6"/>
        <v>0</v>
      </c>
      <c r="E8" s="9">
        <f t="shared" si="6"/>
        <v>0</v>
      </c>
      <c r="F8" s="9">
        <f t="shared" si="6"/>
        <v>0</v>
      </c>
      <c r="G8" s="9">
        <f t="shared" si="6"/>
        <v>0</v>
      </c>
      <c r="H8" s="9">
        <f t="shared" si="6"/>
        <v>0</v>
      </c>
      <c r="I8" s="9">
        <f t="shared" si="6"/>
        <v>0</v>
      </c>
      <c r="J8" s="9">
        <f t="shared" si="6"/>
        <v>0</v>
      </c>
      <c r="K8" s="9">
        <f t="shared" si="6"/>
        <v>0</v>
      </c>
      <c r="M8" s="3" t="s">
        <v>313</v>
      </c>
      <c r="N8" s="9">
        <f t="shared" ref="N8:W8" si="7">N29</f>
        <v>0</v>
      </c>
      <c r="O8" s="9">
        <f t="shared" si="7"/>
        <v>0</v>
      </c>
      <c r="P8" s="9">
        <f t="shared" si="7"/>
        <v>-60.887622188317678</v>
      </c>
      <c r="Q8" s="9">
        <f t="shared" si="7"/>
        <v>0</v>
      </c>
      <c r="R8" s="9">
        <f t="shared" si="7"/>
        <v>-41.560370750343395</v>
      </c>
      <c r="S8" s="9">
        <f t="shared" si="7"/>
        <v>0</v>
      </c>
      <c r="T8" s="9">
        <f t="shared" si="7"/>
        <v>0</v>
      </c>
      <c r="U8" s="9">
        <f t="shared" si="7"/>
        <v>0</v>
      </c>
      <c r="V8" s="9">
        <f t="shared" si="7"/>
        <v>0</v>
      </c>
      <c r="W8" s="9">
        <f t="shared" si="7"/>
        <v>0</v>
      </c>
    </row>
    <row r="9" spans="1:23">
      <c r="A9" s="3" t="s">
        <v>300</v>
      </c>
      <c r="B9" s="9">
        <f t="shared" ref="B9:K9" si="8">B30</f>
        <v>0</v>
      </c>
      <c r="C9" s="9">
        <f t="shared" si="8"/>
        <v>-38.703000000000003</v>
      </c>
      <c r="D9" s="9">
        <f t="shared" si="8"/>
        <v>0</v>
      </c>
      <c r="E9" s="9">
        <f t="shared" si="8"/>
        <v>-43.31</v>
      </c>
      <c r="F9" s="9">
        <f t="shared" si="8"/>
        <v>0</v>
      </c>
      <c r="G9" s="9">
        <f t="shared" si="8"/>
        <v>0</v>
      </c>
      <c r="H9" s="9">
        <f t="shared" si="8"/>
        <v>0</v>
      </c>
      <c r="I9" s="9">
        <f t="shared" si="8"/>
        <v>0</v>
      </c>
      <c r="J9" s="9">
        <f t="shared" si="8"/>
        <v>0</v>
      </c>
      <c r="K9" s="9">
        <f t="shared" si="8"/>
        <v>0</v>
      </c>
      <c r="M9" s="3" t="s">
        <v>300</v>
      </c>
      <c r="N9" s="9">
        <f t="shared" ref="N9:W9" si="9">N30</f>
        <v>0</v>
      </c>
      <c r="O9" s="9">
        <f t="shared" si="9"/>
        <v>0</v>
      </c>
      <c r="P9" s="9">
        <f t="shared" si="9"/>
        <v>0</v>
      </c>
      <c r="Q9" s="9">
        <f t="shared" si="9"/>
        <v>0</v>
      </c>
      <c r="R9" s="9">
        <f t="shared" si="9"/>
        <v>0</v>
      </c>
      <c r="S9" s="9">
        <f t="shared" si="9"/>
        <v>0</v>
      </c>
      <c r="T9" s="9">
        <f t="shared" si="9"/>
        <v>0</v>
      </c>
      <c r="U9" s="9">
        <f t="shared" si="9"/>
        <v>0</v>
      </c>
      <c r="V9" s="9">
        <f t="shared" si="9"/>
        <v>0</v>
      </c>
      <c r="W9" s="9">
        <f t="shared" si="9"/>
        <v>0</v>
      </c>
    </row>
    <row r="10" spans="1:23">
      <c r="A10" s="3" t="s">
        <v>311</v>
      </c>
      <c r="B10" s="9">
        <f t="shared" ref="B10:K10" si="10">B31</f>
        <v>0</v>
      </c>
      <c r="C10" s="9">
        <f t="shared" si="10"/>
        <v>0</v>
      </c>
      <c r="D10" s="9">
        <f t="shared" si="10"/>
        <v>0</v>
      </c>
      <c r="E10" s="9">
        <f t="shared" si="10"/>
        <v>0</v>
      </c>
      <c r="F10" s="9">
        <f t="shared" si="10"/>
        <v>0</v>
      </c>
      <c r="G10" s="9">
        <f t="shared" si="10"/>
        <v>0</v>
      </c>
      <c r="H10" s="9">
        <f t="shared" si="10"/>
        <v>0</v>
      </c>
      <c r="I10" s="9">
        <f t="shared" si="10"/>
        <v>0</v>
      </c>
      <c r="J10" s="9">
        <f t="shared" si="10"/>
        <v>0</v>
      </c>
      <c r="K10" s="9">
        <f t="shared" si="10"/>
        <v>0</v>
      </c>
      <c r="M10" s="3" t="s">
        <v>311</v>
      </c>
      <c r="N10" s="9">
        <f t="shared" ref="N10:W10" si="11">N31</f>
        <v>0</v>
      </c>
      <c r="O10" s="9">
        <f t="shared" si="11"/>
        <v>0</v>
      </c>
      <c r="P10" s="9">
        <f t="shared" si="11"/>
        <v>-81.240509484520729</v>
      </c>
      <c r="Q10" s="9">
        <f t="shared" si="11"/>
        <v>0</v>
      </c>
      <c r="R10" s="9">
        <f t="shared" si="11"/>
        <v>-17.584739036104221</v>
      </c>
      <c r="S10" s="9">
        <f t="shared" si="11"/>
        <v>0</v>
      </c>
      <c r="T10" s="9">
        <f t="shared" si="11"/>
        <v>0</v>
      </c>
      <c r="U10" s="9">
        <f t="shared" si="11"/>
        <v>0</v>
      </c>
      <c r="V10" s="9">
        <f t="shared" si="11"/>
        <v>0</v>
      </c>
      <c r="W10" s="9">
        <f t="shared" si="11"/>
        <v>0</v>
      </c>
    </row>
    <row r="11" spans="1:23">
      <c r="A11" s="3" t="s">
        <v>312</v>
      </c>
      <c r="B11" s="9">
        <f t="shared" ref="B11:K11" si="12">B32</f>
        <v>0</v>
      </c>
      <c r="C11" s="9">
        <f t="shared" si="12"/>
        <v>0</v>
      </c>
      <c r="D11" s="9">
        <f t="shared" si="12"/>
        <v>0</v>
      </c>
      <c r="E11" s="9">
        <f t="shared" si="12"/>
        <v>0</v>
      </c>
      <c r="F11" s="9">
        <f t="shared" si="12"/>
        <v>0</v>
      </c>
      <c r="G11" s="9">
        <f t="shared" si="12"/>
        <v>0</v>
      </c>
      <c r="H11" s="9">
        <f t="shared" si="12"/>
        <v>0</v>
      </c>
      <c r="I11" s="9">
        <f t="shared" si="12"/>
        <v>0</v>
      </c>
      <c r="J11" s="9">
        <f t="shared" si="12"/>
        <v>0</v>
      </c>
      <c r="K11" s="9">
        <f t="shared" si="12"/>
        <v>0</v>
      </c>
      <c r="M11" s="3" t="s">
        <v>312</v>
      </c>
      <c r="N11" s="9">
        <f t="shared" ref="N11:W11" si="13">N32</f>
        <v>0</v>
      </c>
      <c r="O11" s="9">
        <f t="shared" si="13"/>
        <v>0</v>
      </c>
      <c r="P11" s="9">
        <f t="shared" si="13"/>
        <v>-0.46499999999999997</v>
      </c>
      <c r="Q11" s="9">
        <f t="shared" si="13"/>
        <v>0</v>
      </c>
      <c r="R11" s="9">
        <f t="shared" si="13"/>
        <v>-0.04</v>
      </c>
      <c r="S11" s="9">
        <f t="shared" si="13"/>
        <v>0</v>
      </c>
      <c r="T11" s="9">
        <f t="shared" si="13"/>
        <v>0</v>
      </c>
      <c r="U11" s="9">
        <f t="shared" si="13"/>
        <v>0</v>
      </c>
      <c r="V11" s="9">
        <f t="shared" si="13"/>
        <v>0</v>
      </c>
      <c r="W11" s="9">
        <f t="shared" si="13"/>
        <v>0</v>
      </c>
    </row>
    <row r="12" spans="1:23">
      <c r="A12" s="3" t="s">
        <v>301</v>
      </c>
      <c r="B12" s="9">
        <f t="shared" ref="B12:K12" si="14">B33</f>
        <v>0</v>
      </c>
      <c r="C12" s="9">
        <f t="shared" si="14"/>
        <v>-116.322</v>
      </c>
      <c r="D12" s="9">
        <f t="shared" si="14"/>
        <v>0</v>
      </c>
      <c r="E12" s="9">
        <f t="shared" si="14"/>
        <v>-62.920999999999999</v>
      </c>
      <c r="F12" s="9">
        <f t="shared" si="14"/>
        <v>0</v>
      </c>
      <c r="G12" s="9">
        <f t="shared" si="14"/>
        <v>0</v>
      </c>
      <c r="H12" s="9">
        <f t="shared" si="14"/>
        <v>0</v>
      </c>
      <c r="I12" s="9">
        <f t="shared" si="14"/>
        <v>0</v>
      </c>
      <c r="J12" s="9">
        <f t="shared" si="14"/>
        <v>0</v>
      </c>
      <c r="K12" s="9">
        <f t="shared" si="14"/>
        <v>0</v>
      </c>
      <c r="M12" s="3" t="s">
        <v>301</v>
      </c>
      <c r="N12" s="9">
        <f t="shared" ref="N12:W12" si="15">N33</f>
        <v>0</v>
      </c>
      <c r="O12" s="9">
        <f t="shared" si="15"/>
        <v>0</v>
      </c>
      <c r="P12" s="9">
        <f t="shared" si="15"/>
        <v>-51.215025694836356</v>
      </c>
      <c r="Q12" s="9">
        <f t="shared" si="15"/>
        <v>0</v>
      </c>
      <c r="R12" s="9">
        <f t="shared" si="15"/>
        <v>-96.152116849219382</v>
      </c>
      <c r="S12" s="9">
        <f t="shared" si="15"/>
        <v>0</v>
      </c>
      <c r="T12" s="9">
        <f t="shared" si="15"/>
        <v>0</v>
      </c>
      <c r="U12" s="9">
        <f t="shared" si="15"/>
        <v>0</v>
      </c>
      <c r="V12" s="9">
        <f t="shared" si="15"/>
        <v>0</v>
      </c>
      <c r="W12" s="9">
        <f t="shared" si="15"/>
        <v>0</v>
      </c>
    </row>
    <row r="13" spans="1:23">
      <c r="A13" s="3" t="s">
        <v>310</v>
      </c>
      <c r="B13" s="9">
        <f t="shared" ref="B13:K13" si="16">B34</f>
        <v>0</v>
      </c>
      <c r="C13" s="9">
        <f t="shared" si="16"/>
        <v>0</v>
      </c>
      <c r="D13" s="9">
        <f t="shared" si="16"/>
        <v>0</v>
      </c>
      <c r="E13" s="9">
        <f t="shared" si="16"/>
        <v>0</v>
      </c>
      <c r="F13" s="9">
        <f t="shared" si="16"/>
        <v>0</v>
      </c>
      <c r="G13" s="9">
        <f t="shared" si="16"/>
        <v>0</v>
      </c>
      <c r="H13" s="9">
        <f t="shared" si="16"/>
        <v>0</v>
      </c>
      <c r="I13" s="9">
        <f t="shared" si="16"/>
        <v>0</v>
      </c>
      <c r="J13" s="9">
        <f t="shared" si="16"/>
        <v>0</v>
      </c>
      <c r="K13" s="9">
        <f t="shared" si="16"/>
        <v>0</v>
      </c>
      <c r="M13" s="3" t="s">
        <v>310</v>
      </c>
      <c r="N13" s="9">
        <f t="shared" ref="N13:W13" si="17">N34</f>
        <v>0</v>
      </c>
      <c r="O13" s="9">
        <f t="shared" si="17"/>
        <v>0</v>
      </c>
      <c r="P13" s="9">
        <f t="shared" si="17"/>
        <v>-6.29</v>
      </c>
      <c r="Q13" s="9">
        <f t="shared" si="17"/>
        <v>0</v>
      </c>
      <c r="R13" s="9">
        <f t="shared" si="17"/>
        <v>-9.7050000000000001</v>
      </c>
      <c r="S13" s="9">
        <f t="shared" si="17"/>
        <v>0</v>
      </c>
      <c r="T13" s="9">
        <f t="shared" si="17"/>
        <v>0</v>
      </c>
      <c r="U13" s="9">
        <f t="shared" si="17"/>
        <v>0</v>
      </c>
      <c r="V13" s="9">
        <f t="shared" si="17"/>
        <v>0</v>
      </c>
      <c r="W13" s="9">
        <f t="shared" si="17"/>
        <v>0</v>
      </c>
    </row>
    <row r="14" spans="1:23">
      <c r="A14" s="3" t="s">
        <v>302</v>
      </c>
      <c r="B14" s="9">
        <f t="shared" ref="B14:K14" si="18">B35</f>
        <v>0</v>
      </c>
      <c r="C14" s="9">
        <f t="shared" si="18"/>
        <v>-1.0580000000000001</v>
      </c>
      <c r="D14" s="9">
        <f t="shared" si="18"/>
        <v>0</v>
      </c>
      <c r="E14" s="9">
        <f t="shared" si="18"/>
        <v>-3.173</v>
      </c>
      <c r="F14" s="9">
        <f t="shared" si="18"/>
        <v>0</v>
      </c>
      <c r="G14" s="9">
        <f t="shared" si="18"/>
        <v>0</v>
      </c>
      <c r="H14" s="9">
        <f t="shared" si="18"/>
        <v>0</v>
      </c>
      <c r="I14" s="9">
        <f t="shared" si="18"/>
        <v>0</v>
      </c>
      <c r="J14" s="9">
        <f t="shared" si="18"/>
        <v>0</v>
      </c>
      <c r="K14" s="9">
        <f t="shared" si="18"/>
        <v>0</v>
      </c>
      <c r="M14" s="3" t="s">
        <v>302</v>
      </c>
      <c r="N14" s="9">
        <f t="shared" ref="N14:W14" si="19">N35</f>
        <v>0</v>
      </c>
      <c r="O14" s="9">
        <f t="shared" si="19"/>
        <v>0</v>
      </c>
      <c r="P14" s="9">
        <f t="shared" si="19"/>
        <v>-1.0770299421891751</v>
      </c>
      <c r="Q14" s="9">
        <f t="shared" si="19"/>
        <v>0</v>
      </c>
      <c r="R14" s="9">
        <f t="shared" si="19"/>
        <v>-0.16663200473716949</v>
      </c>
      <c r="S14" s="9">
        <f t="shared" si="19"/>
        <v>0</v>
      </c>
      <c r="T14" s="9">
        <f t="shared" si="19"/>
        <v>0</v>
      </c>
      <c r="U14" s="9">
        <f t="shared" si="19"/>
        <v>0</v>
      </c>
      <c r="V14" s="9">
        <f t="shared" si="19"/>
        <v>0</v>
      </c>
      <c r="W14" s="9">
        <f t="shared" si="19"/>
        <v>0</v>
      </c>
    </row>
    <row r="15" spans="1:23">
      <c r="A15" s="3" t="s">
        <v>303</v>
      </c>
      <c r="B15" s="9">
        <f t="shared" ref="B15:K15" si="20">B36</f>
        <v>-0.40799999999999997</v>
      </c>
      <c r="C15" s="9">
        <f t="shared" si="20"/>
        <v>0</v>
      </c>
      <c r="D15" s="9">
        <f t="shared" si="20"/>
        <v>0</v>
      </c>
      <c r="E15" s="9">
        <f t="shared" si="20"/>
        <v>0</v>
      </c>
      <c r="F15" s="9">
        <f t="shared" si="20"/>
        <v>0</v>
      </c>
      <c r="G15" s="9">
        <f t="shared" si="20"/>
        <v>0</v>
      </c>
      <c r="H15" s="9">
        <f t="shared" si="20"/>
        <v>0</v>
      </c>
      <c r="I15" s="9">
        <f t="shared" si="20"/>
        <v>0</v>
      </c>
      <c r="J15" s="9">
        <f t="shared" si="20"/>
        <v>0</v>
      </c>
      <c r="K15" s="9">
        <f t="shared" si="20"/>
        <v>0</v>
      </c>
      <c r="M15" s="3" t="s">
        <v>303</v>
      </c>
      <c r="N15" s="9">
        <f t="shared" ref="N15:W15" si="21">N36</f>
        <v>0</v>
      </c>
      <c r="O15" s="9">
        <f t="shared" si="21"/>
        <v>0</v>
      </c>
      <c r="P15" s="9">
        <f t="shared" si="21"/>
        <v>-7.5329999999999995</v>
      </c>
      <c r="Q15" s="9">
        <f t="shared" si="21"/>
        <v>0</v>
      </c>
      <c r="R15" s="9">
        <f t="shared" si="21"/>
        <v>-13.942707785198708</v>
      </c>
      <c r="S15" s="9">
        <f t="shared" si="21"/>
        <v>0</v>
      </c>
      <c r="T15" s="9">
        <f t="shared" si="21"/>
        <v>0</v>
      </c>
      <c r="U15" s="9">
        <f t="shared" si="21"/>
        <v>0</v>
      </c>
      <c r="V15" s="9">
        <f t="shared" si="21"/>
        <v>0</v>
      </c>
      <c r="W15" s="9">
        <f t="shared" si="21"/>
        <v>0</v>
      </c>
    </row>
    <row r="16" spans="1:23">
      <c r="A16" s="3" t="s">
        <v>304</v>
      </c>
      <c r="B16" s="9">
        <f t="shared" ref="B16:K16" si="22">B37</f>
        <v>-19.68</v>
      </c>
      <c r="C16" s="9">
        <f t="shared" si="22"/>
        <v>-42.36</v>
      </c>
      <c r="D16" s="9">
        <f t="shared" si="22"/>
        <v>-17.59</v>
      </c>
      <c r="E16" s="9">
        <f t="shared" si="22"/>
        <v>-3.6720000000000002</v>
      </c>
      <c r="F16" s="9">
        <f t="shared" si="22"/>
        <v>0</v>
      </c>
      <c r="G16" s="9">
        <f t="shared" si="22"/>
        <v>0</v>
      </c>
      <c r="H16" s="9">
        <f t="shared" si="22"/>
        <v>0</v>
      </c>
      <c r="I16" s="9">
        <f t="shared" si="22"/>
        <v>0</v>
      </c>
      <c r="J16" s="9">
        <f t="shared" si="22"/>
        <v>0</v>
      </c>
      <c r="K16" s="9">
        <f t="shared" si="22"/>
        <v>0</v>
      </c>
      <c r="M16" s="3" t="s">
        <v>304</v>
      </c>
      <c r="N16" s="9">
        <f t="shared" ref="N16:W16" si="23">N37</f>
        <v>0</v>
      </c>
      <c r="O16" s="9">
        <f t="shared" si="23"/>
        <v>0</v>
      </c>
      <c r="P16" s="9">
        <f t="shared" si="23"/>
        <v>0</v>
      </c>
      <c r="Q16" s="9">
        <f t="shared" si="23"/>
        <v>0</v>
      </c>
      <c r="R16" s="9">
        <f t="shared" si="23"/>
        <v>0</v>
      </c>
      <c r="S16" s="9">
        <f t="shared" si="23"/>
        <v>0</v>
      </c>
      <c r="T16" s="9">
        <f t="shared" si="23"/>
        <v>0</v>
      </c>
      <c r="U16" s="9">
        <f t="shared" si="23"/>
        <v>0</v>
      </c>
      <c r="V16" s="9">
        <f t="shared" si="23"/>
        <v>0</v>
      </c>
      <c r="W16" s="9">
        <f t="shared" si="23"/>
        <v>0</v>
      </c>
    </row>
    <row r="17" spans="1:23">
      <c r="A17" s="3" t="s">
        <v>305</v>
      </c>
      <c r="B17" s="9">
        <f t="shared" ref="B17:K17" si="24">B38</f>
        <v>0</v>
      </c>
      <c r="C17" s="9">
        <f t="shared" si="24"/>
        <v>-0.502</v>
      </c>
      <c r="D17" s="9">
        <f t="shared" si="24"/>
        <v>0</v>
      </c>
      <c r="E17" s="9">
        <f t="shared" si="24"/>
        <v>-1.508</v>
      </c>
      <c r="F17" s="9">
        <f t="shared" si="24"/>
        <v>0</v>
      </c>
      <c r="G17" s="9">
        <f t="shared" si="24"/>
        <v>0</v>
      </c>
      <c r="H17" s="9">
        <f t="shared" si="24"/>
        <v>0</v>
      </c>
      <c r="I17" s="9">
        <f t="shared" si="24"/>
        <v>0</v>
      </c>
      <c r="J17" s="9">
        <f t="shared" si="24"/>
        <v>0</v>
      </c>
      <c r="K17" s="9">
        <f t="shared" si="24"/>
        <v>0</v>
      </c>
      <c r="M17" s="3" t="s">
        <v>305</v>
      </c>
      <c r="N17" s="9">
        <f t="shared" ref="N17:W17" si="25">N38</f>
        <v>0</v>
      </c>
      <c r="O17" s="9">
        <f t="shared" si="25"/>
        <v>0</v>
      </c>
      <c r="P17" s="9">
        <f t="shared" si="25"/>
        <v>-0.10999999999999999</v>
      </c>
      <c r="Q17" s="9">
        <f t="shared" si="25"/>
        <v>0</v>
      </c>
      <c r="R17" s="9">
        <f t="shared" si="25"/>
        <v>0</v>
      </c>
      <c r="S17" s="9">
        <f t="shared" si="25"/>
        <v>0</v>
      </c>
      <c r="T17" s="9">
        <f t="shared" si="25"/>
        <v>0</v>
      </c>
      <c r="U17" s="9">
        <f t="shared" si="25"/>
        <v>0</v>
      </c>
      <c r="V17" s="9">
        <f t="shared" si="25"/>
        <v>0</v>
      </c>
      <c r="W17" s="9">
        <f t="shared" si="25"/>
        <v>0</v>
      </c>
    </row>
    <row r="18" spans="1:23">
      <c r="A18" s="3" t="s">
        <v>306</v>
      </c>
      <c r="B18" s="9">
        <f t="shared" ref="B18:K18" si="26">B39</f>
        <v>0</v>
      </c>
      <c r="C18" s="9">
        <f t="shared" si="26"/>
        <v>0</v>
      </c>
      <c r="D18" s="9">
        <f t="shared" si="26"/>
        <v>0</v>
      </c>
      <c r="E18" s="9">
        <f t="shared" si="26"/>
        <v>0</v>
      </c>
      <c r="F18" s="9">
        <f t="shared" si="26"/>
        <v>0</v>
      </c>
      <c r="G18" s="9">
        <f t="shared" si="26"/>
        <v>0</v>
      </c>
      <c r="H18" s="9">
        <f t="shared" si="26"/>
        <v>0</v>
      </c>
      <c r="I18" s="9">
        <f t="shared" si="26"/>
        <v>0</v>
      </c>
      <c r="J18" s="9">
        <f t="shared" si="26"/>
        <v>0</v>
      </c>
      <c r="K18" s="9">
        <f t="shared" si="26"/>
        <v>0</v>
      </c>
      <c r="M18" s="3" t="s">
        <v>306</v>
      </c>
      <c r="N18" s="9">
        <f t="shared" ref="N18:W18" si="27">N39</f>
        <v>0</v>
      </c>
      <c r="O18" s="9">
        <f t="shared" si="27"/>
        <v>0</v>
      </c>
      <c r="P18" s="9">
        <f t="shared" si="27"/>
        <v>0</v>
      </c>
      <c r="Q18" s="9">
        <f t="shared" si="27"/>
        <v>0</v>
      </c>
      <c r="R18" s="9">
        <f t="shared" si="27"/>
        <v>0</v>
      </c>
      <c r="S18" s="9">
        <f t="shared" si="27"/>
        <v>0</v>
      </c>
      <c r="T18" s="9">
        <f t="shared" si="27"/>
        <v>0</v>
      </c>
      <c r="U18" s="9">
        <f t="shared" si="27"/>
        <v>0</v>
      </c>
      <c r="V18" s="9">
        <f t="shared" si="27"/>
        <v>0</v>
      </c>
      <c r="W18" s="9">
        <f t="shared" si="27"/>
        <v>0</v>
      </c>
    </row>
    <row r="19" spans="1:23">
      <c r="A19" s="3" t="s">
        <v>309</v>
      </c>
      <c r="B19" s="9">
        <f t="shared" ref="B19:K19" si="28">B40</f>
        <v>0</v>
      </c>
      <c r="C19" s="9">
        <f t="shared" si="28"/>
        <v>0</v>
      </c>
      <c r="D19" s="9">
        <f t="shared" si="28"/>
        <v>0</v>
      </c>
      <c r="E19" s="9">
        <f t="shared" si="28"/>
        <v>0</v>
      </c>
      <c r="F19" s="9">
        <f t="shared" si="28"/>
        <v>0</v>
      </c>
      <c r="G19" s="9">
        <f t="shared" si="28"/>
        <v>0</v>
      </c>
      <c r="H19" s="9">
        <f t="shared" si="28"/>
        <v>0</v>
      </c>
      <c r="I19" s="9">
        <f t="shared" si="28"/>
        <v>0</v>
      </c>
      <c r="J19" s="9">
        <f t="shared" si="28"/>
        <v>0</v>
      </c>
      <c r="K19" s="9">
        <f t="shared" si="28"/>
        <v>0</v>
      </c>
      <c r="M19" s="3" t="s">
        <v>309</v>
      </c>
      <c r="N19" s="9">
        <f t="shared" ref="N19:W19" si="29">N40</f>
        <v>0</v>
      </c>
      <c r="O19" s="9">
        <f t="shared" si="29"/>
        <v>0</v>
      </c>
      <c r="P19" s="9">
        <f t="shared" si="29"/>
        <v>-1.25</v>
      </c>
      <c r="Q19" s="9">
        <f t="shared" si="29"/>
        <v>0</v>
      </c>
      <c r="R19" s="9">
        <f t="shared" si="29"/>
        <v>0</v>
      </c>
      <c r="S19" s="9">
        <f t="shared" si="29"/>
        <v>0</v>
      </c>
      <c r="T19" s="9">
        <f t="shared" si="29"/>
        <v>0</v>
      </c>
      <c r="U19" s="9">
        <f t="shared" si="29"/>
        <v>0</v>
      </c>
      <c r="V19" s="9">
        <f t="shared" si="29"/>
        <v>0</v>
      </c>
      <c r="W19" s="9">
        <f t="shared" si="29"/>
        <v>0</v>
      </c>
    </row>
    <row r="20" spans="1:23">
      <c r="A20" s="3" t="s">
        <v>307</v>
      </c>
      <c r="B20" s="9">
        <f t="shared" ref="B20:K20" si="30">B41</f>
        <v>0</v>
      </c>
      <c r="C20" s="9">
        <f t="shared" si="30"/>
        <v>0</v>
      </c>
      <c r="D20" s="9">
        <f t="shared" si="30"/>
        <v>0</v>
      </c>
      <c r="E20" s="9">
        <f t="shared" si="30"/>
        <v>0</v>
      </c>
      <c r="F20" s="9">
        <f t="shared" si="30"/>
        <v>0</v>
      </c>
      <c r="G20" s="9">
        <f t="shared" si="30"/>
        <v>0</v>
      </c>
      <c r="H20" s="9">
        <f t="shared" si="30"/>
        <v>0</v>
      </c>
      <c r="I20" s="9">
        <f t="shared" si="30"/>
        <v>0</v>
      </c>
      <c r="J20" s="9">
        <f t="shared" si="30"/>
        <v>0</v>
      </c>
      <c r="K20" s="9">
        <f t="shared" si="30"/>
        <v>0</v>
      </c>
      <c r="M20" s="3" t="s">
        <v>307</v>
      </c>
      <c r="N20" s="9">
        <f t="shared" ref="N20:W20" si="31">N41</f>
        <v>0</v>
      </c>
      <c r="O20" s="9">
        <f t="shared" si="31"/>
        <v>0</v>
      </c>
      <c r="P20" s="9">
        <f t="shared" si="31"/>
        <v>-0.44540000000000002</v>
      </c>
      <c r="Q20" s="9">
        <f t="shared" si="31"/>
        <v>0</v>
      </c>
      <c r="R20" s="9">
        <f t="shared" si="31"/>
        <v>0</v>
      </c>
      <c r="S20" s="9">
        <f t="shared" si="31"/>
        <v>0</v>
      </c>
      <c r="T20" s="9">
        <f t="shared" si="31"/>
        <v>0</v>
      </c>
      <c r="U20" s="9">
        <f t="shared" si="31"/>
        <v>0</v>
      </c>
      <c r="V20" s="9">
        <f t="shared" si="31"/>
        <v>0</v>
      </c>
      <c r="W20" s="9">
        <f t="shared" si="31"/>
        <v>0</v>
      </c>
    </row>
    <row r="21" spans="1:23">
      <c r="A21" s="3" t="s">
        <v>308</v>
      </c>
      <c r="B21" s="9">
        <f t="shared" ref="B21:K21" si="32">B42</f>
        <v>0</v>
      </c>
      <c r="C21" s="9">
        <f t="shared" si="32"/>
        <v>0</v>
      </c>
      <c r="D21" s="9">
        <f t="shared" si="32"/>
        <v>0</v>
      </c>
      <c r="E21" s="9">
        <f t="shared" si="32"/>
        <v>0</v>
      </c>
      <c r="F21" s="9">
        <f t="shared" si="32"/>
        <v>0</v>
      </c>
      <c r="G21" s="9">
        <f t="shared" si="32"/>
        <v>0</v>
      </c>
      <c r="H21" s="9">
        <f t="shared" si="32"/>
        <v>0</v>
      </c>
      <c r="I21" s="9">
        <f t="shared" si="32"/>
        <v>0</v>
      </c>
      <c r="J21" s="9">
        <f t="shared" si="32"/>
        <v>0</v>
      </c>
      <c r="K21" s="9">
        <f t="shared" si="32"/>
        <v>0</v>
      </c>
      <c r="M21" s="3" t="s">
        <v>308</v>
      </c>
      <c r="N21" s="9">
        <f t="shared" ref="N21:W21" si="33">N42</f>
        <v>0</v>
      </c>
      <c r="O21" s="9">
        <f t="shared" si="33"/>
        <v>0</v>
      </c>
      <c r="P21" s="9">
        <f t="shared" si="33"/>
        <v>-2.6248225611816114</v>
      </c>
      <c r="Q21" s="9">
        <f t="shared" si="33"/>
        <v>0</v>
      </c>
      <c r="R21" s="9">
        <f t="shared" si="33"/>
        <v>0</v>
      </c>
      <c r="S21" s="9">
        <f t="shared" si="33"/>
        <v>0</v>
      </c>
      <c r="T21" s="9">
        <f t="shared" si="33"/>
        <v>0</v>
      </c>
      <c r="U21" s="9">
        <f t="shared" si="33"/>
        <v>0</v>
      </c>
      <c r="V21" s="9">
        <f t="shared" si="33"/>
        <v>0</v>
      </c>
      <c r="W21" s="9">
        <f t="shared" si="33"/>
        <v>0</v>
      </c>
    </row>
    <row r="23" spans="1:23">
      <c r="A23" s="12" t="s">
        <v>439</v>
      </c>
      <c r="M23" s="12" t="s">
        <v>440</v>
      </c>
    </row>
    <row r="24" spans="1:23">
      <c r="B24" s="5" t="s">
        <v>432</v>
      </c>
      <c r="C24" s="5"/>
      <c r="D24" s="5" t="s">
        <v>433</v>
      </c>
      <c r="E24" s="5"/>
      <c r="F24" s="5" t="s">
        <v>434</v>
      </c>
      <c r="G24" s="5"/>
      <c r="H24" s="5" t="s">
        <v>435</v>
      </c>
      <c r="I24" s="5"/>
      <c r="J24" s="5" t="s">
        <v>436</v>
      </c>
      <c r="K24" s="5"/>
      <c r="N24" s="5" t="s">
        <v>432</v>
      </c>
      <c r="O24" s="5"/>
      <c r="P24" s="5" t="s">
        <v>433</v>
      </c>
      <c r="Q24" s="5"/>
      <c r="R24" s="5" t="s">
        <v>434</v>
      </c>
      <c r="S24" s="5"/>
      <c r="T24" s="5" t="s">
        <v>435</v>
      </c>
      <c r="U24" s="5"/>
      <c r="V24" s="5" t="s">
        <v>436</v>
      </c>
      <c r="W24" s="5"/>
    </row>
    <row r="25" spans="1:23">
      <c r="B25" s="5" t="s">
        <v>437</v>
      </c>
      <c r="C25" s="5" t="s">
        <v>438</v>
      </c>
      <c r="D25" s="5" t="s">
        <v>437</v>
      </c>
      <c r="E25" s="5" t="s">
        <v>438</v>
      </c>
      <c r="F25" s="5" t="s">
        <v>437</v>
      </c>
      <c r="G25" s="5" t="s">
        <v>438</v>
      </c>
      <c r="H25" s="5" t="s">
        <v>437</v>
      </c>
      <c r="I25" s="5" t="s">
        <v>438</v>
      </c>
      <c r="J25" s="5" t="s">
        <v>437</v>
      </c>
      <c r="K25" s="5" t="s">
        <v>438</v>
      </c>
      <c r="N25" s="5" t="s">
        <v>437</v>
      </c>
      <c r="O25" s="5" t="s">
        <v>438</v>
      </c>
      <c r="P25" s="5" t="s">
        <v>437</v>
      </c>
      <c r="Q25" s="5" t="s">
        <v>438</v>
      </c>
      <c r="R25" s="5" t="s">
        <v>437</v>
      </c>
      <c r="S25" s="5" t="s">
        <v>438</v>
      </c>
      <c r="T25" s="5" t="s">
        <v>437</v>
      </c>
      <c r="U25" s="5" t="s">
        <v>438</v>
      </c>
      <c r="V25" s="5" t="s">
        <v>437</v>
      </c>
      <c r="W25" s="5" t="s">
        <v>438</v>
      </c>
    </row>
    <row r="26" spans="1:23">
      <c r="A26" s="3" t="s">
        <v>33</v>
      </c>
      <c r="B26" s="9">
        <v>-11.352</v>
      </c>
      <c r="C26" s="9"/>
      <c r="D26" s="9">
        <v>-13.443</v>
      </c>
      <c r="E26" s="9"/>
      <c r="F26" s="9"/>
      <c r="G26" s="9"/>
      <c r="H26" s="9"/>
      <c r="I26" s="9"/>
      <c r="J26" s="9"/>
      <c r="K26" s="9"/>
      <c r="M26" s="3" t="s">
        <v>33</v>
      </c>
      <c r="N26" s="9"/>
      <c r="O26" s="9"/>
      <c r="P26" s="31">
        <v>-1.3120952504853969</v>
      </c>
      <c r="Q26" s="9"/>
      <c r="R26" s="31">
        <v>0</v>
      </c>
      <c r="S26" s="9"/>
      <c r="T26" s="9"/>
      <c r="U26" s="9"/>
      <c r="V26" s="9"/>
      <c r="W26" s="9"/>
    </row>
    <row r="27" spans="1:23">
      <c r="A27" s="3" t="s">
        <v>298</v>
      </c>
      <c r="B27" s="9"/>
      <c r="C27" s="9"/>
      <c r="D27" s="9"/>
      <c r="E27" s="9"/>
      <c r="F27" s="9"/>
      <c r="G27" s="9"/>
      <c r="H27" s="9"/>
      <c r="I27" s="9"/>
      <c r="J27" s="9"/>
      <c r="K27" s="9"/>
      <c r="M27" s="3" t="s">
        <v>298</v>
      </c>
      <c r="N27" s="9"/>
      <c r="O27" s="9"/>
      <c r="P27" s="31">
        <v>-0.45856643241462869</v>
      </c>
      <c r="Q27" s="9"/>
      <c r="R27" s="31">
        <v>-2.4336022494629132E-2</v>
      </c>
      <c r="S27" s="9"/>
      <c r="T27" s="9"/>
      <c r="U27" s="9"/>
      <c r="V27" s="9"/>
      <c r="W27" s="9"/>
    </row>
    <row r="28" spans="1:23">
      <c r="A28" s="3" t="s">
        <v>299</v>
      </c>
      <c r="B28" s="9"/>
      <c r="C28" s="9">
        <v>-0.42599999999999999</v>
      </c>
      <c r="D28" s="9"/>
      <c r="E28" s="9"/>
      <c r="F28" s="9"/>
      <c r="G28" s="9"/>
      <c r="H28" s="9"/>
      <c r="I28" s="9"/>
      <c r="J28" s="9"/>
      <c r="K28" s="9"/>
      <c r="M28" s="3" t="s">
        <v>299</v>
      </c>
      <c r="N28" s="9"/>
      <c r="O28" s="9"/>
      <c r="P28" s="31">
        <v>-4.2160000000000002</v>
      </c>
      <c r="Q28" s="9"/>
      <c r="R28" s="31">
        <v>-1.306</v>
      </c>
      <c r="S28" s="9"/>
      <c r="T28" s="9"/>
      <c r="U28" s="9"/>
      <c r="V28" s="9"/>
      <c r="W28" s="9"/>
    </row>
    <row r="29" spans="1:23">
      <c r="A29" s="3" t="s">
        <v>313</v>
      </c>
      <c r="B29" s="9"/>
      <c r="C29" s="9">
        <v>-45.277000000000001</v>
      </c>
      <c r="D29" s="9"/>
      <c r="E29" s="9"/>
      <c r="F29" s="9"/>
      <c r="G29" s="9"/>
      <c r="H29" s="9"/>
      <c r="I29" s="9"/>
      <c r="J29" s="9"/>
      <c r="K29" s="9"/>
      <c r="M29" s="3" t="s">
        <v>313</v>
      </c>
      <c r="N29" s="9"/>
      <c r="O29" s="9"/>
      <c r="P29" s="31">
        <v>-60.887622188317678</v>
      </c>
      <c r="Q29" s="9"/>
      <c r="R29" s="31">
        <v>-41.560370750343395</v>
      </c>
      <c r="S29" s="9"/>
      <c r="T29" s="9"/>
      <c r="U29" s="9"/>
      <c r="V29" s="9"/>
      <c r="W29" s="9"/>
    </row>
    <row r="30" spans="1:23">
      <c r="A30" s="3" t="s">
        <v>300</v>
      </c>
      <c r="B30" s="9"/>
      <c r="C30" s="9">
        <v>-38.703000000000003</v>
      </c>
      <c r="D30" s="9"/>
      <c r="E30" s="9">
        <v>-43.31</v>
      </c>
      <c r="F30" s="9"/>
      <c r="G30" s="9"/>
      <c r="H30" s="9"/>
      <c r="I30" s="9"/>
      <c r="J30" s="9"/>
      <c r="K30" s="9"/>
      <c r="M30" s="3" t="s">
        <v>300</v>
      </c>
      <c r="N30" s="9"/>
      <c r="O30" s="9"/>
      <c r="P30" s="31">
        <v>0</v>
      </c>
      <c r="Q30" s="9"/>
      <c r="R30" s="31">
        <v>0</v>
      </c>
      <c r="S30" s="9"/>
      <c r="T30" s="9"/>
      <c r="U30" s="9"/>
      <c r="V30" s="9"/>
      <c r="W30" s="9"/>
    </row>
    <row r="31" spans="1:23">
      <c r="A31" s="3" t="s">
        <v>311</v>
      </c>
      <c r="B31" s="9"/>
      <c r="C31" s="9"/>
      <c r="D31" s="9"/>
      <c r="E31" s="9"/>
      <c r="F31" s="9"/>
      <c r="G31" s="9"/>
      <c r="H31" s="9"/>
      <c r="I31" s="9"/>
      <c r="J31" s="9"/>
      <c r="K31" s="9"/>
      <c r="M31" s="3" t="s">
        <v>311</v>
      </c>
      <c r="N31" s="9"/>
      <c r="O31" s="9"/>
      <c r="P31" s="31">
        <v>-81.240509484520729</v>
      </c>
      <c r="Q31" s="9"/>
      <c r="R31" s="31">
        <v>-17.584739036104221</v>
      </c>
      <c r="S31" s="9"/>
      <c r="T31" s="9"/>
      <c r="U31" s="9"/>
      <c r="V31" s="9"/>
      <c r="W31" s="9"/>
    </row>
    <row r="32" spans="1:23">
      <c r="A32" s="3" t="s">
        <v>312</v>
      </c>
      <c r="B32" s="9"/>
      <c r="C32" s="9"/>
      <c r="D32" s="9"/>
      <c r="E32" s="9"/>
      <c r="F32" s="9"/>
      <c r="G32" s="9"/>
      <c r="H32" s="9"/>
      <c r="I32" s="9"/>
      <c r="J32" s="9"/>
      <c r="K32" s="9"/>
      <c r="M32" s="3" t="s">
        <v>312</v>
      </c>
      <c r="N32" s="9"/>
      <c r="O32" s="9"/>
      <c r="P32" s="31">
        <v>-0.46499999999999997</v>
      </c>
      <c r="Q32" s="9"/>
      <c r="R32" s="31">
        <v>-0.04</v>
      </c>
      <c r="S32" s="9"/>
      <c r="T32" s="9"/>
      <c r="U32" s="9"/>
      <c r="V32" s="9"/>
      <c r="W32" s="9"/>
    </row>
    <row r="33" spans="1:23">
      <c r="A33" s="3" t="s">
        <v>301</v>
      </c>
      <c r="B33" s="9"/>
      <c r="C33" s="9">
        <v>-116.322</v>
      </c>
      <c r="D33" s="9"/>
      <c r="E33" s="9">
        <v>-62.920999999999999</v>
      </c>
      <c r="F33" s="9"/>
      <c r="G33" s="9"/>
      <c r="H33" s="9"/>
      <c r="I33" s="9"/>
      <c r="J33" s="9"/>
      <c r="K33" s="9"/>
      <c r="M33" s="3" t="s">
        <v>301</v>
      </c>
      <c r="N33" s="9"/>
      <c r="O33" s="9"/>
      <c r="P33" s="31">
        <v>-51.215025694836356</v>
      </c>
      <c r="Q33" s="9"/>
      <c r="R33" s="31">
        <v>-96.152116849219382</v>
      </c>
      <c r="S33" s="9"/>
      <c r="T33" s="9"/>
      <c r="U33" s="9"/>
      <c r="V33" s="9"/>
      <c r="W33" s="9"/>
    </row>
    <row r="34" spans="1:23">
      <c r="A34" s="3" t="s">
        <v>310</v>
      </c>
      <c r="B34" s="9"/>
      <c r="C34" s="9"/>
      <c r="D34" s="9"/>
      <c r="E34" s="9"/>
      <c r="F34" s="9"/>
      <c r="G34" s="9"/>
      <c r="H34" s="9"/>
      <c r="I34" s="9"/>
      <c r="J34" s="9"/>
      <c r="K34" s="9"/>
      <c r="M34" s="3" t="s">
        <v>310</v>
      </c>
      <c r="N34" s="9"/>
      <c r="O34" s="9"/>
      <c r="P34" s="31">
        <v>-6.29</v>
      </c>
      <c r="Q34" s="9"/>
      <c r="R34" s="31">
        <v>-9.7050000000000001</v>
      </c>
      <c r="S34" s="9"/>
      <c r="T34" s="9"/>
      <c r="U34" s="9"/>
      <c r="V34" s="9"/>
      <c r="W34" s="9"/>
    </row>
    <row r="35" spans="1:23">
      <c r="A35" s="3" t="s">
        <v>302</v>
      </c>
      <c r="B35" s="9"/>
      <c r="C35" s="9">
        <v>-1.0580000000000001</v>
      </c>
      <c r="D35" s="9"/>
      <c r="E35" s="9">
        <v>-3.173</v>
      </c>
      <c r="F35" s="9"/>
      <c r="G35" s="9"/>
      <c r="H35" s="9"/>
      <c r="I35" s="9"/>
      <c r="J35" s="9"/>
      <c r="K35" s="9"/>
      <c r="M35" s="3" t="s">
        <v>302</v>
      </c>
      <c r="N35" s="9"/>
      <c r="O35" s="9"/>
      <c r="P35" s="31">
        <v>-1.0770299421891751</v>
      </c>
      <c r="Q35" s="9"/>
      <c r="R35" s="31">
        <v>-0.16663200473716949</v>
      </c>
      <c r="S35" s="9"/>
      <c r="T35" s="9"/>
      <c r="U35" s="9"/>
      <c r="V35" s="9"/>
      <c r="W35" s="9"/>
    </row>
    <row r="36" spans="1:23">
      <c r="A36" s="3" t="s">
        <v>303</v>
      </c>
      <c r="B36" s="9">
        <v>-0.40799999999999997</v>
      </c>
      <c r="C36" s="9"/>
      <c r="D36" s="9"/>
      <c r="E36" s="9"/>
      <c r="F36" s="9"/>
      <c r="G36" s="9"/>
      <c r="H36" s="9"/>
      <c r="I36" s="9"/>
      <c r="J36" s="9"/>
      <c r="K36" s="9"/>
      <c r="M36" s="3" t="s">
        <v>303</v>
      </c>
      <c r="N36" s="9"/>
      <c r="O36" s="9"/>
      <c r="P36" s="31">
        <v>-7.5329999999999995</v>
      </c>
      <c r="Q36" s="9"/>
      <c r="R36" s="31">
        <v>-13.942707785198708</v>
      </c>
      <c r="S36" s="9"/>
      <c r="T36" s="9"/>
      <c r="U36" s="9"/>
      <c r="V36" s="9"/>
      <c r="W36" s="9"/>
    </row>
    <row r="37" spans="1:23">
      <c r="A37" s="3" t="s">
        <v>304</v>
      </c>
      <c r="B37" s="9">
        <v>-19.68</v>
      </c>
      <c r="C37" s="9">
        <v>-42.36</v>
      </c>
      <c r="D37" s="9">
        <v>-17.59</v>
      </c>
      <c r="E37" s="9">
        <v>-3.6720000000000002</v>
      </c>
      <c r="F37" s="9"/>
      <c r="G37" s="9"/>
      <c r="H37" s="9"/>
      <c r="I37" s="9"/>
      <c r="J37" s="9"/>
      <c r="K37" s="9"/>
      <c r="M37" s="3" t="s">
        <v>304</v>
      </c>
      <c r="N37" s="9"/>
      <c r="O37" s="9"/>
      <c r="P37" s="31">
        <v>0</v>
      </c>
      <c r="Q37" s="9"/>
      <c r="R37" s="9"/>
      <c r="S37" s="9"/>
      <c r="T37" s="9"/>
      <c r="U37" s="9"/>
      <c r="V37" s="9"/>
      <c r="W37" s="9"/>
    </row>
    <row r="38" spans="1:23">
      <c r="A38" s="3" t="s">
        <v>305</v>
      </c>
      <c r="B38" s="9"/>
      <c r="C38" s="9">
        <v>-0.502</v>
      </c>
      <c r="D38" s="9"/>
      <c r="E38" s="9">
        <v>-1.508</v>
      </c>
      <c r="F38" s="9"/>
      <c r="G38" s="9"/>
      <c r="H38" s="9"/>
      <c r="I38" s="9"/>
      <c r="J38" s="9"/>
      <c r="K38" s="9"/>
      <c r="M38" s="3" t="s">
        <v>305</v>
      </c>
      <c r="N38" s="9"/>
      <c r="O38" s="9"/>
      <c r="P38" s="31">
        <v>-0.10999999999999999</v>
      </c>
      <c r="Q38" s="9"/>
      <c r="R38" s="9"/>
      <c r="S38" s="9"/>
      <c r="T38" s="9"/>
      <c r="U38" s="9"/>
      <c r="V38" s="9"/>
      <c r="W38" s="9"/>
    </row>
    <row r="39" spans="1:23">
      <c r="A39" s="3" t="s">
        <v>306</v>
      </c>
      <c r="B39" s="9"/>
      <c r="C39" s="9"/>
      <c r="D39" s="9"/>
      <c r="E39" s="9"/>
      <c r="F39" s="9"/>
      <c r="G39" s="9"/>
      <c r="H39" s="9"/>
      <c r="I39" s="9"/>
      <c r="J39" s="9"/>
      <c r="K39" s="9"/>
      <c r="M39" s="3" t="s">
        <v>306</v>
      </c>
      <c r="N39" s="9"/>
      <c r="O39" s="31"/>
      <c r="P39" s="31">
        <v>0</v>
      </c>
      <c r="Q39" s="31"/>
      <c r="R39" s="9"/>
      <c r="S39" s="9"/>
      <c r="T39" s="9"/>
      <c r="U39" s="9"/>
      <c r="V39" s="9"/>
      <c r="W39" s="9"/>
    </row>
    <row r="40" spans="1:23">
      <c r="A40" s="3" t="s">
        <v>309</v>
      </c>
      <c r="B40" s="9"/>
      <c r="C40" s="9"/>
      <c r="D40" s="9"/>
      <c r="E40" s="9"/>
      <c r="F40" s="9"/>
      <c r="G40" s="9"/>
      <c r="H40" s="9"/>
      <c r="I40" s="9"/>
      <c r="J40" s="9"/>
      <c r="K40" s="9"/>
      <c r="M40" s="3" t="s">
        <v>309</v>
      </c>
      <c r="N40" s="9"/>
      <c r="O40" s="9"/>
      <c r="P40" s="31">
        <v>-1.25</v>
      </c>
      <c r="Q40" s="9"/>
      <c r="R40" s="9"/>
      <c r="S40" s="9"/>
      <c r="T40" s="9"/>
      <c r="U40" s="9"/>
      <c r="V40" s="9"/>
      <c r="W40" s="9"/>
    </row>
    <row r="41" spans="1:23">
      <c r="A41" s="3" t="s">
        <v>307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M41" s="3" t="s">
        <v>307</v>
      </c>
      <c r="N41" s="9"/>
      <c r="O41" s="9"/>
      <c r="P41" s="31">
        <v>-0.44540000000000002</v>
      </c>
      <c r="Q41" s="9"/>
      <c r="R41" s="9"/>
      <c r="S41" s="9"/>
      <c r="T41" s="9"/>
      <c r="U41" s="9"/>
      <c r="V41" s="9"/>
      <c r="W41" s="9"/>
    </row>
    <row r="42" spans="1:23">
      <c r="A42" s="3" t="s">
        <v>308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3" t="s">
        <v>308</v>
      </c>
      <c r="N42" s="9"/>
      <c r="O42" s="9"/>
      <c r="P42" s="31">
        <v>-2.6248225611816114</v>
      </c>
      <c r="Q42" s="9"/>
      <c r="R42" s="9"/>
      <c r="S42" s="9"/>
      <c r="T42" s="9"/>
      <c r="U42" s="9"/>
      <c r="V42" s="9"/>
      <c r="W42" s="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FFCC"/>
  </sheetPr>
  <dimension ref="A1:K516"/>
  <sheetViews>
    <sheetView workbookViewId="0"/>
  </sheetViews>
  <sheetFormatPr defaultRowHeight="14.45"/>
  <cols>
    <col min="1" max="1" width="5" customWidth="1"/>
    <col min="2" max="2" width="39.140625" customWidth="1"/>
    <col min="3" max="3" width="59.5703125" customWidth="1"/>
    <col min="4" max="4" width="3.5703125" customWidth="1"/>
    <col min="5" max="5" width="17" customWidth="1"/>
    <col min="6" max="11" width="6.42578125" customWidth="1"/>
  </cols>
  <sheetData>
    <row r="1" spans="1:11">
      <c r="C1" t="s">
        <v>368</v>
      </c>
    </row>
    <row r="2" spans="1:11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367</v>
      </c>
    </row>
    <row r="4" spans="1:11">
      <c r="F4" t="s">
        <v>37</v>
      </c>
      <c r="G4" t="s">
        <v>37</v>
      </c>
      <c r="H4" t="s">
        <v>37</v>
      </c>
      <c r="I4" t="s">
        <v>37</v>
      </c>
      <c r="J4" t="s">
        <v>37</v>
      </c>
      <c r="K4" t="s">
        <v>37</v>
      </c>
    </row>
    <row r="5" spans="1:11">
      <c r="F5" t="s">
        <v>441</v>
      </c>
      <c r="G5" t="s">
        <v>441</v>
      </c>
      <c r="H5" t="s">
        <v>441</v>
      </c>
      <c r="I5" t="s">
        <v>441</v>
      </c>
      <c r="J5" t="s">
        <v>441</v>
      </c>
      <c r="K5" t="s">
        <v>441</v>
      </c>
    </row>
    <row r="6" spans="1:11">
      <c r="F6" t="s">
        <v>442</v>
      </c>
      <c r="G6" t="s">
        <v>442</v>
      </c>
      <c r="H6" t="s">
        <v>442</v>
      </c>
      <c r="I6" t="s">
        <v>442</v>
      </c>
      <c r="J6" t="s">
        <v>442</v>
      </c>
      <c r="K6" t="s">
        <v>442</v>
      </c>
    </row>
    <row r="7" spans="1:11">
      <c r="A7" t="s">
        <v>33</v>
      </c>
      <c r="B7" t="s">
        <v>369</v>
      </c>
      <c r="C7" t="s">
        <v>370</v>
      </c>
      <c r="D7" t="s">
        <v>36</v>
      </c>
      <c r="E7" t="s">
        <v>37</v>
      </c>
      <c r="F7" s="7" t="s">
        <v>443</v>
      </c>
      <c r="G7" s="7" t="s">
        <v>443</v>
      </c>
      <c r="H7" s="7" t="s">
        <v>443</v>
      </c>
      <c r="I7" s="7" t="s">
        <v>443</v>
      </c>
      <c r="J7" s="7" t="s">
        <v>443</v>
      </c>
      <c r="K7" s="7">
        <v>194.666000127861</v>
      </c>
    </row>
    <row r="8" spans="1:11">
      <c r="A8" t="s">
        <v>33</v>
      </c>
      <c r="B8" t="s">
        <v>371</v>
      </c>
      <c r="C8" t="s">
        <v>372</v>
      </c>
      <c r="D8" t="s">
        <v>36</v>
      </c>
      <c r="E8" t="s">
        <v>37</v>
      </c>
      <c r="F8" s="7" t="s">
        <v>443</v>
      </c>
      <c r="G8" s="7" t="s">
        <v>443</v>
      </c>
      <c r="H8" s="7" t="s">
        <v>443</v>
      </c>
      <c r="I8" s="7" t="s">
        <v>443</v>
      </c>
      <c r="J8" s="7" t="s">
        <v>443</v>
      </c>
      <c r="K8" s="7">
        <v>1361.7012451442499</v>
      </c>
    </row>
    <row r="9" spans="1:11">
      <c r="A9" t="s">
        <v>33</v>
      </c>
      <c r="B9" t="s">
        <v>373</v>
      </c>
      <c r="C9" t="s">
        <v>374</v>
      </c>
      <c r="D9" t="s">
        <v>36</v>
      </c>
      <c r="E9" t="s">
        <v>37</v>
      </c>
      <c r="F9" s="7" t="s">
        <v>443</v>
      </c>
      <c r="G9" s="7" t="s">
        <v>443</v>
      </c>
      <c r="H9" s="7" t="s">
        <v>443</v>
      </c>
      <c r="I9" s="7" t="s">
        <v>443</v>
      </c>
      <c r="J9" s="7" t="s">
        <v>443</v>
      </c>
      <c r="K9" s="7">
        <v>1785.8124069134101</v>
      </c>
    </row>
    <row r="10" spans="1:11">
      <c r="A10" t="s">
        <v>33</v>
      </c>
      <c r="B10" t="s">
        <v>375</v>
      </c>
      <c r="C10" t="s">
        <v>376</v>
      </c>
      <c r="D10" t="s">
        <v>36</v>
      </c>
      <c r="E10" t="s">
        <v>37</v>
      </c>
      <c r="F10" s="7" t="s">
        <v>443</v>
      </c>
      <c r="G10" s="7" t="s">
        <v>443</v>
      </c>
      <c r="H10" s="7" t="s">
        <v>443</v>
      </c>
      <c r="I10" s="7" t="s">
        <v>443</v>
      </c>
      <c r="J10" s="7" t="s">
        <v>443</v>
      </c>
      <c r="K10" s="7">
        <v>383.38023754030002</v>
      </c>
    </row>
    <row r="11" spans="1:11">
      <c r="A11" t="s">
        <v>33</v>
      </c>
      <c r="B11" t="s">
        <v>377</v>
      </c>
      <c r="C11" t="s">
        <v>378</v>
      </c>
      <c r="D11" t="s">
        <v>36</v>
      </c>
      <c r="E11" t="s">
        <v>37</v>
      </c>
      <c r="F11" s="7" t="s">
        <v>443</v>
      </c>
      <c r="G11" s="7" t="s">
        <v>443</v>
      </c>
      <c r="H11" s="7" t="s">
        <v>443</v>
      </c>
      <c r="I11" s="7" t="s">
        <v>443</v>
      </c>
      <c r="J11" s="7" t="s">
        <v>443</v>
      </c>
      <c r="K11" s="7">
        <v>39.639195827056298</v>
      </c>
    </row>
    <row r="12" spans="1:11">
      <c r="A12" t="s">
        <v>33</v>
      </c>
      <c r="B12" t="s">
        <v>379</v>
      </c>
      <c r="C12" t="s">
        <v>380</v>
      </c>
      <c r="D12" t="s">
        <v>36</v>
      </c>
      <c r="E12" t="s">
        <v>37</v>
      </c>
      <c r="F12" s="7" t="s">
        <v>443</v>
      </c>
      <c r="G12" s="7" t="s">
        <v>443</v>
      </c>
      <c r="H12" s="7" t="s">
        <v>443</v>
      </c>
      <c r="I12" s="7" t="s">
        <v>443</v>
      </c>
      <c r="J12" s="7" t="s">
        <v>443</v>
      </c>
      <c r="K12" s="7">
        <v>644.73085521417397</v>
      </c>
    </row>
    <row r="13" spans="1:11">
      <c r="A13" t="s">
        <v>33</v>
      </c>
      <c r="B13" t="s">
        <v>381</v>
      </c>
      <c r="C13" t="s">
        <v>382</v>
      </c>
      <c r="D13" t="s">
        <v>36</v>
      </c>
      <c r="E13" t="s">
        <v>37</v>
      </c>
      <c r="F13" s="7" t="s">
        <v>443</v>
      </c>
      <c r="G13" s="7" t="s">
        <v>443</v>
      </c>
      <c r="H13" s="7" t="s">
        <v>443</v>
      </c>
      <c r="I13" s="7" t="s">
        <v>443</v>
      </c>
      <c r="J13" s="7" t="s">
        <v>443</v>
      </c>
      <c r="K13" s="7">
        <v>732.28356085463702</v>
      </c>
    </row>
    <row r="14" spans="1:11">
      <c r="A14" t="s">
        <v>33</v>
      </c>
      <c r="B14" t="s">
        <v>383</v>
      </c>
      <c r="C14" t="s">
        <v>384</v>
      </c>
      <c r="D14" t="s">
        <v>36</v>
      </c>
      <c r="E14" t="s">
        <v>37</v>
      </c>
      <c r="F14" s="7" t="s">
        <v>443</v>
      </c>
      <c r="G14" s="7" t="s">
        <v>443</v>
      </c>
      <c r="H14" s="7" t="s">
        <v>443</v>
      </c>
      <c r="I14" s="7" t="s">
        <v>443</v>
      </c>
      <c r="J14" s="7" t="s">
        <v>443</v>
      </c>
      <c r="K14" s="7">
        <v>7.9527599783222902</v>
      </c>
    </row>
    <row r="15" spans="1:11">
      <c r="A15" t="s">
        <v>33</v>
      </c>
      <c r="B15" t="s">
        <v>385</v>
      </c>
      <c r="C15" t="s">
        <v>386</v>
      </c>
      <c r="D15" t="s">
        <v>36</v>
      </c>
      <c r="E15" t="s">
        <v>37</v>
      </c>
      <c r="F15" s="7" t="s">
        <v>443</v>
      </c>
      <c r="G15" s="7" t="s">
        <v>443</v>
      </c>
      <c r="H15" s="7" t="s">
        <v>443</v>
      </c>
      <c r="I15" s="7" t="s">
        <v>443</v>
      </c>
      <c r="J15" s="7" t="s">
        <v>443</v>
      </c>
      <c r="K15" s="7">
        <v>8.23587850717173</v>
      </c>
    </row>
    <row r="16" spans="1:11">
      <c r="A16" t="s">
        <v>33</v>
      </c>
      <c r="B16" t="s">
        <v>387</v>
      </c>
      <c r="C16" t="s">
        <v>388</v>
      </c>
      <c r="D16" t="s">
        <v>36</v>
      </c>
      <c r="E16" t="s">
        <v>37</v>
      </c>
      <c r="F16" s="7" t="s">
        <v>443</v>
      </c>
      <c r="G16" s="7" t="s">
        <v>443</v>
      </c>
      <c r="H16" s="7" t="s">
        <v>443</v>
      </c>
      <c r="I16" s="7" t="s">
        <v>443</v>
      </c>
      <c r="J16" s="7" t="s">
        <v>443</v>
      </c>
      <c r="K16" s="7">
        <v>59.2216037447958</v>
      </c>
    </row>
    <row r="17" spans="1:11">
      <c r="A17" t="s">
        <v>33</v>
      </c>
      <c r="B17" t="s">
        <v>389</v>
      </c>
      <c r="C17" t="s">
        <v>390</v>
      </c>
      <c r="D17" t="s">
        <v>36</v>
      </c>
      <c r="E17" t="s">
        <v>37</v>
      </c>
      <c r="F17" s="7" t="s">
        <v>443</v>
      </c>
      <c r="G17" s="7" t="s">
        <v>443</v>
      </c>
      <c r="H17" s="7" t="s">
        <v>443</v>
      </c>
      <c r="I17" s="7" t="s">
        <v>443</v>
      </c>
      <c r="J17" s="7" t="s">
        <v>443</v>
      </c>
      <c r="K17" s="7">
        <v>7.2758860484802401</v>
      </c>
    </row>
    <row r="18" spans="1:11">
      <c r="A18" t="s">
        <v>33</v>
      </c>
      <c r="B18" t="s">
        <v>391</v>
      </c>
      <c r="C18" t="s">
        <v>392</v>
      </c>
      <c r="D18" t="s">
        <v>36</v>
      </c>
      <c r="E18" t="s">
        <v>37</v>
      </c>
      <c r="F18" s="7" t="s">
        <v>443</v>
      </c>
      <c r="G18" s="7" t="s">
        <v>443</v>
      </c>
      <c r="H18" s="7" t="s">
        <v>443</v>
      </c>
      <c r="I18" s="7" t="s">
        <v>443</v>
      </c>
      <c r="J18" s="7" t="s">
        <v>443</v>
      </c>
      <c r="K18" s="7">
        <v>2.4038756394617602</v>
      </c>
    </row>
    <row r="19" spans="1:11">
      <c r="A19" t="s">
        <v>33</v>
      </c>
      <c r="B19" t="s">
        <v>393</v>
      </c>
      <c r="C19" t="s">
        <v>394</v>
      </c>
      <c r="D19" t="s">
        <v>36</v>
      </c>
      <c r="E19" t="s">
        <v>37</v>
      </c>
      <c r="F19" s="7" t="s">
        <v>443</v>
      </c>
      <c r="G19" s="7" t="s">
        <v>443</v>
      </c>
      <c r="H19" s="7" t="s">
        <v>443</v>
      </c>
      <c r="I19" s="7" t="s">
        <v>443</v>
      </c>
      <c r="J19" s="7" t="s">
        <v>443</v>
      </c>
      <c r="K19" s="7">
        <v>0</v>
      </c>
    </row>
    <row r="20" spans="1:11">
      <c r="A20" t="s">
        <v>33</v>
      </c>
      <c r="B20" t="s">
        <v>395</v>
      </c>
      <c r="C20" t="s">
        <v>396</v>
      </c>
      <c r="D20" t="s">
        <v>36</v>
      </c>
      <c r="E20" t="s">
        <v>37</v>
      </c>
      <c r="F20" s="7" t="s">
        <v>443</v>
      </c>
      <c r="G20" s="7" t="s">
        <v>443</v>
      </c>
      <c r="H20" s="7" t="s">
        <v>443</v>
      </c>
      <c r="I20" s="7" t="s">
        <v>443</v>
      </c>
      <c r="J20" s="7" t="s">
        <v>443</v>
      </c>
      <c r="K20" s="7">
        <v>0</v>
      </c>
    </row>
    <row r="21" spans="1:11">
      <c r="A21" t="s">
        <v>33</v>
      </c>
      <c r="B21" t="s">
        <v>397</v>
      </c>
      <c r="C21" t="s">
        <v>398</v>
      </c>
      <c r="D21" t="s">
        <v>36</v>
      </c>
      <c r="E21" t="s">
        <v>37</v>
      </c>
      <c r="F21" s="7" t="s">
        <v>443</v>
      </c>
      <c r="G21" s="7" t="s">
        <v>443</v>
      </c>
      <c r="H21" s="7" t="s">
        <v>443</v>
      </c>
      <c r="I21" s="7" t="s">
        <v>443</v>
      </c>
      <c r="J21" s="7" t="s">
        <v>443</v>
      </c>
      <c r="K21" s="7">
        <v>11.352159082299901</v>
      </c>
    </row>
    <row r="22" spans="1:11">
      <c r="A22" t="s">
        <v>33</v>
      </c>
      <c r="B22" t="s">
        <v>399</v>
      </c>
      <c r="C22" t="s">
        <v>400</v>
      </c>
      <c r="D22" t="s">
        <v>36</v>
      </c>
      <c r="E22" t="s">
        <v>37</v>
      </c>
      <c r="F22" s="7" t="s">
        <v>443</v>
      </c>
      <c r="G22" s="7" t="s">
        <v>443</v>
      </c>
      <c r="H22" s="7" t="s">
        <v>443</v>
      </c>
      <c r="I22" s="7" t="s">
        <v>443</v>
      </c>
      <c r="J22" s="7" t="s">
        <v>443</v>
      </c>
      <c r="K22" s="7">
        <v>13.442840917700099</v>
      </c>
    </row>
    <row r="23" spans="1:11">
      <c r="A23" t="s">
        <v>33</v>
      </c>
      <c r="B23" t="s">
        <v>401</v>
      </c>
      <c r="C23" t="s">
        <v>402</v>
      </c>
      <c r="D23" t="s">
        <v>36</v>
      </c>
      <c r="E23" t="s">
        <v>37</v>
      </c>
      <c r="F23" s="7">
        <v>-0.109677412498612</v>
      </c>
      <c r="G23" s="7">
        <v>-0.10072556796111</v>
      </c>
      <c r="H23" s="7">
        <v>-8.7745273071027002E-2</v>
      </c>
      <c r="I23" s="7">
        <v>-7.2719587783453707E-2</v>
      </c>
      <c r="J23" s="7">
        <v>-6.7192899111911203E-2</v>
      </c>
      <c r="K23" s="7" t="s">
        <v>443</v>
      </c>
    </row>
    <row r="24" spans="1:11">
      <c r="A24" t="s">
        <v>33</v>
      </c>
      <c r="B24" t="s">
        <v>403</v>
      </c>
      <c r="C24" t="s">
        <v>404</v>
      </c>
      <c r="D24" t="s">
        <v>36</v>
      </c>
      <c r="E24" t="s">
        <v>37</v>
      </c>
      <c r="F24" s="7">
        <v>-1.0851519958540199</v>
      </c>
      <c r="G24" s="7">
        <v>-0.98159916701722905</v>
      </c>
      <c r="H24" s="7">
        <v>-0.85436186937578995</v>
      </c>
      <c r="I24" s="7">
        <v>-0.70834265137216001</v>
      </c>
      <c r="J24" s="7">
        <v>-0.649240479730674</v>
      </c>
      <c r="K24" s="7" t="s">
        <v>443</v>
      </c>
    </row>
    <row r="25" spans="1:11">
      <c r="A25" t="s">
        <v>33</v>
      </c>
      <c r="B25" t="s">
        <v>405</v>
      </c>
      <c r="C25" t="s">
        <v>406</v>
      </c>
      <c r="D25" t="s">
        <v>36</v>
      </c>
      <c r="E25" t="s">
        <v>37</v>
      </c>
      <c r="F25" s="7">
        <v>-1.6101309343888099</v>
      </c>
      <c r="G25" s="7">
        <v>-1.47287387112943</v>
      </c>
      <c r="H25" s="7">
        <v>-1.29493550363768</v>
      </c>
      <c r="I25" s="7">
        <v>-1.0737361356668</v>
      </c>
      <c r="J25" s="7">
        <v>-0.98520497529022999</v>
      </c>
      <c r="K25" s="7" t="s">
        <v>443</v>
      </c>
    </row>
    <row r="26" spans="1:11">
      <c r="A26" t="s">
        <v>33</v>
      </c>
      <c r="B26" t="s">
        <v>407</v>
      </c>
      <c r="C26" t="s">
        <v>408</v>
      </c>
      <c r="D26" t="s">
        <v>36</v>
      </c>
      <c r="E26" t="s">
        <v>37</v>
      </c>
      <c r="F26" s="7">
        <v>-0.63349413812018696</v>
      </c>
      <c r="G26" s="7">
        <v>-0.59105003086613395</v>
      </c>
      <c r="H26" s="7">
        <v>-0.53016617623967999</v>
      </c>
      <c r="I26" s="7">
        <v>-0.43990861745546</v>
      </c>
      <c r="J26" s="7">
        <v>-0.403157394671467</v>
      </c>
      <c r="K26" s="7" t="s">
        <v>443</v>
      </c>
    </row>
    <row r="27" spans="1:11">
      <c r="A27" t="s">
        <v>33</v>
      </c>
      <c r="B27" t="s">
        <v>409</v>
      </c>
      <c r="C27" t="s">
        <v>410</v>
      </c>
      <c r="D27" t="s">
        <v>36</v>
      </c>
      <c r="E27" t="s">
        <v>37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 t="s">
        <v>443</v>
      </c>
    </row>
    <row r="28" spans="1:11">
      <c r="A28" t="s">
        <v>33</v>
      </c>
      <c r="B28" t="s">
        <v>411</v>
      </c>
      <c r="C28" t="s">
        <v>412</v>
      </c>
      <c r="D28" t="s">
        <v>36</v>
      </c>
      <c r="E28" t="s">
        <v>37</v>
      </c>
      <c r="F28" s="7">
        <v>0.99001354921970297</v>
      </c>
      <c r="G28" s="7">
        <v>0.98873270377672395</v>
      </c>
      <c r="H28" s="7">
        <v>0.989341985970138</v>
      </c>
      <c r="I28" s="7">
        <v>0</v>
      </c>
      <c r="J28" s="7">
        <v>0</v>
      </c>
      <c r="K28" s="7" t="s">
        <v>443</v>
      </c>
    </row>
    <row r="29" spans="1:11">
      <c r="A29" t="s">
        <v>33</v>
      </c>
      <c r="B29" t="s">
        <v>413</v>
      </c>
      <c r="C29" t="s">
        <v>414</v>
      </c>
      <c r="D29" t="s">
        <v>36</v>
      </c>
      <c r="E29" t="s">
        <v>37</v>
      </c>
      <c r="F29" s="7">
        <v>8.1572124790749498</v>
      </c>
      <c r="G29" s="7">
        <v>8.1570448061579697</v>
      </c>
      <c r="H29" s="7">
        <v>8.1574816533908905</v>
      </c>
      <c r="I29" s="7">
        <v>0</v>
      </c>
      <c r="J29" s="7">
        <v>0</v>
      </c>
      <c r="K29" s="7" t="s">
        <v>443</v>
      </c>
    </row>
    <row r="30" spans="1:11">
      <c r="A30" t="s">
        <v>33</v>
      </c>
      <c r="B30" t="s">
        <v>415</v>
      </c>
      <c r="C30" t="s">
        <v>416</v>
      </c>
      <c r="D30" t="s">
        <v>36</v>
      </c>
      <c r="E30" t="s">
        <v>37</v>
      </c>
      <c r="F30" s="7">
        <v>10.178970991230701</v>
      </c>
      <c r="G30" s="7">
        <v>10.1798271293012</v>
      </c>
      <c r="H30" s="7">
        <v>10.1790031133835</v>
      </c>
      <c r="I30" s="7">
        <v>0</v>
      </c>
      <c r="J30" s="7">
        <v>0</v>
      </c>
      <c r="K30" s="7" t="s">
        <v>443</v>
      </c>
    </row>
    <row r="31" spans="1:11">
      <c r="A31" t="s">
        <v>33</v>
      </c>
      <c r="B31" t="s">
        <v>417</v>
      </c>
      <c r="C31" t="s">
        <v>418</v>
      </c>
      <c r="D31" t="s">
        <v>36</v>
      </c>
      <c r="E31" t="s">
        <v>37</v>
      </c>
      <c r="F31" s="7">
        <v>4.0181940886030398</v>
      </c>
      <c r="G31" s="7">
        <v>4.0187864688924799</v>
      </c>
      <c r="H31" s="7">
        <v>4.0185643553838597</v>
      </c>
      <c r="I31" s="7">
        <v>0</v>
      </c>
      <c r="J31" s="7">
        <v>0</v>
      </c>
      <c r="K31" s="7" t="s">
        <v>443</v>
      </c>
    </row>
    <row r="32" spans="1:11">
      <c r="A32" t="s">
        <v>33</v>
      </c>
      <c r="B32" t="s">
        <v>419</v>
      </c>
      <c r="C32" t="s">
        <v>420</v>
      </c>
      <c r="D32" t="s">
        <v>36</v>
      </c>
      <c r="E32" t="s">
        <v>37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 t="s">
        <v>443</v>
      </c>
    </row>
    <row r="33" spans="1:11">
      <c r="A33" t="s">
        <v>33</v>
      </c>
      <c r="B33" t="s">
        <v>421</v>
      </c>
      <c r="C33" t="s">
        <v>422</v>
      </c>
      <c r="D33" t="s">
        <v>36</v>
      </c>
      <c r="E33" t="s">
        <v>37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>
      <c r="A34" t="s">
        <v>33</v>
      </c>
      <c r="B34" t="s">
        <v>423</v>
      </c>
      <c r="C34" t="s">
        <v>424</v>
      </c>
      <c r="D34" t="s">
        <v>36</v>
      </c>
      <c r="E34" t="s">
        <v>37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>
      <c r="A35" t="s">
        <v>33</v>
      </c>
      <c r="B35" t="s">
        <v>425</v>
      </c>
      <c r="C35" t="s">
        <v>426</v>
      </c>
      <c r="D35" t="s">
        <v>36</v>
      </c>
      <c r="E35" t="s">
        <v>37</v>
      </c>
      <c r="F35" s="7" t="s">
        <v>443</v>
      </c>
      <c r="G35" s="7" t="s">
        <v>443</v>
      </c>
      <c r="H35" s="7" t="s">
        <v>443</v>
      </c>
      <c r="I35" s="7" t="s">
        <v>443</v>
      </c>
      <c r="J35" s="7" t="s">
        <v>443</v>
      </c>
      <c r="K35" s="7">
        <v>1.2774863545141</v>
      </c>
    </row>
    <row r="36" spans="1:11">
      <c r="A36" t="s">
        <v>33</v>
      </c>
      <c r="B36" t="s">
        <v>427</v>
      </c>
      <c r="C36" t="s">
        <v>428</v>
      </c>
      <c r="D36" t="s">
        <v>36</v>
      </c>
      <c r="E36" t="s">
        <v>37</v>
      </c>
      <c r="F36" s="7" t="s">
        <v>443</v>
      </c>
      <c r="G36" s="7" t="s">
        <v>443</v>
      </c>
      <c r="H36" s="7" t="s">
        <v>443</v>
      </c>
      <c r="I36" s="7" t="s">
        <v>443</v>
      </c>
      <c r="J36" s="7" t="s">
        <v>443</v>
      </c>
      <c r="K36" s="7">
        <v>0</v>
      </c>
    </row>
    <row r="37" spans="1:11">
      <c r="A37" t="s">
        <v>310</v>
      </c>
      <c r="B37" t="s">
        <v>369</v>
      </c>
      <c r="C37" t="s">
        <v>370</v>
      </c>
      <c r="D37" t="s">
        <v>36</v>
      </c>
      <c r="E37" t="s">
        <v>37</v>
      </c>
      <c r="F37" s="7" t="s">
        <v>443</v>
      </c>
      <c r="G37" s="7" t="s">
        <v>443</v>
      </c>
      <c r="H37" s="7" t="s">
        <v>443</v>
      </c>
      <c r="I37" s="7" t="s">
        <v>443</v>
      </c>
      <c r="J37" s="7" t="s">
        <v>443</v>
      </c>
      <c r="K37" s="7">
        <v>159.46769046697801</v>
      </c>
    </row>
    <row r="38" spans="1:11">
      <c r="A38" t="s">
        <v>310</v>
      </c>
      <c r="B38" t="s">
        <v>371</v>
      </c>
      <c r="C38" t="s">
        <v>372</v>
      </c>
      <c r="D38" t="s">
        <v>36</v>
      </c>
      <c r="E38" t="s">
        <v>37</v>
      </c>
      <c r="F38" s="7" t="s">
        <v>443</v>
      </c>
      <c r="G38" s="7" t="s">
        <v>443</v>
      </c>
      <c r="H38" s="7" t="s">
        <v>443</v>
      </c>
      <c r="I38" s="7" t="s">
        <v>443</v>
      </c>
      <c r="J38" s="7" t="s">
        <v>443</v>
      </c>
      <c r="K38" s="7">
        <v>963.45145267472299</v>
      </c>
    </row>
    <row r="39" spans="1:11">
      <c r="A39" t="s">
        <v>310</v>
      </c>
      <c r="B39" t="s">
        <v>373</v>
      </c>
      <c r="C39" t="s">
        <v>374</v>
      </c>
      <c r="D39" t="s">
        <v>36</v>
      </c>
      <c r="E39" t="s">
        <v>37</v>
      </c>
      <c r="F39" s="7" t="s">
        <v>443</v>
      </c>
      <c r="G39" s="7" t="s">
        <v>443</v>
      </c>
      <c r="H39" s="7" t="s">
        <v>443</v>
      </c>
      <c r="I39" s="7" t="s">
        <v>443</v>
      </c>
      <c r="J39" s="7" t="s">
        <v>443</v>
      </c>
      <c r="K39" s="7">
        <v>1047.89859656973</v>
      </c>
    </row>
    <row r="40" spans="1:11">
      <c r="A40" t="s">
        <v>310</v>
      </c>
      <c r="B40" t="s">
        <v>375</v>
      </c>
      <c r="C40" t="s">
        <v>376</v>
      </c>
      <c r="D40" t="s">
        <v>36</v>
      </c>
      <c r="E40" t="s">
        <v>37</v>
      </c>
      <c r="F40" s="7" t="s">
        <v>443</v>
      </c>
      <c r="G40" s="7" t="s">
        <v>443</v>
      </c>
      <c r="H40" s="7" t="s">
        <v>443</v>
      </c>
      <c r="I40" s="7" t="s">
        <v>443</v>
      </c>
      <c r="J40" s="7" t="s">
        <v>443</v>
      </c>
      <c r="K40" s="7">
        <v>117.509394302204</v>
      </c>
    </row>
    <row r="41" spans="1:11">
      <c r="A41" t="s">
        <v>310</v>
      </c>
      <c r="B41" t="s">
        <v>377</v>
      </c>
      <c r="C41" t="s">
        <v>378</v>
      </c>
      <c r="D41" t="s">
        <v>36</v>
      </c>
      <c r="E41" t="s">
        <v>37</v>
      </c>
      <c r="F41" s="7" t="s">
        <v>443</v>
      </c>
      <c r="G41" s="7" t="s">
        <v>443</v>
      </c>
      <c r="H41" s="7" t="s">
        <v>443</v>
      </c>
      <c r="I41" s="7" t="s">
        <v>443</v>
      </c>
      <c r="J41" s="7" t="s">
        <v>443</v>
      </c>
      <c r="K41" s="7">
        <v>117.79484064049301</v>
      </c>
    </row>
    <row r="42" spans="1:11">
      <c r="A42" t="s">
        <v>310</v>
      </c>
      <c r="B42" t="s">
        <v>379</v>
      </c>
      <c r="C42" t="s">
        <v>380</v>
      </c>
      <c r="D42" t="s">
        <v>36</v>
      </c>
      <c r="E42" t="s">
        <v>37</v>
      </c>
      <c r="F42" s="7" t="s">
        <v>443</v>
      </c>
      <c r="G42" s="7" t="s">
        <v>443</v>
      </c>
      <c r="H42" s="7" t="s">
        <v>443</v>
      </c>
      <c r="I42" s="7" t="s">
        <v>443</v>
      </c>
      <c r="J42" s="7" t="s">
        <v>443</v>
      </c>
      <c r="K42" s="7">
        <v>212.343360627078</v>
      </c>
    </row>
    <row r="43" spans="1:11">
      <c r="A43" t="s">
        <v>310</v>
      </c>
      <c r="B43" t="s">
        <v>381</v>
      </c>
      <c r="C43" t="s">
        <v>382</v>
      </c>
      <c r="D43" t="s">
        <v>36</v>
      </c>
      <c r="E43" t="s">
        <v>37</v>
      </c>
      <c r="F43" s="7" t="s">
        <v>443</v>
      </c>
      <c r="G43" s="7" t="s">
        <v>443</v>
      </c>
      <c r="H43" s="7" t="s">
        <v>443</v>
      </c>
      <c r="I43" s="7" t="s">
        <v>443</v>
      </c>
      <c r="J43" s="7" t="s">
        <v>443</v>
      </c>
      <c r="K43" s="7">
        <v>247.075640378255</v>
      </c>
    </row>
    <row r="44" spans="1:11">
      <c r="A44" t="s">
        <v>310</v>
      </c>
      <c r="B44" t="s">
        <v>383</v>
      </c>
      <c r="C44" t="s">
        <v>384</v>
      </c>
      <c r="D44" t="s">
        <v>36</v>
      </c>
      <c r="E44" t="s">
        <v>37</v>
      </c>
      <c r="F44" s="7" t="s">
        <v>443</v>
      </c>
      <c r="G44" s="7" t="s">
        <v>443</v>
      </c>
      <c r="H44" s="7" t="s">
        <v>443</v>
      </c>
      <c r="I44" s="7" t="s">
        <v>443</v>
      </c>
      <c r="J44" s="7" t="s">
        <v>443</v>
      </c>
      <c r="K44" s="7">
        <v>6.9279779894807199</v>
      </c>
    </row>
    <row r="45" spans="1:11">
      <c r="A45" t="s">
        <v>310</v>
      </c>
      <c r="B45" t="s">
        <v>385</v>
      </c>
      <c r="C45" t="s">
        <v>386</v>
      </c>
      <c r="D45" t="s">
        <v>36</v>
      </c>
      <c r="E45" t="s">
        <v>37</v>
      </c>
      <c r="F45" s="7" t="s">
        <v>443</v>
      </c>
      <c r="G45" s="7" t="s">
        <v>443</v>
      </c>
      <c r="H45" s="7" t="s">
        <v>443</v>
      </c>
      <c r="I45" s="7" t="s">
        <v>443</v>
      </c>
      <c r="J45" s="7" t="s">
        <v>443</v>
      </c>
      <c r="K45" s="7">
        <v>44.455634547518798</v>
      </c>
    </row>
    <row r="46" spans="1:11">
      <c r="A46" t="s">
        <v>310</v>
      </c>
      <c r="B46" t="s">
        <v>387</v>
      </c>
      <c r="C46" t="s">
        <v>388</v>
      </c>
      <c r="D46" t="s">
        <v>36</v>
      </c>
      <c r="E46" t="s">
        <v>37</v>
      </c>
      <c r="F46" s="7" t="s">
        <v>443</v>
      </c>
      <c r="G46" s="7" t="s">
        <v>443</v>
      </c>
      <c r="H46" s="7" t="s">
        <v>443</v>
      </c>
      <c r="I46" s="7" t="s">
        <v>443</v>
      </c>
      <c r="J46" s="7" t="s">
        <v>443</v>
      </c>
      <c r="K46" s="7">
        <v>9.2981014001052191</v>
      </c>
    </row>
    <row r="47" spans="1:11">
      <c r="A47" t="s">
        <v>310</v>
      </c>
      <c r="B47" t="s">
        <v>389</v>
      </c>
      <c r="C47" t="s">
        <v>390</v>
      </c>
      <c r="D47" t="s">
        <v>36</v>
      </c>
      <c r="E47" t="s">
        <v>37</v>
      </c>
      <c r="F47" s="7" t="s">
        <v>443</v>
      </c>
      <c r="G47" s="7" t="s">
        <v>443</v>
      </c>
      <c r="H47" s="7" t="s">
        <v>443</v>
      </c>
      <c r="I47" s="7" t="s">
        <v>443</v>
      </c>
      <c r="J47" s="7" t="s">
        <v>443</v>
      </c>
      <c r="K47" s="7">
        <v>0.96875506734080596</v>
      </c>
    </row>
    <row r="48" spans="1:11">
      <c r="A48" t="s">
        <v>310</v>
      </c>
      <c r="B48" t="s">
        <v>391</v>
      </c>
      <c r="C48" t="s">
        <v>392</v>
      </c>
      <c r="D48" t="s">
        <v>36</v>
      </c>
      <c r="E48" t="s">
        <v>37</v>
      </c>
      <c r="F48" s="7" t="s">
        <v>443</v>
      </c>
      <c r="G48" s="7" t="s">
        <v>443</v>
      </c>
      <c r="H48" s="7" t="s">
        <v>443</v>
      </c>
      <c r="I48" s="7" t="s">
        <v>443</v>
      </c>
      <c r="J48" s="7" t="s">
        <v>443</v>
      </c>
      <c r="K48" s="7">
        <v>0</v>
      </c>
    </row>
    <row r="49" spans="1:11">
      <c r="A49" t="s">
        <v>310</v>
      </c>
      <c r="B49" t="s">
        <v>393</v>
      </c>
      <c r="C49" t="s">
        <v>394</v>
      </c>
      <c r="D49" t="s">
        <v>36</v>
      </c>
      <c r="E49" t="s">
        <v>37</v>
      </c>
      <c r="F49" s="7" t="s">
        <v>443</v>
      </c>
      <c r="G49" s="7" t="s">
        <v>443</v>
      </c>
      <c r="H49" s="7" t="s">
        <v>443</v>
      </c>
      <c r="I49" s="7" t="s">
        <v>443</v>
      </c>
      <c r="J49" s="7" t="s">
        <v>443</v>
      </c>
      <c r="K49" s="7">
        <v>0</v>
      </c>
    </row>
    <row r="50" spans="1:11">
      <c r="A50" t="s">
        <v>310</v>
      </c>
      <c r="B50" t="s">
        <v>395</v>
      </c>
      <c r="C50" t="s">
        <v>396</v>
      </c>
      <c r="D50" t="s">
        <v>36</v>
      </c>
      <c r="E50" t="s">
        <v>37</v>
      </c>
      <c r="F50" s="7" t="s">
        <v>443</v>
      </c>
      <c r="G50" s="7" t="s">
        <v>443</v>
      </c>
      <c r="H50" s="7" t="s">
        <v>443</v>
      </c>
      <c r="I50" s="7" t="s">
        <v>443</v>
      </c>
      <c r="J50" s="7" t="s">
        <v>443</v>
      </c>
      <c r="K50" s="7">
        <v>0</v>
      </c>
    </row>
    <row r="51" spans="1:11">
      <c r="A51" t="s">
        <v>310</v>
      </c>
      <c r="B51" t="s">
        <v>397</v>
      </c>
      <c r="C51" t="s">
        <v>398</v>
      </c>
      <c r="D51" t="s">
        <v>36</v>
      </c>
      <c r="E51" t="s">
        <v>37</v>
      </c>
      <c r="F51" s="7" t="s">
        <v>443</v>
      </c>
      <c r="G51" s="7" t="s">
        <v>443</v>
      </c>
      <c r="H51" s="7" t="s">
        <v>443</v>
      </c>
      <c r="I51" s="7" t="s">
        <v>443</v>
      </c>
      <c r="J51" s="7" t="s">
        <v>443</v>
      </c>
      <c r="K51" s="7">
        <v>0</v>
      </c>
    </row>
    <row r="52" spans="1:11">
      <c r="A52" t="s">
        <v>310</v>
      </c>
      <c r="B52" t="s">
        <v>399</v>
      </c>
      <c r="C52" t="s">
        <v>400</v>
      </c>
      <c r="D52" t="s">
        <v>36</v>
      </c>
      <c r="E52" t="s">
        <v>37</v>
      </c>
      <c r="F52" s="7" t="s">
        <v>443</v>
      </c>
      <c r="G52" s="7" t="s">
        <v>443</v>
      </c>
      <c r="H52" s="7" t="s">
        <v>443</v>
      </c>
      <c r="I52" s="7" t="s">
        <v>443</v>
      </c>
      <c r="J52" s="7" t="s">
        <v>443</v>
      </c>
      <c r="K52" s="7">
        <v>0</v>
      </c>
    </row>
    <row r="53" spans="1:11">
      <c r="A53" t="s">
        <v>310</v>
      </c>
      <c r="B53" t="s">
        <v>401</v>
      </c>
      <c r="C53" t="s">
        <v>402</v>
      </c>
      <c r="D53" t="s">
        <v>36</v>
      </c>
      <c r="E53" t="s">
        <v>37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 t="s">
        <v>443</v>
      </c>
    </row>
    <row r="54" spans="1:11">
      <c r="A54" t="s">
        <v>310</v>
      </c>
      <c r="B54" t="s">
        <v>403</v>
      </c>
      <c r="C54" t="s">
        <v>404</v>
      </c>
      <c r="D54" t="s">
        <v>36</v>
      </c>
      <c r="E54" t="s">
        <v>37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 t="s">
        <v>443</v>
      </c>
    </row>
    <row r="55" spans="1:11">
      <c r="A55" t="s">
        <v>310</v>
      </c>
      <c r="B55" t="s">
        <v>405</v>
      </c>
      <c r="C55" t="s">
        <v>406</v>
      </c>
      <c r="D55" t="s">
        <v>36</v>
      </c>
      <c r="E55" t="s">
        <v>37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 t="s">
        <v>443</v>
      </c>
    </row>
    <row r="56" spans="1:11">
      <c r="A56" t="s">
        <v>310</v>
      </c>
      <c r="B56" t="s">
        <v>407</v>
      </c>
      <c r="C56" t="s">
        <v>408</v>
      </c>
      <c r="D56" t="s">
        <v>36</v>
      </c>
      <c r="E56" t="s">
        <v>37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 t="s">
        <v>443</v>
      </c>
    </row>
    <row r="57" spans="1:11">
      <c r="A57" t="s">
        <v>310</v>
      </c>
      <c r="B57" t="s">
        <v>409</v>
      </c>
      <c r="C57" t="s">
        <v>410</v>
      </c>
      <c r="D57" t="s">
        <v>36</v>
      </c>
      <c r="E57" t="s">
        <v>37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 t="s">
        <v>443</v>
      </c>
    </row>
    <row r="58" spans="1:11">
      <c r="A58" t="s">
        <v>310</v>
      </c>
      <c r="B58" t="s">
        <v>411</v>
      </c>
      <c r="C58" t="s">
        <v>412</v>
      </c>
      <c r="D58" t="s">
        <v>36</v>
      </c>
      <c r="E58" t="s">
        <v>37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 t="s">
        <v>443</v>
      </c>
    </row>
    <row r="59" spans="1:11">
      <c r="A59" t="s">
        <v>310</v>
      </c>
      <c r="B59" t="s">
        <v>413</v>
      </c>
      <c r="C59" t="s">
        <v>414</v>
      </c>
      <c r="D59" t="s">
        <v>36</v>
      </c>
      <c r="E59" t="s">
        <v>37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 t="s">
        <v>443</v>
      </c>
    </row>
    <row r="60" spans="1:11">
      <c r="A60" t="s">
        <v>310</v>
      </c>
      <c r="B60" t="s">
        <v>415</v>
      </c>
      <c r="C60" t="s">
        <v>416</v>
      </c>
      <c r="D60" t="s">
        <v>36</v>
      </c>
      <c r="E60" t="s">
        <v>37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 t="s">
        <v>443</v>
      </c>
    </row>
    <row r="61" spans="1:11">
      <c r="A61" t="s">
        <v>310</v>
      </c>
      <c r="B61" t="s">
        <v>417</v>
      </c>
      <c r="C61" t="s">
        <v>418</v>
      </c>
      <c r="D61" t="s">
        <v>36</v>
      </c>
      <c r="E61" t="s">
        <v>37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 t="s">
        <v>443</v>
      </c>
    </row>
    <row r="62" spans="1:11">
      <c r="A62" t="s">
        <v>310</v>
      </c>
      <c r="B62" t="s">
        <v>419</v>
      </c>
      <c r="C62" t="s">
        <v>420</v>
      </c>
      <c r="D62" t="s">
        <v>36</v>
      </c>
      <c r="E62" t="s">
        <v>37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 t="s">
        <v>443</v>
      </c>
    </row>
    <row r="63" spans="1:11">
      <c r="A63" t="s">
        <v>310</v>
      </c>
      <c r="B63" t="s">
        <v>421</v>
      </c>
      <c r="C63" t="s">
        <v>422</v>
      </c>
      <c r="D63" t="s">
        <v>36</v>
      </c>
      <c r="E63" t="s">
        <v>37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>
      <c r="A64" t="s">
        <v>310</v>
      </c>
      <c r="B64" t="s">
        <v>423</v>
      </c>
      <c r="C64" t="s">
        <v>424</v>
      </c>
      <c r="D64" t="s">
        <v>36</v>
      </c>
      <c r="E64" t="s">
        <v>37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>
      <c r="A65" t="s">
        <v>310</v>
      </c>
      <c r="B65" t="s">
        <v>425</v>
      </c>
      <c r="C65" t="s">
        <v>426</v>
      </c>
      <c r="D65" t="s">
        <v>36</v>
      </c>
      <c r="E65" t="s">
        <v>37</v>
      </c>
      <c r="F65" s="7" t="s">
        <v>443</v>
      </c>
      <c r="G65" s="7" t="s">
        <v>443</v>
      </c>
      <c r="H65" s="7" t="s">
        <v>443</v>
      </c>
      <c r="I65" s="7" t="s">
        <v>443</v>
      </c>
      <c r="J65" s="7" t="s">
        <v>443</v>
      </c>
      <c r="K65" s="7">
        <v>6.1240898226871003</v>
      </c>
    </row>
    <row r="66" spans="1:11">
      <c r="A66" t="s">
        <v>310</v>
      </c>
      <c r="B66" t="s">
        <v>427</v>
      </c>
      <c r="C66" t="s">
        <v>428</v>
      </c>
      <c r="D66" t="s">
        <v>36</v>
      </c>
      <c r="E66" t="s">
        <v>37</v>
      </c>
      <c r="F66" s="7" t="s">
        <v>443</v>
      </c>
      <c r="G66" s="7" t="s">
        <v>443</v>
      </c>
      <c r="H66" s="7" t="s">
        <v>443</v>
      </c>
      <c r="I66" s="7" t="s">
        <v>443</v>
      </c>
      <c r="J66" s="7" t="s">
        <v>443</v>
      </c>
      <c r="K66" s="7">
        <v>9.4490129935100704</v>
      </c>
    </row>
    <row r="67" spans="1:11">
      <c r="A67" t="s">
        <v>298</v>
      </c>
      <c r="B67" t="s">
        <v>369</v>
      </c>
      <c r="C67" t="s">
        <v>370</v>
      </c>
      <c r="D67" t="s">
        <v>36</v>
      </c>
      <c r="E67" t="s">
        <v>37</v>
      </c>
      <c r="F67" s="7" t="s">
        <v>443</v>
      </c>
      <c r="G67" s="7" t="s">
        <v>443</v>
      </c>
      <c r="H67" s="7" t="s">
        <v>443</v>
      </c>
      <c r="I67" s="7" t="s">
        <v>443</v>
      </c>
      <c r="J67" s="7" t="s">
        <v>443</v>
      </c>
      <c r="K67" s="7">
        <v>11.0266151074115</v>
      </c>
    </row>
    <row r="68" spans="1:11">
      <c r="A68" t="s">
        <v>298</v>
      </c>
      <c r="B68" t="s">
        <v>371</v>
      </c>
      <c r="C68" t="s">
        <v>372</v>
      </c>
      <c r="D68" t="s">
        <v>36</v>
      </c>
      <c r="E68" t="s">
        <v>37</v>
      </c>
      <c r="F68" s="7" t="s">
        <v>443</v>
      </c>
      <c r="G68" s="7" t="s">
        <v>443</v>
      </c>
      <c r="H68" s="7" t="s">
        <v>443</v>
      </c>
      <c r="I68" s="7" t="s">
        <v>443</v>
      </c>
      <c r="J68" s="7" t="s">
        <v>443</v>
      </c>
      <c r="K68" s="7">
        <v>99.793209050279899</v>
      </c>
    </row>
    <row r="69" spans="1:11">
      <c r="A69" t="s">
        <v>298</v>
      </c>
      <c r="B69" t="s">
        <v>373</v>
      </c>
      <c r="C69" t="s">
        <v>374</v>
      </c>
      <c r="D69" t="s">
        <v>36</v>
      </c>
      <c r="E69" t="s">
        <v>37</v>
      </c>
      <c r="F69" s="7" t="s">
        <v>443</v>
      </c>
      <c r="G69" s="7" t="s">
        <v>443</v>
      </c>
      <c r="H69" s="7" t="s">
        <v>443</v>
      </c>
      <c r="I69" s="7" t="s">
        <v>443</v>
      </c>
      <c r="J69" s="7" t="s">
        <v>443</v>
      </c>
      <c r="K69" s="7">
        <v>21.380933086575101</v>
      </c>
    </row>
    <row r="70" spans="1:11">
      <c r="A70" t="s">
        <v>298</v>
      </c>
      <c r="B70" t="s">
        <v>375</v>
      </c>
      <c r="C70" t="s">
        <v>376</v>
      </c>
      <c r="D70" t="s">
        <v>36</v>
      </c>
      <c r="E70" t="s">
        <v>37</v>
      </c>
      <c r="F70" s="7" t="s">
        <v>443</v>
      </c>
      <c r="G70" s="7" t="s">
        <v>443</v>
      </c>
      <c r="H70" s="7" t="s">
        <v>443</v>
      </c>
      <c r="I70" s="7" t="s">
        <v>443</v>
      </c>
      <c r="J70" s="7" t="s">
        <v>443</v>
      </c>
      <c r="K70" s="7">
        <v>3.83641296676003</v>
      </c>
    </row>
    <row r="71" spans="1:11">
      <c r="A71" t="s">
        <v>298</v>
      </c>
      <c r="B71" t="s">
        <v>377</v>
      </c>
      <c r="C71" t="s">
        <v>378</v>
      </c>
      <c r="D71" t="s">
        <v>36</v>
      </c>
      <c r="E71" t="s">
        <v>37</v>
      </c>
      <c r="F71" s="7" t="s">
        <v>443</v>
      </c>
      <c r="G71" s="7" t="s">
        <v>443</v>
      </c>
      <c r="H71" s="7" t="s">
        <v>443</v>
      </c>
      <c r="I71" s="7" t="s">
        <v>443</v>
      </c>
      <c r="J71" s="7" t="s">
        <v>443</v>
      </c>
      <c r="K71" s="7">
        <v>7.1642275493640497</v>
      </c>
    </row>
    <row r="72" spans="1:11">
      <c r="A72" t="s">
        <v>298</v>
      </c>
      <c r="B72" t="s">
        <v>379</v>
      </c>
      <c r="C72" t="s">
        <v>380</v>
      </c>
      <c r="D72" t="s">
        <v>36</v>
      </c>
      <c r="E72" t="s">
        <v>37</v>
      </c>
      <c r="F72" s="7" t="s">
        <v>443</v>
      </c>
      <c r="G72" s="7" t="s">
        <v>443</v>
      </c>
      <c r="H72" s="7" t="s">
        <v>443</v>
      </c>
      <c r="I72" s="7" t="s">
        <v>443</v>
      </c>
      <c r="J72" s="7" t="s">
        <v>443</v>
      </c>
      <c r="K72" s="7">
        <v>5.8081897673496199</v>
      </c>
    </row>
    <row r="73" spans="1:11">
      <c r="A73" t="s">
        <v>298</v>
      </c>
      <c r="B73" t="s">
        <v>381</v>
      </c>
      <c r="C73" t="s">
        <v>382</v>
      </c>
      <c r="D73" t="s">
        <v>36</v>
      </c>
      <c r="E73" t="s">
        <v>37</v>
      </c>
      <c r="F73" s="7" t="s">
        <v>443</v>
      </c>
      <c r="G73" s="7" t="s">
        <v>443</v>
      </c>
      <c r="H73" s="7" t="s">
        <v>443</v>
      </c>
      <c r="I73" s="7" t="s">
        <v>443</v>
      </c>
      <c r="J73" s="7" t="s">
        <v>443</v>
      </c>
      <c r="K73" s="7">
        <v>2.6365010831211602</v>
      </c>
    </row>
    <row r="74" spans="1:11">
      <c r="A74" t="s">
        <v>298</v>
      </c>
      <c r="B74" t="s">
        <v>383</v>
      </c>
      <c r="C74" t="s">
        <v>384</v>
      </c>
      <c r="D74" t="s">
        <v>36</v>
      </c>
      <c r="E74" t="s">
        <v>37</v>
      </c>
      <c r="F74" s="7" t="s">
        <v>443</v>
      </c>
      <c r="G74" s="7" t="s">
        <v>443</v>
      </c>
      <c r="H74" s="7" t="s">
        <v>443</v>
      </c>
      <c r="I74" s="7" t="s">
        <v>443</v>
      </c>
      <c r="J74" s="7" t="s">
        <v>443</v>
      </c>
      <c r="K74" s="7">
        <v>0</v>
      </c>
    </row>
    <row r="75" spans="1:11">
      <c r="A75" t="s">
        <v>298</v>
      </c>
      <c r="B75" t="s">
        <v>385</v>
      </c>
      <c r="C75" t="s">
        <v>386</v>
      </c>
      <c r="D75" t="s">
        <v>36</v>
      </c>
      <c r="E75" t="s">
        <v>37</v>
      </c>
      <c r="F75" s="7" t="s">
        <v>443</v>
      </c>
      <c r="G75" s="7" t="s">
        <v>443</v>
      </c>
      <c r="H75" s="7" t="s">
        <v>443</v>
      </c>
      <c r="I75" s="7" t="s">
        <v>443</v>
      </c>
      <c r="J75" s="7" t="s">
        <v>443</v>
      </c>
      <c r="K75" s="7">
        <v>7.0723477052617998</v>
      </c>
    </row>
    <row r="76" spans="1:11">
      <c r="A76" t="s">
        <v>298</v>
      </c>
      <c r="B76" t="s">
        <v>387</v>
      </c>
      <c r="C76" t="s">
        <v>388</v>
      </c>
      <c r="D76" t="s">
        <v>36</v>
      </c>
      <c r="E76" t="s">
        <v>37</v>
      </c>
      <c r="F76" s="7" t="s">
        <v>443</v>
      </c>
      <c r="G76" s="7" t="s">
        <v>443</v>
      </c>
      <c r="H76" s="7" t="s">
        <v>443</v>
      </c>
      <c r="I76" s="7" t="s">
        <v>443</v>
      </c>
      <c r="J76" s="7" t="s">
        <v>443</v>
      </c>
      <c r="K76" s="7">
        <v>8.5172415764121006</v>
      </c>
    </row>
    <row r="77" spans="1:11">
      <c r="A77" t="s">
        <v>298</v>
      </c>
      <c r="B77" t="s">
        <v>389</v>
      </c>
      <c r="C77" t="s">
        <v>390</v>
      </c>
      <c r="D77" t="s">
        <v>36</v>
      </c>
      <c r="E77" t="s">
        <v>37</v>
      </c>
      <c r="F77" s="7" t="s">
        <v>443</v>
      </c>
      <c r="G77" s="7" t="s">
        <v>443</v>
      </c>
      <c r="H77" s="7" t="s">
        <v>443</v>
      </c>
      <c r="I77" s="7" t="s">
        <v>443</v>
      </c>
      <c r="J77" s="7" t="s">
        <v>443</v>
      </c>
      <c r="K77" s="7">
        <v>0</v>
      </c>
    </row>
    <row r="78" spans="1:11">
      <c r="A78" t="s">
        <v>298</v>
      </c>
      <c r="B78" t="s">
        <v>391</v>
      </c>
      <c r="C78" t="s">
        <v>392</v>
      </c>
      <c r="D78" t="s">
        <v>36</v>
      </c>
      <c r="E78" t="s">
        <v>37</v>
      </c>
      <c r="F78" s="7" t="s">
        <v>443</v>
      </c>
      <c r="G78" s="7" t="s">
        <v>443</v>
      </c>
      <c r="H78" s="7" t="s">
        <v>443</v>
      </c>
      <c r="I78" s="7" t="s">
        <v>443</v>
      </c>
      <c r="J78" s="7" t="s">
        <v>443</v>
      </c>
      <c r="K78" s="7">
        <v>0</v>
      </c>
    </row>
    <row r="79" spans="1:11">
      <c r="A79" t="s">
        <v>298</v>
      </c>
      <c r="B79" t="s">
        <v>393</v>
      </c>
      <c r="C79" t="s">
        <v>394</v>
      </c>
      <c r="D79" t="s">
        <v>36</v>
      </c>
      <c r="E79" t="s">
        <v>37</v>
      </c>
      <c r="F79" s="7" t="s">
        <v>443</v>
      </c>
      <c r="G79" s="7" t="s">
        <v>443</v>
      </c>
      <c r="H79" s="7" t="s">
        <v>443</v>
      </c>
      <c r="I79" s="7" t="s">
        <v>443</v>
      </c>
      <c r="J79" s="7" t="s">
        <v>443</v>
      </c>
      <c r="K79" s="7">
        <v>0</v>
      </c>
    </row>
    <row r="80" spans="1:11">
      <c r="A80" t="s">
        <v>298</v>
      </c>
      <c r="B80" t="s">
        <v>395</v>
      </c>
      <c r="C80" t="s">
        <v>396</v>
      </c>
      <c r="D80" t="s">
        <v>36</v>
      </c>
      <c r="E80" t="s">
        <v>37</v>
      </c>
      <c r="F80" s="7" t="s">
        <v>443</v>
      </c>
      <c r="G80" s="7" t="s">
        <v>443</v>
      </c>
      <c r="H80" s="7" t="s">
        <v>443</v>
      </c>
      <c r="I80" s="7" t="s">
        <v>443</v>
      </c>
      <c r="J80" s="7" t="s">
        <v>443</v>
      </c>
      <c r="K80" s="7">
        <v>0</v>
      </c>
    </row>
    <row r="81" spans="1:11">
      <c r="A81" t="s">
        <v>298</v>
      </c>
      <c r="B81" t="s">
        <v>397</v>
      </c>
      <c r="C81" t="s">
        <v>398</v>
      </c>
      <c r="D81" t="s">
        <v>36</v>
      </c>
      <c r="E81" t="s">
        <v>37</v>
      </c>
      <c r="F81" s="7" t="s">
        <v>443</v>
      </c>
      <c r="G81" s="7" t="s">
        <v>443</v>
      </c>
      <c r="H81" s="7" t="s">
        <v>443</v>
      </c>
      <c r="I81" s="7" t="s">
        <v>443</v>
      </c>
      <c r="J81" s="7" t="s">
        <v>443</v>
      </c>
      <c r="K81" s="7">
        <v>0</v>
      </c>
    </row>
    <row r="82" spans="1:11">
      <c r="A82" t="s">
        <v>298</v>
      </c>
      <c r="B82" t="s">
        <v>399</v>
      </c>
      <c r="C82" t="s">
        <v>400</v>
      </c>
      <c r="D82" t="s">
        <v>36</v>
      </c>
      <c r="E82" t="s">
        <v>37</v>
      </c>
      <c r="F82" s="7" t="s">
        <v>443</v>
      </c>
      <c r="G82" s="7" t="s">
        <v>443</v>
      </c>
      <c r="H82" s="7" t="s">
        <v>443</v>
      </c>
      <c r="I82" s="7" t="s">
        <v>443</v>
      </c>
      <c r="J82" s="7" t="s">
        <v>443</v>
      </c>
      <c r="K82" s="7">
        <v>0</v>
      </c>
    </row>
    <row r="83" spans="1:11">
      <c r="A83" t="s">
        <v>298</v>
      </c>
      <c r="B83" t="s">
        <v>401</v>
      </c>
      <c r="C83" t="s">
        <v>402</v>
      </c>
      <c r="D83" t="s">
        <v>36</v>
      </c>
      <c r="E83" t="s">
        <v>37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 t="s">
        <v>443</v>
      </c>
    </row>
    <row r="84" spans="1:11">
      <c r="A84" t="s">
        <v>298</v>
      </c>
      <c r="B84" t="s">
        <v>403</v>
      </c>
      <c r="C84" t="s">
        <v>404</v>
      </c>
      <c r="D84" t="s">
        <v>36</v>
      </c>
      <c r="E84" t="s">
        <v>37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 t="s">
        <v>443</v>
      </c>
    </row>
    <row r="85" spans="1:11">
      <c r="A85" t="s">
        <v>298</v>
      </c>
      <c r="B85" t="s">
        <v>405</v>
      </c>
      <c r="C85" t="s">
        <v>406</v>
      </c>
      <c r="D85" t="s">
        <v>36</v>
      </c>
      <c r="E85" t="s">
        <v>37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 t="s">
        <v>443</v>
      </c>
    </row>
    <row r="86" spans="1:11">
      <c r="A86" t="s">
        <v>298</v>
      </c>
      <c r="B86" t="s">
        <v>407</v>
      </c>
      <c r="C86" t="s">
        <v>408</v>
      </c>
      <c r="D86" t="s">
        <v>36</v>
      </c>
      <c r="E86" t="s">
        <v>37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 t="s">
        <v>443</v>
      </c>
    </row>
    <row r="87" spans="1:11">
      <c r="A87" t="s">
        <v>298</v>
      </c>
      <c r="B87" t="s">
        <v>409</v>
      </c>
      <c r="C87" t="s">
        <v>410</v>
      </c>
      <c r="D87" t="s">
        <v>36</v>
      </c>
      <c r="E87" t="s">
        <v>37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 t="s">
        <v>443</v>
      </c>
    </row>
    <row r="88" spans="1:11">
      <c r="A88" t="s">
        <v>298</v>
      </c>
      <c r="B88" t="s">
        <v>411</v>
      </c>
      <c r="C88" t="s">
        <v>412</v>
      </c>
      <c r="D88" t="s">
        <v>36</v>
      </c>
      <c r="E88" t="s">
        <v>37</v>
      </c>
      <c r="F88" s="7">
        <v>6.1363829318356695E-4</v>
      </c>
      <c r="G88" s="7">
        <v>6.1363829318356695E-4</v>
      </c>
      <c r="H88" s="7">
        <v>6.1363829318356695E-4</v>
      </c>
      <c r="I88" s="7">
        <v>6.1363829318356695E-4</v>
      </c>
      <c r="J88" s="7">
        <v>0</v>
      </c>
      <c r="K88" s="7" t="s">
        <v>443</v>
      </c>
    </row>
    <row r="89" spans="1:11">
      <c r="A89" t="s">
        <v>298</v>
      </c>
      <c r="B89" t="s">
        <v>413</v>
      </c>
      <c r="C89" t="s">
        <v>414</v>
      </c>
      <c r="D89" t="s">
        <v>36</v>
      </c>
      <c r="E89" t="s">
        <v>37</v>
      </c>
      <c r="F89" s="7">
        <v>0.250978061912079</v>
      </c>
      <c r="G89" s="7">
        <v>0.250978061912079</v>
      </c>
      <c r="H89" s="7">
        <v>0.250978061912079</v>
      </c>
      <c r="I89" s="7">
        <v>0.250978061912079</v>
      </c>
      <c r="J89" s="7">
        <v>0</v>
      </c>
      <c r="K89" s="7" t="s">
        <v>443</v>
      </c>
    </row>
    <row r="90" spans="1:11">
      <c r="A90" t="s">
        <v>298</v>
      </c>
      <c r="B90" t="s">
        <v>415</v>
      </c>
      <c r="C90" t="s">
        <v>416</v>
      </c>
      <c r="D90" t="s">
        <v>36</v>
      </c>
      <c r="E90" t="s">
        <v>37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 t="s">
        <v>443</v>
      </c>
    </row>
    <row r="91" spans="1:11">
      <c r="A91" t="s">
        <v>298</v>
      </c>
      <c r="B91" t="s">
        <v>417</v>
      </c>
      <c r="C91" t="s">
        <v>418</v>
      </c>
      <c r="D91" t="s">
        <v>36</v>
      </c>
      <c r="E91" t="s">
        <v>37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 t="s">
        <v>443</v>
      </c>
    </row>
    <row r="92" spans="1:11">
      <c r="A92" t="s">
        <v>298</v>
      </c>
      <c r="B92" t="s">
        <v>419</v>
      </c>
      <c r="C92" t="s">
        <v>420</v>
      </c>
      <c r="D92" t="s">
        <v>36</v>
      </c>
      <c r="E92" t="s">
        <v>37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 t="s">
        <v>443</v>
      </c>
    </row>
    <row r="93" spans="1:11">
      <c r="A93" t="s">
        <v>298</v>
      </c>
      <c r="B93" t="s">
        <v>421</v>
      </c>
      <c r="C93" t="s">
        <v>422</v>
      </c>
      <c r="D93" t="s">
        <v>36</v>
      </c>
      <c r="E93" t="s">
        <v>37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>
      <c r="A94" t="s">
        <v>298</v>
      </c>
      <c r="B94" t="s">
        <v>423</v>
      </c>
      <c r="C94" t="s">
        <v>424</v>
      </c>
      <c r="D94" t="s">
        <v>36</v>
      </c>
      <c r="E94" t="s">
        <v>37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>
      <c r="A95" t="s">
        <v>298</v>
      </c>
      <c r="B95" t="s">
        <v>425</v>
      </c>
      <c r="C95" t="s">
        <v>426</v>
      </c>
      <c r="D95" t="s">
        <v>36</v>
      </c>
      <c r="E95" t="s">
        <v>37</v>
      </c>
      <c r="F95" s="7" t="s">
        <v>443</v>
      </c>
      <c r="G95" s="7" t="s">
        <v>443</v>
      </c>
      <c r="H95" s="7" t="s">
        <v>443</v>
      </c>
      <c r="I95" s="7" t="s">
        <v>443</v>
      </c>
      <c r="J95" s="7" t="s">
        <v>443</v>
      </c>
      <c r="K95" s="7">
        <v>0.44647090966237801</v>
      </c>
    </row>
    <row r="96" spans="1:11">
      <c r="A96" t="s">
        <v>298</v>
      </c>
      <c r="B96" t="s">
        <v>427</v>
      </c>
      <c r="C96" t="s">
        <v>428</v>
      </c>
      <c r="D96" t="s">
        <v>36</v>
      </c>
      <c r="E96" t="s">
        <v>37</v>
      </c>
      <c r="F96" s="7" t="s">
        <v>443</v>
      </c>
      <c r="G96" s="7" t="s">
        <v>443</v>
      </c>
      <c r="H96" s="7" t="s">
        <v>443</v>
      </c>
      <c r="I96" s="7" t="s">
        <v>443</v>
      </c>
      <c r="J96" s="7" t="s">
        <v>443</v>
      </c>
      <c r="K96" s="7">
        <v>2.3694115689036999E-2</v>
      </c>
    </row>
    <row r="97" spans="1:11">
      <c r="A97" t="s">
        <v>299</v>
      </c>
      <c r="B97" t="s">
        <v>369</v>
      </c>
      <c r="C97" t="s">
        <v>370</v>
      </c>
      <c r="D97" t="s">
        <v>36</v>
      </c>
      <c r="E97" t="s">
        <v>37</v>
      </c>
      <c r="F97" s="7" t="s">
        <v>443</v>
      </c>
      <c r="G97" s="7" t="s">
        <v>443</v>
      </c>
      <c r="H97" s="7" t="s">
        <v>443</v>
      </c>
      <c r="I97" s="7" t="s">
        <v>443</v>
      </c>
      <c r="J97" s="7" t="s">
        <v>443</v>
      </c>
      <c r="K97" s="7">
        <v>246.326123966475</v>
      </c>
    </row>
    <row r="98" spans="1:11">
      <c r="A98" t="s">
        <v>299</v>
      </c>
      <c r="B98" t="s">
        <v>371</v>
      </c>
      <c r="C98" t="s">
        <v>372</v>
      </c>
      <c r="D98" t="s">
        <v>36</v>
      </c>
      <c r="E98" t="s">
        <v>37</v>
      </c>
      <c r="F98" s="7" t="s">
        <v>443</v>
      </c>
      <c r="G98" s="7" t="s">
        <v>443</v>
      </c>
      <c r="H98" s="7" t="s">
        <v>443</v>
      </c>
      <c r="I98" s="7" t="s">
        <v>443</v>
      </c>
      <c r="J98" s="7" t="s">
        <v>443</v>
      </c>
      <c r="K98" s="7">
        <v>1212.8576110218</v>
      </c>
    </row>
    <row r="99" spans="1:11">
      <c r="A99" t="s">
        <v>299</v>
      </c>
      <c r="B99" t="s">
        <v>373</v>
      </c>
      <c r="C99" t="s">
        <v>374</v>
      </c>
      <c r="D99" t="s">
        <v>36</v>
      </c>
      <c r="E99" t="s">
        <v>37</v>
      </c>
      <c r="F99" s="7" t="s">
        <v>443</v>
      </c>
      <c r="G99" s="7" t="s">
        <v>443</v>
      </c>
      <c r="H99" s="7" t="s">
        <v>443</v>
      </c>
      <c r="I99" s="7" t="s">
        <v>443</v>
      </c>
      <c r="J99" s="7" t="s">
        <v>443</v>
      </c>
      <c r="K99" s="7">
        <v>799.95991211400894</v>
      </c>
    </row>
    <row r="100" spans="1:11">
      <c r="A100" t="s">
        <v>299</v>
      </c>
      <c r="B100" t="s">
        <v>375</v>
      </c>
      <c r="C100" t="s">
        <v>376</v>
      </c>
      <c r="D100" t="s">
        <v>36</v>
      </c>
      <c r="E100" t="s">
        <v>37</v>
      </c>
      <c r="F100" s="7" t="s">
        <v>443</v>
      </c>
      <c r="G100" s="7" t="s">
        <v>443</v>
      </c>
      <c r="H100" s="7" t="s">
        <v>443</v>
      </c>
      <c r="I100" s="7" t="s">
        <v>443</v>
      </c>
      <c r="J100" s="7" t="s">
        <v>443</v>
      </c>
      <c r="K100" s="7">
        <v>71.767676162125198</v>
      </c>
    </row>
    <row r="101" spans="1:11">
      <c r="A101" t="s">
        <v>299</v>
      </c>
      <c r="B101" t="s">
        <v>377</v>
      </c>
      <c r="C101" t="s">
        <v>378</v>
      </c>
      <c r="D101" t="s">
        <v>36</v>
      </c>
      <c r="E101" t="s">
        <v>37</v>
      </c>
      <c r="F101" s="7" t="s">
        <v>443</v>
      </c>
      <c r="G101" s="7" t="s">
        <v>443</v>
      </c>
      <c r="H101" s="7" t="s">
        <v>443</v>
      </c>
      <c r="I101" s="7" t="s">
        <v>443</v>
      </c>
      <c r="J101" s="7" t="s">
        <v>443</v>
      </c>
      <c r="K101" s="7">
        <v>14.505147517597701</v>
      </c>
    </row>
    <row r="102" spans="1:11">
      <c r="A102" t="s">
        <v>299</v>
      </c>
      <c r="B102" t="s">
        <v>379</v>
      </c>
      <c r="C102" t="s">
        <v>380</v>
      </c>
      <c r="D102" t="s">
        <v>36</v>
      </c>
      <c r="E102" t="s">
        <v>37</v>
      </c>
      <c r="F102" s="7" t="s">
        <v>443</v>
      </c>
      <c r="G102" s="7" t="s">
        <v>443</v>
      </c>
      <c r="H102" s="7" t="s">
        <v>443</v>
      </c>
      <c r="I102" s="7" t="s">
        <v>443</v>
      </c>
      <c r="J102" s="7" t="s">
        <v>443</v>
      </c>
      <c r="K102" s="7">
        <v>155.215642</v>
      </c>
    </row>
    <row r="103" spans="1:11">
      <c r="A103" t="s">
        <v>299</v>
      </c>
      <c r="B103" t="s">
        <v>381</v>
      </c>
      <c r="C103" t="s">
        <v>382</v>
      </c>
      <c r="D103" t="s">
        <v>36</v>
      </c>
      <c r="E103" t="s">
        <v>37</v>
      </c>
      <c r="F103" s="7" t="s">
        <v>443</v>
      </c>
      <c r="G103" s="7" t="s">
        <v>443</v>
      </c>
      <c r="H103" s="7" t="s">
        <v>443</v>
      </c>
      <c r="I103" s="7" t="s">
        <v>443</v>
      </c>
      <c r="J103" s="7" t="s">
        <v>443</v>
      </c>
      <c r="K103" s="7">
        <v>182.68454418497001</v>
      </c>
    </row>
    <row r="104" spans="1:11">
      <c r="A104" t="s">
        <v>299</v>
      </c>
      <c r="B104" t="s">
        <v>383</v>
      </c>
      <c r="C104" t="s">
        <v>384</v>
      </c>
      <c r="D104" t="s">
        <v>36</v>
      </c>
      <c r="E104" t="s">
        <v>37</v>
      </c>
      <c r="F104" s="7" t="s">
        <v>443</v>
      </c>
      <c r="G104" s="7" t="s">
        <v>443</v>
      </c>
      <c r="H104" s="7" t="s">
        <v>443</v>
      </c>
      <c r="I104" s="7" t="s">
        <v>443</v>
      </c>
      <c r="J104" s="7" t="s">
        <v>443</v>
      </c>
      <c r="K104" s="7">
        <v>0</v>
      </c>
    </row>
    <row r="105" spans="1:11">
      <c r="A105" t="s">
        <v>299</v>
      </c>
      <c r="B105" t="s">
        <v>385</v>
      </c>
      <c r="C105" t="s">
        <v>386</v>
      </c>
      <c r="D105" t="s">
        <v>36</v>
      </c>
      <c r="E105" t="s">
        <v>37</v>
      </c>
      <c r="F105" s="7" t="s">
        <v>443</v>
      </c>
      <c r="G105" s="7" t="s">
        <v>443</v>
      </c>
      <c r="H105" s="7" t="s">
        <v>443</v>
      </c>
      <c r="I105" s="7" t="s">
        <v>443</v>
      </c>
      <c r="J105" s="7" t="s">
        <v>443</v>
      </c>
      <c r="K105" s="7">
        <v>24.131250597027002</v>
      </c>
    </row>
    <row r="106" spans="1:11">
      <c r="A106" t="s">
        <v>299</v>
      </c>
      <c r="B106" t="s">
        <v>387</v>
      </c>
      <c r="C106" t="s">
        <v>388</v>
      </c>
      <c r="D106" t="s">
        <v>36</v>
      </c>
      <c r="E106" t="s">
        <v>37</v>
      </c>
      <c r="F106" s="7" t="s">
        <v>443</v>
      </c>
      <c r="G106" s="7" t="s">
        <v>443</v>
      </c>
      <c r="H106" s="7" t="s">
        <v>443</v>
      </c>
      <c r="I106" s="7" t="s">
        <v>443</v>
      </c>
      <c r="J106" s="7" t="s">
        <v>443</v>
      </c>
      <c r="K106" s="7">
        <v>15.4562680342063</v>
      </c>
    </row>
    <row r="107" spans="1:11">
      <c r="A107" t="s">
        <v>299</v>
      </c>
      <c r="B107" t="s">
        <v>389</v>
      </c>
      <c r="C107" t="s">
        <v>390</v>
      </c>
      <c r="D107" t="s">
        <v>36</v>
      </c>
      <c r="E107" t="s">
        <v>37</v>
      </c>
      <c r="F107" s="7" t="s">
        <v>443</v>
      </c>
      <c r="G107" s="7" t="s">
        <v>443</v>
      </c>
      <c r="H107" s="7" t="s">
        <v>443</v>
      </c>
      <c r="I107" s="7" t="s">
        <v>443</v>
      </c>
      <c r="J107" s="7" t="s">
        <v>443</v>
      </c>
      <c r="K107" s="7">
        <v>1.4701710067182101</v>
      </c>
    </row>
    <row r="108" spans="1:11">
      <c r="A108" t="s">
        <v>299</v>
      </c>
      <c r="B108" t="s">
        <v>391</v>
      </c>
      <c r="C108" t="s">
        <v>392</v>
      </c>
      <c r="D108" t="s">
        <v>36</v>
      </c>
      <c r="E108" t="s">
        <v>37</v>
      </c>
      <c r="F108" s="7" t="s">
        <v>443</v>
      </c>
      <c r="G108" s="7" t="s">
        <v>443</v>
      </c>
      <c r="H108" s="7" t="s">
        <v>443</v>
      </c>
      <c r="I108" s="7" t="s">
        <v>443</v>
      </c>
      <c r="J108" s="7" t="s">
        <v>443</v>
      </c>
      <c r="K108" s="7">
        <v>0</v>
      </c>
    </row>
    <row r="109" spans="1:11">
      <c r="A109" t="s">
        <v>299</v>
      </c>
      <c r="B109" t="s">
        <v>393</v>
      </c>
      <c r="C109" t="s">
        <v>394</v>
      </c>
      <c r="D109" t="s">
        <v>36</v>
      </c>
      <c r="E109" t="s">
        <v>37</v>
      </c>
      <c r="F109" s="7" t="s">
        <v>443</v>
      </c>
      <c r="G109" s="7" t="s">
        <v>443</v>
      </c>
      <c r="H109" s="7" t="s">
        <v>443</v>
      </c>
      <c r="I109" s="7" t="s">
        <v>443</v>
      </c>
      <c r="J109" s="7" t="s">
        <v>443</v>
      </c>
      <c r="K109" s="7">
        <v>0</v>
      </c>
    </row>
    <row r="110" spans="1:11">
      <c r="A110" t="s">
        <v>299</v>
      </c>
      <c r="B110" t="s">
        <v>395</v>
      </c>
      <c r="C110" t="s">
        <v>396</v>
      </c>
      <c r="D110" t="s">
        <v>36</v>
      </c>
      <c r="E110" t="s">
        <v>37</v>
      </c>
      <c r="F110" s="7" t="s">
        <v>443</v>
      </c>
      <c r="G110" s="7" t="s">
        <v>443</v>
      </c>
      <c r="H110" s="7" t="s">
        <v>443</v>
      </c>
      <c r="I110" s="7" t="s">
        <v>443</v>
      </c>
      <c r="J110" s="7" t="s">
        <v>443</v>
      </c>
      <c r="K110" s="7">
        <v>0</v>
      </c>
    </row>
    <row r="111" spans="1:11">
      <c r="A111" t="s">
        <v>299</v>
      </c>
      <c r="B111" t="s">
        <v>397</v>
      </c>
      <c r="C111" t="s">
        <v>398</v>
      </c>
      <c r="D111" t="s">
        <v>36</v>
      </c>
      <c r="E111" t="s">
        <v>37</v>
      </c>
      <c r="F111" s="7" t="s">
        <v>443</v>
      </c>
      <c r="G111" s="7" t="s">
        <v>443</v>
      </c>
      <c r="H111" s="7" t="s">
        <v>443</v>
      </c>
      <c r="I111" s="7" t="s">
        <v>443</v>
      </c>
      <c r="J111" s="7" t="s">
        <v>443</v>
      </c>
      <c r="K111" s="7">
        <v>0</v>
      </c>
    </row>
    <row r="112" spans="1:11">
      <c r="A112" t="s">
        <v>299</v>
      </c>
      <c r="B112" t="s">
        <v>399</v>
      </c>
      <c r="C112" t="s">
        <v>400</v>
      </c>
      <c r="D112" t="s">
        <v>36</v>
      </c>
      <c r="E112" t="s">
        <v>37</v>
      </c>
      <c r="F112" s="7" t="s">
        <v>443</v>
      </c>
      <c r="G112" s="7" t="s">
        <v>443</v>
      </c>
      <c r="H112" s="7" t="s">
        <v>443</v>
      </c>
      <c r="I112" s="7" t="s">
        <v>443</v>
      </c>
      <c r="J112" s="7" t="s">
        <v>443</v>
      </c>
      <c r="K112" s="7">
        <v>0</v>
      </c>
    </row>
    <row r="113" spans="1:11">
      <c r="A113" t="s">
        <v>299</v>
      </c>
      <c r="B113" t="s">
        <v>401</v>
      </c>
      <c r="C113" t="s">
        <v>402</v>
      </c>
      <c r="D113" t="s">
        <v>36</v>
      </c>
      <c r="E113" t="s">
        <v>37</v>
      </c>
      <c r="F113" s="7">
        <v>-4.0082190837851299E-2</v>
      </c>
      <c r="G113" s="7">
        <v>-3.8009648287211102E-2</v>
      </c>
      <c r="H113" s="7">
        <v>-3.2327205868273097E-2</v>
      </c>
      <c r="I113" s="7">
        <v>-3.0524271415276898E-2</v>
      </c>
      <c r="J113" s="7">
        <v>-2.9669591815649099E-2</v>
      </c>
      <c r="K113" s="7" t="s">
        <v>443</v>
      </c>
    </row>
    <row r="114" spans="1:11">
      <c r="A114" t="s">
        <v>299</v>
      </c>
      <c r="B114" t="s">
        <v>403</v>
      </c>
      <c r="C114" t="s">
        <v>404</v>
      </c>
      <c r="D114" t="s">
        <v>36</v>
      </c>
      <c r="E114" t="s">
        <v>37</v>
      </c>
      <c r="F114" s="7">
        <v>-0.47414298917946102</v>
      </c>
      <c r="G114" s="7">
        <v>-0.44946409099627199</v>
      </c>
      <c r="H114" s="7">
        <v>-5.63417016561331E-2</v>
      </c>
      <c r="I114" s="7">
        <v>-5.3866361321076799E-2</v>
      </c>
      <c r="J114" s="7">
        <v>-5.14854681506852E-2</v>
      </c>
      <c r="K114" s="7" t="s">
        <v>443</v>
      </c>
    </row>
    <row r="115" spans="1:11">
      <c r="A115" t="s">
        <v>299</v>
      </c>
      <c r="B115" t="s">
        <v>405</v>
      </c>
      <c r="C115" t="s">
        <v>406</v>
      </c>
      <c r="D115" t="s">
        <v>36</v>
      </c>
      <c r="E115" t="s">
        <v>37</v>
      </c>
      <c r="F115" s="7">
        <v>-0.729300350366758</v>
      </c>
      <c r="G115" s="7">
        <v>-0.602452925352298</v>
      </c>
      <c r="H115" s="7">
        <v>-0.47751901239706301</v>
      </c>
      <c r="I115" s="7">
        <v>-0.45517075316309902</v>
      </c>
      <c r="J115" s="7">
        <v>-0.433699621540518</v>
      </c>
      <c r="K115" s="7" t="s">
        <v>443</v>
      </c>
    </row>
    <row r="116" spans="1:11">
      <c r="A116" t="s">
        <v>299</v>
      </c>
      <c r="B116" t="s">
        <v>407</v>
      </c>
      <c r="C116" t="s">
        <v>408</v>
      </c>
      <c r="D116" t="s">
        <v>36</v>
      </c>
      <c r="E116" t="s">
        <v>37</v>
      </c>
      <c r="F116" s="7">
        <v>-8.5052453729099101E-2</v>
      </c>
      <c r="G116" s="7">
        <v>-1.3303376900523901E-2</v>
      </c>
      <c r="H116" s="7">
        <v>-1.29308823473092E-2</v>
      </c>
      <c r="I116" s="7">
        <v>-1.2568817641584599E-2</v>
      </c>
      <c r="J116" s="7">
        <v>-1.2216890747620199E-2</v>
      </c>
      <c r="K116" s="7" t="s">
        <v>443</v>
      </c>
    </row>
    <row r="117" spans="1:11">
      <c r="A117" t="s">
        <v>299</v>
      </c>
      <c r="B117" t="s">
        <v>409</v>
      </c>
      <c r="C117" t="s">
        <v>410</v>
      </c>
      <c r="D117" t="s">
        <v>36</v>
      </c>
      <c r="E117" t="s">
        <v>37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 t="s">
        <v>443</v>
      </c>
    </row>
    <row r="118" spans="1:11">
      <c r="A118" t="s">
        <v>299</v>
      </c>
      <c r="B118" t="s">
        <v>411</v>
      </c>
      <c r="C118" t="s">
        <v>412</v>
      </c>
      <c r="D118" t="s">
        <v>36</v>
      </c>
      <c r="E118" t="s">
        <v>37</v>
      </c>
      <c r="F118" s="7">
        <v>0.32511117409719098</v>
      </c>
      <c r="G118" s="7">
        <v>0.32535903207162398</v>
      </c>
      <c r="H118" s="7">
        <v>0.32547442144671301</v>
      </c>
      <c r="I118" s="7">
        <v>0.32553079945815799</v>
      </c>
      <c r="J118" s="7">
        <v>0.32502939546141302</v>
      </c>
      <c r="K118" s="7" t="s">
        <v>443</v>
      </c>
    </row>
    <row r="119" spans="1:11">
      <c r="A119" t="s">
        <v>299</v>
      </c>
      <c r="B119" t="s">
        <v>413</v>
      </c>
      <c r="C119" t="s">
        <v>414</v>
      </c>
      <c r="D119" t="s">
        <v>36</v>
      </c>
      <c r="E119" t="s">
        <v>37</v>
      </c>
      <c r="F119" s="7">
        <v>4.8406331217180298</v>
      </c>
      <c r="G119" s="7">
        <v>4.8407880329520498</v>
      </c>
      <c r="H119" s="7">
        <v>4.8402882836031198</v>
      </c>
      <c r="I119" s="7">
        <v>4.8402482090408903</v>
      </c>
      <c r="J119" s="7">
        <v>4.8408224164282601</v>
      </c>
      <c r="K119" s="7" t="s">
        <v>443</v>
      </c>
    </row>
    <row r="120" spans="1:11">
      <c r="A120" t="s">
        <v>299</v>
      </c>
      <c r="B120" t="s">
        <v>415</v>
      </c>
      <c r="C120" t="s">
        <v>416</v>
      </c>
      <c r="D120" t="s">
        <v>36</v>
      </c>
      <c r="E120" t="s">
        <v>37</v>
      </c>
      <c r="F120" s="7">
        <v>1.9867015343229799</v>
      </c>
      <c r="G120" s="7">
        <v>1.9864719808024101</v>
      </c>
      <c r="H120" s="7">
        <v>1.9868318096345501</v>
      </c>
      <c r="I120" s="7">
        <v>1.9868380801919401</v>
      </c>
      <c r="J120" s="7">
        <v>1.98671813912213</v>
      </c>
      <c r="K120" s="7" t="s">
        <v>443</v>
      </c>
    </row>
    <row r="121" spans="1:11">
      <c r="A121" t="s">
        <v>299</v>
      </c>
      <c r="B121" t="s">
        <v>417</v>
      </c>
      <c r="C121" t="s">
        <v>418</v>
      </c>
      <c r="D121" t="s">
        <v>36</v>
      </c>
      <c r="E121" t="s">
        <v>37</v>
      </c>
      <c r="F121" s="7">
        <v>0.26745599051345298</v>
      </c>
      <c r="G121" s="7">
        <v>0.267282774825574</v>
      </c>
      <c r="H121" s="7">
        <v>0.26730730596727997</v>
      </c>
      <c r="I121" s="7">
        <v>0.26728473196067498</v>
      </c>
      <c r="J121" s="7">
        <v>0.26733186963986</v>
      </c>
      <c r="K121" s="7" t="s">
        <v>443</v>
      </c>
    </row>
    <row r="122" spans="1:11">
      <c r="A122" t="s">
        <v>299</v>
      </c>
      <c r="B122" t="s">
        <v>419</v>
      </c>
      <c r="C122" t="s">
        <v>420</v>
      </c>
      <c r="D122" t="s">
        <v>36</v>
      </c>
      <c r="E122" t="s">
        <v>37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 t="s">
        <v>443</v>
      </c>
    </row>
    <row r="123" spans="1:11">
      <c r="A123" t="s">
        <v>299</v>
      </c>
      <c r="B123" t="s">
        <v>421</v>
      </c>
      <c r="C123" t="s">
        <v>422</v>
      </c>
      <c r="D123" t="s">
        <v>36</v>
      </c>
      <c r="E123" t="s">
        <v>37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>
      <c r="A124" t="s">
        <v>299</v>
      </c>
      <c r="B124" t="s">
        <v>423</v>
      </c>
      <c r="C124" t="s">
        <v>424</v>
      </c>
      <c r="D124" t="s">
        <v>36</v>
      </c>
      <c r="E124" t="s">
        <v>37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>
      <c r="A125" t="s">
        <v>299</v>
      </c>
      <c r="B125" t="s">
        <v>425</v>
      </c>
      <c r="C125" t="s">
        <v>426</v>
      </c>
      <c r="D125" t="s">
        <v>36</v>
      </c>
      <c r="E125" t="s">
        <v>37</v>
      </c>
      <c r="F125" s="7" t="s">
        <v>443</v>
      </c>
      <c r="G125" s="7" t="s">
        <v>443</v>
      </c>
      <c r="H125" s="7" t="s">
        <v>443</v>
      </c>
      <c r="I125" s="7" t="s">
        <v>443</v>
      </c>
      <c r="J125" s="7" t="s">
        <v>443</v>
      </c>
      <c r="K125" s="7">
        <v>4.1047953406118998</v>
      </c>
    </row>
    <row r="126" spans="1:11">
      <c r="A126" t="s">
        <v>299</v>
      </c>
      <c r="B126" t="s">
        <v>427</v>
      </c>
      <c r="C126" t="s">
        <v>428</v>
      </c>
      <c r="D126" t="s">
        <v>36</v>
      </c>
      <c r="E126" t="s">
        <v>37</v>
      </c>
      <c r="F126" s="7" t="s">
        <v>443</v>
      </c>
      <c r="G126" s="7" t="s">
        <v>443</v>
      </c>
      <c r="H126" s="7" t="s">
        <v>443</v>
      </c>
      <c r="I126" s="7" t="s">
        <v>443</v>
      </c>
      <c r="J126" s="7" t="s">
        <v>443</v>
      </c>
      <c r="K126" s="7">
        <v>1.27155187733376</v>
      </c>
    </row>
    <row r="127" spans="1:11">
      <c r="A127" t="s">
        <v>311</v>
      </c>
      <c r="B127" t="s">
        <v>369</v>
      </c>
      <c r="C127" t="s">
        <v>370</v>
      </c>
      <c r="D127" t="s">
        <v>36</v>
      </c>
      <c r="E127" t="s">
        <v>37</v>
      </c>
      <c r="F127" s="7" t="s">
        <v>443</v>
      </c>
      <c r="G127" s="7" t="s">
        <v>443</v>
      </c>
      <c r="H127" s="7" t="s">
        <v>443</v>
      </c>
      <c r="I127" s="7" t="s">
        <v>443</v>
      </c>
      <c r="J127" s="7" t="s">
        <v>443</v>
      </c>
      <c r="K127" s="7">
        <v>280.23281840473902</v>
      </c>
    </row>
    <row r="128" spans="1:11">
      <c r="A128" t="s">
        <v>311</v>
      </c>
      <c r="B128" t="s">
        <v>371</v>
      </c>
      <c r="C128" t="s">
        <v>372</v>
      </c>
      <c r="D128" t="s">
        <v>36</v>
      </c>
      <c r="E128" t="s">
        <v>37</v>
      </c>
      <c r="F128" s="7" t="s">
        <v>443</v>
      </c>
      <c r="G128" s="7" t="s">
        <v>443</v>
      </c>
      <c r="H128" s="7" t="s">
        <v>443</v>
      </c>
      <c r="I128" s="7" t="s">
        <v>443</v>
      </c>
      <c r="J128" s="7" t="s">
        <v>443</v>
      </c>
      <c r="K128" s="7">
        <v>2183.10931816742</v>
      </c>
    </row>
    <row r="129" spans="1:11">
      <c r="A129" t="s">
        <v>311</v>
      </c>
      <c r="B129" t="s">
        <v>373</v>
      </c>
      <c r="C129" t="s">
        <v>374</v>
      </c>
      <c r="D129" t="s">
        <v>36</v>
      </c>
      <c r="E129" t="s">
        <v>37</v>
      </c>
      <c r="F129" s="7" t="s">
        <v>443</v>
      </c>
      <c r="G129" s="7" t="s">
        <v>443</v>
      </c>
      <c r="H129" s="7" t="s">
        <v>443</v>
      </c>
      <c r="I129" s="7" t="s">
        <v>443</v>
      </c>
      <c r="J129" s="7" t="s">
        <v>443</v>
      </c>
      <c r="K129" s="7">
        <v>2332.6215711383802</v>
      </c>
    </row>
    <row r="130" spans="1:11">
      <c r="A130" t="s">
        <v>311</v>
      </c>
      <c r="B130" t="s">
        <v>375</v>
      </c>
      <c r="C130" t="s">
        <v>376</v>
      </c>
      <c r="D130" t="s">
        <v>36</v>
      </c>
      <c r="E130" t="s">
        <v>37</v>
      </c>
      <c r="F130" s="7" t="s">
        <v>443</v>
      </c>
      <c r="G130" s="7" t="s">
        <v>443</v>
      </c>
      <c r="H130" s="7" t="s">
        <v>443</v>
      </c>
      <c r="I130" s="7" t="s">
        <v>443</v>
      </c>
      <c r="J130" s="7" t="s">
        <v>443</v>
      </c>
      <c r="K130" s="7">
        <v>310.95089707280698</v>
      </c>
    </row>
    <row r="131" spans="1:11">
      <c r="A131" t="s">
        <v>311</v>
      </c>
      <c r="B131" t="s">
        <v>377</v>
      </c>
      <c r="C131" t="s">
        <v>378</v>
      </c>
      <c r="D131" t="s">
        <v>36</v>
      </c>
      <c r="E131" t="s">
        <v>37</v>
      </c>
      <c r="F131" s="7" t="s">
        <v>443</v>
      </c>
      <c r="G131" s="7" t="s">
        <v>443</v>
      </c>
      <c r="H131" s="7" t="s">
        <v>443</v>
      </c>
      <c r="I131" s="7" t="s">
        <v>443</v>
      </c>
      <c r="J131" s="7" t="s">
        <v>443</v>
      </c>
      <c r="K131" s="7">
        <v>59.611414104851598</v>
      </c>
    </row>
    <row r="132" spans="1:11">
      <c r="A132" t="s">
        <v>311</v>
      </c>
      <c r="B132" t="s">
        <v>379</v>
      </c>
      <c r="C132" t="s">
        <v>380</v>
      </c>
      <c r="D132" t="s">
        <v>36</v>
      </c>
      <c r="E132" t="s">
        <v>37</v>
      </c>
      <c r="F132" s="7" t="s">
        <v>443</v>
      </c>
      <c r="G132" s="7" t="s">
        <v>443</v>
      </c>
      <c r="H132" s="7" t="s">
        <v>443</v>
      </c>
      <c r="I132" s="7" t="s">
        <v>443</v>
      </c>
      <c r="J132" s="7" t="s">
        <v>443</v>
      </c>
      <c r="K132" s="7">
        <v>352.24565551407397</v>
      </c>
    </row>
    <row r="133" spans="1:11">
      <c r="A133" t="s">
        <v>311</v>
      </c>
      <c r="B133" t="s">
        <v>381</v>
      </c>
      <c r="C133" t="s">
        <v>382</v>
      </c>
      <c r="D133" t="s">
        <v>36</v>
      </c>
      <c r="E133" t="s">
        <v>37</v>
      </c>
      <c r="F133" s="7" t="s">
        <v>443</v>
      </c>
      <c r="G133" s="7" t="s">
        <v>443</v>
      </c>
      <c r="H133" s="7" t="s">
        <v>443</v>
      </c>
      <c r="I133" s="7" t="s">
        <v>443</v>
      </c>
      <c r="J133" s="7" t="s">
        <v>443</v>
      </c>
      <c r="K133" s="7">
        <v>452.09994861104002</v>
      </c>
    </row>
    <row r="134" spans="1:11">
      <c r="A134" t="s">
        <v>311</v>
      </c>
      <c r="B134" t="s">
        <v>383</v>
      </c>
      <c r="C134" t="s">
        <v>384</v>
      </c>
      <c r="D134" t="s">
        <v>36</v>
      </c>
      <c r="E134" t="s">
        <v>37</v>
      </c>
      <c r="F134" s="7" t="s">
        <v>443</v>
      </c>
      <c r="G134" s="7" t="s">
        <v>443</v>
      </c>
      <c r="H134" s="7" t="s">
        <v>443</v>
      </c>
      <c r="I134" s="7" t="s">
        <v>443</v>
      </c>
      <c r="J134" s="7" t="s">
        <v>443</v>
      </c>
      <c r="K134" s="7">
        <v>0</v>
      </c>
    </row>
    <row r="135" spans="1:11">
      <c r="A135" t="s">
        <v>311</v>
      </c>
      <c r="B135" t="s">
        <v>385</v>
      </c>
      <c r="C135" t="s">
        <v>386</v>
      </c>
      <c r="D135" t="s">
        <v>36</v>
      </c>
      <c r="E135" t="s">
        <v>37</v>
      </c>
      <c r="F135" s="7" t="s">
        <v>443</v>
      </c>
      <c r="G135" s="7" t="s">
        <v>443</v>
      </c>
      <c r="H135" s="7" t="s">
        <v>443</v>
      </c>
      <c r="I135" s="7" t="s">
        <v>443</v>
      </c>
      <c r="J135" s="7" t="s">
        <v>443</v>
      </c>
      <c r="K135" s="7">
        <v>11.0583817049496</v>
      </c>
    </row>
    <row r="136" spans="1:11">
      <c r="A136" t="s">
        <v>311</v>
      </c>
      <c r="B136" t="s">
        <v>387</v>
      </c>
      <c r="C136" t="s">
        <v>388</v>
      </c>
      <c r="D136" t="s">
        <v>36</v>
      </c>
      <c r="E136" t="s">
        <v>37</v>
      </c>
      <c r="F136" s="7" t="s">
        <v>443</v>
      </c>
      <c r="G136" s="7" t="s">
        <v>443</v>
      </c>
      <c r="H136" s="7" t="s">
        <v>443</v>
      </c>
      <c r="I136" s="7" t="s">
        <v>443</v>
      </c>
      <c r="J136" s="7" t="s">
        <v>443</v>
      </c>
      <c r="K136" s="7">
        <v>27.337699510837101</v>
      </c>
    </row>
    <row r="137" spans="1:11">
      <c r="A137" t="s">
        <v>311</v>
      </c>
      <c r="B137" t="s">
        <v>389</v>
      </c>
      <c r="C137" t="s">
        <v>390</v>
      </c>
      <c r="D137" t="s">
        <v>36</v>
      </c>
      <c r="E137" t="s">
        <v>37</v>
      </c>
      <c r="F137" s="7" t="s">
        <v>443</v>
      </c>
      <c r="G137" s="7" t="s">
        <v>443</v>
      </c>
      <c r="H137" s="7" t="s">
        <v>443</v>
      </c>
      <c r="I137" s="7" t="s">
        <v>443</v>
      </c>
      <c r="J137" s="7" t="s">
        <v>443</v>
      </c>
      <c r="K137" s="7">
        <v>3.44168598903642</v>
      </c>
    </row>
    <row r="138" spans="1:11">
      <c r="A138" t="s">
        <v>311</v>
      </c>
      <c r="B138" t="s">
        <v>391</v>
      </c>
      <c r="C138" t="s">
        <v>392</v>
      </c>
      <c r="D138" t="s">
        <v>36</v>
      </c>
      <c r="E138" t="s">
        <v>37</v>
      </c>
      <c r="F138" s="7" t="s">
        <v>443</v>
      </c>
      <c r="G138" s="7" t="s">
        <v>443</v>
      </c>
      <c r="H138" s="7" t="s">
        <v>443</v>
      </c>
      <c r="I138" s="7" t="s">
        <v>443</v>
      </c>
      <c r="J138" s="7" t="s">
        <v>443</v>
      </c>
      <c r="K138" s="7">
        <v>0</v>
      </c>
    </row>
    <row r="139" spans="1:11">
      <c r="A139" t="s">
        <v>311</v>
      </c>
      <c r="B139" t="s">
        <v>393</v>
      </c>
      <c r="C139" t="s">
        <v>394</v>
      </c>
      <c r="D139" t="s">
        <v>36</v>
      </c>
      <c r="E139" t="s">
        <v>37</v>
      </c>
      <c r="F139" s="7" t="s">
        <v>443</v>
      </c>
      <c r="G139" s="7" t="s">
        <v>443</v>
      </c>
      <c r="H139" s="7" t="s">
        <v>443</v>
      </c>
      <c r="I139" s="7" t="s">
        <v>443</v>
      </c>
      <c r="J139" s="7" t="s">
        <v>443</v>
      </c>
      <c r="K139" s="7">
        <v>0</v>
      </c>
    </row>
    <row r="140" spans="1:11">
      <c r="A140" t="s">
        <v>311</v>
      </c>
      <c r="B140" t="s">
        <v>395</v>
      </c>
      <c r="C140" t="s">
        <v>396</v>
      </c>
      <c r="D140" t="s">
        <v>36</v>
      </c>
      <c r="E140" t="s">
        <v>37</v>
      </c>
      <c r="F140" s="7" t="s">
        <v>443</v>
      </c>
      <c r="G140" s="7" t="s">
        <v>443</v>
      </c>
      <c r="H140" s="7" t="s">
        <v>443</v>
      </c>
      <c r="I140" s="7" t="s">
        <v>443</v>
      </c>
      <c r="J140" s="7" t="s">
        <v>443</v>
      </c>
      <c r="K140" s="7">
        <v>0</v>
      </c>
    </row>
    <row r="141" spans="1:11">
      <c r="A141" t="s">
        <v>311</v>
      </c>
      <c r="B141" t="s">
        <v>397</v>
      </c>
      <c r="C141" t="s">
        <v>398</v>
      </c>
      <c r="D141" t="s">
        <v>36</v>
      </c>
      <c r="E141" t="s">
        <v>37</v>
      </c>
      <c r="F141" s="7" t="s">
        <v>443</v>
      </c>
      <c r="G141" s="7" t="s">
        <v>443</v>
      </c>
      <c r="H141" s="7" t="s">
        <v>443</v>
      </c>
      <c r="I141" s="7" t="s">
        <v>443</v>
      </c>
      <c r="J141" s="7" t="s">
        <v>443</v>
      </c>
      <c r="K141" s="7">
        <v>42.498333333333299</v>
      </c>
    </row>
    <row r="142" spans="1:11">
      <c r="A142" t="s">
        <v>311</v>
      </c>
      <c r="B142" t="s">
        <v>399</v>
      </c>
      <c r="C142" t="s">
        <v>400</v>
      </c>
      <c r="D142" t="s">
        <v>36</v>
      </c>
      <c r="E142" t="s">
        <v>37</v>
      </c>
      <c r="F142" s="7" t="s">
        <v>443</v>
      </c>
      <c r="G142" s="7" t="s">
        <v>443</v>
      </c>
      <c r="H142" s="7" t="s">
        <v>443</v>
      </c>
      <c r="I142" s="7" t="s">
        <v>443</v>
      </c>
      <c r="J142" s="7" t="s">
        <v>443</v>
      </c>
      <c r="K142" s="7">
        <v>0</v>
      </c>
    </row>
    <row r="143" spans="1:11">
      <c r="A143" t="s">
        <v>311</v>
      </c>
      <c r="B143" t="s">
        <v>401</v>
      </c>
      <c r="C143" t="s">
        <v>402</v>
      </c>
      <c r="D143" t="s">
        <v>36</v>
      </c>
      <c r="E143" t="s">
        <v>37</v>
      </c>
      <c r="F143" s="7">
        <v>-3.2110644724019498E-2</v>
      </c>
      <c r="G143" s="7">
        <v>-3.12115466717468E-2</v>
      </c>
      <c r="H143" s="7">
        <v>-3.0337623364938001E-2</v>
      </c>
      <c r="I143" s="7">
        <v>-2.9488169910719699E-2</v>
      </c>
      <c r="J143" s="7">
        <v>-2.86625011532196E-2</v>
      </c>
      <c r="K143" s="7" t="s">
        <v>443</v>
      </c>
    </row>
    <row r="144" spans="1:11">
      <c r="A144" t="s">
        <v>311</v>
      </c>
      <c r="B144" t="s">
        <v>403</v>
      </c>
      <c r="C144" t="s">
        <v>404</v>
      </c>
      <c r="D144" t="s">
        <v>36</v>
      </c>
      <c r="E144" t="s">
        <v>37</v>
      </c>
      <c r="F144" s="7">
        <v>-0.58733048176553404</v>
      </c>
      <c r="G144" s="7">
        <v>-0.39289293459584201</v>
      </c>
      <c r="H144" s="7">
        <v>-0.122318749206705</v>
      </c>
      <c r="I144" s="7">
        <v>-9.3356404283562094E-2</v>
      </c>
      <c r="J144" s="7">
        <v>-5.4847062476030599E-2</v>
      </c>
      <c r="K144" s="7" t="s">
        <v>443</v>
      </c>
    </row>
    <row r="145" spans="1:11">
      <c r="A145" t="s">
        <v>311</v>
      </c>
      <c r="B145" t="s">
        <v>405</v>
      </c>
      <c r="C145" t="s">
        <v>406</v>
      </c>
      <c r="D145" t="s">
        <v>36</v>
      </c>
      <c r="E145" t="s">
        <v>37</v>
      </c>
      <c r="F145" s="7">
        <v>-2.4597472678922799E-2</v>
      </c>
      <c r="G145" s="7">
        <v>-2.38157797628792E-2</v>
      </c>
      <c r="H145" s="7">
        <v>-1.99262310795566E-2</v>
      </c>
      <c r="I145" s="7">
        <v>-1.5597651316853599E-2</v>
      </c>
      <c r="J145" s="7">
        <v>-1.5115813482855E-2</v>
      </c>
      <c r="K145" s="7" t="s">
        <v>443</v>
      </c>
    </row>
    <row r="146" spans="1:11">
      <c r="A146" t="s">
        <v>311</v>
      </c>
      <c r="B146" t="s">
        <v>407</v>
      </c>
      <c r="C146" t="s">
        <v>408</v>
      </c>
      <c r="D146" t="s">
        <v>36</v>
      </c>
      <c r="E146" t="s">
        <v>37</v>
      </c>
      <c r="F146" s="7">
        <v>-2.0529902624265299E-3</v>
      </c>
      <c r="G146" s="7">
        <v>-1.49662990130894E-3</v>
      </c>
      <c r="H146" s="7">
        <v>0</v>
      </c>
      <c r="I146" s="7">
        <v>0</v>
      </c>
      <c r="J146" s="7">
        <v>0</v>
      </c>
      <c r="K146" s="7" t="s">
        <v>443</v>
      </c>
    </row>
    <row r="147" spans="1:11">
      <c r="A147" t="s">
        <v>311</v>
      </c>
      <c r="B147" t="s">
        <v>409</v>
      </c>
      <c r="C147" t="s">
        <v>410</v>
      </c>
      <c r="D147" t="s">
        <v>36</v>
      </c>
      <c r="E147" t="s">
        <v>37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 t="s">
        <v>443</v>
      </c>
    </row>
    <row r="148" spans="1:11">
      <c r="A148" t="s">
        <v>311</v>
      </c>
      <c r="B148" t="s">
        <v>411</v>
      </c>
      <c r="C148" t="s">
        <v>412</v>
      </c>
      <c r="D148" t="s">
        <v>36</v>
      </c>
      <c r="E148" t="s">
        <v>37</v>
      </c>
      <c r="F148" s="7">
        <v>0.70083033225540603</v>
      </c>
      <c r="G148" s="7">
        <v>0.70083033225540503</v>
      </c>
      <c r="H148" s="7">
        <v>0.70083033225540503</v>
      </c>
      <c r="I148" s="7">
        <v>0.70083033225540503</v>
      </c>
      <c r="J148" s="7">
        <v>0.70083033225540503</v>
      </c>
      <c r="K148" s="7" t="s">
        <v>443</v>
      </c>
    </row>
    <row r="149" spans="1:11">
      <c r="A149" t="s">
        <v>311</v>
      </c>
      <c r="B149" t="s">
        <v>413</v>
      </c>
      <c r="C149" t="s">
        <v>414</v>
      </c>
      <c r="D149" t="s">
        <v>36</v>
      </c>
      <c r="E149" t="s">
        <v>37</v>
      </c>
      <c r="F149" s="7">
        <v>5.3781110279599602</v>
      </c>
      <c r="G149" s="7">
        <v>5.37811102795997</v>
      </c>
      <c r="H149" s="7">
        <v>5.3781110279599602</v>
      </c>
      <c r="I149" s="7">
        <v>5.3781110279599602</v>
      </c>
      <c r="J149" s="7">
        <v>5.3781110279599602</v>
      </c>
      <c r="K149" s="7" t="s">
        <v>443</v>
      </c>
    </row>
    <row r="150" spans="1:11">
      <c r="A150" t="s">
        <v>311</v>
      </c>
      <c r="B150" t="s">
        <v>415</v>
      </c>
      <c r="C150" t="s">
        <v>416</v>
      </c>
      <c r="D150" t="s">
        <v>36</v>
      </c>
      <c r="E150" t="s">
        <v>37</v>
      </c>
      <c r="F150" s="7">
        <v>3.5609383087522599</v>
      </c>
      <c r="G150" s="7">
        <v>3.5609383087522799</v>
      </c>
      <c r="H150" s="7">
        <v>3.5609383087522599</v>
      </c>
      <c r="I150" s="7">
        <v>3.5609383087522501</v>
      </c>
      <c r="J150" s="7">
        <v>3.5609383087522701</v>
      </c>
      <c r="K150" s="7" t="s">
        <v>443</v>
      </c>
    </row>
    <row r="151" spans="1:11">
      <c r="A151" t="s">
        <v>311</v>
      </c>
      <c r="B151" t="s">
        <v>417</v>
      </c>
      <c r="C151" t="s">
        <v>418</v>
      </c>
      <c r="D151" t="s">
        <v>36</v>
      </c>
      <c r="E151" t="s">
        <v>37</v>
      </c>
      <c r="F151" s="7">
        <v>1.0484754180184599</v>
      </c>
      <c r="G151" s="7">
        <v>1.0484754180184599</v>
      </c>
      <c r="H151" s="7">
        <v>1.0484754180184599</v>
      </c>
      <c r="I151" s="7">
        <v>1.0484754180184599</v>
      </c>
      <c r="J151" s="7">
        <v>1.0484754180184599</v>
      </c>
      <c r="K151" s="7" t="s">
        <v>443</v>
      </c>
    </row>
    <row r="152" spans="1:11">
      <c r="A152" t="s">
        <v>311</v>
      </c>
      <c r="B152" t="s">
        <v>419</v>
      </c>
      <c r="C152" t="s">
        <v>420</v>
      </c>
      <c r="D152" t="s">
        <v>36</v>
      </c>
      <c r="E152" t="s">
        <v>37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 t="s">
        <v>443</v>
      </c>
    </row>
    <row r="153" spans="1:11">
      <c r="A153" t="s">
        <v>311</v>
      </c>
      <c r="B153" t="s">
        <v>421</v>
      </c>
      <c r="C153" t="s">
        <v>422</v>
      </c>
      <c r="D153" t="s">
        <v>36</v>
      </c>
      <c r="E153" t="s">
        <v>37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>
      <c r="A154" t="s">
        <v>311</v>
      </c>
      <c r="B154" t="s">
        <v>423</v>
      </c>
      <c r="C154" t="s">
        <v>424</v>
      </c>
      <c r="D154" t="s">
        <v>36</v>
      </c>
      <c r="E154" t="s">
        <v>37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>
      <c r="A155" t="s">
        <v>311</v>
      </c>
      <c r="B155" t="s">
        <v>425</v>
      </c>
      <c r="C155" t="s">
        <v>426</v>
      </c>
      <c r="D155" t="s">
        <v>36</v>
      </c>
      <c r="E155" t="s">
        <v>37</v>
      </c>
      <c r="F155" s="7" t="s">
        <v>443</v>
      </c>
      <c r="G155" s="7" t="s">
        <v>443</v>
      </c>
      <c r="H155" s="7" t="s">
        <v>443</v>
      </c>
      <c r="I155" s="7" t="s">
        <v>443</v>
      </c>
      <c r="J155" s="7" t="s">
        <v>443</v>
      </c>
      <c r="K155" s="7">
        <v>79.097643453746997</v>
      </c>
    </row>
    <row r="156" spans="1:11">
      <c r="A156" t="s">
        <v>311</v>
      </c>
      <c r="B156" t="s">
        <v>427</v>
      </c>
      <c r="C156" t="s">
        <v>428</v>
      </c>
      <c r="D156" t="s">
        <v>36</v>
      </c>
      <c r="E156" t="s">
        <v>37</v>
      </c>
      <c r="F156" s="7" t="s">
        <v>443</v>
      </c>
      <c r="G156" s="7" t="s">
        <v>443</v>
      </c>
      <c r="H156" s="7" t="s">
        <v>443</v>
      </c>
      <c r="I156" s="7" t="s">
        <v>443</v>
      </c>
      <c r="J156" s="7" t="s">
        <v>443</v>
      </c>
      <c r="K156" s="7">
        <v>17.120909597076999</v>
      </c>
    </row>
    <row r="157" spans="1:11">
      <c r="A157" t="s">
        <v>312</v>
      </c>
      <c r="B157" t="s">
        <v>369</v>
      </c>
      <c r="C157" t="s">
        <v>370</v>
      </c>
      <c r="D157" t="s">
        <v>36</v>
      </c>
      <c r="E157" t="s">
        <v>37</v>
      </c>
      <c r="F157" s="7" t="s">
        <v>443</v>
      </c>
      <c r="G157" s="7" t="s">
        <v>443</v>
      </c>
      <c r="H157" s="7" t="s">
        <v>443</v>
      </c>
      <c r="I157" s="7" t="s">
        <v>443</v>
      </c>
      <c r="J157" s="7" t="s">
        <v>443</v>
      </c>
      <c r="K157" s="7">
        <v>64.5966502187853</v>
      </c>
    </row>
    <row r="158" spans="1:11">
      <c r="A158" t="s">
        <v>312</v>
      </c>
      <c r="B158" t="s">
        <v>371</v>
      </c>
      <c r="C158" t="s">
        <v>372</v>
      </c>
      <c r="D158" t="s">
        <v>36</v>
      </c>
      <c r="E158" t="s">
        <v>37</v>
      </c>
      <c r="F158" s="7" t="s">
        <v>443</v>
      </c>
      <c r="G158" s="7" t="s">
        <v>443</v>
      </c>
      <c r="H158" s="7" t="s">
        <v>443</v>
      </c>
      <c r="I158" s="7" t="s">
        <v>443</v>
      </c>
      <c r="J158" s="7" t="s">
        <v>443</v>
      </c>
      <c r="K158" s="7">
        <v>709.28828211428697</v>
      </c>
    </row>
    <row r="159" spans="1:11">
      <c r="A159" t="s">
        <v>312</v>
      </c>
      <c r="B159" t="s">
        <v>373</v>
      </c>
      <c r="C159" t="s">
        <v>374</v>
      </c>
      <c r="D159" t="s">
        <v>36</v>
      </c>
      <c r="E159" t="s">
        <v>37</v>
      </c>
      <c r="F159" s="7" t="s">
        <v>443</v>
      </c>
      <c r="G159" s="7" t="s">
        <v>443</v>
      </c>
      <c r="H159" s="7" t="s">
        <v>443</v>
      </c>
      <c r="I159" s="7" t="s">
        <v>443</v>
      </c>
      <c r="J159" s="7" t="s">
        <v>443</v>
      </c>
      <c r="K159" s="7">
        <v>676.62796984920396</v>
      </c>
    </row>
    <row r="160" spans="1:11">
      <c r="A160" t="s">
        <v>312</v>
      </c>
      <c r="B160" t="s">
        <v>375</v>
      </c>
      <c r="C160" t="s">
        <v>376</v>
      </c>
      <c r="D160" t="s">
        <v>36</v>
      </c>
      <c r="E160" t="s">
        <v>37</v>
      </c>
      <c r="F160" s="7" t="s">
        <v>443</v>
      </c>
      <c r="G160" s="7" t="s">
        <v>443</v>
      </c>
      <c r="H160" s="7" t="s">
        <v>443</v>
      </c>
      <c r="I160" s="7" t="s">
        <v>443</v>
      </c>
      <c r="J160" s="7" t="s">
        <v>443</v>
      </c>
      <c r="K160" s="7">
        <v>90.542588685309298</v>
      </c>
    </row>
    <row r="161" spans="1:11">
      <c r="A161" t="s">
        <v>312</v>
      </c>
      <c r="B161" t="s">
        <v>377</v>
      </c>
      <c r="C161" t="s">
        <v>378</v>
      </c>
      <c r="D161" t="s">
        <v>36</v>
      </c>
      <c r="E161" t="s">
        <v>37</v>
      </c>
      <c r="F161" s="7" t="s">
        <v>443</v>
      </c>
      <c r="G161" s="7" t="s">
        <v>443</v>
      </c>
      <c r="H161" s="7" t="s">
        <v>443</v>
      </c>
      <c r="I161" s="7" t="s">
        <v>443</v>
      </c>
      <c r="J161" s="7" t="s">
        <v>443</v>
      </c>
      <c r="K161" s="7">
        <v>9.3558000000000003</v>
      </c>
    </row>
    <row r="162" spans="1:11">
      <c r="A162" t="s">
        <v>312</v>
      </c>
      <c r="B162" t="s">
        <v>379</v>
      </c>
      <c r="C162" t="s">
        <v>380</v>
      </c>
      <c r="D162" t="s">
        <v>36</v>
      </c>
      <c r="E162" t="s">
        <v>37</v>
      </c>
      <c r="F162" s="7" t="s">
        <v>443</v>
      </c>
      <c r="G162" s="7" t="s">
        <v>443</v>
      </c>
      <c r="H162" s="7" t="s">
        <v>443</v>
      </c>
      <c r="I162" s="7" t="s">
        <v>443</v>
      </c>
      <c r="J162" s="7" t="s">
        <v>443</v>
      </c>
      <c r="K162" s="7">
        <v>144.93473895067899</v>
      </c>
    </row>
    <row r="163" spans="1:11">
      <c r="A163" t="s">
        <v>312</v>
      </c>
      <c r="B163" t="s">
        <v>381</v>
      </c>
      <c r="C163" t="s">
        <v>382</v>
      </c>
      <c r="D163" t="s">
        <v>36</v>
      </c>
      <c r="E163" t="s">
        <v>37</v>
      </c>
      <c r="F163" s="7" t="s">
        <v>443</v>
      </c>
      <c r="G163" s="7" t="s">
        <v>443</v>
      </c>
      <c r="H163" s="7" t="s">
        <v>443</v>
      </c>
      <c r="I163" s="7" t="s">
        <v>443</v>
      </c>
      <c r="J163" s="7" t="s">
        <v>443</v>
      </c>
      <c r="K163" s="7">
        <v>155.39678000000001</v>
      </c>
    </row>
    <row r="164" spans="1:11">
      <c r="A164" t="s">
        <v>312</v>
      </c>
      <c r="B164" t="s">
        <v>383</v>
      </c>
      <c r="C164" t="s">
        <v>384</v>
      </c>
      <c r="D164" t="s">
        <v>36</v>
      </c>
      <c r="E164" t="s">
        <v>37</v>
      </c>
      <c r="F164" s="7" t="s">
        <v>443</v>
      </c>
      <c r="G164" s="7" t="s">
        <v>443</v>
      </c>
      <c r="H164" s="7" t="s">
        <v>443</v>
      </c>
      <c r="I164" s="7" t="s">
        <v>443</v>
      </c>
      <c r="J164" s="7" t="s">
        <v>443</v>
      </c>
      <c r="K164" s="7">
        <v>2.3340000000000001</v>
      </c>
    </row>
    <row r="165" spans="1:11">
      <c r="A165" t="s">
        <v>312</v>
      </c>
      <c r="B165" t="s">
        <v>385</v>
      </c>
      <c r="C165" t="s">
        <v>386</v>
      </c>
      <c r="D165" t="s">
        <v>36</v>
      </c>
      <c r="E165" t="s">
        <v>37</v>
      </c>
      <c r="F165" s="7" t="s">
        <v>443</v>
      </c>
      <c r="G165" s="7" t="s">
        <v>443</v>
      </c>
      <c r="H165" s="7" t="s">
        <v>443</v>
      </c>
      <c r="I165" s="7" t="s">
        <v>443</v>
      </c>
      <c r="J165" s="7" t="s">
        <v>443</v>
      </c>
      <c r="K165" s="7">
        <v>0</v>
      </c>
    </row>
    <row r="166" spans="1:11">
      <c r="A166" t="s">
        <v>312</v>
      </c>
      <c r="B166" t="s">
        <v>387</v>
      </c>
      <c r="C166" t="s">
        <v>388</v>
      </c>
      <c r="D166" t="s">
        <v>36</v>
      </c>
      <c r="E166" t="s">
        <v>37</v>
      </c>
      <c r="F166" s="7" t="s">
        <v>443</v>
      </c>
      <c r="G166" s="7" t="s">
        <v>443</v>
      </c>
      <c r="H166" s="7" t="s">
        <v>443</v>
      </c>
      <c r="I166" s="7" t="s">
        <v>443</v>
      </c>
      <c r="J166" s="7" t="s">
        <v>443</v>
      </c>
      <c r="K166" s="7">
        <v>4.6636550478014698</v>
      </c>
    </row>
    <row r="167" spans="1:11">
      <c r="A167" t="s">
        <v>312</v>
      </c>
      <c r="B167" t="s">
        <v>389</v>
      </c>
      <c r="C167" t="s">
        <v>390</v>
      </c>
      <c r="D167" t="s">
        <v>36</v>
      </c>
      <c r="E167" t="s">
        <v>37</v>
      </c>
      <c r="F167" s="7" t="s">
        <v>443</v>
      </c>
      <c r="G167" s="7" t="s">
        <v>443</v>
      </c>
      <c r="H167" s="7" t="s">
        <v>443</v>
      </c>
      <c r="I167" s="7" t="s">
        <v>443</v>
      </c>
      <c r="J167" s="7" t="s">
        <v>443</v>
      </c>
      <c r="K167" s="7">
        <v>7.7403043068938704</v>
      </c>
    </row>
    <row r="168" spans="1:11">
      <c r="A168" t="s">
        <v>312</v>
      </c>
      <c r="B168" t="s">
        <v>391</v>
      </c>
      <c r="C168" t="s">
        <v>392</v>
      </c>
      <c r="D168" t="s">
        <v>36</v>
      </c>
      <c r="E168" t="s">
        <v>37</v>
      </c>
      <c r="F168" s="7" t="s">
        <v>443</v>
      </c>
      <c r="G168" s="7" t="s">
        <v>443</v>
      </c>
      <c r="H168" s="7" t="s">
        <v>443</v>
      </c>
      <c r="I168" s="7" t="s">
        <v>443</v>
      </c>
      <c r="J168" s="7" t="s">
        <v>443</v>
      </c>
      <c r="K168" s="7">
        <v>0</v>
      </c>
    </row>
    <row r="169" spans="1:11">
      <c r="A169" t="s">
        <v>312</v>
      </c>
      <c r="B169" t="s">
        <v>393</v>
      </c>
      <c r="C169" t="s">
        <v>394</v>
      </c>
      <c r="D169" t="s">
        <v>36</v>
      </c>
      <c r="E169" t="s">
        <v>37</v>
      </c>
      <c r="F169" s="7" t="s">
        <v>443</v>
      </c>
      <c r="G169" s="7" t="s">
        <v>443</v>
      </c>
      <c r="H169" s="7" t="s">
        <v>443</v>
      </c>
      <c r="I169" s="7" t="s">
        <v>443</v>
      </c>
      <c r="J169" s="7" t="s">
        <v>443</v>
      </c>
      <c r="K169" s="7">
        <v>0</v>
      </c>
    </row>
    <row r="170" spans="1:11">
      <c r="A170" t="s">
        <v>312</v>
      </c>
      <c r="B170" t="s">
        <v>395</v>
      </c>
      <c r="C170" t="s">
        <v>396</v>
      </c>
      <c r="D170" t="s">
        <v>36</v>
      </c>
      <c r="E170" t="s">
        <v>37</v>
      </c>
      <c r="F170" s="7" t="s">
        <v>443</v>
      </c>
      <c r="G170" s="7" t="s">
        <v>443</v>
      </c>
      <c r="H170" s="7" t="s">
        <v>443</v>
      </c>
      <c r="I170" s="7" t="s">
        <v>443</v>
      </c>
      <c r="J170" s="7" t="s">
        <v>443</v>
      </c>
      <c r="K170" s="7">
        <v>0</v>
      </c>
    </row>
    <row r="171" spans="1:11">
      <c r="A171" t="s">
        <v>312</v>
      </c>
      <c r="B171" t="s">
        <v>397</v>
      </c>
      <c r="C171" t="s">
        <v>398</v>
      </c>
      <c r="D171" t="s">
        <v>36</v>
      </c>
      <c r="E171" t="s">
        <v>37</v>
      </c>
      <c r="F171" s="7" t="s">
        <v>443</v>
      </c>
      <c r="G171" s="7" t="s">
        <v>443</v>
      </c>
      <c r="H171" s="7" t="s">
        <v>443</v>
      </c>
      <c r="I171" s="7" t="s">
        <v>443</v>
      </c>
      <c r="J171" s="7" t="s">
        <v>443</v>
      </c>
      <c r="K171" s="7">
        <v>0.98250000000000004</v>
      </c>
    </row>
    <row r="172" spans="1:11">
      <c r="A172" t="s">
        <v>312</v>
      </c>
      <c r="B172" t="s">
        <v>399</v>
      </c>
      <c r="C172" t="s">
        <v>400</v>
      </c>
      <c r="D172" t="s">
        <v>36</v>
      </c>
      <c r="E172" t="s">
        <v>37</v>
      </c>
      <c r="F172" s="7" t="s">
        <v>443</v>
      </c>
      <c r="G172" s="7" t="s">
        <v>443</v>
      </c>
      <c r="H172" s="7" t="s">
        <v>443</v>
      </c>
      <c r="I172" s="7" t="s">
        <v>443</v>
      </c>
      <c r="J172" s="7" t="s">
        <v>443</v>
      </c>
      <c r="K172" s="7">
        <v>2.9474999999999998</v>
      </c>
    </row>
    <row r="173" spans="1:11">
      <c r="A173" t="s">
        <v>312</v>
      </c>
      <c r="B173" t="s">
        <v>401</v>
      </c>
      <c r="C173" t="s">
        <v>402</v>
      </c>
      <c r="D173" t="s">
        <v>36</v>
      </c>
      <c r="E173" t="s">
        <v>37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 t="s">
        <v>443</v>
      </c>
    </row>
    <row r="174" spans="1:11">
      <c r="A174" t="s">
        <v>312</v>
      </c>
      <c r="B174" t="s">
        <v>403</v>
      </c>
      <c r="C174" t="s">
        <v>404</v>
      </c>
      <c r="D174" t="s">
        <v>36</v>
      </c>
      <c r="E174" t="s">
        <v>37</v>
      </c>
      <c r="F174" s="7">
        <v>-0.76605533226703304</v>
      </c>
      <c r="G174" s="7">
        <v>-0.699247294979923</v>
      </c>
      <c r="H174" s="7">
        <v>-0.65409508498250901</v>
      </c>
      <c r="I174" s="7">
        <v>-0.62260270979230903</v>
      </c>
      <c r="J174" s="7">
        <v>-0.59064959370929004</v>
      </c>
      <c r="K174" s="7" t="s">
        <v>443</v>
      </c>
    </row>
    <row r="175" spans="1:11">
      <c r="A175" t="s">
        <v>312</v>
      </c>
      <c r="B175" t="s">
        <v>405</v>
      </c>
      <c r="C175" t="s">
        <v>406</v>
      </c>
      <c r="D175" t="s">
        <v>36</v>
      </c>
      <c r="E175" t="s">
        <v>37</v>
      </c>
      <c r="F175" s="7">
        <v>-0.757261329728253</v>
      </c>
      <c r="G175" s="7">
        <v>-0.69355464400315303</v>
      </c>
      <c r="H175" s="7">
        <v>-0.64948878156713896</v>
      </c>
      <c r="I175" s="7">
        <v>-0.61812998917598505</v>
      </c>
      <c r="J175" s="7">
        <v>-0.58891238902190901</v>
      </c>
      <c r="K175" s="7" t="s">
        <v>443</v>
      </c>
    </row>
    <row r="176" spans="1:11">
      <c r="A176" t="s">
        <v>312</v>
      </c>
      <c r="B176" t="s">
        <v>407</v>
      </c>
      <c r="C176" t="s">
        <v>408</v>
      </c>
      <c r="D176" t="s">
        <v>36</v>
      </c>
      <c r="E176" t="s">
        <v>37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 t="s">
        <v>443</v>
      </c>
    </row>
    <row r="177" spans="1:11">
      <c r="A177" t="s">
        <v>312</v>
      </c>
      <c r="B177" t="s">
        <v>409</v>
      </c>
      <c r="C177" t="s">
        <v>410</v>
      </c>
      <c r="D177" t="s">
        <v>36</v>
      </c>
      <c r="E177" t="s">
        <v>37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 t="s">
        <v>443</v>
      </c>
    </row>
    <row r="178" spans="1:11">
      <c r="A178" t="s">
        <v>312</v>
      </c>
      <c r="B178" t="s">
        <v>411</v>
      </c>
      <c r="C178" t="s">
        <v>412</v>
      </c>
      <c r="D178" t="s">
        <v>36</v>
      </c>
      <c r="E178" t="s">
        <v>37</v>
      </c>
      <c r="F178" s="7">
        <v>0.20374909223196</v>
      </c>
      <c r="G178" s="7">
        <v>0.203716729966023</v>
      </c>
      <c r="H178" s="7">
        <v>0</v>
      </c>
      <c r="I178" s="7">
        <v>0</v>
      </c>
      <c r="J178" s="7">
        <v>0</v>
      </c>
      <c r="K178" s="7" t="s">
        <v>443</v>
      </c>
    </row>
    <row r="179" spans="1:11">
      <c r="A179" t="s">
        <v>312</v>
      </c>
      <c r="B179" t="s">
        <v>413</v>
      </c>
      <c r="C179" t="s">
        <v>414</v>
      </c>
      <c r="D179" t="s">
        <v>36</v>
      </c>
      <c r="E179" t="s">
        <v>37</v>
      </c>
      <c r="F179" s="7">
        <v>4.4455255368845901</v>
      </c>
      <c r="G179" s="7">
        <v>4.4451781611518202</v>
      </c>
      <c r="H179" s="7">
        <v>0</v>
      </c>
      <c r="I179" s="7">
        <v>0</v>
      </c>
      <c r="J179" s="7">
        <v>0</v>
      </c>
      <c r="K179" s="7" t="s">
        <v>443</v>
      </c>
    </row>
    <row r="180" spans="1:11">
      <c r="A180" t="s">
        <v>312</v>
      </c>
      <c r="B180" t="s">
        <v>415</v>
      </c>
      <c r="C180" t="s">
        <v>416</v>
      </c>
      <c r="D180" t="s">
        <v>36</v>
      </c>
      <c r="E180" t="s">
        <v>37</v>
      </c>
      <c r="F180" s="7">
        <v>4.0639953739796404</v>
      </c>
      <c r="G180" s="7">
        <v>4.0634565215067502</v>
      </c>
      <c r="H180" s="7">
        <v>0</v>
      </c>
      <c r="I180" s="7">
        <v>0</v>
      </c>
      <c r="J180" s="7">
        <v>0</v>
      </c>
      <c r="K180" s="7" t="s">
        <v>443</v>
      </c>
    </row>
    <row r="181" spans="1:11">
      <c r="A181" t="s">
        <v>312</v>
      </c>
      <c r="B181" t="s">
        <v>417</v>
      </c>
      <c r="C181" t="s">
        <v>418</v>
      </c>
      <c r="D181" t="s">
        <v>36</v>
      </c>
      <c r="E181" t="s">
        <v>37</v>
      </c>
      <c r="F181" s="7">
        <v>0.809003748568078</v>
      </c>
      <c r="G181" s="7">
        <v>0.80992233903967503</v>
      </c>
      <c r="H181" s="7">
        <v>0</v>
      </c>
      <c r="I181" s="7">
        <v>0</v>
      </c>
      <c r="J181" s="7">
        <v>0</v>
      </c>
      <c r="K181" s="7" t="s">
        <v>443</v>
      </c>
    </row>
    <row r="182" spans="1:11">
      <c r="A182" t="s">
        <v>312</v>
      </c>
      <c r="B182" t="s">
        <v>419</v>
      </c>
      <c r="C182" t="s">
        <v>420</v>
      </c>
      <c r="D182" t="s">
        <v>36</v>
      </c>
      <c r="E182" t="s">
        <v>37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 t="s">
        <v>443</v>
      </c>
    </row>
    <row r="183" spans="1:11">
      <c r="A183" t="s">
        <v>312</v>
      </c>
      <c r="B183" t="s">
        <v>421</v>
      </c>
      <c r="C183" t="s">
        <v>422</v>
      </c>
      <c r="D183" t="s">
        <v>36</v>
      </c>
      <c r="E183" t="s">
        <v>37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>
      <c r="A184" t="s">
        <v>312</v>
      </c>
      <c r="B184" t="s">
        <v>423</v>
      </c>
      <c r="C184" t="s">
        <v>424</v>
      </c>
      <c r="D184" t="s">
        <v>36</v>
      </c>
      <c r="E184" t="s">
        <v>37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>
      <c r="A185" t="s">
        <v>312</v>
      </c>
      <c r="B185" t="s">
        <v>425</v>
      </c>
      <c r="C185" t="s">
        <v>426</v>
      </c>
      <c r="D185" t="s">
        <v>36</v>
      </c>
      <c r="E185" t="s">
        <v>37</v>
      </c>
      <c r="F185" s="7" t="s">
        <v>443</v>
      </c>
      <c r="G185" s="7" t="s">
        <v>443</v>
      </c>
      <c r="H185" s="7" t="s">
        <v>443</v>
      </c>
      <c r="I185" s="7" t="s">
        <v>443</v>
      </c>
      <c r="J185" s="7" t="s">
        <v>443</v>
      </c>
      <c r="K185" s="7">
        <v>0.45273478021454699</v>
      </c>
    </row>
    <row r="186" spans="1:11">
      <c r="A186" t="s">
        <v>312</v>
      </c>
      <c r="B186" t="s">
        <v>427</v>
      </c>
      <c r="C186" t="s">
        <v>428</v>
      </c>
      <c r="D186" t="s">
        <v>36</v>
      </c>
      <c r="E186" t="s">
        <v>37</v>
      </c>
      <c r="F186" s="7" t="s">
        <v>443</v>
      </c>
      <c r="G186" s="7" t="s">
        <v>443</v>
      </c>
      <c r="H186" s="7" t="s">
        <v>443</v>
      </c>
      <c r="I186" s="7" t="s">
        <v>443</v>
      </c>
      <c r="J186" s="7" t="s">
        <v>443</v>
      </c>
      <c r="K186" s="7">
        <v>3.8944927330283603E-2</v>
      </c>
    </row>
    <row r="187" spans="1:11">
      <c r="A187" t="s">
        <v>300</v>
      </c>
      <c r="B187" t="s">
        <v>369</v>
      </c>
      <c r="C187" t="s">
        <v>370</v>
      </c>
      <c r="D187" t="s">
        <v>36</v>
      </c>
      <c r="E187" t="s">
        <v>37</v>
      </c>
      <c r="F187" s="7" t="s">
        <v>443</v>
      </c>
      <c r="G187" s="7" t="s">
        <v>443</v>
      </c>
      <c r="H187" s="7" t="s">
        <v>443</v>
      </c>
      <c r="I187" s="7" t="s">
        <v>443</v>
      </c>
      <c r="J187" s="7" t="s">
        <v>443</v>
      </c>
      <c r="K187" s="7">
        <v>72.3303530384282</v>
      </c>
    </row>
    <row r="188" spans="1:11">
      <c r="A188" t="s">
        <v>300</v>
      </c>
      <c r="B188" t="s">
        <v>371</v>
      </c>
      <c r="C188" t="s">
        <v>372</v>
      </c>
      <c r="D188" t="s">
        <v>36</v>
      </c>
      <c r="E188" t="s">
        <v>37</v>
      </c>
      <c r="F188" s="7" t="s">
        <v>443</v>
      </c>
      <c r="G188" s="7" t="s">
        <v>443</v>
      </c>
      <c r="H188" s="7" t="s">
        <v>443</v>
      </c>
      <c r="I188" s="7" t="s">
        <v>443</v>
      </c>
      <c r="J188" s="7" t="s">
        <v>443</v>
      </c>
      <c r="K188" s="7">
        <v>681.90866511289096</v>
      </c>
    </row>
    <row r="189" spans="1:11">
      <c r="A189" t="s">
        <v>300</v>
      </c>
      <c r="B189" t="s">
        <v>373</v>
      </c>
      <c r="C189" t="s">
        <v>374</v>
      </c>
      <c r="D189" t="s">
        <v>36</v>
      </c>
      <c r="E189" t="s">
        <v>37</v>
      </c>
      <c r="F189" s="7" t="s">
        <v>443</v>
      </c>
      <c r="G189" s="7" t="s">
        <v>443</v>
      </c>
      <c r="H189" s="7" t="s">
        <v>443</v>
      </c>
      <c r="I189" s="7" t="s">
        <v>443</v>
      </c>
      <c r="J189" s="7" t="s">
        <v>443</v>
      </c>
      <c r="K189" s="7">
        <v>1437.25759501275</v>
      </c>
    </row>
    <row r="190" spans="1:11">
      <c r="A190" t="s">
        <v>300</v>
      </c>
      <c r="B190" t="s">
        <v>375</v>
      </c>
      <c r="C190" t="s">
        <v>376</v>
      </c>
      <c r="D190" t="s">
        <v>36</v>
      </c>
      <c r="E190" t="s">
        <v>37</v>
      </c>
      <c r="F190" s="7" t="s">
        <v>443</v>
      </c>
      <c r="G190" s="7" t="s">
        <v>443</v>
      </c>
      <c r="H190" s="7" t="s">
        <v>443</v>
      </c>
      <c r="I190" s="7" t="s">
        <v>443</v>
      </c>
      <c r="J190" s="7" t="s">
        <v>443</v>
      </c>
      <c r="K190" s="7">
        <v>192.68915926633099</v>
      </c>
    </row>
    <row r="191" spans="1:11">
      <c r="A191" t="s">
        <v>300</v>
      </c>
      <c r="B191" t="s">
        <v>377</v>
      </c>
      <c r="C191" t="s">
        <v>378</v>
      </c>
      <c r="D191" t="s">
        <v>36</v>
      </c>
      <c r="E191" t="s">
        <v>37</v>
      </c>
      <c r="F191" s="7" t="s">
        <v>443</v>
      </c>
      <c r="G191" s="7" t="s">
        <v>443</v>
      </c>
      <c r="H191" s="7" t="s">
        <v>443</v>
      </c>
      <c r="I191" s="7" t="s">
        <v>443</v>
      </c>
      <c r="J191" s="7" t="s">
        <v>443</v>
      </c>
      <c r="K191" s="7">
        <v>39.225623184971901</v>
      </c>
    </row>
    <row r="192" spans="1:11">
      <c r="A192" t="s">
        <v>300</v>
      </c>
      <c r="B192" t="s">
        <v>379</v>
      </c>
      <c r="C192" t="s">
        <v>380</v>
      </c>
      <c r="D192" t="s">
        <v>36</v>
      </c>
      <c r="E192" t="s">
        <v>37</v>
      </c>
      <c r="F192" s="7" t="s">
        <v>443</v>
      </c>
      <c r="G192" s="7" t="s">
        <v>443</v>
      </c>
      <c r="H192" s="7" t="s">
        <v>443</v>
      </c>
      <c r="I192" s="7" t="s">
        <v>443</v>
      </c>
      <c r="J192" s="7" t="s">
        <v>443</v>
      </c>
      <c r="K192" s="7">
        <v>248.99831728652001</v>
      </c>
    </row>
    <row r="193" spans="1:11">
      <c r="A193" t="s">
        <v>300</v>
      </c>
      <c r="B193" t="s">
        <v>381</v>
      </c>
      <c r="C193" t="s">
        <v>382</v>
      </c>
      <c r="D193" t="s">
        <v>36</v>
      </c>
      <c r="E193" t="s">
        <v>37</v>
      </c>
      <c r="F193" s="7" t="s">
        <v>443</v>
      </c>
      <c r="G193" s="7" t="s">
        <v>443</v>
      </c>
      <c r="H193" s="7" t="s">
        <v>443</v>
      </c>
      <c r="I193" s="7" t="s">
        <v>443</v>
      </c>
      <c r="J193" s="7" t="s">
        <v>443</v>
      </c>
      <c r="K193" s="7">
        <v>562.15017927736301</v>
      </c>
    </row>
    <row r="194" spans="1:11">
      <c r="A194" t="s">
        <v>300</v>
      </c>
      <c r="B194" t="s">
        <v>383</v>
      </c>
      <c r="C194" t="s">
        <v>384</v>
      </c>
      <c r="D194" t="s">
        <v>36</v>
      </c>
      <c r="E194" t="s">
        <v>37</v>
      </c>
      <c r="F194" s="7" t="s">
        <v>443</v>
      </c>
      <c r="G194" s="7" t="s">
        <v>443</v>
      </c>
      <c r="H194" s="7" t="s">
        <v>443</v>
      </c>
      <c r="I194" s="7" t="s">
        <v>443</v>
      </c>
      <c r="J194" s="7" t="s">
        <v>443</v>
      </c>
      <c r="K194" s="7">
        <v>5.056</v>
      </c>
    </row>
    <row r="195" spans="1:11">
      <c r="A195" t="s">
        <v>300</v>
      </c>
      <c r="B195" t="s">
        <v>385</v>
      </c>
      <c r="C195" t="s">
        <v>386</v>
      </c>
      <c r="D195" t="s">
        <v>36</v>
      </c>
      <c r="E195" t="s">
        <v>37</v>
      </c>
      <c r="F195" s="7" t="s">
        <v>443</v>
      </c>
      <c r="G195" s="7" t="s">
        <v>443</v>
      </c>
      <c r="H195" s="7" t="s">
        <v>443</v>
      </c>
      <c r="I195" s="7" t="s">
        <v>443</v>
      </c>
      <c r="J195" s="7" t="s">
        <v>443</v>
      </c>
      <c r="K195" s="7">
        <v>6.92538170250769</v>
      </c>
    </row>
    <row r="196" spans="1:11">
      <c r="A196" t="s">
        <v>300</v>
      </c>
      <c r="B196" t="s">
        <v>387</v>
      </c>
      <c r="C196" t="s">
        <v>388</v>
      </c>
      <c r="D196" t="s">
        <v>36</v>
      </c>
      <c r="E196" t="s">
        <v>37</v>
      </c>
      <c r="F196" s="7" t="s">
        <v>443</v>
      </c>
      <c r="G196" s="7" t="s">
        <v>443</v>
      </c>
      <c r="H196" s="7" t="s">
        <v>443</v>
      </c>
      <c r="I196" s="7" t="s">
        <v>443</v>
      </c>
      <c r="J196" s="7" t="s">
        <v>443</v>
      </c>
      <c r="K196" s="7">
        <v>25.2684424750713</v>
      </c>
    </row>
    <row r="197" spans="1:11">
      <c r="A197" t="s">
        <v>300</v>
      </c>
      <c r="B197" t="s">
        <v>389</v>
      </c>
      <c r="C197" t="s">
        <v>390</v>
      </c>
      <c r="D197" t="s">
        <v>36</v>
      </c>
      <c r="E197" t="s">
        <v>37</v>
      </c>
      <c r="F197" s="7" t="s">
        <v>443</v>
      </c>
      <c r="G197" s="7" t="s">
        <v>443</v>
      </c>
      <c r="H197" s="7" t="s">
        <v>443</v>
      </c>
      <c r="I197" s="7" t="s">
        <v>443</v>
      </c>
      <c r="J197" s="7" t="s">
        <v>443</v>
      </c>
      <c r="K197" s="7">
        <v>9.1715303862818001</v>
      </c>
    </row>
    <row r="198" spans="1:11">
      <c r="A198" t="s">
        <v>300</v>
      </c>
      <c r="B198" t="s">
        <v>391</v>
      </c>
      <c r="C198" t="s">
        <v>392</v>
      </c>
      <c r="D198" t="s">
        <v>36</v>
      </c>
      <c r="E198" t="s">
        <v>37</v>
      </c>
      <c r="F198" s="7" t="s">
        <v>443</v>
      </c>
      <c r="G198" s="7" t="s">
        <v>443</v>
      </c>
      <c r="H198" s="7" t="s">
        <v>443</v>
      </c>
      <c r="I198" s="7" t="s">
        <v>443</v>
      </c>
      <c r="J198" s="7" t="s">
        <v>443</v>
      </c>
      <c r="K198" s="7">
        <v>0</v>
      </c>
    </row>
    <row r="199" spans="1:11">
      <c r="A199" t="s">
        <v>300</v>
      </c>
      <c r="B199" t="s">
        <v>393</v>
      </c>
      <c r="C199" t="s">
        <v>394</v>
      </c>
      <c r="D199" t="s">
        <v>36</v>
      </c>
      <c r="E199" t="s">
        <v>37</v>
      </c>
      <c r="F199" s="7" t="s">
        <v>443</v>
      </c>
      <c r="G199" s="7" t="s">
        <v>443</v>
      </c>
      <c r="H199" s="7" t="s">
        <v>443</v>
      </c>
      <c r="I199" s="7" t="s">
        <v>443</v>
      </c>
      <c r="J199" s="7" t="s">
        <v>443</v>
      </c>
      <c r="K199" s="7">
        <v>0</v>
      </c>
    </row>
    <row r="200" spans="1:11">
      <c r="A200" t="s">
        <v>300</v>
      </c>
      <c r="B200" t="s">
        <v>395</v>
      </c>
      <c r="C200" t="s">
        <v>396</v>
      </c>
      <c r="D200" t="s">
        <v>36</v>
      </c>
      <c r="E200" t="s">
        <v>37</v>
      </c>
      <c r="F200" s="7" t="s">
        <v>443</v>
      </c>
      <c r="G200" s="7" t="s">
        <v>443</v>
      </c>
      <c r="H200" s="7" t="s">
        <v>443</v>
      </c>
      <c r="I200" s="7" t="s">
        <v>443</v>
      </c>
      <c r="J200" s="7" t="s">
        <v>443</v>
      </c>
      <c r="K200" s="7">
        <v>0</v>
      </c>
    </row>
    <row r="201" spans="1:11">
      <c r="A201" t="s">
        <v>300</v>
      </c>
      <c r="B201" t="s">
        <v>397</v>
      </c>
      <c r="C201" t="s">
        <v>398</v>
      </c>
      <c r="D201" t="s">
        <v>36</v>
      </c>
      <c r="E201" t="s">
        <v>37</v>
      </c>
      <c r="F201" s="7" t="s">
        <v>443</v>
      </c>
      <c r="G201" s="7" t="s">
        <v>443</v>
      </c>
      <c r="H201" s="7" t="s">
        <v>443</v>
      </c>
      <c r="I201" s="7" t="s">
        <v>443</v>
      </c>
      <c r="J201" s="7" t="s">
        <v>443</v>
      </c>
      <c r="K201" s="7">
        <v>39.137215975863199</v>
      </c>
    </row>
    <row r="202" spans="1:11">
      <c r="A202" t="s">
        <v>300</v>
      </c>
      <c r="B202" t="s">
        <v>399</v>
      </c>
      <c r="C202" t="s">
        <v>400</v>
      </c>
      <c r="D202" t="s">
        <v>36</v>
      </c>
      <c r="E202" t="s">
        <v>37</v>
      </c>
      <c r="F202" s="7" t="s">
        <v>443</v>
      </c>
      <c r="G202" s="7" t="s">
        <v>443</v>
      </c>
      <c r="H202" s="7" t="s">
        <v>443</v>
      </c>
      <c r="I202" s="7" t="s">
        <v>443</v>
      </c>
      <c r="J202" s="7" t="s">
        <v>443</v>
      </c>
      <c r="K202" s="7">
        <v>45.786021666654797</v>
      </c>
    </row>
    <row r="203" spans="1:11">
      <c r="A203" t="s">
        <v>300</v>
      </c>
      <c r="B203" t="s">
        <v>401</v>
      </c>
      <c r="C203" t="s">
        <v>402</v>
      </c>
      <c r="D203" t="s">
        <v>36</v>
      </c>
      <c r="E203" t="s">
        <v>37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 t="s">
        <v>443</v>
      </c>
    </row>
    <row r="204" spans="1:11">
      <c r="A204" t="s">
        <v>300</v>
      </c>
      <c r="B204" t="s">
        <v>403</v>
      </c>
      <c r="C204" t="s">
        <v>404</v>
      </c>
      <c r="D204" t="s">
        <v>36</v>
      </c>
      <c r="E204" t="s">
        <v>37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 t="s">
        <v>443</v>
      </c>
    </row>
    <row r="205" spans="1:11">
      <c r="A205" t="s">
        <v>300</v>
      </c>
      <c r="B205" t="s">
        <v>405</v>
      </c>
      <c r="C205" t="s">
        <v>406</v>
      </c>
      <c r="D205" t="s">
        <v>36</v>
      </c>
      <c r="E205" t="s">
        <v>37</v>
      </c>
      <c r="F205" s="7">
        <v>-1.6981162313499401</v>
      </c>
      <c r="G205" s="7">
        <v>-1.6505689768721401</v>
      </c>
      <c r="H205" s="7">
        <v>-1.6043530455197299</v>
      </c>
      <c r="I205" s="7">
        <v>-1.55943116024517</v>
      </c>
      <c r="J205" s="7">
        <v>-1.2077269139075999</v>
      </c>
      <c r="K205" s="7" t="s">
        <v>443</v>
      </c>
    </row>
    <row r="206" spans="1:11">
      <c r="A206" t="s">
        <v>300</v>
      </c>
      <c r="B206" t="s">
        <v>407</v>
      </c>
      <c r="C206" t="s">
        <v>408</v>
      </c>
      <c r="D206" t="s">
        <v>36</v>
      </c>
      <c r="E206" t="s">
        <v>37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 t="s">
        <v>443</v>
      </c>
    </row>
    <row r="207" spans="1:11">
      <c r="A207" t="s">
        <v>300</v>
      </c>
      <c r="B207" t="s">
        <v>409</v>
      </c>
      <c r="C207" t="s">
        <v>410</v>
      </c>
      <c r="D207" t="s">
        <v>36</v>
      </c>
      <c r="E207" t="s">
        <v>37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 t="s">
        <v>443</v>
      </c>
    </row>
    <row r="208" spans="1:11">
      <c r="A208" t="s">
        <v>300</v>
      </c>
      <c r="B208" t="s">
        <v>411</v>
      </c>
      <c r="C208" t="s">
        <v>412</v>
      </c>
      <c r="D208" t="s">
        <v>36</v>
      </c>
      <c r="E208" t="s">
        <v>37</v>
      </c>
      <c r="F208" s="7">
        <v>0.10909056922689001</v>
      </c>
      <c r="G208" s="7">
        <v>0.10615513530220901</v>
      </c>
      <c r="H208" s="7">
        <v>0.10397495708718101</v>
      </c>
      <c r="I208" s="7">
        <v>0.10126798112577499</v>
      </c>
      <c r="J208" s="7">
        <v>9.8766833763089298E-2</v>
      </c>
      <c r="K208" s="7" t="s">
        <v>443</v>
      </c>
    </row>
    <row r="209" spans="1:11">
      <c r="A209" t="s">
        <v>300</v>
      </c>
      <c r="B209" t="s">
        <v>413</v>
      </c>
      <c r="C209" t="s">
        <v>414</v>
      </c>
      <c r="D209" t="s">
        <v>36</v>
      </c>
      <c r="E209" t="s">
        <v>37</v>
      </c>
      <c r="F209" s="7">
        <v>2.87802984881729</v>
      </c>
      <c r="G209" s="7">
        <v>2.8060340764884</v>
      </c>
      <c r="H209" s="7">
        <v>2.7355585177121902</v>
      </c>
      <c r="I209" s="7">
        <v>2.6672768799247799</v>
      </c>
      <c r="J209" s="7">
        <v>2.6005040392432899</v>
      </c>
      <c r="K209" s="7" t="s">
        <v>443</v>
      </c>
    </row>
    <row r="210" spans="1:11">
      <c r="A210" t="s">
        <v>300</v>
      </c>
      <c r="B210" t="s">
        <v>415</v>
      </c>
      <c r="C210" t="s">
        <v>416</v>
      </c>
      <c r="D210" t="s">
        <v>36</v>
      </c>
      <c r="E210" t="s">
        <v>37</v>
      </c>
      <c r="F210" s="7">
        <v>6.0287861207018096</v>
      </c>
      <c r="G210" s="7">
        <v>5.8780457419839998</v>
      </c>
      <c r="H210" s="7">
        <v>5.7310544281423299</v>
      </c>
      <c r="I210" s="7">
        <v>5.5880004011370303</v>
      </c>
      <c r="J210" s="7">
        <v>5.4481921002828404</v>
      </c>
      <c r="K210" s="7" t="s">
        <v>443</v>
      </c>
    </row>
    <row r="211" spans="1:11">
      <c r="A211" t="s">
        <v>300</v>
      </c>
      <c r="B211" t="s">
        <v>417</v>
      </c>
      <c r="C211" t="s">
        <v>418</v>
      </c>
      <c r="D211" t="s">
        <v>36</v>
      </c>
      <c r="E211" t="s">
        <v>37</v>
      </c>
      <c r="F211" s="7">
        <v>0.48845608805523399</v>
      </c>
      <c r="G211" s="7">
        <v>0.47651860735658402</v>
      </c>
      <c r="H211" s="7">
        <v>0.46449681916121</v>
      </c>
      <c r="I211" s="7">
        <v>0.452662341862754</v>
      </c>
      <c r="J211" s="7">
        <v>0.441514440659864</v>
      </c>
      <c r="K211" s="7" t="s">
        <v>443</v>
      </c>
    </row>
    <row r="212" spans="1:11">
      <c r="A212" t="s">
        <v>300</v>
      </c>
      <c r="B212" t="s">
        <v>419</v>
      </c>
      <c r="C212" t="s">
        <v>420</v>
      </c>
      <c r="D212" t="s">
        <v>36</v>
      </c>
      <c r="E212" t="s">
        <v>37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 t="s">
        <v>443</v>
      </c>
    </row>
    <row r="213" spans="1:11">
      <c r="A213" t="s">
        <v>300</v>
      </c>
      <c r="B213" t="s">
        <v>421</v>
      </c>
      <c r="C213" t="s">
        <v>422</v>
      </c>
      <c r="D213" t="s">
        <v>36</v>
      </c>
      <c r="E213" t="s">
        <v>37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</row>
    <row r="214" spans="1:11">
      <c r="A214" t="s">
        <v>300</v>
      </c>
      <c r="B214" t="s">
        <v>423</v>
      </c>
      <c r="C214" t="s">
        <v>424</v>
      </c>
      <c r="D214" t="s">
        <v>36</v>
      </c>
      <c r="E214" t="s">
        <v>37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</row>
    <row r="215" spans="1:11">
      <c r="A215" t="s">
        <v>300</v>
      </c>
      <c r="B215" t="s">
        <v>425</v>
      </c>
      <c r="C215" t="s">
        <v>426</v>
      </c>
      <c r="D215" t="s">
        <v>36</v>
      </c>
      <c r="E215" t="s">
        <v>37</v>
      </c>
      <c r="F215" s="7" t="s">
        <v>443</v>
      </c>
      <c r="G215" s="7" t="s">
        <v>443</v>
      </c>
      <c r="H215" s="7" t="s">
        <v>443</v>
      </c>
      <c r="I215" s="7" t="s">
        <v>443</v>
      </c>
      <c r="J215" s="7" t="s">
        <v>443</v>
      </c>
      <c r="K215" s="7">
        <v>0</v>
      </c>
    </row>
    <row r="216" spans="1:11">
      <c r="A216" t="s">
        <v>300</v>
      </c>
      <c r="B216" t="s">
        <v>427</v>
      </c>
      <c r="C216" t="s">
        <v>428</v>
      </c>
      <c r="D216" t="s">
        <v>36</v>
      </c>
      <c r="E216" t="s">
        <v>37</v>
      </c>
      <c r="F216" s="7" t="s">
        <v>443</v>
      </c>
      <c r="G216" s="7" t="s">
        <v>443</v>
      </c>
      <c r="H216" s="7" t="s">
        <v>443</v>
      </c>
      <c r="I216" s="7" t="s">
        <v>443</v>
      </c>
      <c r="J216" s="7" t="s">
        <v>443</v>
      </c>
      <c r="K216" s="7">
        <v>0</v>
      </c>
    </row>
    <row r="217" spans="1:11">
      <c r="A217" t="s">
        <v>301</v>
      </c>
      <c r="B217" t="s">
        <v>369</v>
      </c>
      <c r="C217" t="s">
        <v>370</v>
      </c>
      <c r="D217" t="s">
        <v>36</v>
      </c>
      <c r="E217" t="s">
        <v>37</v>
      </c>
      <c r="F217" s="7" t="s">
        <v>443</v>
      </c>
      <c r="G217" s="7" t="s">
        <v>443</v>
      </c>
      <c r="H217" s="7" t="s">
        <v>443</v>
      </c>
      <c r="I217" s="7" t="s">
        <v>443</v>
      </c>
      <c r="J217" s="7" t="s">
        <v>443</v>
      </c>
      <c r="K217" s="7">
        <v>342.35834468158703</v>
      </c>
    </row>
    <row r="218" spans="1:11">
      <c r="A218" t="s">
        <v>301</v>
      </c>
      <c r="B218" t="s">
        <v>371</v>
      </c>
      <c r="C218" t="s">
        <v>372</v>
      </c>
      <c r="D218" t="s">
        <v>36</v>
      </c>
      <c r="E218" t="s">
        <v>37</v>
      </c>
      <c r="F218" s="7" t="s">
        <v>443</v>
      </c>
      <c r="G218" s="7" t="s">
        <v>443</v>
      </c>
      <c r="H218" s="7" t="s">
        <v>443</v>
      </c>
      <c r="I218" s="7" t="s">
        <v>443</v>
      </c>
      <c r="J218" s="7" t="s">
        <v>443</v>
      </c>
      <c r="K218" s="7">
        <v>3357.7962049441599</v>
      </c>
    </row>
    <row r="219" spans="1:11">
      <c r="A219" t="s">
        <v>301</v>
      </c>
      <c r="B219" t="s">
        <v>373</v>
      </c>
      <c r="C219" t="s">
        <v>374</v>
      </c>
      <c r="D219" t="s">
        <v>36</v>
      </c>
      <c r="E219" t="s">
        <v>37</v>
      </c>
      <c r="F219" s="7" t="s">
        <v>443</v>
      </c>
      <c r="G219" s="7" t="s">
        <v>443</v>
      </c>
      <c r="H219" s="7" t="s">
        <v>443</v>
      </c>
      <c r="I219" s="7" t="s">
        <v>443</v>
      </c>
      <c r="J219" s="7" t="s">
        <v>443</v>
      </c>
      <c r="K219" s="7">
        <v>3413.8259429657601</v>
      </c>
    </row>
    <row r="220" spans="1:11">
      <c r="A220" t="s">
        <v>301</v>
      </c>
      <c r="B220" t="s">
        <v>375</v>
      </c>
      <c r="C220" t="s">
        <v>376</v>
      </c>
      <c r="D220" t="s">
        <v>36</v>
      </c>
      <c r="E220" t="s">
        <v>37</v>
      </c>
      <c r="F220" s="7" t="s">
        <v>443</v>
      </c>
      <c r="G220" s="7" t="s">
        <v>443</v>
      </c>
      <c r="H220" s="7" t="s">
        <v>443</v>
      </c>
      <c r="I220" s="7" t="s">
        <v>443</v>
      </c>
      <c r="J220" s="7" t="s">
        <v>443</v>
      </c>
      <c r="K220" s="7">
        <v>583.33004375478799</v>
      </c>
    </row>
    <row r="221" spans="1:11">
      <c r="A221" t="s">
        <v>301</v>
      </c>
      <c r="B221" t="s">
        <v>377</v>
      </c>
      <c r="C221" t="s">
        <v>378</v>
      </c>
      <c r="D221" t="s">
        <v>36</v>
      </c>
      <c r="E221" t="s">
        <v>37</v>
      </c>
      <c r="F221" s="7" t="s">
        <v>443</v>
      </c>
      <c r="G221" s="7" t="s">
        <v>443</v>
      </c>
      <c r="H221" s="7" t="s">
        <v>443</v>
      </c>
      <c r="I221" s="7" t="s">
        <v>443</v>
      </c>
      <c r="J221" s="7" t="s">
        <v>443</v>
      </c>
      <c r="K221" s="7">
        <v>119.2293498312</v>
      </c>
    </row>
    <row r="222" spans="1:11">
      <c r="A222" t="s">
        <v>301</v>
      </c>
      <c r="B222" t="s">
        <v>379</v>
      </c>
      <c r="C222" t="s">
        <v>380</v>
      </c>
      <c r="D222" t="s">
        <v>36</v>
      </c>
      <c r="E222" t="s">
        <v>37</v>
      </c>
      <c r="F222" s="7" t="s">
        <v>443</v>
      </c>
      <c r="G222" s="7" t="s">
        <v>443</v>
      </c>
      <c r="H222" s="7" t="s">
        <v>443</v>
      </c>
      <c r="I222" s="7" t="s">
        <v>443</v>
      </c>
      <c r="J222" s="7" t="s">
        <v>443</v>
      </c>
      <c r="K222" s="7">
        <v>988.47198038701401</v>
      </c>
    </row>
    <row r="223" spans="1:11">
      <c r="A223" t="s">
        <v>301</v>
      </c>
      <c r="B223" t="s">
        <v>381</v>
      </c>
      <c r="C223" t="s">
        <v>382</v>
      </c>
      <c r="D223" t="s">
        <v>36</v>
      </c>
      <c r="E223" t="s">
        <v>37</v>
      </c>
      <c r="F223" s="7" t="s">
        <v>443</v>
      </c>
      <c r="G223" s="7" t="s">
        <v>443</v>
      </c>
      <c r="H223" s="7" t="s">
        <v>443</v>
      </c>
      <c r="I223" s="7" t="s">
        <v>443</v>
      </c>
      <c r="J223" s="7" t="s">
        <v>443</v>
      </c>
      <c r="K223" s="7">
        <v>361.22605437151401</v>
      </c>
    </row>
    <row r="224" spans="1:11">
      <c r="A224" t="s">
        <v>301</v>
      </c>
      <c r="B224" t="s">
        <v>383</v>
      </c>
      <c r="C224" t="s">
        <v>384</v>
      </c>
      <c r="D224" t="s">
        <v>36</v>
      </c>
      <c r="E224" t="s">
        <v>37</v>
      </c>
      <c r="F224" s="7" t="s">
        <v>443</v>
      </c>
      <c r="G224" s="7" t="s">
        <v>443</v>
      </c>
      <c r="H224" s="7" t="s">
        <v>443</v>
      </c>
      <c r="I224" s="7" t="s">
        <v>443</v>
      </c>
      <c r="J224" s="7" t="s">
        <v>443</v>
      </c>
      <c r="K224" s="7">
        <v>0</v>
      </c>
    </row>
    <row r="225" spans="1:11">
      <c r="A225" t="s">
        <v>301</v>
      </c>
      <c r="B225" t="s">
        <v>385</v>
      </c>
      <c r="C225" t="s">
        <v>386</v>
      </c>
      <c r="D225" t="s">
        <v>36</v>
      </c>
      <c r="E225" t="s">
        <v>37</v>
      </c>
      <c r="F225" s="7" t="s">
        <v>443</v>
      </c>
      <c r="G225" s="7" t="s">
        <v>443</v>
      </c>
      <c r="H225" s="7" t="s">
        <v>443</v>
      </c>
      <c r="I225" s="7" t="s">
        <v>443</v>
      </c>
      <c r="J225" s="7" t="s">
        <v>443</v>
      </c>
      <c r="K225" s="7">
        <v>14.7706098999306</v>
      </c>
    </row>
    <row r="226" spans="1:11">
      <c r="A226" t="s">
        <v>301</v>
      </c>
      <c r="B226" t="s">
        <v>387</v>
      </c>
      <c r="C226" t="s">
        <v>388</v>
      </c>
      <c r="D226" t="s">
        <v>36</v>
      </c>
      <c r="E226" t="s">
        <v>37</v>
      </c>
      <c r="F226" s="7" t="s">
        <v>443</v>
      </c>
      <c r="G226" s="7" t="s">
        <v>443</v>
      </c>
      <c r="H226" s="7" t="s">
        <v>443</v>
      </c>
      <c r="I226" s="7" t="s">
        <v>443</v>
      </c>
      <c r="J226" s="7" t="s">
        <v>443</v>
      </c>
      <c r="K226" s="7">
        <v>18.690638724976498</v>
      </c>
    </row>
    <row r="227" spans="1:11">
      <c r="A227" t="s">
        <v>301</v>
      </c>
      <c r="B227" t="s">
        <v>389</v>
      </c>
      <c r="C227" t="s">
        <v>390</v>
      </c>
      <c r="D227" t="s">
        <v>36</v>
      </c>
      <c r="E227" t="s">
        <v>37</v>
      </c>
      <c r="F227" s="7" t="s">
        <v>443</v>
      </c>
      <c r="G227" s="7" t="s">
        <v>443</v>
      </c>
      <c r="H227" s="7" t="s">
        <v>443</v>
      </c>
      <c r="I227" s="7" t="s">
        <v>443</v>
      </c>
      <c r="J227" s="7" t="s">
        <v>443</v>
      </c>
      <c r="K227" s="7">
        <v>19.980900934789599</v>
      </c>
    </row>
    <row r="228" spans="1:11">
      <c r="A228" t="s">
        <v>301</v>
      </c>
      <c r="B228" t="s">
        <v>391</v>
      </c>
      <c r="C228" t="s">
        <v>392</v>
      </c>
      <c r="D228" t="s">
        <v>36</v>
      </c>
      <c r="E228" t="s">
        <v>37</v>
      </c>
      <c r="F228" s="7" t="s">
        <v>443</v>
      </c>
      <c r="G228" s="7" t="s">
        <v>443</v>
      </c>
      <c r="H228" s="7" t="s">
        <v>443</v>
      </c>
      <c r="I228" s="7" t="s">
        <v>443</v>
      </c>
      <c r="J228" s="7" t="s">
        <v>443</v>
      </c>
      <c r="K228" s="7">
        <v>0.67670819495370604</v>
      </c>
    </row>
    <row r="229" spans="1:11">
      <c r="A229" t="s">
        <v>301</v>
      </c>
      <c r="B229" t="s">
        <v>393</v>
      </c>
      <c r="C229" t="s">
        <v>394</v>
      </c>
      <c r="D229" t="s">
        <v>36</v>
      </c>
      <c r="E229" t="s">
        <v>37</v>
      </c>
      <c r="F229" s="7" t="s">
        <v>443</v>
      </c>
      <c r="G229" s="7" t="s">
        <v>443</v>
      </c>
      <c r="H229" s="7" t="s">
        <v>443</v>
      </c>
      <c r="I229" s="7" t="s">
        <v>443</v>
      </c>
      <c r="J229" s="7" t="s">
        <v>443</v>
      </c>
      <c r="K229" s="7">
        <v>0</v>
      </c>
    </row>
    <row r="230" spans="1:11">
      <c r="A230" t="s">
        <v>301</v>
      </c>
      <c r="B230" t="s">
        <v>395</v>
      </c>
      <c r="C230" t="s">
        <v>396</v>
      </c>
      <c r="D230" t="s">
        <v>36</v>
      </c>
      <c r="E230" t="s">
        <v>37</v>
      </c>
      <c r="F230" s="7" t="s">
        <v>443</v>
      </c>
      <c r="G230" s="7" t="s">
        <v>443</v>
      </c>
      <c r="H230" s="7" t="s">
        <v>443</v>
      </c>
      <c r="I230" s="7" t="s">
        <v>443</v>
      </c>
      <c r="J230" s="7" t="s">
        <v>443</v>
      </c>
      <c r="K230" s="7">
        <v>0</v>
      </c>
    </row>
    <row r="231" spans="1:11">
      <c r="A231" t="s">
        <v>301</v>
      </c>
      <c r="B231" t="s">
        <v>397</v>
      </c>
      <c r="C231" t="s">
        <v>398</v>
      </c>
      <c r="D231" t="s">
        <v>36</v>
      </c>
      <c r="E231" t="s">
        <v>37</v>
      </c>
      <c r="F231" s="7" t="s">
        <v>443</v>
      </c>
      <c r="G231" s="7" t="s">
        <v>443</v>
      </c>
      <c r="H231" s="7" t="s">
        <v>443</v>
      </c>
      <c r="I231" s="7" t="s">
        <v>443</v>
      </c>
      <c r="J231" s="7" t="s">
        <v>443</v>
      </c>
      <c r="K231" s="7">
        <v>116.32162499686299</v>
      </c>
    </row>
    <row r="232" spans="1:11">
      <c r="A232" t="s">
        <v>301</v>
      </c>
      <c r="B232" t="s">
        <v>399</v>
      </c>
      <c r="C232" t="s">
        <v>400</v>
      </c>
      <c r="D232" t="s">
        <v>36</v>
      </c>
      <c r="E232" t="s">
        <v>37</v>
      </c>
      <c r="F232" s="7" t="s">
        <v>443</v>
      </c>
      <c r="G232" s="7" t="s">
        <v>443</v>
      </c>
      <c r="H232" s="7" t="s">
        <v>443</v>
      </c>
      <c r="I232" s="7" t="s">
        <v>443</v>
      </c>
      <c r="J232" s="7" t="s">
        <v>443</v>
      </c>
      <c r="K232" s="7">
        <v>62.920708336470298</v>
      </c>
    </row>
    <row r="233" spans="1:11">
      <c r="A233" t="s">
        <v>301</v>
      </c>
      <c r="B233" t="s">
        <v>401</v>
      </c>
      <c r="C233" t="s">
        <v>402</v>
      </c>
      <c r="D233" t="s">
        <v>36</v>
      </c>
      <c r="E233" t="s">
        <v>37</v>
      </c>
      <c r="F233" s="7">
        <v>-0.61735811728978196</v>
      </c>
      <c r="G233" s="7">
        <v>-0.56657628768970603</v>
      </c>
      <c r="H233" s="7">
        <v>-0.44654140307905699</v>
      </c>
      <c r="I233" s="7">
        <v>-0.40900072654856401</v>
      </c>
      <c r="J233" s="7">
        <v>-0.392482616811139</v>
      </c>
      <c r="K233" s="7" t="s">
        <v>443</v>
      </c>
    </row>
    <row r="234" spans="1:11">
      <c r="A234" t="s">
        <v>301</v>
      </c>
      <c r="B234" t="s">
        <v>403</v>
      </c>
      <c r="C234" t="s">
        <v>404</v>
      </c>
      <c r="D234" t="s">
        <v>36</v>
      </c>
      <c r="E234" t="s">
        <v>37</v>
      </c>
      <c r="F234" s="7">
        <v>-2.4540953740564699</v>
      </c>
      <c r="G234" s="7">
        <v>-2.2522296341926</v>
      </c>
      <c r="H234" s="7">
        <v>-1.7750721354921599</v>
      </c>
      <c r="I234" s="7">
        <v>-1.6258420564954299</v>
      </c>
      <c r="J234" s="7">
        <v>-1.5601799787491599</v>
      </c>
      <c r="K234" s="7" t="s">
        <v>443</v>
      </c>
    </row>
    <row r="235" spans="1:11">
      <c r="A235" t="s">
        <v>301</v>
      </c>
      <c r="B235" t="s">
        <v>405</v>
      </c>
      <c r="C235" t="s">
        <v>406</v>
      </c>
      <c r="D235" t="s">
        <v>36</v>
      </c>
      <c r="E235" t="s">
        <v>37</v>
      </c>
      <c r="F235" s="7">
        <v>-2.8658619798168998</v>
      </c>
      <c r="G235" s="7">
        <v>-2.6301256856943098</v>
      </c>
      <c r="H235" s="7">
        <v>-2.07290710797874</v>
      </c>
      <c r="I235" s="7">
        <v>-1.8986380823479601</v>
      </c>
      <c r="J235" s="7">
        <v>-1.82195872663989</v>
      </c>
      <c r="K235" s="7" t="s">
        <v>443</v>
      </c>
    </row>
    <row r="236" spans="1:11">
      <c r="A236" t="s">
        <v>301</v>
      </c>
      <c r="B236" t="s">
        <v>407</v>
      </c>
      <c r="C236" t="s">
        <v>408</v>
      </c>
      <c r="D236" t="s">
        <v>36</v>
      </c>
      <c r="E236" t="s">
        <v>37</v>
      </c>
      <c r="F236" s="7">
        <v>-0.20559151152934299</v>
      </c>
      <c r="G236" s="7">
        <v>-0.18868023618799301</v>
      </c>
      <c r="H236" s="7">
        <v>-0.14870643059247901</v>
      </c>
      <c r="I236" s="7">
        <v>-0.136204700696029</v>
      </c>
      <c r="J236" s="7">
        <v>-0.130703868920409</v>
      </c>
      <c r="K236" s="7" t="s">
        <v>443</v>
      </c>
    </row>
    <row r="237" spans="1:11">
      <c r="A237" t="s">
        <v>301</v>
      </c>
      <c r="B237" t="s">
        <v>409</v>
      </c>
      <c r="C237" t="s">
        <v>410</v>
      </c>
      <c r="D237" t="s">
        <v>36</v>
      </c>
      <c r="E237" t="s">
        <v>37</v>
      </c>
      <c r="F237" s="7">
        <v>-2.15004023483095</v>
      </c>
      <c r="G237" s="7">
        <v>-2.0186022426432202</v>
      </c>
      <c r="H237" s="7">
        <v>-1.47883397733595</v>
      </c>
      <c r="I237" s="7">
        <v>-6.7465005036124598E-2</v>
      </c>
      <c r="J237" s="7">
        <v>-6.5289908945556599E-2</v>
      </c>
      <c r="K237" s="7" t="s">
        <v>443</v>
      </c>
    </row>
    <row r="238" spans="1:11">
      <c r="A238" t="s">
        <v>301</v>
      </c>
      <c r="B238" t="s">
        <v>411</v>
      </c>
      <c r="C238" t="s">
        <v>412</v>
      </c>
      <c r="D238" t="s">
        <v>36</v>
      </c>
      <c r="E238" t="s">
        <v>37</v>
      </c>
      <c r="F238" s="7">
        <v>1.14086894502502</v>
      </c>
      <c r="G238" s="7">
        <v>1.14086894502502</v>
      </c>
      <c r="H238" s="7">
        <v>1.14086894502503</v>
      </c>
      <c r="I238" s="7">
        <v>0</v>
      </c>
      <c r="J238" s="7">
        <v>0</v>
      </c>
      <c r="K238" s="7" t="s">
        <v>443</v>
      </c>
    </row>
    <row r="239" spans="1:11">
      <c r="A239" t="s">
        <v>301</v>
      </c>
      <c r="B239" t="s">
        <v>413</v>
      </c>
      <c r="C239" t="s">
        <v>414</v>
      </c>
      <c r="D239" t="s">
        <v>36</v>
      </c>
      <c r="E239" t="s">
        <v>37</v>
      </c>
      <c r="F239" s="7">
        <v>9.9861393444003994</v>
      </c>
      <c r="G239" s="7">
        <v>9.9861393444003692</v>
      </c>
      <c r="H239" s="7">
        <v>9.9861393444003692</v>
      </c>
      <c r="I239" s="7">
        <v>0</v>
      </c>
      <c r="J239" s="7">
        <v>0</v>
      </c>
      <c r="K239" s="7" t="s">
        <v>443</v>
      </c>
    </row>
    <row r="240" spans="1:11">
      <c r="A240" t="s">
        <v>301</v>
      </c>
      <c r="B240" t="s">
        <v>415</v>
      </c>
      <c r="C240" t="s">
        <v>416</v>
      </c>
      <c r="D240" t="s">
        <v>36</v>
      </c>
      <c r="E240" t="s">
        <v>37</v>
      </c>
      <c r="F240" s="7">
        <v>7.7747554435589104</v>
      </c>
      <c r="G240" s="7">
        <v>7.7747554435588899</v>
      </c>
      <c r="H240" s="7">
        <v>7.7747554435588899</v>
      </c>
      <c r="I240" s="7">
        <v>0</v>
      </c>
      <c r="J240" s="7">
        <v>0</v>
      </c>
      <c r="K240" s="7" t="s">
        <v>443</v>
      </c>
    </row>
    <row r="241" spans="1:11">
      <c r="A241" t="s">
        <v>301</v>
      </c>
      <c r="B241" t="s">
        <v>417</v>
      </c>
      <c r="C241" t="s">
        <v>418</v>
      </c>
      <c r="D241" t="s">
        <v>36</v>
      </c>
      <c r="E241" t="s">
        <v>37</v>
      </c>
      <c r="F241" s="7">
        <v>2.3740543149280202</v>
      </c>
      <c r="G241" s="7">
        <v>2.37405431492801</v>
      </c>
      <c r="H241" s="7">
        <v>2.37405431492801</v>
      </c>
      <c r="I241" s="7">
        <v>0</v>
      </c>
      <c r="J241" s="7">
        <v>0</v>
      </c>
      <c r="K241" s="7" t="s">
        <v>443</v>
      </c>
    </row>
    <row r="242" spans="1:11">
      <c r="A242" t="s">
        <v>301</v>
      </c>
      <c r="B242" t="s">
        <v>419</v>
      </c>
      <c r="C242" t="s">
        <v>420</v>
      </c>
      <c r="D242" t="s">
        <v>36</v>
      </c>
      <c r="E242" t="s">
        <v>37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 t="s">
        <v>443</v>
      </c>
    </row>
    <row r="243" spans="1:11">
      <c r="A243" t="s">
        <v>301</v>
      </c>
      <c r="B243" t="s">
        <v>421</v>
      </c>
      <c r="C243" t="s">
        <v>422</v>
      </c>
      <c r="D243" t="s">
        <v>36</v>
      </c>
      <c r="E243" t="s">
        <v>37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</row>
    <row r="244" spans="1:11">
      <c r="A244" t="s">
        <v>301</v>
      </c>
      <c r="B244" t="s">
        <v>423</v>
      </c>
      <c r="C244" t="s">
        <v>424</v>
      </c>
      <c r="D244" t="s">
        <v>36</v>
      </c>
      <c r="E244" t="s">
        <v>37</v>
      </c>
      <c r="F244" s="7">
        <v>-64.96458065022</v>
      </c>
      <c r="G244" s="7">
        <v>-64.96458065022</v>
      </c>
      <c r="H244" s="7">
        <v>-64.96458065022</v>
      </c>
      <c r="I244" s="7">
        <v>-64.96458065022</v>
      </c>
      <c r="J244" s="7">
        <v>-64.96458065022</v>
      </c>
      <c r="K244" s="7">
        <v>-324.8229032511</v>
      </c>
    </row>
    <row r="245" spans="1:11">
      <c r="A245" t="s">
        <v>301</v>
      </c>
      <c r="B245" t="s">
        <v>425</v>
      </c>
      <c r="C245" t="s">
        <v>426</v>
      </c>
      <c r="D245" t="s">
        <v>36</v>
      </c>
      <c r="E245" t="s">
        <v>37</v>
      </c>
      <c r="F245" s="7" t="s">
        <v>443</v>
      </c>
      <c r="G245" s="7" t="s">
        <v>443</v>
      </c>
      <c r="H245" s="7" t="s">
        <v>443</v>
      </c>
      <c r="I245" s="7" t="s">
        <v>443</v>
      </c>
      <c r="J245" s="7" t="s">
        <v>443</v>
      </c>
      <c r="K245" s="7">
        <v>49.864136347600301</v>
      </c>
    </row>
    <row r="246" spans="1:11">
      <c r="A246" t="s">
        <v>301</v>
      </c>
      <c r="B246" t="s">
        <v>427</v>
      </c>
      <c r="C246" t="s">
        <v>428</v>
      </c>
      <c r="D246" t="s">
        <v>36</v>
      </c>
      <c r="E246" t="s">
        <v>37</v>
      </c>
      <c r="F246" s="7" t="s">
        <v>443</v>
      </c>
      <c r="G246" s="7" t="s">
        <v>443</v>
      </c>
      <c r="H246" s="7" t="s">
        <v>443</v>
      </c>
      <c r="I246" s="7" t="s">
        <v>443</v>
      </c>
      <c r="J246" s="7" t="s">
        <v>443</v>
      </c>
      <c r="K246" s="7">
        <v>93.615930083644699</v>
      </c>
    </row>
    <row r="247" spans="1:11">
      <c r="A247" t="s">
        <v>313</v>
      </c>
      <c r="B247" t="s">
        <v>369</v>
      </c>
      <c r="C247" t="s">
        <v>370</v>
      </c>
      <c r="D247" t="s">
        <v>36</v>
      </c>
      <c r="E247" t="s">
        <v>37</v>
      </c>
      <c r="F247" s="7" t="s">
        <v>443</v>
      </c>
      <c r="G247" s="7" t="s">
        <v>443</v>
      </c>
      <c r="H247" s="7" t="s">
        <v>443</v>
      </c>
      <c r="I247" s="7" t="s">
        <v>443</v>
      </c>
      <c r="J247" s="7" t="s">
        <v>443</v>
      </c>
      <c r="K247" s="7">
        <v>360.66322630007897</v>
      </c>
    </row>
    <row r="248" spans="1:11">
      <c r="A248" t="s">
        <v>313</v>
      </c>
      <c r="B248" t="s">
        <v>371</v>
      </c>
      <c r="C248" t="s">
        <v>372</v>
      </c>
      <c r="D248" t="s">
        <v>36</v>
      </c>
      <c r="E248" t="s">
        <v>37</v>
      </c>
      <c r="F248" s="7" t="s">
        <v>443</v>
      </c>
      <c r="G248" s="7" t="s">
        <v>443</v>
      </c>
      <c r="H248" s="7" t="s">
        <v>443</v>
      </c>
      <c r="I248" s="7" t="s">
        <v>443</v>
      </c>
      <c r="J248" s="7" t="s">
        <v>443</v>
      </c>
      <c r="K248" s="7">
        <v>1946.1599330235899</v>
      </c>
    </row>
    <row r="249" spans="1:11">
      <c r="A249" t="s">
        <v>313</v>
      </c>
      <c r="B249" t="s">
        <v>373</v>
      </c>
      <c r="C249" t="s">
        <v>374</v>
      </c>
      <c r="D249" t="s">
        <v>36</v>
      </c>
      <c r="E249" t="s">
        <v>37</v>
      </c>
      <c r="F249" s="7" t="s">
        <v>443</v>
      </c>
      <c r="G249" s="7" t="s">
        <v>443</v>
      </c>
      <c r="H249" s="7" t="s">
        <v>443</v>
      </c>
      <c r="I249" s="7" t="s">
        <v>443</v>
      </c>
      <c r="J249" s="7" t="s">
        <v>443</v>
      </c>
      <c r="K249" s="7">
        <v>1839.1619720410599</v>
      </c>
    </row>
    <row r="250" spans="1:11">
      <c r="A250" t="s">
        <v>313</v>
      </c>
      <c r="B250" t="s">
        <v>375</v>
      </c>
      <c r="C250" t="s">
        <v>376</v>
      </c>
      <c r="D250" t="s">
        <v>36</v>
      </c>
      <c r="E250" t="s">
        <v>37</v>
      </c>
      <c r="F250" s="7" t="s">
        <v>443</v>
      </c>
      <c r="G250" s="7" t="s">
        <v>443</v>
      </c>
      <c r="H250" s="7" t="s">
        <v>443</v>
      </c>
      <c r="I250" s="7" t="s">
        <v>443</v>
      </c>
      <c r="J250" s="7" t="s">
        <v>443</v>
      </c>
      <c r="K250" s="7">
        <v>356.544121728177</v>
      </c>
    </row>
    <row r="251" spans="1:11">
      <c r="A251" t="s">
        <v>313</v>
      </c>
      <c r="B251" t="s">
        <v>377</v>
      </c>
      <c r="C251" t="s">
        <v>378</v>
      </c>
      <c r="D251" t="s">
        <v>36</v>
      </c>
      <c r="E251" t="s">
        <v>37</v>
      </c>
      <c r="F251" s="7" t="s">
        <v>443</v>
      </c>
      <c r="G251" s="7" t="s">
        <v>443</v>
      </c>
      <c r="H251" s="7" t="s">
        <v>443</v>
      </c>
      <c r="I251" s="7" t="s">
        <v>443</v>
      </c>
      <c r="J251" s="7" t="s">
        <v>443</v>
      </c>
      <c r="K251" s="7">
        <v>25.281624321766198</v>
      </c>
    </row>
    <row r="252" spans="1:11">
      <c r="A252" t="s">
        <v>313</v>
      </c>
      <c r="B252" t="s">
        <v>379</v>
      </c>
      <c r="C252" t="s">
        <v>380</v>
      </c>
      <c r="D252" t="s">
        <v>36</v>
      </c>
      <c r="E252" t="s">
        <v>37</v>
      </c>
      <c r="F252" s="7" t="s">
        <v>443</v>
      </c>
      <c r="G252" s="7" t="s">
        <v>443</v>
      </c>
      <c r="H252" s="7" t="s">
        <v>443</v>
      </c>
      <c r="I252" s="7" t="s">
        <v>443</v>
      </c>
      <c r="J252" s="7" t="s">
        <v>443</v>
      </c>
      <c r="K252" s="7">
        <v>160.10136108389801</v>
      </c>
    </row>
    <row r="253" spans="1:11">
      <c r="A253" t="s">
        <v>313</v>
      </c>
      <c r="B253" t="s">
        <v>381</v>
      </c>
      <c r="C253" t="s">
        <v>382</v>
      </c>
      <c r="D253" t="s">
        <v>36</v>
      </c>
      <c r="E253" t="s">
        <v>37</v>
      </c>
      <c r="F253" s="7" t="s">
        <v>443</v>
      </c>
      <c r="G253" s="7" t="s">
        <v>443</v>
      </c>
      <c r="H253" s="7" t="s">
        <v>443</v>
      </c>
      <c r="I253" s="7" t="s">
        <v>443</v>
      </c>
      <c r="J253" s="7" t="s">
        <v>443</v>
      </c>
      <c r="K253" s="7">
        <v>650.70346734669204</v>
      </c>
    </row>
    <row r="254" spans="1:11">
      <c r="A254" t="s">
        <v>313</v>
      </c>
      <c r="B254" t="s">
        <v>383</v>
      </c>
      <c r="C254" t="s">
        <v>384</v>
      </c>
      <c r="D254" t="s">
        <v>36</v>
      </c>
      <c r="E254" t="s">
        <v>37</v>
      </c>
      <c r="F254" s="7" t="s">
        <v>443</v>
      </c>
      <c r="G254" s="7" t="s">
        <v>443</v>
      </c>
      <c r="H254" s="7" t="s">
        <v>443</v>
      </c>
      <c r="I254" s="7" t="s">
        <v>443</v>
      </c>
      <c r="J254" s="7" t="s">
        <v>443</v>
      </c>
      <c r="K254" s="7">
        <v>0.64604341543346</v>
      </c>
    </row>
    <row r="255" spans="1:11">
      <c r="A255" t="s">
        <v>313</v>
      </c>
      <c r="B255" t="s">
        <v>385</v>
      </c>
      <c r="C255" t="s">
        <v>386</v>
      </c>
      <c r="D255" t="s">
        <v>36</v>
      </c>
      <c r="E255" t="s">
        <v>37</v>
      </c>
      <c r="F255" s="7" t="s">
        <v>443</v>
      </c>
      <c r="G255" s="7" t="s">
        <v>443</v>
      </c>
      <c r="H255" s="7" t="s">
        <v>443</v>
      </c>
      <c r="I255" s="7" t="s">
        <v>443</v>
      </c>
      <c r="J255" s="7" t="s">
        <v>443</v>
      </c>
      <c r="K255" s="7">
        <v>2.9504630216648099E-2</v>
      </c>
    </row>
    <row r="256" spans="1:11">
      <c r="A256" t="s">
        <v>313</v>
      </c>
      <c r="B256" t="s">
        <v>387</v>
      </c>
      <c r="C256" t="s">
        <v>388</v>
      </c>
      <c r="D256" t="s">
        <v>36</v>
      </c>
      <c r="E256" t="s">
        <v>37</v>
      </c>
      <c r="F256" s="7" t="s">
        <v>443</v>
      </c>
      <c r="G256" s="7" t="s">
        <v>443</v>
      </c>
      <c r="H256" s="7" t="s">
        <v>443</v>
      </c>
      <c r="I256" s="7" t="s">
        <v>443</v>
      </c>
      <c r="J256" s="7" t="s">
        <v>443</v>
      </c>
      <c r="K256" s="7">
        <v>6.26828901964672</v>
      </c>
    </row>
    <row r="257" spans="1:11">
      <c r="A257" t="s">
        <v>313</v>
      </c>
      <c r="B257" t="s">
        <v>389</v>
      </c>
      <c r="C257" t="s">
        <v>390</v>
      </c>
      <c r="D257" t="s">
        <v>36</v>
      </c>
      <c r="E257" t="s">
        <v>37</v>
      </c>
      <c r="F257" s="7" t="s">
        <v>443</v>
      </c>
      <c r="G257" s="7" t="s">
        <v>443</v>
      </c>
      <c r="H257" s="7" t="s">
        <v>443</v>
      </c>
      <c r="I257" s="7" t="s">
        <v>443</v>
      </c>
      <c r="J257" s="7" t="s">
        <v>443</v>
      </c>
      <c r="K257" s="7">
        <v>0.62150731574687201</v>
      </c>
    </row>
    <row r="258" spans="1:11">
      <c r="A258" t="s">
        <v>313</v>
      </c>
      <c r="B258" t="s">
        <v>391</v>
      </c>
      <c r="C258" t="s">
        <v>392</v>
      </c>
      <c r="D258" t="s">
        <v>36</v>
      </c>
      <c r="E258" t="s">
        <v>37</v>
      </c>
      <c r="F258" s="7" t="s">
        <v>443</v>
      </c>
      <c r="G258" s="7" t="s">
        <v>443</v>
      </c>
      <c r="H258" s="7" t="s">
        <v>443</v>
      </c>
      <c r="I258" s="7" t="s">
        <v>443</v>
      </c>
      <c r="J258" s="7" t="s">
        <v>443</v>
      </c>
      <c r="K258" s="7">
        <v>0</v>
      </c>
    </row>
    <row r="259" spans="1:11">
      <c r="A259" t="s">
        <v>313</v>
      </c>
      <c r="B259" t="s">
        <v>393</v>
      </c>
      <c r="C259" t="s">
        <v>394</v>
      </c>
      <c r="D259" t="s">
        <v>36</v>
      </c>
      <c r="E259" t="s">
        <v>37</v>
      </c>
      <c r="F259" s="7" t="s">
        <v>443</v>
      </c>
      <c r="G259" s="7" t="s">
        <v>443</v>
      </c>
      <c r="H259" s="7" t="s">
        <v>443</v>
      </c>
      <c r="I259" s="7" t="s">
        <v>443</v>
      </c>
      <c r="J259" s="7" t="s">
        <v>443</v>
      </c>
      <c r="K259" s="7">
        <v>0</v>
      </c>
    </row>
    <row r="260" spans="1:11">
      <c r="A260" t="s">
        <v>313</v>
      </c>
      <c r="B260" t="s">
        <v>395</v>
      </c>
      <c r="C260" t="s">
        <v>396</v>
      </c>
      <c r="D260" t="s">
        <v>36</v>
      </c>
      <c r="E260" t="s">
        <v>37</v>
      </c>
      <c r="F260" s="7" t="s">
        <v>443</v>
      </c>
      <c r="G260" s="7" t="s">
        <v>443</v>
      </c>
      <c r="H260" s="7" t="s">
        <v>443</v>
      </c>
      <c r="I260" s="7" t="s">
        <v>443</v>
      </c>
      <c r="J260" s="7" t="s">
        <v>443</v>
      </c>
      <c r="K260" s="7">
        <v>0</v>
      </c>
    </row>
    <row r="261" spans="1:11">
      <c r="A261" t="s">
        <v>313</v>
      </c>
      <c r="B261" t="s">
        <v>397</v>
      </c>
      <c r="C261" t="s">
        <v>398</v>
      </c>
      <c r="D261" t="s">
        <v>36</v>
      </c>
      <c r="E261" t="s">
        <v>37</v>
      </c>
      <c r="F261" s="7" t="s">
        <v>443</v>
      </c>
      <c r="G261" s="7" t="s">
        <v>443</v>
      </c>
      <c r="H261" s="7" t="s">
        <v>443</v>
      </c>
      <c r="I261" s="7" t="s">
        <v>443</v>
      </c>
      <c r="J261" s="7" t="s">
        <v>443</v>
      </c>
      <c r="K261" s="7">
        <v>44.098333333333301</v>
      </c>
    </row>
    <row r="262" spans="1:11">
      <c r="A262" t="s">
        <v>313</v>
      </c>
      <c r="B262" t="s">
        <v>399</v>
      </c>
      <c r="C262" t="s">
        <v>400</v>
      </c>
      <c r="D262" t="s">
        <v>36</v>
      </c>
      <c r="E262" t="s">
        <v>37</v>
      </c>
      <c r="F262" s="7" t="s">
        <v>443</v>
      </c>
      <c r="G262" s="7" t="s">
        <v>443</v>
      </c>
      <c r="H262" s="7" t="s">
        <v>443</v>
      </c>
      <c r="I262" s="7" t="s">
        <v>443</v>
      </c>
      <c r="J262" s="7" t="s">
        <v>443</v>
      </c>
      <c r="K262" s="7">
        <v>0</v>
      </c>
    </row>
    <row r="263" spans="1:11">
      <c r="A263" t="s">
        <v>313</v>
      </c>
      <c r="B263" t="s">
        <v>401</v>
      </c>
      <c r="C263" t="s">
        <v>402</v>
      </c>
      <c r="D263" t="s">
        <v>36</v>
      </c>
      <c r="E263" t="s">
        <v>37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 t="s">
        <v>443</v>
      </c>
    </row>
    <row r="264" spans="1:11">
      <c r="A264" t="s">
        <v>313</v>
      </c>
      <c r="B264" t="s">
        <v>403</v>
      </c>
      <c r="C264" t="s">
        <v>404</v>
      </c>
      <c r="D264" t="s">
        <v>36</v>
      </c>
      <c r="E264" t="s">
        <v>37</v>
      </c>
      <c r="F264" s="7">
        <v>-7.0730815165928704E-2</v>
      </c>
      <c r="G264" s="7">
        <v>-4.8246009563098297E-2</v>
      </c>
      <c r="H264" s="7">
        <v>-1.8393819921610599E-2</v>
      </c>
      <c r="I264" s="7">
        <v>-1.4037304428466001E-3</v>
      </c>
      <c r="J264" s="7">
        <v>-1.3644259904468999E-3</v>
      </c>
      <c r="K264" s="7" t="s">
        <v>443</v>
      </c>
    </row>
    <row r="265" spans="1:11">
      <c r="A265" t="s">
        <v>313</v>
      </c>
      <c r="B265" t="s">
        <v>405</v>
      </c>
      <c r="C265" t="s">
        <v>406</v>
      </c>
      <c r="D265" t="s">
        <v>36</v>
      </c>
      <c r="E265" t="s">
        <v>37</v>
      </c>
      <c r="F265" s="7">
        <v>-0.44289489951567002</v>
      </c>
      <c r="G265" s="7">
        <v>-0.30159594496473602</v>
      </c>
      <c r="H265" s="7">
        <v>-0.15174239512697699</v>
      </c>
      <c r="I265" s="7">
        <v>-9.2662306292183805E-2</v>
      </c>
      <c r="J265" s="7">
        <v>-6.5637863446749795E-2</v>
      </c>
      <c r="K265" s="7" t="s">
        <v>443</v>
      </c>
    </row>
    <row r="266" spans="1:11">
      <c r="A266" t="s">
        <v>313</v>
      </c>
      <c r="B266" t="s">
        <v>407</v>
      </c>
      <c r="C266" t="s">
        <v>408</v>
      </c>
      <c r="D266" t="s">
        <v>36</v>
      </c>
      <c r="E266" t="s">
        <v>37</v>
      </c>
      <c r="F266" s="7">
        <v>-1.7748089087304401E-2</v>
      </c>
      <c r="G266" s="7">
        <v>-7.79508708810819E-3</v>
      </c>
      <c r="H266" s="7">
        <v>-7.5768246496411501E-3</v>
      </c>
      <c r="I266" s="7">
        <v>0</v>
      </c>
      <c r="J266" s="7">
        <v>0</v>
      </c>
      <c r="K266" s="7" t="s">
        <v>443</v>
      </c>
    </row>
    <row r="267" spans="1:11">
      <c r="A267" t="s">
        <v>313</v>
      </c>
      <c r="B267" t="s">
        <v>409</v>
      </c>
      <c r="C267" t="s">
        <v>410</v>
      </c>
      <c r="D267" t="s">
        <v>36</v>
      </c>
      <c r="E267" t="s">
        <v>37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 t="s">
        <v>443</v>
      </c>
    </row>
    <row r="268" spans="1:11">
      <c r="A268" t="s">
        <v>313</v>
      </c>
      <c r="B268" t="s">
        <v>411</v>
      </c>
      <c r="C268" t="s">
        <v>412</v>
      </c>
      <c r="D268" t="s">
        <v>36</v>
      </c>
      <c r="E268" t="s">
        <v>37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 t="s">
        <v>443</v>
      </c>
    </row>
    <row r="269" spans="1:11">
      <c r="A269" t="s">
        <v>313</v>
      </c>
      <c r="B269" t="s">
        <v>413</v>
      </c>
      <c r="C269" t="s">
        <v>414</v>
      </c>
      <c r="D269" t="s">
        <v>36</v>
      </c>
      <c r="E269" t="s">
        <v>37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 t="s">
        <v>443</v>
      </c>
    </row>
    <row r="270" spans="1:11">
      <c r="A270" t="s">
        <v>313</v>
      </c>
      <c r="B270" t="s">
        <v>415</v>
      </c>
      <c r="C270" t="s">
        <v>416</v>
      </c>
      <c r="D270" t="s">
        <v>36</v>
      </c>
      <c r="E270" t="s">
        <v>37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 t="s">
        <v>443</v>
      </c>
    </row>
    <row r="271" spans="1:11">
      <c r="A271" t="s">
        <v>313</v>
      </c>
      <c r="B271" t="s">
        <v>417</v>
      </c>
      <c r="C271" t="s">
        <v>418</v>
      </c>
      <c r="D271" t="s">
        <v>36</v>
      </c>
      <c r="E271" t="s">
        <v>37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 t="s">
        <v>443</v>
      </c>
    </row>
    <row r="272" spans="1:11">
      <c r="A272" t="s">
        <v>313</v>
      </c>
      <c r="B272" t="s">
        <v>419</v>
      </c>
      <c r="C272" t="s">
        <v>420</v>
      </c>
      <c r="D272" t="s">
        <v>36</v>
      </c>
      <c r="E272" t="s">
        <v>37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 t="s">
        <v>443</v>
      </c>
    </row>
    <row r="273" spans="1:11">
      <c r="A273" t="s">
        <v>313</v>
      </c>
      <c r="B273" t="s">
        <v>421</v>
      </c>
      <c r="C273" t="s">
        <v>422</v>
      </c>
      <c r="D273" t="s">
        <v>36</v>
      </c>
      <c r="E273" t="s">
        <v>37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</row>
    <row r="274" spans="1:11">
      <c r="A274" t="s">
        <v>313</v>
      </c>
      <c r="B274" t="s">
        <v>423</v>
      </c>
      <c r="C274" t="s">
        <v>424</v>
      </c>
      <c r="D274" t="s">
        <v>36</v>
      </c>
      <c r="E274" t="s">
        <v>37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</row>
    <row r="275" spans="1:11">
      <c r="A275" t="s">
        <v>313</v>
      </c>
      <c r="B275" t="s">
        <v>425</v>
      </c>
      <c r="C275" t="s">
        <v>426</v>
      </c>
      <c r="D275" t="s">
        <v>36</v>
      </c>
      <c r="E275" t="s">
        <v>37</v>
      </c>
      <c r="F275" s="7" t="s">
        <v>443</v>
      </c>
      <c r="G275" s="7" t="s">
        <v>443</v>
      </c>
      <c r="H275" s="7" t="s">
        <v>443</v>
      </c>
      <c r="I275" s="7" t="s">
        <v>443</v>
      </c>
      <c r="J275" s="7" t="s">
        <v>443</v>
      </c>
      <c r="K275" s="7">
        <v>59.281600535944897</v>
      </c>
    </row>
    <row r="276" spans="1:11">
      <c r="A276" t="s">
        <v>313</v>
      </c>
      <c r="B276" t="s">
        <v>427</v>
      </c>
      <c r="C276" t="s">
        <v>428</v>
      </c>
      <c r="D276" t="s">
        <v>36</v>
      </c>
      <c r="E276" t="s">
        <v>37</v>
      </c>
      <c r="F276" s="7" t="s">
        <v>443</v>
      </c>
      <c r="G276" s="7" t="s">
        <v>443</v>
      </c>
      <c r="H276" s="7" t="s">
        <v>443</v>
      </c>
      <c r="I276" s="7" t="s">
        <v>443</v>
      </c>
      <c r="J276" s="7" t="s">
        <v>443</v>
      </c>
      <c r="K276" s="7">
        <v>40.4641404672942</v>
      </c>
    </row>
    <row r="277" spans="1:11">
      <c r="A277" t="s">
        <v>302</v>
      </c>
      <c r="B277" t="s">
        <v>369</v>
      </c>
      <c r="C277" t="s">
        <v>370</v>
      </c>
      <c r="D277" t="s">
        <v>36</v>
      </c>
      <c r="E277" t="s">
        <v>37</v>
      </c>
      <c r="F277" s="7" t="s">
        <v>443</v>
      </c>
      <c r="G277" s="7" t="s">
        <v>443</v>
      </c>
      <c r="H277" s="7" t="s">
        <v>443</v>
      </c>
      <c r="I277" s="7" t="s">
        <v>443</v>
      </c>
      <c r="J277" s="7" t="s">
        <v>443</v>
      </c>
      <c r="K277" s="7">
        <v>60.820179781313598</v>
      </c>
    </row>
    <row r="278" spans="1:11">
      <c r="A278" t="s">
        <v>302</v>
      </c>
      <c r="B278" t="s">
        <v>371</v>
      </c>
      <c r="C278" t="s">
        <v>372</v>
      </c>
      <c r="D278" t="s">
        <v>36</v>
      </c>
      <c r="E278" t="s">
        <v>37</v>
      </c>
      <c r="F278" s="7" t="s">
        <v>443</v>
      </c>
      <c r="G278" s="7" t="s">
        <v>443</v>
      </c>
      <c r="H278" s="7" t="s">
        <v>443</v>
      </c>
      <c r="I278" s="7" t="s">
        <v>443</v>
      </c>
      <c r="J278" s="7" t="s">
        <v>443</v>
      </c>
      <c r="K278" s="7">
        <v>486.233720482065</v>
      </c>
    </row>
    <row r="279" spans="1:11">
      <c r="A279" t="s">
        <v>302</v>
      </c>
      <c r="B279" t="s">
        <v>373</v>
      </c>
      <c r="C279" t="s">
        <v>374</v>
      </c>
      <c r="D279" t="s">
        <v>36</v>
      </c>
      <c r="E279" t="s">
        <v>37</v>
      </c>
      <c r="F279" s="7" t="s">
        <v>443</v>
      </c>
      <c r="G279" s="7" t="s">
        <v>443</v>
      </c>
      <c r="H279" s="7" t="s">
        <v>443</v>
      </c>
      <c r="I279" s="7" t="s">
        <v>443</v>
      </c>
      <c r="J279" s="7" t="s">
        <v>443</v>
      </c>
      <c r="K279" s="7">
        <v>884.581685034315</v>
      </c>
    </row>
    <row r="280" spans="1:11">
      <c r="A280" t="s">
        <v>302</v>
      </c>
      <c r="B280" t="s">
        <v>375</v>
      </c>
      <c r="C280" t="s">
        <v>376</v>
      </c>
      <c r="D280" t="s">
        <v>36</v>
      </c>
      <c r="E280" t="s">
        <v>37</v>
      </c>
      <c r="F280" s="7" t="s">
        <v>443</v>
      </c>
      <c r="G280" s="7" t="s">
        <v>443</v>
      </c>
      <c r="H280" s="7" t="s">
        <v>443</v>
      </c>
      <c r="I280" s="7" t="s">
        <v>443</v>
      </c>
      <c r="J280" s="7" t="s">
        <v>443</v>
      </c>
      <c r="K280" s="7">
        <v>114.690277498344</v>
      </c>
    </row>
    <row r="281" spans="1:11">
      <c r="A281" t="s">
        <v>302</v>
      </c>
      <c r="B281" t="s">
        <v>377</v>
      </c>
      <c r="C281" t="s">
        <v>378</v>
      </c>
      <c r="D281" t="s">
        <v>36</v>
      </c>
      <c r="E281" t="s">
        <v>37</v>
      </c>
      <c r="F281" s="7" t="s">
        <v>443</v>
      </c>
      <c r="G281" s="7" t="s">
        <v>443</v>
      </c>
      <c r="H281" s="7" t="s">
        <v>443</v>
      </c>
      <c r="I281" s="7" t="s">
        <v>443</v>
      </c>
      <c r="J281" s="7" t="s">
        <v>443</v>
      </c>
      <c r="K281" s="7">
        <v>20.101992194740902</v>
      </c>
    </row>
    <row r="282" spans="1:11">
      <c r="A282" t="s">
        <v>302</v>
      </c>
      <c r="B282" t="s">
        <v>379</v>
      </c>
      <c r="C282" t="s">
        <v>380</v>
      </c>
      <c r="D282" t="s">
        <v>36</v>
      </c>
      <c r="E282" t="s">
        <v>37</v>
      </c>
      <c r="F282" s="7" t="s">
        <v>443</v>
      </c>
      <c r="G282" s="7" t="s">
        <v>443</v>
      </c>
      <c r="H282" s="7" t="s">
        <v>443</v>
      </c>
      <c r="I282" s="7" t="s">
        <v>443</v>
      </c>
      <c r="J282" s="7" t="s">
        <v>443</v>
      </c>
      <c r="K282" s="7">
        <v>47.788189900459997</v>
      </c>
    </row>
    <row r="283" spans="1:11">
      <c r="A283" t="s">
        <v>302</v>
      </c>
      <c r="B283" t="s">
        <v>381</v>
      </c>
      <c r="C283" t="s">
        <v>382</v>
      </c>
      <c r="D283" t="s">
        <v>36</v>
      </c>
      <c r="E283" t="s">
        <v>37</v>
      </c>
      <c r="F283" s="7" t="s">
        <v>443</v>
      </c>
      <c r="G283" s="7" t="s">
        <v>443</v>
      </c>
      <c r="H283" s="7" t="s">
        <v>443</v>
      </c>
      <c r="I283" s="7" t="s">
        <v>443</v>
      </c>
      <c r="J283" s="7" t="s">
        <v>443</v>
      </c>
      <c r="K283" s="7">
        <v>436.96539925892898</v>
      </c>
    </row>
    <row r="284" spans="1:11">
      <c r="A284" t="s">
        <v>302</v>
      </c>
      <c r="B284" t="s">
        <v>383</v>
      </c>
      <c r="C284" t="s">
        <v>384</v>
      </c>
      <c r="D284" t="s">
        <v>36</v>
      </c>
      <c r="E284" t="s">
        <v>37</v>
      </c>
      <c r="F284" s="7" t="s">
        <v>443</v>
      </c>
      <c r="G284" s="7" t="s">
        <v>443</v>
      </c>
      <c r="H284" s="7" t="s">
        <v>443</v>
      </c>
      <c r="I284" s="7" t="s">
        <v>443</v>
      </c>
      <c r="J284" s="7" t="s">
        <v>443</v>
      </c>
      <c r="K284" s="7">
        <v>4.1074104527183</v>
      </c>
    </row>
    <row r="285" spans="1:11">
      <c r="A285" t="s">
        <v>302</v>
      </c>
      <c r="B285" t="s">
        <v>385</v>
      </c>
      <c r="C285" t="s">
        <v>386</v>
      </c>
      <c r="D285" t="s">
        <v>36</v>
      </c>
      <c r="E285" t="s">
        <v>37</v>
      </c>
      <c r="F285" s="7" t="s">
        <v>443</v>
      </c>
      <c r="G285" s="7" t="s">
        <v>443</v>
      </c>
      <c r="H285" s="7" t="s">
        <v>443</v>
      </c>
      <c r="I285" s="7" t="s">
        <v>443</v>
      </c>
      <c r="J285" s="7" t="s">
        <v>443</v>
      </c>
      <c r="K285" s="7">
        <v>2.6928098414758099</v>
      </c>
    </row>
    <row r="286" spans="1:11">
      <c r="A286" t="s">
        <v>302</v>
      </c>
      <c r="B286" t="s">
        <v>387</v>
      </c>
      <c r="C286" t="s">
        <v>388</v>
      </c>
      <c r="D286" t="s">
        <v>36</v>
      </c>
      <c r="E286" t="s">
        <v>37</v>
      </c>
      <c r="F286" s="7" t="s">
        <v>443</v>
      </c>
      <c r="G286" s="7" t="s">
        <v>443</v>
      </c>
      <c r="H286" s="7" t="s">
        <v>443</v>
      </c>
      <c r="I286" s="7" t="s">
        <v>443</v>
      </c>
      <c r="J286" s="7" t="s">
        <v>443</v>
      </c>
      <c r="K286" s="7">
        <v>2.4829825231014002</v>
      </c>
    </row>
    <row r="287" spans="1:11">
      <c r="A287" t="s">
        <v>302</v>
      </c>
      <c r="B287" t="s">
        <v>389</v>
      </c>
      <c r="C287" t="s">
        <v>390</v>
      </c>
      <c r="D287" t="s">
        <v>36</v>
      </c>
      <c r="E287" t="s">
        <v>37</v>
      </c>
      <c r="F287" s="7" t="s">
        <v>443</v>
      </c>
      <c r="G287" s="7" t="s">
        <v>443</v>
      </c>
      <c r="H287" s="7" t="s">
        <v>443</v>
      </c>
      <c r="I287" s="7" t="s">
        <v>443</v>
      </c>
      <c r="J287" s="7" t="s">
        <v>443</v>
      </c>
      <c r="K287" s="7">
        <v>0.49659650462027899</v>
      </c>
    </row>
    <row r="288" spans="1:11">
      <c r="A288" t="s">
        <v>302</v>
      </c>
      <c r="B288" t="s">
        <v>391</v>
      </c>
      <c r="C288" t="s">
        <v>392</v>
      </c>
      <c r="D288" t="s">
        <v>36</v>
      </c>
      <c r="E288" t="s">
        <v>37</v>
      </c>
      <c r="F288" s="7" t="s">
        <v>443</v>
      </c>
      <c r="G288" s="7" t="s">
        <v>443</v>
      </c>
      <c r="H288" s="7" t="s">
        <v>443</v>
      </c>
      <c r="I288" s="7" t="s">
        <v>443</v>
      </c>
      <c r="J288" s="7" t="s">
        <v>443</v>
      </c>
      <c r="K288" s="7">
        <v>0</v>
      </c>
    </row>
    <row r="289" spans="1:11">
      <c r="A289" t="s">
        <v>302</v>
      </c>
      <c r="B289" t="s">
        <v>393</v>
      </c>
      <c r="C289" t="s">
        <v>394</v>
      </c>
      <c r="D289" t="s">
        <v>36</v>
      </c>
      <c r="E289" t="s">
        <v>37</v>
      </c>
      <c r="F289" s="7" t="s">
        <v>443</v>
      </c>
      <c r="G289" s="7" t="s">
        <v>443</v>
      </c>
      <c r="H289" s="7" t="s">
        <v>443</v>
      </c>
      <c r="I289" s="7" t="s">
        <v>443</v>
      </c>
      <c r="J289" s="7" t="s">
        <v>443</v>
      </c>
      <c r="K289" s="7">
        <v>0</v>
      </c>
    </row>
    <row r="290" spans="1:11">
      <c r="A290" t="s">
        <v>302</v>
      </c>
      <c r="B290" t="s">
        <v>395</v>
      </c>
      <c r="C290" t="s">
        <v>396</v>
      </c>
      <c r="D290" t="s">
        <v>36</v>
      </c>
      <c r="E290" t="s">
        <v>37</v>
      </c>
      <c r="F290" s="7" t="s">
        <v>443</v>
      </c>
      <c r="G290" s="7" t="s">
        <v>443</v>
      </c>
      <c r="H290" s="7" t="s">
        <v>443</v>
      </c>
      <c r="I290" s="7" t="s">
        <v>443</v>
      </c>
      <c r="J290" s="7" t="s">
        <v>443</v>
      </c>
      <c r="K290" s="7">
        <v>0</v>
      </c>
    </row>
    <row r="291" spans="1:11">
      <c r="A291" t="s">
        <v>302</v>
      </c>
      <c r="B291" t="s">
        <v>397</v>
      </c>
      <c r="C291" t="s">
        <v>398</v>
      </c>
      <c r="D291" t="s">
        <v>36</v>
      </c>
      <c r="E291" t="s">
        <v>37</v>
      </c>
      <c r="F291" s="7" t="s">
        <v>443</v>
      </c>
      <c r="G291" s="7" t="s">
        <v>443</v>
      </c>
      <c r="H291" s="7" t="s">
        <v>443</v>
      </c>
      <c r="I291" s="7" t="s">
        <v>443</v>
      </c>
      <c r="J291" s="7" t="s">
        <v>443</v>
      </c>
      <c r="K291" s="7">
        <v>1.0575000000000001</v>
      </c>
    </row>
    <row r="292" spans="1:11">
      <c r="A292" t="s">
        <v>302</v>
      </c>
      <c r="B292" t="s">
        <v>399</v>
      </c>
      <c r="C292" t="s">
        <v>400</v>
      </c>
      <c r="D292" t="s">
        <v>36</v>
      </c>
      <c r="E292" t="s">
        <v>37</v>
      </c>
      <c r="F292" s="7" t="s">
        <v>443</v>
      </c>
      <c r="G292" s="7" t="s">
        <v>443</v>
      </c>
      <c r="H292" s="7" t="s">
        <v>443</v>
      </c>
      <c r="I292" s="7" t="s">
        <v>443</v>
      </c>
      <c r="J292" s="7" t="s">
        <v>443</v>
      </c>
      <c r="K292" s="7">
        <v>3.1724999999999999</v>
      </c>
    </row>
    <row r="293" spans="1:11">
      <c r="A293" t="s">
        <v>302</v>
      </c>
      <c r="B293" t="s">
        <v>401</v>
      </c>
      <c r="C293" t="s">
        <v>402</v>
      </c>
      <c r="D293" t="s">
        <v>36</v>
      </c>
      <c r="E293" t="s">
        <v>37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 t="s">
        <v>443</v>
      </c>
    </row>
    <row r="294" spans="1:11">
      <c r="A294" t="s">
        <v>302</v>
      </c>
      <c r="B294" t="s">
        <v>403</v>
      </c>
      <c r="C294" t="s">
        <v>404</v>
      </c>
      <c r="D294" t="s">
        <v>36</v>
      </c>
      <c r="E294" t="s">
        <v>37</v>
      </c>
      <c r="F294" s="7">
        <v>-6.7938390946681207E-2</v>
      </c>
      <c r="G294" s="7">
        <v>-6.5084978526920495E-2</v>
      </c>
      <c r="H294" s="7">
        <v>-6.2351409428789903E-2</v>
      </c>
      <c r="I294" s="7">
        <v>-5.9732650232780703E-2</v>
      </c>
      <c r="J294" s="7">
        <v>-5.7223878923003901E-2</v>
      </c>
      <c r="K294" s="7" t="s">
        <v>443</v>
      </c>
    </row>
    <row r="295" spans="1:11">
      <c r="A295" t="s">
        <v>302</v>
      </c>
      <c r="B295" t="s">
        <v>405</v>
      </c>
      <c r="C295" t="s">
        <v>406</v>
      </c>
      <c r="D295" t="s">
        <v>36</v>
      </c>
      <c r="E295" t="s">
        <v>37</v>
      </c>
      <c r="F295" s="7">
        <v>-4.9497970546867699E-2</v>
      </c>
      <c r="G295" s="7">
        <v>-4.7419055783899197E-2</v>
      </c>
      <c r="H295" s="7">
        <v>-4.5427455440975498E-2</v>
      </c>
      <c r="I295" s="7">
        <v>-4.3519502312454501E-2</v>
      </c>
      <c r="J295" s="7">
        <v>-4.1691683215331399E-2</v>
      </c>
      <c r="K295" s="7" t="s">
        <v>443</v>
      </c>
    </row>
    <row r="296" spans="1:11">
      <c r="A296" t="s">
        <v>302</v>
      </c>
      <c r="B296" t="s">
        <v>407</v>
      </c>
      <c r="C296" t="s">
        <v>408</v>
      </c>
      <c r="D296" t="s">
        <v>36</v>
      </c>
      <c r="E296" t="s">
        <v>37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 t="s">
        <v>443</v>
      </c>
    </row>
    <row r="297" spans="1:11">
      <c r="A297" t="s">
        <v>302</v>
      </c>
      <c r="B297" t="s">
        <v>409</v>
      </c>
      <c r="C297" t="s">
        <v>410</v>
      </c>
      <c r="D297" t="s">
        <v>36</v>
      </c>
      <c r="E297" t="s">
        <v>37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 t="s">
        <v>443</v>
      </c>
    </row>
    <row r="298" spans="1:11">
      <c r="A298" t="s">
        <v>302</v>
      </c>
      <c r="B298" t="s">
        <v>411</v>
      </c>
      <c r="C298" t="s">
        <v>412</v>
      </c>
      <c r="D298" t="s">
        <v>36</v>
      </c>
      <c r="E298" t="s">
        <v>37</v>
      </c>
      <c r="F298" s="7">
        <v>0.229955570910269</v>
      </c>
      <c r="G298" s="7">
        <v>0.223681301588326</v>
      </c>
      <c r="H298" s="7">
        <v>0.217288244787331</v>
      </c>
      <c r="I298" s="7">
        <v>0</v>
      </c>
      <c r="J298" s="7">
        <v>0</v>
      </c>
      <c r="K298" s="7" t="s">
        <v>443</v>
      </c>
    </row>
    <row r="299" spans="1:11">
      <c r="A299" t="s">
        <v>302</v>
      </c>
      <c r="B299" t="s">
        <v>413</v>
      </c>
      <c r="C299" t="s">
        <v>414</v>
      </c>
      <c r="D299" t="s">
        <v>36</v>
      </c>
      <c r="E299" t="s">
        <v>37</v>
      </c>
      <c r="F299" s="7">
        <v>1.71599782181254</v>
      </c>
      <c r="G299" s="7">
        <v>1.6678844879303401</v>
      </c>
      <c r="H299" s="7">
        <v>1.6213045957208601</v>
      </c>
      <c r="I299" s="7">
        <v>0</v>
      </c>
      <c r="J299" s="7">
        <v>0</v>
      </c>
      <c r="K299" s="7" t="s">
        <v>443</v>
      </c>
    </row>
    <row r="300" spans="1:11">
      <c r="A300" t="s">
        <v>302</v>
      </c>
      <c r="B300" t="s">
        <v>415</v>
      </c>
      <c r="C300" t="s">
        <v>416</v>
      </c>
      <c r="D300" t="s">
        <v>36</v>
      </c>
      <c r="E300" t="s">
        <v>37</v>
      </c>
      <c r="F300" s="7">
        <v>2.3524819912963202</v>
      </c>
      <c r="G300" s="7">
        <v>2.2863235016103198</v>
      </c>
      <c r="H300" s="7">
        <v>2.22259731255838</v>
      </c>
      <c r="I300" s="7">
        <v>0</v>
      </c>
      <c r="J300" s="7">
        <v>0</v>
      </c>
      <c r="K300" s="7" t="s">
        <v>443</v>
      </c>
    </row>
    <row r="301" spans="1:11">
      <c r="A301" t="s">
        <v>302</v>
      </c>
      <c r="B301" t="s">
        <v>417</v>
      </c>
      <c r="C301" t="s">
        <v>418</v>
      </c>
      <c r="D301" t="s">
        <v>36</v>
      </c>
      <c r="E301" t="s">
        <v>37</v>
      </c>
      <c r="F301" s="7">
        <v>0.64560939055164701</v>
      </c>
      <c r="G301" s="7">
        <v>0.62772222975379999</v>
      </c>
      <c r="H301" s="7">
        <v>0.60986424523150395</v>
      </c>
      <c r="I301" s="7">
        <v>0</v>
      </c>
      <c r="J301" s="7">
        <v>0</v>
      </c>
      <c r="K301" s="7" t="s">
        <v>443</v>
      </c>
    </row>
    <row r="302" spans="1:11">
      <c r="A302" t="s">
        <v>302</v>
      </c>
      <c r="B302" t="s">
        <v>419</v>
      </c>
      <c r="C302" t="s">
        <v>420</v>
      </c>
      <c r="D302" t="s">
        <v>36</v>
      </c>
      <c r="E302" t="s">
        <v>37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 t="s">
        <v>443</v>
      </c>
    </row>
    <row r="303" spans="1:11">
      <c r="A303" t="s">
        <v>302</v>
      </c>
      <c r="B303" t="s">
        <v>421</v>
      </c>
      <c r="C303" t="s">
        <v>422</v>
      </c>
      <c r="D303" t="s">
        <v>36</v>
      </c>
      <c r="E303" t="s">
        <v>37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</row>
    <row r="304" spans="1:11">
      <c r="A304" t="s">
        <v>302</v>
      </c>
      <c r="B304" t="s">
        <v>423</v>
      </c>
      <c r="C304" t="s">
        <v>424</v>
      </c>
      <c r="D304" t="s">
        <v>36</v>
      </c>
      <c r="E304" t="s">
        <v>37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</row>
    <row r="305" spans="1:11">
      <c r="A305" t="s">
        <v>302</v>
      </c>
      <c r="B305" t="s">
        <v>425</v>
      </c>
      <c r="C305" t="s">
        <v>426</v>
      </c>
      <c r="D305" t="s">
        <v>36</v>
      </c>
      <c r="E305" t="s">
        <v>37</v>
      </c>
      <c r="F305" s="7" t="s">
        <v>443</v>
      </c>
      <c r="G305" s="7" t="s">
        <v>443</v>
      </c>
      <c r="H305" s="7" t="s">
        <v>443</v>
      </c>
      <c r="I305" s="7" t="s">
        <v>443</v>
      </c>
      <c r="J305" s="7" t="s">
        <v>443</v>
      </c>
      <c r="K305" s="7">
        <v>1.04862132077743</v>
      </c>
    </row>
    <row r="306" spans="1:11">
      <c r="A306" t="s">
        <v>302</v>
      </c>
      <c r="B306" t="s">
        <v>427</v>
      </c>
      <c r="C306" t="s">
        <v>428</v>
      </c>
      <c r="D306" t="s">
        <v>36</v>
      </c>
      <c r="E306" t="s">
        <v>37</v>
      </c>
      <c r="F306" s="7" t="s">
        <v>443</v>
      </c>
      <c r="G306" s="7" t="s">
        <v>443</v>
      </c>
      <c r="H306" s="7" t="s">
        <v>443</v>
      </c>
      <c r="I306" s="7" t="s">
        <v>443</v>
      </c>
      <c r="J306" s="7" t="s">
        <v>443</v>
      </c>
      <c r="K306" s="7">
        <v>0.16223678288471399</v>
      </c>
    </row>
    <row r="307" spans="1:11">
      <c r="A307" t="s">
        <v>303</v>
      </c>
      <c r="B307" t="s">
        <v>369</v>
      </c>
      <c r="C307" t="s">
        <v>370</v>
      </c>
      <c r="D307" t="s">
        <v>36</v>
      </c>
      <c r="E307" t="s">
        <v>37</v>
      </c>
      <c r="F307" s="7" t="s">
        <v>443</v>
      </c>
      <c r="G307" s="7" t="s">
        <v>443</v>
      </c>
      <c r="H307" s="7" t="s">
        <v>443</v>
      </c>
      <c r="I307" s="7" t="s">
        <v>443</v>
      </c>
      <c r="J307" s="7" t="s">
        <v>443</v>
      </c>
      <c r="K307" s="7">
        <v>178.771737569712</v>
      </c>
    </row>
    <row r="308" spans="1:11">
      <c r="A308" t="s">
        <v>303</v>
      </c>
      <c r="B308" t="s">
        <v>371</v>
      </c>
      <c r="C308" t="s">
        <v>372</v>
      </c>
      <c r="D308" t="s">
        <v>36</v>
      </c>
      <c r="E308" t="s">
        <v>37</v>
      </c>
      <c r="F308" s="7" t="s">
        <v>443</v>
      </c>
      <c r="G308" s="7" t="s">
        <v>443</v>
      </c>
      <c r="H308" s="7" t="s">
        <v>443</v>
      </c>
      <c r="I308" s="7" t="s">
        <v>443</v>
      </c>
      <c r="J308" s="7" t="s">
        <v>443</v>
      </c>
      <c r="K308" s="7">
        <v>1374.5382140991701</v>
      </c>
    </row>
    <row r="309" spans="1:11">
      <c r="A309" t="s">
        <v>303</v>
      </c>
      <c r="B309" t="s">
        <v>373</v>
      </c>
      <c r="C309" t="s">
        <v>374</v>
      </c>
      <c r="D309" t="s">
        <v>36</v>
      </c>
      <c r="E309" t="s">
        <v>37</v>
      </c>
      <c r="F309" s="7" t="s">
        <v>443</v>
      </c>
      <c r="G309" s="7" t="s">
        <v>443</v>
      </c>
      <c r="H309" s="7" t="s">
        <v>443</v>
      </c>
      <c r="I309" s="7" t="s">
        <v>443</v>
      </c>
      <c r="J309" s="7" t="s">
        <v>443</v>
      </c>
      <c r="K309" s="7">
        <v>1392.89439933016</v>
      </c>
    </row>
    <row r="310" spans="1:11">
      <c r="A310" t="s">
        <v>303</v>
      </c>
      <c r="B310" t="s">
        <v>375</v>
      </c>
      <c r="C310" t="s">
        <v>376</v>
      </c>
      <c r="D310" t="s">
        <v>36</v>
      </c>
      <c r="E310" t="s">
        <v>37</v>
      </c>
      <c r="F310" s="7" t="s">
        <v>443</v>
      </c>
      <c r="G310" s="7" t="s">
        <v>443</v>
      </c>
      <c r="H310" s="7" t="s">
        <v>443</v>
      </c>
      <c r="I310" s="7" t="s">
        <v>443</v>
      </c>
      <c r="J310" s="7" t="s">
        <v>443</v>
      </c>
      <c r="K310" s="7">
        <v>268.47196663089898</v>
      </c>
    </row>
    <row r="311" spans="1:11">
      <c r="A311" t="s">
        <v>303</v>
      </c>
      <c r="B311" t="s">
        <v>377</v>
      </c>
      <c r="C311" t="s">
        <v>378</v>
      </c>
      <c r="D311" t="s">
        <v>36</v>
      </c>
      <c r="E311" t="s">
        <v>37</v>
      </c>
      <c r="F311" s="7" t="s">
        <v>443</v>
      </c>
      <c r="G311" s="7" t="s">
        <v>443</v>
      </c>
      <c r="H311" s="7" t="s">
        <v>443</v>
      </c>
      <c r="I311" s="7" t="s">
        <v>443</v>
      </c>
      <c r="J311" s="7" t="s">
        <v>443</v>
      </c>
      <c r="K311" s="7">
        <v>35.511899999999997</v>
      </c>
    </row>
    <row r="312" spans="1:11">
      <c r="A312" t="s">
        <v>303</v>
      </c>
      <c r="B312" t="s">
        <v>379</v>
      </c>
      <c r="C312" t="s">
        <v>380</v>
      </c>
      <c r="D312" t="s">
        <v>36</v>
      </c>
      <c r="E312" t="s">
        <v>37</v>
      </c>
      <c r="F312" s="7" t="s">
        <v>443</v>
      </c>
      <c r="G312" s="7" t="s">
        <v>443</v>
      </c>
      <c r="H312" s="7" t="s">
        <v>443</v>
      </c>
      <c r="I312" s="7" t="s">
        <v>443</v>
      </c>
      <c r="J312" s="7" t="s">
        <v>443</v>
      </c>
      <c r="K312" s="7">
        <v>107.264754395705</v>
      </c>
    </row>
    <row r="313" spans="1:11">
      <c r="A313" t="s">
        <v>303</v>
      </c>
      <c r="B313" t="s">
        <v>381</v>
      </c>
      <c r="C313" t="s">
        <v>382</v>
      </c>
      <c r="D313" t="s">
        <v>36</v>
      </c>
      <c r="E313" t="s">
        <v>37</v>
      </c>
      <c r="F313" s="7" t="s">
        <v>443</v>
      </c>
      <c r="G313" s="7" t="s">
        <v>443</v>
      </c>
      <c r="H313" s="7" t="s">
        <v>443</v>
      </c>
      <c r="I313" s="7" t="s">
        <v>443</v>
      </c>
      <c r="J313" s="7" t="s">
        <v>443</v>
      </c>
      <c r="K313" s="7">
        <v>726.95137592201297</v>
      </c>
    </row>
    <row r="314" spans="1:11">
      <c r="A314" t="s">
        <v>303</v>
      </c>
      <c r="B314" t="s">
        <v>383</v>
      </c>
      <c r="C314" t="s">
        <v>384</v>
      </c>
      <c r="D314" t="s">
        <v>36</v>
      </c>
      <c r="E314" t="s">
        <v>37</v>
      </c>
      <c r="F314" s="7" t="s">
        <v>443</v>
      </c>
      <c r="G314" s="7" t="s">
        <v>443</v>
      </c>
      <c r="H314" s="7" t="s">
        <v>443</v>
      </c>
      <c r="I314" s="7" t="s">
        <v>443</v>
      </c>
      <c r="J314" s="7" t="s">
        <v>443</v>
      </c>
      <c r="K314" s="7">
        <v>35.716000000000001</v>
      </c>
    </row>
    <row r="315" spans="1:11">
      <c r="A315" t="s">
        <v>303</v>
      </c>
      <c r="B315" t="s">
        <v>385</v>
      </c>
      <c r="C315" t="s">
        <v>386</v>
      </c>
      <c r="D315" t="s">
        <v>36</v>
      </c>
      <c r="E315" t="s">
        <v>37</v>
      </c>
      <c r="F315" s="7" t="s">
        <v>443</v>
      </c>
      <c r="G315" s="7" t="s">
        <v>443</v>
      </c>
      <c r="H315" s="7" t="s">
        <v>443</v>
      </c>
      <c r="I315" s="7" t="s">
        <v>443</v>
      </c>
      <c r="J315" s="7" t="s">
        <v>443</v>
      </c>
      <c r="K315" s="7">
        <v>0</v>
      </c>
    </row>
    <row r="316" spans="1:11">
      <c r="A316" t="s">
        <v>303</v>
      </c>
      <c r="B316" t="s">
        <v>387</v>
      </c>
      <c r="C316" t="s">
        <v>388</v>
      </c>
      <c r="D316" t="s">
        <v>36</v>
      </c>
      <c r="E316" t="s">
        <v>37</v>
      </c>
      <c r="F316" s="7" t="s">
        <v>443</v>
      </c>
      <c r="G316" s="7" t="s">
        <v>443</v>
      </c>
      <c r="H316" s="7" t="s">
        <v>443</v>
      </c>
      <c r="I316" s="7" t="s">
        <v>443</v>
      </c>
      <c r="J316" s="7" t="s">
        <v>443</v>
      </c>
      <c r="K316" s="7">
        <v>12.3650144273651</v>
      </c>
    </row>
    <row r="317" spans="1:11">
      <c r="A317" t="s">
        <v>303</v>
      </c>
      <c r="B317" t="s">
        <v>389</v>
      </c>
      <c r="C317" t="s">
        <v>390</v>
      </c>
      <c r="D317" t="s">
        <v>36</v>
      </c>
      <c r="E317" t="s">
        <v>37</v>
      </c>
      <c r="F317" s="7" t="s">
        <v>443</v>
      </c>
      <c r="G317" s="7" t="s">
        <v>443</v>
      </c>
      <c r="H317" s="7" t="s">
        <v>443</v>
      </c>
      <c r="I317" s="7" t="s">
        <v>443</v>
      </c>
      <c r="J317" s="7" t="s">
        <v>443</v>
      </c>
      <c r="K317" s="7">
        <v>0</v>
      </c>
    </row>
    <row r="318" spans="1:11">
      <c r="A318" t="s">
        <v>303</v>
      </c>
      <c r="B318" t="s">
        <v>391</v>
      </c>
      <c r="C318" t="s">
        <v>392</v>
      </c>
      <c r="D318" t="s">
        <v>36</v>
      </c>
      <c r="E318" t="s">
        <v>37</v>
      </c>
      <c r="F318" s="7" t="s">
        <v>443</v>
      </c>
      <c r="G318" s="7" t="s">
        <v>443</v>
      </c>
      <c r="H318" s="7" t="s">
        <v>443</v>
      </c>
      <c r="I318" s="7" t="s">
        <v>443</v>
      </c>
      <c r="J318" s="7" t="s">
        <v>443</v>
      </c>
      <c r="K318" s="7">
        <v>0</v>
      </c>
    </row>
    <row r="319" spans="1:11">
      <c r="A319" t="s">
        <v>303</v>
      </c>
      <c r="B319" t="s">
        <v>393</v>
      </c>
      <c r="C319" t="s">
        <v>394</v>
      </c>
      <c r="D319" t="s">
        <v>36</v>
      </c>
      <c r="E319" t="s">
        <v>37</v>
      </c>
      <c r="F319" s="7" t="s">
        <v>443</v>
      </c>
      <c r="G319" s="7" t="s">
        <v>443</v>
      </c>
      <c r="H319" s="7" t="s">
        <v>443</v>
      </c>
      <c r="I319" s="7" t="s">
        <v>443</v>
      </c>
      <c r="J319" s="7" t="s">
        <v>443</v>
      </c>
      <c r="K319" s="7">
        <v>0</v>
      </c>
    </row>
    <row r="320" spans="1:11">
      <c r="A320" t="s">
        <v>303</v>
      </c>
      <c r="B320" t="s">
        <v>395</v>
      </c>
      <c r="C320" t="s">
        <v>396</v>
      </c>
      <c r="D320" t="s">
        <v>36</v>
      </c>
      <c r="E320" t="s">
        <v>37</v>
      </c>
      <c r="F320" s="7" t="s">
        <v>443</v>
      </c>
      <c r="G320" s="7" t="s">
        <v>443</v>
      </c>
      <c r="H320" s="7" t="s">
        <v>443</v>
      </c>
      <c r="I320" s="7" t="s">
        <v>443</v>
      </c>
      <c r="J320" s="7" t="s">
        <v>443</v>
      </c>
      <c r="K320" s="7">
        <v>0</v>
      </c>
    </row>
    <row r="321" spans="1:11">
      <c r="A321" t="s">
        <v>303</v>
      </c>
      <c r="B321" t="s">
        <v>397</v>
      </c>
      <c r="C321" t="s">
        <v>398</v>
      </c>
      <c r="D321" t="s">
        <v>36</v>
      </c>
      <c r="E321" t="s">
        <v>37</v>
      </c>
      <c r="F321" s="7" t="s">
        <v>443</v>
      </c>
      <c r="G321" s="7" t="s">
        <v>443</v>
      </c>
      <c r="H321" s="7" t="s">
        <v>443</v>
      </c>
      <c r="I321" s="7" t="s">
        <v>443</v>
      </c>
      <c r="J321" s="7" t="s">
        <v>443</v>
      </c>
      <c r="K321" s="7">
        <v>0</v>
      </c>
    </row>
    <row r="322" spans="1:11">
      <c r="A322" t="s">
        <v>303</v>
      </c>
      <c r="B322" t="s">
        <v>399</v>
      </c>
      <c r="C322" t="s">
        <v>400</v>
      </c>
      <c r="D322" t="s">
        <v>36</v>
      </c>
      <c r="E322" t="s">
        <v>37</v>
      </c>
      <c r="F322" s="7" t="s">
        <v>443</v>
      </c>
      <c r="G322" s="7" t="s">
        <v>443</v>
      </c>
      <c r="H322" s="7" t="s">
        <v>443</v>
      </c>
      <c r="I322" s="7" t="s">
        <v>443</v>
      </c>
      <c r="J322" s="7" t="s">
        <v>443</v>
      </c>
      <c r="K322" s="7">
        <v>0</v>
      </c>
    </row>
    <row r="323" spans="1:11">
      <c r="A323" t="s">
        <v>303</v>
      </c>
      <c r="B323" t="s">
        <v>401</v>
      </c>
      <c r="C323" t="s">
        <v>402</v>
      </c>
      <c r="D323" t="s">
        <v>36</v>
      </c>
      <c r="E323" t="s">
        <v>37</v>
      </c>
      <c r="F323" s="7">
        <v>-7.4298695211626797E-2</v>
      </c>
      <c r="G323" s="7">
        <v>-7.2218331745701206E-2</v>
      </c>
      <c r="H323" s="7">
        <v>-7.0196218456821599E-2</v>
      </c>
      <c r="I323" s="7">
        <v>-6.8230724340030593E-2</v>
      </c>
      <c r="J323" s="7">
        <v>-6.6320264058509701E-2</v>
      </c>
      <c r="K323" s="7" t="s">
        <v>443</v>
      </c>
    </row>
    <row r="324" spans="1:11">
      <c r="A324" t="s">
        <v>303</v>
      </c>
      <c r="B324" t="s">
        <v>403</v>
      </c>
      <c r="C324" t="s">
        <v>404</v>
      </c>
      <c r="D324" t="s">
        <v>36</v>
      </c>
      <c r="E324" t="s">
        <v>37</v>
      </c>
      <c r="F324" s="7">
        <v>-1.39407814962868</v>
      </c>
      <c r="G324" s="7">
        <v>-1.3559942026462599</v>
      </c>
      <c r="H324" s="7">
        <v>-1.31802636497216</v>
      </c>
      <c r="I324" s="7">
        <v>-1.2811216267529399</v>
      </c>
      <c r="J324" s="7">
        <v>-1.2452502212038601</v>
      </c>
      <c r="K324" s="7" t="s">
        <v>443</v>
      </c>
    </row>
    <row r="325" spans="1:11">
      <c r="A325" t="s">
        <v>303</v>
      </c>
      <c r="B325" t="s">
        <v>405</v>
      </c>
      <c r="C325" t="s">
        <v>406</v>
      </c>
      <c r="D325" t="s">
        <v>36</v>
      </c>
      <c r="E325" t="s">
        <v>37</v>
      </c>
      <c r="F325" s="7">
        <v>-1.2449919520000901</v>
      </c>
      <c r="G325" s="7">
        <v>-1.2096570567404901</v>
      </c>
      <c r="H325" s="7">
        <v>-1.1757866591517601</v>
      </c>
      <c r="I325" s="7">
        <v>-1.1428646326955101</v>
      </c>
      <c r="J325" s="7">
        <v>-1.11086442298004</v>
      </c>
      <c r="K325" s="7" t="s">
        <v>443</v>
      </c>
    </row>
    <row r="326" spans="1:11">
      <c r="A326" t="s">
        <v>303</v>
      </c>
      <c r="B326" t="s">
        <v>407</v>
      </c>
      <c r="C326" t="s">
        <v>408</v>
      </c>
      <c r="D326" t="s">
        <v>36</v>
      </c>
      <c r="E326" t="s">
        <v>37</v>
      </c>
      <c r="F326" s="7">
        <v>-0.36269494636201999</v>
      </c>
      <c r="G326" s="7">
        <v>-0.35253948786388301</v>
      </c>
      <c r="H326" s="7">
        <v>-0.342668382203695</v>
      </c>
      <c r="I326" s="7">
        <v>-0.33307366750199202</v>
      </c>
      <c r="J326" s="7">
        <v>-0.32374760481193499</v>
      </c>
      <c r="K326" s="7" t="s">
        <v>443</v>
      </c>
    </row>
    <row r="327" spans="1:11">
      <c r="A327" t="s">
        <v>303</v>
      </c>
      <c r="B327" t="s">
        <v>409</v>
      </c>
      <c r="C327" t="s">
        <v>410</v>
      </c>
      <c r="D327" t="s">
        <v>36</v>
      </c>
      <c r="E327" t="s">
        <v>37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 t="s">
        <v>443</v>
      </c>
    </row>
    <row r="328" spans="1:11">
      <c r="A328" t="s">
        <v>303</v>
      </c>
      <c r="B328" t="s">
        <v>411</v>
      </c>
      <c r="C328" t="s">
        <v>412</v>
      </c>
      <c r="D328" t="s">
        <v>36</v>
      </c>
      <c r="E328" t="s">
        <v>37</v>
      </c>
      <c r="F328" s="7">
        <v>0.38003056541930402</v>
      </c>
      <c r="G328" s="7">
        <v>0.38003056541930402</v>
      </c>
      <c r="H328" s="7">
        <v>0</v>
      </c>
      <c r="I328" s="7">
        <v>0</v>
      </c>
      <c r="J328" s="7">
        <v>0</v>
      </c>
      <c r="K328" s="7" t="s">
        <v>443</v>
      </c>
    </row>
    <row r="329" spans="1:11">
      <c r="A329" t="s">
        <v>303</v>
      </c>
      <c r="B329" t="s">
        <v>413</v>
      </c>
      <c r="C329" t="s">
        <v>414</v>
      </c>
      <c r="D329" t="s">
        <v>36</v>
      </c>
      <c r="E329" t="s">
        <v>37</v>
      </c>
      <c r="F329" s="7">
        <v>5.9783056016263298</v>
      </c>
      <c r="G329" s="7">
        <v>5.9783056016263298</v>
      </c>
      <c r="H329" s="7">
        <v>0</v>
      </c>
      <c r="I329" s="7">
        <v>0</v>
      </c>
      <c r="J329" s="7">
        <v>0</v>
      </c>
      <c r="K329" s="7" t="s">
        <v>443</v>
      </c>
    </row>
    <row r="330" spans="1:11">
      <c r="A330" t="s">
        <v>303</v>
      </c>
      <c r="B330" t="s">
        <v>415</v>
      </c>
      <c r="C330" t="s">
        <v>416</v>
      </c>
      <c r="D330" t="s">
        <v>36</v>
      </c>
      <c r="E330" t="s">
        <v>37</v>
      </c>
      <c r="F330" s="7">
        <v>5.4834621765637301</v>
      </c>
      <c r="G330" s="7">
        <v>5.4834621765637301</v>
      </c>
      <c r="H330" s="7">
        <v>0</v>
      </c>
      <c r="I330" s="7">
        <v>0</v>
      </c>
      <c r="J330" s="7">
        <v>0</v>
      </c>
      <c r="K330" s="7" t="s">
        <v>443</v>
      </c>
    </row>
    <row r="331" spans="1:11">
      <c r="A331" t="s">
        <v>303</v>
      </c>
      <c r="B331" t="s">
        <v>417</v>
      </c>
      <c r="C331" t="s">
        <v>418</v>
      </c>
      <c r="D331" t="s">
        <v>36</v>
      </c>
      <c r="E331" t="s">
        <v>37</v>
      </c>
      <c r="F331" s="7">
        <v>1.4741971178199</v>
      </c>
      <c r="G331" s="7">
        <v>1.4741971178199</v>
      </c>
      <c r="H331" s="7">
        <v>0</v>
      </c>
      <c r="I331" s="7">
        <v>0</v>
      </c>
      <c r="J331" s="7">
        <v>0</v>
      </c>
      <c r="K331" s="7" t="s">
        <v>443</v>
      </c>
    </row>
    <row r="332" spans="1:11">
      <c r="A332" t="s">
        <v>303</v>
      </c>
      <c r="B332" t="s">
        <v>419</v>
      </c>
      <c r="C332" t="s">
        <v>420</v>
      </c>
      <c r="D332" t="s">
        <v>36</v>
      </c>
      <c r="E332" t="s">
        <v>37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 t="s">
        <v>443</v>
      </c>
    </row>
    <row r="333" spans="1:11">
      <c r="A333" t="s">
        <v>303</v>
      </c>
      <c r="B333" t="s">
        <v>421</v>
      </c>
      <c r="C333" t="s">
        <v>422</v>
      </c>
      <c r="D333" t="s">
        <v>36</v>
      </c>
      <c r="E333" t="s">
        <v>37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</row>
    <row r="334" spans="1:11">
      <c r="A334" t="s">
        <v>303</v>
      </c>
      <c r="B334" t="s">
        <v>423</v>
      </c>
      <c r="C334" t="s">
        <v>424</v>
      </c>
      <c r="D334" t="s">
        <v>36</v>
      </c>
      <c r="E334" t="s">
        <v>37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</row>
    <row r="335" spans="1:11">
      <c r="A335" t="s">
        <v>303</v>
      </c>
      <c r="B335" t="s">
        <v>425</v>
      </c>
      <c r="C335" t="s">
        <v>426</v>
      </c>
      <c r="D335" t="s">
        <v>36</v>
      </c>
      <c r="E335" t="s">
        <v>37</v>
      </c>
      <c r="F335" s="7" t="s">
        <v>443</v>
      </c>
      <c r="G335" s="7" t="s">
        <v>443</v>
      </c>
      <c r="H335" s="7" t="s">
        <v>443</v>
      </c>
      <c r="I335" s="7" t="s">
        <v>443</v>
      </c>
      <c r="J335" s="7" t="s">
        <v>443</v>
      </c>
      <c r="K335" s="7">
        <v>7.3343034394756703</v>
      </c>
    </row>
    <row r="336" spans="1:11">
      <c r="A336" t="s">
        <v>303</v>
      </c>
      <c r="B336" t="s">
        <v>427</v>
      </c>
      <c r="C336" t="s">
        <v>428</v>
      </c>
      <c r="D336" t="s">
        <v>36</v>
      </c>
      <c r="E336" t="s">
        <v>37</v>
      </c>
      <c r="F336" s="7" t="s">
        <v>443</v>
      </c>
      <c r="G336" s="7" t="s">
        <v>443</v>
      </c>
      <c r="H336" s="7" t="s">
        <v>443</v>
      </c>
      <c r="I336" s="7" t="s">
        <v>443</v>
      </c>
      <c r="J336" s="7" t="s">
        <v>443</v>
      </c>
      <c r="K336" s="7">
        <v>13.5749435370486</v>
      </c>
    </row>
    <row r="337" spans="1:11">
      <c r="A337" t="s">
        <v>304</v>
      </c>
      <c r="B337" t="s">
        <v>369</v>
      </c>
      <c r="C337" t="s">
        <v>370</v>
      </c>
      <c r="D337" t="s">
        <v>36</v>
      </c>
      <c r="E337" t="s">
        <v>37</v>
      </c>
      <c r="F337" s="7" t="s">
        <v>443</v>
      </c>
      <c r="G337" s="7" t="s">
        <v>443</v>
      </c>
      <c r="H337" s="7" t="s">
        <v>443</v>
      </c>
      <c r="I337" s="7" t="s">
        <v>443</v>
      </c>
      <c r="J337" s="7" t="s">
        <v>443</v>
      </c>
      <c r="K337" s="7">
        <v>88.081653639125307</v>
      </c>
    </row>
    <row r="338" spans="1:11">
      <c r="A338" t="s">
        <v>304</v>
      </c>
      <c r="B338" t="s">
        <v>371</v>
      </c>
      <c r="C338" t="s">
        <v>372</v>
      </c>
      <c r="D338" t="s">
        <v>36</v>
      </c>
      <c r="E338" t="s">
        <v>37</v>
      </c>
      <c r="F338" s="7" t="s">
        <v>443</v>
      </c>
      <c r="G338" s="7" t="s">
        <v>443</v>
      </c>
      <c r="H338" s="7" t="s">
        <v>443</v>
      </c>
      <c r="I338" s="7" t="s">
        <v>443</v>
      </c>
      <c r="J338" s="7" t="s">
        <v>443</v>
      </c>
      <c r="K338" s="7">
        <v>1002.9567531872</v>
      </c>
    </row>
    <row r="339" spans="1:11">
      <c r="A339" t="s">
        <v>304</v>
      </c>
      <c r="B339" t="s">
        <v>373</v>
      </c>
      <c r="C339" t="s">
        <v>374</v>
      </c>
      <c r="D339" t="s">
        <v>36</v>
      </c>
      <c r="E339" t="s">
        <v>37</v>
      </c>
      <c r="F339" s="7" t="s">
        <v>443</v>
      </c>
      <c r="G339" s="7" t="s">
        <v>443</v>
      </c>
      <c r="H339" s="7" t="s">
        <v>443</v>
      </c>
      <c r="I339" s="7" t="s">
        <v>443</v>
      </c>
      <c r="J339" s="7" t="s">
        <v>443</v>
      </c>
      <c r="K339" s="7" t="s">
        <v>443</v>
      </c>
    </row>
    <row r="340" spans="1:11">
      <c r="A340" t="s">
        <v>304</v>
      </c>
      <c r="B340" t="s">
        <v>375</v>
      </c>
      <c r="C340" t="s">
        <v>376</v>
      </c>
      <c r="D340" t="s">
        <v>36</v>
      </c>
      <c r="E340" t="s">
        <v>37</v>
      </c>
      <c r="F340" s="7" t="s">
        <v>443</v>
      </c>
      <c r="G340" s="7" t="s">
        <v>443</v>
      </c>
      <c r="H340" s="7" t="s">
        <v>443</v>
      </c>
      <c r="I340" s="7" t="s">
        <v>443</v>
      </c>
      <c r="J340" s="7" t="s">
        <v>443</v>
      </c>
      <c r="K340" s="7" t="s">
        <v>443</v>
      </c>
    </row>
    <row r="341" spans="1:11">
      <c r="A341" t="s">
        <v>304</v>
      </c>
      <c r="B341" t="s">
        <v>377</v>
      </c>
      <c r="C341" t="s">
        <v>378</v>
      </c>
      <c r="D341" t="s">
        <v>36</v>
      </c>
      <c r="E341" t="s">
        <v>37</v>
      </c>
      <c r="F341" s="7" t="s">
        <v>443</v>
      </c>
      <c r="G341" s="7" t="s">
        <v>443</v>
      </c>
      <c r="H341" s="7" t="s">
        <v>443</v>
      </c>
      <c r="I341" s="7" t="s">
        <v>443</v>
      </c>
      <c r="J341" s="7" t="s">
        <v>443</v>
      </c>
      <c r="K341" s="7">
        <v>128.66971364607801</v>
      </c>
    </row>
    <row r="342" spans="1:11">
      <c r="A342" t="s">
        <v>304</v>
      </c>
      <c r="B342" t="s">
        <v>379</v>
      </c>
      <c r="C342" t="s">
        <v>380</v>
      </c>
      <c r="D342" t="s">
        <v>36</v>
      </c>
      <c r="E342" t="s">
        <v>37</v>
      </c>
      <c r="F342" s="7" t="s">
        <v>443</v>
      </c>
      <c r="G342" s="7" t="s">
        <v>443</v>
      </c>
      <c r="H342" s="7" t="s">
        <v>443</v>
      </c>
      <c r="I342" s="7" t="s">
        <v>443</v>
      </c>
      <c r="J342" s="7" t="s">
        <v>443</v>
      </c>
      <c r="K342" s="7">
        <v>137.884160753538</v>
      </c>
    </row>
    <row r="343" spans="1:11">
      <c r="A343" t="s">
        <v>304</v>
      </c>
      <c r="B343" t="s">
        <v>381</v>
      </c>
      <c r="C343" t="s">
        <v>382</v>
      </c>
      <c r="D343" t="s">
        <v>36</v>
      </c>
      <c r="E343" t="s">
        <v>37</v>
      </c>
      <c r="F343" s="7" t="s">
        <v>443</v>
      </c>
      <c r="G343" s="7" t="s">
        <v>443</v>
      </c>
      <c r="H343" s="7" t="s">
        <v>443</v>
      </c>
      <c r="I343" s="7" t="s">
        <v>443</v>
      </c>
      <c r="J343" s="7" t="s">
        <v>443</v>
      </c>
      <c r="K343" s="7" t="s">
        <v>443</v>
      </c>
    </row>
    <row r="344" spans="1:11">
      <c r="A344" t="s">
        <v>304</v>
      </c>
      <c r="B344" t="s">
        <v>383</v>
      </c>
      <c r="C344" t="s">
        <v>384</v>
      </c>
      <c r="D344" t="s">
        <v>36</v>
      </c>
      <c r="E344" t="s">
        <v>37</v>
      </c>
      <c r="F344" s="7" t="s">
        <v>443</v>
      </c>
      <c r="G344" s="7" t="s">
        <v>443</v>
      </c>
      <c r="H344" s="7" t="s">
        <v>443</v>
      </c>
      <c r="I344" s="7" t="s">
        <v>443</v>
      </c>
      <c r="J344" s="7" t="s">
        <v>443</v>
      </c>
      <c r="K344" s="7" t="s">
        <v>443</v>
      </c>
    </row>
    <row r="345" spans="1:11">
      <c r="A345" t="s">
        <v>304</v>
      </c>
      <c r="B345" t="s">
        <v>385</v>
      </c>
      <c r="C345" t="s">
        <v>386</v>
      </c>
      <c r="D345" t="s">
        <v>36</v>
      </c>
      <c r="E345" t="s">
        <v>37</v>
      </c>
      <c r="F345" s="7" t="s">
        <v>443</v>
      </c>
      <c r="G345" s="7" t="s">
        <v>443</v>
      </c>
      <c r="H345" s="7" t="s">
        <v>443</v>
      </c>
      <c r="I345" s="7" t="s">
        <v>443</v>
      </c>
      <c r="J345" s="7" t="s">
        <v>443</v>
      </c>
      <c r="K345" s="7">
        <v>0</v>
      </c>
    </row>
    <row r="346" spans="1:11">
      <c r="A346" t="s">
        <v>304</v>
      </c>
      <c r="B346" t="s">
        <v>387</v>
      </c>
      <c r="C346" t="s">
        <v>388</v>
      </c>
      <c r="D346" t="s">
        <v>36</v>
      </c>
      <c r="E346" t="s">
        <v>37</v>
      </c>
      <c r="F346" s="7" t="s">
        <v>443</v>
      </c>
      <c r="G346" s="7" t="s">
        <v>443</v>
      </c>
      <c r="H346" s="7" t="s">
        <v>443</v>
      </c>
      <c r="I346" s="7" t="s">
        <v>443</v>
      </c>
      <c r="J346" s="7" t="s">
        <v>443</v>
      </c>
      <c r="K346" s="7">
        <v>10.331325413652699</v>
      </c>
    </row>
    <row r="347" spans="1:11">
      <c r="A347" t="s">
        <v>304</v>
      </c>
      <c r="B347" t="s">
        <v>389</v>
      </c>
      <c r="C347" t="s">
        <v>390</v>
      </c>
      <c r="D347" t="s">
        <v>36</v>
      </c>
      <c r="E347" t="s">
        <v>37</v>
      </c>
      <c r="F347" s="7" t="s">
        <v>443</v>
      </c>
      <c r="G347" s="7" t="s">
        <v>443</v>
      </c>
      <c r="H347" s="7" t="s">
        <v>443</v>
      </c>
      <c r="I347" s="7" t="s">
        <v>443</v>
      </c>
      <c r="J347" s="7" t="s">
        <v>443</v>
      </c>
      <c r="K347" s="7" t="s">
        <v>443</v>
      </c>
    </row>
    <row r="348" spans="1:11">
      <c r="A348" t="s">
        <v>304</v>
      </c>
      <c r="B348" t="s">
        <v>391</v>
      </c>
      <c r="C348" t="s">
        <v>392</v>
      </c>
      <c r="D348" t="s">
        <v>36</v>
      </c>
      <c r="E348" t="s">
        <v>37</v>
      </c>
      <c r="F348" s="7" t="s">
        <v>443</v>
      </c>
      <c r="G348" s="7" t="s">
        <v>443</v>
      </c>
      <c r="H348" s="7" t="s">
        <v>443</v>
      </c>
      <c r="I348" s="7" t="s">
        <v>443</v>
      </c>
      <c r="J348" s="7" t="s">
        <v>443</v>
      </c>
      <c r="K348" s="7" t="s">
        <v>443</v>
      </c>
    </row>
    <row r="349" spans="1:11">
      <c r="A349" t="s">
        <v>304</v>
      </c>
      <c r="B349" t="s">
        <v>393</v>
      </c>
      <c r="C349" t="s">
        <v>394</v>
      </c>
      <c r="D349" t="s">
        <v>36</v>
      </c>
      <c r="E349" t="s">
        <v>37</v>
      </c>
      <c r="F349" s="7" t="s">
        <v>443</v>
      </c>
      <c r="G349" s="7" t="s">
        <v>443</v>
      </c>
      <c r="H349" s="7" t="s">
        <v>443</v>
      </c>
      <c r="I349" s="7" t="s">
        <v>443</v>
      </c>
      <c r="J349" s="7" t="s">
        <v>443</v>
      </c>
      <c r="K349" s="7">
        <v>0.222725011197173</v>
      </c>
    </row>
    <row r="350" spans="1:11">
      <c r="A350" t="s">
        <v>304</v>
      </c>
      <c r="B350" t="s">
        <v>395</v>
      </c>
      <c r="C350" t="s">
        <v>396</v>
      </c>
      <c r="D350" t="s">
        <v>36</v>
      </c>
      <c r="E350" t="s">
        <v>37</v>
      </c>
      <c r="F350" s="7" t="s">
        <v>443</v>
      </c>
      <c r="G350" s="7" t="s">
        <v>443</v>
      </c>
      <c r="H350" s="7" t="s">
        <v>443</v>
      </c>
      <c r="I350" s="7" t="s">
        <v>443</v>
      </c>
      <c r="J350" s="7" t="s">
        <v>443</v>
      </c>
      <c r="K350" s="7">
        <v>1.8988315606420501</v>
      </c>
    </row>
    <row r="351" spans="1:11">
      <c r="A351" t="s">
        <v>304</v>
      </c>
      <c r="B351" t="s">
        <v>397</v>
      </c>
      <c r="C351" t="s">
        <v>398</v>
      </c>
      <c r="D351" t="s">
        <v>36</v>
      </c>
      <c r="E351" t="s">
        <v>37</v>
      </c>
      <c r="F351" s="7" t="s">
        <v>443</v>
      </c>
      <c r="G351" s="7" t="s">
        <v>443</v>
      </c>
      <c r="H351" s="7" t="s">
        <v>443</v>
      </c>
      <c r="I351" s="7" t="s">
        <v>443</v>
      </c>
      <c r="J351" s="7" t="s">
        <v>443</v>
      </c>
      <c r="K351" s="7">
        <v>62.039903284672803</v>
      </c>
    </row>
    <row r="352" spans="1:11">
      <c r="A352" t="s">
        <v>304</v>
      </c>
      <c r="B352" t="s">
        <v>399</v>
      </c>
      <c r="C352" t="s">
        <v>400</v>
      </c>
      <c r="D352" t="s">
        <v>36</v>
      </c>
      <c r="E352" t="s">
        <v>37</v>
      </c>
      <c r="F352" s="7" t="s">
        <v>443</v>
      </c>
      <c r="G352" s="7" t="s">
        <v>443</v>
      </c>
      <c r="H352" s="7" t="s">
        <v>443</v>
      </c>
      <c r="I352" s="7" t="s">
        <v>443</v>
      </c>
      <c r="J352" s="7" t="s">
        <v>443</v>
      </c>
      <c r="K352" s="7">
        <v>21.2620967153272</v>
      </c>
    </row>
    <row r="353" spans="1:11">
      <c r="A353" t="s">
        <v>304</v>
      </c>
      <c r="B353" t="s">
        <v>401</v>
      </c>
      <c r="C353" t="s">
        <v>402</v>
      </c>
      <c r="D353" t="s">
        <v>36</v>
      </c>
      <c r="E353" t="s">
        <v>37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 t="s">
        <v>443</v>
      </c>
    </row>
    <row r="354" spans="1:11">
      <c r="A354" t="s">
        <v>304</v>
      </c>
      <c r="B354" t="s">
        <v>403</v>
      </c>
      <c r="C354" t="s">
        <v>404</v>
      </c>
      <c r="D354" t="s">
        <v>36</v>
      </c>
      <c r="E354" t="s">
        <v>37</v>
      </c>
      <c r="F354" s="7">
        <v>-3.73499209874391</v>
      </c>
      <c r="G354" s="7">
        <v>-2.9155359537112102</v>
      </c>
      <c r="H354" s="7">
        <v>-2.2952335891335398</v>
      </c>
      <c r="I354" s="7">
        <v>-1.6546330221695</v>
      </c>
      <c r="J354" s="7">
        <v>-1.3559964589709801</v>
      </c>
      <c r="K354" s="7" t="s">
        <v>443</v>
      </c>
    </row>
    <row r="355" spans="1:11">
      <c r="A355" t="s">
        <v>304</v>
      </c>
      <c r="B355" t="s">
        <v>405</v>
      </c>
      <c r="C355" t="s">
        <v>406</v>
      </c>
      <c r="D355" t="s">
        <v>36</v>
      </c>
      <c r="E355" t="s">
        <v>37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 t="s">
        <v>443</v>
      </c>
    </row>
    <row r="356" spans="1:11">
      <c r="A356" t="s">
        <v>304</v>
      </c>
      <c r="B356" t="s">
        <v>407</v>
      </c>
      <c r="C356" t="s">
        <v>408</v>
      </c>
      <c r="D356" t="s">
        <v>36</v>
      </c>
      <c r="E356" t="s">
        <v>37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 t="s">
        <v>443</v>
      </c>
    </row>
    <row r="357" spans="1:11">
      <c r="A357" t="s">
        <v>304</v>
      </c>
      <c r="B357" t="s">
        <v>409</v>
      </c>
      <c r="C357" t="s">
        <v>410</v>
      </c>
      <c r="D357" t="s">
        <v>36</v>
      </c>
      <c r="E357" t="s">
        <v>37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 t="s">
        <v>443</v>
      </c>
    </row>
    <row r="358" spans="1:11">
      <c r="A358" t="s">
        <v>304</v>
      </c>
      <c r="B358" t="s">
        <v>411</v>
      </c>
      <c r="C358" t="s">
        <v>412</v>
      </c>
      <c r="D358" t="s">
        <v>36</v>
      </c>
      <c r="E358" t="s">
        <v>37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 t="s">
        <v>443</v>
      </c>
    </row>
    <row r="359" spans="1:11">
      <c r="A359" t="s">
        <v>304</v>
      </c>
      <c r="B359" t="s">
        <v>413</v>
      </c>
      <c r="C359" t="s">
        <v>414</v>
      </c>
      <c r="D359" t="s">
        <v>36</v>
      </c>
      <c r="E359" t="s">
        <v>37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 t="s">
        <v>443</v>
      </c>
    </row>
    <row r="360" spans="1:11">
      <c r="A360" t="s">
        <v>304</v>
      </c>
      <c r="B360" t="s">
        <v>415</v>
      </c>
      <c r="C360" t="s">
        <v>416</v>
      </c>
      <c r="D360" t="s">
        <v>36</v>
      </c>
      <c r="E360" t="s">
        <v>37</v>
      </c>
      <c r="F360" s="7" t="s">
        <v>443</v>
      </c>
      <c r="G360" s="7" t="s">
        <v>443</v>
      </c>
      <c r="H360" s="7" t="s">
        <v>443</v>
      </c>
      <c r="I360" s="7" t="s">
        <v>443</v>
      </c>
      <c r="J360" s="7" t="s">
        <v>443</v>
      </c>
      <c r="K360" s="7" t="s">
        <v>443</v>
      </c>
    </row>
    <row r="361" spans="1:11">
      <c r="A361" t="s">
        <v>304</v>
      </c>
      <c r="B361" t="s">
        <v>417</v>
      </c>
      <c r="C361" t="s">
        <v>418</v>
      </c>
      <c r="D361" t="s">
        <v>36</v>
      </c>
      <c r="E361" t="s">
        <v>37</v>
      </c>
      <c r="F361" s="7" t="s">
        <v>443</v>
      </c>
      <c r="G361" s="7" t="s">
        <v>443</v>
      </c>
      <c r="H361" s="7" t="s">
        <v>443</v>
      </c>
      <c r="I361" s="7" t="s">
        <v>443</v>
      </c>
      <c r="J361" s="7" t="s">
        <v>443</v>
      </c>
      <c r="K361" s="7" t="s">
        <v>443</v>
      </c>
    </row>
    <row r="362" spans="1:11">
      <c r="A362" t="s">
        <v>304</v>
      </c>
      <c r="B362" t="s">
        <v>419</v>
      </c>
      <c r="C362" t="s">
        <v>420</v>
      </c>
      <c r="D362" t="s">
        <v>36</v>
      </c>
      <c r="E362" t="s">
        <v>37</v>
      </c>
      <c r="F362" s="7" t="s">
        <v>443</v>
      </c>
      <c r="G362" s="7" t="s">
        <v>443</v>
      </c>
      <c r="H362" s="7" t="s">
        <v>443</v>
      </c>
      <c r="I362" s="7" t="s">
        <v>443</v>
      </c>
      <c r="J362" s="7" t="s">
        <v>443</v>
      </c>
      <c r="K362" s="7" t="s">
        <v>443</v>
      </c>
    </row>
    <row r="363" spans="1:11">
      <c r="A363" t="s">
        <v>304</v>
      </c>
      <c r="B363" t="s">
        <v>421</v>
      </c>
      <c r="C363" t="s">
        <v>422</v>
      </c>
      <c r="D363" t="s">
        <v>36</v>
      </c>
      <c r="E363" t="s">
        <v>37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</row>
    <row r="364" spans="1:11">
      <c r="A364" t="s">
        <v>304</v>
      </c>
      <c r="B364" t="s">
        <v>423</v>
      </c>
      <c r="C364" t="s">
        <v>424</v>
      </c>
      <c r="D364" t="s">
        <v>36</v>
      </c>
      <c r="E364" t="s">
        <v>37</v>
      </c>
      <c r="F364" s="7" t="s">
        <v>443</v>
      </c>
      <c r="G364" s="7" t="s">
        <v>443</v>
      </c>
      <c r="H364" s="7" t="s">
        <v>443</v>
      </c>
      <c r="I364" s="7" t="s">
        <v>443</v>
      </c>
      <c r="J364" s="7" t="s">
        <v>443</v>
      </c>
      <c r="K364" s="7" t="s">
        <v>443</v>
      </c>
    </row>
    <row r="365" spans="1:11">
      <c r="A365" t="s">
        <v>304</v>
      </c>
      <c r="B365" t="s">
        <v>425</v>
      </c>
      <c r="C365" t="s">
        <v>426</v>
      </c>
      <c r="D365" t="s">
        <v>36</v>
      </c>
      <c r="E365" t="s">
        <v>37</v>
      </c>
      <c r="F365" s="7" t="s">
        <v>443</v>
      </c>
      <c r="G365" s="7" t="s">
        <v>443</v>
      </c>
      <c r="H365" s="7" t="s">
        <v>443</v>
      </c>
      <c r="I365" s="7" t="s">
        <v>443</v>
      </c>
      <c r="J365" s="7" t="s">
        <v>443</v>
      </c>
      <c r="K365" s="7">
        <v>0</v>
      </c>
    </row>
    <row r="366" spans="1:11">
      <c r="A366" t="s">
        <v>304</v>
      </c>
      <c r="B366" t="s">
        <v>427</v>
      </c>
      <c r="C366" t="s">
        <v>428</v>
      </c>
      <c r="D366" t="s">
        <v>36</v>
      </c>
      <c r="E366" t="s">
        <v>37</v>
      </c>
      <c r="F366" s="7" t="s">
        <v>443</v>
      </c>
      <c r="G366" s="7" t="s">
        <v>443</v>
      </c>
      <c r="H366" s="7" t="s">
        <v>443</v>
      </c>
      <c r="I366" s="7" t="s">
        <v>443</v>
      </c>
      <c r="J366" s="7" t="s">
        <v>443</v>
      </c>
      <c r="K366" s="7" t="s">
        <v>443</v>
      </c>
    </row>
    <row r="367" spans="1:11">
      <c r="A367" t="s">
        <v>305</v>
      </c>
      <c r="B367" t="s">
        <v>369</v>
      </c>
      <c r="C367" t="s">
        <v>370</v>
      </c>
      <c r="D367" t="s">
        <v>36</v>
      </c>
      <c r="E367" t="s">
        <v>37</v>
      </c>
      <c r="F367" s="7" t="s">
        <v>443</v>
      </c>
      <c r="G367" s="7" t="s">
        <v>443</v>
      </c>
      <c r="H367" s="7" t="s">
        <v>443</v>
      </c>
      <c r="I367" s="7" t="s">
        <v>443</v>
      </c>
      <c r="J367" s="7" t="s">
        <v>443</v>
      </c>
      <c r="K367" s="7">
        <v>69.364462291278699</v>
      </c>
    </row>
    <row r="368" spans="1:11">
      <c r="A368" t="s">
        <v>305</v>
      </c>
      <c r="B368" t="s">
        <v>371</v>
      </c>
      <c r="C368" t="s">
        <v>372</v>
      </c>
      <c r="D368" t="s">
        <v>36</v>
      </c>
      <c r="E368" t="s">
        <v>37</v>
      </c>
      <c r="F368" s="7" t="s">
        <v>443</v>
      </c>
      <c r="G368" s="7" t="s">
        <v>443</v>
      </c>
      <c r="H368" s="7" t="s">
        <v>443</v>
      </c>
      <c r="I368" s="7" t="s">
        <v>443</v>
      </c>
      <c r="J368" s="7" t="s">
        <v>443</v>
      </c>
      <c r="K368" s="7">
        <v>312.00620991129102</v>
      </c>
    </row>
    <row r="369" spans="1:11">
      <c r="A369" t="s">
        <v>305</v>
      </c>
      <c r="B369" t="s">
        <v>373</v>
      </c>
      <c r="C369" t="s">
        <v>374</v>
      </c>
      <c r="D369" t="s">
        <v>36</v>
      </c>
      <c r="E369" t="s">
        <v>37</v>
      </c>
      <c r="F369" s="7" t="s">
        <v>443</v>
      </c>
      <c r="G369" s="7" t="s">
        <v>443</v>
      </c>
      <c r="H369" s="7" t="s">
        <v>443</v>
      </c>
      <c r="I369" s="7" t="s">
        <v>443</v>
      </c>
      <c r="J369" s="7" t="s">
        <v>443</v>
      </c>
      <c r="K369" s="7" t="s">
        <v>443</v>
      </c>
    </row>
    <row r="370" spans="1:11">
      <c r="A370" t="s">
        <v>305</v>
      </c>
      <c r="B370" t="s">
        <v>375</v>
      </c>
      <c r="C370" t="s">
        <v>376</v>
      </c>
      <c r="D370" t="s">
        <v>36</v>
      </c>
      <c r="E370" t="s">
        <v>37</v>
      </c>
      <c r="F370" s="7" t="s">
        <v>443</v>
      </c>
      <c r="G370" s="7" t="s">
        <v>443</v>
      </c>
      <c r="H370" s="7" t="s">
        <v>443</v>
      </c>
      <c r="I370" s="7" t="s">
        <v>443</v>
      </c>
      <c r="J370" s="7" t="s">
        <v>443</v>
      </c>
      <c r="K370" s="7" t="s">
        <v>443</v>
      </c>
    </row>
    <row r="371" spans="1:11">
      <c r="A371" t="s">
        <v>305</v>
      </c>
      <c r="B371" t="s">
        <v>377</v>
      </c>
      <c r="C371" t="s">
        <v>378</v>
      </c>
      <c r="D371" t="s">
        <v>36</v>
      </c>
      <c r="E371" t="s">
        <v>37</v>
      </c>
      <c r="F371" s="7" t="s">
        <v>443</v>
      </c>
      <c r="G371" s="7" t="s">
        <v>443</v>
      </c>
      <c r="H371" s="7" t="s">
        <v>443</v>
      </c>
      <c r="I371" s="7" t="s">
        <v>443</v>
      </c>
      <c r="J371" s="7" t="s">
        <v>443</v>
      </c>
      <c r="K371" s="7">
        <v>6.1189524590163904</v>
      </c>
    </row>
    <row r="372" spans="1:11">
      <c r="A372" t="s">
        <v>305</v>
      </c>
      <c r="B372" t="s">
        <v>379</v>
      </c>
      <c r="C372" t="s">
        <v>380</v>
      </c>
      <c r="D372" t="s">
        <v>36</v>
      </c>
      <c r="E372" t="s">
        <v>37</v>
      </c>
      <c r="F372" s="7" t="s">
        <v>443</v>
      </c>
      <c r="G372" s="7" t="s">
        <v>443</v>
      </c>
      <c r="H372" s="7" t="s">
        <v>443</v>
      </c>
      <c r="I372" s="7" t="s">
        <v>443</v>
      </c>
      <c r="J372" s="7" t="s">
        <v>443</v>
      </c>
      <c r="K372" s="7">
        <v>23.819747540983599</v>
      </c>
    </row>
    <row r="373" spans="1:11">
      <c r="A373" t="s">
        <v>305</v>
      </c>
      <c r="B373" t="s">
        <v>381</v>
      </c>
      <c r="C373" t="s">
        <v>382</v>
      </c>
      <c r="D373" t="s">
        <v>36</v>
      </c>
      <c r="E373" t="s">
        <v>37</v>
      </c>
      <c r="F373" s="7" t="s">
        <v>443</v>
      </c>
      <c r="G373" s="7" t="s">
        <v>443</v>
      </c>
      <c r="H373" s="7" t="s">
        <v>443</v>
      </c>
      <c r="I373" s="7" t="s">
        <v>443</v>
      </c>
      <c r="J373" s="7" t="s">
        <v>443</v>
      </c>
      <c r="K373" s="7" t="s">
        <v>443</v>
      </c>
    </row>
    <row r="374" spans="1:11">
      <c r="A374" t="s">
        <v>305</v>
      </c>
      <c r="B374" t="s">
        <v>383</v>
      </c>
      <c r="C374" t="s">
        <v>384</v>
      </c>
      <c r="D374" t="s">
        <v>36</v>
      </c>
      <c r="E374" t="s">
        <v>37</v>
      </c>
      <c r="F374" s="7" t="s">
        <v>443</v>
      </c>
      <c r="G374" s="7" t="s">
        <v>443</v>
      </c>
      <c r="H374" s="7" t="s">
        <v>443</v>
      </c>
      <c r="I374" s="7" t="s">
        <v>443</v>
      </c>
      <c r="J374" s="7" t="s">
        <v>443</v>
      </c>
      <c r="K374" s="7" t="s">
        <v>443</v>
      </c>
    </row>
    <row r="375" spans="1:11">
      <c r="A375" t="s">
        <v>305</v>
      </c>
      <c r="B375" t="s">
        <v>385</v>
      </c>
      <c r="C375" t="s">
        <v>386</v>
      </c>
      <c r="D375" t="s">
        <v>36</v>
      </c>
      <c r="E375" t="s">
        <v>37</v>
      </c>
      <c r="F375" s="7" t="s">
        <v>443</v>
      </c>
      <c r="G375" s="7" t="s">
        <v>443</v>
      </c>
      <c r="H375" s="7" t="s">
        <v>443</v>
      </c>
      <c r="I375" s="7" t="s">
        <v>443</v>
      </c>
      <c r="J375" s="7" t="s">
        <v>443</v>
      </c>
      <c r="K375" s="7">
        <v>1.27155187733376</v>
      </c>
    </row>
    <row r="376" spans="1:11">
      <c r="A376" t="s">
        <v>305</v>
      </c>
      <c r="B376" t="s">
        <v>387</v>
      </c>
      <c r="C376" t="s">
        <v>388</v>
      </c>
      <c r="D376" t="s">
        <v>36</v>
      </c>
      <c r="E376" t="s">
        <v>37</v>
      </c>
      <c r="F376" s="7" t="s">
        <v>443</v>
      </c>
      <c r="G376" s="7" t="s">
        <v>443</v>
      </c>
      <c r="H376" s="7" t="s">
        <v>443</v>
      </c>
      <c r="I376" s="7" t="s">
        <v>443</v>
      </c>
      <c r="J376" s="7" t="s">
        <v>443</v>
      </c>
      <c r="K376" s="7">
        <v>5.5418631590993597</v>
      </c>
    </row>
    <row r="377" spans="1:11">
      <c r="A377" t="s">
        <v>305</v>
      </c>
      <c r="B377" t="s">
        <v>389</v>
      </c>
      <c r="C377" t="s">
        <v>390</v>
      </c>
      <c r="D377" t="s">
        <v>36</v>
      </c>
      <c r="E377" t="s">
        <v>37</v>
      </c>
      <c r="F377" s="7" t="s">
        <v>443</v>
      </c>
      <c r="G377" s="7" t="s">
        <v>443</v>
      </c>
      <c r="H377" s="7" t="s">
        <v>443</v>
      </c>
      <c r="I377" s="7" t="s">
        <v>443</v>
      </c>
      <c r="J377" s="7" t="s">
        <v>443</v>
      </c>
      <c r="K377" s="7" t="s">
        <v>443</v>
      </c>
    </row>
    <row r="378" spans="1:11">
      <c r="A378" t="s">
        <v>305</v>
      </c>
      <c r="B378" t="s">
        <v>391</v>
      </c>
      <c r="C378" t="s">
        <v>392</v>
      </c>
      <c r="D378" t="s">
        <v>36</v>
      </c>
      <c r="E378" t="s">
        <v>37</v>
      </c>
      <c r="F378" s="7" t="s">
        <v>443</v>
      </c>
      <c r="G378" s="7" t="s">
        <v>443</v>
      </c>
      <c r="H378" s="7" t="s">
        <v>443</v>
      </c>
      <c r="I378" s="7" t="s">
        <v>443</v>
      </c>
      <c r="J378" s="7" t="s">
        <v>443</v>
      </c>
      <c r="K378" s="7" t="s">
        <v>443</v>
      </c>
    </row>
    <row r="379" spans="1:11">
      <c r="A379" t="s">
        <v>305</v>
      </c>
      <c r="B379" t="s">
        <v>393</v>
      </c>
      <c r="C379" t="s">
        <v>394</v>
      </c>
      <c r="D379" t="s">
        <v>36</v>
      </c>
      <c r="E379" t="s">
        <v>37</v>
      </c>
      <c r="F379" s="7" t="s">
        <v>443</v>
      </c>
      <c r="G379" s="7" t="s">
        <v>443</v>
      </c>
      <c r="H379" s="7" t="s">
        <v>443</v>
      </c>
      <c r="I379" s="7" t="s">
        <v>443</v>
      </c>
      <c r="J379" s="7" t="s">
        <v>443</v>
      </c>
      <c r="K379" s="7">
        <v>0</v>
      </c>
    </row>
    <row r="380" spans="1:11">
      <c r="A380" t="s">
        <v>305</v>
      </c>
      <c r="B380" t="s">
        <v>395</v>
      </c>
      <c r="C380" t="s">
        <v>396</v>
      </c>
      <c r="D380" t="s">
        <v>36</v>
      </c>
      <c r="E380" t="s">
        <v>37</v>
      </c>
      <c r="F380" s="7" t="s">
        <v>443</v>
      </c>
      <c r="G380" s="7" t="s">
        <v>443</v>
      </c>
      <c r="H380" s="7" t="s">
        <v>443</v>
      </c>
      <c r="I380" s="7" t="s">
        <v>443</v>
      </c>
      <c r="J380" s="7" t="s">
        <v>443</v>
      </c>
      <c r="K380" s="7">
        <v>0</v>
      </c>
    </row>
    <row r="381" spans="1:11">
      <c r="A381" t="s">
        <v>305</v>
      </c>
      <c r="B381" t="s">
        <v>397</v>
      </c>
      <c r="C381" t="s">
        <v>398</v>
      </c>
      <c r="D381" t="s">
        <v>36</v>
      </c>
      <c r="E381" t="s">
        <v>37</v>
      </c>
      <c r="F381" s="7" t="s">
        <v>443</v>
      </c>
      <c r="G381" s="7" t="s">
        <v>443</v>
      </c>
      <c r="H381" s="7" t="s">
        <v>443</v>
      </c>
      <c r="I381" s="7" t="s">
        <v>443</v>
      </c>
      <c r="J381" s="7" t="s">
        <v>443</v>
      </c>
      <c r="K381" s="7">
        <v>0.502</v>
      </c>
    </row>
    <row r="382" spans="1:11">
      <c r="A382" t="s">
        <v>305</v>
      </c>
      <c r="B382" t="s">
        <v>399</v>
      </c>
      <c r="C382" t="s">
        <v>400</v>
      </c>
      <c r="D382" t="s">
        <v>36</v>
      </c>
      <c r="E382" t="s">
        <v>37</v>
      </c>
      <c r="F382" s="7" t="s">
        <v>443</v>
      </c>
      <c r="G382" s="7" t="s">
        <v>443</v>
      </c>
      <c r="H382" s="7" t="s">
        <v>443</v>
      </c>
      <c r="I382" s="7" t="s">
        <v>443</v>
      </c>
      <c r="J382" s="7" t="s">
        <v>443</v>
      </c>
      <c r="K382" s="7">
        <v>1.508</v>
      </c>
    </row>
    <row r="383" spans="1:11">
      <c r="A383" t="s">
        <v>305</v>
      </c>
      <c r="B383" t="s">
        <v>401</v>
      </c>
      <c r="C383" t="s">
        <v>402</v>
      </c>
      <c r="D383" t="s">
        <v>36</v>
      </c>
      <c r="E383" t="s">
        <v>37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 t="s">
        <v>443</v>
      </c>
    </row>
    <row r="384" spans="1:11">
      <c r="A384" t="s">
        <v>305</v>
      </c>
      <c r="B384" t="s">
        <v>403</v>
      </c>
      <c r="C384" t="s">
        <v>404</v>
      </c>
      <c r="D384" t="s">
        <v>36</v>
      </c>
      <c r="E384" t="s">
        <v>37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 t="s">
        <v>443</v>
      </c>
    </row>
    <row r="385" spans="1:11">
      <c r="A385" t="s">
        <v>305</v>
      </c>
      <c r="B385" t="s">
        <v>405</v>
      </c>
      <c r="C385" t="s">
        <v>406</v>
      </c>
      <c r="D385" t="s">
        <v>36</v>
      </c>
      <c r="E385" t="s">
        <v>37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 t="s">
        <v>443</v>
      </c>
    </row>
    <row r="386" spans="1:11">
      <c r="A386" t="s">
        <v>305</v>
      </c>
      <c r="B386" t="s">
        <v>407</v>
      </c>
      <c r="C386" t="s">
        <v>408</v>
      </c>
      <c r="D386" t="s">
        <v>36</v>
      </c>
      <c r="E386" t="s">
        <v>37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 t="s">
        <v>443</v>
      </c>
    </row>
    <row r="387" spans="1:11">
      <c r="A387" t="s">
        <v>305</v>
      </c>
      <c r="B387" t="s">
        <v>409</v>
      </c>
      <c r="C387" t="s">
        <v>410</v>
      </c>
      <c r="D387" t="s">
        <v>36</v>
      </c>
      <c r="E387" t="s">
        <v>37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 t="s">
        <v>443</v>
      </c>
    </row>
    <row r="388" spans="1:11">
      <c r="A388" t="s">
        <v>305</v>
      </c>
      <c r="B388" t="s">
        <v>411</v>
      </c>
      <c r="C388" t="s">
        <v>412</v>
      </c>
      <c r="D388" t="s">
        <v>36</v>
      </c>
      <c r="E388" t="s">
        <v>37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 t="s">
        <v>443</v>
      </c>
    </row>
    <row r="389" spans="1:11">
      <c r="A389" t="s">
        <v>305</v>
      </c>
      <c r="B389" t="s">
        <v>413</v>
      </c>
      <c r="C389" t="s">
        <v>414</v>
      </c>
      <c r="D389" t="s">
        <v>36</v>
      </c>
      <c r="E389" t="s">
        <v>37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 t="s">
        <v>443</v>
      </c>
    </row>
    <row r="390" spans="1:11">
      <c r="A390" t="s">
        <v>305</v>
      </c>
      <c r="B390" t="s">
        <v>415</v>
      </c>
      <c r="C390" t="s">
        <v>416</v>
      </c>
      <c r="D390" t="s">
        <v>36</v>
      </c>
      <c r="E390" t="s">
        <v>37</v>
      </c>
      <c r="F390" s="7" t="s">
        <v>443</v>
      </c>
      <c r="G390" s="7" t="s">
        <v>443</v>
      </c>
      <c r="H390" s="7" t="s">
        <v>443</v>
      </c>
      <c r="I390" s="7" t="s">
        <v>443</v>
      </c>
      <c r="J390" s="7" t="s">
        <v>443</v>
      </c>
      <c r="K390" s="7" t="s">
        <v>443</v>
      </c>
    </row>
    <row r="391" spans="1:11">
      <c r="A391" t="s">
        <v>305</v>
      </c>
      <c r="B391" t="s">
        <v>417</v>
      </c>
      <c r="C391" t="s">
        <v>418</v>
      </c>
      <c r="D391" t="s">
        <v>36</v>
      </c>
      <c r="E391" t="s">
        <v>37</v>
      </c>
      <c r="F391" s="7" t="s">
        <v>443</v>
      </c>
      <c r="G391" s="7" t="s">
        <v>443</v>
      </c>
      <c r="H391" s="7" t="s">
        <v>443</v>
      </c>
      <c r="I391" s="7" t="s">
        <v>443</v>
      </c>
      <c r="J391" s="7" t="s">
        <v>443</v>
      </c>
      <c r="K391" s="7" t="s">
        <v>443</v>
      </c>
    </row>
    <row r="392" spans="1:11">
      <c r="A392" t="s">
        <v>305</v>
      </c>
      <c r="B392" t="s">
        <v>419</v>
      </c>
      <c r="C392" t="s">
        <v>420</v>
      </c>
      <c r="D392" t="s">
        <v>36</v>
      </c>
      <c r="E392" t="s">
        <v>37</v>
      </c>
      <c r="F392" s="7" t="s">
        <v>443</v>
      </c>
      <c r="G392" s="7" t="s">
        <v>443</v>
      </c>
      <c r="H392" s="7" t="s">
        <v>443</v>
      </c>
      <c r="I392" s="7" t="s">
        <v>443</v>
      </c>
      <c r="J392" s="7" t="s">
        <v>443</v>
      </c>
      <c r="K392" s="7" t="s">
        <v>443</v>
      </c>
    </row>
    <row r="393" spans="1:11">
      <c r="A393" t="s">
        <v>305</v>
      </c>
      <c r="B393" t="s">
        <v>421</v>
      </c>
      <c r="C393" t="s">
        <v>422</v>
      </c>
      <c r="D393" t="s">
        <v>36</v>
      </c>
      <c r="E393" t="s">
        <v>37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</row>
    <row r="394" spans="1:11">
      <c r="A394" t="s">
        <v>305</v>
      </c>
      <c r="B394" t="s">
        <v>423</v>
      </c>
      <c r="C394" t="s">
        <v>424</v>
      </c>
      <c r="D394" t="s">
        <v>36</v>
      </c>
      <c r="E394" t="s">
        <v>37</v>
      </c>
      <c r="F394" s="7" t="s">
        <v>443</v>
      </c>
      <c r="G394" s="7" t="s">
        <v>443</v>
      </c>
      <c r="H394" s="7" t="s">
        <v>443</v>
      </c>
      <c r="I394" s="7" t="s">
        <v>443</v>
      </c>
      <c r="J394" s="7" t="s">
        <v>443</v>
      </c>
      <c r="K394" s="7" t="s">
        <v>443</v>
      </c>
    </row>
    <row r="395" spans="1:11">
      <c r="A395" t="s">
        <v>305</v>
      </c>
      <c r="B395" t="s">
        <v>425</v>
      </c>
      <c r="C395" t="s">
        <v>426</v>
      </c>
      <c r="D395" t="s">
        <v>36</v>
      </c>
      <c r="E395" t="s">
        <v>37</v>
      </c>
      <c r="F395" s="7" t="s">
        <v>443</v>
      </c>
      <c r="G395" s="7" t="s">
        <v>443</v>
      </c>
      <c r="H395" s="7" t="s">
        <v>443</v>
      </c>
      <c r="I395" s="7" t="s">
        <v>443</v>
      </c>
      <c r="J395" s="7" t="s">
        <v>443</v>
      </c>
      <c r="K395" s="7">
        <v>0.10709855015828</v>
      </c>
    </row>
    <row r="396" spans="1:11">
      <c r="A396" t="s">
        <v>305</v>
      </c>
      <c r="B396" t="s">
        <v>427</v>
      </c>
      <c r="C396" t="s">
        <v>428</v>
      </c>
      <c r="D396" t="s">
        <v>36</v>
      </c>
      <c r="E396" t="s">
        <v>37</v>
      </c>
      <c r="F396" s="7" t="s">
        <v>443</v>
      </c>
      <c r="G396" s="7" t="s">
        <v>443</v>
      </c>
      <c r="H396" s="7" t="s">
        <v>443</v>
      </c>
      <c r="I396" s="7" t="s">
        <v>443</v>
      </c>
      <c r="J396" s="7" t="s">
        <v>443</v>
      </c>
      <c r="K396" s="7" t="s">
        <v>443</v>
      </c>
    </row>
    <row r="397" spans="1:11">
      <c r="A397" t="s">
        <v>306</v>
      </c>
      <c r="B397" t="s">
        <v>369</v>
      </c>
      <c r="C397" t="s">
        <v>370</v>
      </c>
      <c r="D397" t="s">
        <v>36</v>
      </c>
      <c r="E397" t="s">
        <v>37</v>
      </c>
      <c r="F397" s="7" t="s">
        <v>443</v>
      </c>
      <c r="G397" s="7" t="s">
        <v>443</v>
      </c>
      <c r="H397" s="7" t="s">
        <v>443</v>
      </c>
      <c r="I397" s="7" t="s">
        <v>443</v>
      </c>
      <c r="J397" s="7" t="s">
        <v>443</v>
      </c>
      <c r="K397" s="7">
        <v>25.529957694013898</v>
      </c>
    </row>
    <row r="398" spans="1:11">
      <c r="A398" t="s">
        <v>306</v>
      </c>
      <c r="B398" t="s">
        <v>371</v>
      </c>
      <c r="C398" t="s">
        <v>372</v>
      </c>
      <c r="D398" t="s">
        <v>36</v>
      </c>
      <c r="E398" t="s">
        <v>37</v>
      </c>
      <c r="F398" s="7" t="s">
        <v>443</v>
      </c>
      <c r="G398" s="7" t="s">
        <v>443</v>
      </c>
      <c r="H398" s="7" t="s">
        <v>443</v>
      </c>
      <c r="I398" s="7" t="s">
        <v>443</v>
      </c>
      <c r="J398" s="7" t="s">
        <v>443</v>
      </c>
      <c r="K398" s="7">
        <v>138.03129606412799</v>
      </c>
    </row>
    <row r="399" spans="1:11">
      <c r="A399" t="s">
        <v>306</v>
      </c>
      <c r="B399" t="s">
        <v>373</v>
      </c>
      <c r="C399" t="s">
        <v>374</v>
      </c>
      <c r="D399" t="s">
        <v>36</v>
      </c>
      <c r="E399" t="s">
        <v>37</v>
      </c>
      <c r="F399" s="7" t="s">
        <v>443</v>
      </c>
      <c r="G399" s="7" t="s">
        <v>443</v>
      </c>
      <c r="H399" s="7" t="s">
        <v>443</v>
      </c>
      <c r="I399" s="7" t="s">
        <v>443</v>
      </c>
      <c r="J399" s="7" t="s">
        <v>443</v>
      </c>
      <c r="K399" s="7" t="s">
        <v>443</v>
      </c>
    </row>
    <row r="400" spans="1:11">
      <c r="A400" t="s">
        <v>306</v>
      </c>
      <c r="B400" t="s">
        <v>375</v>
      </c>
      <c r="C400" t="s">
        <v>376</v>
      </c>
      <c r="D400" t="s">
        <v>36</v>
      </c>
      <c r="E400" t="s">
        <v>37</v>
      </c>
      <c r="F400" s="7" t="s">
        <v>443</v>
      </c>
      <c r="G400" s="7" t="s">
        <v>443</v>
      </c>
      <c r="H400" s="7" t="s">
        <v>443</v>
      </c>
      <c r="I400" s="7" t="s">
        <v>443</v>
      </c>
      <c r="J400" s="7" t="s">
        <v>443</v>
      </c>
      <c r="K400" s="7" t="s">
        <v>443</v>
      </c>
    </row>
    <row r="401" spans="1:11">
      <c r="A401" t="s">
        <v>306</v>
      </c>
      <c r="B401" t="s">
        <v>377</v>
      </c>
      <c r="C401" t="s">
        <v>378</v>
      </c>
      <c r="D401" t="s">
        <v>36</v>
      </c>
      <c r="E401" t="s">
        <v>37</v>
      </c>
      <c r="F401" s="7" t="s">
        <v>443</v>
      </c>
      <c r="G401" s="7" t="s">
        <v>443</v>
      </c>
      <c r="H401" s="7" t="s">
        <v>443</v>
      </c>
      <c r="I401" s="7" t="s">
        <v>443</v>
      </c>
      <c r="J401" s="7" t="s">
        <v>443</v>
      </c>
      <c r="K401" s="7">
        <v>6.7919</v>
      </c>
    </row>
    <row r="402" spans="1:11">
      <c r="A402" t="s">
        <v>306</v>
      </c>
      <c r="B402" t="s">
        <v>379</v>
      </c>
      <c r="C402" t="s">
        <v>380</v>
      </c>
      <c r="D402" t="s">
        <v>36</v>
      </c>
      <c r="E402" t="s">
        <v>37</v>
      </c>
      <c r="F402" s="7" t="s">
        <v>443</v>
      </c>
      <c r="G402" s="7" t="s">
        <v>443</v>
      </c>
      <c r="H402" s="7" t="s">
        <v>443</v>
      </c>
      <c r="I402" s="7" t="s">
        <v>443</v>
      </c>
      <c r="J402" s="7" t="s">
        <v>443</v>
      </c>
      <c r="K402" s="7">
        <v>12.042246241858599</v>
      </c>
    </row>
    <row r="403" spans="1:11">
      <c r="A403" t="s">
        <v>306</v>
      </c>
      <c r="B403" t="s">
        <v>381</v>
      </c>
      <c r="C403" t="s">
        <v>382</v>
      </c>
      <c r="D403" t="s">
        <v>36</v>
      </c>
      <c r="E403" t="s">
        <v>37</v>
      </c>
      <c r="F403" s="7" t="s">
        <v>443</v>
      </c>
      <c r="G403" s="7" t="s">
        <v>443</v>
      </c>
      <c r="H403" s="7" t="s">
        <v>443</v>
      </c>
      <c r="I403" s="7" t="s">
        <v>443</v>
      </c>
      <c r="J403" s="7" t="s">
        <v>443</v>
      </c>
      <c r="K403" s="7" t="s">
        <v>443</v>
      </c>
    </row>
    <row r="404" spans="1:11">
      <c r="A404" t="s">
        <v>306</v>
      </c>
      <c r="B404" t="s">
        <v>383</v>
      </c>
      <c r="C404" t="s">
        <v>384</v>
      </c>
      <c r="D404" t="s">
        <v>36</v>
      </c>
      <c r="E404" t="s">
        <v>37</v>
      </c>
      <c r="F404" s="7" t="s">
        <v>443</v>
      </c>
      <c r="G404" s="7" t="s">
        <v>443</v>
      </c>
      <c r="H404" s="7" t="s">
        <v>443</v>
      </c>
      <c r="I404" s="7" t="s">
        <v>443</v>
      </c>
      <c r="J404" s="7" t="s">
        <v>443</v>
      </c>
      <c r="K404" s="7" t="s">
        <v>443</v>
      </c>
    </row>
    <row r="405" spans="1:11">
      <c r="A405" t="s">
        <v>306</v>
      </c>
      <c r="B405" t="s">
        <v>385</v>
      </c>
      <c r="C405" t="s">
        <v>386</v>
      </c>
      <c r="D405" t="s">
        <v>36</v>
      </c>
      <c r="E405" t="s">
        <v>37</v>
      </c>
      <c r="F405" s="7" t="s">
        <v>443</v>
      </c>
      <c r="G405" s="7" t="s">
        <v>443</v>
      </c>
      <c r="H405" s="7" t="s">
        <v>443</v>
      </c>
      <c r="I405" s="7" t="s">
        <v>443</v>
      </c>
      <c r="J405" s="7" t="s">
        <v>443</v>
      </c>
      <c r="K405" s="7">
        <v>0</v>
      </c>
    </row>
    <row r="406" spans="1:11">
      <c r="A406" t="s">
        <v>306</v>
      </c>
      <c r="B406" t="s">
        <v>387</v>
      </c>
      <c r="C406" t="s">
        <v>388</v>
      </c>
      <c r="D406" t="s">
        <v>36</v>
      </c>
      <c r="E406" t="s">
        <v>37</v>
      </c>
      <c r="F406" s="7" t="s">
        <v>443</v>
      </c>
      <c r="G406" s="7" t="s">
        <v>443</v>
      </c>
      <c r="H406" s="7" t="s">
        <v>443</v>
      </c>
      <c r="I406" s="7" t="s">
        <v>443</v>
      </c>
      <c r="J406" s="7" t="s">
        <v>443</v>
      </c>
      <c r="K406" s="7">
        <v>1.21216086315508</v>
      </c>
    </row>
    <row r="407" spans="1:11">
      <c r="A407" t="s">
        <v>306</v>
      </c>
      <c r="B407" t="s">
        <v>389</v>
      </c>
      <c r="C407" t="s">
        <v>390</v>
      </c>
      <c r="D407" t="s">
        <v>36</v>
      </c>
      <c r="E407" t="s">
        <v>37</v>
      </c>
      <c r="F407" s="7" t="s">
        <v>443</v>
      </c>
      <c r="G407" s="7" t="s">
        <v>443</v>
      </c>
      <c r="H407" s="7" t="s">
        <v>443</v>
      </c>
      <c r="I407" s="7" t="s">
        <v>443</v>
      </c>
      <c r="J407" s="7" t="s">
        <v>443</v>
      </c>
      <c r="K407" s="7" t="s">
        <v>443</v>
      </c>
    </row>
    <row r="408" spans="1:11">
      <c r="A408" t="s">
        <v>306</v>
      </c>
      <c r="B408" t="s">
        <v>391</v>
      </c>
      <c r="C408" t="s">
        <v>392</v>
      </c>
      <c r="D408" t="s">
        <v>36</v>
      </c>
      <c r="E408" t="s">
        <v>37</v>
      </c>
      <c r="F408" s="7" t="s">
        <v>443</v>
      </c>
      <c r="G408" s="7" t="s">
        <v>443</v>
      </c>
      <c r="H408" s="7" t="s">
        <v>443</v>
      </c>
      <c r="I408" s="7" t="s">
        <v>443</v>
      </c>
      <c r="J408" s="7" t="s">
        <v>443</v>
      </c>
      <c r="K408" s="7" t="s">
        <v>443</v>
      </c>
    </row>
    <row r="409" spans="1:11">
      <c r="A409" t="s">
        <v>306</v>
      </c>
      <c r="B409" t="s">
        <v>393</v>
      </c>
      <c r="C409" t="s">
        <v>394</v>
      </c>
      <c r="D409" t="s">
        <v>36</v>
      </c>
      <c r="E409" t="s">
        <v>37</v>
      </c>
      <c r="F409" s="7" t="s">
        <v>443</v>
      </c>
      <c r="G409" s="7" t="s">
        <v>443</v>
      </c>
      <c r="H409" s="7" t="s">
        <v>443</v>
      </c>
      <c r="I409" s="7" t="s">
        <v>443</v>
      </c>
      <c r="J409" s="7" t="s">
        <v>443</v>
      </c>
      <c r="K409" s="7">
        <v>0</v>
      </c>
    </row>
    <row r="410" spans="1:11">
      <c r="A410" t="s">
        <v>306</v>
      </c>
      <c r="B410" t="s">
        <v>395</v>
      </c>
      <c r="C410" t="s">
        <v>396</v>
      </c>
      <c r="D410" t="s">
        <v>36</v>
      </c>
      <c r="E410" t="s">
        <v>37</v>
      </c>
      <c r="F410" s="7" t="s">
        <v>443</v>
      </c>
      <c r="G410" s="7" t="s">
        <v>443</v>
      </c>
      <c r="H410" s="7" t="s">
        <v>443</v>
      </c>
      <c r="I410" s="7" t="s">
        <v>443</v>
      </c>
      <c r="J410" s="7" t="s">
        <v>443</v>
      </c>
      <c r="K410" s="7">
        <v>0</v>
      </c>
    </row>
    <row r="411" spans="1:11">
      <c r="A411" t="s">
        <v>306</v>
      </c>
      <c r="B411" t="s">
        <v>397</v>
      </c>
      <c r="C411" t="s">
        <v>398</v>
      </c>
      <c r="D411" t="s">
        <v>36</v>
      </c>
      <c r="E411" t="s">
        <v>37</v>
      </c>
      <c r="F411" s="7" t="s">
        <v>443</v>
      </c>
      <c r="G411" s="7" t="s">
        <v>443</v>
      </c>
      <c r="H411" s="7" t="s">
        <v>443</v>
      </c>
      <c r="I411" s="7" t="s">
        <v>443</v>
      </c>
      <c r="J411" s="7" t="s">
        <v>443</v>
      </c>
      <c r="K411" s="7">
        <v>0</v>
      </c>
    </row>
    <row r="412" spans="1:11">
      <c r="A412" t="s">
        <v>306</v>
      </c>
      <c r="B412" t="s">
        <v>399</v>
      </c>
      <c r="C412" t="s">
        <v>400</v>
      </c>
      <c r="D412" t="s">
        <v>36</v>
      </c>
      <c r="E412" t="s">
        <v>37</v>
      </c>
      <c r="F412" s="7" t="s">
        <v>443</v>
      </c>
      <c r="G412" s="7" t="s">
        <v>443</v>
      </c>
      <c r="H412" s="7" t="s">
        <v>443</v>
      </c>
      <c r="I412" s="7" t="s">
        <v>443</v>
      </c>
      <c r="J412" s="7" t="s">
        <v>443</v>
      </c>
      <c r="K412" s="7">
        <v>0</v>
      </c>
    </row>
    <row r="413" spans="1:11">
      <c r="A413" t="s">
        <v>306</v>
      </c>
      <c r="B413" t="s">
        <v>401</v>
      </c>
      <c r="C413" t="s">
        <v>402</v>
      </c>
      <c r="D413" t="s">
        <v>36</v>
      </c>
      <c r="E413" t="s">
        <v>37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 t="s">
        <v>443</v>
      </c>
    </row>
    <row r="414" spans="1:11">
      <c r="A414" t="s">
        <v>306</v>
      </c>
      <c r="B414" t="s">
        <v>403</v>
      </c>
      <c r="C414" t="s">
        <v>404</v>
      </c>
      <c r="D414" t="s">
        <v>36</v>
      </c>
      <c r="E414" t="s">
        <v>37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 t="s">
        <v>443</v>
      </c>
    </row>
    <row r="415" spans="1:11">
      <c r="A415" t="s">
        <v>306</v>
      </c>
      <c r="B415" t="s">
        <v>405</v>
      </c>
      <c r="C415" t="s">
        <v>406</v>
      </c>
      <c r="D415" t="s">
        <v>36</v>
      </c>
      <c r="E415" t="s">
        <v>37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 t="s">
        <v>443</v>
      </c>
    </row>
    <row r="416" spans="1:11">
      <c r="A416" t="s">
        <v>306</v>
      </c>
      <c r="B416" t="s">
        <v>407</v>
      </c>
      <c r="C416" t="s">
        <v>408</v>
      </c>
      <c r="D416" t="s">
        <v>36</v>
      </c>
      <c r="E416" t="s">
        <v>37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 t="s">
        <v>443</v>
      </c>
    </row>
    <row r="417" spans="1:11">
      <c r="A417" t="s">
        <v>306</v>
      </c>
      <c r="B417" t="s">
        <v>409</v>
      </c>
      <c r="C417" t="s">
        <v>410</v>
      </c>
      <c r="D417" t="s">
        <v>36</v>
      </c>
      <c r="E417" t="s">
        <v>37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 t="s">
        <v>443</v>
      </c>
    </row>
    <row r="418" spans="1:11">
      <c r="A418" t="s">
        <v>306</v>
      </c>
      <c r="B418" t="s">
        <v>411</v>
      </c>
      <c r="C418" t="s">
        <v>412</v>
      </c>
      <c r="D418" t="s">
        <v>36</v>
      </c>
      <c r="E418" t="s">
        <v>37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 t="s">
        <v>443</v>
      </c>
    </row>
    <row r="419" spans="1:11">
      <c r="A419" t="s">
        <v>306</v>
      </c>
      <c r="B419" t="s">
        <v>413</v>
      </c>
      <c r="C419" t="s">
        <v>414</v>
      </c>
      <c r="D419" t="s">
        <v>36</v>
      </c>
      <c r="E419" t="s">
        <v>37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 t="s">
        <v>443</v>
      </c>
    </row>
    <row r="420" spans="1:11">
      <c r="A420" t="s">
        <v>306</v>
      </c>
      <c r="B420" t="s">
        <v>415</v>
      </c>
      <c r="C420" t="s">
        <v>416</v>
      </c>
      <c r="D420" t="s">
        <v>36</v>
      </c>
      <c r="E420" t="s">
        <v>37</v>
      </c>
      <c r="F420" s="7" t="s">
        <v>443</v>
      </c>
      <c r="G420" s="7" t="s">
        <v>443</v>
      </c>
      <c r="H420" s="7" t="s">
        <v>443</v>
      </c>
      <c r="I420" s="7" t="s">
        <v>443</v>
      </c>
      <c r="J420" s="7" t="s">
        <v>443</v>
      </c>
      <c r="K420" s="7" t="s">
        <v>443</v>
      </c>
    </row>
    <row r="421" spans="1:11">
      <c r="A421" t="s">
        <v>306</v>
      </c>
      <c r="B421" t="s">
        <v>417</v>
      </c>
      <c r="C421" t="s">
        <v>418</v>
      </c>
      <c r="D421" t="s">
        <v>36</v>
      </c>
      <c r="E421" t="s">
        <v>37</v>
      </c>
      <c r="F421" s="7" t="s">
        <v>443</v>
      </c>
      <c r="G421" s="7" t="s">
        <v>443</v>
      </c>
      <c r="H421" s="7" t="s">
        <v>443</v>
      </c>
      <c r="I421" s="7" t="s">
        <v>443</v>
      </c>
      <c r="J421" s="7" t="s">
        <v>443</v>
      </c>
      <c r="K421" s="7" t="s">
        <v>443</v>
      </c>
    </row>
    <row r="422" spans="1:11">
      <c r="A422" t="s">
        <v>306</v>
      </c>
      <c r="B422" t="s">
        <v>419</v>
      </c>
      <c r="C422" t="s">
        <v>420</v>
      </c>
      <c r="D422" t="s">
        <v>36</v>
      </c>
      <c r="E422" t="s">
        <v>37</v>
      </c>
      <c r="F422" s="7" t="s">
        <v>443</v>
      </c>
      <c r="G422" s="7" t="s">
        <v>443</v>
      </c>
      <c r="H422" s="7" t="s">
        <v>443</v>
      </c>
      <c r="I422" s="7" t="s">
        <v>443</v>
      </c>
      <c r="J422" s="7" t="s">
        <v>443</v>
      </c>
      <c r="K422" s="7" t="s">
        <v>443</v>
      </c>
    </row>
    <row r="423" spans="1:11">
      <c r="A423" t="s">
        <v>306</v>
      </c>
      <c r="B423" t="s">
        <v>421</v>
      </c>
      <c r="C423" t="s">
        <v>422</v>
      </c>
      <c r="D423" t="s">
        <v>36</v>
      </c>
      <c r="E423" t="s">
        <v>37</v>
      </c>
      <c r="F423" s="7">
        <v>12.2853001831573</v>
      </c>
      <c r="G423" s="7">
        <v>12.2853001831573</v>
      </c>
      <c r="H423" s="7">
        <v>12.2853001831573</v>
      </c>
      <c r="I423" s="7">
        <v>12.2853001831573</v>
      </c>
      <c r="J423" s="7">
        <v>12.2853001831573</v>
      </c>
      <c r="K423" s="7">
        <v>61.426500915786598</v>
      </c>
    </row>
    <row r="424" spans="1:11">
      <c r="A424" t="s">
        <v>306</v>
      </c>
      <c r="B424" t="s">
        <v>423</v>
      </c>
      <c r="C424" t="s">
        <v>424</v>
      </c>
      <c r="D424" t="s">
        <v>36</v>
      </c>
      <c r="E424" t="s">
        <v>37</v>
      </c>
      <c r="F424" s="7" t="s">
        <v>443</v>
      </c>
      <c r="G424" s="7" t="s">
        <v>443</v>
      </c>
      <c r="H424" s="7" t="s">
        <v>443</v>
      </c>
      <c r="I424" s="7" t="s">
        <v>443</v>
      </c>
      <c r="J424" s="7" t="s">
        <v>443</v>
      </c>
      <c r="K424" s="7" t="s">
        <v>443</v>
      </c>
    </row>
    <row r="425" spans="1:11">
      <c r="A425" t="s">
        <v>306</v>
      </c>
      <c r="B425" t="s">
        <v>425</v>
      </c>
      <c r="C425" t="s">
        <v>426</v>
      </c>
      <c r="D425" t="s">
        <v>36</v>
      </c>
      <c r="E425" t="s">
        <v>37</v>
      </c>
      <c r="F425" s="7" t="s">
        <v>443</v>
      </c>
      <c r="G425" s="7" t="s">
        <v>443</v>
      </c>
      <c r="H425" s="7" t="s">
        <v>443</v>
      </c>
      <c r="I425" s="7" t="s">
        <v>443</v>
      </c>
      <c r="J425" s="7" t="s">
        <v>443</v>
      </c>
      <c r="K425" s="7">
        <v>0</v>
      </c>
    </row>
    <row r="426" spans="1:11">
      <c r="A426" t="s">
        <v>306</v>
      </c>
      <c r="B426" t="s">
        <v>427</v>
      </c>
      <c r="C426" t="s">
        <v>428</v>
      </c>
      <c r="D426" t="s">
        <v>36</v>
      </c>
      <c r="E426" t="s">
        <v>37</v>
      </c>
      <c r="F426" s="7" t="s">
        <v>443</v>
      </c>
      <c r="G426" s="7" t="s">
        <v>443</v>
      </c>
      <c r="H426" s="7" t="s">
        <v>443</v>
      </c>
      <c r="I426" s="7" t="s">
        <v>443</v>
      </c>
      <c r="J426" s="7" t="s">
        <v>443</v>
      </c>
      <c r="K426" s="7" t="s">
        <v>443</v>
      </c>
    </row>
    <row r="427" spans="1:11">
      <c r="A427" t="s">
        <v>307</v>
      </c>
      <c r="B427" t="s">
        <v>369</v>
      </c>
      <c r="C427" t="s">
        <v>370</v>
      </c>
      <c r="D427" t="s">
        <v>36</v>
      </c>
      <c r="E427" t="s">
        <v>37</v>
      </c>
      <c r="F427" s="7" t="s">
        <v>443</v>
      </c>
      <c r="G427" s="7" t="s">
        <v>443</v>
      </c>
      <c r="H427" s="7" t="s">
        <v>443</v>
      </c>
      <c r="I427" s="7" t="s">
        <v>443</v>
      </c>
      <c r="J427" s="7" t="s">
        <v>443</v>
      </c>
      <c r="K427" s="7">
        <v>74.963597718697102</v>
      </c>
    </row>
    <row r="428" spans="1:11">
      <c r="A428" t="s">
        <v>307</v>
      </c>
      <c r="B428" t="s">
        <v>371</v>
      </c>
      <c r="C428" t="s">
        <v>372</v>
      </c>
      <c r="D428" t="s">
        <v>36</v>
      </c>
      <c r="E428" t="s">
        <v>37</v>
      </c>
      <c r="F428" s="7" t="s">
        <v>443</v>
      </c>
      <c r="G428" s="7" t="s">
        <v>443</v>
      </c>
      <c r="H428" s="7" t="s">
        <v>443</v>
      </c>
      <c r="I428" s="7" t="s">
        <v>443</v>
      </c>
      <c r="J428" s="7" t="s">
        <v>443</v>
      </c>
      <c r="K428" s="7">
        <v>661.24349002987503</v>
      </c>
    </row>
    <row r="429" spans="1:11">
      <c r="A429" t="s">
        <v>307</v>
      </c>
      <c r="B429" t="s">
        <v>373</v>
      </c>
      <c r="C429" t="s">
        <v>374</v>
      </c>
      <c r="D429" t="s">
        <v>36</v>
      </c>
      <c r="E429" t="s">
        <v>37</v>
      </c>
      <c r="F429" s="7" t="s">
        <v>443</v>
      </c>
      <c r="G429" s="7" t="s">
        <v>443</v>
      </c>
      <c r="H429" s="7" t="s">
        <v>443</v>
      </c>
      <c r="I429" s="7" t="s">
        <v>443</v>
      </c>
      <c r="J429" s="7" t="s">
        <v>443</v>
      </c>
      <c r="K429" s="7" t="s">
        <v>443</v>
      </c>
    </row>
    <row r="430" spans="1:11">
      <c r="A430" t="s">
        <v>307</v>
      </c>
      <c r="B430" t="s">
        <v>375</v>
      </c>
      <c r="C430" t="s">
        <v>376</v>
      </c>
      <c r="D430" t="s">
        <v>36</v>
      </c>
      <c r="E430" t="s">
        <v>37</v>
      </c>
      <c r="F430" s="7" t="s">
        <v>443</v>
      </c>
      <c r="G430" s="7" t="s">
        <v>443</v>
      </c>
      <c r="H430" s="7" t="s">
        <v>443</v>
      </c>
      <c r="I430" s="7" t="s">
        <v>443</v>
      </c>
      <c r="J430" s="7" t="s">
        <v>443</v>
      </c>
      <c r="K430" s="7" t="s">
        <v>443</v>
      </c>
    </row>
    <row r="431" spans="1:11">
      <c r="A431" t="s">
        <v>307</v>
      </c>
      <c r="B431" t="s">
        <v>377</v>
      </c>
      <c r="C431" t="s">
        <v>378</v>
      </c>
      <c r="D431" t="s">
        <v>36</v>
      </c>
      <c r="E431" t="s">
        <v>37</v>
      </c>
      <c r="F431" s="7" t="s">
        <v>443</v>
      </c>
      <c r="G431" s="7" t="s">
        <v>443</v>
      </c>
      <c r="H431" s="7" t="s">
        <v>443</v>
      </c>
      <c r="I431" s="7" t="s">
        <v>443</v>
      </c>
      <c r="J431" s="7" t="s">
        <v>443</v>
      </c>
      <c r="K431" s="7">
        <v>40.761389469101701</v>
      </c>
    </row>
    <row r="432" spans="1:11">
      <c r="A432" t="s">
        <v>307</v>
      </c>
      <c r="B432" t="s">
        <v>379</v>
      </c>
      <c r="C432" t="s">
        <v>380</v>
      </c>
      <c r="D432" t="s">
        <v>36</v>
      </c>
      <c r="E432" t="s">
        <v>37</v>
      </c>
      <c r="F432" s="7" t="s">
        <v>443</v>
      </c>
      <c r="G432" s="7" t="s">
        <v>443</v>
      </c>
      <c r="H432" s="7" t="s">
        <v>443</v>
      </c>
      <c r="I432" s="7" t="s">
        <v>443</v>
      </c>
      <c r="J432" s="7" t="s">
        <v>443</v>
      </c>
      <c r="K432" s="7">
        <v>121.6589873914</v>
      </c>
    </row>
    <row r="433" spans="1:11">
      <c r="A433" t="s">
        <v>307</v>
      </c>
      <c r="B433" t="s">
        <v>381</v>
      </c>
      <c r="C433" t="s">
        <v>382</v>
      </c>
      <c r="D433" t="s">
        <v>36</v>
      </c>
      <c r="E433" t="s">
        <v>37</v>
      </c>
      <c r="F433" s="7" t="s">
        <v>443</v>
      </c>
      <c r="G433" s="7" t="s">
        <v>443</v>
      </c>
      <c r="H433" s="7" t="s">
        <v>443</v>
      </c>
      <c r="I433" s="7" t="s">
        <v>443</v>
      </c>
      <c r="J433" s="7" t="s">
        <v>443</v>
      </c>
      <c r="K433" s="7" t="s">
        <v>443</v>
      </c>
    </row>
    <row r="434" spans="1:11">
      <c r="A434" t="s">
        <v>307</v>
      </c>
      <c r="B434" t="s">
        <v>383</v>
      </c>
      <c r="C434" t="s">
        <v>384</v>
      </c>
      <c r="D434" t="s">
        <v>36</v>
      </c>
      <c r="E434" t="s">
        <v>37</v>
      </c>
      <c r="F434" s="7" t="s">
        <v>443</v>
      </c>
      <c r="G434" s="7" t="s">
        <v>443</v>
      </c>
      <c r="H434" s="7" t="s">
        <v>443</v>
      </c>
      <c r="I434" s="7" t="s">
        <v>443</v>
      </c>
      <c r="J434" s="7" t="s">
        <v>443</v>
      </c>
      <c r="K434" s="7" t="s">
        <v>443</v>
      </c>
    </row>
    <row r="435" spans="1:11">
      <c r="A435" t="s">
        <v>307</v>
      </c>
      <c r="B435" t="s">
        <v>385</v>
      </c>
      <c r="C435" t="s">
        <v>386</v>
      </c>
      <c r="D435" t="s">
        <v>36</v>
      </c>
      <c r="E435" t="s">
        <v>37</v>
      </c>
      <c r="F435" s="7" t="s">
        <v>443</v>
      </c>
      <c r="G435" s="7" t="s">
        <v>443</v>
      </c>
      <c r="H435" s="7" t="s">
        <v>443</v>
      </c>
      <c r="I435" s="7" t="s">
        <v>443</v>
      </c>
      <c r="J435" s="7" t="s">
        <v>443</v>
      </c>
      <c r="K435" s="7">
        <v>0</v>
      </c>
    </row>
    <row r="436" spans="1:11">
      <c r="A436" t="s">
        <v>307</v>
      </c>
      <c r="B436" t="s">
        <v>387</v>
      </c>
      <c r="C436" t="s">
        <v>388</v>
      </c>
      <c r="D436" t="s">
        <v>36</v>
      </c>
      <c r="E436" t="s">
        <v>37</v>
      </c>
      <c r="F436" s="7" t="s">
        <v>443</v>
      </c>
      <c r="G436" s="7" t="s">
        <v>443</v>
      </c>
      <c r="H436" s="7" t="s">
        <v>443</v>
      </c>
      <c r="I436" s="7" t="s">
        <v>443</v>
      </c>
      <c r="J436" s="7" t="s">
        <v>443</v>
      </c>
      <c r="K436" s="7">
        <v>2.1565753509144598</v>
      </c>
    </row>
    <row r="437" spans="1:11">
      <c r="A437" t="s">
        <v>307</v>
      </c>
      <c r="B437" t="s">
        <v>389</v>
      </c>
      <c r="C437" t="s">
        <v>390</v>
      </c>
      <c r="D437" t="s">
        <v>36</v>
      </c>
      <c r="E437" t="s">
        <v>37</v>
      </c>
      <c r="F437" s="7" t="s">
        <v>443</v>
      </c>
      <c r="G437" s="7" t="s">
        <v>443</v>
      </c>
      <c r="H437" s="7" t="s">
        <v>443</v>
      </c>
      <c r="I437" s="7" t="s">
        <v>443</v>
      </c>
      <c r="J437" s="7" t="s">
        <v>443</v>
      </c>
      <c r="K437" s="7" t="s">
        <v>443</v>
      </c>
    </row>
    <row r="438" spans="1:11">
      <c r="A438" t="s">
        <v>307</v>
      </c>
      <c r="B438" t="s">
        <v>391</v>
      </c>
      <c r="C438" t="s">
        <v>392</v>
      </c>
      <c r="D438" t="s">
        <v>36</v>
      </c>
      <c r="E438" t="s">
        <v>37</v>
      </c>
      <c r="F438" s="7" t="s">
        <v>443</v>
      </c>
      <c r="G438" s="7" t="s">
        <v>443</v>
      </c>
      <c r="H438" s="7" t="s">
        <v>443</v>
      </c>
      <c r="I438" s="7" t="s">
        <v>443</v>
      </c>
      <c r="J438" s="7" t="s">
        <v>443</v>
      </c>
      <c r="K438" s="7" t="s">
        <v>443</v>
      </c>
    </row>
    <row r="439" spans="1:11">
      <c r="A439" t="s">
        <v>307</v>
      </c>
      <c r="B439" t="s">
        <v>393</v>
      </c>
      <c r="C439" t="s">
        <v>394</v>
      </c>
      <c r="D439" t="s">
        <v>36</v>
      </c>
      <c r="E439" t="s">
        <v>37</v>
      </c>
      <c r="F439" s="7" t="s">
        <v>443</v>
      </c>
      <c r="G439" s="7" t="s">
        <v>443</v>
      </c>
      <c r="H439" s="7" t="s">
        <v>443</v>
      </c>
      <c r="I439" s="7" t="s">
        <v>443</v>
      </c>
      <c r="J439" s="7" t="s">
        <v>443</v>
      </c>
      <c r="K439" s="7">
        <v>0</v>
      </c>
    </row>
    <row r="440" spans="1:11">
      <c r="A440" t="s">
        <v>307</v>
      </c>
      <c r="B440" t="s">
        <v>395</v>
      </c>
      <c r="C440" t="s">
        <v>396</v>
      </c>
      <c r="D440" t="s">
        <v>36</v>
      </c>
      <c r="E440" t="s">
        <v>37</v>
      </c>
      <c r="F440" s="7" t="s">
        <v>443</v>
      </c>
      <c r="G440" s="7" t="s">
        <v>443</v>
      </c>
      <c r="H440" s="7" t="s">
        <v>443</v>
      </c>
      <c r="I440" s="7" t="s">
        <v>443</v>
      </c>
      <c r="J440" s="7" t="s">
        <v>443</v>
      </c>
      <c r="K440" s="7">
        <v>0</v>
      </c>
    </row>
    <row r="441" spans="1:11">
      <c r="A441" t="s">
        <v>307</v>
      </c>
      <c r="B441" t="s">
        <v>397</v>
      </c>
      <c r="C441" t="s">
        <v>398</v>
      </c>
      <c r="D441" t="s">
        <v>36</v>
      </c>
      <c r="E441" t="s">
        <v>37</v>
      </c>
      <c r="F441" s="7" t="s">
        <v>443</v>
      </c>
      <c r="G441" s="7" t="s">
        <v>443</v>
      </c>
      <c r="H441" s="7" t="s">
        <v>443</v>
      </c>
      <c r="I441" s="7" t="s">
        <v>443</v>
      </c>
      <c r="J441" s="7" t="s">
        <v>443</v>
      </c>
      <c r="K441" s="7">
        <v>0</v>
      </c>
    </row>
    <row r="442" spans="1:11">
      <c r="A442" t="s">
        <v>307</v>
      </c>
      <c r="B442" t="s">
        <v>399</v>
      </c>
      <c r="C442" t="s">
        <v>400</v>
      </c>
      <c r="D442" t="s">
        <v>36</v>
      </c>
      <c r="E442" t="s">
        <v>37</v>
      </c>
      <c r="F442" s="7" t="s">
        <v>443</v>
      </c>
      <c r="G442" s="7" t="s">
        <v>443</v>
      </c>
      <c r="H442" s="7" t="s">
        <v>443</v>
      </c>
      <c r="I442" s="7" t="s">
        <v>443</v>
      </c>
      <c r="J442" s="7" t="s">
        <v>443</v>
      </c>
      <c r="K442" s="7">
        <v>0</v>
      </c>
    </row>
    <row r="443" spans="1:11">
      <c r="A443" t="s">
        <v>307</v>
      </c>
      <c r="B443" t="s">
        <v>401</v>
      </c>
      <c r="C443" t="s">
        <v>402</v>
      </c>
      <c r="D443" t="s">
        <v>36</v>
      </c>
      <c r="E443" t="s">
        <v>37</v>
      </c>
      <c r="F443" s="7">
        <v>-3.6171733195134101E-2</v>
      </c>
      <c r="G443" s="7">
        <v>-3.5158924665670298E-2</v>
      </c>
      <c r="H443" s="7">
        <v>-3.3250840321652403E-2</v>
      </c>
      <c r="I443" s="7">
        <v>-3.1422044103961398E-2</v>
      </c>
      <c r="J443" s="7">
        <v>-2.9669591815649099E-2</v>
      </c>
      <c r="K443" s="7" t="s">
        <v>443</v>
      </c>
    </row>
    <row r="444" spans="1:11">
      <c r="A444" t="s">
        <v>307</v>
      </c>
      <c r="B444" t="s">
        <v>403</v>
      </c>
      <c r="C444" t="s">
        <v>404</v>
      </c>
      <c r="D444" t="s">
        <v>36</v>
      </c>
      <c r="E444" t="s">
        <v>37</v>
      </c>
      <c r="F444" s="7">
        <v>-0.16130637776208401</v>
      </c>
      <c r="G444" s="7">
        <v>-0.15298883435602501</v>
      </c>
      <c r="H444" s="7">
        <v>-0.14593424363391899</v>
      </c>
      <c r="I444" s="7">
        <v>-0.13825699405743</v>
      </c>
      <c r="J444" s="7">
        <v>-0.13089525801021701</v>
      </c>
      <c r="K444" s="7" t="s">
        <v>443</v>
      </c>
    </row>
    <row r="445" spans="1:11">
      <c r="A445" t="s">
        <v>307</v>
      </c>
      <c r="B445" t="s">
        <v>405</v>
      </c>
      <c r="C445" t="s">
        <v>406</v>
      </c>
      <c r="D445" t="s">
        <v>36</v>
      </c>
      <c r="E445" t="s">
        <v>37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 t="s">
        <v>443</v>
      </c>
    </row>
    <row r="446" spans="1:11">
      <c r="A446" t="s">
        <v>307</v>
      </c>
      <c r="B446" t="s">
        <v>407</v>
      </c>
      <c r="C446" t="s">
        <v>408</v>
      </c>
      <c r="D446" t="s">
        <v>36</v>
      </c>
      <c r="E446" t="s">
        <v>37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 t="s">
        <v>443</v>
      </c>
    </row>
    <row r="447" spans="1:11">
      <c r="A447" t="s">
        <v>307</v>
      </c>
      <c r="B447" t="s">
        <v>409</v>
      </c>
      <c r="C447" t="s">
        <v>410</v>
      </c>
      <c r="D447" t="s">
        <v>36</v>
      </c>
      <c r="E447" t="s">
        <v>37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 t="s">
        <v>443</v>
      </c>
    </row>
    <row r="448" spans="1:11">
      <c r="A448" t="s">
        <v>307</v>
      </c>
      <c r="B448" t="s">
        <v>411</v>
      </c>
      <c r="C448" t="s">
        <v>412</v>
      </c>
      <c r="D448" t="s">
        <v>36</v>
      </c>
      <c r="E448" t="s">
        <v>37</v>
      </c>
      <c r="F448" s="7">
        <v>0.52656043093035798</v>
      </c>
      <c r="G448" s="7">
        <v>0.512095561051225</v>
      </c>
      <c r="H448" s="7">
        <v>0.49797784804919099</v>
      </c>
      <c r="I448" s="7">
        <v>0.48419896015920499</v>
      </c>
      <c r="J448" s="7">
        <v>0.47075076557857998</v>
      </c>
      <c r="K448" s="7" t="s">
        <v>443</v>
      </c>
    </row>
    <row r="449" spans="1:11">
      <c r="A449" t="s">
        <v>307</v>
      </c>
      <c r="B449" t="s">
        <v>413</v>
      </c>
      <c r="C449" t="s">
        <v>414</v>
      </c>
      <c r="D449" t="s">
        <v>36</v>
      </c>
      <c r="E449" t="s">
        <v>37</v>
      </c>
      <c r="F449" s="7">
        <v>3.17861318198175</v>
      </c>
      <c r="G449" s="7">
        <v>3.09129513950707</v>
      </c>
      <c r="H449" s="7">
        <v>3.00607273005178</v>
      </c>
      <c r="I449" s="7">
        <v>2.9228956584234198</v>
      </c>
      <c r="J449" s="7">
        <v>2.84171483651413</v>
      </c>
      <c r="K449" s="7" t="s">
        <v>443</v>
      </c>
    </row>
    <row r="450" spans="1:11">
      <c r="A450" t="s">
        <v>307</v>
      </c>
      <c r="B450" t="s">
        <v>415</v>
      </c>
      <c r="C450" t="s">
        <v>416</v>
      </c>
      <c r="D450" t="s">
        <v>36</v>
      </c>
      <c r="E450" t="s">
        <v>37</v>
      </c>
      <c r="F450" s="7" t="s">
        <v>443</v>
      </c>
      <c r="G450" s="7" t="s">
        <v>443</v>
      </c>
      <c r="H450" s="7" t="s">
        <v>443</v>
      </c>
      <c r="I450" s="7" t="s">
        <v>443</v>
      </c>
      <c r="J450" s="7" t="s">
        <v>443</v>
      </c>
      <c r="K450" s="7" t="s">
        <v>443</v>
      </c>
    </row>
    <row r="451" spans="1:11">
      <c r="A451" t="s">
        <v>307</v>
      </c>
      <c r="B451" t="s">
        <v>417</v>
      </c>
      <c r="C451" t="s">
        <v>418</v>
      </c>
      <c r="D451" t="s">
        <v>36</v>
      </c>
      <c r="E451" t="s">
        <v>37</v>
      </c>
      <c r="F451" s="7" t="s">
        <v>443</v>
      </c>
      <c r="G451" s="7" t="s">
        <v>443</v>
      </c>
      <c r="H451" s="7" t="s">
        <v>443</v>
      </c>
      <c r="I451" s="7" t="s">
        <v>443</v>
      </c>
      <c r="J451" s="7" t="s">
        <v>443</v>
      </c>
      <c r="K451" s="7" t="s">
        <v>443</v>
      </c>
    </row>
    <row r="452" spans="1:11">
      <c r="A452" t="s">
        <v>307</v>
      </c>
      <c r="B452" t="s">
        <v>419</v>
      </c>
      <c r="C452" t="s">
        <v>420</v>
      </c>
      <c r="D452" t="s">
        <v>36</v>
      </c>
      <c r="E452" t="s">
        <v>37</v>
      </c>
      <c r="F452" s="7" t="s">
        <v>443</v>
      </c>
      <c r="G452" s="7" t="s">
        <v>443</v>
      </c>
      <c r="H452" s="7" t="s">
        <v>443</v>
      </c>
      <c r="I452" s="7" t="s">
        <v>443</v>
      </c>
      <c r="J452" s="7" t="s">
        <v>443</v>
      </c>
      <c r="K452" s="7" t="s">
        <v>443</v>
      </c>
    </row>
    <row r="453" spans="1:11">
      <c r="A453" t="s">
        <v>307</v>
      </c>
      <c r="B453" t="s">
        <v>421</v>
      </c>
      <c r="C453" t="s">
        <v>422</v>
      </c>
      <c r="D453" t="s">
        <v>36</v>
      </c>
      <c r="E453" t="s">
        <v>37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</row>
    <row r="454" spans="1:11">
      <c r="A454" t="s">
        <v>307</v>
      </c>
      <c r="B454" t="s">
        <v>423</v>
      </c>
      <c r="C454" t="s">
        <v>424</v>
      </c>
      <c r="D454" t="s">
        <v>36</v>
      </c>
      <c r="E454" t="s">
        <v>37</v>
      </c>
      <c r="F454" s="7" t="s">
        <v>443</v>
      </c>
      <c r="G454" s="7" t="s">
        <v>443</v>
      </c>
      <c r="H454" s="7" t="s">
        <v>443</v>
      </c>
      <c r="I454" s="7" t="s">
        <v>443</v>
      </c>
      <c r="J454" s="7" t="s">
        <v>443</v>
      </c>
      <c r="K454" s="7" t="s">
        <v>443</v>
      </c>
    </row>
    <row r="455" spans="1:11">
      <c r="A455" t="s">
        <v>307</v>
      </c>
      <c r="B455" t="s">
        <v>425</v>
      </c>
      <c r="C455" t="s">
        <v>426</v>
      </c>
      <c r="D455" t="s">
        <v>36</v>
      </c>
      <c r="E455" t="s">
        <v>37</v>
      </c>
      <c r="F455" s="7" t="s">
        <v>443</v>
      </c>
      <c r="G455" s="7" t="s">
        <v>443</v>
      </c>
      <c r="H455" s="7" t="s">
        <v>443</v>
      </c>
      <c r="I455" s="7" t="s">
        <v>443</v>
      </c>
      <c r="J455" s="7" t="s">
        <v>443</v>
      </c>
      <c r="K455" s="7">
        <v>0.43365176582270798</v>
      </c>
    </row>
    <row r="456" spans="1:11">
      <c r="A456" t="s">
        <v>307</v>
      </c>
      <c r="B456" t="s">
        <v>427</v>
      </c>
      <c r="C456" t="s">
        <v>428</v>
      </c>
      <c r="D456" t="s">
        <v>36</v>
      </c>
      <c r="E456" t="s">
        <v>37</v>
      </c>
      <c r="F456" s="7" t="s">
        <v>443</v>
      </c>
      <c r="G456" s="7" t="s">
        <v>443</v>
      </c>
      <c r="H456" s="7" t="s">
        <v>443</v>
      </c>
      <c r="I456" s="7" t="s">
        <v>443</v>
      </c>
      <c r="J456" s="7" t="s">
        <v>443</v>
      </c>
      <c r="K456" s="7" t="s">
        <v>443</v>
      </c>
    </row>
    <row r="457" spans="1:11">
      <c r="A457" t="s">
        <v>308</v>
      </c>
      <c r="B457" t="s">
        <v>369</v>
      </c>
      <c r="C457" t="s">
        <v>370</v>
      </c>
      <c r="D457" t="s">
        <v>36</v>
      </c>
      <c r="E457" t="s">
        <v>37</v>
      </c>
      <c r="F457" s="7" t="s">
        <v>443</v>
      </c>
      <c r="G457" s="7" t="s">
        <v>443</v>
      </c>
      <c r="H457" s="7" t="s">
        <v>443</v>
      </c>
      <c r="I457" s="7" t="s">
        <v>443</v>
      </c>
      <c r="J457" s="7" t="s">
        <v>443</v>
      </c>
      <c r="K457" s="7">
        <v>41.684606920384603</v>
      </c>
    </row>
    <row r="458" spans="1:11">
      <c r="A458" t="s">
        <v>308</v>
      </c>
      <c r="B458" t="s">
        <v>371</v>
      </c>
      <c r="C458" t="s">
        <v>372</v>
      </c>
      <c r="D458" t="s">
        <v>36</v>
      </c>
      <c r="E458" t="s">
        <v>37</v>
      </c>
      <c r="F458" s="7" t="s">
        <v>443</v>
      </c>
      <c r="G458" s="7" t="s">
        <v>443</v>
      </c>
      <c r="H458" s="7" t="s">
        <v>443</v>
      </c>
      <c r="I458" s="7" t="s">
        <v>443</v>
      </c>
      <c r="J458" s="7" t="s">
        <v>443</v>
      </c>
      <c r="K458" s="7">
        <v>400.10972363530101</v>
      </c>
    </row>
    <row r="459" spans="1:11">
      <c r="A459" t="s">
        <v>308</v>
      </c>
      <c r="B459" t="s">
        <v>373</v>
      </c>
      <c r="C459" t="s">
        <v>374</v>
      </c>
      <c r="D459" t="s">
        <v>36</v>
      </c>
      <c r="E459" t="s">
        <v>37</v>
      </c>
      <c r="F459" s="7" t="s">
        <v>443</v>
      </c>
      <c r="G459" s="7" t="s">
        <v>443</v>
      </c>
      <c r="H459" s="7" t="s">
        <v>443</v>
      </c>
      <c r="I459" s="7" t="s">
        <v>443</v>
      </c>
      <c r="J459" s="7" t="s">
        <v>443</v>
      </c>
      <c r="K459" s="7" t="s">
        <v>443</v>
      </c>
    </row>
    <row r="460" spans="1:11">
      <c r="A460" t="s">
        <v>308</v>
      </c>
      <c r="B460" t="s">
        <v>375</v>
      </c>
      <c r="C460" t="s">
        <v>376</v>
      </c>
      <c r="D460" t="s">
        <v>36</v>
      </c>
      <c r="E460" t="s">
        <v>37</v>
      </c>
      <c r="F460" s="7" t="s">
        <v>443</v>
      </c>
      <c r="G460" s="7" t="s">
        <v>443</v>
      </c>
      <c r="H460" s="7" t="s">
        <v>443</v>
      </c>
      <c r="I460" s="7" t="s">
        <v>443</v>
      </c>
      <c r="J460" s="7" t="s">
        <v>443</v>
      </c>
      <c r="K460" s="7" t="s">
        <v>443</v>
      </c>
    </row>
    <row r="461" spans="1:11">
      <c r="A461" t="s">
        <v>308</v>
      </c>
      <c r="B461" t="s">
        <v>377</v>
      </c>
      <c r="C461" t="s">
        <v>378</v>
      </c>
      <c r="D461" t="s">
        <v>36</v>
      </c>
      <c r="E461" t="s">
        <v>37</v>
      </c>
      <c r="F461" s="7" t="s">
        <v>443</v>
      </c>
      <c r="G461" s="7" t="s">
        <v>443</v>
      </c>
      <c r="H461" s="7" t="s">
        <v>443</v>
      </c>
      <c r="I461" s="7" t="s">
        <v>443</v>
      </c>
      <c r="J461" s="7" t="s">
        <v>443</v>
      </c>
      <c r="K461" s="7">
        <v>11.1119070381719</v>
      </c>
    </row>
    <row r="462" spans="1:11">
      <c r="A462" t="s">
        <v>308</v>
      </c>
      <c r="B462" t="s">
        <v>379</v>
      </c>
      <c r="C462" t="s">
        <v>380</v>
      </c>
      <c r="D462" t="s">
        <v>36</v>
      </c>
      <c r="E462" t="s">
        <v>37</v>
      </c>
      <c r="F462" s="7" t="s">
        <v>443</v>
      </c>
      <c r="G462" s="7" t="s">
        <v>443</v>
      </c>
      <c r="H462" s="7" t="s">
        <v>443</v>
      </c>
      <c r="I462" s="7" t="s">
        <v>443</v>
      </c>
      <c r="J462" s="7" t="s">
        <v>443</v>
      </c>
      <c r="K462" s="7">
        <v>100.49952686331901</v>
      </c>
    </row>
    <row r="463" spans="1:11">
      <c r="A463" t="s">
        <v>308</v>
      </c>
      <c r="B463" t="s">
        <v>381</v>
      </c>
      <c r="C463" t="s">
        <v>382</v>
      </c>
      <c r="D463" t="s">
        <v>36</v>
      </c>
      <c r="E463" t="s">
        <v>37</v>
      </c>
      <c r="F463" s="7" t="s">
        <v>443</v>
      </c>
      <c r="G463" s="7" t="s">
        <v>443</v>
      </c>
      <c r="H463" s="7" t="s">
        <v>443</v>
      </c>
      <c r="I463" s="7" t="s">
        <v>443</v>
      </c>
      <c r="J463" s="7" t="s">
        <v>443</v>
      </c>
      <c r="K463" s="7" t="s">
        <v>443</v>
      </c>
    </row>
    <row r="464" spans="1:11">
      <c r="A464" t="s">
        <v>308</v>
      </c>
      <c r="B464" t="s">
        <v>383</v>
      </c>
      <c r="C464" t="s">
        <v>384</v>
      </c>
      <c r="D464" t="s">
        <v>36</v>
      </c>
      <c r="E464" t="s">
        <v>37</v>
      </c>
      <c r="F464" s="7" t="s">
        <v>443</v>
      </c>
      <c r="G464" s="7" t="s">
        <v>443</v>
      </c>
      <c r="H464" s="7" t="s">
        <v>443</v>
      </c>
      <c r="I464" s="7" t="s">
        <v>443</v>
      </c>
      <c r="J464" s="7" t="s">
        <v>443</v>
      </c>
      <c r="K464" s="7" t="s">
        <v>443</v>
      </c>
    </row>
    <row r="465" spans="1:11">
      <c r="A465" t="s">
        <v>308</v>
      </c>
      <c r="B465" t="s">
        <v>385</v>
      </c>
      <c r="C465" t="s">
        <v>386</v>
      </c>
      <c r="D465" t="s">
        <v>36</v>
      </c>
      <c r="E465" t="s">
        <v>37</v>
      </c>
      <c r="F465" s="7" t="s">
        <v>443</v>
      </c>
      <c r="G465" s="7" t="s">
        <v>443</v>
      </c>
      <c r="H465" s="7" t="s">
        <v>443</v>
      </c>
      <c r="I465" s="7" t="s">
        <v>443</v>
      </c>
      <c r="J465" s="7" t="s">
        <v>443</v>
      </c>
      <c r="K465" s="7">
        <v>3.0528294955097599E-2</v>
      </c>
    </row>
    <row r="466" spans="1:11">
      <c r="A466" t="s">
        <v>308</v>
      </c>
      <c r="B466" t="s">
        <v>387</v>
      </c>
      <c r="C466" t="s">
        <v>388</v>
      </c>
      <c r="D466" t="s">
        <v>36</v>
      </c>
      <c r="E466" t="s">
        <v>37</v>
      </c>
      <c r="F466" s="7" t="s">
        <v>443</v>
      </c>
      <c r="G466" s="7" t="s">
        <v>443</v>
      </c>
      <c r="H466" s="7" t="s">
        <v>443</v>
      </c>
      <c r="I466" s="7" t="s">
        <v>443</v>
      </c>
      <c r="J466" s="7" t="s">
        <v>443</v>
      </c>
      <c r="K466" s="7">
        <v>6.8018941460117599</v>
      </c>
    </row>
    <row r="467" spans="1:11">
      <c r="A467" t="s">
        <v>308</v>
      </c>
      <c r="B467" t="s">
        <v>389</v>
      </c>
      <c r="C467" t="s">
        <v>390</v>
      </c>
      <c r="D467" t="s">
        <v>36</v>
      </c>
      <c r="E467" t="s">
        <v>37</v>
      </c>
      <c r="F467" s="7" t="s">
        <v>443</v>
      </c>
      <c r="G467" s="7" t="s">
        <v>443</v>
      </c>
      <c r="H467" s="7" t="s">
        <v>443</v>
      </c>
      <c r="I467" s="7" t="s">
        <v>443</v>
      </c>
      <c r="J467" s="7" t="s">
        <v>443</v>
      </c>
      <c r="K467" s="7" t="s">
        <v>443</v>
      </c>
    </row>
    <row r="468" spans="1:11">
      <c r="A468" t="s">
        <v>308</v>
      </c>
      <c r="B468" t="s">
        <v>391</v>
      </c>
      <c r="C468" t="s">
        <v>392</v>
      </c>
      <c r="D468" t="s">
        <v>36</v>
      </c>
      <c r="E468" t="s">
        <v>37</v>
      </c>
      <c r="F468" s="7" t="s">
        <v>443</v>
      </c>
      <c r="G468" s="7" t="s">
        <v>443</v>
      </c>
      <c r="H468" s="7" t="s">
        <v>443</v>
      </c>
      <c r="I468" s="7" t="s">
        <v>443</v>
      </c>
      <c r="J468" s="7" t="s">
        <v>443</v>
      </c>
      <c r="K468" s="7" t="s">
        <v>443</v>
      </c>
    </row>
    <row r="469" spans="1:11">
      <c r="A469" t="s">
        <v>308</v>
      </c>
      <c r="B469" t="s">
        <v>393</v>
      </c>
      <c r="C469" t="s">
        <v>394</v>
      </c>
      <c r="D469" t="s">
        <v>36</v>
      </c>
      <c r="E469" t="s">
        <v>37</v>
      </c>
      <c r="F469" s="7" t="s">
        <v>443</v>
      </c>
      <c r="G469" s="7" t="s">
        <v>443</v>
      </c>
      <c r="H469" s="7" t="s">
        <v>443</v>
      </c>
      <c r="I469" s="7" t="s">
        <v>443</v>
      </c>
      <c r="J469" s="7" t="s">
        <v>443</v>
      </c>
      <c r="K469" s="7">
        <v>0</v>
      </c>
    </row>
    <row r="470" spans="1:11">
      <c r="A470" t="s">
        <v>308</v>
      </c>
      <c r="B470" t="s">
        <v>395</v>
      </c>
      <c r="C470" t="s">
        <v>396</v>
      </c>
      <c r="D470" t="s">
        <v>36</v>
      </c>
      <c r="E470" t="s">
        <v>37</v>
      </c>
      <c r="F470" s="7" t="s">
        <v>443</v>
      </c>
      <c r="G470" s="7" t="s">
        <v>443</v>
      </c>
      <c r="H470" s="7" t="s">
        <v>443</v>
      </c>
      <c r="I470" s="7" t="s">
        <v>443</v>
      </c>
      <c r="J470" s="7" t="s">
        <v>443</v>
      </c>
      <c r="K470" s="7">
        <v>0</v>
      </c>
    </row>
    <row r="471" spans="1:11">
      <c r="A471" t="s">
        <v>308</v>
      </c>
      <c r="B471" t="s">
        <v>397</v>
      </c>
      <c r="C471" t="s">
        <v>398</v>
      </c>
      <c r="D471" t="s">
        <v>36</v>
      </c>
      <c r="E471" t="s">
        <v>37</v>
      </c>
      <c r="F471" s="7" t="s">
        <v>443</v>
      </c>
      <c r="G471" s="7" t="s">
        <v>443</v>
      </c>
      <c r="H471" s="7" t="s">
        <v>443</v>
      </c>
      <c r="I471" s="7" t="s">
        <v>443</v>
      </c>
      <c r="J471" s="7" t="s">
        <v>443</v>
      </c>
      <c r="K471" s="7">
        <v>0</v>
      </c>
    </row>
    <row r="472" spans="1:11">
      <c r="A472" t="s">
        <v>308</v>
      </c>
      <c r="B472" t="s">
        <v>399</v>
      </c>
      <c r="C472" t="s">
        <v>400</v>
      </c>
      <c r="D472" t="s">
        <v>36</v>
      </c>
      <c r="E472" t="s">
        <v>37</v>
      </c>
      <c r="F472" s="7" t="s">
        <v>443</v>
      </c>
      <c r="G472" s="7" t="s">
        <v>443</v>
      </c>
      <c r="H472" s="7" t="s">
        <v>443</v>
      </c>
      <c r="I472" s="7" t="s">
        <v>443</v>
      </c>
      <c r="J472" s="7" t="s">
        <v>443</v>
      </c>
      <c r="K472" s="7">
        <v>0</v>
      </c>
    </row>
    <row r="473" spans="1:11">
      <c r="A473" t="s">
        <v>308</v>
      </c>
      <c r="B473" t="s">
        <v>401</v>
      </c>
      <c r="C473" t="s">
        <v>402</v>
      </c>
      <c r="D473" t="s">
        <v>36</v>
      </c>
      <c r="E473" t="s">
        <v>37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 t="s">
        <v>443</v>
      </c>
    </row>
    <row r="474" spans="1:11">
      <c r="A474" t="s">
        <v>308</v>
      </c>
      <c r="B474" t="s">
        <v>403</v>
      </c>
      <c r="C474" t="s">
        <v>404</v>
      </c>
      <c r="D474" t="s">
        <v>36</v>
      </c>
      <c r="E474" t="s">
        <v>37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 t="s">
        <v>443</v>
      </c>
    </row>
    <row r="475" spans="1:11">
      <c r="A475" t="s">
        <v>308</v>
      </c>
      <c r="B475" t="s">
        <v>405</v>
      </c>
      <c r="C475" t="s">
        <v>406</v>
      </c>
      <c r="D475" t="s">
        <v>36</v>
      </c>
      <c r="E475" t="s">
        <v>37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 t="s">
        <v>443</v>
      </c>
    </row>
    <row r="476" spans="1:11">
      <c r="A476" t="s">
        <v>308</v>
      </c>
      <c r="B476" t="s">
        <v>407</v>
      </c>
      <c r="C476" t="s">
        <v>408</v>
      </c>
      <c r="D476" t="s">
        <v>36</v>
      </c>
      <c r="E476" t="s">
        <v>37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 t="s">
        <v>443</v>
      </c>
    </row>
    <row r="477" spans="1:11">
      <c r="A477" t="s">
        <v>308</v>
      </c>
      <c r="B477" t="s">
        <v>409</v>
      </c>
      <c r="C477" t="s">
        <v>410</v>
      </c>
      <c r="D477" t="s">
        <v>36</v>
      </c>
      <c r="E477" t="s">
        <v>37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 t="s">
        <v>443</v>
      </c>
    </row>
    <row r="478" spans="1:11">
      <c r="A478" t="s">
        <v>308</v>
      </c>
      <c r="B478" t="s">
        <v>411</v>
      </c>
      <c r="C478" t="s">
        <v>412</v>
      </c>
      <c r="D478" t="s">
        <v>36</v>
      </c>
      <c r="E478" t="s">
        <v>37</v>
      </c>
      <c r="F478" s="7">
        <v>0.16534680258318901</v>
      </c>
      <c r="G478" s="7">
        <v>0.16534680258318901</v>
      </c>
      <c r="H478" s="7">
        <v>0.16534680258318901</v>
      </c>
      <c r="I478" s="7">
        <v>0.16534680258318901</v>
      </c>
      <c r="J478" s="7">
        <v>0.16534680258318901</v>
      </c>
      <c r="K478" s="7" t="s">
        <v>443</v>
      </c>
    </row>
    <row r="479" spans="1:11">
      <c r="A479" t="s">
        <v>308</v>
      </c>
      <c r="B479" t="s">
        <v>413</v>
      </c>
      <c r="C479" t="s">
        <v>414</v>
      </c>
      <c r="D479" t="s">
        <v>36</v>
      </c>
      <c r="E479" t="s">
        <v>37</v>
      </c>
      <c r="F479" s="7">
        <v>1.77306823356205</v>
      </c>
      <c r="G479" s="7">
        <v>1.77306823356205</v>
      </c>
      <c r="H479" s="7">
        <v>1.77306823356205</v>
      </c>
      <c r="I479" s="7">
        <v>1.77306823356205</v>
      </c>
      <c r="J479" s="7">
        <v>1.77306823356205</v>
      </c>
      <c r="K479" s="7" t="s">
        <v>443</v>
      </c>
    </row>
    <row r="480" spans="1:11">
      <c r="A480" t="s">
        <v>308</v>
      </c>
      <c r="B480" t="s">
        <v>415</v>
      </c>
      <c r="C480" t="s">
        <v>416</v>
      </c>
      <c r="D480" t="s">
        <v>36</v>
      </c>
      <c r="E480" t="s">
        <v>37</v>
      </c>
      <c r="F480" s="7" t="s">
        <v>443</v>
      </c>
      <c r="G480" s="7" t="s">
        <v>443</v>
      </c>
      <c r="H480" s="7" t="s">
        <v>443</v>
      </c>
      <c r="I480" s="7" t="s">
        <v>443</v>
      </c>
      <c r="J480" s="7" t="s">
        <v>443</v>
      </c>
      <c r="K480" s="7" t="s">
        <v>443</v>
      </c>
    </row>
    <row r="481" spans="1:11">
      <c r="A481" t="s">
        <v>308</v>
      </c>
      <c r="B481" t="s">
        <v>417</v>
      </c>
      <c r="C481" t="s">
        <v>418</v>
      </c>
      <c r="D481" t="s">
        <v>36</v>
      </c>
      <c r="E481" t="s">
        <v>37</v>
      </c>
      <c r="F481" s="7" t="s">
        <v>443</v>
      </c>
      <c r="G481" s="7" t="s">
        <v>443</v>
      </c>
      <c r="H481" s="7" t="s">
        <v>443</v>
      </c>
      <c r="I481" s="7" t="s">
        <v>443</v>
      </c>
      <c r="J481" s="7" t="s">
        <v>443</v>
      </c>
      <c r="K481" s="7" t="s">
        <v>443</v>
      </c>
    </row>
    <row r="482" spans="1:11">
      <c r="A482" t="s">
        <v>308</v>
      </c>
      <c r="B482" t="s">
        <v>419</v>
      </c>
      <c r="C482" t="s">
        <v>420</v>
      </c>
      <c r="D482" t="s">
        <v>36</v>
      </c>
      <c r="E482" t="s">
        <v>37</v>
      </c>
      <c r="F482" s="7" t="s">
        <v>443</v>
      </c>
      <c r="G482" s="7" t="s">
        <v>443</v>
      </c>
      <c r="H482" s="7" t="s">
        <v>443</v>
      </c>
      <c r="I482" s="7" t="s">
        <v>443</v>
      </c>
      <c r="J482" s="7" t="s">
        <v>443</v>
      </c>
      <c r="K482" s="7" t="s">
        <v>443</v>
      </c>
    </row>
    <row r="483" spans="1:11">
      <c r="A483" t="s">
        <v>308</v>
      </c>
      <c r="B483" t="s">
        <v>421</v>
      </c>
      <c r="C483" t="s">
        <v>422</v>
      </c>
      <c r="D483" t="s">
        <v>36</v>
      </c>
      <c r="E483" t="s">
        <v>37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</row>
    <row r="484" spans="1:11">
      <c r="A484" t="s">
        <v>308</v>
      </c>
      <c r="B484" t="s">
        <v>423</v>
      </c>
      <c r="C484" t="s">
        <v>424</v>
      </c>
      <c r="D484" t="s">
        <v>36</v>
      </c>
      <c r="E484" t="s">
        <v>37</v>
      </c>
      <c r="F484" s="7" t="s">
        <v>443</v>
      </c>
      <c r="G484" s="7" t="s">
        <v>443</v>
      </c>
      <c r="H484" s="7" t="s">
        <v>443</v>
      </c>
      <c r="I484" s="7" t="s">
        <v>443</v>
      </c>
      <c r="J484" s="7" t="s">
        <v>443</v>
      </c>
      <c r="K484" s="7" t="s">
        <v>443</v>
      </c>
    </row>
    <row r="485" spans="1:11">
      <c r="A485" t="s">
        <v>308</v>
      </c>
      <c r="B485" t="s">
        <v>425</v>
      </c>
      <c r="C485" t="s">
        <v>426</v>
      </c>
      <c r="D485" t="s">
        <v>36</v>
      </c>
      <c r="E485" t="s">
        <v>37</v>
      </c>
      <c r="F485" s="7" t="s">
        <v>443</v>
      </c>
      <c r="G485" s="7" t="s">
        <v>443</v>
      </c>
      <c r="H485" s="7" t="s">
        <v>443</v>
      </c>
      <c r="I485" s="7" t="s">
        <v>443</v>
      </c>
      <c r="J485" s="7" t="s">
        <v>443</v>
      </c>
      <c r="K485" s="7">
        <v>2.5555880975026701</v>
      </c>
    </row>
    <row r="486" spans="1:11">
      <c r="A486" t="s">
        <v>308</v>
      </c>
      <c r="B486" t="s">
        <v>427</v>
      </c>
      <c r="C486" t="s">
        <v>428</v>
      </c>
      <c r="D486" t="s">
        <v>36</v>
      </c>
      <c r="E486" t="s">
        <v>37</v>
      </c>
      <c r="F486" s="7" t="s">
        <v>443</v>
      </c>
      <c r="G486" s="7" t="s">
        <v>443</v>
      </c>
      <c r="H486" s="7" t="s">
        <v>443</v>
      </c>
      <c r="I486" s="7" t="s">
        <v>443</v>
      </c>
      <c r="J486" s="7" t="s">
        <v>443</v>
      </c>
      <c r="K486" s="7" t="s">
        <v>443</v>
      </c>
    </row>
    <row r="487" spans="1:11">
      <c r="A487" t="s">
        <v>309</v>
      </c>
      <c r="B487" t="s">
        <v>369</v>
      </c>
      <c r="C487" t="s">
        <v>370</v>
      </c>
      <c r="D487" t="s">
        <v>36</v>
      </c>
      <c r="E487" t="s">
        <v>37</v>
      </c>
      <c r="F487" s="7" t="s">
        <v>443</v>
      </c>
      <c r="G487" s="7" t="s">
        <v>443</v>
      </c>
      <c r="H487" s="7" t="s">
        <v>443</v>
      </c>
      <c r="I487" s="7" t="s">
        <v>443</v>
      </c>
      <c r="J487" s="7" t="s">
        <v>443</v>
      </c>
      <c r="K487" s="7">
        <v>23.900007861298899</v>
      </c>
    </row>
    <row r="488" spans="1:11">
      <c r="A488" t="s">
        <v>309</v>
      </c>
      <c r="B488" t="s">
        <v>371</v>
      </c>
      <c r="C488" t="s">
        <v>372</v>
      </c>
      <c r="D488" t="s">
        <v>36</v>
      </c>
      <c r="E488" t="s">
        <v>37</v>
      </c>
      <c r="F488" s="7" t="s">
        <v>443</v>
      </c>
      <c r="G488" s="7" t="s">
        <v>443</v>
      </c>
      <c r="H488" s="7" t="s">
        <v>443</v>
      </c>
      <c r="I488" s="7" t="s">
        <v>443</v>
      </c>
      <c r="J488" s="7" t="s">
        <v>443</v>
      </c>
      <c r="K488" s="7">
        <v>179.88054420377</v>
      </c>
    </row>
    <row r="489" spans="1:11">
      <c r="A489" t="s">
        <v>309</v>
      </c>
      <c r="B489" t="s">
        <v>373</v>
      </c>
      <c r="C489" t="s">
        <v>374</v>
      </c>
      <c r="D489" t="s">
        <v>36</v>
      </c>
      <c r="E489" t="s">
        <v>37</v>
      </c>
      <c r="F489" s="7" t="s">
        <v>443</v>
      </c>
      <c r="G489" s="7" t="s">
        <v>443</v>
      </c>
      <c r="H489" s="7" t="s">
        <v>443</v>
      </c>
      <c r="I489" s="7" t="s">
        <v>443</v>
      </c>
      <c r="J489" s="7" t="s">
        <v>443</v>
      </c>
      <c r="K489" s="7" t="s">
        <v>443</v>
      </c>
    </row>
    <row r="490" spans="1:11">
      <c r="A490" t="s">
        <v>309</v>
      </c>
      <c r="B490" t="s">
        <v>375</v>
      </c>
      <c r="C490" t="s">
        <v>376</v>
      </c>
      <c r="D490" t="s">
        <v>36</v>
      </c>
      <c r="E490" t="s">
        <v>37</v>
      </c>
      <c r="F490" s="7" t="s">
        <v>443</v>
      </c>
      <c r="G490" s="7" t="s">
        <v>443</v>
      </c>
      <c r="H490" s="7" t="s">
        <v>443</v>
      </c>
      <c r="I490" s="7" t="s">
        <v>443</v>
      </c>
      <c r="J490" s="7" t="s">
        <v>443</v>
      </c>
      <c r="K490" s="7" t="s">
        <v>443</v>
      </c>
    </row>
    <row r="491" spans="1:11">
      <c r="A491" t="s">
        <v>309</v>
      </c>
      <c r="B491" t="s">
        <v>377</v>
      </c>
      <c r="C491" t="s">
        <v>378</v>
      </c>
      <c r="D491" t="s">
        <v>36</v>
      </c>
      <c r="E491" t="s">
        <v>37</v>
      </c>
      <c r="F491" s="7" t="s">
        <v>443</v>
      </c>
      <c r="G491" s="7" t="s">
        <v>443</v>
      </c>
      <c r="H491" s="7" t="s">
        <v>443</v>
      </c>
      <c r="I491" s="7" t="s">
        <v>443</v>
      </c>
      <c r="J491" s="7" t="s">
        <v>443</v>
      </c>
      <c r="K491" s="7">
        <v>0.93</v>
      </c>
    </row>
    <row r="492" spans="1:11">
      <c r="A492" t="s">
        <v>309</v>
      </c>
      <c r="B492" t="s">
        <v>379</v>
      </c>
      <c r="C492" t="s">
        <v>380</v>
      </c>
      <c r="D492" t="s">
        <v>36</v>
      </c>
      <c r="E492" t="s">
        <v>37</v>
      </c>
      <c r="F492" s="7" t="s">
        <v>443</v>
      </c>
      <c r="G492" s="7" t="s">
        <v>443</v>
      </c>
      <c r="H492" s="7" t="s">
        <v>443</v>
      </c>
      <c r="I492" s="7" t="s">
        <v>443</v>
      </c>
      <c r="J492" s="7" t="s">
        <v>443</v>
      </c>
      <c r="K492" s="7">
        <v>38.896726223696398</v>
      </c>
    </row>
    <row r="493" spans="1:11">
      <c r="A493" t="s">
        <v>309</v>
      </c>
      <c r="B493" t="s">
        <v>381</v>
      </c>
      <c r="C493" t="s">
        <v>382</v>
      </c>
      <c r="D493" t="s">
        <v>36</v>
      </c>
      <c r="E493" t="s">
        <v>37</v>
      </c>
      <c r="F493" s="7" t="s">
        <v>443</v>
      </c>
      <c r="G493" s="7" t="s">
        <v>443</v>
      </c>
      <c r="H493" s="7" t="s">
        <v>443</v>
      </c>
      <c r="I493" s="7" t="s">
        <v>443</v>
      </c>
      <c r="J493" s="7" t="s">
        <v>443</v>
      </c>
      <c r="K493" s="7" t="s">
        <v>443</v>
      </c>
    </row>
    <row r="494" spans="1:11">
      <c r="A494" t="s">
        <v>309</v>
      </c>
      <c r="B494" t="s">
        <v>383</v>
      </c>
      <c r="C494" t="s">
        <v>384</v>
      </c>
      <c r="D494" t="s">
        <v>36</v>
      </c>
      <c r="E494" t="s">
        <v>37</v>
      </c>
      <c r="F494" s="7" t="s">
        <v>443</v>
      </c>
      <c r="G494" s="7" t="s">
        <v>443</v>
      </c>
      <c r="H494" s="7" t="s">
        <v>443</v>
      </c>
      <c r="I494" s="7" t="s">
        <v>443</v>
      </c>
      <c r="J494" s="7" t="s">
        <v>443</v>
      </c>
      <c r="K494" s="7" t="s">
        <v>443</v>
      </c>
    </row>
    <row r="495" spans="1:11">
      <c r="A495" t="s">
        <v>309</v>
      </c>
      <c r="B495" t="s">
        <v>385</v>
      </c>
      <c r="C495" t="s">
        <v>386</v>
      </c>
      <c r="D495" t="s">
        <v>36</v>
      </c>
      <c r="E495" t="s">
        <v>37</v>
      </c>
      <c r="F495" s="7" t="s">
        <v>443</v>
      </c>
      <c r="G495" s="7" t="s">
        <v>443</v>
      </c>
      <c r="H495" s="7" t="s">
        <v>443</v>
      </c>
      <c r="I495" s="7" t="s">
        <v>443</v>
      </c>
      <c r="J495" s="7" t="s">
        <v>443</v>
      </c>
      <c r="K495" s="7">
        <v>0</v>
      </c>
    </row>
    <row r="496" spans="1:11">
      <c r="A496" t="s">
        <v>309</v>
      </c>
      <c r="B496" t="s">
        <v>387</v>
      </c>
      <c r="C496" t="s">
        <v>388</v>
      </c>
      <c r="D496" t="s">
        <v>36</v>
      </c>
      <c r="E496" t="s">
        <v>37</v>
      </c>
      <c r="F496" s="7" t="s">
        <v>443</v>
      </c>
      <c r="G496" s="7" t="s">
        <v>443</v>
      </c>
      <c r="H496" s="7" t="s">
        <v>443</v>
      </c>
      <c r="I496" s="7" t="s">
        <v>443</v>
      </c>
      <c r="J496" s="7" t="s">
        <v>443</v>
      </c>
      <c r="K496" s="7">
        <v>9.8199634263310198</v>
      </c>
    </row>
    <row r="497" spans="1:11">
      <c r="A497" t="s">
        <v>309</v>
      </c>
      <c r="B497" t="s">
        <v>389</v>
      </c>
      <c r="C497" t="s">
        <v>390</v>
      </c>
      <c r="D497" t="s">
        <v>36</v>
      </c>
      <c r="E497" t="s">
        <v>37</v>
      </c>
      <c r="F497" s="7" t="s">
        <v>443</v>
      </c>
      <c r="G497" s="7" t="s">
        <v>443</v>
      </c>
      <c r="H497" s="7" t="s">
        <v>443</v>
      </c>
      <c r="I497" s="7" t="s">
        <v>443</v>
      </c>
      <c r="J497" s="7" t="s">
        <v>443</v>
      </c>
      <c r="K497" s="7" t="s">
        <v>443</v>
      </c>
    </row>
    <row r="498" spans="1:11">
      <c r="A498" t="s">
        <v>309</v>
      </c>
      <c r="B498" t="s">
        <v>391</v>
      </c>
      <c r="C498" t="s">
        <v>392</v>
      </c>
      <c r="D498" t="s">
        <v>36</v>
      </c>
      <c r="E498" t="s">
        <v>37</v>
      </c>
      <c r="F498" s="7" t="s">
        <v>443</v>
      </c>
      <c r="G498" s="7" t="s">
        <v>443</v>
      </c>
      <c r="H498" s="7" t="s">
        <v>443</v>
      </c>
      <c r="I498" s="7" t="s">
        <v>443</v>
      </c>
      <c r="J498" s="7" t="s">
        <v>443</v>
      </c>
      <c r="K498" s="7" t="s">
        <v>443</v>
      </c>
    </row>
    <row r="499" spans="1:11">
      <c r="A499" t="s">
        <v>309</v>
      </c>
      <c r="B499" t="s">
        <v>393</v>
      </c>
      <c r="C499" t="s">
        <v>394</v>
      </c>
      <c r="D499" t="s">
        <v>36</v>
      </c>
      <c r="E499" t="s">
        <v>37</v>
      </c>
      <c r="F499" s="7" t="s">
        <v>443</v>
      </c>
      <c r="G499" s="7" t="s">
        <v>443</v>
      </c>
      <c r="H499" s="7" t="s">
        <v>443</v>
      </c>
      <c r="I499" s="7" t="s">
        <v>443</v>
      </c>
      <c r="J499" s="7" t="s">
        <v>443</v>
      </c>
      <c r="K499" s="7">
        <v>0</v>
      </c>
    </row>
    <row r="500" spans="1:11">
      <c r="A500" t="s">
        <v>309</v>
      </c>
      <c r="B500" t="s">
        <v>395</v>
      </c>
      <c r="C500" t="s">
        <v>396</v>
      </c>
      <c r="D500" t="s">
        <v>36</v>
      </c>
      <c r="E500" t="s">
        <v>37</v>
      </c>
      <c r="F500" s="7" t="s">
        <v>443</v>
      </c>
      <c r="G500" s="7" t="s">
        <v>443</v>
      </c>
      <c r="H500" s="7" t="s">
        <v>443</v>
      </c>
      <c r="I500" s="7" t="s">
        <v>443</v>
      </c>
      <c r="J500" s="7" t="s">
        <v>443</v>
      </c>
      <c r="K500" s="7">
        <v>0</v>
      </c>
    </row>
    <row r="501" spans="1:11">
      <c r="A501" t="s">
        <v>309</v>
      </c>
      <c r="B501" t="s">
        <v>397</v>
      </c>
      <c r="C501" t="s">
        <v>398</v>
      </c>
      <c r="D501" t="s">
        <v>36</v>
      </c>
      <c r="E501" t="s">
        <v>37</v>
      </c>
      <c r="F501" s="7" t="s">
        <v>443</v>
      </c>
      <c r="G501" s="7" t="s">
        <v>443</v>
      </c>
      <c r="H501" s="7" t="s">
        <v>443</v>
      </c>
      <c r="I501" s="7" t="s">
        <v>443</v>
      </c>
      <c r="J501" s="7" t="s">
        <v>443</v>
      </c>
      <c r="K501" s="7">
        <v>0</v>
      </c>
    </row>
    <row r="502" spans="1:11">
      <c r="A502" t="s">
        <v>309</v>
      </c>
      <c r="B502" t="s">
        <v>399</v>
      </c>
      <c r="C502" t="s">
        <v>400</v>
      </c>
      <c r="D502" t="s">
        <v>36</v>
      </c>
      <c r="E502" t="s">
        <v>37</v>
      </c>
      <c r="F502" s="7" t="s">
        <v>443</v>
      </c>
      <c r="G502" s="7" t="s">
        <v>443</v>
      </c>
      <c r="H502" s="7" t="s">
        <v>443</v>
      </c>
      <c r="I502" s="7" t="s">
        <v>443</v>
      </c>
      <c r="J502" s="7" t="s">
        <v>443</v>
      </c>
      <c r="K502" s="7">
        <v>0</v>
      </c>
    </row>
    <row r="503" spans="1:11">
      <c r="A503" t="s">
        <v>309</v>
      </c>
      <c r="B503" t="s">
        <v>401</v>
      </c>
      <c r="C503" t="s">
        <v>402</v>
      </c>
      <c r="D503" t="s">
        <v>36</v>
      </c>
      <c r="E503" t="s">
        <v>37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 t="s">
        <v>443</v>
      </c>
    </row>
    <row r="504" spans="1:11">
      <c r="A504" t="s">
        <v>309</v>
      </c>
      <c r="B504" t="s">
        <v>403</v>
      </c>
      <c r="C504" t="s">
        <v>404</v>
      </c>
      <c r="D504" t="s">
        <v>36</v>
      </c>
      <c r="E504" t="s">
        <v>37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 t="s">
        <v>443</v>
      </c>
    </row>
    <row r="505" spans="1:11">
      <c r="A505" t="s">
        <v>309</v>
      </c>
      <c r="B505" t="s">
        <v>405</v>
      </c>
      <c r="C505" t="s">
        <v>406</v>
      </c>
      <c r="D505" t="s">
        <v>36</v>
      </c>
      <c r="E505" t="s">
        <v>37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 t="s">
        <v>443</v>
      </c>
    </row>
    <row r="506" spans="1:11">
      <c r="A506" t="s">
        <v>309</v>
      </c>
      <c r="B506" t="s">
        <v>407</v>
      </c>
      <c r="C506" t="s">
        <v>408</v>
      </c>
      <c r="D506" t="s">
        <v>36</v>
      </c>
      <c r="E506" t="s">
        <v>37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 t="s">
        <v>443</v>
      </c>
    </row>
    <row r="507" spans="1:11">
      <c r="A507" t="s">
        <v>309</v>
      </c>
      <c r="B507" t="s">
        <v>409</v>
      </c>
      <c r="C507" t="s">
        <v>410</v>
      </c>
      <c r="D507" t="s">
        <v>36</v>
      </c>
      <c r="E507" t="s">
        <v>37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 t="s">
        <v>443</v>
      </c>
    </row>
    <row r="508" spans="1:11">
      <c r="A508" t="s">
        <v>309</v>
      </c>
      <c r="B508" t="s">
        <v>411</v>
      </c>
      <c r="C508" t="s">
        <v>412</v>
      </c>
      <c r="D508" t="s">
        <v>36</v>
      </c>
      <c r="E508" t="s">
        <v>37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 t="s">
        <v>443</v>
      </c>
    </row>
    <row r="509" spans="1:11">
      <c r="A509" t="s">
        <v>309</v>
      </c>
      <c r="B509" t="s">
        <v>413</v>
      </c>
      <c r="C509" t="s">
        <v>414</v>
      </c>
      <c r="D509" t="s">
        <v>36</v>
      </c>
      <c r="E509" t="s">
        <v>37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 t="s">
        <v>443</v>
      </c>
    </row>
    <row r="510" spans="1:11">
      <c r="A510" t="s">
        <v>309</v>
      </c>
      <c r="B510" t="s">
        <v>415</v>
      </c>
      <c r="C510" t="s">
        <v>416</v>
      </c>
      <c r="D510" t="s">
        <v>36</v>
      </c>
      <c r="E510" t="s">
        <v>37</v>
      </c>
      <c r="F510" s="7" t="s">
        <v>443</v>
      </c>
      <c r="G510" s="7" t="s">
        <v>443</v>
      </c>
      <c r="H510" s="7" t="s">
        <v>443</v>
      </c>
      <c r="I510" s="7" t="s">
        <v>443</v>
      </c>
      <c r="J510" s="7" t="s">
        <v>443</v>
      </c>
      <c r="K510" s="7" t="s">
        <v>443</v>
      </c>
    </row>
    <row r="511" spans="1:11">
      <c r="A511" t="s">
        <v>309</v>
      </c>
      <c r="B511" t="s">
        <v>417</v>
      </c>
      <c r="C511" t="s">
        <v>418</v>
      </c>
      <c r="D511" t="s">
        <v>36</v>
      </c>
      <c r="E511" t="s">
        <v>37</v>
      </c>
      <c r="F511" s="7" t="s">
        <v>443</v>
      </c>
      <c r="G511" s="7" t="s">
        <v>443</v>
      </c>
      <c r="H511" s="7" t="s">
        <v>443</v>
      </c>
      <c r="I511" s="7" t="s">
        <v>443</v>
      </c>
      <c r="J511" s="7" t="s">
        <v>443</v>
      </c>
      <c r="K511" s="7" t="s">
        <v>443</v>
      </c>
    </row>
    <row r="512" spans="1:11">
      <c r="A512" t="s">
        <v>309</v>
      </c>
      <c r="B512" t="s">
        <v>419</v>
      </c>
      <c r="C512" t="s">
        <v>420</v>
      </c>
      <c r="D512" t="s">
        <v>36</v>
      </c>
      <c r="E512" t="s">
        <v>37</v>
      </c>
      <c r="F512" s="7" t="s">
        <v>443</v>
      </c>
      <c r="G512" s="7" t="s">
        <v>443</v>
      </c>
      <c r="H512" s="7" t="s">
        <v>443</v>
      </c>
      <c r="I512" s="7" t="s">
        <v>443</v>
      </c>
      <c r="J512" s="7" t="s">
        <v>443</v>
      </c>
      <c r="K512" s="7" t="s">
        <v>443</v>
      </c>
    </row>
    <row r="513" spans="1:11">
      <c r="A513" t="s">
        <v>309</v>
      </c>
      <c r="B513" t="s">
        <v>421</v>
      </c>
      <c r="C513" t="s">
        <v>422</v>
      </c>
      <c r="D513" t="s">
        <v>36</v>
      </c>
      <c r="E513" t="s">
        <v>37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>
      <c r="A514" t="s">
        <v>309</v>
      </c>
      <c r="B514" t="s">
        <v>423</v>
      </c>
      <c r="C514" t="s">
        <v>424</v>
      </c>
      <c r="D514" t="s">
        <v>36</v>
      </c>
      <c r="E514" t="s">
        <v>37</v>
      </c>
      <c r="F514" s="7" t="s">
        <v>443</v>
      </c>
      <c r="G514" s="7" t="s">
        <v>443</v>
      </c>
      <c r="H514" s="7" t="s">
        <v>443</v>
      </c>
      <c r="I514" s="7" t="s">
        <v>443</v>
      </c>
      <c r="J514" s="7" t="s">
        <v>443</v>
      </c>
      <c r="K514" s="7" t="s">
        <v>443</v>
      </c>
    </row>
    <row r="515" spans="1:11">
      <c r="A515" t="s">
        <v>309</v>
      </c>
      <c r="B515" t="s">
        <v>425</v>
      </c>
      <c r="C515" t="s">
        <v>426</v>
      </c>
      <c r="D515" t="s">
        <v>36</v>
      </c>
      <c r="E515" t="s">
        <v>37</v>
      </c>
      <c r="F515" s="7" t="s">
        <v>443</v>
      </c>
      <c r="G515" s="7" t="s">
        <v>443</v>
      </c>
      <c r="H515" s="7" t="s">
        <v>443</v>
      </c>
      <c r="I515" s="7" t="s">
        <v>443</v>
      </c>
      <c r="J515" s="7" t="s">
        <v>443</v>
      </c>
      <c r="K515" s="7">
        <v>1.21702897907136</v>
      </c>
    </row>
    <row r="516" spans="1:11">
      <c r="A516" t="s">
        <v>309</v>
      </c>
      <c r="B516" t="s">
        <v>427</v>
      </c>
      <c r="C516" t="s">
        <v>428</v>
      </c>
      <c r="D516" t="s">
        <v>36</v>
      </c>
      <c r="E516" t="s">
        <v>37</v>
      </c>
      <c r="F516" s="7" t="s">
        <v>443</v>
      </c>
      <c r="G516" s="7" t="s">
        <v>443</v>
      </c>
      <c r="H516" s="7" t="s">
        <v>443</v>
      </c>
      <c r="I516" s="7" t="s">
        <v>443</v>
      </c>
      <c r="J516" s="7" t="s">
        <v>443</v>
      </c>
      <c r="K516" s="7" t="s">
        <v>443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CC"/>
  </sheetPr>
  <dimension ref="A1:R32"/>
  <sheetViews>
    <sheetView workbookViewId="0"/>
  </sheetViews>
  <sheetFormatPr defaultColWidth="8.85546875" defaultRowHeight="14.45"/>
  <cols>
    <col min="1" max="16384" width="8.85546875" style="67"/>
  </cols>
  <sheetData>
    <row r="1" spans="1:18">
      <c r="A1" s="13" t="s">
        <v>444</v>
      </c>
    </row>
    <row r="2" spans="1:18">
      <c r="A2" s="13"/>
    </row>
    <row r="3" spans="1:18">
      <c r="A3" s="13" t="s">
        <v>445</v>
      </c>
    </row>
    <row r="4" spans="1:18">
      <c r="A4" s="67" t="s">
        <v>36</v>
      </c>
      <c r="B4" s="69" t="s">
        <v>33</v>
      </c>
      <c r="C4" s="69" t="s">
        <v>298</v>
      </c>
      <c r="D4" s="69" t="s">
        <v>299</v>
      </c>
      <c r="E4" s="69" t="s">
        <v>313</v>
      </c>
      <c r="F4" s="69" t="s">
        <v>300</v>
      </c>
      <c r="G4" s="69" t="s">
        <v>311</v>
      </c>
      <c r="H4" s="69" t="s">
        <v>312</v>
      </c>
      <c r="I4" s="69" t="s">
        <v>301</v>
      </c>
      <c r="J4" s="69" t="s">
        <v>310</v>
      </c>
      <c r="K4" s="69" t="s">
        <v>302</v>
      </c>
      <c r="L4" s="69" t="s">
        <v>303</v>
      </c>
      <c r="M4" s="69" t="s">
        <v>304</v>
      </c>
      <c r="N4" s="69" t="s">
        <v>305</v>
      </c>
      <c r="O4" s="69" t="s">
        <v>306</v>
      </c>
      <c r="P4" s="69" t="s">
        <v>309</v>
      </c>
      <c r="Q4" s="69" t="s">
        <v>307</v>
      </c>
      <c r="R4" s="69" t="s">
        <v>308</v>
      </c>
    </row>
    <row r="5" spans="1:18">
      <c r="A5" s="68" t="s">
        <v>28</v>
      </c>
      <c r="B5" s="147">
        <v>0.26220250238302301</v>
      </c>
      <c r="C5" s="147">
        <v>8.6531238544807598E-2</v>
      </c>
      <c r="D5" s="147">
        <v>0.82699999999999996</v>
      </c>
      <c r="E5" s="147">
        <v>5.9399081904686497</v>
      </c>
      <c r="F5" s="147">
        <v>0</v>
      </c>
      <c r="G5" s="147">
        <v>38.373916196219817</v>
      </c>
      <c r="H5" s="147">
        <v>9.2999999999999999E-2</v>
      </c>
      <c r="I5" s="147">
        <v>14.61799225045389</v>
      </c>
      <c r="J5" s="147">
        <v>1.258</v>
      </c>
      <c r="K5" s="147">
        <v>0.21540598843783501</v>
      </c>
      <c r="L5" s="147">
        <v>1.4950000000000001</v>
      </c>
      <c r="M5" s="147">
        <v>0</v>
      </c>
      <c r="N5" s="147">
        <v>2.1999999999999999E-2</v>
      </c>
      <c r="O5" s="147">
        <v>0</v>
      </c>
      <c r="P5" s="147">
        <v>0.25</v>
      </c>
      <c r="Q5" s="147">
        <v>9.1800000000000007E-2</v>
      </c>
      <c r="R5" s="147">
        <v>0.507785875109799</v>
      </c>
    </row>
    <row r="6" spans="1:18">
      <c r="A6" s="68" t="s">
        <v>29</v>
      </c>
      <c r="B6" s="147">
        <v>0.26217257364461899</v>
      </c>
      <c r="C6" s="147">
        <v>8.8031491952570498E-2</v>
      </c>
      <c r="D6" s="147">
        <v>0.83499999999999996</v>
      </c>
      <c r="E6" s="147">
        <v>5.9981425844928484</v>
      </c>
      <c r="F6" s="147">
        <v>0</v>
      </c>
      <c r="G6" s="147">
        <v>24.14940917687737</v>
      </c>
      <c r="H6" s="147">
        <v>9.2999999999999999E-2</v>
      </c>
      <c r="I6" s="147">
        <v>13.513111502506931</v>
      </c>
      <c r="J6" s="147">
        <v>1.258</v>
      </c>
      <c r="K6" s="147">
        <v>0.21540598843783501</v>
      </c>
      <c r="L6" s="147">
        <v>1.5</v>
      </c>
      <c r="M6" s="147">
        <v>0</v>
      </c>
      <c r="N6" s="147">
        <v>2.1999999999999999E-2</v>
      </c>
      <c r="O6" s="147">
        <v>0</v>
      </c>
      <c r="P6" s="147">
        <v>0.25</v>
      </c>
      <c r="Q6" s="147">
        <v>9.01E-2</v>
      </c>
      <c r="R6" s="147">
        <v>0.507785875109799</v>
      </c>
    </row>
    <row r="7" spans="1:18">
      <c r="A7" s="68" t="s">
        <v>30</v>
      </c>
      <c r="B7" s="147">
        <v>0.26241221721333902</v>
      </c>
      <c r="C7" s="147">
        <v>9.3166817863953894E-2</v>
      </c>
      <c r="D7" s="147">
        <v>0.84299999999999997</v>
      </c>
      <c r="E7" s="147">
        <v>6.05694790394866</v>
      </c>
      <c r="F7" s="147">
        <v>0</v>
      </c>
      <c r="G7" s="147">
        <v>8.3610429468263607</v>
      </c>
      <c r="H7" s="147">
        <v>9.2999999999999999E-2</v>
      </c>
      <c r="I7" s="147">
        <v>9.3803867313664995</v>
      </c>
      <c r="J7" s="147">
        <v>1.258</v>
      </c>
      <c r="K7" s="147">
        <v>0.21540598843783501</v>
      </c>
      <c r="L7" s="147">
        <v>1.506</v>
      </c>
      <c r="M7" s="147">
        <v>0</v>
      </c>
      <c r="N7" s="147">
        <v>2.1999999999999999E-2</v>
      </c>
      <c r="O7" s="147">
        <v>0</v>
      </c>
      <c r="P7" s="147">
        <v>0.25</v>
      </c>
      <c r="Q7" s="147">
        <v>8.8400000000000006E-2</v>
      </c>
      <c r="R7" s="147">
        <v>0.51892469592290702</v>
      </c>
    </row>
    <row r="8" spans="1:18">
      <c r="A8" s="68" t="s">
        <v>31</v>
      </c>
      <c r="B8" s="147">
        <v>0.26259356768810999</v>
      </c>
      <c r="C8" s="147">
        <v>9.46690597763616E-2</v>
      </c>
      <c r="D8" s="147">
        <v>0.85099999999999998</v>
      </c>
      <c r="E8" s="147">
        <v>21.416329746144232</v>
      </c>
      <c r="F8" s="147">
        <v>0</v>
      </c>
      <c r="G8" s="147">
        <v>5.1374038715172201</v>
      </c>
      <c r="H8" s="147">
        <v>9.2999999999999999E-2</v>
      </c>
      <c r="I8" s="147">
        <v>8.3541136492676991</v>
      </c>
      <c r="J8" s="147">
        <v>1.258</v>
      </c>
      <c r="K8" s="147">
        <v>0.21540598843783501</v>
      </c>
      <c r="L8" s="147">
        <v>1.5129999999999999</v>
      </c>
      <c r="M8" s="147">
        <v>0</v>
      </c>
      <c r="N8" s="147">
        <v>2.1999999999999999E-2</v>
      </c>
      <c r="O8" s="147">
        <v>0</v>
      </c>
      <c r="P8" s="147">
        <v>0.25</v>
      </c>
      <c r="Q8" s="147">
        <v>8.8400000000000006E-2</v>
      </c>
      <c r="R8" s="147">
        <v>0.54516305751955296</v>
      </c>
    </row>
    <row r="9" spans="1:18">
      <c r="A9" s="68" t="s">
        <v>32</v>
      </c>
      <c r="B9" s="147">
        <v>0.26271438955630599</v>
      </c>
      <c r="C9" s="147">
        <v>9.6167824276935099E-2</v>
      </c>
      <c r="D9" s="147">
        <v>0.86</v>
      </c>
      <c r="E9" s="147">
        <v>21.476293763263293</v>
      </c>
      <c r="F9" s="147">
        <v>0</v>
      </c>
      <c r="G9" s="147">
        <v>5.2187372930799496</v>
      </c>
      <c r="H9" s="147">
        <v>9.2999999999999999E-2</v>
      </c>
      <c r="I9" s="147">
        <v>5.3494215612413401</v>
      </c>
      <c r="J9" s="147">
        <v>1.258</v>
      </c>
      <c r="K9" s="147">
        <v>0.21540598843783501</v>
      </c>
      <c r="L9" s="147">
        <v>1.5190000000000001</v>
      </c>
      <c r="M9" s="147">
        <v>0</v>
      </c>
      <c r="N9" s="147">
        <v>2.1999999999999999E-2</v>
      </c>
      <c r="O9" s="147">
        <v>0</v>
      </c>
      <c r="P9" s="147">
        <v>0.25</v>
      </c>
      <c r="Q9" s="147">
        <v>8.6699999999999999E-2</v>
      </c>
      <c r="R9" s="147">
        <v>0.54516305751955296</v>
      </c>
    </row>
    <row r="10" spans="1:18">
      <c r="A10" s="72" t="s">
        <v>446</v>
      </c>
    </row>
    <row r="11" spans="1:18">
      <c r="A11" s="68" t="s">
        <v>28</v>
      </c>
      <c r="B11" s="71">
        <f>IFERROR(B5/SUM(B$5:B$9), 0)</f>
        <v>0.19983496037046375</v>
      </c>
      <c r="C11" s="71">
        <f t="shared" ref="C11:R11" si="0">IFERROR(C5/SUM(C$5:C$9), 0)</f>
        <v>0.1886994608156739</v>
      </c>
      <c r="D11" s="71">
        <f t="shared" si="0"/>
        <v>0.19615749525616696</v>
      </c>
      <c r="E11" s="71">
        <f t="shared" si="0"/>
        <v>9.755526619346816E-2</v>
      </c>
      <c r="F11" s="71">
        <f t="shared" si="0"/>
        <v>0</v>
      </c>
      <c r="G11" s="71">
        <f t="shared" si="0"/>
        <v>0.472349526605707</v>
      </c>
      <c r="H11" s="71">
        <f t="shared" si="0"/>
        <v>0.2</v>
      </c>
      <c r="I11" s="71">
        <f t="shared" si="0"/>
        <v>0.28542389761854042</v>
      </c>
      <c r="J11" s="71">
        <f t="shared" si="0"/>
        <v>0.2</v>
      </c>
      <c r="K11" s="71">
        <f t="shared" si="0"/>
        <v>0.19999999999999998</v>
      </c>
      <c r="L11" s="71">
        <f t="shared" si="0"/>
        <v>0.1984601088543741</v>
      </c>
      <c r="M11" s="71">
        <f t="shared" si="0"/>
        <v>0</v>
      </c>
      <c r="N11" s="71">
        <f t="shared" si="0"/>
        <v>0.2</v>
      </c>
      <c r="O11" s="71">
        <f t="shared" si="0"/>
        <v>0</v>
      </c>
      <c r="P11" s="71">
        <f t="shared" si="0"/>
        <v>0.2</v>
      </c>
      <c r="Q11" s="71">
        <f t="shared" si="0"/>
        <v>0.20610687022900764</v>
      </c>
      <c r="R11" s="71">
        <f t="shared" si="0"/>
        <v>0.19345531489229886</v>
      </c>
    </row>
    <row r="12" spans="1:18">
      <c r="A12" s="68" t="s">
        <v>29</v>
      </c>
      <c r="B12" s="71">
        <f t="shared" ref="B12:R12" si="1">IFERROR(B6/SUM(B$5:B$9), 0)</f>
        <v>0.19981215048803111</v>
      </c>
      <c r="C12" s="71">
        <f t="shared" si="1"/>
        <v>0.19197107710006514</v>
      </c>
      <c r="D12" s="71">
        <f t="shared" si="1"/>
        <v>0.19805502846299808</v>
      </c>
      <c r="E12" s="71">
        <f t="shared" si="1"/>
        <v>9.8511690371835423E-2</v>
      </c>
      <c r="F12" s="71">
        <f t="shared" si="1"/>
        <v>0</v>
      </c>
      <c r="G12" s="71">
        <f t="shared" si="1"/>
        <v>0.2972582192074843</v>
      </c>
      <c r="H12" s="71">
        <f t="shared" si="1"/>
        <v>0.2</v>
      </c>
      <c r="I12" s="71">
        <f t="shared" si="1"/>
        <v>0.26385052666036951</v>
      </c>
      <c r="J12" s="71">
        <f t="shared" si="1"/>
        <v>0.2</v>
      </c>
      <c r="K12" s="71">
        <f t="shared" si="1"/>
        <v>0.19999999999999998</v>
      </c>
      <c r="L12" s="71">
        <f t="shared" si="1"/>
        <v>0.19912385503783353</v>
      </c>
      <c r="M12" s="71">
        <f t="shared" si="1"/>
        <v>0</v>
      </c>
      <c r="N12" s="71">
        <f t="shared" si="1"/>
        <v>0.2</v>
      </c>
      <c r="O12" s="71">
        <f t="shared" si="1"/>
        <v>0</v>
      </c>
      <c r="P12" s="71">
        <f t="shared" si="1"/>
        <v>0.2</v>
      </c>
      <c r="Q12" s="71">
        <f t="shared" si="1"/>
        <v>0.20229007633587787</v>
      </c>
      <c r="R12" s="71">
        <f t="shared" si="1"/>
        <v>0.19345531489229886</v>
      </c>
    </row>
    <row r="13" spans="1:18">
      <c r="A13" s="68" t="s">
        <v>30</v>
      </c>
      <c r="B13" s="71">
        <f t="shared" ref="B13:R13" si="2">IFERROR(B7/SUM(B$5:B$9), 0)</f>
        <v>0.19999479238741408</v>
      </c>
      <c r="C13" s="71">
        <f t="shared" si="2"/>
        <v>0.20316972913471759</v>
      </c>
      <c r="D13" s="71">
        <f t="shared" si="2"/>
        <v>0.19995256166982919</v>
      </c>
      <c r="E13" s="71">
        <f t="shared" si="2"/>
        <v>9.9477491257833797E-2</v>
      </c>
      <c r="F13" s="71">
        <f t="shared" si="2"/>
        <v>0</v>
      </c>
      <c r="G13" s="71">
        <f t="shared" si="2"/>
        <v>0.10291716533879497</v>
      </c>
      <c r="H13" s="71">
        <f t="shared" si="2"/>
        <v>0.2</v>
      </c>
      <c r="I13" s="71">
        <f t="shared" si="2"/>
        <v>0.183156927173274</v>
      </c>
      <c r="J13" s="71">
        <f t="shared" si="2"/>
        <v>0.2</v>
      </c>
      <c r="K13" s="71">
        <f t="shared" si="2"/>
        <v>0.19999999999999998</v>
      </c>
      <c r="L13" s="71">
        <f t="shared" si="2"/>
        <v>0.19992035045798487</v>
      </c>
      <c r="M13" s="71">
        <f t="shared" si="2"/>
        <v>0</v>
      </c>
      <c r="N13" s="71">
        <f t="shared" si="2"/>
        <v>0.2</v>
      </c>
      <c r="O13" s="71">
        <f t="shared" si="2"/>
        <v>0</v>
      </c>
      <c r="P13" s="71">
        <f t="shared" si="2"/>
        <v>0.2</v>
      </c>
      <c r="Q13" s="71">
        <f t="shared" si="2"/>
        <v>0.19847328244274809</v>
      </c>
      <c r="R13" s="71">
        <f t="shared" si="2"/>
        <v>0.19769896205452595</v>
      </c>
    </row>
    <row r="14" spans="1:18">
      <c r="A14" s="68" t="s">
        <v>31</v>
      </c>
      <c r="B14" s="71">
        <f t="shared" ref="B14:R14" si="3">IFERROR(B8/SUM(B$5:B$9), 0)</f>
        <v>0.20013300680035695</v>
      </c>
      <c r="C14" s="71">
        <f t="shared" si="3"/>
        <v>0.20644568176931732</v>
      </c>
      <c r="D14" s="71">
        <f t="shared" si="3"/>
        <v>0.20185009487666034</v>
      </c>
      <c r="E14" s="71">
        <f t="shared" si="3"/>
        <v>0.35173536059441185</v>
      </c>
      <c r="F14" s="71">
        <f t="shared" si="3"/>
        <v>0</v>
      </c>
      <c r="G14" s="71">
        <f t="shared" si="3"/>
        <v>6.3236972590577881E-2</v>
      </c>
      <c r="H14" s="71">
        <f t="shared" si="3"/>
        <v>0.2</v>
      </c>
      <c r="I14" s="71">
        <f t="shared" si="3"/>
        <v>0.16311841175372063</v>
      </c>
      <c r="J14" s="71">
        <f t="shared" si="3"/>
        <v>0.2</v>
      </c>
      <c r="K14" s="71">
        <f t="shared" si="3"/>
        <v>0.19999999999999998</v>
      </c>
      <c r="L14" s="71">
        <f t="shared" si="3"/>
        <v>0.20084959511482806</v>
      </c>
      <c r="M14" s="71">
        <f t="shared" si="3"/>
        <v>0</v>
      </c>
      <c r="N14" s="71">
        <f t="shared" si="3"/>
        <v>0.2</v>
      </c>
      <c r="O14" s="71">
        <f t="shared" si="3"/>
        <v>0</v>
      </c>
      <c r="P14" s="71">
        <f t="shared" si="3"/>
        <v>0.2</v>
      </c>
      <c r="Q14" s="71">
        <f t="shared" si="3"/>
        <v>0.19847328244274809</v>
      </c>
      <c r="R14" s="71">
        <f t="shared" si="3"/>
        <v>0.2076952040804381</v>
      </c>
    </row>
    <row r="15" spans="1:18">
      <c r="A15" s="68" t="s">
        <v>32</v>
      </c>
      <c r="B15" s="71">
        <f t="shared" ref="B15:R15" si="4">IFERROR(B9/SUM(B$5:B$9), 0)</f>
        <v>0.2002250899537342</v>
      </c>
      <c r="C15" s="71">
        <f t="shared" si="4"/>
        <v>0.20971405118022601</v>
      </c>
      <c r="D15" s="71">
        <f t="shared" si="4"/>
        <v>0.20398481973434535</v>
      </c>
      <c r="E15" s="71">
        <f t="shared" si="4"/>
        <v>0.35272019158245072</v>
      </c>
      <c r="F15" s="71">
        <f t="shared" si="4"/>
        <v>0</v>
      </c>
      <c r="G15" s="71">
        <f t="shared" si="4"/>
        <v>6.4238116257435696E-2</v>
      </c>
      <c r="H15" s="71">
        <f t="shared" si="4"/>
        <v>0.2</v>
      </c>
      <c r="I15" s="71">
        <f t="shared" si="4"/>
        <v>0.10445023679409544</v>
      </c>
      <c r="J15" s="71">
        <f t="shared" si="4"/>
        <v>0.2</v>
      </c>
      <c r="K15" s="71">
        <f t="shared" si="4"/>
        <v>0.19999999999999998</v>
      </c>
      <c r="L15" s="71">
        <f t="shared" si="4"/>
        <v>0.20164609053497942</v>
      </c>
      <c r="M15" s="71">
        <f t="shared" si="4"/>
        <v>0</v>
      </c>
      <c r="N15" s="71">
        <f t="shared" si="4"/>
        <v>0.2</v>
      </c>
      <c r="O15" s="71">
        <f t="shared" si="4"/>
        <v>0</v>
      </c>
      <c r="P15" s="71">
        <f t="shared" si="4"/>
        <v>0.2</v>
      </c>
      <c r="Q15" s="71">
        <f t="shared" si="4"/>
        <v>0.19465648854961831</v>
      </c>
      <c r="R15" s="71">
        <f t="shared" si="4"/>
        <v>0.2076952040804381</v>
      </c>
    </row>
    <row r="17" spans="1:12">
      <c r="A17" s="70" t="s">
        <v>447</v>
      </c>
    </row>
    <row r="18" spans="1:12">
      <c r="A18" s="67" t="s">
        <v>36</v>
      </c>
      <c r="B18" s="69" t="s">
        <v>33</v>
      </c>
      <c r="C18" s="69" t="s">
        <v>298</v>
      </c>
      <c r="D18" s="69" t="s">
        <v>299</v>
      </c>
      <c r="E18" s="69" t="s">
        <v>313</v>
      </c>
      <c r="F18" s="69" t="s">
        <v>300</v>
      </c>
      <c r="G18" s="69" t="s">
        <v>311</v>
      </c>
      <c r="H18" s="69" t="s">
        <v>312</v>
      </c>
      <c r="I18" s="69" t="s">
        <v>301</v>
      </c>
      <c r="J18" s="69" t="s">
        <v>310</v>
      </c>
      <c r="K18" s="69" t="s">
        <v>302</v>
      </c>
      <c r="L18" s="69" t="s">
        <v>303</v>
      </c>
    </row>
    <row r="19" spans="1:12">
      <c r="A19" s="68" t="s">
        <v>28</v>
      </c>
      <c r="B19" s="147">
        <v>0</v>
      </c>
      <c r="C19" s="147">
        <v>4.5921656977756303E-3</v>
      </c>
      <c r="D19" s="147">
        <v>0.25600000000000001</v>
      </c>
      <c r="E19" s="147">
        <v>5.0128152889447097</v>
      </c>
      <c r="F19" s="147">
        <v>0</v>
      </c>
      <c r="G19" s="147">
        <v>14.791600029318174</v>
      </c>
      <c r="H19" s="147">
        <v>8.0000000000000002E-3</v>
      </c>
      <c r="I19" s="147">
        <v>29.398311580567327</v>
      </c>
      <c r="J19" s="147">
        <v>1.9410000000000001</v>
      </c>
      <c r="K19" s="147">
        <v>3.3326400947433901E-2</v>
      </c>
      <c r="L19" s="147">
        <v>2.7802383469418048</v>
      </c>
    </row>
    <row r="20" spans="1:12">
      <c r="A20" s="68" t="s">
        <v>29</v>
      </c>
      <c r="B20" s="147">
        <v>0</v>
      </c>
      <c r="C20" s="147">
        <v>4.6719760641808199E-3</v>
      </c>
      <c r="D20" s="147">
        <v>0.25900000000000001</v>
      </c>
      <c r="E20" s="147">
        <v>5.0619605368755405</v>
      </c>
      <c r="F20" s="147">
        <v>0</v>
      </c>
      <c r="G20" s="147">
        <v>1.2049222903137689</v>
      </c>
      <c r="H20" s="147">
        <v>8.0000000000000002E-3</v>
      </c>
      <c r="I20" s="147">
        <v>26.382737596162961</v>
      </c>
      <c r="J20" s="147">
        <v>1.9410000000000001</v>
      </c>
      <c r="K20" s="147">
        <v>3.3326400947433901E-2</v>
      </c>
      <c r="L20" s="147">
        <v>2.7838085232738421</v>
      </c>
    </row>
    <row r="21" spans="1:12">
      <c r="A21" s="68" t="s">
        <v>30</v>
      </c>
      <c r="B21" s="147">
        <v>0</v>
      </c>
      <c r="C21" s="147">
        <v>4.9443072947153001E-3</v>
      </c>
      <c r="D21" s="147">
        <v>0.26100000000000001</v>
      </c>
      <c r="E21" s="147">
        <v>5.1115876009625616</v>
      </c>
      <c r="F21" s="147">
        <v>0</v>
      </c>
      <c r="G21" s="147">
        <v>0.52101205125779704</v>
      </c>
      <c r="H21" s="147">
        <v>8.0000000000000002E-3</v>
      </c>
      <c r="I21" s="147">
        <v>17.78449675666177</v>
      </c>
      <c r="J21" s="147">
        <v>1.9410000000000001</v>
      </c>
      <c r="K21" s="147">
        <v>3.3326400947433901E-2</v>
      </c>
      <c r="L21" s="147">
        <v>2.78839874998646</v>
      </c>
    </row>
    <row r="22" spans="1:12">
      <c r="A22" s="68" t="s">
        <v>31</v>
      </c>
      <c r="B22" s="147">
        <v>0</v>
      </c>
      <c r="C22" s="147">
        <v>5.0239602442242303E-3</v>
      </c>
      <c r="D22" s="147">
        <v>0.26400000000000001</v>
      </c>
      <c r="E22" s="147">
        <v>13.161701204893561</v>
      </c>
      <c r="F22" s="147">
        <v>0</v>
      </c>
      <c r="G22" s="147">
        <v>0.52940557215742601</v>
      </c>
      <c r="H22" s="147">
        <v>8.0000000000000002E-3</v>
      </c>
      <c r="I22" s="147">
        <v>13.802449952131736</v>
      </c>
      <c r="J22" s="147">
        <v>1.9410000000000001</v>
      </c>
      <c r="K22" s="147">
        <v>3.3326400947433901E-2</v>
      </c>
      <c r="L22" s="147">
        <v>2.7927849666229623</v>
      </c>
    </row>
    <row r="23" spans="1:12">
      <c r="A23" s="68" t="s">
        <v>32</v>
      </c>
      <c r="B23" s="147">
        <v>0</v>
      </c>
      <c r="C23" s="147">
        <v>5.1036131937331501E-3</v>
      </c>
      <c r="D23" s="147">
        <v>0.26600000000000001</v>
      </c>
      <c r="E23" s="147">
        <v>13.21230611866703</v>
      </c>
      <c r="F23" s="147">
        <v>0</v>
      </c>
      <c r="G23" s="147">
        <v>0.53779909305705498</v>
      </c>
      <c r="H23" s="147">
        <v>8.0000000000000002E-3</v>
      </c>
      <c r="I23" s="147">
        <v>8.7841209636955817</v>
      </c>
      <c r="J23" s="147">
        <v>1.9410000000000001</v>
      </c>
      <c r="K23" s="147">
        <v>3.3326400947433901E-2</v>
      </c>
      <c r="L23" s="147">
        <v>2.7974771983736382</v>
      </c>
    </row>
    <row r="24" spans="1:12">
      <c r="A24" s="72" t="s">
        <v>446</v>
      </c>
    </row>
    <row r="25" spans="1:12">
      <c r="A25" s="68" t="s">
        <v>28</v>
      </c>
      <c r="B25" s="71">
        <f>IFERROR(B19/SUM(B$19:B$23), 0)</f>
        <v>0</v>
      </c>
      <c r="C25" s="71">
        <f t="shared" ref="C25:L25" si="5">IFERROR(C19/SUM(C$19:C$23), 0)</f>
        <v>0.18869828456104953</v>
      </c>
      <c r="D25" s="71">
        <f t="shared" si="5"/>
        <v>0.19601837672281777</v>
      </c>
      <c r="E25" s="71">
        <f t="shared" si="5"/>
        <v>0.1206152687871123</v>
      </c>
      <c r="F25" s="71">
        <f t="shared" si="5"/>
        <v>0</v>
      </c>
      <c r="G25" s="71">
        <f t="shared" si="5"/>
        <v>0.8411611909024469</v>
      </c>
      <c r="H25" s="71">
        <f t="shared" si="5"/>
        <v>0.2</v>
      </c>
      <c r="I25" s="71">
        <f t="shared" si="5"/>
        <v>0.3057479392436902</v>
      </c>
      <c r="J25" s="71">
        <f t="shared" si="5"/>
        <v>0.2</v>
      </c>
      <c r="K25" s="71">
        <f t="shared" si="5"/>
        <v>0.2</v>
      </c>
      <c r="L25" s="71">
        <f t="shared" si="5"/>
        <v>0.19940447650299672</v>
      </c>
    </row>
    <row r="26" spans="1:12">
      <c r="A26" s="68" t="s">
        <v>29</v>
      </c>
      <c r="B26" s="71">
        <f t="shared" ref="B26:L26" si="6">IFERROR(B20/SUM(B$19:B$23), 0)</f>
        <v>0</v>
      </c>
      <c r="C26" s="71">
        <f t="shared" si="6"/>
        <v>0.19197780020181635</v>
      </c>
      <c r="D26" s="71">
        <f t="shared" si="6"/>
        <v>0.19831546707503828</v>
      </c>
      <c r="E26" s="71">
        <f t="shared" si="6"/>
        <v>0.12179777142228007</v>
      </c>
      <c r="F26" s="71">
        <f t="shared" si="6"/>
        <v>0</v>
      </c>
      <c r="G26" s="71">
        <f t="shared" si="6"/>
        <v>6.8520908262549404E-2</v>
      </c>
      <c r="H26" s="71">
        <f t="shared" si="6"/>
        <v>0.2</v>
      </c>
      <c r="I26" s="71">
        <f t="shared" si="6"/>
        <v>0.27438540575799242</v>
      </c>
      <c r="J26" s="71">
        <f t="shared" si="6"/>
        <v>0.2</v>
      </c>
      <c r="K26" s="71">
        <f t="shared" si="6"/>
        <v>0.2</v>
      </c>
      <c r="L26" s="71">
        <f t="shared" si="6"/>
        <v>0.19966053697468122</v>
      </c>
    </row>
    <row r="27" spans="1:12">
      <c r="A27" s="68" t="s">
        <v>30</v>
      </c>
      <c r="B27" s="71">
        <f t="shared" ref="B27:L27" si="7">IFERROR(B21/SUM(B$19:B$23), 0)</f>
        <v>0</v>
      </c>
      <c r="C27" s="71">
        <f t="shared" si="7"/>
        <v>0.20316825791094212</v>
      </c>
      <c r="D27" s="71">
        <f t="shared" si="7"/>
        <v>0.1998468606431853</v>
      </c>
      <c r="E27" s="71">
        <f t="shared" si="7"/>
        <v>0.12299186722053787</v>
      </c>
      <c r="F27" s="71">
        <f t="shared" si="7"/>
        <v>0</v>
      </c>
      <c r="G27" s="71">
        <f t="shared" si="7"/>
        <v>2.9628648465472123E-2</v>
      </c>
      <c r="H27" s="71">
        <f t="shared" si="7"/>
        <v>0.2</v>
      </c>
      <c r="I27" s="71">
        <f t="shared" si="7"/>
        <v>0.18496209276963158</v>
      </c>
      <c r="J27" s="71">
        <f t="shared" si="7"/>
        <v>0.2</v>
      </c>
      <c r="K27" s="71">
        <f t="shared" si="7"/>
        <v>0.2</v>
      </c>
      <c r="L27" s="71">
        <f t="shared" si="7"/>
        <v>0.19998975758113263</v>
      </c>
    </row>
    <row r="28" spans="1:12">
      <c r="A28" s="68" t="s">
        <v>31</v>
      </c>
      <c r="B28" s="71">
        <f t="shared" ref="B28:L28" si="8">IFERROR(B22/SUM(B$19:B$23), 0)</f>
        <v>0</v>
      </c>
      <c r="C28" s="71">
        <f t="shared" si="8"/>
        <v>0.20644130507904485</v>
      </c>
      <c r="D28" s="71">
        <f t="shared" si="8"/>
        <v>0.20214395099540583</v>
      </c>
      <c r="E28" s="71">
        <f t="shared" si="8"/>
        <v>0.31668873417797433</v>
      </c>
      <c r="F28" s="71">
        <f t="shared" si="8"/>
        <v>0</v>
      </c>
      <c r="G28" s="71">
        <f t="shared" si="8"/>
        <v>3.0105966945001204E-2</v>
      </c>
      <c r="H28" s="71">
        <f t="shared" si="8"/>
        <v>0.2</v>
      </c>
      <c r="I28" s="71">
        <f t="shared" si="8"/>
        <v>0.14354806118076424</v>
      </c>
      <c r="J28" s="71">
        <f t="shared" si="8"/>
        <v>0.2</v>
      </c>
      <c r="K28" s="71">
        <f t="shared" si="8"/>
        <v>0.2</v>
      </c>
      <c r="L28" s="71">
        <f t="shared" si="8"/>
        <v>0.2003043461606307</v>
      </c>
    </row>
    <row r="29" spans="1:12">
      <c r="A29" s="68" t="s">
        <v>32</v>
      </c>
      <c r="B29" s="71">
        <f t="shared" ref="B29:L29" si="9">IFERROR(B23/SUM(B$19:B$23), 0)</f>
        <v>0</v>
      </c>
      <c r="C29" s="71">
        <f t="shared" si="9"/>
        <v>0.20971435224714713</v>
      </c>
      <c r="D29" s="71">
        <f t="shared" si="9"/>
        <v>0.20367534456355282</v>
      </c>
      <c r="E29" s="71">
        <f t="shared" si="9"/>
        <v>0.31790635839209541</v>
      </c>
      <c r="F29" s="71">
        <f t="shared" si="9"/>
        <v>0</v>
      </c>
      <c r="G29" s="71">
        <f t="shared" si="9"/>
        <v>3.0583285424530288E-2</v>
      </c>
      <c r="H29" s="71">
        <f t="shared" si="9"/>
        <v>0.2</v>
      </c>
      <c r="I29" s="71">
        <f t="shared" si="9"/>
        <v>9.1356501047921507E-2</v>
      </c>
      <c r="J29" s="71">
        <f t="shared" si="9"/>
        <v>0.2</v>
      </c>
      <c r="K29" s="71">
        <f t="shared" si="9"/>
        <v>0.2</v>
      </c>
      <c r="L29" s="71">
        <f t="shared" si="9"/>
        <v>0.2006408827805588</v>
      </c>
    </row>
    <row r="30" spans="1:12">
      <c r="A30" s="70"/>
    </row>
    <row r="31" spans="1:12">
      <c r="A31" s="70"/>
    </row>
    <row r="32" spans="1:12">
      <c r="A32" s="7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CC"/>
  </sheetPr>
  <dimension ref="A1:E8"/>
  <sheetViews>
    <sheetView workbookViewId="0"/>
  </sheetViews>
  <sheetFormatPr defaultRowHeight="14.45"/>
  <cols>
    <col min="2" max="2" width="11.42578125" bestFit="1" customWidth="1"/>
    <col min="3" max="3" width="10.42578125" bestFit="1" customWidth="1"/>
    <col min="4" max="4" width="12.42578125" bestFit="1" customWidth="1"/>
    <col min="5" max="5" width="12" bestFit="1" customWidth="1"/>
  </cols>
  <sheetData>
    <row r="1" spans="1:5">
      <c r="A1" s="13" t="s">
        <v>448</v>
      </c>
    </row>
    <row r="2" spans="1:5">
      <c r="A2" s="13"/>
    </row>
    <row r="3" spans="1:5">
      <c r="B3" s="66" t="s">
        <v>449</v>
      </c>
      <c r="C3" s="66" t="s">
        <v>450</v>
      </c>
      <c r="D3" t="s">
        <v>451</v>
      </c>
      <c r="E3" t="s">
        <v>452</v>
      </c>
    </row>
    <row r="4" spans="1:5">
      <c r="A4" t="s">
        <v>28</v>
      </c>
      <c r="B4" s="75">
        <v>7.4999999999999997E-2</v>
      </c>
      <c r="C4" s="75">
        <v>0.17500000000000002</v>
      </c>
      <c r="D4" s="74">
        <v>0.16288235294117651</v>
      </c>
      <c r="E4" s="74">
        <v>0.10988372093023258</v>
      </c>
    </row>
    <row r="5" spans="1:5">
      <c r="A5" t="s">
        <v>29</v>
      </c>
      <c r="B5" s="75">
        <v>0.11071428571428574</v>
      </c>
      <c r="C5" s="75">
        <v>0.30833333333333335</v>
      </c>
      <c r="D5" s="74">
        <v>0.28438655462184881</v>
      </c>
      <c r="E5" s="74">
        <v>0.1796511627906977</v>
      </c>
    </row>
    <row r="6" spans="1:5">
      <c r="A6" t="s">
        <v>30</v>
      </c>
      <c r="B6" s="75">
        <v>0.25519480519480514</v>
      </c>
      <c r="C6" s="75">
        <v>0.47666666666666657</v>
      </c>
      <c r="D6" s="74">
        <v>0.44982948815889984</v>
      </c>
      <c r="E6" s="74">
        <v>0.33245243128964053</v>
      </c>
    </row>
    <row r="7" spans="1:5">
      <c r="A7" t="s">
        <v>31</v>
      </c>
      <c r="B7" s="75">
        <v>0.41363636363636369</v>
      </c>
      <c r="C7" s="75">
        <v>0.04</v>
      </c>
      <c r="D7" s="74">
        <v>8.5275935828877034E-2</v>
      </c>
      <c r="E7" s="74">
        <v>0.28329809725158567</v>
      </c>
    </row>
    <row r="8" spans="1:5">
      <c r="A8" t="s">
        <v>32</v>
      </c>
      <c r="B8" s="75">
        <v>0.14545454545454548</v>
      </c>
      <c r="C8" s="75">
        <v>0</v>
      </c>
      <c r="D8" s="74">
        <v>1.7625668449197867E-2</v>
      </c>
      <c r="E8" s="74">
        <v>9.4714587737843553E-2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573134B1BDBFC74F8C2DBF70E4CDEAD4009E93985C1CBB0F4F8B385AC4B9DBAC26" ma:contentTypeVersion="89" ma:contentTypeDescription="Create a new document" ma:contentTypeScope="" ma:versionID="4c1c86e74fb7e35d58ad8414ef9b38ba">
  <xsd:schema xmlns:xsd="http://www.w3.org/2001/XMLSchema" xmlns:xs="http://www.w3.org/2001/XMLSchema" xmlns:p="http://schemas.microsoft.com/office/2006/metadata/properties" xmlns:ns1="http://schemas.microsoft.com/sharepoint/v3" xmlns:ns2="7041854e-4853-44f9-9e63-23b7acad5461" targetNamespace="http://schemas.microsoft.com/office/2006/metadata/properties" ma:root="true" ma:fieldsID="dbb7c7a3a55cbfaff849a94bec15ff22" ns1:_="" ns2:_="">
    <xsd:import namespace="http://schemas.microsoft.com/sharepoint/v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e9d4f963f4c420b8d2b35d038476850" minOccurs="0"/>
                <xsd:element ref="ns2:a9250910d34f4f6d82af870f608babb6" minOccurs="0"/>
                <xsd:element ref="ns2:da4e9ae56afa494a84f353054bd212ec" minOccurs="0"/>
                <xsd:element ref="ns2:j7c77f2a1a924badb0d621542422dc19" minOccurs="0"/>
                <xsd:element ref="ns2:b20f10deb29d4945907115b7b62c5b70" minOccurs="0"/>
                <xsd:element ref="ns2:f8aa492165544285b4c7fe9d1b6ad82c" minOccurs="0"/>
                <xsd:element ref="ns2:j014a7bd3fd34d828fc493e84f684b49" minOccurs="0"/>
                <xsd:element ref="ns2:b2faa34e97554b63aaaf45270201a270" minOccurs="0"/>
                <xsd:element ref="ns2:m279c8e365374608a4eb2bb657f838c2" minOccurs="0"/>
                <xsd:element ref="ns2:b128efbe498d4e38a73555a2e7be12ea" minOccurs="0"/>
                <xsd:element ref="ns1:RelatedItems" minOccurs="0"/>
                <xsd:element ref="ns2:Follow-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0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da52b04-469a-4e7f-bcdd-dd5059019484}" ma:internalName="TaxCatchAll" ma:showField="CatchAllData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da52b04-469a-4e7f-bcdd-dd5059019484}" ma:internalName="TaxCatchAllLabel" ma:readOnly="true" ma:showField="CatchAllDataLabel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e9d4f963f4c420b8d2b35d038476850" ma:index="10" ma:taxonomy="true" ma:internalName="oe9d4f963f4c420b8d2b35d038476850" ma:taxonomyFieldName="Project_x0020_Code" ma:displayName="Project Code" ma:readOnly="false" ma:default="" ma:fieldId="{8e9d4f96-3f4c-420b-8d2b-35d038476850}" ma:sspId="e0e5cfab-624c-4e44-8ff4-7cd112c8ab77" ma:termSetId="bc23a541-aea4-4435-a073-083f538ddd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250910d34f4f6d82af870f608babb6" ma:index="12" nillable="true" ma:taxonomy="true" ma:internalName="a9250910d34f4f6d82af870f608babb6" ma:taxonomyFieldName="Stakeholder" ma:displayName="Stakeholder" ma:default="" ma:fieldId="{a9250910-d34f-4f6d-82af-870f608babb6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4e9ae56afa494a84f353054bd212ec" ma:index="14" ma:taxonomy="true" ma:internalName="da4e9ae56afa494a84f353054bd212ec" ma:taxonomyFieldName="Security_x0020_Classification" ma:displayName="Security Classification" ma:readOnly="false" ma:default="21;#OFFICIAL|c2540f30-f875-494b-a43f-ebfb5017a6ad" ma:fieldId="{da4e9ae5-6afa-494a-84f3-53054bd212ec}" ma:sspId="e0e5cfab-624c-4e44-8ff4-7cd112c8ab77" ma:termSetId="7ee735fb-a12e-40a4-910f-35c1a693a5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c77f2a1a924badb0d621542422dc19" ma:index="16" nillable="true" ma:taxonomy="true" ma:internalName="j7c77f2a1a924badb0d621542422dc19" ma:taxonomyFieldName="Meeting" ma:displayName="Meeting" ma:default="" ma:fieldId="{37c77f2a-1a92-4bad-b0d6-21542422dc19}" ma:sspId="e0e5cfab-624c-4e44-8ff4-7cd112c8ab77" ma:termSetId="97d639f9-b377-4b4b-8e24-8a2b6f8ac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f10deb29d4945907115b7b62c5b70" ma:index="18" nillable="true" ma:taxonomy="true" ma:internalName="b20f10deb29d4945907115b7b62c5b70" ma:taxonomyFieldName="Collection" ma:displayName="Collection" ma:default="" ma:fieldId="{b20f10de-b29d-4945-9071-15b7b62c5b70}" ma:sspId="e0e5cfab-624c-4e44-8ff4-7cd112c8ab77" ma:termSetId="c92d14f4-1e6e-460e-8790-d6638fa0f1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a492165544285b4c7fe9d1b6ad82c" ma:index="20" nillable="true" ma:taxonomy="true" ma:internalName="f8aa492165544285b4c7fe9d1b6ad82c" ma:taxonomyFieldName="Stakeholder_x0020_2" ma:displayName="Stakeholder 2" ma:default="" ma:fieldId="{f8aa4921-6554-4285-b4c7-fe9d1b6ad82c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14a7bd3fd34d828fc493e84f684b49" ma:index="22" nillable="true" ma:taxonomy="true" ma:internalName="j014a7bd3fd34d828fc493e84f684b49" ma:taxonomyFieldName="Stakeholder_x0020_3" ma:displayName="Stakeholder 3" ma:default="" ma:fieldId="{3014a7bd-3fd3-4d82-8fc4-93e84f684b49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aa34e97554b63aaaf45270201a270" ma:index="24" nillable="true" ma:taxonomy="true" ma:internalName="b2faa34e97554b63aaaf45270201a270" ma:taxonomyFieldName="Stakeholder_x0020_4" ma:displayName="Stakeholder 4" ma:default="" ma:fieldId="{b2faa34e-9755-4b63-aaaf-45270201a270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79c8e365374608a4eb2bb657f838c2" ma:index="26" nillable="true" ma:taxonomy="true" ma:internalName="m279c8e365374608a4eb2bb657f838c2" ma:taxonomyFieldName="Stakeholder_x0020_5" ma:displayName="Stakeholder 5" ma:default="" ma:fieldId="{6279c8e3-6537-4608-a4eb-2bb657f838c2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28efbe498d4e38a73555a2e7be12ea" ma:index="28" nillable="true" ma:taxonomy="true" ma:internalName="b128efbe498d4e38a73555a2e7be12ea" ma:taxonomyFieldName="Hierarchy" ma:displayName="Hierarchy" ma:readOnly="false" ma:default="" ma:fieldId="{b128efbe-498d-4e38-a735-55a2e7be12ea}" ma:taxonomyMulti="true" ma:sspId="e0e5cfab-624c-4e44-8ff4-7cd112c8ab77" ma:termSetId="810f28d6-fc1d-4797-8929-b08781167f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ollow-up" ma:index="31" nillable="true" ma:displayName="Priority Flag" ma:default="0" ma:internalName="Follow_x002d_up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41854e-4853-44f9-9e63-23b7acad5461">
      <Value>1895</Value>
      <Value>21</Value>
    </TaxCatchAll>
    <Follow-up xmlns="7041854e-4853-44f9-9e63-23b7acad5461">false</Follow-up>
    <j7c77f2a1a924badb0d621542422dc19 xmlns="7041854e-4853-44f9-9e63-23b7acad5461">
      <Terms xmlns="http://schemas.microsoft.com/office/infopath/2007/PartnerControls"/>
    </j7c77f2a1a924badb0d621542422dc19>
    <b128efbe498d4e38a73555a2e7be12ea xmlns="7041854e-4853-44f9-9e63-23b7acad5461">
      <Terms xmlns="http://schemas.microsoft.com/office/infopath/2007/PartnerControls"/>
    </b128efbe498d4e38a73555a2e7be12ea>
    <m279c8e365374608a4eb2bb657f838c2 xmlns="7041854e-4853-44f9-9e63-23b7acad5461">
      <Terms xmlns="http://schemas.microsoft.com/office/infopath/2007/PartnerControls"/>
    </m279c8e365374608a4eb2bb657f838c2>
    <a9250910d34f4f6d82af870f608babb6 xmlns="7041854e-4853-44f9-9e63-23b7acad5461">
      <Terms xmlns="http://schemas.microsoft.com/office/infopath/2007/PartnerControls"/>
    </a9250910d34f4f6d82af870f608babb6>
    <oe9d4f963f4c420b8d2b35d038476850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PR19 CMA referrals</TermName>
          <TermId xmlns="http://schemas.microsoft.com/office/infopath/2007/PartnerControls">974f8f06-14b9-4403-b58d-87aeb9491bbc</TermId>
        </TermInfo>
      </Terms>
    </oe9d4f963f4c420b8d2b35d038476850>
    <f8aa492165544285b4c7fe9d1b6ad82c xmlns="7041854e-4853-44f9-9e63-23b7acad5461">
      <Terms xmlns="http://schemas.microsoft.com/office/infopath/2007/PartnerControls"/>
    </f8aa492165544285b4c7fe9d1b6ad82c>
    <b20f10deb29d4945907115b7b62c5b70 xmlns="7041854e-4853-44f9-9e63-23b7acad5461">
      <Terms xmlns="http://schemas.microsoft.com/office/infopath/2007/PartnerControls"/>
    </b20f10deb29d4945907115b7b62c5b70>
    <j014a7bd3fd34d828fc493e84f684b49 xmlns="7041854e-4853-44f9-9e63-23b7acad5461">
      <Terms xmlns="http://schemas.microsoft.com/office/infopath/2007/PartnerControls"/>
    </j014a7bd3fd34d828fc493e84f684b49>
    <b2faa34e97554b63aaaf45270201a270 xmlns="7041854e-4853-44f9-9e63-23b7acad5461">
      <Terms xmlns="http://schemas.microsoft.com/office/infopath/2007/PartnerControls"/>
    </b2faa34e97554b63aaaf45270201a270>
    <da4e9ae56afa494a84f353054bd212e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c2540f30-f875-494b-a43f-ebfb5017a6ad</TermId>
        </TermInfo>
      </Terms>
    </da4e9ae56afa494a84f353054bd212ec>
    <RelatedItem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e0e5cfab-624c-4e44-8ff4-7cd112c8ab77" ContentTypeId="0x010100573134B1BDBFC74F8C2DBF70E4CDEAD4" PreviousValue="false"/>
</file>

<file path=customXml/itemProps1.xml><?xml version="1.0" encoding="utf-8"?>
<ds:datastoreItem xmlns:ds="http://schemas.openxmlformats.org/officeDocument/2006/customXml" ds:itemID="{454BB4C8-0CC5-4F8E-BCBD-14A9EA72E3CE}"/>
</file>

<file path=customXml/itemProps2.xml><?xml version="1.0" encoding="utf-8"?>
<ds:datastoreItem xmlns:ds="http://schemas.openxmlformats.org/officeDocument/2006/customXml" ds:itemID="{255D3647-6F16-4E96-8054-6A130291573C}"/>
</file>

<file path=customXml/itemProps3.xml><?xml version="1.0" encoding="utf-8"?>
<ds:datastoreItem xmlns:ds="http://schemas.openxmlformats.org/officeDocument/2006/customXml" ds:itemID="{89F540BA-B8A3-4106-93EA-378FE517DE61}"/>
</file>

<file path=customXml/itemProps4.xml><?xml version="1.0" encoding="utf-8"?>
<ds:datastoreItem xmlns:ds="http://schemas.openxmlformats.org/officeDocument/2006/customXml" ds:itemID="{35F38DA5-2033-43B4-95E2-2F1DCF8AE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2019-12-05T11:32:26Z</dcterms:created>
  <dcterms:modified xsi:type="dcterms:W3CDTF">2021-03-18T10:40:23Z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0x010100573134B1BDBFC74F8C2DBF70E4CDEAD4009E93985C1CBB0F4F8B385AC4B9DBAC26</vt:lpwstr>
  </property>
  <property fmtid="{D5CDD505-2E9C-101B-9397-08002B2CF9AE}" pid="3" name="RACaseDocType">
    <vt:lpwstr/>
  </property>
  <property fmtid="{D5CDD505-2E9C-101B-9397-08002B2CF9AE}" pid="4" name="Meeting">
    <vt:lpwstr/>
  </property>
  <property fmtid="{D5CDD505-2E9C-101B-9397-08002B2CF9AE}" pid="5" name="Stakeholder 4">
    <vt:lpwstr/>
  </property>
  <property fmtid="{D5CDD505-2E9C-101B-9397-08002B2CF9AE}" pid="6" name="Stakeholder 2">
    <vt:lpwstr/>
  </property>
  <property fmtid="{D5CDD505-2E9C-101B-9397-08002B2CF9AE}" pid="7" name="Hierarchy">
    <vt:lpwstr/>
  </property>
  <property fmtid="{D5CDD505-2E9C-101B-9397-08002B2CF9AE}" pid="8" name="Collection">
    <vt:lpwstr/>
  </property>
  <property fmtid="{D5CDD505-2E9C-101B-9397-08002B2CF9AE}" pid="9" name="Stakeholder 5">
    <vt:lpwstr/>
  </property>
  <property fmtid="{D5CDD505-2E9C-101B-9397-08002B2CF9AE}" pid="10" name="Project Code">
    <vt:lpwstr>1895;#PR19 CMA referrals|974f8f06-14b9-4403-b58d-87aeb9491bbc</vt:lpwstr>
  </property>
  <property fmtid="{D5CDD505-2E9C-101B-9397-08002B2CF9AE}" pid="11" name="Stakeholder 3">
    <vt:lpwstr/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">
    <vt:lpwstr/>
  </property>
</Properties>
</file>